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trlProps/ctrlProp1.xml" ContentType="application/vnd.ms-excel.controlproperties+xml"/>
  <Override PartName="/xl/charts/chart1.xml" ContentType="application/vnd.openxmlformats-officedocument.drawingml.chart+xml"/>
  <Override PartName="/xl/drawings/drawing6.xml" ContentType="application/vnd.openxmlformats-officedocument.drawing+xml"/>
  <Override PartName="/xl/comments1.xml" ContentType="application/vnd.openxmlformats-officedocument.spreadsheetml.comments+xml"/>
  <Override PartName="/xl/charts/chart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workbookProtection workbookPassword="CA1A" lockStructure="1"/>
  <bookViews>
    <workbookView xWindow="720" yWindow="2190" windowWidth="18480" windowHeight="5055" tabRatio="822"/>
  </bookViews>
  <sheets>
    <sheet name="Front page" sheetId="4" r:id="rId1"/>
    <sheet name="Guide" sheetId="50" r:id="rId2"/>
    <sheet name="Metadata" sheetId="47" r:id="rId3"/>
    <sheet name="Future indicators" sheetId="2" r:id="rId4"/>
    <sheet name="Dashboard" sheetId="1" r:id="rId5"/>
    <sheet name="ORG codes" sheetId="3" state="hidden" r:id="rId6"/>
    <sheet name="Sparklines" sheetId="5" state="hidden" r:id="rId7"/>
    <sheet name="Spinecharts" sheetId="39" state="hidden" r:id="rId8"/>
    <sheet name="PH(iii)_FINAL_CALC " sheetId="55" state="hidden" r:id="rId9"/>
    <sheet name="CYP(i)_FINAL CALC" sheetId="9" state="hidden" r:id="rId10"/>
    <sheet name="CYP(ii)_FINAL_CALC" sheetId="40" state="hidden" r:id="rId11"/>
    <sheet name="CYP(iv_a)_FINAL CALC" sheetId="7" state="hidden" r:id="rId12"/>
    <sheet name="CYP(iv_b)_FINAL CALC" sheetId="35" state="hidden" r:id="rId13"/>
    <sheet name="CYP(v_a)_FINAL CALC" sheetId="41" state="hidden" r:id="rId14"/>
    <sheet name="CYP(v_b)_FINAL CALC" sheetId="42" state="hidden" r:id="rId15"/>
    <sheet name="CYP(vi)_FINAL CALC" sheetId="6" state="hidden" r:id="rId16"/>
    <sheet name="CYP(vii_a)_FINAL CALC" sheetId="8" state="hidden" r:id="rId17"/>
    <sheet name="CYP(vii_b)_FINAL CALC" sheetId="36" state="hidden" r:id="rId18"/>
    <sheet name="IAPT(i)_FINAL CALC" sheetId="10" state="hidden" r:id="rId19"/>
    <sheet name="IAPT(ii)_FINAL CALC" sheetId="11" state="hidden" r:id="rId20"/>
    <sheet name="IAPT(ii_b)_FINAL CALC " sheetId="49" state="hidden" r:id="rId21"/>
    <sheet name="IAPT(iii_6w)_FINAL CALC" sheetId="12" state="hidden" r:id="rId22"/>
    <sheet name="IAPT (iv)_FINAL CALC" sheetId="14" state="hidden" r:id="rId23"/>
    <sheet name="EIP(i_a)_FINAL_CALC" sheetId="15" state="hidden" r:id="rId24"/>
    <sheet name="EIP(ii)_FINAL_CALC" sheetId="16" state="hidden" r:id="rId25"/>
    <sheet name="EIP(iii)_FINAL CALC" sheetId="17" state="hidden" r:id="rId26"/>
    <sheet name="PH(i)_FINAL_CALC" sheetId="18" state="hidden" r:id="rId27"/>
    <sheet name="PH(ii)_FINAL_CALC" sheetId="19" state="hidden" r:id="rId28"/>
    <sheet name="ES(i)_FINAL_CALC" sheetId="21" state="hidden" r:id="rId29"/>
    <sheet name="ES(ii)_FINAL_CALC" sheetId="20" state="hidden" r:id="rId30"/>
    <sheet name="CR(ii)_FINAL CALC" sheetId="22" state="hidden" r:id="rId31"/>
    <sheet name="CR(iv)_FINAL CALC" sheetId="24" state="hidden" r:id="rId32"/>
    <sheet name="CR(vi_a&amp;b)_FINAL_CALC" sheetId="25" state="hidden" r:id="rId33"/>
    <sheet name="CR(iii)_FINAL CALC " sheetId="54" state="hidden" r:id="rId34"/>
    <sheet name="CR(vii)_FINAL_CALC" sheetId="26" state="hidden" r:id="rId35"/>
    <sheet name="AC(i)_FINAL_CALC" sheetId="27" state="hidden" r:id="rId36"/>
    <sheet name="AC(ii)_FINAL CALC" sheetId="28" state="hidden" r:id="rId37"/>
    <sheet name="HJ(i)_FINAL_CALC" sheetId="29" state="hidden" r:id="rId38"/>
    <sheet name="HJ(ii_a&amp;b)_FINAL_CALC" sheetId="30" state="hidden" r:id="rId39"/>
    <sheet name="HJ(iii)_FINAL_CALC" sheetId="38" state="hidden" r:id="rId40"/>
    <sheet name="SP(i)_FINAL_CALC" sheetId="31" state="hidden" r:id="rId41"/>
    <sheet name="SP(ii_a)_FINAL_CALC" sheetId="32" state="hidden" r:id="rId42"/>
    <sheet name="SP(ii_b)_FINAL_CALC" sheetId="37" state="hidden" r:id="rId43"/>
    <sheet name="SP(iii)_FINAL_CALC" sheetId="33" state="hidden" r:id="rId44"/>
    <sheet name="MHF(i)_FINAL CALC" sheetId="34" state="hidden" r:id="rId45"/>
    <sheet name="MHF(ii)_FINAL CALC" sheetId="51" state="hidden" r:id="rId46"/>
    <sheet name="MHF(iii)_FINAL CALC" sheetId="52" state="hidden" r:id="rId47"/>
  </sheets>
  <externalReferences>
    <externalReference r:id="rId48"/>
    <externalReference r:id="rId49"/>
    <externalReference r:id="rId50"/>
    <externalReference r:id="rId51"/>
    <externalReference r:id="rId52"/>
  </externalReferences>
  <definedNames>
    <definedName name="_xlnm._FilterDatabase" localSheetId="36" hidden="1">'AC(ii)_FINAL CALC'!$C$60:$O$268</definedName>
    <definedName name="_xlnm._FilterDatabase" localSheetId="30" hidden="1">'CR(ii)_FINAL CALC'!$C$60:$O$268</definedName>
    <definedName name="_xlnm._FilterDatabase" localSheetId="33" hidden="1">'CR(iii)_FINAL CALC '!$C$60:$O$268</definedName>
    <definedName name="_xlnm._FilterDatabase" localSheetId="31" hidden="1">'CR(iv)_FINAL CALC'!$C$10:$AH$268</definedName>
    <definedName name="_xlnm._FilterDatabase" localSheetId="9" hidden="1">'CYP(i)_FINAL CALC'!$C$10:$AH$268</definedName>
    <definedName name="_xlnm._FilterDatabase" localSheetId="10" hidden="1">'CYP(ii)_FINAL_CALC'!$N$10:$O$268</definedName>
    <definedName name="_xlnm._FilterDatabase" localSheetId="11" hidden="1">'CYP(iv_a)_FINAL CALC'!$C$60:$O$268</definedName>
    <definedName name="_xlnm._FilterDatabase" localSheetId="12" hidden="1">'CYP(iv_b)_FINAL CALC'!$C$60:$O$268</definedName>
    <definedName name="_xlnm._FilterDatabase" localSheetId="13" hidden="1">'CYP(v_a)_FINAL CALC'!$K$60:$P$268</definedName>
    <definedName name="_xlnm._FilterDatabase" localSheetId="14" hidden="1">'CYP(v_b)_FINAL CALC'!$C$60:$O$268</definedName>
    <definedName name="_xlnm._FilterDatabase" localSheetId="15" hidden="1">'CYP(vi)_FINAL CALC'!$C$10:$AH$268</definedName>
    <definedName name="_xlnm._FilterDatabase" localSheetId="16" hidden="1">'CYP(vii_a)_FINAL CALC'!$C$10:$O$268</definedName>
    <definedName name="_xlnm._FilterDatabase" localSheetId="17" hidden="1">'CYP(vii_b)_FINAL CALC'!$C$60:$O$268</definedName>
    <definedName name="_xlnm._FilterDatabase" localSheetId="4" hidden="1">Dashboard!$B$7:$J$80</definedName>
    <definedName name="_xlnm._FilterDatabase" localSheetId="23" hidden="1">'EIP(i_a)_FINAL_CALC'!$Q$60:$Q$261</definedName>
    <definedName name="_xlnm._FilterDatabase" localSheetId="24" hidden="1">'EIP(ii)_FINAL_CALC'!$A$10:$AH$10</definedName>
    <definedName name="_xlnm._FilterDatabase" localSheetId="25" hidden="1">'EIP(iii)_FINAL CALC'!$C$60:$O$268</definedName>
    <definedName name="_xlnm._FilterDatabase" localSheetId="37" hidden="1">'HJ(i)_FINAL_CALC'!#REF!</definedName>
    <definedName name="_xlnm._FilterDatabase" localSheetId="38" hidden="1">'HJ(ii_a&amp;b)_FINAL_CALC'!#REF!</definedName>
    <definedName name="_xlnm._FilterDatabase" localSheetId="39" hidden="1">'HJ(iii)_FINAL_CALC'!#REF!</definedName>
    <definedName name="_xlnm._FilterDatabase" localSheetId="22" hidden="1">'IAPT (iv)_FINAL CALC'!$C$60:$O$268</definedName>
    <definedName name="_xlnm._FilterDatabase" localSheetId="18" hidden="1">'IAPT(i)_FINAL CALC'!$G$10:$N$268</definedName>
    <definedName name="_xlnm._FilterDatabase" localSheetId="19" hidden="1">'IAPT(ii)_FINAL CALC'!$C$10:$AH$268</definedName>
    <definedName name="_xlnm._FilterDatabase" localSheetId="20" hidden="1">'IAPT(ii_b)_FINAL CALC '!$O$11:$V$268</definedName>
    <definedName name="_xlnm._FilterDatabase" localSheetId="21" hidden="1">'IAPT(iii_6w)_FINAL CALC'!$C$10:$AH$268</definedName>
    <definedName name="_xlnm._FilterDatabase" localSheetId="2" hidden="1">Metadata!$B$7:$J$53</definedName>
    <definedName name="_xlnm._FilterDatabase" localSheetId="44" hidden="1">'MHF(i)_FINAL CALC'!$C$10:$P$268</definedName>
    <definedName name="_xlnm._FilterDatabase" localSheetId="45" hidden="1">'MHF(ii)_FINAL CALC'!$C$60:$O$268</definedName>
    <definedName name="_xlnm._FilterDatabase" localSheetId="46" hidden="1">'MHF(iii)_FINAL CALC'!$C$60:$O$268</definedName>
    <definedName name="_xlnm._FilterDatabase" localSheetId="5" hidden="1">'ORG codes'!$A$7:$B$7</definedName>
    <definedName name="_xlnm._FilterDatabase" localSheetId="42" hidden="1">'SP(ii_b)_FINAL_CALC'!$O$11:$O$268</definedName>
    <definedName name="_xlnm._FilterDatabase" localSheetId="6" hidden="1">Sparklines!$B$8:$U$77</definedName>
    <definedName name="_xlnm._FilterDatabase" localSheetId="7" hidden="1">Spinecharts!$A$6:$AI$77</definedName>
    <definedName name="Best">Spinecharts!$AD$11:$AD$77</definedName>
    <definedName name="Bottom_Quartile">Spinecharts!$AA$11:$AA$77</definedName>
    <definedName name="Latest_period_AC_ii">'AC(ii)_FINAL CALC'!$O$60:$O$268</definedName>
    <definedName name="Latest_period_CR_ii">'CR(ii)_FINAL CALC'!$O$60:$O$268</definedName>
    <definedName name="Latest_period_CR_iv">'CR(iv)_FINAL CALC'!$O$60:$O$268</definedName>
    <definedName name="Latest_period_CYP_i">'CYP(i)_FINAL CALC'!$O$60:$O$268</definedName>
    <definedName name="Latest_period_CYP_ii">'CYP(ii)_FINAL_CALC'!$O$60:$O$268</definedName>
    <definedName name="Latest_period_CYP_iv_a">'CYP(iv_a)_FINAL CALC'!$O$60:$O$268</definedName>
    <definedName name="Latest_period_CYP_iv_b">'CYP(iv_b)_FINAL CALC'!$O$60:$O$268</definedName>
    <definedName name="Latest_period_CYP_v_a">'CYP(v_a)_FINAL CALC'!$O$60:$O$268</definedName>
    <definedName name="Latest_period_CYP_v_b">'CYP(v_b)_FINAL CALC'!$O$60:$O$268</definedName>
    <definedName name="Latest_period_CYP_vi">'CYP(vi)_FINAL CALC'!$O$60:$O$268</definedName>
    <definedName name="Latest_period_CYP_vii_a">'CYP(vii_a)_FINAL CALC'!$O$60:$O$268</definedName>
    <definedName name="Latest_period_CYP_vii_b">'CYP(vii_b)_FINAL CALC'!$O$60:$O$268</definedName>
    <definedName name="Latest_period_EIP_i_a">'EIP(i_a)_FINAL_CALC'!$O$60:$O$268</definedName>
    <definedName name="Latest_period_EIP_ii">'EIP(ii)_FINAL_CALC'!$O$60:$O$268</definedName>
    <definedName name="Latest_period_EIP_iii">'[1]EIP(iii)_FINAL_CALC'!$O$60:$O$268</definedName>
    <definedName name="Latest_period_ES_i">'ES(i)_FINAL_CALC'!$O$60:$O$268</definedName>
    <definedName name="Latest_period_ES_ii">'ES(ii)_FINAL_CALC'!$O$60:$O$268</definedName>
    <definedName name="Latest_period_IAPT_i">'IAPT(i)_FINAL CALC'!$N$60:$N$268</definedName>
    <definedName name="Latest_period_IAPT_ii_a">'IAPT(ii)_FINAL CALC'!$N$60:$N$268</definedName>
    <definedName name="Latest_period_IAPT_iii">'IAPT(iii_6w)_FINAL CALC'!$N$60:$N$268</definedName>
    <definedName name="Latest_period_IAPT_iv">'IAPT (iv)_FINAL CALC'!$O$60:$O$268</definedName>
    <definedName name="Latest_period_MHF_i">'MHF(i)_FINAL CALC'!$O$60:$O$268</definedName>
    <definedName name="Latest_period_PH_ii">'PH(ii)_FINAL_CALC'!$H$60:$H$268</definedName>
    <definedName name="Latest_period_SP_i">'SP(i)_FINAL_CALC'!$H$60:$H$268</definedName>
    <definedName name="Latest_period_SP_ii_a">'SP(ii_a)_FINAL_CALC'!$N$60:$N$268</definedName>
    <definedName name="Latest_period_SP_ii_b">'SP(ii_b)_FINAL_CALC'!$N$60:$N$268</definedName>
    <definedName name="Latest_period_SP_iii">'SP(iii)_FINAL_CALC'!$O$60:$O$268</definedName>
    <definedName name="National_Average">Spinecharts!$AB$11:$AB$77</definedName>
    <definedName name="No_Diff">Spinecharts!$AG$11:$AG$77</definedName>
    <definedName name="Not_Assessed">Spinecharts!$AI$11:$AI$77</definedName>
    <definedName name="Org_list" localSheetId="33">'[2]ORG codes'!$B$3:$B$216</definedName>
    <definedName name="Org_list" localSheetId="8">'[3]ORG codes'!$B$3:$B$216</definedName>
    <definedName name="Org_list">'ORG codes'!$B$3:$B$216</definedName>
    <definedName name="_xlnm.Print_Area" localSheetId="4">Dashboard!$B$1:$J$88</definedName>
    <definedName name="_xlnm.Print_Area" localSheetId="1">Guide!$B$1:$D$55</definedName>
    <definedName name="_xlnm.Print_Area" localSheetId="2">Metadata!$B$1:$J$56</definedName>
    <definedName name="_xlnm.Print_Titles" localSheetId="2">Metadata!$1:$7</definedName>
    <definedName name="Scaled_Statistic">Spinecharts!$X$11:$X$77</definedName>
    <definedName name="Selected_Org_Code">Dashboard!$O$5</definedName>
    <definedName name="Selected_Org_Name">Dashboard!$O$4</definedName>
    <definedName name="Selected_Provider" hidden="1">'[4]Provider Summary'!$S$3</definedName>
    <definedName name="Sig_High">Spinecharts!$AH$11:$AH$77</definedName>
    <definedName name="Sig_Low">Spinecharts!$AF$11:$AF$77</definedName>
    <definedName name="Sparkline03">OFFSET(Sparklines!$P$13,,-Sparklines!$S$13,,-Sparklines!$R$13)</definedName>
    <definedName name="Sparkline05">OFFSET(Sparklines!$P$15,,-Sparklines!$S$15,,-Sparklines!$R$15)</definedName>
    <definedName name="Sparkline06">OFFSET(Sparklines!$P$16,,-Sparklines!$S$16,,-Sparklines!$R$16)</definedName>
    <definedName name="Sparkline07">OFFSET(Sparklines!$P$17,,-Sparklines!$S$17,,-Sparklines!$R$17)</definedName>
    <definedName name="Sparkline08">OFFSET(Sparklines!$P$18,,-Sparklines!$S$18,,-Sparklines!$R$18)</definedName>
    <definedName name="Sparkline12">OFFSET(Sparklines!$P$23,,-Sparklines!$S$23,,-Sparklines!$R$23)</definedName>
    <definedName name="Sparkline13">OFFSET([5]Sparklines!$P$24,,-[5]Sparklines!$S$24,,-[5]Sparklines!$R$24)</definedName>
    <definedName name="Sparkline14">OFFSET(Sparklines!$P$25,,-Sparklines!$S$25,,-Sparklines!$R$25)</definedName>
    <definedName name="Sparkline15">OFFSET(Sparklines!$P$26,,-Sparklines!$S$26,,-Sparklines!$R$26)</definedName>
    <definedName name="Sparkline16">OFFSET(Sparklines!$P$27,,-Sparklines!$S$27,,-Sparklines!$R$27)</definedName>
    <definedName name="Sparkline19">OFFSET(Sparklines!$P$32,,-Sparklines!$S$32,,-Sparklines!$R$32)</definedName>
    <definedName name="Sparkline21">OFFSET(Sparklines!$P$34,,-Sparklines!$S$34,,-Sparklines!$R$34)</definedName>
    <definedName name="Sparkline23">OFFSET(Sparklines!$P$37,,-Sparklines!$S$37,,-Sparklines!$R$37)</definedName>
    <definedName name="Sparkline24">OFFSET(Sparklines!$P$38,,-Sparklines!$S$38,,-Sparklines!$R$38)</definedName>
    <definedName name="Sparkline25">OFFSET(Sparklines!$P$39,,-Sparklines!$S$39,,-Sparklines!$R$39)</definedName>
    <definedName name="Sparkline26">OFFSET(Sparklines!$P$41,,-Sparklines!$S$41,,-Sparklines!$R$41)</definedName>
    <definedName name="Sparkline27">OFFSET(Sparklines!$P$42,,-Sparklines!$S$42,,-Sparklines!$R$42)</definedName>
    <definedName name="Sparkline34">OFFSET(Sparklines!$P$52,,-Sparklines!$S$52,,-Sparklines!$R$52)</definedName>
    <definedName name="Sparkline36">OFFSET(Sparklines!$P$54,,-Sparklines!$S$54,,-Sparklines!$R$54)</definedName>
    <definedName name="Sparkline37">OFFSET(Sparklines!$P$55,,-Sparklines!$S$55,,-Sparklines!$R$55)</definedName>
    <definedName name="Sparkline44">OFFSET(Sparklines!$P$65,,-Sparklines!$S$65,,-Sparklines!$R$65)</definedName>
    <definedName name="Sparkline45">OFFSET(Sparklines!$P$66,,-Sparklines!$S$66,,-Sparklines!$R$66)</definedName>
    <definedName name="Sparkline46">OFFSET(Sparklines!$P$67,,-Sparklines!$S$67,,-Sparklines!$R$67)</definedName>
    <definedName name="Sparkline47">OFFSET(Sparklines!$P$68,,-Sparklines!$S$68,,-Sparklines!$R$68)</definedName>
    <definedName name="Sparkline48">OFFSET(Sparklines!$P$72,,-Sparklines!$S$72,,-Sparklines!$R$72)</definedName>
    <definedName name="Sparkline49">OFFSET(Sparklines!$P$73,,-Sparklines!$S$73,,-Sparklines!$R$73)</definedName>
    <definedName name="Sparkline50">OFFSET(Sparklines!$P$74,,-Sparklines!$S$74,,-Sparklines!$R$74)</definedName>
    <definedName name="Sparkline51">OFFSET(Sparklines!$P$75,,-Sparklines!$S$75,,-Sparklines!$R$75)</definedName>
    <definedName name="Top_Quartile">Spinecharts!$AC$11:$AC$77</definedName>
    <definedName name="Worst">Spinecharts!$Z$11:$Z$77</definedName>
    <definedName name="Y_value">Spinecharts!$W$11:$W$77</definedName>
  </definedNames>
  <calcPr calcId="145621"/>
</workbook>
</file>

<file path=xl/calcChain.xml><?xml version="1.0" encoding="utf-8"?>
<calcChain xmlns="http://schemas.openxmlformats.org/spreadsheetml/2006/main">
  <c r="C47" i="1" l="1"/>
  <c r="C49" i="1" l="1"/>
  <c r="J12" i="1" l="1"/>
  <c r="J11" i="1"/>
  <c r="J47" i="1" l="1"/>
  <c r="C11" i="1"/>
  <c r="C18" i="1" l="1"/>
  <c r="W14" i="5" l="1"/>
  <c r="W22" i="5"/>
  <c r="W24" i="5"/>
  <c r="W26" i="5"/>
  <c r="W29" i="5"/>
  <c r="W30" i="5"/>
  <c r="W31" i="5"/>
  <c r="W33" i="5"/>
  <c r="W36" i="5"/>
  <c r="W40" i="5"/>
  <c r="W43" i="5"/>
  <c r="W44" i="5"/>
  <c r="W45" i="5"/>
  <c r="W46" i="5"/>
  <c r="W47" i="5"/>
  <c r="W51" i="5"/>
  <c r="W56" i="5"/>
  <c r="W62" i="5"/>
  <c r="W63" i="5"/>
  <c r="W64" i="5"/>
  <c r="W69" i="5"/>
  <c r="W70" i="5"/>
  <c r="W71" i="5"/>
  <c r="W76" i="5"/>
  <c r="J14" i="1" l="1"/>
  <c r="W12" i="39" l="1"/>
  <c r="E12" i="39"/>
  <c r="W11" i="39"/>
  <c r="W13" i="39"/>
  <c r="W14" i="39"/>
  <c r="W15" i="39"/>
  <c r="W16" i="39"/>
  <c r="W17" i="39"/>
  <c r="W18" i="39"/>
  <c r="W19" i="39"/>
  <c r="W20" i="39"/>
  <c r="W21" i="39"/>
  <c r="W22" i="39"/>
  <c r="W23" i="39"/>
  <c r="W24" i="39"/>
  <c r="W25" i="39"/>
  <c r="W26" i="39"/>
  <c r="W27" i="39"/>
  <c r="W28" i="39"/>
  <c r="W29" i="39"/>
  <c r="W30" i="39"/>
  <c r="W31" i="39"/>
  <c r="W32" i="39"/>
  <c r="W33" i="39"/>
  <c r="W34" i="39"/>
  <c r="W35" i="39"/>
  <c r="W36" i="39"/>
  <c r="W37" i="39"/>
  <c r="W38" i="39"/>
  <c r="W39" i="39"/>
  <c r="W40" i="39"/>
  <c r="W41" i="39"/>
  <c r="W42" i="39"/>
  <c r="W43" i="39"/>
  <c r="W44" i="39"/>
  <c r="W45" i="39"/>
  <c r="W46" i="39"/>
  <c r="W47" i="39"/>
  <c r="W48" i="39"/>
  <c r="W49" i="39"/>
  <c r="W50" i="39"/>
  <c r="W51" i="39"/>
  <c r="W52" i="39"/>
  <c r="W53" i="39"/>
  <c r="W54" i="39"/>
  <c r="W55" i="39"/>
  <c r="W56" i="39"/>
  <c r="W57" i="39"/>
  <c r="W58" i="39"/>
  <c r="W59" i="39"/>
  <c r="W60" i="39"/>
  <c r="W61" i="39"/>
  <c r="W62" i="39"/>
  <c r="W63" i="39"/>
  <c r="W64" i="39"/>
  <c r="W65" i="39"/>
  <c r="W66" i="39"/>
  <c r="W67" i="39"/>
  <c r="W68" i="39"/>
  <c r="W69" i="39"/>
  <c r="W70" i="39"/>
  <c r="W71" i="39"/>
  <c r="W72" i="39"/>
  <c r="W73" i="39"/>
  <c r="W74" i="39"/>
  <c r="W75" i="39"/>
  <c r="W76" i="39"/>
  <c r="W77" i="39"/>
  <c r="Y45" i="39" l="1"/>
  <c r="Y47" i="39"/>
  <c r="E46" i="39"/>
  <c r="Y46" i="39" s="1"/>
  <c r="G23" i="1" l="1"/>
  <c r="J15" i="1"/>
  <c r="J24" i="1" l="1"/>
  <c r="J26" i="1"/>
  <c r="E10" i="39" l="1"/>
  <c r="P5" i="5" l="1"/>
  <c r="O5" i="5" s="1"/>
  <c r="N5" i="5" s="1"/>
  <c r="M5" i="5" s="1"/>
  <c r="L5" i="5" s="1"/>
  <c r="K5" i="5" s="1"/>
  <c r="J5" i="5" s="1"/>
  <c r="I5" i="5" s="1"/>
  <c r="H5" i="5" s="1"/>
  <c r="G5" i="5" s="1"/>
  <c r="F5" i="5" s="1"/>
  <c r="E5" i="5" s="1"/>
  <c r="P7" i="5"/>
  <c r="O7" i="5" s="1"/>
  <c r="N7" i="5" s="1"/>
  <c r="M7" i="5" s="1"/>
  <c r="L7" i="5" s="1"/>
  <c r="K7" i="5" s="1"/>
  <c r="J7" i="5" s="1"/>
  <c r="I7" i="5" s="1"/>
  <c r="H7" i="5" s="1"/>
  <c r="G7" i="5" s="1"/>
  <c r="F7" i="5" s="1"/>
  <c r="E7" i="5" s="1"/>
  <c r="P6" i="5"/>
  <c r="O6" i="5" s="1"/>
  <c r="N6" i="5" s="1"/>
  <c r="M6" i="5" s="1"/>
  <c r="L6" i="5" s="1"/>
  <c r="K6" i="5" s="1"/>
  <c r="J6" i="5" s="1"/>
  <c r="I6" i="5" s="1"/>
  <c r="H6" i="5" s="1"/>
  <c r="G6" i="5" s="1"/>
  <c r="F6" i="5" s="1"/>
  <c r="E6" i="5" s="1"/>
  <c r="E37" i="39" l="1"/>
  <c r="E68" i="39"/>
  <c r="E67" i="39"/>
  <c r="E66" i="39"/>
  <c r="E65" i="39"/>
  <c r="E60" i="39"/>
  <c r="E59" i="39"/>
  <c r="E58" i="39"/>
  <c r="E57" i="39"/>
  <c r="E55" i="39"/>
  <c r="E54" i="39"/>
  <c r="E53" i="39"/>
  <c r="E52" i="39"/>
  <c r="J74" i="1"/>
  <c r="E75" i="39" s="1"/>
  <c r="J73" i="1"/>
  <c r="E74" i="39" s="1"/>
  <c r="J72" i="1"/>
  <c r="E73" i="39" s="1"/>
  <c r="J71" i="1"/>
  <c r="E72" i="39" s="1"/>
  <c r="E49" i="39"/>
  <c r="E48" i="39"/>
  <c r="J41" i="1"/>
  <c r="E42" i="39" s="1"/>
  <c r="J40" i="1"/>
  <c r="E41" i="39" s="1"/>
  <c r="J37" i="1"/>
  <c r="E38" i="39" s="1"/>
  <c r="J33" i="1"/>
  <c r="E34" i="39" s="1"/>
  <c r="J31" i="1"/>
  <c r="E32" i="39" s="1"/>
  <c r="E27" i="39"/>
  <c r="E24" i="39"/>
  <c r="J22" i="1"/>
  <c r="E23" i="39" s="1"/>
  <c r="E16" i="39"/>
  <c r="E15" i="39"/>
  <c r="E13" i="39"/>
  <c r="C4" i="39"/>
  <c r="B7" i="39"/>
  <c r="E11" i="39"/>
  <c r="E14" i="39"/>
  <c r="E20" i="39"/>
  <c r="E21" i="39"/>
  <c r="E22" i="39"/>
  <c r="E25" i="39"/>
  <c r="E26" i="39"/>
  <c r="E28" i="39"/>
  <c r="E29" i="39"/>
  <c r="E30" i="39"/>
  <c r="E31" i="39"/>
  <c r="E33" i="39"/>
  <c r="E35" i="39"/>
  <c r="E36" i="39"/>
  <c r="E39" i="39"/>
  <c r="E40" i="39"/>
  <c r="E43" i="39"/>
  <c r="E44" i="39"/>
  <c r="E51" i="39"/>
  <c r="E56" i="39"/>
  <c r="E61" i="39"/>
  <c r="E62" i="39"/>
  <c r="E63" i="39"/>
  <c r="E64" i="39"/>
  <c r="E69" i="39"/>
  <c r="E70" i="39"/>
  <c r="E71" i="39"/>
  <c r="E76" i="39"/>
  <c r="E77" i="39"/>
  <c r="AB12" i="39" l="1"/>
  <c r="AB13" i="39"/>
  <c r="G40" i="39"/>
  <c r="G46" i="39"/>
  <c r="AI46" i="39" s="1"/>
  <c r="G50" i="39"/>
  <c r="G54" i="39"/>
  <c r="G58" i="39"/>
  <c r="G62" i="39"/>
  <c r="G66" i="39"/>
  <c r="G70" i="39"/>
  <c r="G33" i="39"/>
  <c r="G26" i="39"/>
  <c r="G31" i="39"/>
  <c r="G22" i="39"/>
  <c r="G43" i="39"/>
  <c r="G47" i="39"/>
  <c r="AI47" i="39" s="1"/>
  <c r="G51" i="39"/>
  <c r="G55" i="39"/>
  <c r="G59" i="39"/>
  <c r="G63" i="39"/>
  <c r="G67" i="39"/>
  <c r="G71" i="39"/>
  <c r="G35" i="39"/>
  <c r="G28" i="39"/>
  <c r="G19" i="39"/>
  <c r="G17" i="39"/>
  <c r="G37" i="39"/>
  <c r="G44" i="39"/>
  <c r="G52" i="39"/>
  <c r="G56" i="39"/>
  <c r="G60" i="39"/>
  <c r="G64" i="39"/>
  <c r="G68" i="39"/>
  <c r="G76" i="39"/>
  <c r="G36" i="39"/>
  <c r="G29" i="39"/>
  <c r="G20" i="39"/>
  <c r="G18" i="39"/>
  <c r="G39" i="39"/>
  <c r="G57" i="39"/>
  <c r="G77" i="39"/>
  <c r="G14" i="39"/>
  <c r="G21" i="39"/>
  <c r="G45" i="39"/>
  <c r="AI45" i="39" s="1"/>
  <c r="G61" i="39"/>
  <c r="G24" i="39"/>
  <c r="G49" i="39"/>
  <c r="G65" i="39"/>
  <c r="G30" i="39"/>
  <c r="G53" i="39"/>
  <c r="G69" i="39"/>
  <c r="AB25" i="39"/>
  <c r="Y70" i="39"/>
  <c r="Y44" i="39"/>
  <c r="Y20" i="39"/>
  <c r="Y65" i="39"/>
  <c r="Y69" i="39"/>
  <c r="Y61" i="39"/>
  <c r="Y43" i="39"/>
  <c r="Y36" i="39"/>
  <c r="Y30" i="39"/>
  <c r="Y14" i="39"/>
  <c r="Y62" i="39"/>
  <c r="Y39" i="39"/>
  <c r="Y31" i="39"/>
  <c r="Y76" i="39"/>
  <c r="Y64" i="39"/>
  <c r="Y56" i="39"/>
  <c r="Y35" i="39"/>
  <c r="Y29" i="39"/>
  <c r="Y22" i="39"/>
  <c r="Y71" i="39"/>
  <c r="Y63" i="39"/>
  <c r="Y51" i="39"/>
  <c r="Y40" i="39"/>
  <c r="Y33" i="39"/>
  <c r="Y28" i="39"/>
  <c r="Y21" i="39"/>
  <c r="Y49" i="39"/>
  <c r="AB38" i="39"/>
  <c r="AB75" i="39"/>
  <c r="AB27" i="39"/>
  <c r="AB41" i="39"/>
  <c r="AB72" i="39"/>
  <c r="AB15" i="39"/>
  <c r="AB32" i="39"/>
  <c r="AB42" i="39"/>
  <c r="AB73" i="39"/>
  <c r="AB16" i="39"/>
  <c r="AB23" i="39"/>
  <c r="AB34" i="39"/>
  <c r="AB74" i="39"/>
  <c r="AI21" i="39" l="1"/>
  <c r="AI44" i="39"/>
  <c r="AI69" i="39"/>
  <c r="AI39" i="39"/>
  <c r="AI36" i="39"/>
  <c r="AI28" i="39"/>
  <c r="AI63" i="39"/>
  <c r="AI31" i="39"/>
  <c r="AI56" i="39"/>
  <c r="AI35" i="39"/>
  <c r="AI49" i="39"/>
  <c r="AI76" i="39"/>
  <c r="AI62" i="39"/>
  <c r="AI30" i="39"/>
  <c r="AI61" i="39"/>
  <c r="AI20" i="39"/>
  <c r="AI71" i="39"/>
  <c r="AI33" i="39"/>
  <c r="AI40" i="39"/>
  <c r="AI14" i="39"/>
  <c r="AI43" i="39"/>
  <c r="AI65" i="39"/>
  <c r="AI29" i="39"/>
  <c r="AI64" i="39"/>
  <c r="AI51" i="39"/>
  <c r="AI22" i="39"/>
  <c r="AI70" i="39"/>
  <c r="L46" i="39"/>
  <c r="J46" i="39"/>
  <c r="N46" i="39"/>
  <c r="K46" i="39"/>
  <c r="P46" i="39"/>
  <c r="M46" i="39"/>
  <c r="P45" i="39"/>
  <c r="M45" i="39"/>
  <c r="K45" i="39"/>
  <c r="L45" i="39"/>
  <c r="J45" i="39"/>
  <c r="N45" i="39"/>
  <c r="K43" i="39"/>
  <c r="P43" i="39"/>
  <c r="M43" i="39"/>
  <c r="J43" i="39"/>
  <c r="N43" i="39"/>
  <c r="L43" i="39"/>
  <c r="J44" i="39"/>
  <c r="N44" i="39"/>
  <c r="L44" i="39"/>
  <c r="P44" i="39"/>
  <c r="M44" i="39"/>
  <c r="K44" i="39"/>
  <c r="K47" i="39"/>
  <c r="P47" i="39"/>
  <c r="M47" i="39"/>
  <c r="J47" i="39"/>
  <c r="N47" i="39"/>
  <c r="L47" i="39"/>
  <c r="M14" i="39"/>
  <c r="P14" i="39"/>
  <c r="K14" i="39"/>
  <c r="L14" i="39"/>
  <c r="N14" i="39"/>
  <c r="J14" i="39"/>
  <c r="M70" i="39"/>
  <c r="K70" i="39"/>
  <c r="J70" i="39"/>
  <c r="P70" i="39"/>
  <c r="N70" i="39"/>
  <c r="L70" i="39"/>
  <c r="P69" i="39"/>
  <c r="M69" i="39"/>
  <c r="K69" i="39"/>
  <c r="L69" i="39"/>
  <c r="N69" i="39"/>
  <c r="J69" i="39"/>
  <c r="M67" i="39"/>
  <c r="P67" i="39"/>
  <c r="Y67" i="39" s="1"/>
  <c r="AI67" i="39" s="1"/>
  <c r="K67" i="39"/>
  <c r="L67" i="39"/>
  <c r="J67" i="39"/>
  <c r="N67" i="39"/>
  <c r="M29" i="39"/>
  <c r="K29" i="39"/>
  <c r="J29" i="39"/>
  <c r="P29" i="39"/>
  <c r="N29" i="39"/>
  <c r="L29" i="39"/>
  <c r="M30" i="39"/>
  <c r="P30" i="39"/>
  <c r="K30" i="39"/>
  <c r="L30" i="39"/>
  <c r="N30" i="39"/>
  <c r="J30" i="39"/>
  <c r="P53" i="39"/>
  <c r="Y53" i="39" s="1"/>
  <c r="AI53" i="39" s="1"/>
  <c r="M53" i="39"/>
  <c r="K53" i="39"/>
  <c r="L53" i="39"/>
  <c r="N53" i="39"/>
  <c r="J53" i="39"/>
  <c r="P61" i="39"/>
  <c r="M61" i="39"/>
  <c r="K61" i="39"/>
  <c r="L61" i="39"/>
  <c r="N61" i="39"/>
  <c r="J61" i="39"/>
  <c r="M60" i="39"/>
  <c r="J60" i="39"/>
  <c r="K60" i="39"/>
  <c r="N60" i="39"/>
  <c r="P60" i="39"/>
  <c r="Y60" i="39" s="1"/>
  <c r="AI60" i="39" s="1"/>
  <c r="L60" i="39"/>
  <c r="P21" i="39"/>
  <c r="M21" i="39"/>
  <c r="K21" i="39"/>
  <c r="J21" i="39"/>
  <c r="L21" i="39"/>
  <c r="N21" i="39"/>
  <c r="P57" i="39"/>
  <c r="Y57" i="39" s="1"/>
  <c r="AI57" i="39" s="1"/>
  <c r="M57" i="39"/>
  <c r="K57" i="39"/>
  <c r="J57" i="39"/>
  <c r="L57" i="39"/>
  <c r="N57" i="39"/>
  <c r="M62" i="39"/>
  <c r="K62" i="39"/>
  <c r="J62" i="39"/>
  <c r="P62" i="39"/>
  <c r="N62" i="39"/>
  <c r="L62" i="39"/>
  <c r="M40" i="39"/>
  <c r="K40" i="39"/>
  <c r="J40" i="39"/>
  <c r="P40" i="39"/>
  <c r="N40" i="39"/>
  <c r="L40" i="39"/>
  <c r="P11" i="39"/>
  <c r="M11" i="39"/>
  <c r="K11" i="39"/>
  <c r="J11" i="39"/>
  <c r="N11" i="39"/>
  <c r="L11" i="39"/>
  <c r="M51" i="39"/>
  <c r="P51" i="39"/>
  <c r="K51" i="39"/>
  <c r="L51" i="39"/>
  <c r="J51" i="39"/>
  <c r="N51" i="39"/>
  <c r="P39" i="39"/>
  <c r="M39" i="39"/>
  <c r="K39" i="39"/>
  <c r="L39" i="39"/>
  <c r="N39" i="39"/>
  <c r="J39" i="39"/>
  <c r="M54" i="39"/>
  <c r="K54" i="39"/>
  <c r="J54" i="39"/>
  <c r="P54" i="39"/>
  <c r="Y54" i="39" s="1"/>
  <c r="AI54" i="39" s="1"/>
  <c r="N54" i="39"/>
  <c r="L54" i="39"/>
  <c r="M37" i="39"/>
  <c r="J37" i="39"/>
  <c r="K37" i="39"/>
  <c r="N37" i="39"/>
  <c r="P37" i="39"/>
  <c r="Y37" i="39" s="1"/>
  <c r="AI37" i="39" s="1"/>
  <c r="L37" i="39"/>
  <c r="M59" i="39"/>
  <c r="P59" i="39"/>
  <c r="Y59" i="39" s="1"/>
  <c r="AI59" i="39" s="1"/>
  <c r="K59" i="39"/>
  <c r="L59" i="39"/>
  <c r="J59" i="39"/>
  <c r="N59" i="39"/>
  <c r="M68" i="39"/>
  <c r="J68" i="39"/>
  <c r="K68" i="39"/>
  <c r="N68" i="39"/>
  <c r="P68" i="39"/>
  <c r="Y68" i="39" s="1"/>
  <c r="AI68" i="39" s="1"/>
  <c r="L68" i="39"/>
  <c r="M66" i="39"/>
  <c r="K66" i="39"/>
  <c r="J66" i="39"/>
  <c r="N66" i="39"/>
  <c r="P66" i="39"/>
  <c r="Y66" i="39" s="1"/>
  <c r="AI66" i="39" s="1"/>
  <c r="L66" i="39"/>
  <c r="M36" i="39"/>
  <c r="P36" i="39"/>
  <c r="K36" i="39"/>
  <c r="L36" i="39"/>
  <c r="J36" i="39"/>
  <c r="N36" i="39"/>
  <c r="P65" i="39"/>
  <c r="M65" i="39"/>
  <c r="K65" i="39"/>
  <c r="J65" i="39"/>
  <c r="L65" i="39"/>
  <c r="N65" i="39"/>
  <c r="R65" i="39" s="1"/>
  <c r="P33" i="39"/>
  <c r="M33" i="39"/>
  <c r="K33" i="39"/>
  <c r="J33" i="39"/>
  <c r="L33" i="39"/>
  <c r="N33" i="39"/>
  <c r="M63" i="39"/>
  <c r="P63" i="39"/>
  <c r="K63" i="39"/>
  <c r="L63" i="39"/>
  <c r="N63" i="39"/>
  <c r="J63" i="39"/>
  <c r="P28" i="39"/>
  <c r="M28" i="39"/>
  <c r="K28" i="39"/>
  <c r="L28" i="39"/>
  <c r="N28" i="39"/>
  <c r="J28" i="39"/>
  <c r="M49" i="39"/>
  <c r="K49" i="39"/>
  <c r="J49" i="39"/>
  <c r="N49" i="39"/>
  <c r="P49" i="39"/>
  <c r="L49" i="39"/>
  <c r="M22" i="39"/>
  <c r="K22" i="39"/>
  <c r="J22" i="39"/>
  <c r="N22" i="39"/>
  <c r="P22" i="39"/>
  <c r="L22" i="39"/>
  <c r="M31" i="39"/>
  <c r="J31" i="39"/>
  <c r="K31" i="39"/>
  <c r="N31" i="39"/>
  <c r="P31" i="39"/>
  <c r="L31" i="39"/>
  <c r="M64" i="39"/>
  <c r="J64" i="39"/>
  <c r="K64" i="39"/>
  <c r="N64" i="39"/>
  <c r="P64" i="39"/>
  <c r="L64" i="39"/>
  <c r="M76" i="39"/>
  <c r="J76" i="39"/>
  <c r="K76" i="39"/>
  <c r="N76" i="39"/>
  <c r="P76" i="39"/>
  <c r="L76" i="39"/>
  <c r="M56" i="39"/>
  <c r="J56" i="39"/>
  <c r="K56" i="39"/>
  <c r="N56" i="39"/>
  <c r="P56" i="39"/>
  <c r="L56" i="39"/>
  <c r="M55" i="39"/>
  <c r="P55" i="39"/>
  <c r="Y55" i="39" s="1"/>
  <c r="AI55" i="39" s="1"/>
  <c r="K55" i="39"/>
  <c r="L55" i="39"/>
  <c r="N55" i="39"/>
  <c r="J55" i="39"/>
  <c r="M71" i="39"/>
  <c r="P71" i="39"/>
  <c r="K71" i="39"/>
  <c r="L71" i="39"/>
  <c r="N71" i="39"/>
  <c r="J71" i="39"/>
  <c r="M52" i="39"/>
  <c r="J52" i="39"/>
  <c r="K52" i="39"/>
  <c r="N52" i="39"/>
  <c r="P52" i="39"/>
  <c r="Y52" i="39" s="1"/>
  <c r="AI52" i="39" s="1"/>
  <c r="L52" i="39"/>
  <c r="M58" i="39"/>
  <c r="K58" i="39"/>
  <c r="J58" i="39"/>
  <c r="N58" i="39"/>
  <c r="P58" i="39"/>
  <c r="Y58" i="39" s="1"/>
  <c r="AI58" i="39" s="1"/>
  <c r="L58" i="39"/>
  <c r="M35" i="39"/>
  <c r="K35" i="39"/>
  <c r="J35" i="39"/>
  <c r="N35" i="39"/>
  <c r="P35" i="39"/>
  <c r="L35" i="39"/>
  <c r="M20" i="39"/>
  <c r="J20" i="39"/>
  <c r="K20" i="39"/>
  <c r="N20" i="39"/>
  <c r="P20" i="39"/>
  <c r="L20" i="39"/>
  <c r="S47" i="39" l="1"/>
  <c r="T47" i="39" s="1"/>
  <c r="U47" i="39" s="1"/>
  <c r="Q46" i="39"/>
  <c r="R46" i="39"/>
  <c r="Q45" i="39"/>
  <c r="R45" i="39"/>
  <c r="Q47" i="39"/>
  <c r="R47" i="39"/>
  <c r="Q43" i="39"/>
  <c r="R43" i="39"/>
  <c r="S46" i="39"/>
  <c r="Q44" i="39"/>
  <c r="R44" i="39"/>
  <c r="S45" i="39"/>
  <c r="S14" i="39"/>
  <c r="T14" i="39" s="1"/>
  <c r="U14" i="39" s="1"/>
  <c r="Q14" i="39"/>
  <c r="R14" i="39"/>
  <c r="S43" i="39"/>
  <c r="T43" i="39" s="1"/>
  <c r="S56" i="39"/>
  <c r="T56" i="39" s="1"/>
  <c r="S68" i="39"/>
  <c r="T68" i="39" s="1"/>
  <c r="S64" i="39"/>
  <c r="T64" i="39" s="1"/>
  <c r="S37" i="39"/>
  <c r="T37" i="39" s="1"/>
  <c r="Q65" i="39"/>
  <c r="S35" i="39"/>
  <c r="T35" i="39" s="1"/>
  <c r="S22" i="39"/>
  <c r="T22" i="39" s="1"/>
  <c r="S49" i="39"/>
  <c r="T49" i="39" s="1"/>
  <c r="S63" i="39"/>
  <c r="T63" i="39" s="1"/>
  <c r="S33" i="39"/>
  <c r="T33" i="39" s="1"/>
  <c r="S62" i="39"/>
  <c r="T62" i="39" s="1"/>
  <c r="S29" i="39"/>
  <c r="T29" i="39" s="1"/>
  <c r="S71" i="39"/>
  <c r="T71" i="39" s="1"/>
  <c r="S65" i="39"/>
  <c r="V65" i="39" s="1"/>
  <c r="S39" i="39"/>
  <c r="T39" i="39" s="1"/>
  <c r="S51" i="39"/>
  <c r="T51" i="39" s="1"/>
  <c r="S28" i="39"/>
  <c r="T28" i="39" s="1"/>
  <c r="S66" i="39"/>
  <c r="T66" i="39" s="1"/>
  <c r="S21" i="39"/>
  <c r="T21" i="39" s="1"/>
  <c r="S69" i="39"/>
  <c r="T69" i="39" s="1"/>
  <c r="S53" i="39"/>
  <c r="T53" i="39" s="1"/>
  <c r="S20" i="39"/>
  <c r="T20" i="39" s="1"/>
  <c r="S52" i="39"/>
  <c r="T52" i="39" s="1"/>
  <c r="S55" i="39"/>
  <c r="T55" i="39" s="1"/>
  <c r="S76" i="39"/>
  <c r="T76" i="39" s="1"/>
  <c r="S31" i="39"/>
  <c r="T31" i="39" s="1"/>
  <c r="S36" i="39"/>
  <c r="T36" i="39" s="1"/>
  <c r="S54" i="39"/>
  <c r="T54" i="39" s="1"/>
  <c r="S44" i="39"/>
  <c r="T44" i="39" s="1"/>
  <c r="S40" i="39"/>
  <c r="T40" i="39" s="1"/>
  <c r="S61" i="39"/>
  <c r="T61" i="39" s="1"/>
  <c r="S30" i="39"/>
  <c r="T30" i="39" s="1"/>
  <c r="S67" i="39"/>
  <c r="T67" i="39" s="1"/>
  <c r="S70" i="39"/>
  <c r="T70" i="39" s="1"/>
  <c r="V47" i="39" l="1"/>
  <c r="AC47" i="39" s="1"/>
  <c r="V46" i="39"/>
  <c r="T46" i="39"/>
  <c r="U46" i="39" s="1"/>
  <c r="T45" i="39"/>
  <c r="U45" i="39" s="1"/>
  <c r="V45" i="39"/>
  <c r="V14" i="39"/>
  <c r="AE14" i="39" s="1"/>
  <c r="T65" i="39"/>
  <c r="U65" i="39" s="1"/>
  <c r="Q76" i="39"/>
  <c r="R76" i="39"/>
  <c r="V76" i="39"/>
  <c r="U76" i="39"/>
  <c r="Q70" i="39"/>
  <c r="R70" i="39"/>
  <c r="V70" i="39"/>
  <c r="U70" i="39"/>
  <c r="R71" i="39"/>
  <c r="Q71" i="39"/>
  <c r="V71" i="39"/>
  <c r="U71" i="39"/>
  <c r="Q69" i="39"/>
  <c r="R69" i="39"/>
  <c r="V69" i="39"/>
  <c r="U69" i="39"/>
  <c r="W11" i="5"/>
  <c r="W10" i="5"/>
  <c r="G9" i="1"/>
  <c r="G10" i="1"/>
  <c r="G13" i="1"/>
  <c r="G21" i="1"/>
  <c r="G28" i="1"/>
  <c r="G29" i="1"/>
  <c r="G30" i="1"/>
  <c r="G32" i="1"/>
  <c r="G35" i="1"/>
  <c r="G39" i="1"/>
  <c r="G42" i="1"/>
  <c r="G43" i="1"/>
  <c r="G50" i="1"/>
  <c r="G55" i="1"/>
  <c r="G61" i="1"/>
  <c r="G62" i="1"/>
  <c r="G63" i="1"/>
  <c r="G70" i="1"/>
  <c r="G75" i="1"/>
  <c r="G8" i="1"/>
  <c r="Z47" i="39" l="1"/>
  <c r="X47" i="39"/>
  <c r="AD47" i="39"/>
  <c r="AE47" i="39"/>
  <c r="AA47" i="39"/>
  <c r="AE45" i="39"/>
  <c r="X45" i="39"/>
  <c r="AD45" i="39"/>
  <c r="AC45" i="39"/>
  <c r="AA45" i="39"/>
  <c r="Z46" i="39"/>
  <c r="AE46" i="39"/>
  <c r="X46" i="39"/>
  <c r="AA46" i="39"/>
  <c r="AC46" i="39"/>
  <c r="AD46" i="39"/>
  <c r="Z45" i="39"/>
  <c r="AE69" i="39"/>
  <c r="AE71" i="39"/>
  <c r="AE70" i="39"/>
  <c r="AE76" i="39"/>
  <c r="AC65" i="39"/>
  <c r="AE65" i="39"/>
  <c r="Z14" i="39"/>
  <c r="AA14" i="39"/>
  <c r="X14" i="39"/>
  <c r="AD14" i="39"/>
  <c r="AC14" i="39"/>
  <c r="Z65" i="39"/>
  <c r="AD65" i="39"/>
  <c r="AA65" i="39"/>
  <c r="AC70" i="39"/>
  <c r="Z69" i="39"/>
  <c r="AC69" i="39"/>
  <c r="AD69" i="39"/>
  <c r="AA71" i="39"/>
  <c r="AA69" i="39"/>
  <c r="AA76" i="39"/>
  <c r="AC71" i="39"/>
  <c r="AD76" i="39"/>
  <c r="Z76" i="39"/>
  <c r="Z71" i="39"/>
  <c r="AD71" i="39"/>
  <c r="Z70" i="39"/>
  <c r="Q62" i="39"/>
  <c r="R62" i="39"/>
  <c r="V62" i="39"/>
  <c r="U62" i="39"/>
  <c r="R54" i="39"/>
  <c r="Q54" i="39"/>
  <c r="V54" i="39"/>
  <c r="U54" i="39"/>
  <c r="Q22" i="39"/>
  <c r="R22" i="39"/>
  <c r="V22" i="39"/>
  <c r="U22" i="39"/>
  <c r="Q64" i="39"/>
  <c r="R64" i="39"/>
  <c r="V64" i="39"/>
  <c r="U64" i="39"/>
  <c r="Q56" i="39"/>
  <c r="R56" i="39"/>
  <c r="V56" i="39"/>
  <c r="U56" i="39"/>
  <c r="V43" i="39"/>
  <c r="U43" i="39"/>
  <c r="Q67" i="39"/>
  <c r="R67" i="39"/>
  <c r="U67" i="39"/>
  <c r="V67" i="39"/>
  <c r="Q63" i="39"/>
  <c r="R63" i="39"/>
  <c r="V63" i="39"/>
  <c r="U63" i="39"/>
  <c r="Q55" i="39"/>
  <c r="R55" i="39"/>
  <c r="V55" i="39"/>
  <c r="U55" i="39"/>
  <c r="Q51" i="39"/>
  <c r="R51" i="39"/>
  <c r="V51" i="39"/>
  <c r="U51" i="39"/>
  <c r="R39" i="39"/>
  <c r="Q39" i="39"/>
  <c r="V39" i="39"/>
  <c r="U39" i="39"/>
  <c r="R35" i="39"/>
  <c r="Q35" i="39"/>
  <c r="V35" i="39"/>
  <c r="U35" i="39"/>
  <c r="R31" i="39"/>
  <c r="Q31" i="39"/>
  <c r="V31" i="39"/>
  <c r="U31" i="39"/>
  <c r="AA70" i="39"/>
  <c r="AC76" i="39"/>
  <c r="R49" i="39"/>
  <c r="Q49" i="39"/>
  <c r="V49" i="39"/>
  <c r="U49" i="39"/>
  <c r="Q30" i="39"/>
  <c r="R30" i="39"/>
  <c r="V30" i="39"/>
  <c r="U30" i="39"/>
  <c r="R61" i="39"/>
  <c r="Q61" i="39"/>
  <c r="V61" i="39"/>
  <c r="U61" i="39"/>
  <c r="Q53" i="39"/>
  <c r="R53" i="39"/>
  <c r="V53" i="39"/>
  <c r="U53" i="39"/>
  <c r="V44" i="39"/>
  <c r="U44" i="39"/>
  <c r="Q37" i="39"/>
  <c r="R37" i="39"/>
  <c r="U37" i="39"/>
  <c r="V37" i="39"/>
  <c r="Q33" i="39"/>
  <c r="R33" i="39"/>
  <c r="V33" i="39"/>
  <c r="U33" i="39"/>
  <c r="Q29" i="39"/>
  <c r="R29" i="39"/>
  <c r="V29" i="39"/>
  <c r="U29" i="39"/>
  <c r="Q21" i="39"/>
  <c r="R21" i="39"/>
  <c r="V21" i="39"/>
  <c r="U21" i="39"/>
  <c r="X71" i="39"/>
  <c r="Q66" i="39"/>
  <c r="R66" i="39"/>
  <c r="U66" i="39"/>
  <c r="V66" i="39"/>
  <c r="Q68" i="39"/>
  <c r="R68" i="39"/>
  <c r="U68" i="39"/>
  <c r="V68" i="39"/>
  <c r="Q52" i="39"/>
  <c r="R52" i="39"/>
  <c r="V52" i="39"/>
  <c r="U52" i="39"/>
  <c r="Q40" i="39"/>
  <c r="R40" i="39"/>
  <c r="V40" i="39"/>
  <c r="U40" i="39"/>
  <c r="Q36" i="39"/>
  <c r="R36" i="39"/>
  <c r="V36" i="39"/>
  <c r="U36" i="39"/>
  <c r="Q28" i="39"/>
  <c r="R28" i="39"/>
  <c r="V28" i="39"/>
  <c r="U28" i="39"/>
  <c r="Q20" i="39"/>
  <c r="R20" i="39"/>
  <c r="V20" i="39"/>
  <c r="U20" i="39"/>
  <c r="X70" i="39"/>
  <c r="AD70" i="39"/>
  <c r="AE53" i="39" l="1"/>
  <c r="AE61" i="39"/>
  <c r="AE49" i="39"/>
  <c r="AE56" i="39"/>
  <c r="AE64" i="39"/>
  <c r="AE54" i="39"/>
  <c r="AE62" i="39"/>
  <c r="AE67" i="39"/>
  <c r="AE52" i="39"/>
  <c r="AE68" i="39"/>
  <c r="AE66" i="39"/>
  <c r="AE51" i="39"/>
  <c r="AE55" i="39"/>
  <c r="AE63" i="39"/>
  <c r="AE20" i="39"/>
  <c r="AE40" i="39"/>
  <c r="AE29" i="39"/>
  <c r="AE33" i="39"/>
  <c r="AE35" i="39"/>
  <c r="AE39" i="39"/>
  <c r="AE36" i="39"/>
  <c r="AE37" i="39"/>
  <c r="AE44" i="39"/>
  <c r="AE31" i="39"/>
  <c r="AE43" i="39"/>
  <c r="AE28" i="39"/>
  <c r="AE21" i="39"/>
  <c r="AE30" i="39"/>
  <c r="AE22" i="39"/>
  <c r="AA64" i="39"/>
  <c r="AA53" i="39"/>
  <c r="AC37" i="39"/>
  <c r="AA54" i="39"/>
  <c r="AC28" i="39"/>
  <c r="Z67" i="39"/>
  <c r="Z56" i="39"/>
  <c r="AA36" i="39"/>
  <c r="AA31" i="39"/>
  <c r="Z44" i="39"/>
  <c r="AA40" i="39"/>
  <c r="AA30" i="39"/>
  <c r="AD35" i="39"/>
  <c r="AC30" i="39"/>
  <c r="AA62" i="39"/>
  <c r="AC40" i="39"/>
  <c r="Z40" i="39"/>
  <c r="AA37" i="39"/>
  <c r="AD30" i="39"/>
  <c r="Z31" i="39"/>
  <c r="AC35" i="39"/>
  <c r="AD64" i="39"/>
  <c r="AD20" i="39"/>
  <c r="Z30" i="39"/>
  <c r="AD55" i="39"/>
  <c r="AA43" i="39"/>
  <c r="Z22" i="39"/>
  <c r="AC62" i="39"/>
  <c r="AD40" i="39"/>
  <c r="AC44" i="39"/>
  <c r="AD61" i="39"/>
  <c r="AA35" i="39"/>
  <c r="Z35" i="39"/>
  <c r="AC39" i="39"/>
  <c r="Z51" i="39"/>
  <c r="Z55" i="39"/>
  <c r="AC21" i="39"/>
  <c r="AD33" i="39"/>
  <c r="Z33" i="39"/>
  <c r="Z53" i="39"/>
  <c r="Z64" i="39"/>
  <c r="AC54" i="39"/>
  <c r="AD62" i="39"/>
  <c r="Z29" i="39"/>
  <c r="AC33" i="39"/>
  <c r="Z62" i="39"/>
  <c r="Z49" i="39"/>
  <c r="Z39" i="39"/>
  <c r="AA67" i="39"/>
  <c r="AA20" i="39"/>
  <c r="Z36" i="39"/>
  <c r="Z66" i="39"/>
  <c r="Z21" i="39"/>
  <c r="AA33" i="39"/>
  <c r="AD37" i="39"/>
  <c r="AD44" i="39"/>
  <c r="Z61" i="39"/>
  <c r="AD31" i="39"/>
  <c r="AC63" i="39"/>
  <c r="AD67" i="39"/>
  <c r="AA56" i="39"/>
  <c r="Z28" i="39"/>
  <c r="AD21" i="39"/>
  <c r="AA44" i="39"/>
  <c r="AA61" i="39"/>
  <c r="AC67" i="39"/>
  <c r="Z43" i="39"/>
  <c r="AC64" i="39"/>
  <c r="AC36" i="39"/>
  <c r="AD36" i="39"/>
  <c r="AA52" i="39"/>
  <c r="Z68" i="39"/>
  <c r="AC66" i="39"/>
  <c r="AA66" i="39"/>
  <c r="AA29" i="39"/>
  <c r="AC53" i="39"/>
  <c r="AC61" i="39"/>
  <c r="AA49" i="39"/>
  <c r="AD49" i="39"/>
  <c r="X31" i="39"/>
  <c r="AD39" i="39"/>
  <c r="AC51" i="39"/>
  <c r="Z63" i="39"/>
  <c r="AC43" i="39"/>
  <c r="AC56" i="39"/>
  <c r="AD22" i="39"/>
  <c r="Z54" i="39"/>
  <c r="AA28" i="39"/>
  <c r="Z52" i="39"/>
  <c r="AD29" i="39"/>
  <c r="AC49" i="39"/>
  <c r="AA39" i="39"/>
  <c r="AD51" i="39"/>
  <c r="AA51" i="39"/>
  <c r="AA22" i="39"/>
  <c r="AD68" i="39"/>
  <c r="AC29" i="39"/>
  <c r="X63" i="39"/>
  <c r="AD63" i="39"/>
  <c r="X43" i="39"/>
  <c r="AC20" i="39"/>
  <c r="AD52" i="39"/>
  <c r="AC68" i="39"/>
  <c r="AD66" i="39"/>
  <c r="Z20" i="39"/>
  <c r="AD28" i="39"/>
  <c r="X40" i="39"/>
  <c r="AC52" i="39"/>
  <c r="AA68" i="39"/>
  <c r="AA21" i="39"/>
  <c r="Z37" i="39"/>
  <c r="X44" i="39"/>
  <c r="AD53" i="39"/>
  <c r="X30" i="39"/>
  <c r="AC31" i="39"/>
  <c r="AA55" i="39"/>
  <c r="AC55" i="39"/>
  <c r="AA63" i="39"/>
  <c r="AD43" i="39"/>
  <c r="AD56" i="39"/>
  <c r="X64" i="39"/>
  <c r="AC22" i="39"/>
  <c r="AD54" i="39"/>
  <c r="D10" i="1"/>
  <c r="D13" i="1"/>
  <c r="D21" i="1"/>
  <c r="D30" i="1"/>
  <c r="D32" i="1"/>
  <c r="D35" i="1"/>
  <c r="D39" i="1"/>
  <c r="D42" i="1"/>
  <c r="D50" i="1"/>
  <c r="D55" i="1"/>
  <c r="D61" i="1"/>
  <c r="D62" i="1"/>
  <c r="D63" i="1"/>
  <c r="D70" i="1"/>
  <c r="D75" i="1"/>
  <c r="D9" i="1"/>
  <c r="V14" i="5" l="1"/>
  <c r="V30" i="5"/>
  <c r="V31" i="5"/>
  <c r="V33" i="5"/>
  <c r="V44" i="5"/>
  <c r="V51" i="5"/>
  <c r="V63" i="5"/>
  <c r="V10" i="5"/>
  <c r="O5" i="1" l="1"/>
  <c r="O4" i="1"/>
  <c r="C6" i="5" l="1"/>
  <c r="C6" i="39"/>
  <c r="B6" i="5"/>
  <c r="B6" i="39"/>
  <c r="E77" i="5" l="1"/>
  <c r="E39" i="5"/>
  <c r="F39" i="5"/>
  <c r="J39" i="5"/>
  <c r="N39" i="5"/>
  <c r="G39" i="5"/>
  <c r="K39" i="5"/>
  <c r="O39" i="5"/>
  <c r="H39" i="5"/>
  <c r="L39" i="5"/>
  <c r="P39" i="5"/>
  <c r="I39" i="5"/>
  <c r="M39" i="5"/>
  <c r="P34" i="5"/>
  <c r="E49" i="5"/>
  <c r="H49" i="5"/>
  <c r="L49" i="5"/>
  <c r="P49" i="5"/>
  <c r="I49" i="5"/>
  <c r="M49" i="5"/>
  <c r="F49" i="5"/>
  <c r="J49" i="5"/>
  <c r="N49" i="5"/>
  <c r="G49" i="5"/>
  <c r="K49" i="5"/>
  <c r="O49" i="5"/>
  <c r="E79" i="5"/>
  <c r="F78" i="5"/>
  <c r="J78" i="5"/>
  <c r="N78" i="5"/>
  <c r="G79" i="5"/>
  <c r="O79" i="5"/>
  <c r="O78" i="5"/>
  <c r="G78" i="1" s="1"/>
  <c r="L79" i="5"/>
  <c r="H78" i="5"/>
  <c r="L78" i="5"/>
  <c r="I79" i="5"/>
  <c r="M79" i="5"/>
  <c r="I78" i="5"/>
  <c r="M78" i="5"/>
  <c r="F79" i="5"/>
  <c r="J79" i="5"/>
  <c r="N79" i="5"/>
  <c r="K79" i="5"/>
  <c r="G78" i="5"/>
  <c r="K78" i="5"/>
  <c r="H79" i="5"/>
  <c r="P79" i="5"/>
  <c r="S79" i="5" s="1"/>
  <c r="E78" i="5"/>
  <c r="E13" i="5"/>
  <c r="E18" i="5"/>
  <c r="H18" i="5"/>
  <c r="L18" i="5"/>
  <c r="P18" i="5"/>
  <c r="I18" i="5"/>
  <c r="M18" i="5"/>
  <c r="F18" i="5"/>
  <c r="J18" i="5"/>
  <c r="N18" i="5"/>
  <c r="G18" i="5"/>
  <c r="K18" i="5"/>
  <c r="O18" i="5"/>
  <c r="E17" i="5"/>
  <c r="H17" i="5"/>
  <c r="L17" i="5"/>
  <c r="P17" i="5"/>
  <c r="I17" i="5"/>
  <c r="M17" i="5"/>
  <c r="F17" i="5"/>
  <c r="J17" i="5"/>
  <c r="N17" i="5"/>
  <c r="G17" i="5"/>
  <c r="K17" i="5"/>
  <c r="O17" i="5"/>
  <c r="E26" i="5"/>
  <c r="F26" i="5"/>
  <c r="J26" i="5"/>
  <c r="N26" i="5"/>
  <c r="G26" i="5"/>
  <c r="K26" i="5"/>
  <c r="O26" i="5"/>
  <c r="H26" i="5"/>
  <c r="L26" i="5"/>
  <c r="P26" i="5"/>
  <c r="I26" i="5"/>
  <c r="M26" i="5"/>
  <c r="P77" i="5"/>
  <c r="E25" i="5"/>
  <c r="I25" i="5"/>
  <c r="M25" i="5"/>
  <c r="K25" i="5"/>
  <c r="H25" i="5"/>
  <c r="F25" i="5"/>
  <c r="J25" i="5"/>
  <c r="N25" i="5"/>
  <c r="G25" i="5"/>
  <c r="O25" i="5"/>
  <c r="L25" i="5"/>
  <c r="P25" i="5"/>
  <c r="G54" i="5"/>
  <c r="K54" i="5"/>
  <c r="O54" i="5"/>
  <c r="H54" i="5"/>
  <c r="L54" i="5"/>
  <c r="P54" i="5"/>
  <c r="I54" i="5"/>
  <c r="M54" i="5"/>
  <c r="F54" i="5"/>
  <c r="J54" i="5"/>
  <c r="N54" i="5"/>
  <c r="E55" i="5"/>
  <c r="F55" i="5"/>
  <c r="J55" i="5"/>
  <c r="N55" i="5"/>
  <c r="G55" i="5"/>
  <c r="K55" i="5"/>
  <c r="O55" i="5"/>
  <c r="M55" i="5"/>
  <c r="H55" i="5"/>
  <c r="L55" i="5"/>
  <c r="P55" i="5"/>
  <c r="I55" i="5"/>
  <c r="F77" i="5"/>
  <c r="J77" i="5"/>
  <c r="N77" i="5"/>
  <c r="L77" i="5"/>
  <c r="I77" i="5"/>
  <c r="G77" i="5"/>
  <c r="K77" i="5"/>
  <c r="H77" i="5"/>
  <c r="M77" i="5"/>
  <c r="F72" i="5"/>
  <c r="J72" i="5"/>
  <c r="N72" i="5"/>
  <c r="G73" i="5"/>
  <c r="K73" i="5"/>
  <c r="O73" i="5"/>
  <c r="H74" i="5"/>
  <c r="L74" i="5"/>
  <c r="P74" i="5"/>
  <c r="I75" i="5"/>
  <c r="M75" i="5"/>
  <c r="L72" i="5"/>
  <c r="M73" i="5"/>
  <c r="J74" i="5"/>
  <c r="G75" i="5"/>
  <c r="O75" i="5"/>
  <c r="M72" i="5"/>
  <c r="J73" i="5"/>
  <c r="G74" i="5"/>
  <c r="O74" i="5"/>
  <c r="L75" i="5"/>
  <c r="G72" i="5"/>
  <c r="K72" i="5"/>
  <c r="O72" i="5"/>
  <c r="H73" i="5"/>
  <c r="L73" i="5"/>
  <c r="P73" i="5"/>
  <c r="I74" i="5"/>
  <c r="M74" i="5"/>
  <c r="F75" i="5"/>
  <c r="J75" i="5"/>
  <c r="N75" i="5"/>
  <c r="H72" i="5"/>
  <c r="P72" i="5"/>
  <c r="I73" i="5"/>
  <c r="F74" i="5"/>
  <c r="N74" i="5"/>
  <c r="K75" i="5"/>
  <c r="I72" i="5"/>
  <c r="F73" i="5"/>
  <c r="N73" i="5"/>
  <c r="K74" i="5"/>
  <c r="H75" i="5"/>
  <c r="P75" i="5"/>
  <c r="S75" i="5" s="1"/>
  <c r="E74" i="5"/>
  <c r="E75" i="5"/>
  <c r="E72" i="5"/>
  <c r="E73" i="5"/>
  <c r="F65" i="5"/>
  <c r="J65" i="5"/>
  <c r="N65" i="5"/>
  <c r="G66" i="5"/>
  <c r="K66" i="5"/>
  <c r="O66" i="5"/>
  <c r="H67" i="5"/>
  <c r="L67" i="5"/>
  <c r="P67" i="5"/>
  <c r="I68" i="5"/>
  <c r="M68" i="5"/>
  <c r="L65" i="5"/>
  <c r="I66" i="5"/>
  <c r="F67" i="5"/>
  <c r="N67" i="5"/>
  <c r="K68" i="5"/>
  <c r="I65" i="5"/>
  <c r="F66" i="5"/>
  <c r="N66" i="5"/>
  <c r="K67" i="5"/>
  <c r="H68" i="5"/>
  <c r="P68" i="5"/>
  <c r="G65" i="5"/>
  <c r="K65" i="5"/>
  <c r="O65" i="5"/>
  <c r="H66" i="5"/>
  <c r="L66" i="5"/>
  <c r="P66" i="5"/>
  <c r="I67" i="5"/>
  <c r="M67" i="5"/>
  <c r="F68" i="5"/>
  <c r="J68" i="5"/>
  <c r="N68" i="5"/>
  <c r="H65" i="5"/>
  <c r="P65" i="5"/>
  <c r="M66" i="5"/>
  <c r="J67" i="5"/>
  <c r="G68" i="5"/>
  <c r="O68" i="5"/>
  <c r="M65" i="5"/>
  <c r="J66" i="5"/>
  <c r="G67" i="5"/>
  <c r="O67" i="5"/>
  <c r="L68" i="5"/>
  <c r="E67" i="5"/>
  <c r="E68" i="5"/>
  <c r="E65" i="5"/>
  <c r="E66" i="5"/>
  <c r="E61" i="5"/>
  <c r="F57" i="5"/>
  <c r="J57" i="5"/>
  <c r="N57" i="5"/>
  <c r="G58" i="5"/>
  <c r="K58" i="5"/>
  <c r="O58" i="5"/>
  <c r="H59" i="5"/>
  <c r="L59" i="5"/>
  <c r="P59" i="5"/>
  <c r="I60" i="5"/>
  <c r="M60" i="5"/>
  <c r="F61" i="5"/>
  <c r="J61" i="5"/>
  <c r="N61" i="5"/>
  <c r="L57" i="5"/>
  <c r="I58" i="5"/>
  <c r="F59" i="5"/>
  <c r="N59" i="5"/>
  <c r="K60" i="5"/>
  <c r="H61" i="5"/>
  <c r="I57" i="5"/>
  <c r="F58" i="5"/>
  <c r="G59" i="5"/>
  <c r="O59" i="5"/>
  <c r="L60" i="5"/>
  <c r="P60" i="5"/>
  <c r="G57" i="5"/>
  <c r="K57" i="5"/>
  <c r="O57" i="5"/>
  <c r="H58" i="5"/>
  <c r="L58" i="5"/>
  <c r="P58" i="5"/>
  <c r="I59" i="5"/>
  <c r="M59" i="5"/>
  <c r="F60" i="5"/>
  <c r="J60" i="5"/>
  <c r="N60" i="5"/>
  <c r="G61" i="5"/>
  <c r="K61" i="5"/>
  <c r="O61" i="5"/>
  <c r="H57" i="5"/>
  <c r="P57" i="5"/>
  <c r="M58" i="5"/>
  <c r="J59" i="5"/>
  <c r="G60" i="5"/>
  <c r="O60" i="5"/>
  <c r="L61" i="5"/>
  <c r="P61" i="5"/>
  <c r="S61" i="5" s="1"/>
  <c r="M57" i="5"/>
  <c r="J58" i="5"/>
  <c r="N58" i="5"/>
  <c r="K59" i="5"/>
  <c r="H60" i="5"/>
  <c r="I61" i="5"/>
  <c r="M61" i="5"/>
  <c r="E59" i="5"/>
  <c r="E60" i="5"/>
  <c r="E57" i="5"/>
  <c r="E58" i="5"/>
  <c r="E54" i="5"/>
  <c r="E53" i="5"/>
  <c r="G53" i="5"/>
  <c r="K53" i="5"/>
  <c r="O53" i="5"/>
  <c r="H53" i="5"/>
  <c r="L53" i="5"/>
  <c r="P53" i="5"/>
  <c r="I53" i="5"/>
  <c r="M53" i="5"/>
  <c r="F53" i="5"/>
  <c r="J53" i="5"/>
  <c r="N53" i="5"/>
  <c r="E52" i="5"/>
  <c r="G52" i="5"/>
  <c r="K52" i="5"/>
  <c r="O52" i="5"/>
  <c r="H52" i="5"/>
  <c r="L52" i="5"/>
  <c r="P52" i="5"/>
  <c r="I52" i="5"/>
  <c r="M52" i="5"/>
  <c r="F52" i="5"/>
  <c r="J52" i="5"/>
  <c r="N52" i="5"/>
  <c r="F50" i="5"/>
  <c r="G50" i="5"/>
  <c r="E50" i="5"/>
  <c r="H50" i="5"/>
  <c r="I50" i="5"/>
  <c r="J50" i="5"/>
  <c r="N50" i="5"/>
  <c r="K50" i="5"/>
  <c r="O50" i="5"/>
  <c r="L50" i="5"/>
  <c r="P50" i="5"/>
  <c r="S50" i="5" s="1"/>
  <c r="M50" i="5"/>
  <c r="E48" i="5"/>
  <c r="F48" i="5"/>
  <c r="G48" i="5"/>
  <c r="K48" i="5"/>
  <c r="O48" i="5"/>
  <c r="H48" i="5"/>
  <c r="L48" i="5"/>
  <c r="P48" i="5"/>
  <c r="I48" i="5"/>
  <c r="M48" i="5"/>
  <c r="J48" i="5"/>
  <c r="N48" i="5"/>
  <c r="E42" i="5"/>
  <c r="F42" i="5"/>
  <c r="G42" i="5"/>
  <c r="K42" i="5"/>
  <c r="O42" i="5"/>
  <c r="H42" i="5"/>
  <c r="L42" i="5"/>
  <c r="P42" i="5"/>
  <c r="I42" i="5"/>
  <c r="M42" i="5"/>
  <c r="J42" i="5"/>
  <c r="N42" i="5"/>
  <c r="E41" i="5"/>
  <c r="G41" i="5"/>
  <c r="K41" i="5"/>
  <c r="O41" i="5"/>
  <c r="H41" i="5"/>
  <c r="L41" i="5"/>
  <c r="P41" i="5"/>
  <c r="I41" i="5"/>
  <c r="M41" i="5"/>
  <c r="F41" i="5"/>
  <c r="J41" i="5"/>
  <c r="N41" i="5"/>
  <c r="E38" i="5"/>
  <c r="H38" i="5"/>
  <c r="L38" i="5"/>
  <c r="P38" i="5"/>
  <c r="I38" i="5"/>
  <c r="M38" i="5"/>
  <c r="F38" i="5"/>
  <c r="J38" i="5"/>
  <c r="N38" i="5"/>
  <c r="G38" i="5"/>
  <c r="K38" i="5"/>
  <c r="O38" i="5"/>
  <c r="E37" i="5"/>
  <c r="F37" i="5"/>
  <c r="H37" i="5"/>
  <c r="L37" i="5"/>
  <c r="P37" i="5"/>
  <c r="I37" i="5"/>
  <c r="M37" i="5"/>
  <c r="J37" i="5"/>
  <c r="N37" i="5"/>
  <c r="G37" i="5"/>
  <c r="K37" i="5"/>
  <c r="O37" i="5"/>
  <c r="E35" i="5"/>
  <c r="H35" i="5"/>
  <c r="L35" i="5"/>
  <c r="P35" i="5"/>
  <c r="I35" i="5"/>
  <c r="M35" i="5"/>
  <c r="F35" i="5"/>
  <c r="J35" i="5"/>
  <c r="N35" i="5"/>
  <c r="G35" i="5"/>
  <c r="K35" i="5"/>
  <c r="O35" i="5"/>
  <c r="E34" i="5"/>
  <c r="F34" i="5"/>
  <c r="J34" i="5"/>
  <c r="N34" i="5"/>
  <c r="G34" i="5"/>
  <c r="K34" i="5"/>
  <c r="O34" i="5"/>
  <c r="H34" i="5"/>
  <c r="L34" i="5"/>
  <c r="I34" i="5"/>
  <c r="M34" i="5"/>
  <c r="E32" i="5"/>
  <c r="G32" i="5"/>
  <c r="K32" i="5"/>
  <c r="O32" i="5"/>
  <c r="H32" i="5"/>
  <c r="L32" i="5"/>
  <c r="P32" i="5"/>
  <c r="I32" i="5"/>
  <c r="M32" i="5"/>
  <c r="F32" i="5"/>
  <c r="J32" i="5"/>
  <c r="N32" i="5"/>
  <c r="E28" i="5"/>
  <c r="F28" i="5"/>
  <c r="J28" i="5"/>
  <c r="N28" i="5"/>
  <c r="G28" i="5"/>
  <c r="K28" i="5"/>
  <c r="O28" i="5"/>
  <c r="H28" i="5"/>
  <c r="L28" i="5"/>
  <c r="P28" i="5"/>
  <c r="I28" i="5"/>
  <c r="M28" i="5"/>
  <c r="E27" i="5"/>
  <c r="G27" i="5"/>
  <c r="K27" i="5"/>
  <c r="O27" i="5"/>
  <c r="H27" i="5"/>
  <c r="L27" i="5"/>
  <c r="P27" i="5"/>
  <c r="I27" i="5"/>
  <c r="M27" i="5"/>
  <c r="F27" i="5"/>
  <c r="J27" i="5"/>
  <c r="N27" i="5"/>
  <c r="E23" i="5"/>
  <c r="F23" i="5"/>
  <c r="I23" i="5"/>
  <c r="M23" i="5"/>
  <c r="J23" i="5"/>
  <c r="N23" i="5"/>
  <c r="G23" i="5"/>
  <c r="K23" i="5"/>
  <c r="O23" i="5"/>
  <c r="H23" i="5"/>
  <c r="L23" i="5"/>
  <c r="P23" i="5"/>
  <c r="E21" i="5"/>
  <c r="G21" i="5"/>
  <c r="K21" i="5"/>
  <c r="O21" i="5"/>
  <c r="M21" i="5"/>
  <c r="F21" i="5"/>
  <c r="N21" i="5"/>
  <c r="H21" i="5"/>
  <c r="L21" i="5"/>
  <c r="P21" i="5"/>
  <c r="I21" i="5"/>
  <c r="J21" i="5"/>
  <c r="E20" i="5"/>
  <c r="F20" i="5"/>
  <c r="J20" i="5"/>
  <c r="N20" i="5"/>
  <c r="H20" i="5"/>
  <c r="P20" i="5"/>
  <c r="M20" i="5"/>
  <c r="G20" i="5"/>
  <c r="K20" i="5"/>
  <c r="O20" i="5"/>
  <c r="L20" i="5"/>
  <c r="I20" i="5"/>
  <c r="F19" i="5"/>
  <c r="H19" i="5"/>
  <c r="L19" i="5"/>
  <c r="P19" i="5"/>
  <c r="I19" i="5"/>
  <c r="M19" i="5"/>
  <c r="J19" i="5"/>
  <c r="N19" i="5"/>
  <c r="G19" i="5"/>
  <c r="K19" i="5"/>
  <c r="O19" i="5"/>
  <c r="E19" i="5"/>
  <c r="E16" i="5"/>
  <c r="G16" i="5"/>
  <c r="K16" i="5"/>
  <c r="O16" i="5"/>
  <c r="H16" i="5"/>
  <c r="L16" i="5"/>
  <c r="P16" i="5"/>
  <c r="I16" i="5"/>
  <c r="M16" i="5"/>
  <c r="F16" i="5"/>
  <c r="J16" i="5"/>
  <c r="N16" i="5"/>
  <c r="N15" i="5"/>
  <c r="G15" i="5"/>
  <c r="K15" i="5"/>
  <c r="O15" i="5"/>
  <c r="H15" i="5"/>
  <c r="L15" i="5"/>
  <c r="P15" i="5"/>
  <c r="I15" i="5"/>
  <c r="M15" i="5"/>
  <c r="F15" i="5"/>
  <c r="J15" i="5"/>
  <c r="O13" i="5"/>
  <c r="P13" i="5"/>
  <c r="S13" i="5" s="1"/>
  <c r="E15" i="5"/>
  <c r="G13" i="5"/>
  <c r="K13" i="5"/>
  <c r="H13" i="5"/>
  <c r="L13" i="5"/>
  <c r="I13" i="5"/>
  <c r="M13" i="5"/>
  <c r="F13" i="5"/>
  <c r="J13" i="5"/>
  <c r="N13" i="5"/>
  <c r="E12" i="5"/>
  <c r="G12" i="5"/>
  <c r="K12" i="5"/>
  <c r="O12" i="5"/>
  <c r="M12" i="5"/>
  <c r="F12" i="5"/>
  <c r="N12" i="5"/>
  <c r="H12" i="5"/>
  <c r="L12" i="5"/>
  <c r="P12" i="5"/>
  <c r="I12" i="5"/>
  <c r="J12" i="5"/>
  <c r="R13" i="5" l="1"/>
  <c r="S39" i="5"/>
  <c r="T39" i="5" s="1"/>
  <c r="R39" i="5"/>
  <c r="V39" i="5" s="1"/>
  <c r="S28" i="5"/>
  <c r="T28" i="5" s="1"/>
  <c r="S49" i="5"/>
  <c r="T49" i="5" s="1"/>
  <c r="R49" i="5"/>
  <c r="V49" i="5" s="1"/>
  <c r="T79" i="5"/>
  <c r="R79" i="5"/>
  <c r="V79" i="5" s="1"/>
  <c r="S25" i="5"/>
  <c r="T25" i="5" s="1"/>
  <c r="S27" i="5"/>
  <c r="T27" i="5" s="1"/>
  <c r="R25" i="5"/>
  <c r="V25" i="5" s="1"/>
  <c r="R27" i="5"/>
  <c r="V27" i="5" s="1"/>
  <c r="R28" i="5"/>
  <c r="V28" i="5" s="1"/>
  <c r="V26" i="5"/>
  <c r="G25" i="1"/>
  <c r="S15" i="5"/>
  <c r="T15" i="5" s="1"/>
  <c r="S77" i="5"/>
  <c r="T77" i="5" s="1"/>
  <c r="S16" i="5"/>
  <c r="T16" i="5" s="1"/>
  <c r="S12" i="5"/>
  <c r="T12" i="5" s="1"/>
  <c r="S20" i="5"/>
  <c r="T20" i="5" s="1"/>
  <c r="S21" i="5"/>
  <c r="T21" i="5" s="1"/>
  <c r="T13" i="5"/>
  <c r="S17" i="5"/>
  <c r="T17" i="5" s="1"/>
  <c r="S18" i="5"/>
  <c r="T18" i="5" s="1"/>
  <c r="S19" i="5"/>
  <c r="T19" i="5" s="1"/>
  <c r="S35" i="5"/>
  <c r="T35" i="5" s="1"/>
  <c r="S48" i="5"/>
  <c r="T48" i="5" s="1"/>
  <c r="S72" i="5"/>
  <c r="T72" i="5" s="1"/>
  <c r="S53" i="5"/>
  <c r="T53" i="5" s="1"/>
  <c r="S55" i="5"/>
  <c r="T55" i="5" s="1"/>
  <c r="T50" i="5"/>
  <c r="T61" i="5"/>
  <c r="T75" i="5"/>
  <c r="S37" i="5"/>
  <c r="T37" i="5" s="1"/>
  <c r="R17" i="5"/>
  <c r="V17" i="5" s="1"/>
  <c r="R18" i="5"/>
  <c r="V18" i="5" s="1"/>
  <c r="V13" i="5"/>
  <c r="S68" i="5"/>
  <c r="S60" i="5"/>
  <c r="S73" i="5"/>
  <c r="S65" i="5"/>
  <c r="S67" i="5"/>
  <c r="S59" i="5"/>
  <c r="S54" i="5"/>
  <c r="S57" i="5"/>
  <c r="S66" i="5"/>
  <c r="S58" i="5"/>
  <c r="S74" i="5"/>
  <c r="S32" i="5"/>
  <c r="S34" i="5"/>
  <c r="S23" i="5"/>
  <c r="S41" i="5"/>
  <c r="S38" i="5"/>
  <c r="S42" i="5"/>
  <c r="S52" i="5"/>
  <c r="R67" i="5"/>
  <c r="V67" i="5" s="1"/>
  <c r="R55" i="5"/>
  <c r="V55" i="5" s="1"/>
  <c r="R60" i="5"/>
  <c r="V60" i="5" s="1"/>
  <c r="R66" i="5"/>
  <c r="V66" i="5" s="1"/>
  <c r="R38" i="5"/>
  <c r="V38" i="5" s="1"/>
  <c r="R61" i="5"/>
  <c r="V61" i="5" s="1"/>
  <c r="R16" i="5"/>
  <c r="V16" i="5" s="1"/>
  <c r="R73" i="5"/>
  <c r="V73" i="5" s="1"/>
  <c r="R57" i="5"/>
  <c r="V57" i="5" s="1"/>
  <c r="R32" i="5"/>
  <c r="V32" i="5" s="1"/>
  <c r="R15" i="5"/>
  <c r="V15" i="5" s="1"/>
  <c r="R19" i="5"/>
  <c r="V19" i="5" s="1"/>
  <c r="R74" i="5"/>
  <c r="V74" i="5" s="1"/>
  <c r="R58" i="5"/>
  <c r="V58" i="5" s="1"/>
  <c r="R72" i="5"/>
  <c r="V72" i="5" s="1"/>
  <c r="R65" i="5"/>
  <c r="V65" i="5" s="1"/>
  <c r="R42" i="5"/>
  <c r="V42" i="5" s="1"/>
  <c r="R37" i="5"/>
  <c r="V37" i="5" s="1"/>
  <c r="V24" i="5"/>
  <c r="R12" i="5"/>
  <c r="R68" i="5"/>
  <c r="V68" i="5" s="1"/>
  <c r="R53" i="5"/>
  <c r="V53" i="5" s="1"/>
  <c r="R75" i="5"/>
  <c r="V75" i="5" s="1"/>
  <c r="R48" i="5"/>
  <c r="V48" i="5" s="1"/>
  <c r="R50" i="5"/>
  <c r="V50" i="5" s="1"/>
  <c r="R20" i="5"/>
  <c r="V20" i="5" s="1"/>
  <c r="R54" i="5"/>
  <c r="V54" i="5" s="1"/>
  <c r="R41" i="5"/>
  <c r="V41" i="5" s="1"/>
  <c r="R35" i="5"/>
  <c r="V35" i="5" s="1"/>
  <c r="R52" i="5"/>
  <c r="V52" i="5" s="1"/>
  <c r="R59" i="5"/>
  <c r="V59" i="5" s="1"/>
  <c r="R34" i="5"/>
  <c r="V34" i="5" s="1"/>
  <c r="R21" i="5"/>
  <c r="V21" i="5" s="1"/>
  <c r="J19" i="39"/>
  <c r="J50" i="39"/>
  <c r="G48" i="39" l="1"/>
  <c r="P48" i="39" s="1"/>
  <c r="Y48" i="39" s="1"/>
  <c r="G26" i="1"/>
  <c r="F26" i="1"/>
  <c r="G24" i="1"/>
  <c r="F24" i="1"/>
  <c r="W39" i="5"/>
  <c r="D38" i="1" s="1"/>
  <c r="G38" i="1"/>
  <c r="G11" i="1"/>
  <c r="G12" i="39"/>
  <c r="W19" i="5"/>
  <c r="D18" i="1" s="1"/>
  <c r="G18" i="1"/>
  <c r="W50" i="5"/>
  <c r="D49" i="1" s="1"/>
  <c r="G49" i="1"/>
  <c r="W48" i="5"/>
  <c r="D47" i="1" s="1"/>
  <c r="G47" i="1"/>
  <c r="W21" i="5"/>
  <c r="W35" i="5"/>
  <c r="W53" i="5"/>
  <c r="W18" i="5"/>
  <c r="W17" i="5"/>
  <c r="W37" i="5"/>
  <c r="W55" i="5"/>
  <c r="W72" i="5"/>
  <c r="W20" i="5"/>
  <c r="W15" i="5"/>
  <c r="W61" i="5"/>
  <c r="W49" i="5"/>
  <c r="D48" i="1" s="1"/>
  <c r="W28" i="5"/>
  <c r="W16" i="5"/>
  <c r="W27" i="5"/>
  <c r="W79" i="5"/>
  <c r="W75" i="5"/>
  <c r="W25" i="5"/>
  <c r="W13" i="5"/>
  <c r="G72" i="39"/>
  <c r="G15" i="39"/>
  <c r="G16" i="39"/>
  <c r="G27" i="39"/>
  <c r="G80" i="1"/>
  <c r="G75" i="39"/>
  <c r="G25" i="39"/>
  <c r="P25" i="39" s="1"/>
  <c r="Y25" i="39" s="1"/>
  <c r="G13" i="39"/>
  <c r="D25" i="1"/>
  <c r="G19" i="1"/>
  <c r="P19" i="39"/>
  <c r="Y19" i="39" s="1"/>
  <c r="AI19" i="39" s="1"/>
  <c r="P50" i="39"/>
  <c r="Y50" i="39" s="1"/>
  <c r="AI50" i="39" s="1"/>
  <c r="G71" i="1"/>
  <c r="G60" i="1"/>
  <c r="G15" i="1"/>
  <c r="G34" i="1"/>
  <c r="G48" i="1"/>
  <c r="G27" i="1"/>
  <c r="G54" i="1"/>
  <c r="G20" i="1"/>
  <c r="G16" i="1"/>
  <c r="G74" i="1"/>
  <c r="X22" i="39"/>
  <c r="G12" i="1"/>
  <c r="X76" i="39"/>
  <c r="X62" i="39"/>
  <c r="X51" i="39"/>
  <c r="X36" i="39"/>
  <c r="X56" i="39"/>
  <c r="G14" i="1"/>
  <c r="T52" i="5"/>
  <c r="T74" i="5"/>
  <c r="T54" i="5"/>
  <c r="T65" i="5"/>
  <c r="T23" i="5"/>
  <c r="G22" i="1" s="1"/>
  <c r="T59" i="5"/>
  <c r="T73" i="5"/>
  <c r="G77" i="1"/>
  <c r="T34" i="5"/>
  <c r="T66" i="5"/>
  <c r="T60" i="5"/>
  <c r="G17" i="1"/>
  <c r="T41" i="5"/>
  <c r="T42" i="5"/>
  <c r="T58" i="5"/>
  <c r="G52" i="1"/>
  <c r="W12" i="5"/>
  <c r="T38" i="5"/>
  <c r="T32" i="5"/>
  <c r="T57" i="5"/>
  <c r="T67" i="5"/>
  <c r="T68" i="5"/>
  <c r="X21" i="39"/>
  <c r="G36" i="1"/>
  <c r="V12" i="5"/>
  <c r="M50" i="39"/>
  <c r="K19" i="39"/>
  <c r="L50" i="39"/>
  <c r="L19" i="39"/>
  <c r="N19" i="39"/>
  <c r="K50" i="39"/>
  <c r="M19" i="39"/>
  <c r="N50" i="39"/>
  <c r="K75" i="39"/>
  <c r="J48" i="39"/>
  <c r="L16" i="39"/>
  <c r="J15" i="39"/>
  <c r="K12" i="39"/>
  <c r="W65" i="5" l="1"/>
  <c r="W73" i="5"/>
  <c r="W58" i="5"/>
  <c r="W60" i="5"/>
  <c r="W54" i="5"/>
  <c r="W68" i="5"/>
  <c r="W38" i="5"/>
  <c r="W42" i="5"/>
  <c r="W66" i="5"/>
  <c r="W59" i="5"/>
  <c r="W74" i="5"/>
  <c r="W67" i="5"/>
  <c r="W41" i="5"/>
  <c r="W34" i="5"/>
  <c r="W52" i="5"/>
  <c r="F22" i="1"/>
  <c r="W57" i="5"/>
  <c r="G56" i="1"/>
  <c r="F56" i="1"/>
  <c r="W32" i="5"/>
  <c r="F31" i="1"/>
  <c r="G31" i="1"/>
  <c r="D24" i="1"/>
  <c r="D80" i="1"/>
  <c r="G32" i="39"/>
  <c r="G73" i="39"/>
  <c r="G38" i="39"/>
  <c r="G42" i="39"/>
  <c r="G74" i="39"/>
  <c r="G41" i="39"/>
  <c r="G34" i="39"/>
  <c r="G23" i="39"/>
  <c r="Q48" i="39"/>
  <c r="P12" i="39"/>
  <c r="Y12" i="39" s="1"/>
  <c r="P26" i="39"/>
  <c r="Y26" i="39" s="1"/>
  <c r="AI26" i="39" s="1"/>
  <c r="Q50" i="39"/>
  <c r="Q19" i="39"/>
  <c r="P16" i="39"/>
  <c r="Y16" i="39" s="1"/>
  <c r="P15" i="39"/>
  <c r="Y15" i="39" s="1"/>
  <c r="P75" i="39"/>
  <c r="Y75" i="39" s="1"/>
  <c r="K77" i="39"/>
  <c r="L77" i="39"/>
  <c r="M77" i="39"/>
  <c r="J77" i="39"/>
  <c r="N77" i="39"/>
  <c r="R77" i="39" s="1"/>
  <c r="P72" i="39"/>
  <c r="Y72" i="39" s="1"/>
  <c r="P18" i="39"/>
  <c r="Y18" i="39" s="1"/>
  <c r="AI18" i="39" s="1"/>
  <c r="P13" i="39"/>
  <c r="Y13" i="39" s="1"/>
  <c r="P77" i="39"/>
  <c r="Y77" i="39" s="1"/>
  <c r="AI77" i="39" s="1"/>
  <c r="D20" i="1"/>
  <c r="D60" i="1"/>
  <c r="D17" i="1"/>
  <c r="D74" i="1"/>
  <c r="D52" i="1"/>
  <c r="D14" i="1"/>
  <c r="D27" i="1"/>
  <c r="D34" i="1"/>
  <c r="D12" i="1"/>
  <c r="P17" i="39"/>
  <c r="Y17" i="39" s="1"/>
  <c r="AI17" i="39" s="1"/>
  <c r="D15" i="1"/>
  <c r="L24" i="39"/>
  <c r="D36" i="1"/>
  <c r="D19" i="1"/>
  <c r="D54" i="1"/>
  <c r="D71" i="1"/>
  <c r="D16" i="1"/>
  <c r="R15" i="39"/>
  <c r="R50" i="39"/>
  <c r="R19" i="39"/>
  <c r="S19" i="39"/>
  <c r="T19" i="39" s="1"/>
  <c r="V19" i="39" s="1"/>
  <c r="S50" i="39"/>
  <c r="T50" i="39" s="1"/>
  <c r="V50" i="39" s="1"/>
  <c r="X65" i="39"/>
  <c r="G51" i="1"/>
  <c r="G73" i="1"/>
  <c r="G66" i="1"/>
  <c r="G64" i="1"/>
  <c r="G65" i="1"/>
  <c r="X53" i="39"/>
  <c r="G41" i="1"/>
  <c r="X20" i="39"/>
  <c r="G53" i="1"/>
  <c r="G59" i="1"/>
  <c r="G33" i="1"/>
  <c r="G58" i="1"/>
  <c r="X29" i="39"/>
  <c r="X49" i="39"/>
  <c r="G72" i="1"/>
  <c r="G40" i="1"/>
  <c r="G67" i="1"/>
  <c r="G37" i="1"/>
  <c r="G57" i="1"/>
  <c r="D23" i="1"/>
  <c r="X68" i="39"/>
  <c r="X37" i="39"/>
  <c r="X54" i="39"/>
  <c r="X52" i="39"/>
  <c r="X67" i="39"/>
  <c r="X66" i="39"/>
  <c r="R23" i="5"/>
  <c r="W23" i="5" s="1"/>
  <c r="N26" i="39"/>
  <c r="N17" i="39"/>
  <c r="M18" i="39"/>
  <c r="L18" i="39"/>
  <c r="J26" i="39"/>
  <c r="L26" i="39"/>
  <c r="M26" i="39"/>
  <c r="M17" i="39"/>
  <c r="J17" i="39"/>
  <c r="K26" i="39"/>
  <c r="N18" i="39"/>
  <c r="K17" i="39"/>
  <c r="K18" i="39"/>
  <c r="J18" i="39"/>
  <c r="L17" i="39"/>
  <c r="K48" i="39"/>
  <c r="L12" i="39"/>
  <c r="L34" i="39"/>
  <c r="L13" i="39"/>
  <c r="K13" i="39"/>
  <c r="M75" i="39"/>
  <c r="N75" i="39"/>
  <c r="L25" i="39"/>
  <c r="M72" i="39"/>
  <c r="N16" i="39"/>
  <c r="J16" i="39"/>
  <c r="J75" i="39"/>
  <c r="M13" i="39"/>
  <c r="L48" i="39"/>
  <c r="N48" i="39"/>
  <c r="N13" i="39"/>
  <c r="J12" i="39"/>
  <c r="M41" i="39"/>
  <c r="L75" i="39"/>
  <c r="J27" i="39"/>
  <c r="N12" i="39"/>
  <c r="J72" i="39"/>
  <c r="N72" i="39"/>
  <c r="J25" i="39"/>
  <c r="M15" i="39"/>
  <c r="M48" i="39"/>
  <c r="N25" i="39"/>
  <c r="J13" i="39"/>
  <c r="M12" i="39"/>
  <c r="M25" i="39"/>
  <c r="L72" i="39"/>
  <c r="J23" i="39"/>
  <c r="K15" i="39"/>
  <c r="K72" i="39"/>
  <c r="N15" i="39"/>
  <c r="M16" i="39"/>
  <c r="M38" i="39"/>
  <c r="K16" i="39"/>
  <c r="L15" i="39"/>
  <c r="J73" i="39"/>
  <c r="K42" i="39"/>
  <c r="K25" i="39"/>
  <c r="N32" i="39"/>
  <c r="M74" i="39"/>
  <c r="R48" i="39" l="1"/>
  <c r="S48" i="39"/>
  <c r="T48" i="39" s="1"/>
  <c r="V48" i="39" s="1"/>
  <c r="R75" i="39"/>
  <c r="S15" i="39"/>
  <c r="T15" i="39" s="1"/>
  <c r="U15" i="39" s="1"/>
  <c r="Q15" i="39"/>
  <c r="R25" i="39"/>
  <c r="S25" i="39"/>
  <c r="T25" i="39" s="1"/>
  <c r="V25" i="39" s="1"/>
  <c r="Q25" i="39"/>
  <c r="R12" i="39"/>
  <c r="Q12" i="39"/>
  <c r="S12" i="39"/>
  <c r="T12" i="39" s="1"/>
  <c r="V12" i="39" s="1"/>
  <c r="M24" i="39"/>
  <c r="R17" i="39"/>
  <c r="Q26" i="39"/>
  <c r="R18" i="39"/>
  <c r="Q13" i="39"/>
  <c r="Q17" i="39"/>
  <c r="Q18" i="39"/>
  <c r="S26" i="39"/>
  <c r="R26" i="39"/>
  <c r="S75" i="39"/>
  <c r="U75" i="39" s="1"/>
  <c r="Q75" i="39"/>
  <c r="R72" i="39"/>
  <c r="Q72" i="39"/>
  <c r="P74" i="39"/>
  <c r="Y74" i="39" s="1"/>
  <c r="P34" i="39"/>
  <c r="Y34" i="39" s="1"/>
  <c r="P32" i="39"/>
  <c r="Y32" i="39" s="1"/>
  <c r="P41" i="39"/>
  <c r="Y41" i="39" s="1"/>
  <c r="P27" i="39"/>
  <c r="Y27" i="39" s="1"/>
  <c r="P42" i="39"/>
  <c r="Y42" i="39" s="1"/>
  <c r="S18" i="39"/>
  <c r="V18" i="39" s="1"/>
  <c r="Q77" i="39"/>
  <c r="R16" i="39"/>
  <c r="S16" i="39"/>
  <c r="T16" i="39" s="1"/>
  <c r="U16" i="39" s="1"/>
  <c r="Q16" i="39"/>
  <c r="S77" i="39"/>
  <c r="T77" i="39" s="1"/>
  <c r="V77" i="39" s="1"/>
  <c r="S13" i="39"/>
  <c r="T13" i="39" s="1"/>
  <c r="V13" i="39" s="1"/>
  <c r="S72" i="39"/>
  <c r="T72" i="39" s="1"/>
  <c r="U72" i="39" s="1"/>
  <c r="S17" i="39"/>
  <c r="V17" i="39" s="1"/>
  <c r="R13" i="39"/>
  <c r="Q23" i="39"/>
  <c r="Q27" i="39"/>
  <c r="R73" i="39"/>
  <c r="D37" i="1"/>
  <c r="D51" i="1"/>
  <c r="D66" i="1"/>
  <c r="D73" i="1"/>
  <c r="P23" i="39"/>
  <c r="Y23" i="39" s="1"/>
  <c r="D58" i="1"/>
  <c r="D31" i="1"/>
  <c r="D56" i="1"/>
  <c r="D65" i="1"/>
  <c r="D26" i="1"/>
  <c r="P24" i="39"/>
  <c r="Y24" i="39" s="1"/>
  <c r="AI24" i="39" s="1"/>
  <c r="P73" i="39"/>
  <c r="Y73" i="39" s="1"/>
  <c r="D33" i="1"/>
  <c r="D53" i="1"/>
  <c r="D59" i="1"/>
  <c r="D72" i="1"/>
  <c r="D57" i="1"/>
  <c r="D67" i="1"/>
  <c r="D64" i="1"/>
  <c r="D40" i="1"/>
  <c r="D41" i="1"/>
  <c r="P38" i="39"/>
  <c r="Y38" i="39" s="1"/>
  <c r="U19" i="39"/>
  <c r="AC19" i="39" s="1"/>
  <c r="R32" i="39"/>
  <c r="U50" i="39"/>
  <c r="AE50" i="39" s="1"/>
  <c r="R59" i="39"/>
  <c r="Q58" i="39"/>
  <c r="R58" i="39"/>
  <c r="R57" i="39"/>
  <c r="R60" i="39"/>
  <c r="S60" i="39"/>
  <c r="T60" i="39" s="1"/>
  <c r="V60" i="39" s="1"/>
  <c r="S57" i="39"/>
  <c r="S58" i="39"/>
  <c r="T58" i="39" s="1"/>
  <c r="V58" i="39" s="1"/>
  <c r="S59" i="39"/>
  <c r="T59" i="39" s="1"/>
  <c r="V59" i="39" s="1"/>
  <c r="Q60" i="39"/>
  <c r="Q59" i="39"/>
  <c r="Q57" i="39"/>
  <c r="X33" i="39"/>
  <c r="X61" i="39"/>
  <c r="X28" i="39"/>
  <c r="X39" i="39"/>
  <c r="X69" i="39"/>
  <c r="X55" i="39"/>
  <c r="X35" i="39"/>
  <c r="V23" i="5"/>
  <c r="K24" i="39"/>
  <c r="N24" i="39"/>
  <c r="J24" i="39"/>
  <c r="N42" i="39"/>
  <c r="M34" i="39"/>
  <c r="L32" i="39"/>
  <c r="J74" i="39"/>
  <c r="M32" i="39"/>
  <c r="N23" i="39"/>
  <c r="K41" i="39"/>
  <c r="N74" i="39"/>
  <c r="K74" i="39"/>
  <c r="L23" i="39"/>
  <c r="J32" i="39"/>
  <c r="K34" i="39"/>
  <c r="L38" i="39"/>
  <c r="K73" i="39"/>
  <c r="N38" i="39"/>
  <c r="J41" i="39"/>
  <c r="J42" i="39"/>
  <c r="K27" i="39"/>
  <c r="M42" i="39"/>
  <c r="J34" i="39"/>
  <c r="K23" i="39"/>
  <c r="L42" i="39"/>
  <c r="K38" i="39"/>
  <c r="L27" i="39"/>
  <c r="K32" i="39"/>
  <c r="J38" i="39"/>
  <c r="N73" i="39"/>
  <c r="N41" i="39"/>
  <c r="N27" i="39"/>
  <c r="L74" i="39"/>
  <c r="M27" i="39"/>
  <c r="L41" i="39"/>
  <c r="N34" i="39"/>
  <c r="L73" i="39"/>
  <c r="M73" i="39"/>
  <c r="M23" i="39"/>
  <c r="U48" i="39" l="1"/>
  <c r="AA48" i="39" s="1"/>
  <c r="R34" i="39"/>
  <c r="Q42" i="39"/>
  <c r="U25" i="39"/>
  <c r="X25" i="39" s="1"/>
  <c r="AI25" i="39" s="1"/>
  <c r="Q74" i="39"/>
  <c r="U12" i="39"/>
  <c r="AE48" i="39"/>
  <c r="Q32" i="39"/>
  <c r="S32" i="39"/>
  <c r="T32" i="39" s="1"/>
  <c r="V32" i="39" s="1"/>
  <c r="R42" i="39"/>
  <c r="Q34" i="39"/>
  <c r="S34" i="39"/>
  <c r="T34" i="39" s="1"/>
  <c r="U34" i="39" s="1"/>
  <c r="S42" i="39"/>
  <c r="U42" i="39" s="1"/>
  <c r="R74" i="39"/>
  <c r="S74" i="39"/>
  <c r="V74" i="39" s="1"/>
  <c r="T26" i="39"/>
  <c r="V26" i="39" s="1"/>
  <c r="Q24" i="39"/>
  <c r="S24" i="39"/>
  <c r="R24" i="39"/>
  <c r="T75" i="39"/>
  <c r="V75" i="39" s="1"/>
  <c r="AC75" i="39" s="1"/>
  <c r="R38" i="39"/>
  <c r="V15" i="39"/>
  <c r="Z15" i="39" s="1"/>
  <c r="T18" i="39"/>
  <c r="U18" i="39" s="1"/>
  <c r="AE18" i="39" s="1"/>
  <c r="U77" i="39"/>
  <c r="U13" i="39"/>
  <c r="AE13" i="39" s="1"/>
  <c r="V16" i="39"/>
  <c r="AC16" i="39" s="1"/>
  <c r="S41" i="39"/>
  <c r="U41" i="39" s="1"/>
  <c r="Q41" i="39"/>
  <c r="R27" i="39"/>
  <c r="Q38" i="39"/>
  <c r="R23" i="39"/>
  <c r="R41" i="39"/>
  <c r="S23" i="39"/>
  <c r="T23" i="39" s="1"/>
  <c r="V23" i="39" s="1"/>
  <c r="S38" i="39"/>
  <c r="T38" i="39" s="1"/>
  <c r="V38" i="39" s="1"/>
  <c r="Q73" i="39"/>
  <c r="S73" i="39"/>
  <c r="T73" i="39" s="1"/>
  <c r="U73" i="39" s="1"/>
  <c r="S27" i="39"/>
  <c r="U27" i="39" s="1"/>
  <c r="T17" i="39"/>
  <c r="U17" i="39" s="1"/>
  <c r="Z17" i="39" s="1"/>
  <c r="V72" i="39"/>
  <c r="AD72" i="39" s="1"/>
  <c r="D22" i="1"/>
  <c r="X19" i="39"/>
  <c r="AE19" i="39"/>
  <c r="Z19" i="39"/>
  <c r="AD19" i="39"/>
  <c r="AA19" i="39"/>
  <c r="X48" i="39"/>
  <c r="AI48" i="39" s="1"/>
  <c r="AD48" i="39"/>
  <c r="Z48" i="39"/>
  <c r="AC48" i="39"/>
  <c r="AC50" i="39"/>
  <c r="AD50" i="39"/>
  <c r="Z50" i="39"/>
  <c r="X50" i="39"/>
  <c r="AA50" i="39"/>
  <c r="U60" i="39"/>
  <c r="T57" i="39"/>
  <c r="V57" i="39" s="1"/>
  <c r="U59" i="39"/>
  <c r="AE59" i="39" s="1"/>
  <c r="U58" i="39"/>
  <c r="AE58" i="39" s="1"/>
  <c r="Z25" i="39" l="1"/>
  <c r="AE25" i="39"/>
  <c r="AA25" i="39"/>
  <c r="AC25" i="39"/>
  <c r="AD25" i="39"/>
  <c r="AC12" i="39"/>
  <c r="X12" i="39"/>
  <c r="AI12" i="39" s="1"/>
  <c r="AA12" i="39"/>
  <c r="Z12" i="39"/>
  <c r="AE12" i="39"/>
  <c r="AD12" i="39"/>
  <c r="AE75" i="39"/>
  <c r="AE72" i="39"/>
  <c r="X60" i="39"/>
  <c r="AE60" i="39"/>
  <c r="AD77" i="39"/>
  <c r="AE77" i="39"/>
  <c r="U32" i="39"/>
  <c r="AA32" i="39" s="1"/>
  <c r="V34" i="39"/>
  <c r="Z34" i="39" s="1"/>
  <c r="T74" i="39"/>
  <c r="U74" i="39" s="1"/>
  <c r="T42" i="39"/>
  <c r="V42" i="39" s="1"/>
  <c r="AE42" i="39" s="1"/>
  <c r="U26" i="39"/>
  <c r="AE26" i="39" s="1"/>
  <c r="T24" i="39"/>
  <c r="V24" i="39" s="1"/>
  <c r="Z75" i="39"/>
  <c r="X75" i="39"/>
  <c r="AI75" i="39" s="1"/>
  <c r="AD75" i="39"/>
  <c r="AA75" i="39"/>
  <c r="AA15" i="39"/>
  <c r="AE15" i="39"/>
  <c r="X15" i="39"/>
  <c r="AI15" i="39" s="1"/>
  <c r="AC15" i="39"/>
  <c r="AD15" i="39"/>
  <c r="AA18" i="39"/>
  <c r="X18" i="39"/>
  <c r="Z18" i="39"/>
  <c r="AC18" i="39"/>
  <c r="AD18" i="39"/>
  <c r="AA77" i="39"/>
  <c r="V73" i="39"/>
  <c r="AC73" i="39" s="1"/>
  <c r="T27" i="39"/>
  <c r="V27" i="39" s="1"/>
  <c r="AA27" i="39" s="1"/>
  <c r="AE16" i="39"/>
  <c r="AC13" i="39"/>
  <c r="AD13" i="39"/>
  <c r="X13" i="39"/>
  <c r="AI13" i="39" s="1"/>
  <c r="Z77" i="39"/>
  <c r="AC77" i="39"/>
  <c r="AA13" i="39"/>
  <c r="Z13" i="39"/>
  <c r="AA16" i="39"/>
  <c r="X72" i="39"/>
  <c r="AI72" i="39" s="1"/>
  <c r="X77" i="39"/>
  <c r="T41" i="39"/>
  <c r="V41" i="39" s="1"/>
  <c r="X41" i="39" s="1"/>
  <c r="AI41" i="39" s="1"/>
  <c r="AD16" i="39"/>
  <c r="X16" i="39"/>
  <c r="AI16" i="39" s="1"/>
  <c r="Z16" i="39"/>
  <c r="X17" i="39"/>
  <c r="AC17" i="39"/>
  <c r="U23" i="39"/>
  <c r="AA23" i="39" s="1"/>
  <c r="AD17" i="39"/>
  <c r="AA17" i="39"/>
  <c r="U38" i="39"/>
  <c r="AD38" i="39" s="1"/>
  <c r="AE17" i="39"/>
  <c r="Z72" i="39"/>
  <c r="AC72" i="39"/>
  <c r="AA72" i="39"/>
  <c r="AD60" i="39"/>
  <c r="AC60" i="39"/>
  <c r="Z60" i="39"/>
  <c r="AA60" i="39"/>
  <c r="U57" i="39"/>
  <c r="AE57" i="39" s="1"/>
  <c r="X58" i="39"/>
  <c r="AD59" i="39"/>
  <c r="AA59" i="39"/>
  <c r="AC59" i="39"/>
  <c r="Z59" i="39"/>
  <c r="X59" i="39"/>
  <c r="AC58" i="39"/>
  <c r="AD58" i="39"/>
  <c r="Z58" i="39"/>
  <c r="AA58" i="39"/>
  <c r="Z27" i="39" l="1"/>
  <c r="AE73" i="39"/>
  <c r="AA74" i="39"/>
  <c r="AE74" i="39"/>
  <c r="AC32" i="39"/>
  <c r="AD32" i="39"/>
  <c r="X32" i="39"/>
  <c r="AI32" i="39" s="1"/>
  <c r="Z32" i="39"/>
  <c r="AE32" i="39"/>
  <c r="AC34" i="39"/>
  <c r="Z74" i="39"/>
  <c r="AE34" i="39"/>
  <c r="AD34" i="39"/>
  <c r="AC74" i="39"/>
  <c r="AD74" i="39"/>
  <c r="AA34" i="39"/>
  <c r="X34" i="39"/>
  <c r="AI34" i="39" s="1"/>
  <c r="X74" i="39"/>
  <c r="AI74" i="39" s="1"/>
  <c r="Z42" i="39"/>
  <c r="AD42" i="39"/>
  <c r="AC42" i="39"/>
  <c r="X42" i="39"/>
  <c r="AI42" i="39" s="1"/>
  <c r="AA42" i="39"/>
  <c r="AD26" i="39"/>
  <c r="AA26" i="39"/>
  <c r="AC26" i="39"/>
  <c r="X26" i="39"/>
  <c r="Z26" i="39"/>
  <c r="U24" i="39"/>
  <c r="X24" i="39" s="1"/>
  <c r="AD27" i="39"/>
  <c r="AE27" i="39"/>
  <c r="Z73" i="39"/>
  <c r="AA41" i="39"/>
  <c r="AA73" i="39"/>
  <c r="X73" i="39"/>
  <c r="AI73" i="39" s="1"/>
  <c r="AD73" i="39"/>
  <c r="AC27" i="39"/>
  <c r="X27" i="39"/>
  <c r="AI27" i="39" s="1"/>
  <c r="AC41" i="39"/>
  <c r="AD41" i="39"/>
  <c r="AE41" i="39"/>
  <c r="Z23" i="39"/>
  <c r="AD23" i="39"/>
  <c r="Z41" i="39"/>
  <c r="AE38" i="39"/>
  <c r="AC38" i="39"/>
  <c r="AC23" i="39"/>
  <c r="X38" i="39"/>
  <c r="AI38" i="39" s="1"/>
  <c r="AA38" i="39"/>
  <c r="X23" i="39"/>
  <c r="AI23" i="39" s="1"/>
  <c r="Z38" i="39"/>
  <c r="AE23" i="39"/>
  <c r="AC57" i="39"/>
  <c r="AA57" i="39"/>
  <c r="AD57" i="39"/>
  <c r="X57" i="39"/>
  <c r="Z57" i="39"/>
  <c r="AD24" i="39" l="1"/>
  <c r="AA24" i="39"/>
  <c r="AE24" i="39"/>
  <c r="AC24" i="39"/>
  <c r="Z24" i="39"/>
  <c r="O77" i="5" l="1"/>
  <c r="R77" i="5" l="1"/>
  <c r="W77" i="5" s="1"/>
  <c r="D77" i="1" s="1"/>
  <c r="G76" i="1"/>
  <c r="V77" i="5" l="1"/>
  <c r="P78" i="5"/>
  <c r="S78" i="5" l="1"/>
  <c r="T78" i="5" s="1"/>
  <c r="R78" i="5"/>
  <c r="V78" i="5" s="1"/>
  <c r="G79" i="1" l="1"/>
  <c r="W78" i="5"/>
  <c r="D79" i="1" s="1"/>
</calcChain>
</file>

<file path=xl/comments1.xml><?xml version="1.0" encoding="utf-8"?>
<comments xmlns="http://schemas.openxmlformats.org/spreadsheetml/2006/main">
  <authors>
    <author>Michael Moloney</author>
  </authors>
  <commentList>
    <comment ref="E8" authorId="0">
      <text>
        <r>
          <rPr>
            <sz val="9"/>
            <color indexed="81"/>
            <rFont val="Tahoma"/>
            <family val="2"/>
          </rPr>
          <t>1 = High value is best
2 = Low Value is best
P= Placeholder
N= National measure only</t>
        </r>
      </text>
    </comment>
    <comment ref="P8" authorId="0">
      <text>
        <r>
          <rPr>
            <sz val="9"/>
            <color indexed="81"/>
            <rFont val="Tahoma"/>
            <family val="2"/>
          </rPr>
          <t>1 = Low
2 = No difference
3 = High
4 = Not assessed</t>
        </r>
      </text>
    </comment>
  </commentList>
</comments>
</file>

<file path=xl/sharedStrings.xml><?xml version="1.0" encoding="utf-8"?>
<sst xmlns="http://schemas.openxmlformats.org/spreadsheetml/2006/main" count="80423" uniqueCount="1227">
  <si>
    <t>Change</t>
  </si>
  <si>
    <t>Trend</t>
  </si>
  <si>
    <t>Better is…</t>
  </si>
  <si>
    <t>Range</t>
  </si>
  <si>
    <t>Perinatal Mental Health</t>
  </si>
  <si>
    <t>Additional number of women receiving specialist perinatal care compared to baseline</t>
  </si>
  <si>
    <t>PLACEHOLDER</t>
  </si>
  <si>
    <t>Indicator value</t>
  </si>
  <si>
    <t>Children and Young people Mental Health</t>
  </si>
  <si>
    <t>Health &amp; Justice</t>
  </si>
  <si>
    <t>Number of non-specialist acute MH OATs and number of bed nights</t>
  </si>
  <si>
    <t>Suicide prevention</t>
  </si>
  <si>
    <t>Adult mental health: community, acute and crisis care</t>
  </si>
  <si>
    <t>Adult mental health: common mental health problems</t>
  </si>
  <si>
    <t>IAPT spend</t>
  </si>
  <si>
    <t>Adult mental health: secure care pathway: PLACEHODER</t>
  </si>
  <si>
    <t>Proportion of CYP starting treatment in NHS funded community services</t>
  </si>
  <si>
    <t>IAPT Access to treatment (current standard)</t>
  </si>
  <si>
    <t>IAPT referral to treatment time (current standard)</t>
  </si>
  <si>
    <t xml:space="preserve">Level of compliance with Physical health SMI CQUIN </t>
  </si>
  <si>
    <t>Crisis resolution home treatment team spend</t>
  </si>
  <si>
    <t xml:space="preserve"> Physical health outcomes for people with Severe Mental Illness</t>
  </si>
  <si>
    <t xml:space="preserve"> EIP</t>
  </si>
  <si>
    <t xml:space="preserve"> Employment support</t>
  </si>
  <si>
    <t xml:space="preserve"> Crisis and acute care and use of the Mental Health Act</t>
  </si>
  <si>
    <t>#</t>
  </si>
  <si>
    <t>PMH(i)</t>
  </si>
  <si>
    <t>CYP(i)</t>
  </si>
  <si>
    <t>CYP(ii)</t>
  </si>
  <si>
    <t>CYP(iii)</t>
  </si>
  <si>
    <t>CYP(iv)</t>
  </si>
  <si>
    <t>CYP(v)</t>
  </si>
  <si>
    <t>CYP(vi)</t>
  </si>
  <si>
    <t>IAPT(i)</t>
  </si>
  <si>
    <t>IAPT(ii)</t>
  </si>
  <si>
    <t>IAPT(iii)</t>
  </si>
  <si>
    <t>IAPT(iv)</t>
  </si>
  <si>
    <t>EIP(i)</t>
  </si>
  <si>
    <t>EIP(ii)</t>
  </si>
  <si>
    <t>EIP(iii)</t>
  </si>
  <si>
    <t>PH(i)</t>
  </si>
  <si>
    <t>PH(ii)</t>
  </si>
  <si>
    <t>PH(iii)</t>
  </si>
  <si>
    <t>ES(i)</t>
  </si>
  <si>
    <t>ES(ii)</t>
  </si>
  <si>
    <t>CR(i)</t>
  </si>
  <si>
    <t>CR(iv)</t>
  </si>
  <si>
    <t>CR(v)</t>
  </si>
  <si>
    <t>CR(vi)</t>
  </si>
  <si>
    <t>AC(i)</t>
  </si>
  <si>
    <t>AC(ii)</t>
  </si>
  <si>
    <t>HJ(i)</t>
  </si>
  <si>
    <t>HJ(ii)</t>
  </si>
  <si>
    <t>SP(i)</t>
  </si>
  <si>
    <t>SP(ii)</t>
  </si>
  <si>
    <t>SP(iii)</t>
  </si>
  <si>
    <t>CYP(vii)</t>
  </si>
  <si>
    <t>b. Total number of CYP in CAMHS tier 4 per CYP population</t>
  </si>
  <si>
    <t xml:space="preserve">a. Total bed days of CYP (under 18 years old) in adult in-patient wards </t>
  </si>
  <si>
    <t xml:space="preserve">b. Total number of CYP (under 18 years old) in adult in-patient wards </t>
  </si>
  <si>
    <t>b. MH CYP spend: ED</t>
  </si>
  <si>
    <t>a. IAPT recovery rate (current standard)</t>
  </si>
  <si>
    <t>b. IAPT recovery rate for BME</t>
  </si>
  <si>
    <t>EIP spend</t>
  </si>
  <si>
    <t>a. Total number of s.136 detentions taken to police cells as a place of safety</t>
  </si>
  <si>
    <t>b.  Number of these that are under 18</t>
  </si>
  <si>
    <t>a. Number of detentions under the Mental Health Act</t>
  </si>
  <si>
    <t>b. Proportion of users of the MHA that are BME</t>
  </si>
  <si>
    <t xml:space="preserve">a. Liaison teams commissioned to operate 24/7 </t>
  </si>
  <si>
    <t>A and E and Ward Liaison mental health services spend</t>
  </si>
  <si>
    <t>Suicide: age-standardised death rate per 100,000 population</t>
  </si>
  <si>
    <t>Proportion of discharges from hospital followed up within 7 days</t>
  </si>
  <si>
    <t>b. Hospital admissions for self-harm: rate per 100,000 - Age: 18+</t>
  </si>
  <si>
    <t>a. Hospital admissions for self-harm: rate per 100,000 -Age 0-17 inclusive</t>
  </si>
  <si>
    <t>Proportion of acute hospitals meeting the ‘core 24’ service standard (criteria a, b and c below)</t>
  </si>
  <si>
    <t>b. Team operating close to recommended minimum workforce numbers to operate 24/7</t>
  </si>
  <si>
    <t>Proportion of people who are waiting more than two weeks following referral</t>
  </si>
  <si>
    <t>Proportion of people with SMI who have received complete list of physical checks</t>
  </si>
  <si>
    <t>Proportion of people aged 18-69 on CPA in employment</t>
  </si>
  <si>
    <t xml:space="preserve">Proportion of people aged 18-69 on CPA in stable accommodation </t>
  </si>
  <si>
    <t>a. Proportion of MH patients receiving group therapy in secure and detained settings</t>
  </si>
  <si>
    <t>b. Proportion of MH patients receiving individual therapy in secure and detained settings</t>
  </si>
  <si>
    <t>Org code</t>
  </si>
  <si>
    <t>Org name</t>
  </si>
  <si>
    <t>EN</t>
  </si>
  <si>
    <t>ENGLAND</t>
  </si>
  <si>
    <t>Y54</t>
  </si>
  <si>
    <t>NORTH OF ENGLAND</t>
  </si>
  <si>
    <t>Y55</t>
  </si>
  <si>
    <t>MIDLANDS AND EAST OF ENGLAND</t>
  </si>
  <si>
    <t>Y56</t>
  </si>
  <si>
    <t>LONDON</t>
  </si>
  <si>
    <t>Y57</t>
  </si>
  <si>
    <t>SOUTH OF ENGLAND</t>
  </si>
  <si>
    <t>01C</t>
  </si>
  <si>
    <t>NHS EASTERN CHESHIRE CCG</t>
  </si>
  <si>
    <t>01R</t>
  </si>
  <si>
    <t>NHS SOUTH CHESHIRE CCG</t>
  </si>
  <si>
    <t>02D</t>
  </si>
  <si>
    <t>NHS VALE ROYAL CCG</t>
  </si>
  <si>
    <t>02E</t>
  </si>
  <si>
    <t>NHS WARRINGTON CCG</t>
  </si>
  <si>
    <t>02F</t>
  </si>
  <si>
    <t>NHS WEST CHESHIRE CCG</t>
  </si>
  <si>
    <t>12F</t>
  </si>
  <si>
    <t>NHS WIRRAL CCG</t>
  </si>
  <si>
    <t>00C</t>
  </si>
  <si>
    <t>NHS DARLINGTON CCG</t>
  </si>
  <si>
    <t>00D</t>
  </si>
  <si>
    <t>NHS DURHAM DALES, EASINGTON AND SEDGEFIELD CCG</t>
  </si>
  <si>
    <t>00K</t>
  </si>
  <si>
    <t>NHS HARTLEPOOL AND STOCKTON-ON-TEES CCG</t>
  </si>
  <si>
    <t>00J</t>
  </si>
  <si>
    <t>NHS NORTH DURHAM CCG</t>
  </si>
  <si>
    <t>00M</t>
  </si>
  <si>
    <t>NHS SOUTH TEES CCG</t>
  </si>
  <si>
    <t>00T</t>
  </si>
  <si>
    <t>NHS BOLTON CCG</t>
  </si>
  <si>
    <t>00V</t>
  </si>
  <si>
    <t>NHS BURY CCG</t>
  </si>
  <si>
    <t>00W</t>
  </si>
  <si>
    <t>NHS CENTRAL MANCHESTER CCG</t>
  </si>
  <si>
    <t>01D</t>
  </si>
  <si>
    <t>NHS HEYWOOD, MIDDLETON AND ROCHDALE CCG</t>
  </si>
  <si>
    <t>01M</t>
  </si>
  <si>
    <t>NHS NORTH MANCHESTER CCG</t>
  </si>
  <si>
    <t>00Y</t>
  </si>
  <si>
    <t>NHS OLDHAM CCG</t>
  </si>
  <si>
    <t>01G</t>
  </si>
  <si>
    <t>NHS SALFORD CCG</t>
  </si>
  <si>
    <t>01N</t>
  </si>
  <si>
    <t>NHS SOUTH MANCHESTER CCG</t>
  </si>
  <si>
    <t>01W</t>
  </si>
  <si>
    <t>NHS STOCKPORT CCG</t>
  </si>
  <si>
    <t>01Y</t>
  </si>
  <si>
    <t>NHS TAMESIDE AND GLOSSOP CCG</t>
  </si>
  <si>
    <t>02A</t>
  </si>
  <si>
    <t>NHS TRAFFORD CCG</t>
  </si>
  <si>
    <t>02H</t>
  </si>
  <si>
    <t>NHS WIGAN BOROUGH CCG</t>
  </si>
  <si>
    <t>00Q</t>
  </si>
  <si>
    <t>NHS BLACKBURN WITH DARWEN CCG</t>
  </si>
  <si>
    <t>00R</t>
  </si>
  <si>
    <t>NHS BLACKPOOL CCG</t>
  </si>
  <si>
    <t>00X</t>
  </si>
  <si>
    <t>NHS CHORLEY AND SOUTH RIBBLE CCG</t>
  </si>
  <si>
    <t>01A</t>
  </si>
  <si>
    <t>NHS EAST LANCASHIRE CCG</t>
  </si>
  <si>
    <t>02M</t>
  </si>
  <si>
    <t>NHS FYLDE &amp; WYRE CCG</t>
  </si>
  <si>
    <t>01E</t>
  </si>
  <si>
    <t>NHS GREATER PRESTON CCG</t>
  </si>
  <si>
    <t>01K</t>
  </si>
  <si>
    <t>NHS LANCASHIRE NORTH CCG</t>
  </si>
  <si>
    <t>02G</t>
  </si>
  <si>
    <t>NHS WEST LANCASHIRE CCG</t>
  </si>
  <si>
    <t>01F</t>
  </si>
  <si>
    <t>NHS HALTON CCG</t>
  </si>
  <si>
    <t>01J</t>
  </si>
  <si>
    <t>NHS KNOWSLEY CCG</t>
  </si>
  <si>
    <t>99A</t>
  </si>
  <si>
    <t>NHS LIVERPOOL CCG</t>
  </si>
  <si>
    <t>01T</t>
  </si>
  <si>
    <t>NHS SOUTH SEFTON CCG</t>
  </si>
  <si>
    <t>01V</t>
  </si>
  <si>
    <t>NHS SOUTHPORT AND FORMBY CCG</t>
  </si>
  <si>
    <t>01X</t>
  </si>
  <si>
    <t>NHS ST HELENS CCG</t>
  </si>
  <si>
    <t>01H</t>
  </si>
  <si>
    <t>NHS CUMBRIA CCG</t>
  </si>
  <si>
    <t>13T</t>
  </si>
  <si>
    <t>NHS NEWCASTLE GATESHEAD CCG</t>
  </si>
  <si>
    <t>99C</t>
  </si>
  <si>
    <t>NHS NORTH TYNESIDE CCG</t>
  </si>
  <si>
    <t>00L</t>
  </si>
  <si>
    <t>NHS NORTHUMBERLAND CCG</t>
  </si>
  <si>
    <t>00N</t>
  </si>
  <si>
    <t>NHS SOUTH TYNESIDE CCG</t>
  </si>
  <si>
    <t>00P</t>
  </si>
  <si>
    <t>NHS SUNDERLAND CCG</t>
  </si>
  <si>
    <t>02Y</t>
  </si>
  <si>
    <t>NHS EAST RIDING OF YORKSHIRE CCG</t>
  </si>
  <si>
    <t>03D</t>
  </si>
  <si>
    <t>NHS HAMBLETON, RICHMONDSHIRE AND WHITBY CCG</t>
  </si>
  <si>
    <t>03E</t>
  </si>
  <si>
    <t>NHS HARROGATE AND RURAL DISTRICT CCG</t>
  </si>
  <si>
    <t>03F</t>
  </si>
  <si>
    <t>NHS HULL CCG</t>
  </si>
  <si>
    <t>03H</t>
  </si>
  <si>
    <t>NHS NORTH EAST LINCOLNSHIRE CCG</t>
  </si>
  <si>
    <t>03K</t>
  </si>
  <si>
    <t>NHS NORTH LINCOLNSHIRE CCG</t>
  </si>
  <si>
    <t>03M</t>
  </si>
  <si>
    <t>NHS SCARBOROUGH AND RYEDALE CCG</t>
  </si>
  <si>
    <t>03Q</t>
  </si>
  <si>
    <t>NHS VALE OF YORK CCG</t>
  </si>
  <si>
    <t>02P</t>
  </si>
  <si>
    <t>NHS BARNSLEY CCG</t>
  </si>
  <si>
    <t>02Q</t>
  </si>
  <si>
    <t>NHS BASSETLAW CCG</t>
  </si>
  <si>
    <t>02X</t>
  </si>
  <si>
    <t>NHS DONCASTER CCG</t>
  </si>
  <si>
    <t>03L</t>
  </si>
  <si>
    <t>NHS ROTHERHAM CCG</t>
  </si>
  <si>
    <t>03N</t>
  </si>
  <si>
    <t>NHS SHEFFIELD CCG</t>
  </si>
  <si>
    <t>02N</t>
  </si>
  <si>
    <t>NHS AIREDALE, WHARFEDALE AND CRAVEN CCG</t>
  </si>
  <si>
    <t>02W</t>
  </si>
  <si>
    <t>NHS BRADFORD CITY CCG</t>
  </si>
  <si>
    <t>02R</t>
  </si>
  <si>
    <t>NHS BRADFORD DISTRICTS CCG</t>
  </si>
  <si>
    <t>02T</t>
  </si>
  <si>
    <t>NHS CALDERDALE CCG</t>
  </si>
  <si>
    <t>03A</t>
  </si>
  <si>
    <t>NHS GREATER HUDDERSFIELD CCG</t>
  </si>
  <si>
    <t>02V</t>
  </si>
  <si>
    <t>NHS LEEDS NORTH CCG</t>
  </si>
  <si>
    <t>03G</t>
  </si>
  <si>
    <t>NHS LEEDS SOUTH AND EAST CCG</t>
  </si>
  <si>
    <t>03C</t>
  </si>
  <si>
    <t>NHS LEEDS WEST CCG</t>
  </si>
  <si>
    <t>03J</t>
  </si>
  <si>
    <t>NHS NORTH KIRKLEES CCG</t>
  </si>
  <si>
    <t>03R</t>
  </si>
  <si>
    <t>NHS WAKEFIELD CCG</t>
  </si>
  <si>
    <t>05A</t>
  </si>
  <si>
    <t>NHS COVENTRY AND RUGBY CCG</t>
  </si>
  <si>
    <t>05F</t>
  </si>
  <si>
    <t>NHS HEREFORDSHIRE CCG</t>
  </si>
  <si>
    <t>05J</t>
  </si>
  <si>
    <t>NHS REDDITCH AND BROMSGROVE CCG</t>
  </si>
  <si>
    <t>05R</t>
  </si>
  <si>
    <t>NHS SOUTH WARWICKSHIRE CCG</t>
  </si>
  <si>
    <t>05T</t>
  </si>
  <si>
    <t>NHS SOUTH WORCESTERSHIRE CCG</t>
  </si>
  <si>
    <t>05H</t>
  </si>
  <si>
    <t>NHS WARWICKSHIRE NORTH CCG</t>
  </si>
  <si>
    <t>06D</t>
  </si>
  <si>
    <t>NHS WYRE FOREST CCG</t>
  </si>
  <si>
    <t>13P</t>
  </si>
  <si>
    <t>NHS BIRMINGHAM CROSSCITY CCG</t>
  </si>
  <si>
    <t>04X</t>
  </si>
  <si>
    <t>NHS BIRMINGHAM SOUTH AND CENTRAL CCG</t>
  </si>
  <si>
    <t>05C</t>
  </si>
  <si>
    <t>NHS DUDLEY CCG</t>
  </si>
  <si>
    <t>05L</t>
  </si>
  <si>
    <t>NHS SANDWELL AND WEST BIRMINGHAM CCG</t>
  </si>
  <si>
    <t>05P</t>
  </si>
  <si>
    <t>NHS SOLIHULL CCG</t>
  </si>
  <si>
    <t>05Y</t>
  </si>
  <si>
    <t>NHS WALSALL CCG</t>
  </si>
  <si>
    <t>06A</t>
  </si>
  <si>
    <t>NHS WOLVERHAMPTON CCG</t>
  </si>
  <si>
    <t>03X</t>
  </si>
  <si>
    <t>NHS EREWASH CCG</t>
  </si>
  <si>
    <t>03Y</t>
  </si>
  <si>
    <t>NHS HARDWICK CCG</t>
  </si>
  <si>
    <t>04E</t>
  </si>
  <si>
    <t>NHS MANSFIELD AND ASHFIELD CCG</t>
  </si>
  <si>
    <t>04H</t>
  </si>
  <si>
    <t>NHS NEWARK &amp; SHERWOOD CCG</t>
  </si>
  <si>
    <t>04J</t>
  </si>
  <si>
    <t>NHS NORTH DERBYSHIRE CCG</t>
  </si>
  <si>
    <t>04K</t>
  </si>
  <si>
    <t>NHS NOTTINGHAM CITY CCG</t>
  </si>
  <si>
    <t>04L</t>
  </si>
  <si>
    <t>NHS NOTTINGHAM NORTH AND EAST CCG</t>
  </si>
  <si>
    <t>04M</t>
  </si>
  <si>
    <t>NHS NOTTINGHAM WEST CCG</t>
  </si>
  <si>
    <t>04N</t>
  </si>
  <si>
    <t>NHS RUSHCLIFFE CCG</t>
  </si>
  <si>
    <t>04R</t>
  </si>
  <si>
    <t>NHS SOUTHERN DERBYSHIRE CCG</t>
  </si>
  <si>
    <t>06H</t>
  </si>
  <si>
    <t>NHS CAMBRIDGESHIRE AND PETERBOROUGH CCG</t>
  </si>
  <si>
    <t>06M</t>
  </si>
  <si>
    <t>NHS GREAT YARMOUTH AND WAVENEY CCG</t>
  </si>
  <si>
    <t>06L</t>
  </si>
  <si>
    <t>NHS IPSWICH AND EAST SUFFOLK CCG</t>
  </si>
  <si>
    <t>06V</t>
  </si>
  <si>
    <t>NHS NORTH NORFOLK CCG</t>
  </si>
  <si>
    <t>06W</t>
  </si>
  <si>
    <t>NHS NORWICH CCG</t>
  </si>
  <si>
    <t>06Y</t>
  </si>
  <si>
    <t>NHS SOUTH NORFOLK CCG</t>
  </si>
  <si>
    <t>07J</t>
  </si>
  <si>
    <t>NHS WEST NORFOLK CCG</t>
  </si>
  <si>
    <t>07K</t>
  </si>
  <si>
    <t>NHS WEST SUFFOLK CCG</t>
  </si>
  <si>
    <t>99E</t>
  </si>
  <si>
    <t>NHS BASILDON AND BRENTWOOD CCG</t>
  </si>
  <si>
    <t>99F</t>
  </si>
  <si>
    <t>NHS CASTLE POINT AND ROCHFORD CCG</t>
  </si>
  <si>
    <t>06Q</t>
  </si>
  <si>
    <t>NHS MID ESSEX CCG</t>
  </si>
  <si>
    <t>06T</t>
  </si>
  <si>
    <t>NHS NORTH EAST ESSEX CCG</t>
  </si>
  <si>
    <t>99G</t>
  </si>
  <si>
    <t>NHS SOUTHEND CCG</t>
  </si>
  <si>
    <t>07G</t>
  </si>
  <si>
    <t>NHS THURROCK CCG</t>
  </si>
  <si>
    <t>07H</t>
  </si>
  <si>
    <t>NHS WEST ESSEX CCG</t>
  </si>
  <si>
    <t>06F</t>
  </si>
  <si>
    <t>NHS BEDFORDSHIRE CCG</t>
  </si>
  <si>
    <t>03V</t>
  </si>
  <si>
    <t>NHS CORBY CCG</t>
  </si>
  <si>
    <t>06K</t>
  </si>
  <si>
    <t>NHS EAST AND NORTH HERTFORDSHIRE CCG</t>
  </si>
  <si>
    <t>06N</t>
  </si>
  <si>
    <t>NHS HERTS VALLEYS CCG</t>
  </si>
  <si>
    <t>06P</t>
  </si>
  <si>
    <t>NHS LUTON CCG</t>
  </si>
  <si>
    <t>04F</t>
  </si>
  <si>
    <t>NHS MILTON KEYNES CCG</t>
  </si>
  <si>
    <t>04G</t>
  </si>
  <si>
    <t>NHS NENE CCG</t>
  </si>
  <si>
    <t>03W</t>
  </si>
  <si>
    <t>NHS EAST LEICESTERSHIRE AND RUTLAND CCG</t>
  </si>
  <si>
    <t>04C</t>
  </si>
  <si>
    <t>NHS LEICESTER CITY CCG</t>
  </si>
  <si>
    <t>03T</t>
  </si>
  <si>
    <t>NHS LINCOLNSHIRE EAST CCG</t>
  </si>
  <si>
    <t>04D</t>
  </si>
  <si>
    <t>NHS LINCOLNSHIRE WEST CCG</t>
  </si>
  <si>
    <t>99D</t>
  </si>
  <si>
    <t>NHS SOUTH LINCOLNSHIRE CCG</t>
  </si>
  <si>
    <t>04Q</t>
  </si>
  <si>
    <t>NHS SOUTH WEST LINCOLNSHIRE CCG</t>
  </si>
  <si>
    <t>04V</t>
  </si>
  <si>
    <t>NHS WEST LEICESTERSHIRE CCG</t>
  </si>
  <si>
    <t>04Y</t>
  </si>
  <si>
    <t>NHS CANNOCK CHASE CCG</t>
  </si>
  <si>
    <t>05D</t>
  </si>
  <si>
    <t>NHS EAST STAFFORDSHIRE CCG</t>
  </si>
  <si>
    <t>05G</t>
  </si>
  <si>
    <t>NHS NORTH STAFFORDSHIRE CCG</t>
  </si>
  <si>
    <t>05N</t>
  </si>
  <si>
    <t>NHS SHROPSHIRE CCG</t>
  </si>
  <si>
    <t>05Q</t>
  </si>
  <si>
    <t>NHS SOUTH EAST STAFFORDSHIRE AND SEISDON PENINSULA CCG</t>
  </si>
  <si>
    <t>05V</t>
  </si>
  <si>
    <t>NHS STAFFORD AND SURROUNDS CCG</t>
  </si>
  <si>
    <t>05W</t>
  </si>
  <si>
    <t>NHS STOKE ON TRENT CCG</t>
  </si>
  <si>
    <t>05X</t>
  </si>
  <si>
    <t>NHS TELFORD AND WREKIN CCG</t>
  </si>
  <si>
    <t>11E</t>
  </si>
  <si>
    <t>NHS BATH AND NORTH EAST SOMERSET CCG</t>
  </si>
  <si>
    <t>11M</t>
  </si>
  <si>
    <t>NHS GLOUCESTERSHIRE CCG</t>
  </si>
  <si>
    <t>12D</t>
  </si>
  <si>
    <t>NHS SWINDON CCG</t>
  </si>
  <si>
    <t>99N</t>
  </si>
  <si>
    <t>NHS WILTSHIRE CCG</t>
  </si>
  <si>
    <t>11H</t>
  </si>
  <si>
    <t>NHS BRISTOL CCG</t>
  </si>
  <si>
    <t>11T</t>
  </si>
  <si>
    <t>NHS NORTH SOMERSET CCG</t>
  </si>
  <si>
    <t>11X</t>
  </si>
  <si>
    <t>NHS SOMERSET CCG</t>
  </si>
  <si>
    <t>12A</t>
  </si>
  <si>
    <t>NHS SOUTH GLOUCESTERSHIRE CCG</t>
  </si>
  <si>
    <t>11N</t>
  </si>
  <si>
    <t>NHS KERNOW CCG</t>
  </si>
  <si>
    <t>99P</t>
  </si>
  <si>
    <t>NHS NORTHERN, EASTERN AND WESTERN DEVON CCG</t>
  </si>
  <si>
    <t>99Q</t>
  </si>
  <si>
    <t>NHS SOUTH DEVON AND TORBAY CCG</t>
  </si>
  <si>
    <t>09C</t>
  </si>
  <si>
    <t>NHS ASHFORD CCG</t>
  </si>
  <si>
    <t>09E</t>
  </si>
  <si>
    <t>NHS CANTERBURY AND COASTAL CCG</t>
  </si>
  <si>
    <t>09J</t>
  </si>
  <si>
    <t>NHS DARTFORD, GRAVESHAM AND SWANLEY CCG</t>
  </si>
  <si>
    <t>09W</t>
  </si>
  <si>
    <t>NHS MEDWAY CCG</t>
  </si>
  <si>
    <t>10A</t>
  </si>
  <si>
    <t>NHS SOUTH KENT COAST CCG</t>
  </si>
  <si>
    <t>10D</t>
  </si>
  <si>
    <t>NHS SWALE CCG</t>
  </si>
  <si>
    <t>10E</t>
  </si>
  <si>
    <t>NHS THANET CCG</t>
  </si>
  <si>
    <t>99J</t>
  </si>
  <si>
    <t>NHS WEST KENT CCG</t>
  </si>
  <si>
    <t>09D</t>
  </si>
  <si>
    <t>NHS BRIGHTON AND HOVE CCG</t>
  </si>
  <si>
    <t>09G</t>
  </si>
  <si>
    <t>NHS COASTAL WEST SUSSEX CCG</t>
  </si>
  <si>
    <t>09H</t>
  </si>
  <si>
    <t>NHS CRAWLEY CCG</t>
  </si>
  <si>
    <t>09L</t>
  </si>
  <si>
    <t>NHS EAST SURREY CCG</t>
  </si>
  <si>
    <t>09F</t>
  </si>
  <si>
    <t>NHS EASTBOURNE, HAILSHAM AND SEAFORD CCG</t>
  </si>
  <si>
    <t>09N</t>
  </si>
  <si>
    <t>NHS GUILDFORD AND WAVERLEY CCG</t>
  </si>
  <si>
    <t>09P</t>
  </si>
  <si>
    <t>NHS HASTINGS AND ROTHER CCG</t>
  </si>
  <si>
    <t>99K</t>
  </si>
  <si>
    <t>NHS HIGH WEALD LEWES HAVENS CCG</t>
  </si>
  <si>
    <t>09X</t>
  </si>
  <si>
    <t>NHS HORSHAM AND MID SUSSEX CCG</t>
  </si>
  <si>
    <t>09Y</t>
  </si>
  <si>
    <t>NHS NORTH WEST SURREY CCG</t>
  </si>
  <si>
    <t>99H</t>
  </si>
  <si>
    <t>NHS SURREY DOWNS CCG</t>
  </si>
  <si>
    <t>10C</t>
  </si>
  <si>
    <t>NHS SURREY HEATH CCG</t>
  </si>
  <si>
    <t>10Y</t>
  </si>
  <si>
    <t>NHS AYLESBURY VALE CCG</t>
  </si>
  <si>
    <t>10G</t>
  </si>
  <si>
    <t>NHS BRACKNELL AND ASCOT CCG</t>
  </si>
  <si>
    <t>10H</t>
  </si>
  <si>
    <t>NHS CHILTERN CCG</t>
  </si>
  <si>
    <t>10M</t>
  </si>
  <si>
    <t>NHS NEWBURY AND DISTRICT CCG</t>
  </si>
  <si>
    <t>10N</t>
  </si>
  <si>
    <t>NHS NORTH &amp; WEST READING CCG</t>
  </si>
  <si>
    <t>10Q</t>
  </si>
  <si>
    <t>NHS OXFORDSHIRE CCG</t>
  </si>
  <si>
    <t>10T</t>
  </si>
  <si>
    <t>NHS SLOUGH CCG</t>
  </si>
  <si>
    <t>10W</t>
  </si>
  <si>
    <t>NHS SOUTH READING CCG</t>
  </si>
  <si>
    <t>11C</t>
  </si>
  <si>
    <t>NHS WINDSOR, ASCOT AND MAIDENHEAD CCG</t>
  </si>
  <si>
    <t>11D</t>
  </si>
  <si>
    <t>NHS WOKINGHAM CCG</t>
  </si>
  <si>
    <t>11J</t>
  </si>
  <si>
    <t>NHS DORSET CCG</t>
  </si>
  <si>
    <t>10K</t>
  </si>
  <si>
    <t>NHS FAREHAM AND GOSPORT CCG</t>
  </si>
  <si>
    <t>10L</t>
  </si>
  <si>
    <t>NHS ISLE OF WIGHT CCG</t>
  </si>
  <si>
    <t>99M</t>
  </si>
  <si>
    <t>NHS NORTH EAST HAMPSHIRE AND FARNHAM CCG</t>
  </si>
  <si>
    <t>10J</t>
  </si>
  <si>
    <t>NHS NORTH HAMPSHIRE CCG</t>
  </si>
  <si>
    <t>10R</t>
  </si>
  <si>
    <t>NHS PORTSMOUTH CCG</t>
  </si>
  <si>
    <t>10V</t>
  </si>
  <si>
    <t>NHS SOUTH EASTERN HAMPSHIRE CCG</t>
  </si>
  <si>
    <t>10X</t>
  </si>
  <si>
    <t>NHS SOUTHAMPTON CCG</t>
  </si>
  <si>
    <t>11A</t>
  </si>
  <si>
    <t>NHS WEST HAMPSHIRE CCG</t>
  </si>
  <si>
    <t>07L</t>
  </si>
  <si>
    <t>NHS BARKING AND DAGENHAM CCG</t>
  </si>
  <si>
    <t>07M</t>
  </si>
  <si>
    <t>NHS BARNET CCG</t>
  </si>
  <si>
    <t>07N</t>
  </si>
  <si>
    <t>NHS BEXLEY CCG</t>
  </si>
  <si>
    <t>07P</t>
  </si>
  <si>
    <t>NHS BRENT CCG</t>
  </si>
  <si>
    <t>07Q</t>
  </si>
  <si>
    <t>NHS BROMLEY CCG</t>
  </si>
  <si>
    <t>07R</t>
  </si>
  <si>
    <t>NHS CAMDEN CCG</t>
  </si>
  <si>
    <t>09A</t>
  </si>
  <si>
    <t>NHS CENTRAL LONDON (WESTMINSTER) CCG</t>
  </si>
  <si>
    <t>07T</t>
  </si>
  <si>
    <t>NHS CITY AND HACKNEY CCG</t>
  </si>
  <si>
    <t>07V</t>
  </si>
  <si>
    <t>NHS CROYDON CCG</t>
  </si>
  <si>
    <t>07W</t>
  </si>
  <si>
    <t>NHS EALING CCG</t>
  </si>
  <si>
    <t>07X</t>
  </si>
  <si>
    <t>NHS ENFIELD CCG</t>
  </si>
  <si>
    <t>08A</t>
  </si>
  <si>
    <t>NHS GREENWICH CCG</t>
  </si>
  <si>
    <t>08C</t>
  </si>
  <si>
    <t>NHS HAMMERSMITH AND FULHAM CCG</t>
  </si>
  <si>
    <t>08D</t>
  </si>
  <si>
    <t>NHS HARINGEY CCG</t>
  </si>
  <si>
    <t>08E</t>
  </si>
  <si>
    <t>NHS HARROW CCG</t>
  </si>
  <si>
    <t>08F</t>
  </si>
  <si>
    <t>NHS HAVERING CCG</t>
  </si>
  <si>
    <t>08G</t>
  </si>
  <si>
    <t>NHS HILLINGDON CCG</t>
  </si>
  <si>
    <t>07Y</t>
  </si>
  <si>
    <t>NHS HOUNSLOW CCG</t>
  </si>
  <si>
    <t>08H</t>
  </si>
  <si>
    <t>NHS ISLINGTON CCG</t>
  </si>
  <si>
    <t>08J</t>
  </si>
  <si>
    <t>NHS KINGSTON CCG</t>
  </si>
  <si>
    <t>08K</t>
  </si>
  <si>
    <t>NHS LAMBETH CCG</t>
  </si>
  <si>
    <t>08L</t>
  </si>
  <si>
    <t>NHS LEWISHAM CCG</t>
  </si>
  <si>
    <t>08R</t>
  </si>
  <si>
    <t>NHS MERTON CCG</t>
  </si>
  <si>
    <t>08M</t>
  </si>
  <si>
    <t>NHS NEWHAM CCG</t>
  </si>
  <si>
    <t>08N</t>
  </si>
  <si>
    <t>NHS REDBRIDGE CCG</t>
  </si>
  <si>
    <t>08P</t>
  </si>
  <si>
    <t>NHS RICHMOND CCG</t>
  </si>
  <si>
    <t>08Q</t>
  </si>
  <si>
    <t>NHS SOUTHWARK CCG</t>
  </si>
  <si>
    <t>08T</t>
  </si>
  <si>
    <t>NHS SUTTON CCG</t>
  </si>
  <si>
    <t>08V</t>
  </si>
  <si>
    <t>NHS TOWER HAMLETS CCG</t>
  </si>
  <si>
    <t>08W</t>
  </si>
  <si>
    <t>NHS WALTHAM FOREST CCG</t>
  </si>
  <si>
    <t>08X</t>
  </si>
  <si>
    <t>NHS WANDSWORTH CCG</t>
  </si>
  <si>
    <t>08Y</t>
  </si>
  <si>
    <t>NHS WEST LONDON CCG</t>
  </si>
  <si>
    <t xml:space="preserve">Proportion of CYP with ED seen within 1 week (urgent) or 4 weeks (routine) </t>
  </si>
  <si>
    <t>c. Team meeting recommended response times (1hr for emergency, 24 hr for ward referrals)</t>
  </si>
  <si>
    <t>Number of MH secure transfers within 2 weeks of acceptance under the MHA</t>
  </si>
  <si>
    <t>Proportion of respondents to CMH survey who felt they had received support re their PH needs</t>
  </si>
  <si>
    <t xml:space="preserve"> Collection and recording of routine outcomes measures for perinatal MH</t>
  </si>
  <si>
    <t>Referral to treatment waiting times for access to evidence based care</t>
  </si>
  <si>
    <t>Net movement of people off benefits or into employment from IAPT</t>
  </si>
  <si>
    <t>Proportion of CYP aged 0-18 inclusive meeting their mutually agreed goals against number of CYP accessing services</t>
  </si>
  <si>
    <t>Proportion of CYP referred to CAMHS whilst in the secure estate and accepted onto the caseload</t>
  </si>
  <si>
    <t xml:space="preserve">Spend on community forensic model </t>
  </si>
  <si>
    <t>Adult mental health: secure care pathway</t>
  </si>
  <si>
    <t xml:space="preserve">Mental Health Five Year Forward View Dashboard </t>
  </si>
  <si>
    <t>N/A</t>
  </si>
  <si>
    <t>Q1 2016/17</t>
  </si>
  <si>
    <t>2014/15</t>
  </si>
  <si>
    <t>2015/16</t>
  </si>
  <si>
    <t xml:space="preserve">Acute hospital (UEC) liaison </t>
  </si>
  <si>
    <t>CR (iii)</t>
  </si>
  <si>
    <t>CR(ii)</t>
  </si>
  <si>
    <t>q</t>
  </si>
  <si>
    <t>p</t>
  </si>
  <si>
    <t>Proportion of people experiencing a first episode of psychosis meeting both criteria a &amp; b</t>
  </si>
  <si>
    <t>a. Commencing treatment within two weeks of referral</t>
  </si>
  <si>
    <t>b. Commencing treatment with a NICE approved package of care</t>
  </si>
  <si>
    <t xml:space="preserve">a. Total bed days of CYP in CAMHS tier 4 </t>
  </si>
  <si>
    <t>Proportion of cases (adult and CYP measured separately) who receive MH treatment following a referral for MH support from L&amp;D services.</t>
  </si>
  <si>
    <t>Meeting commitment to increase mental health funding</t>
  </si>
  <si>
    <t>a. MH CYP programme spend: Total</t>
  </si>
  <si>
    <t>Mental health spend as a proportion of overall CCG allocation</t>
  </si>
  <si>
    <t>MHF(i)</t>
  </si>
  <si>
    <t>Indicator</t>
  </si>
  <si>
    <t>CCG IAF Mental Health Transformation Milestones- Total CAMHS rating</t>
  </si>
  <si>
    <t>CCG IAF Mental Health Transformation Milestones- Crisis Q1b rating</t>
  </si>
  <si>
    <t>CCG IAF Mental Health Transformation Milestones- Total Crisis rating</t>
  </si>
  <si>
    <t>CCG IAF Mental Health Transformation Milestones- Total OATs rating</t>
  </si>
  <si>
    <t>Title:</t>
  </si>
  <si>
    <t>CCG IAF Mental Health Transformation Milestones - CRISIS Q1b</t>
  </si>
  <si>
    <t>Unique ID:</t>
  </si>
  <si>
    <t>Source:</t>
  </si>
  <si>
    <t>Updated:</t>
  </si>
  <si>
    <t>Parent code</t>
  </si>
  <si>
    <t>Org Type</t>
  </si>
  <si>
    <t>Q1 2014/15</t>
  </si>
  <si>
    <t>Q2 2014/15</t>
  </si>
  <si>
    <t>Q3 2014/15</t>
  </si>
  <si>
    <t>Q4 2014/15</t>
  </si>
  <si>
    <t>Q1 2015/16</t>
  </si>
  <si>
    <t>Q2 2015/16</t>
  </si>
  <si>
    <t>Q3 2015/16</t>
  </si>
  <si>
    <t>Q4 2015/16</t>
  </si>
  <si>
    <t>Q2 2016/17</t>
  </si>
  <si>
    <t>Q3 2016/17</t>
  </si>
  <si>
    <t>Q4 2016/17</t>
  </si>
  <si>
    <t>Q1 2017/18</t>
  </si>
  <si>
    <t>Q2 2017/18</t>
  </si>
  <si>
    <t>Q3 2017/18</t>
  </si>
  <si>
    <t>Q4 2017/18</t>
  </si>
  <si>
    <t>Q1 2018/19</t>
  </si>
  <si>
    <t>Q2 2018/19</t>
  </si>
  <si>
    <t>Q3 2018/19</t>
  </si>
  <si>
    <t>Q4 2018/19</t>
  </si>
  <si>
    <t>Q1 2019/20</t>
  </si>
  <si>
    <t>Q2 2019/20</t>
  </si>
  <si>
    <t>Q3 2019/20</t>
  </si>
  <si>
    <t>Q4 2019/20</t>
  </si>
  <si>
    <t>Q1 2020/21</t>
  </si>
  <si>
    <t>Q2 2020/21</t>
  </si>
  <si>
    <t>Q3 2020/21</t>
  </si>
  <si>
    <t>Q4 2020/21</t>
  </si>
  <si>
    <t>National</t>
  </si>
  <si>
    <t>Region</t>
  </si>
  <si>
    <t>STP 1</t>
  </si>
  <si>
    <t>STP</t>
  </si>
  <si>
    <t>STP 2</t>
  </si>
  <si>
    <t>STP 3</t>
  </si>
  <si>
    <t>STP 4</t>
  </si>
  <si>
    <t>STP 5</t>
  </si>
  <si>
    <t>STP 6</t>
  </si>
  <si>
    <t>STP 7</t>
  </si>
  <si>
    <t>STP 8</t>
  </si>
  <si>
    <t>STP 9</t>
  </si>
  <si>
    <t>STP 10</t>
  </si>
  <si>
    <t>STP 11</t>
  </si>
  <si>
    <t>STP 12</t>
  </si>
  <si>
    <t>STP 13</t>
  </si>
  <si>
    <t>STP 14</t>
  </si>
  <si>
    <t>STP 15</t>
  </si>
  <si>
    <t>STP 16</t>
  </si>
  <si>
    <t>STP 17</t>
  </si>
  <si>
    <t>STP 18</t>
  </si>
  <si>
    <t>STP 19</t>
  </si>
  <si>
    <t>STP 20</t>
  </si>
  <si>
    <t>STP 21</t>
  </si>
  <si>
    <t>STP 22</t>
  </si>
  <si>
    <t>STP 23</t>
  </si>
  <si>
    <t>STP 24</t>
  </si>
  <si>
    <t>STP 25</t>
  </si>
  <si>
    <t>STP 26</t>
  </si>
  <si>
    <t>STP 27</t>
  </si>
  <si>
    <t>STP 28</t>
  </si>
  <si>
    <t>STP 29</t>
  </si>
  <si>
    <t>STP 30</t>
  </si>
  <si>
    <t>STP 31</t>
  </si>
  <si>
    <t>STP 32</t>
  </si>
  <si>
    <t>STP 33</t>
  </si>
  <si>
    <t>STP 34</t>
  </si>
  <si>
    <t>STP 35</t>
  </si>
  <si>
    <t>STP 36</t>
  </si>
  <si>
    <t>STP 37</t>
  </si>
  <si>
    <t>STP 38</t>
  </si>
  <si>
    <t>STP 39</t>
  </si>
  <si>
    <t>STP 40</t>
  </si>
  <si>
    <t>STP 41</t>
  </si>
  <si>
    <t>STP 42</t>
  </si>
  <si>
    <t>STP 43</t>
  </si>
  <si>
    <t>STP 44</t>
  </si>
  <si>
    <t>CCG</t>
  </si>
  <si>
    <t>CCG IAF Mental Health Transformation Milestones - Children and Young People’s Mental Health Services (CAMHS)</t>
  </si>
  <si>
    <t>Quarter ACCESS Rate</t>
  </si>
  <si>
    <t>OIC Central</t>
  </si>
  <si>
    <t/>
  </si>
  <si>
    <t>Quarter Recovery Rate</t>
  </si>
  <si>
    <t>Month RTT (6w) rate</t>
  </si>
  <si>
    <t>IAPT(iii_6w)</t>
  </si>
  <si>
    <t>IAPT (iv)</t>
  </si>
  <si>
    <t>EIP RTT (2w) Rate</t>
  </si>
  <si>
    <t>EIP(i_a)</t>
  </si>
  <si>
    <t>IOC Central</t>
  </si>
  <si>
    <t>EIP Incomplete pathway (2w)rate</t>
  </si>
  <si>
    <t>NHSE Finance tracker</t>
  </si>
  <si>
    <t>CQC CMH survey</t>
  </si>
  <si>
    <t>2013/14</t>
  </si>
  <si>
    <t>2016/17</t>
  </si>
  <si>
    <t>2017/18</t>
  </si>
  <si>
    <t>2018/19</t>
  </si>
  <si>
    <t>2019/20</t>
  </si>
  <si>
    <t>2020/21</t>
  </si>
  <si>
    <t>The percentage of people with SMI, identified on GP systems, who have received the complete list of physical checks</t>
  </si>
  <si>
    <t>https://data.gov.uk/dataset/people-with-serious-mental-illness-smi-who-have-received-the-complete-list-of-physical-check-12</t>
  </si>
  <si>
    <t>Last publication:</t>
  </si>
  <si>
    <t>March 2016</t>
  </si>
  <si>
    <t>*</t>
  </si>
  <si>
    <t>MHSDS</t>
  </si>
  <si>
    <t>CCG IAF Mental Health Transformation Milestones - Crisis Care and Liaison Mental Health Services (CRISIS)</t>
  </si>
  <si>
    <t>CR(iii)</t>
  </si>
  <si>
    <t>CCG IAF MH Transformation Milestones - Out of Area Treatments (OATS)</t>
  </si>
  <si>
    <t>Detentions under the Mental Health Act 1983 in NHS facilities</t>
  </si>
  <si>
    <t>NHS Digital, KP90 Table 10c 2013/14 and Table 1 2014/15</t>
  </si>
  <si>
    <t>October 23, 2015</t>
  </si>
  <si>
    <t>Proportion of Detentions under the Mental Health Act n NHS funded adult secondary mental health and learning disability services that are BME*</t>
  </si>
  <si>
    <t>NHS Digital, Mental Health Bulletin: Annual Statistics 2014-15, Table 2.3</t>
  </si>
  <si>
    <t>* BME is defined as all ethnic groups excluding White british and Uknown/Invalid</t>
  </si>
  <si>
    <t>Total  number of s.136 detentions taken to police cells as a place of safety</t>
  </si>
  <si>
    <t>CR(vi_a)</t>
  </si>
  <si>
    <t>NPCC website</t>
  </si>
  <si>
    <t>2015/16 *</t>
  </si>
  <si>
    <t>Total  number of s.136 detentions taken to police cells as a place of safety- under 18</t>
  </si>
  <si>
    <t>CR(vi_b)</t>
  </si>
  <si>
    <t>* The total published figures for 2015/16 included figures for Wales, so I calculated the England total by deducting the figures for Dyfed-Powys, Gwent, South Wales and North Wales police force areas</t>
  </si>
  <si>
    <t>HEE Liaison survey</t>
  </si>
  <si>
    <t xml:space="preserve">2015/16 </t>
  </si>
  <si>
    <t>Proportion of acute hospitals with "Liaison teams commissioned to operate 24/7"</t>
  </si>
  <si>
    <t>AC(i_a)</t>
  </si>
  <si>
    <t>Proportion of acute hospitals with team operating close to recommended minimum workforce numbers to operate 24/7 ("core 24" and "enhanced services")</t>
  </si>
  <si>
    <t>AC(i_b)</t>
  </si>
  <si>
    <t>Proportion of acute hospitals withtTeam meeting recommended response times (1hr for emergency, 24 hr for ward referrals)</t>
  </si>
  <si>
    <t>AC(i_c)</t>
  </si>
  <si>
    <t>Number of mental health secure transfers within 2 weeks of acceptance under the Mental Health Act</t>
  </si>
  <si>
    <t>H&amp;J(i)</t>
  </si>
  <si>
    <t xml:space="preserve">Health and Justice Indicators of Performance (HJIP) </t>
  </si>
  <si>
    <r>
      <t xml:space="preserve">Proportion of MH patients receiving </t>
    </r>
    <r>
      <rPr>
        <b/>
        <sz val="11"/>
        <color theme="1"/>
        <rFont val="Calibri"/>
        <family val="2"/>
        <scheme val="minor"/>
      </rPr>
      <t>group</t>
    </r>
    <r>
      <rPr>
        <sz val="11"/>
        <color theme="1"/>
        <rFont val="Calibri"/>
        <family val="2"/>
        <scheme val="minor"/>
      </rPr>
      <t xml:space="preserve"> therapy in secure and detained settings</t>
    </r>
  </si>
  <si>
    <t>H&amp;J(ii_a)</t>
  </si>
  <si>
    <r>
      <t>Proportion of MH patients receiving</t>
    </r>
    <r>
      <rPr>
        <b/>
        <sz val="11"/>
        <color theme="1"/>
        <rFont val="Calibri"/>
        <family val="2"/>
        <scheme val="minor"/>
      </rPr>
      <t xml:space="preserve"> individual </t>
    </r>
    <r>
      <rPr>
        <sz val="11"/>
        <color theme="1"/>
        <rFont val="Calibri"/>
        <family val="2"/>
        <scheme val="minor"/>
      </rPr>
      <t>therapy in secure and detained settings</t>
    </r>
  </si>
  <si>
    <t>H&amp;J(ii_b)</t>
  </si>
  <si>
    <t>ONS</t>
  </si>
  <si>
    <t>Q44</t>
  </si>
  <si>
    <t>Q45</t>
  </si>
  <si>
    <t>Q46</t>
  </si>
  <si>
    <t>Q47</t>
  </si>
  <si>
    <t>Q48</t>
  </si>
  <si>
    <t>Q49</t>
  </si>
  <si>
    <t>Q50</t>
  </si>
  <si>
    <t>Q51</t>
  </si>
  <si>
    <t>Q52</t>
  </si>
  <si>
    <t>Q53</t>
  </si>
  <si>
    <t>Q54</t>
  </si>
  <si>
    <t>Q55</t>
  </si>
  <si>
    <t>Q56</t>
  </si>
  <si>
    <t>Q57</t>
  </si>
  <si>
    <t>Q58</t>
  </si>
  <si>
    <t>Q59</t>
  </si>
  <si>
    <t>Q60</t>
  </si>
  <si>
    <t>Q64</t>
  </si>
  <si>
    <t>Q65</t>
  </si>
  <si>
    <t>Q66</t>
  </si>
  <si>
    <t>Q67</t>
  </si>
  <si>
    <t>Q68</t>
  </si>
  <si>
    <t>Q69</t>
  </si>
  <si>
    <t>Q70</t>
  </si>
  <si>
    <t>Q61</t>
  </si>
  <si>
    <t>Q63</t>
  </si>
  <si>
    <t>Q62</t>
  </si>
  <si>
    <t>HES/ONS</t>
  </si>
  <si>
    <t>Unify</t>
  </si>
  <si>
    <t>Period 1</t>
  </si>
  <si>
    <t>Period 2</t>
  </si>
  <si>
    <t>Period 3</t>
  </si>
  <si>
    <t>Period 4</t>
  </si>
  <si>
    <t>Period 5</t>
  </si>
  <si>
    <t>Period 6</t>
  </si>
  <si>
    <t>Period 7</t>
  </si>
  <si>
    <t>Period 8</t>
  </si>
  <si>
    <t>Period 9</t>
  </si>
  <si>
    <t>Period 10</t>
  </si>
  <si>
    <t>Period 11</t>
  </si>
  <si>
    <t>Period 12</t>
  </si>
  <si>
    <t>Q</t>
  </si>
  <si>
    <t>M</t>
  </si>
  <si>
    <t>A</t>
  </si>
  <si>
    <t>Data Freq</t>
  </si>
  <si>
    <t>CYP(vii_a)</t>
  </si>
  <si>
    <t>CYP(vii_b)</t>
  </si>
  <si>
    <t>NHSE finance tracker</t>
  </si>
  <si>
    <t>Available data points</t>
  </si>
  <si>
    <t>2012-2014</t>
  </si>
  <si>
    <t>2013-2015</t>
  </si>
  <si>
    <t>2011-2013</t>
  </si>
  <si>
    <t>2014-2016</t>
  </si>
  <si>
    <t>2015-2017</t>
  </si>
  <si>
    <t>2016-2018</t>
  </si>
  <si>
    <t>2017-2019</t>
  </si>
  <si>
    <t>2018-2020</t>
  </si>
  <si>
    <t>Periods out of date</t>
  </si>
  <si>
    <t>Latest value</t>
  </si>
  <si>
    <t>Sparkline Named range</t>
  </si>
  <si>
    <t>HJ(iii)</t>
  </si>
  <si>
    <t>SCP(i)</t>
  </si>
  <si>
    <t>Length of stay in secure inpatient care</t>
  </si>
  <si>
    <t>Proportion of population with acces to Liaison and Diversion</t>
  </si>
  <si>
    <t>Sparkline10</t>
  </si>
  <si>
    <t>Sparkline11</t>
  </si>
  <si>
    <t>Sparkline12</t>
  </si>
  <si>
    <t>Sparkline13</t>
  </si>
  <si>
    <t>Sparkline14</t>
  </si>
  <si>
    <t>Sparkline15</t>
  </si>
  <si>
    <t>Sparkline16</t>
  </si>
  <si>
    <t>Sparkline17</t>
  </si>
  <si>
    <t>Sparkline18</t>
  </si>
  <si>
    <t>Sparkline19</t>
  </si>
  <si>
    <t>Sparkline20</t>
  </si>
  <si>
    <t>Sparkline21</t>
  </si>
  <si>
    <t>Sparkline22</t>
  </si>
  <si>
    <t>Sparkline23</t>
  </si>
  <si>
    <t>Sparkline24</t>
  </si>
  <si>
    <t>Sparkline25</t>
  </si>
  <si>
    <t>Sparkline26</t>
  </si>
  <si>
    <t>Sparkline27</t>
  </si>
  <si>
    <t>Sparkline29</t>
  </si>
  <si>
    <t>Sparkline30</t>
  </si>
  <si>
    <t>Sparkline31</t>
  </si>
  <si>
    <t>Sparkline32</t>
  </si>
  <si>
    <t>Sparkline33</t>
  </si>
  <si>
    <t>Sparkline34</t>
  </si>
  <si>
    <t>Sparkline35</t>
  </si>
  <si>
    <t>Sparkline36</t>
  </si>
  <si>
    <t>Sparkline37</t>
  </si>
  <si>
    <t>Sparkline38</t>
  </si>
  <si>
    <t>Sparkline39</t>
  </si>
  <si>
    <t>Sparkline40</t>
  </si>
  <si>
    <t>Sparkline41</t>
  </si>
  <si>
    <t>Sparkline42</t>
  </si>
  <si>
    <t>Sparkline43</t>
  </si>
  <si>
    <t>Sparkline44</t>
  </si>
  <si>
    <t>Sparkline45</t>
  </si>
  <si>
    <t>Sparkline46</t>
  </si>
  <si>
    <t>Sparkline47</t>
  </si>
  <si>
    <t>Sparkline48</t>
  </si>
  <si>
    <t>Sparkline49</t>
  </si>
  <si>
    <t>Sparkline50</t>
  </si>
  <si>
    <t>Sparkline51</t>
  </si>
  <si>
    <t>Sparkline52</t>
  </si>
  <si>
    <t>H&amp;J(iii)</t>
  </si>
  <si>
    <t>L&amp;D programme</t>
  </si>
  <si>
    <t>% of the population of England with access to Liaison &amp; Diversion services.</t>
  </si>
  <si>
    <t>Sparkline01</t>
  </si>
  <si>
    <t>Sparkline02</t>
  </si>
  <si>
    <t>Sparkline03</t>
  </si>
  <si>
    <t>Sparkline04</t>
  </si>
  <si>
    <t>Sparkline05</t>
  </si>
  <si>
    <t>Sparkline06</t>
  </si>
  <si>
    <t>Sparkline07</t>
  </si>
  <si>
    <t>Sparkline08</t>
  </si>
  <si>
    <t>Sparkline09</t>
  </si>
  <si>
    <t>Include sparkline?</t>
  </si>
  <si>
    <t>Local data</t>
  </si>
  <si>
    <t>Comparison data (e.g. England and Region or other comparators)</t>
  </si>
  <si>
    <t>Calculations</t>
  </si>
  <si>
    <t>Scaling Values</t>
  </si>
  <si>
    <t>Chart Data</t>
  </si>
  <si>
    <t>Chart Series</t>
  </si>
  <si>
    <t>Best or worst</t>
  </si>
  <si>
    <t>Number</t>
  </si>
  <si>
    <t>Statistic</t>
  </si>
  <si>
    <t>Lower Limit 95%</t>
  </si>
  <si>
    <t>Upper Limit 95%</t>
  </si>
  <si>
    <t>National Minimum</t>
  </si>
  <si>
    <t>National 25th Percentile</t>
  </si>
  <si>
    <t>National Average</t>
  </si>
  <si>
    <t>National 75th Percentile</t>
  </si>
  <si>
    <t>National Maximum</t>
  </si>
  <si>
    <t>Regional Average</t>
  </si>
  <si>
    <t xml:space="preserve">Stat Sig </t>
  </si>
  <si>
    <t>Worst</t>
  </si>
  <si>
    <t>Best</t>
  </si>
  <si>
    <t>Scale Minimum</t>
  </si>
  <si>
    <t>Scale Maximum</t>
  </si>
  <si>
    <t>Scale Worst</t>
  </si>
  <si>
    <t>Scale Best</t>
  </si>
  <si>
    <t>Y-value</t>
  </si>
  <si>
    <t>Scaled Statistic</t>
  </si>
  <si>
    <t>Colour</t>
  </si>
  <si>
    <t>Bottom quartile</t>
  </si>
  <si>
    <t>Top quartile</t>
  </si>
  <si>
    <t>Sig Low</t>
  </si>
  <si>
    <t>No Difference by 95% CI's</t>
  </si>
  <si>
    <t>Sig High</t>
  </si>
  <si>
    <t>Not Assessed</t>
  </si>
  <si>
    <t>HJ(iv)</t>
  </si>
  <si>
    <t>HJ(v)</t>
  </si>
  <si>
    <t>Proportion of SARC service users attending therapeutic interventions following referral by a SARC</t>
  </si>
  <si>
    <t>Proportion of CYP referred to CAMHS whilst in a secure estate and accepted onto the caseload</t>
  </si>
  <si>
    <t>Number of 18+ admitted for self harm per 100,000 population</t>
  </si>
  <si>
    <t>SP(ii_b)</t>
  </si>
  <si>
    <t>Number of 0-17 admitted for self harm per 100,000 population</t>
  </si>
  <si>
    <t>SP(ii_a)</t>
  </si>
  <si>
    <t xml:space="preserve">Total bed days of CYP (0-17 incl) in CAMHS tier 4 </t>
  </si>
  <si>
    <t>CYP(iv_a)</t>
  </si>
  <si>
    <t>Specialised commissioning dataset</t>
  </si>
  <si>
    <t xml:space="preserve">Total number of CYP (01-7 incl) admissions in CAMHS tier 4 </t>
  </si>
  <si>
    <t>CYP(iv_b)</t>
  </si>
  <si>
    <t>Total bed days of CYP (0-17 incl) in adult wards</t>
  </si>
  <si>
    <t>CYP(v_a)</t>
  </si>
  <si>
    <t>CYP(v_b)</t>
  </si>
  <si>
    <t>National Median</t>
  </si>
  <si>
    <t>Ref</t>
  </si>
  <si>
    <t>Latest_period_CYP_i</t>
  </si>
  <si>
    <t>Latest_period_CYP_ii</t>
  </si>
  <si>
    <t>Latest_period_CYP_iv_a</t>
  </si>
  <si>
    <t>Latest_period_CYP_iv_b</t>
  </si>
  <si>
    <t>Latest_period_CYP_v_a</t>
  </si>
  <si>
    <t>Latest_period_CYP_v_b</t>
  </si>
  <si>
    <t>Latest_period_CYP_vi</t>
  </si>
  <si>
    <t>Latest_period_CYP_vii_a</t>
  </si>
  <si>
    <t>Latest_period_CYP_vii_b</t>
  </si>
  <si>
    <t>Latest_period_IAPT_i</t>
  </si>
  <si>
    <t>Latest_period_IAPT_ii_a</t>
  </si>
  <si>
    <t>Latest_period_IAPT_iii</t>
  </si>
  <si>
    <t>Latest_period_IAPT_iv</t>
  </si>
  <si>
    <t>Latest_period_EIP_i_a</t>
  </si>
  <si>
    <t>Latest_period_EIP_ii</t>
  </si>
  <si>
    <t>Latest_period_EIP_iii</t>
  </si>
  <si>
    <t>National measure</t>
  </si>
  <si>
    <t>Latest_period_PH_ii</t>
  </si>
  <si>
    <t>Latest_period_ES_i</t>
  </si>
  <si>
    <t>Latest_period_ES_ii</t>
  </si>
  <si>
    <t>Latest_period_CR_ii</t>
  </si>
  <si>
    <t>Latest_period_CR_iii</t>
  </si>
  <si>
    <t>Latest_period_CR_iv</t>
  </si>
  <si>
    <t>CR(vii)</t>
  </si>
  <si>
    <t>CR(vii_a)</t>
  </si>
  <si>
    <t>CR(vii_b)</t>
  </si>
  <si>
    <t>Latest_period_AC_ii</t>
  </si>
  <si>
    <t>Latest_period_SP_i</t>
  </si>
  <si>
    <t>Latest_period_SP_ii_a</t>
  </si>
  <si>
    <t>Latest_period_SP_ii_b</t>
  </si>
  <si>
    <t>Latest_period_SP_iii</t>
  </si>
  <si>
    <t>Latest_period_MHF_i</t>
  </si>
  <si>
    <t xml:space="preserve">b. Total number of CYP in CAMHS tier 4 </t>
  </si>
  <si>
    <t>Fill in the dashboard update number to automatically update the lookups in this tab:</t>
  </si>
  <si>
    <t xml:space="preserve">CCG spend on specialist perinatal community service </t>
  </si>
  <si>
    <t>Average waiting time measure</t>
  </si>
  <si>
    <t>Click on the column headings below for a brief description of each column</t>
  </si>
  <si>
    <t>Unify2</t>
  </si>
  <si>
    <t>NHS England Finance tracker</t>
  </si>
  <si>
    <t>National Police Chiefs' Council Lead for Mental Health</t>
  </si>
  <si>
    <t>The number of people on the GP list at 31 March with a diagnosis of SMI. Patients identified for this indicator have one or more of the diagnosis codes for schizophrenia, bipolar affective disorder or other psychoses in their electronic health record and their latest mental health diagnosis is not in remission</t>
  </si>
  <si>
    <t xml:space="preserve"> The number of people waiting for treatment at the end of the period </t>
  </si>
  <si>
    <t xml:space="preserve">The number of ended referrals that start a course of treatment in the reporting period. </t>
  </si>
  <si>
    <t xml:space="preserve">The number of ended referrals that start a course of treatment in the reporting period who received their first treatment appointment within 2 weeks of referral. 
</t>
  </si>
  <si>
    <t>EIP (i)</t>
  </si>
  <si>
    <t>IAPT dataset</t>
  </si>
  <si>
    <t>Specialised Mental Health system (NHS England)</t>
  </si>
  <si>
    <t xml:space="preserve">MHSDS </t>
  </si>
  <si>
    <t>Link to published data source (where available)</t>
  </si>
  <si>
    <t>Data source</t>
  </si>
  <si>
    <t>Caveats</t>
  </si>
  <si>
    <t>Denominator</t>
  </si>
  <si>
    <t>Numerator</t>
  </si>
  <si>
    <t>Indicator name</t>
  </si>
  <si>
    <t>Description *</t>
  </si>
  <si>
    <t xml:space="preserve">Proportion of CYP with eating disorders seen within 1 week (urgent) or 4 weeks (routine) </t>
  </si>
  <si>
    <t>CQC Community Mental health survey</t>
  </si>
  <si>
    <t xml:space="preserve">The proportion of people with a diagnosis of  severe mental illness who have a record of a complete list of physical checks appropriate to their age and condition
(CCG Outcome indicator set 1.12)
</t>
  </si>
  <si>
    <t>Indicator calculated and published by NHS Digital using GP data, extracted via the GP Extraction Service (GPES)</t>
  </si>
  <si>
    <t>The proportion of people who have depression and/or anxiety disorders  that receive psychological therapies in the reporting period</t>
  </si>
  <si>
    <t xml:space="preserve">Health and Justice
Indicators of Performance
(HJIP) </t>
  </si>
  <si>
    <t>The proportion of population with access to Liaison and Diversion services</t>
  </si>
  <si>
    <t>Liaison and Diversion Programme Team</t>
  </si>
  <si>
    <t>The number of people with access to Liaison and Diversion services</t>
  </si>
  <si>
    <t>The number of emergency hospital admissions for intentional self-harm for people aged 0 to 17 inclusive, per 100,000 population aged 0 to 17 inclusive</t>
  </si>
  <si>
    <t>The number of emergency hospital admissions for intentional self-harm for people aged 18 and over, per 100,000 population aged 18 and over</t>
  </si>
  <si>
    <t>Number of hospital admissions for self-harm  for people aged 0 to 17 inclusive in the reporting period. 
Self-harm is defined by external cause codes (ICD10 X60-X84) which include: 
•Intentional self poisoning (X60 to X69 inclusive); 
•Intentional self harm by hanging, drowning or jumping (X70, X71 and X80); 
• Intentional self harm by firearm/explosive (X72 to X75 inclusive); 
• Intentional self harm using other implement (X78 and X79) 
• Intentional self harm other (X76, X77 and X81 to X84). 
This definition does not include events of undetermined intent</t>
  </si>
  <si>
    <t>The resident population aged 0 to 17 inclusive divided by 100,000</t>
  </si>
  <si>
    <t>The resident population aged 18 and over inclusive divided by 100,000</t>
  </si>
  <si>
    <t xml:space="preserve">Numerator:  Hospital Episode Statistics (HES), NHS Digital
Denominator: 2014 based population projections, Office for National Statistics </t>
  </si>
  <si>
    <t>The rolling three year aggregate age-standardised mortality rate from suicide and injury of undetermined intent per 100,000 population</t>
  </si>
  <si>
    <t>Office for National Statistics</t>
  </si>
  <si>
    <t>The proportion of acute hospitals meeting all three core 24 criteria</t>
  </si>
  <si>
    <t>The number of acute hospitals meeting all three core 24 criteria</t>
  </si>
  <si>
    <t>The total number of acute hospitals with complete data</t>
  </si>
  <si>
    <t>The proportion of  liaison teams in acute hospitals operating 24 hours</t>
  </si>
  <si>
    <t>The number of  liaison teams in acute hospitals operating 24 hours</t>
  </si>
  <si>
    <t>The proportion of  liaison teams in acute hospitals operating close to recommended minimum workforce numbers to operate 24/7</t>
  </si>
  <si>
    <t>Third Annual Survey of Liaison Psychiatry in England , Health Education England</t>
  </si>
  <si>
    <t>KP90, NHS Digital</t>
  </si>
  <si>
    <t>MHMDS/MHLDDS 2014/15 annual data file, NHS Digital</t>
  </si>
  <si>
    <t>These indicators were selected in consultation with NHS England policy leads and the Mental Health Five Year Forward View Independent Advisory group, with the rationale that subject to the data availability at this stage, these are the most appropriate quality, access, outcome and spend measures to help us monitor progress against the  objectives set in the Five Year Forward View for Mental Health.</t>
  </si>
  <si>
    <r>
      <t xml:space="preserve">Indicator - </t>
    </r>
    <r>
      <rPr>
        <b/>
        <i/>
        <sz val="8"/>
        <color theme="0"/>
        <rFont val="Calibri"/>
        <family val="2"/>
        <scheme val="minor"/>
      </rPr>
      <t>Please see the Metadata tab for further details on the indicators</t>
    </r>
  </si>
  <si>
    <t>Figures are for suicides of persons aged 10 years and over. This same age band was used as a lower limit for the underlying population dataset used to calculate rates.
The rates are standardised 100,000 population to the 2013 European Standard Population. Age-standardised rates are used to allow comparison between populations which may contain different proportions of people of different ages.</t>
  </si>
  <si>
    <t>Rolling 
three year aggregate</t>
  </si>
  <si>
    <t>The resident population divided by 100,000</t>
  </si>
  <si>
    <t>Total England population based on the 2011 census</t>
  </si>
  <si>
    <t>The proportion of mental health patients aged 18 and over receiving group therapy in secure and detained settings</t>
  </si>
  <si>
    <t>The proportion of  mental health patients aged 18 and over receiving individual therapy in secure and detained settings</t>
  </si>
  <si>
    <t>The number of mental health patients aged 18 and over receiving group therapy</t>
  </si>
  <si>
    <t>The number of mental health patients aged 18 and over receiving individual therapy</t>
  </si>
  <si>
    <t>Suicide: age-standardised death rate per 100,000 population - Age: 10+</t>
  </si>
  <si>
    <t>Proportion of people experiencing a first episode of psychosis meeting both criteria a &amp; b -All ages</t>
  </si>
  <si>
    <t>Number of patients on CPA who were followed up within 7 days after discharge from psychiatric inpatient care (QA)</t>
  </si>
  <si>
    <t>Total number of patients on CPA discharged from psychiatric inpatient care (QA)</t>
  </si>
  <si>
    <t>The proportion patients on CPA discharged from hospital and followed up within 7 days</t>
  </si>
  <si>
    <t>c. Team with response time standards  (1hr for emergency, 24 hr for ward referrals)</t>
  </si>
  <si>
    <t>c. Team with response time standards (1hr for emergency, 24 hr for ward referrals)</t>
  </si>
  <si>
    <t>The proportion of  liaison teams in acute hospitals with response time standards (1hour  for emergency, 24 hours for ward referrals)</t>
  </si>
  <si>
    <t>The number of  liaison teams in acute hospitals with response time standards (1hour  for emergency, 24 hours for ward referrals)</t>
  </si>
  <si>
    <t>b. Proportion of people receiving treatment with a NICE approved package of care</t>
  </si>
  <si>
    <t>IPS Programme spend</t>
  </si>
  <si>
    <t>Individual placement and support (IPS) reach: Number of people getting access to IPS. To be measured against baseline as the target is to double the reach</t>
  </si>
  <si>
    <t>Proportion of ended referrals who received their first treatment appointment within 2 weeks of referral in the reporting period</t>
  </si>
  <si>
    <t xml:space="preserve">The proportion of people still waiting for treatment at the end of the period who have been waiting more than 2 weeks following referral
</t>
  </si>
  <si>
    <t xml:space="preserve">The number of people still waiting for treatment at the end of the period who have been waiting more than 2 weeks following referral
</t>
  </si>
  <si>
    <t xml:space="preserve"> Proportion of people in contact with adult mental health services aged 18-69  at the end of the RP in employment</t>
  </si>
  <si>
    <t>NHSD</t>
  </si>
  <si>
    <t xml:space="preserve"> Proportion of people in contact with adult mental health services aged 18-69  at the end of the RP in settled accommodation</t>
  </si>
  <si>
    <t>Proportion of patients on CPA discharged from hospital and followed up within 7 days</t>
  </si>
  <si>
    <t>Proportion of people in contact with adult mental health services aged 18-69 at the end of the reporting period in employment</t>
  </si>
  <si>
    <t>Proportion of people in contact with adult mental health services aged 18-69 at the end of the reporting period in  in stable accommodation</t>
  </si>
  <si>
    <t>IAPT(ii_b)</t>
  </si>
  <si>
    <t>a. IAPT Access to treatment (current standard)</t>
  </si>
  <si>
    <t>b. IAPT access for older people</t>
  </si>
  <si>
    <t>Number of respondents to question 31 who responded  either "Yes, definitely" or "Yes, to some extent"</t>
  </si>
  <si>
    <t>Total number of respondents to question 31 excluding people who have responded "I have support and did not need help/advice to find it", "I do not need support for this", or " I do not have physical health needs"</t>
  </si>
  <si>
    <t>Proportion of respondents to question 311 of  the CQC Community Mental Health survey, who responded  either "Yes, definitely" or "Yes, to some extent"</t>
  </si>
  <si>
    <t xml:space="preserve">The proportion of people in contact with adult mental health services aged 18-69 at the end of the reporting period for whom the most recent employment status recorded showed that they were in employment
</t>
  </si>
  <si>
    <t>Printing</t>
  </si>
  <si>
    <t>Updates</t>
  </si>
  <si>
    <t>Contacts</t>
  </si>
  <si>
    <t>National measure only</t>
  </si>
  <si>
    <t>a. IAPT access for older people</t>
  </si>
  <si>
    <t>Total number of CYP (0-17 incl) in adult wards</t>
  </si>
  <si>
    <t>N</t>
  </si>
  <si>
    <t>National and regional measure only</t>
  </si>
  <si>
    <t>The ONS population projections used for the denominator are annual figures, as opposed to the numerator figures which are quarterly. Hence any changes to the rates between the final quarter on a financial year and the first quarter of the following year, may be attributed to the change in population data and should be treated with a degree of caution</t>
  </si>
  <si>
    <t xml:space="preserve">Dashboard: </t>
  </si>
  <si>
    <t>Outcomes measure for integrated IAPT services</t>
  </si>
  <si>
    <t xml:space="preserve"> </t>
  </si>
  <si>
    <t>Version Control</t>
  </si>
  <si>
    <t xml:space="preserve">a. CHRTTs commissioned to operate 24/7 </t>
  </si>
  <si>
    <t>Proportion of CRHTTs  at recommended level to deliver 24/7 response (criteria a, b and c below)</t>
  </si>
  <si>
    <t>c. CHRTTs with response time standards  for assessment and treatment within 4 hours</t>
  </si>
  <si>
    <t xml:space="preserve">b. CHRTTs operating with caseloads per WTE in line with recommended levels </t>
  </si>
  <si>
    <t>P</t>
  </si>
  <si>
    <t>b. Proportion of people detained under the MHA who are BME</t>
  </si>
  <si>
    <t>Count</t>
  </si>
  <si>
    <t>CYP Total spend (k)</t>
  </si>
  <si>
    <t>CYP ED spend (k)</t>
  </si>
  <si>
    <t>IAPT spend (k)</t>
  </si>
  <si>
    <t>EIP spend (k)</t>
  </si>
  <si>
    <t>A and E and Ward Liaison mental health services spend (k)</t>
  </si>
  <si>
    <t>Additional number of CYP starting treatment in NHS funded community services</t>
  </si>
  <si>
    <t xml:space="preserve">2016/17 </t>
  </si>
  <si>
    <t>IAPT planned spend  (£k)</t>
  </si>
  <si>
    <t>EIP planned spend  (£k)</t>
  </si>
  <si>
    <t>A&amp;E and Ward Liaison mental health services planned spend  (£k)</t>
  </si>
  <si>
    <t>Crisis resolution home treatment team planned spend  (£k)</t>
  </si>
  <si>
    <t xml:space="preserve">Total 2016/17 planned spend for A&amp;E and Ward Liaison mental health services </t>
  </si>
  <si>
    <t xml:space="preserve">The proportion of people in contact with adult mental health services aged 18-69 at the end of the reporting period for whom the most recent accommodation status recorded showed that they were in stable accommodation.
</t>
  </si>
  <si>
    <t>The number of section136 detentions taken to police cells as a place of safety in England</t>
  </si>
  <si>
    <t>The number of section136 detentions taken to police cells as a place of safety in England that are under 18</t>
  </si>
  <si>
    <t>MHF (ii)</t>
  </si>
  <si>
    <t>MHF(ii)</t>
  </si>
  <si>
    <t>MHF(iii)</t>
  </si>
  <si>
    <t>PoE achived in 16/7 plan</t>
  </si>
  <si>
    <t>Y</t>
  </si>
  <si>
    <t>Sparkline53</t>
  </si>
  <si>
    <t>Sparkline54</t>
  </si>
  <si>
    <t>Context &amp; Purpose</t>
  </si>
  <si>
    <t>Sheet description</t>
  </si>
  <si>
    <t xml:space="preserve">Metadata: </t>
  </si>
  <si>
    <t xml:space="preserve">Future indicators: </t>
  </si>
  <si>
    <t>Quarter</t>
  </si>
  <si>
    <t>Year</t>
  </si>
  <si>
    <t>Reporting period</t>
  </si>
  <si>
    <t>Dashboard</t>
  </si>
  <si>
    <t xml:space="preserve">The Mental Health Five Year Forward View Dashboard is a response to the recommendation in the Five Year Forward View for Mental Health  that NHS England create a tool “that will identify metrics for monitoring key performance and outcomes data and that that will allow us to hold national and local bodies to account for implementing this strategy.” 
It includes a suite of metrics based on the proposals in the Implementation Plan and is structured around the core elements of the mental health programme:
• perinatal mental health
• children and young people’s mental health
• adult mental health: common mental health problems
• adult mental health: community, acute and crisis care
• secure care pathway
• health and justice
• suicide prevention.
In line with the recommendation in the review, the dashboard also includes metrics on employment and settled housing outcomes for people with mental health problems. 
A key purpose of the dashboard is for NHS England and the Five Year Forward View Programme Board to be able to monitor progress on its commitments to transform mental health services. Additionally, by making the data publically available, we are ensuring that commissioners can use it as a tool to inform their work and that services users and their families and carers can see how local services are performing and make informed choices about their care.  </t>
  </si>
  <si>
    <t>Code</t>
  </si>
  <si>
    <t>Code:</t>
  </si>
  <si>
    <t xml:space="preserve">Indicator: </t>
  </si>
  <si>
    <t xml:space="preserve">A key/description for each column is also available in the Dashboard tab by clicking on the column headings. </t>
  </si>
  <si>
    <t>This column captures the latest reporting period that data is available for each indicator.</t>
  </si>
  <si>
    <t>Change:</t>
  </si>
  <si>
    <t>Better is..:</t>
  </si>
  <si>
    <t>A blank cell signifies a missing or undefined (where the denominator is 0) value.</t>
  </si>
  <si>
    <t>A star (*) signifies a suppressed value (below 5).</t>
  </si>
  <si>
    <t>Version 1.0</t>
  </si>
  <si>
    <t>First version</t>
  </si>
  <si>
    <t>This sheet contains information about the data used for each indicator. In particular, it includes  a description of the indicators, information on the numerators and denominators (where applicable), any caveats around the data and the methodology, the indicator reporting period (quarter or year) as well as information and links to the data sources.</t>
  </si>
  <si>
    <t>This sheet shows the value, the change, the annual objective, the  trend and performance against the national median for each indicator. A detailed description of each column is provided in the "Dashboard" section below</t>
  </si>
  <si>
    <t xml:space="preserve">To begin, select an organisation from the drop-down list at the top of the page. You can choose between England, the four regions 
(North of England, London, Midlands and East of England, and South of England), and the 209 CCGs, which are listed alphabetically. </t>
  </si>
  <si>
    <t>The dashboard is automatically populated with the data relevant to the selected organisation.</t>
  </si>
  <si>
    <t>A description of each column in the Dashboard can be found below:</t>
  </si>
  <si>
    <t>There are a number of areas where we have identified a requirement to include a measure of performance and progress, but the exact measures to be used for this are yet to be fully defined. These measures  are listed in this sheet. This list could change over time in response to the work being developed and emerging priorities.</t>
  </si>
  <si>
    <t>Please note that if any amendments are made to the Excel file then details of any changes will be added here</t>
  </si>
  <si>
    <t>The national total includes figures for services commissioned by NHS England</t>
  </si>
  <si>
    <t xml:space="preserve">The national total includes figures for CCGs recorded as "Unknown". </t>
  </si>
  <si>
    <t>This is a snapshot of the number of people still waiting for treatment on the last day of the reporting period
The national total includes figures for services commissioned by NHS England
Also see caveats for EIP (i)</t>
  </si>
  <si>
    <t>Change *</t>
  </si>
  <si>
    <t>This is a unique code for each indicator, used across this spreadsheet. You can use this code to search for the indicator you are interested in by using the filter in column B of the Metadata tab.</t>
  </si>
  <si>
    <t>Numerator:  
http://digital.nhs.uk/hes
Denominator: https://www.ons.gov.uk/peoplepopulationandcommunity/populationandmigration/populationprojections/datasets/clinicalcommissioninggroupsinenglandz2</t>
  </si>
  <si>
    <t>Service gradings were made using the criteria for LPSE-2, scaling for 500 beds and using the consultants, nurses and admins as a guide. Leniency was also employed when staffing numbers were close to a grade but not an exact hit.</t>
  </si>
  <si>
    <t>The number of  liaison teams in acute hospitals operating close to recommended minimum workforce numbers to operate 24/7, i.e. services with a "Core 24" or "Enhanced LPSE-3 Service Grading</t>
  </si>
  <si>
    <t>a. IAPT recovery rate</t>
  </si>
  <si>
    <t>IAPT referral to treatment time</t>
  </si>
  <si>
    <t>a. CYP MH total planned spend - excluding learning disabilities and eating disorders  (£k)</t>
  </si>
  <si>
    <t xml:space="preserve">b. Total number of CYP under 18 in adult in-patient wards </t>
  </si>
  <si>
    <t xml:space="preserve">a. Total bed days of CYP under 18 in adult in-patient wards </t>
  </si>
  <si>
    <t>b. Total number of admissions of CYP under 18 in CAMHS tier 4 wards</t>
  </si>
  <si>
    <t>Total 2016/17 planned spend for children and young people's  mental health, excluding learning disabilities and eating disorders</t>
  </si>
  <si>
    <t>The total number of detentions under the mental health act</t>
  </si>
  <si>
    <t>The number of mental health secure transfers for patients aged 18 and over  within 2 weeks of acceptance under the MHA</t>
  </si>
  <si>
    <t>Total 2016/17 planned mental health spend (including learning disabilities and dementia) as a proportion of overall CCG allocation</t>
  </si>
  <si>
    <t>Total 2016/17 planned mental health spend including learning disabilities and dementia</t>
  </si>
  <si>
    <t>Total 2015/16 mental health outturn (including learning disabilities and dementia)</t>
  </si>
  <si>
    <t>This measure shows whether parity of esteem (PoE) is being achieved  in the 2016/17 planned mental health spend. 
Parity of esteem (PoE) is being calculated by comparing the growth in mental health spend from 15/16 to overall programme growth for each CCG adjusted for the additional children and young people mental health monies included in 16/17 CCG baselines and spend against ‘new’ mental health funding in 15/16 and 16/17</t>
  </si>
  <si>
    <t>Parity of esteem (PoE)  achieved in 2016/17 planned spend</t>
  </si>
  <si>
    <t>Children and Young people (CYP) Mental Health</t>
  </si>
  <si>
    <t>b. IAPT access to treatment for older people in IAPT as a proportion of older people in the population</t>
  </si>
  <si>
    <t>b. IAPT recovery rate for black or minority ethnic (BME)  groups</t>
  </si>
  <si>
    <t>Proportion of respondents to CMH survey who felt they had received support re their physical health needs</t>
  </si>
  <si>
    <t>Proportion of people aged 18-69 in contact with adult mental health services in employment</t>
  </si>
  <si>
    <t xml:space="preserve">Proportion of people aged 18-69 in contact with adult mental health services in stable accommodation </t>
  </si>
  <si>
    <t xml:space="preserve"> Crisis and acute care and use of the mental health act (MHA)</t>
  </si>
  <si>
    <t xml:space="preserve"> Physical health outcomes for people with severe mental illness (SMI)</t>
  </si>
  <si>
    <t xml:space="preserve">Level of compliance with physical health SMI CQUIN </t>
  </si>
  <si>
    <t>Early intervention in psychosis (EIP)</t>
  </si>
  <si>
    <t>b. CYP MH  planned spend: eating disorders (£k)</t>
  </si>
  <si>
    <t>a. Total number of bed days  for CYP under 18 in CAMHS  tier 4 wards</t>
  </si>
  <si>
    <t>Proportion of crisis
resolution and home treatment teams (CRHTTs)  at recommended level to deliver 24/7 response (criteria a, b and c below)</t>
  </si>
  <si>
    <t>a. Total number of section 136 detentions taken to police cells as a place of safety</t>
  </si>
  <si>
    <t>Proportion of population with access to liaison and diversion services - All ages</t>
  </si>
  <si>
    <t>a. Proportion of mental health patients receiving group therapy in secure and detained settings -Age: 18+</t>
  </si>
  <si>
    <t>Proportion of  Sexual Assault Referral Centres (SARC) service users attending therapeutic interventions after referral by a SARC</t>
  </si>
  <si>
    <t xml:space="preserve">a. IAPT recovery rate </t>
  </si>
  <si>
    <t>a. Proportion of people who started treatment within two weeks of referral - all ages</t>
  </si>
  <si>
    <t>Latest reporting period</t>
  </si>
  <si>
    <t>Latest reporting period:</t>
  </si>
  <si>
    <t>Trend **</t>
  </si>
  <si>
    <r>
      <t xml:space="preserve">Range </t>
    </r>
    <r>
      <rPr>
        <b/>
        <i/>
        <sz val="8"/>
        <color theme="0"/>
        <rFont val="Calibri"/>
        <family val="2"/>
        <scheme val="minor"/>
      </rPr>
      <t>(Values to the right indicate better performance) ***</t>
    </r>
  </si>
  <si>
    <t xml:space="preserve">*    </t>
  </si>
  <si>
    <t>The indicators within this dashboard should be interpreted with caution, some data are experimental and improvements or decreases could be due to data quality fluctuations. Please see Metadata tab for further details.</t>
  </si>
  <si>
    <t xml:space="preserve">** </t>
  </si>
  <si>
    <t>***</t>
  </si>
  <si>
    <t>Not all indicators presented with spine charts have been standardised, so interpretation needs to be undertaken with caution. Please use the trend lines to add context.</t>
  </si>
  <si>
    <t>a. Total number of bed days  for CYP under 18  in CAMHS tier 4 wards</t>
  </si>
  <si>
    <t xml:space="preserve">a. IAPT  access to treatment </t>
  </si>
  <si>
    <t>Total 2016/17 planned spend for EIP team (14 - 65)</t>
  </si>
  <si>
    <t>Proportion of respondents to community mental health (CMH) survey who felt they had received support re their physical health needs</t>
  </si>
  <si>
    <t>a. Number of detentions under the MHA</t>
  </si>
  <si>
    <t>Number of mental health secure transfers within 2 weeks of acceptance under the MHA-Age: 18+</t>
  </si>
  <si>
    <t>b. Proportion of mental health patients receiving individual therapy in secure and detained settings -Age: 18+</t>
  </si>
  <si>
    <t>Proportion of patients on care programme approach (CPA) discharged from hospital and followed up within 7 days</t>
  </si>
  <si>
    <t>a. Proportion of people who started treatment within two weeks of referral - All ages</t>
  </si>
  <si>
    <t>Number of mental health  secure transfers within 2 weeks of acceptance under the MHA- Age:18+</t>
  </si>
  <si>
    <t>a. Proportion of mental health patients receiving group therapy in secure and detained settings - Age:18+</t>
  </si>
  <si>
    <t>b. Proportion of mental patients receiving individual therapy in secure and detained settings - Age:18+</t>
  </si>
  <si>
    <t>Suicide: age-standardised death rate per 100,000 population - Age:10+</t>
  </si>
  <si>
    <t>b. Hospital admissions for self-harm: rate per 100,000 - Age:18+</t>
  </si>
  <si>
    <t>Total 2016/17 planned spend for crisis resolution home treatment teams</t>
  </si>
  <si>
    <t>Crisis resolution home treatment teams planned spend  (£k)</t>
  </si>
  <si>
    <t>The number of people with a "mixed", "Asian or Asian British", "black or black British"  or "other ethnic groups" ethnic group that have been detained under the mental health act</t>
  </si>
  <si>
    <t>Quarterly</t>
  </si>
  <si>
    <t>Partially compliant</t>
  </si>
  <si>
    <t>Not compliant</t>
  </si>
  <si>
    <t>Fully compliant</t>
  </si>
  <si>
    <t>Fully</t>
  </si>
  <si>
    <t>CCG IAF Mental Health Transformation Milestones-  Crisis Q1b answer/
Proportion of CCGs that are fully compliant in the CCG IAF Crisis Transformation Milestones Q1b</t>
  </si>
  <si>
    <t>Numerator:  
http://content.digital.nhs.uk/hes
Denominator: https://www.ons.gov.uk/peoplepopulationandcommunity/populationandmigration/populationprojections/datasets/clinicalcommissioninggroupsinenglandz2</t>
  </si>
  <si>
    <t>Use of Section 136 of the Mental Health Act 1983 in 2015-16</t>
  </si>
  <si>
    <t>NHS Digital KP90: In-patients formally detained in hospitals under the Mental Health Act 1983 in 2014/15</t>
  </si>
  <si>
    <t>NHS Digital: Mental Health Bulletin: Annual Statistics 2014-15</t>
  </si>
  <si>
    <t>CQC Community Mental Health survey 2015- national table</t>
  </si>
  <si>
    <t>NHS Digital: IAPT reports</t>
  </si>
  <si>
    <t>NHS England: EIP waiting times 2016</t>
  </si>
  <si>
    <t>NHS Digital: People with SMI who have received the complete list of physical checks 2014/15</t>
  </si>
  <si>
    <t>ONS CCG level age standardised suicide rates</t>
  </si>
  <si>
    <t>Where there are only a limited number of data points in the sparkline graphs then apparent changes may appear distorted and care should be taken when interpreting.</t>
  </si>
  <si>
    <t>Proportion of CYP showing reliable improvement in 
outcomes following treatment</t>
  </si>
  <si>
    <t>Proportion of people waiting more than two weeks following referral (incomplete pathways)- All ages</t>
  </si>
  <si>
    <t xml:space="preserve"> 2016/17</t>
  </si>
  <si>
    <t>Quarter Recovery Rate for BME-Placeholder</t>
  </si>
  <si>
    <t>The number patients on the metal health register  in secure and detained settings  (according to QOF codes) at the end of the reporting period</t>
  </si>
  <si>
    <t xml:space="preserve">CCG IAF Mental Health Transformation - Q1 16-17 v1.1 </t>
  </si>
  <si>
    <t>DQ Issue</t>
  </si>
  <si>
    <t>Q1 2016/16</t>
  </si>
  <si>
    <t>CCG IAF Mental Health Transformation milestones - Q1 2016/17</t>
  </si>
  <si>
    <t>NHS Digital MHSDS supplementary information files_Adult MH</t>
  </si>
  <si>
    <t>NHS Digital MHSDS supplementary information files_CYP MH</t>
  </si>
  <si>
    <t xml:space="preserve">The dashboard will be updated quarterly. </t>
  </si>
  <si>
    <t>Cquin speadsheet provided by Sarah Holloway</t>
  </si>
  <si>
    <t>PH (iii)</t>
  </si>
  <si>
    <t>CQUIN</t>
  </si>
  <si>
    <t>TBD</t>
  </si>
  <si>
    <t>Level of compliance with physical health SMI CQUIN ( Cardio Metabolic Assessment and Treatment for Patients with Psychoses) within inpatient settings.</t>
  </si>
  <si>
    <t>CCG IAF Mental Health Transformation Milestones- Total Crisis score/
Proportion of CCGs with a total equal or greater than 14 across the CCG IAF Crisis Transformation Milestones</t>
  </si>
  <si>
    <t>CCG IAF Mental Health Transformation Milestones- Total OAPs score/
Proportion of CCGs with a total of 3 across the CCG IAF OAPs Transformation Milestones</t>
  </si>
  <si>
    <t>MHF (v)</t>
  </si>
  <si>
    <t>a. Mental health 2015/16 planned spend as a proportion of overall CCG allocation</t>
  </si>
  <si>
    <t>b. Mental health 2016/17 planned spend as a proportion of overall CCG allocation</t>
  </si>
  <si>
    <t>a. Mental health 2015/16 outturn (£k)</t>
  </si>
  <si>
    <t>b. Mental health 2016/17 planned spend (£k)</t>
  </si>
  <si>
    <t>MH total spend</t>
  </si>
  <si>
    <t>Total 2016/17 mental health planned spend including learning disabilities and dementia)</t>
  </si>
  <si>
    <t>Total 2015/16  mental health outturn (including learning disabilities and dementia) as a proportion of overall CCG allocation</t>
  </si>
  <si>
    <t>Total 2015/16  mental health outturn  including learning disabilities and dementia</t>
  </si>
  <si>
    <t>Total 2015/16  CCG allocation</t>
  </si>
  <si>
    <t>Total 2016/17 CCG allocation</t>
  </si>
  <si>
    <t>The England totals include additional in year funding for mental health which is not included at an individual CCG and regional level.</t>
  </si>
  <si>
    <t>Number of new  CYP under 18 receiving treatment in NHS funded community services in the reporting period</t>
  </si>
  <si>
    <t>a. Hospital admissions for self-harm: rate per 100,000 - Age: Under 18</t>
  </si>
  <si>
    <t>Number of new of CYP under 18 receiving treatment in NHS funded community services in the reporting period</t>
  </si>
  <si>
    <r>
      <t>The proportion of respondents to question 31</t>
    </r>
    <r>
      <rPr>
        <vertAlign val="superscript"/>
        <sz val="10"/>
        <color theme="1"/>
        <rFont val="Calibri"/>
        <family val="2"/>
        <scheme val="minor"/>
      </rPr>
      <t>2</t>
    </r>
    <r>
      <rPr>
        <sz val="10"/>
        <color theme="1"/>
        <rFont val="Calibri"/>
        <family val="2"/>
        <scheme val="minor"/>
      </rPr>
      <t xml:space="preserve"> of  the CQC community mental health survey, who responded  either "Yes, definitely" or "Yes, to some extent"
</t>
    </r>
    <r>
      <rPr>
        <i/>
        <vertAlign val="superscript"/>
        <sz val="10"/>
        <color theme="1"/>
        <rFont val="Calibri"/>
        <family val="2"/>
        <scheme val="minor"/>
      </rPr>
      <t>2</t>
    </r>
    <r>
      <rPr>
        <i/>
        <sz val="10"/>
        <color theme="1"/>
        <rFont val="Calibri"/>
        <family val="2"/>
        <scheme val="minor"/>
      </rPr>
      <t xml:space="preserve"> Question 31: In the  last 12 months, did NHS mental health services give you any help or advice with finding support for physical health needs (this might be an injury, a disability, or a condition such as diabetes, epilepsy, etc.)?</t>
    </r>
  </si>
  <si>
    <r>
      <t xml:space="preserve">People aged 18-69 with a Service or Team Referral open at the end of the Reporting Period (RP)
</t>
    </r>
    <r>
      <rPr>
        <i/>
        <sz val="10"/>
        <rFont val="Calibri"/>
        <family val="2"/>
        <scheme val="minor"/>
      </rPr>
      <t>(MHSDS measure: AMH03e)</t>
    </r>
  </si>
  <si>
    <r>
      <t xml:space="preserve">The number of detentions under the mental health act 1983 (includes all providers)
</t>
    </r>
    <r>
      <rPr>
        <i/>
        <sz val="10"/>
        <color rgb="FF000000"/>
        <rFont val="Calibri"/>
        <family val="2"/>
        <scheme val="minor"/>
      </rPr>
      <t xml:space="preserve">
(KP90 Table 1)</t>
    </r>
  </si>
  <si>
    <r>
      <t xml:space="preserve">The proportion of total detentions under the mental health act 1983, with a black or minority ethnic (BME) ethnicity
</t>
    </r>
    <r>
      <rPr>
        <i/>
        <sz val="10"/>
        <color rgb="FF000000"/>
        <rFont val="Calibri"/>
        <family val="2"/>
        <scheme val="minor"/>
      </rPr>
      <t>(Mental Health Bulletin: Annual Statistics 2014-15: Table 2.3)</t>
    </r>
  </si>
  <si>
    <r>
      <t xml:space="preserve">
From 2016/17 onwards the parity of esteem term will be replaced by the term </t>
    </r>
    <r>
      <rPr>
        <i/>
        <sz val="10"/>
        <color theme="1"/>
        <rFont val="Calibri"/>
        <family val="2"/>
        <scheme val="minor"/>
      </rPr>
      <t>Mental health investment standard</t>
    </r>
  </si>
  <si>
    <r>
      <t>The percentage of patients who have a diagnosis of psychosis, including schizophrenia and bipolar affective disorder, in inpatient settings in all NHS commissioned sectors including the independent sector, that were screened for all 6 CQUIN parameters</t>
    </r>
    <r>
      <rPr>
        <vertAlign val="superscript"/>
        <sz val="10"/>
        <color theme="1"/>
        <rFont val="Calibri"/>
        <family val="2"/>
        <scheme val="minor"/>
      </rPr>
      <t>5</t>
    </r>
    <r>
      <rPr>
        <sz val="10"/>
        <color theme="1"/>
        <rFont val="Calibri"/>
        <family val="2"/>
        <scheme val="minor"/>
      </rPr>
      <t xml:space="preserve"> and received an intervention for each measure, where needed.
</t>
    </r>
    <r>
      <rPr>
        <i/>
        <sz val="10"/>
        <color theme="1"/>
        <rFont val="Calibri"/>
        <family val="2"/>
        <scheme val="minor"/>
      </rPr>
      <t xml:space="preserve">
</t>
    </r>
    <r>
      <rPr>
        <i/>
        <vertAlign val="superscript"/>
        <sz val="10"/>
        <color theme="1"/>
        <rFont val="Calibri"/>
        <family val="2"/>
        <scheme val="minor"/>
      </rPr>
      <t>5</t>
    </r>
    <r>
      <rPr>
        <i/>
        <sz val="10"/>
        <color theme="1"/>
        <rFont val="Calibri"/>
        <family val="2"/>
        <scheme val="minor"/>
      </rPr>
      <t xml:space="preserve"> The 6 cardio metabolic parameters  include smoking status, ,lifestyle (including exercise, diet, alcohol and drugs), body mass index, blood pressure, glucose regulation and blood lipids</t>
    </r>
  </si>
  <si>
    <t xml:space="preserve">
The number of patients in the defined audit sample who have both:
i) a completed assessment for each of the cardio-metabolic parameters with results recorded in the patient’s records
ii) a record of interventions offered where indicated for patients who are identified as at risk as per the red zone of the Lester Tool</t>
  </si>
  <si>
    <t>Some providers who submitted data in June 2016 indicated that there may be data quality issues with their submissions.  
Two main issues were raised: 
1. Some providers were not able to include referrals made prior to 1st December 2015 due to the way that they had previously captured data. 
2. Some providers were only able to include waiting times for referrals made to their dedicated EIP teams. These teams may only provide a services to a limited age range; often people aged 35 and under. 
Both of these issues mean the numbers of patients who started treatment and incomplete pathways are likely to be under reported. This may also result in the percentage achievement against the standard being artificially inflated. These issues mean that individual months of data should be treated with a degree of caution at this stage. 
RMY - Norfolk and Suffolk NHS Foundation Trust provided a partial submission for June 2016
The national total includes figures for services commissioned by NHS England</t>
  </si>
  <si>
    <t>NHS Digital MHSDS supplementary information files</t>
  </si>
  <si>
    <t>Indicator value
(Annual objective)</t>
  </si>
  <si>
    <t>(Annual objective):</t>
  </si>
  <si>
    <t>The number of people who have depression and/or anxiety disorders 
(local estimate based on Adult Psychiatric Morbidity Survey 2000)</t>
  </si>
  <si>
    <r>
      <t xml:space="preserve">The number of people who receive psychological therapies
</t>
    </r>
    <r>
      <rPr>
        <i/>
        <sz val="10"/>
        <color theme="1"/>
        <rFont val="Calibri"/>
        <family val="2"/>
        <scheme val="minor"/>
      </rPr>
      <t>(Column name in the IAPT quarterly report: FirstTreatment)</t>
    </r>
  </si>
  <si>
    <r>
      <t xml:space="preserve">The proportion of people who had their first treatment appointment within 6 weeks of referral in the reporting period
</t>
    </r>
    <r>
      <rPr>
        <i/>
        <sz val="10"/>
        <color theme="1"/>
        <rFont val="Calibri"/>
        <family val="2"/>
        <scheme val="minor"/>
      </rPr>
      <t>(Column name in the IAPT quarterly report: FirstTreatment6WeeksFinishedCourseRate)</t>
    </r>
  </si>
  <si>
    <r>
      <t xml:space="preserve">The IAPT quarterly report does not include a regional aggregation. The regional proportions have been calculated by NHS England as follows:
The sum of all the CCGs within each region for the </t>
    </r>
    <r>
      <rPr>
        <i/>
        <sz val="10"/>
        <rFont val="Calibri"/>
        <family val="2"/>
        <scheme val="minor"/>
      </rPr>
      <t>Recovery Column in the IAPT quarterly report</t>
    </r>
    <r>
      <rPr>
        <sz val="10"/>
        <rFont val="Calibri"/>
        <family val="2"/>
        <scheme val="minor"/>
      </rPr>
      <t xml:space="preserve">/  the sum of all the CCGs within each region for the  </t>
    </r>
    <r>
      <rPr>
        <i/>
        <sz val="10"/>
        <rFont val="Calibri"/>
        <family val="2"/>
        <scheme val="minor"/>
      </rPr>
      <t>FinishedCourseTreatment Column</t>
    </r>
    <r>
      <rPr>
        <sz val="10"/>
        <rFont val="Calibri"/>
        <family val="2"/>
        <scheme val="minor"/>
      </rPr>
      <t xml:space="preserve"> minus the </t>
    </r>
    <r>
      <rPr>
        <i/>
        <sz val="10"/>
        <rFont val="Calibri"/>
        <family val="2"/>
        <scheme val="minor"/>
      </rPr>
      <t>NotCaseness Column</t>
    </r>
  </si>
  <si>
    <t xml:space="preserve">The  "Dashboard" and "Guide"  tabs are designed to print on A3 paper  in portrait orientation and the "Metadata" tab in landscape orientation. Go to the File Ribbon and select Print. If you are happy with the print preview then click print otherwise select page setup to adjust scaling. </t>
  </si>
  <si>
    <t xml:space="preserve">a. Improving access to psychological therapies (IAPT) access to treatment </t>
  </si>
  <si>
    <t>Number of non-specialist acute MH OAPs, number of bed nights and costs</t>
  </si>
  <si>
    <t>CCG IAF Mental Health Transformation Milestones- Total  CYPMH score/
Proportion of CCGs with a total equal or greater than 5 across the CCG IAF CYPMH Transformation Milestones</t>
  </si>
  <si>
    <t>The number of bed days in CAMHS Wards for CAMHS Patients aged 0-17  in the reporting period</t>
  </si>
  <si>
    <r>
      <t>The number of people in the denominator who have a record of a complete list of physical checks appropriate to their age and condition in the preceding 12 months:
• body mass index (BMI),
• blood pressure,
• ratio of total cholesterol:hdl (high-density lipoprotein cholesterol or "good cholesterol.")</t>
    </r>
    <r>
      <rPr>
        <vertAlign val="superscript"/>
        <sz val="10"/>
        <color theme="1"/>
        <rFont val="Calibri"/>
        <family val="2"/>
        <scheme val="minor"/>
      </rPr>
      <t>34</t>
    </r>
    <r>
      <rPr>
        <sz val="10"/>
        <color theme="1"/>
        <rFont val="Calibri"/>
        <family val="2"/>
        <scheme val="minor"/>
      </rPr>
      <t>,
• blood glucose or HbA1c (glycated haemoglobin)</t>
    </r>
    <r>
      <rPr>
        <vertAlign val="superscript"/>
        <sz val="10"/>
        <color theme="1"/>
        <rFont val="Calibri"/>
        <family val="2"/>
        <scheme val="minor"/>
      </rPr>
      <t>2</t>
    </r>
    <r>
      <rPr>
        <sz val="10"/>
        <color theme="1"/>
        <rFont val="Calibri"/>
        <family val="2"/>
        <scheme val="minor"/>
      </rPr>
      <t xml:space="preserve">,
• alcohol consumption and
• smoking status.
</t>
    </r>
    <r>
      <rPr>
        <i/>
        <vertAlign val="superscript"/>
        <sz val="10"/>
        <color theme="1"/>
        <rFont val="Calibri"/>
        <family val="2"/>
        <scheme val="minor"/>
      </rPr>
      <t>3</t>
    </r>
    <r>
      <rPr>
        <i/>
        <sz val="10"/>
        <color theme="1"/>
        <rFont val="Calibri"/>
        <family val="2"/>
        <scheme val="minor"/>
      </rPr>
      <t xml:space="preserve"> These two tests are only relevant to people aged 40 or over. Therefore, the complete list of tests refers to only the four relevant tests for people aged under 40.
</t>
    </r>
    <r>
      <rPr>
        <i/>
        <vertAlign val="superscript"/>
        <sz val="10"/>
        <color theme="1"/>
        <rFont val="Calibri"/>
        <family val="2"/>
        <scheme val="minor"/>
      </rPr>
      <t>4</t>
    </r>
    <r>
      <rPr>
        <i/>
        <sz val="10"/>
        <color theme="1"/>
        <rFont val="Calibri"/>
        <family val="2"/>
        <scheme val="minor"/>
      </rPr>
      <t>This test is not relevant for patients aged 40 and over with established CVD. Therefore, the complete list of tests refers to only the other five tests for people aged 40 and over with established CVD</t>
    </r>
  </si>
  <si>
    <r>
      <t xml:space="preserve">This column shows the change in the indicator values compared to the last reporting period. If the direction of the arrow is in line with the 'better is' column arrow direction (e.g. if an indicator value has gone up since the last reporting period and that's a good thing) the arrow is </t>
    </r>
    <r>
      <rPr>
        <b/>
        <sz val="10"/>
        <color rgb="FF00B050"/>
        <rFont val="Calibri"/>
        <family val="2"/>
        <scheme val="minor"/>
      </rPr>
      <t>green</t>
    </r>
    <r>
      <rPr>
        <sz val="10"/>
        <rFont val="Calibri"/>
        <family val="2"/>
        <scheme val="minor"/>
      </rPr>
      <t xml:space="preserve">, else it's </t>
    </r>
    <r>
      <rPr>
        <b/>
        <sz val="10"/>
        <color rgb="FFFF0000"/>
        <rFont val="Calibri"/>
        <family val="2"/>
        <scheme val="minor"/>
      </rPr>
      <t>red</t>
    </r>
    <r>
      <rPr>
        <sz val="10"/>
        <rFont val="Calibri"/>
        <family val="2"/>
        <scheme val="minor"/>
      </rPr>
      <t xml:space="preserve">. Where the 'better is' column is N/A or there has been no change between the two reporting periods, the arrow is </t>
    </r>
    <r>
      <rPr>
        <b/>
        <sz val="10"/>
        <rFont val="Calibri"/>
        <family val="2"/>
        <scheme val="minor"/>
      </rPr>
      <t>black</t>
    </r>
    <r>
      <rPr>
        <sz val="10"/>
        <rFont val="Calibri"/>
        <family val="2"/>
        <scheme val="minor"/>
      </rPr>
      <t xml:space="preserve">.
</t>
    </r>
    <r>
      <rPr>
        <b/>
        <sz val="10"/>
        <rFont val="Calibri"/>
        <family val="2"/>
        <scheme val="minor"/>
      </rPr>
      <t xml:space="preserve">NB: </t>
    </r>
    <r>
      <rPr>
        <sz val="10"/>
        <rFont val="Calibri"/>
        <family val="2"/>
        <scheme val="minor"/>
      </rPr>
      <t xml:space="preserve">The indicators within this dashboard should be interpreted with caution, some data are experimental and improvements or decreases could be due to data quality </t>
    </r>
  </si>
  <si>
    <r>
      <t xml:space="preserve">The sparklines give an indication of trend over a specified time period (usually the last 8 quarters or last 3 years depending on the indicator reporting period and the data availability). 
</t>
    </r>
    <r>
      <rPr>
        <b/>
        <sz val="10"/>
        <color theme="1"/>
        <rFont val="Calibri"/>
        <family val="2"/>
        <scheme val="minor"/>
      </rPr>
      <t>NB</t>
    </r>
    <r>
      <rPr>
        <sz val="10"/>
        <color theme="1"/>
        <rFont val="Calibri"/>
        <family val="2"/>
        <scheme val="minor"/>
      </rPr>
      <t>: Where there are only a limited number of data points in the sparkline graphs then apparent changes may appear distorted and care should be taken when interpretting.</t>
    </r>
  </si>
  <si>
    <r>
      <t xml:space="preserve">This column indicates whether a high or a low value is considered better for the particular measure.  An upward arrow </t>
    </r>
    <r>
      <rPr>
        <sz val="10"/>
        <color theme="1"/>
        <rFont val="Wingdings 3"/>
        <family val="1"/>
        <charset val="2"/>
      </rPr>
      <t>p</t>
    </r>
    <r>
      <rPr>
        <sz val="10"/>
        <color theme="1"/>
        <rFont val="Calibri"/>
        <family val="2"/>
        <scheme val="minor"/>
      </rPr>
      <t xml:space="preserve"> indicates that higher values are better, while a downward arrow </t>
    </r>
    <r>
      <rPr>
        <sz val="10"/>
        <color theme="1"/>
        <rFont val="Wingdings 3"/>
        <family val="1"/>
        <charset val="2"/>
      </rPr>
      <t>q</t>
    </r>
    <r>
      <rPr>
        <sz val="10"/>
        <color theme="1"/>
        <rFont val="Calibri"/>
        <family val="2"/>
        <scheme val="minor"/>
      </rPr>
      <t xml:space="preserve">  that lower values are better. N/A" denotes Not Applicable and is shown when an indicator needs to be considered alongside other 
measures to interpret the figures and hence a higher or a lower value is not necessarily indication of better performance.</t>
    </r>
  </si>
  <si>
    <r>
      <t xml:space="preserve">The spine chart shows the relative performance of the organisation. An organisation value towards the right of the scale indicates “better” performance (which may relate to a lower or higher indicator value depending on the indicator in hand) and towards the left of the scale indicates “worse” performance. Percentiles are based on national data. The spine chart is only available at CCG level and only applicable to a set of indicators. When the organisation value  is blank or suppressed (*) it is not showing on the chart.
</t>
    </r>
    <r>
      <rPr>
        <b/>
        <sz val="10"/>
        <color theme="1"/>
        <rFont val="Calibri"/>
        <family val="2"/>
        <scheme val="minor"/>
      </rPr>
      <t>NB</t>
    </r>
    <r>
      <rPr>
        <sz val="10"/>
        <color theme="1"/>
        <rFont val="Calibri"/>
        <family val="2"/>
        <scheme val="minor"/>
      </rPr>
      <t>:Not all indicators presented with spine charts have been standardised, so interpretation needs to be undertaken with caution. Please use the sparkines to add context</t>
    </r>
  </si>
  <si>
    <r>
      <t xml:space="preserve">If you have comments or issues related to this Dashboard then please contact </t>
    </r>
    <r>
      <rPr>
        <u/>
        <sz val="10"/>
        <color rgb="FF0000FF"/>
        <rFont val="Calibri"/>
        <family val="2"/>
        <scheme val="minor"/>
      </rPr>
      <t>england.fyfvmh-dashboard@nhs.net</t>
    </r>
  </si>
  <si>
    <r>
      <t xml:space="preserve">This column shows the short description of each indicator. For a more detailed description please see the Metadata tab.
</t>
    </r>
    <r>
      <rPr>
        <b/>
        <sz val="10"/>
        <rFont val="Calibri"/>
        <family val="2"/>
        <scheme val="minor"/>
      </rPr>
      <t>Placeholders:</t>
    </r>
    <r>
      <rPr>
        <sz val="10"/>
        <rFont val="Calibri"/>
        <family val="2"/>
        <scheme val="minor"/>
      </rPr>
      <t xml:space="preserve">  Due to the lack of robust data in mental health, the first iteration of the dashboard contains several "placeholder" indicators which will be populated as changes to the Mental Health Services Dataset and supplementary data collections in priority areas come on line over the course of the coming year. The rows for these indicators are greyed out.
</t>
    </r>
    <r>
      <rPr>
        <b/>
        <sz val="10"/>
        <rFont val="Calibri"/>
        <family val="2"/>
        <scheme val="minor"/>
      </rPr>
      <t>National measures only:</t>
    </r>
    <r>
      <rPr>
        <sz val="10"/>
        <rFont val="Calibri"/>
        <family val="2"/>
        <scheme val="minor"/>
      </rPr>
      <t xml:space="preserve"> Certain indicator data are only available at a national and in some cases regional level only, hence a few indicators are marked as national measures only. When a CCG is selected from the drop-down list, the values for these measures are greyed out.    </t>
    </r>
    <r>
      <rPr>
        <b/>
        <sz val="8"/>
        <rFont val="Calibri"/>
        <family val="2"/>
        <scheme val="minor"/>
      </rPr>
      <t/>
    </r>
  </si>
  <si>
    <t xml:space="preserve">The value of the indicator in the latest reporting period and in brackets the annual objective for each indicator (where applicable), as set out in the Five Year Forward </t>
  </si>
  <si>
    <t>View for Mental Health implementation plan. Where there is an annual objective, a red dot signifies that the value is below the objective; a green dot that it's meeting the objective.</t>
  </si>
  <si>
    <t>At a CCG level this indicator shows the % score against a self-assessed data collection which forms the Children and Young People’s Mental Health Services (CYPMH) CCG IAF Mental Health Transformation.  
Score is shown as a percentage compliance with a list of service expectations. A total score, and subsequent percentage, has been calculated by awarding points for each question as outlined below. The total possible score is 6. 
CYPMH Qn1 - Qn5:
Fully compliant: 0.6
Partially compliant: 0.3
Not compliant: 0
CYPMH Qn6:
Fully compliant: 0.3
Not compliant: 0
At an England or regional level, the indicator is showing the proportion of CCGs across England/Region that have a score greater than or equal to 5.</t>
  </si>
  <si>
    <t xml:space="preserve">The 2016/17 CCG improvement and investment framework includes three indicators for CYMPH, crisis care and out of area placements (OAPs). 
As comprehensive collections are still in development for CYMPH, crisis care or OAPs CCGs were asked to return a Unify2 collection to record compliance with a number of transformational milestones on a quarterly basis.
Full details are available in "Understanding the CCG IAF MH Transformation Self-Assessment Indicators" available on the NHS England website. 
There are 18 CCGs who have data quality issues with the 2015/16 baseline financial data that mean that an answer has not been provided for this question and is highlighted as "Data Quality Issue". All CCGs that have this a issue have not been given an score for this indicator.
</t>
  </si>
  <si>
    <r>
      <t>Data coverage: T</t>
    </r>
    <r>
      <rPr>
        <sz val="10"/>
        <rFont val="Calibri"/>
        <family val="2"/>
        <scheme val="minor"/>
      </rPr>
      <t xml:space="preserve">his analysis was based on final submissions to the Mental Health Services Data Set (MHSDS) between January and June 2016. In June 2016, submissions were being received from around 65 percent of the expected organisations in scope of this data return. NHS Digital are working closely with providers who have not yet submitted data and expect coverage and data quality to improve over the coming months. 
Due to this, figures presented here for children and young people accessing mental health services are known to be underreported. This may mean that there are geographical patches including a number of CCGs in which no data is currently being recorded, or are areas in which the actual levels of activity will be underreported. Further information can be found in the data quality section of the associated monthly MHSDS publications.
These statistics are classified as experimental and should be used with caution. Experimental statistics are new official statistics undergoing evaluation.
</t>
    </r>
    <r>
      <rPr>
        <b/>
        <sz val="10"/>
        <rFont val="Calibri"/>
        <family val="2"/>
        <scheme val="minor"/>
      </rPr>
      <t>Treatment definition</t>
    </r>
    <r>
      <rPr>
        <sz val="10"/>
        <rFont val="Calibri"/>
        <family val="2"/>
        <scheme val="minor"/>
      </rPr>
      <t>: The definition of treatment used for this indicator is NHS England’s current working definition.
Except for England, all values of less than 5 have been suppressed and replaced with a * in this output. All unsuppressed sub-national values have been rounded to the nearest 5.</t>
    </r>
  </si>
  <si>
    <t>The number of admissions in CAMHS Wards for CAMHS Patients aged 0-17  in the reporting period</t>
  </si>
  <si>
    <r>
      <t xml:space="preserve">A count of bed days for people aged 0-17 who were in an adult ward each month. Individuals are allocated to a CCG based on the person's CCG at the end of the month. Three months data is then aggregated to produce the quarterly figure. 
</t>
    </r>
    <r>
      <rPr>
        <i/>
        <sz val="10"/>
        <color theme="1"/>
        <rFont val="Calibri"/>
        <family val="2"/>
        <scheme val="minor"/>
      </rPr>
      <t xml:space="preserve">
(MHSDS measure: MHS24a-c)</t>
    </r>
    <r>
      <rPr>
        <sz val="10"/>
        <color theme="1"/>
        <rFont val="Calibri"/>
        <family val="2"/>
        <scheme val="minor"/>
      </rPr>
      <t xml:space="preserve">
</t>
    </r>
  </si>
  <si>
    <r>
      <rPr>
        <b/>
        <sz val="10"/>
        <rFont val="Calibri"/>
        <family val="2"/>
        <scheme val="minor"/>
      </rPr>
      <t xml:space="preserve">Data coverage: </t>
    </r>
    <r>
      <rPr>
        <sz val="10"/>
        <rFont val="Calibri"/>
        <family val="2"/>
        <scheme val="minor"/>
      </rPr>
      <t xml:space="preserve">This analysis was based on final submissions to the Mental Health Services Data Set (MHSDS) between January and June 2016. In June 2016, submissions were being received from around 65 percent of the expected organisations in scope of this data return. NHS Digital are working closely with providers who have not yet submitted data and expect coverage and data quality to improve over the coming months. 
Due to this, figures presented here for children and young people accessing mental health services are known to be underreported. This may mean that there are geographical patches including a number of CCGs in which no data is currently being recorded, or are areas in which the actual levels of activity will be underreported. Further information can be found in the data quality section of the associated monthly MHSDS publications.
These statistics are classified as experimental and should be used with caution. Experimental statistics are new official statistics undergoing evaluation.
Except for England, all values of less than 5 have been suppressed and replaced with a * in this output. All unsuppressed sub-national values have been rounded to the nearest 5.
This measure is produced monthly and further information about the construction can be found in the meta data file which accompanies each release here:
</t>
    </r>
    <r>
      <rPr>
        <u/>
        <sz val="10"/>
        <color rgb="FF0000FF"/>
        <rFont val="Calibri"/>
        <family val="2"/>
        <scheme val="minor"/>
      </rPr>
      <t>http://digital.nhs.uk/mhldsreports</t>
    </r>
  </si>
  <si>
    <r>
      <rPr>
        <b/>
        <sz val="10"/>
        <rFont val="Calibri"/>
        <family val="2"/>
        <scheme val="minor"/>
      </rPr>
      <t xml:space="preserve">Data coverage: </t>
    </r>
    <r>
      <rPr>
        <sz val="10"/>
        <rFont val="Calibri"/>
        <family val="2"/>
        <scheme val="minor"/>
      </rPr>
      <t>This analysis was based on final submissions to the Mental Health Services Data Set (MHSDS) between January and June 2016. In June 2016, submissions were being received from around 65 percent of the expected organisations in scope of this data return. NHS Digital are working closely with providers who have not yet submitted data and expect coverage and data quality to improve over the coming months. 
Due to this, figures presented here for children and young people accessing mental health services are known to be underreported. This may mean that there are geographical patches including a number of CCGs in which no data is currently being recorded, or are areas in which the actual levels of activity will be underreported. Further information can be found in the data quality section of the associated monthly MHSDS publications.
These statistics are classified as experimental and should be used with caution. Experimental statistics are new official statistics undergoing evaluation.
Except for England, all values of less than 5 have been suppressed and replaced with a * in this output. All unsuppressed sub-national values have been rounded to the nearest 5.</t>
    </r>
  </si>
  <si>
    <t>The number of children and young people aged  0-17  admitted in adult in-patient wards in the reporting period. This is a count of people, aged 0-17, who were on an adult ward at any point during the quarter. To avoid counting individuals more than once, the CCG is allocated based on the data submitted for the latest month in the quarter that person spent time in an adult ward.</t>
  </si>
  <si>
    <t xml:space="preserve">The 2016/17 CCG improvement and investment framework includes three indicators for CYMPH, crisis care and out of area placements (OAPs). 
As comprehensive collections are still in development for CYMPH, crisis care or OAPs CCGs were asked to return a Unify2 collection to record compliance with a number of transformational milestones on a quarterly basis.
Full details are available in "Understanding the CCG IAF MH Transformation Self-Assessment Indicators" available on the NHS England website. 
</t>
  </si>
  <si>
    <t>Total 2016/17 planned spend for eating disorders (children and young people only)</t>
  </si>
  <si>
    <t>This is the first year of reporting mental health spend at programme level. Some CCGs have had difficulties extracting costs for specific services that they commission because of block contract arrangements.  As a result there are some CCGs that show zero spend for mental health programmes, which is being reported as N/A in this dashboard. For this reason the England and regional totals are not presented here, as they do not accurately reflect the total picture. Where appropriate, i.e. if these services are commissioned by these CCGs, the CCGs will be asked to identify spend as part of in year financial reporting and to report the split of spend in their forecast outturn</t>
  </si>
  <si>
    <t>This is the first year of reporting mental health spend at programme level. Some CCGs have had difficulties extracting costs for specific services that they commission because of block contract arrangements.  As a result there are some CCGs that show zero spend for mental health programmes, which is being reported as N/A in this dashboard. For this reason the England and regional totals are not presented here, as they do not accurately reflect the total picture.  Where appropriate, i.e. if these services are commissioned by these CCGs, the CCGs will be asked to identify spend as part of in year financial reporting and to report the split of spend in their forecast outturn</t>
  </si>
  <si>
    <t>The annual objective for 2016/17 is 15.8%, which translates to 3.95% for each quarter</t>
  </si>
  <si>
    <r>
      <t xml:space="preserve">The proportion of people who have attended at least two treatment contacts and are moving to recovery (defined as those who at initial assessment achieved "caseness” and at final session did not) in the reporting period
</t>
    </r>
    <r>
      <rPr>
        <i/>
        <sz val="10"/>
        <color theme="1"/>
        <rFont val="Calibri"/>
        <family val="2"/>
        <scheme val="minor"/>
      </rPr>
      <t xml:space="preserve">
(Column name in the IAPT quarterly report: Recovery Rate)</t>
    </r>
  </si>
  <si>
    <t>Total 2016/17 planned spend for Improving Access to Psychological Therapies services (adult)</t>
  </si>
  <si>
    <t>Proportion of people waiting more than two weeks following referral (incomplete pathways)- all ages</t>
  </si>
  <si>
    <r>
      <t xml:space="preserve">This indicator is measuring whether people have received an </t>
    </r>
    <r>
      <rPr>
        <i/>
        <sz val="10"/>
        <color theme="1"/>
        <rFont val="Calibri"/>
        <family val="2"/>
        <scheme val="minor"/>
      </rPr>
      <t>assessment</t>
    </r>
    <r>
      <rPr>
        <sz val="10"/>
        <color theme="1"/>
        <rFont val="Calibri"/>
        <family val="2"/>
        <scheme val="minor"/>
      </rPr>
      <t xml:space="preserve"> </t>
    </r>
    <r>
      <rPr>
        <i/>
        <sz val="10"/>
        <color theme="1"/>
        <rFont val="Calibri"/>
        <family val="2"/>
        <scheme val="minor"/>
      </rPr>
      <t>of</t>
    </r>
    <r>
      <rPr>
        <sz val="10"/>
        <color theme="1"/>
        <rFont val="Calibri"/>
        <family val="2"/>
        <scheme val="minor"/>
      </rPr>
      <t xml:space="preserve"> </t>
    </r>
    <r>
      <rPr>
        <u/>
        <sz val="10"/>
        <color theme="1"/>
        <rFont val="Calibri"/>
        <family val="2"/>
        <scheme val="minor"/>
      </rPr>
      <t>not</t>
    </r>
    <r>
      <rPr>
        <sz val="10"/>
        <color theme="1"/>
        <rFont val="Calibri"/>
        <family val="2"/>
        <scheme val="minor"/>
      </rPr>
      <t xml:space="preserve"> </t>
    </r>
    <r>
      <rPr>
        <i/>
        <sz val="10"/>
        <color theme="1"/>
        <rFont val="Calibri"/>
        <family val="2"/>
        <scheme val="minor"/>
      </rPr>
      <t>treatment</t>
    </r>
    <r>
      <rPr>
        <sz val="10"/>
        <color theme="1"/>
        <rFont val="Calibri"/>
        <family val="2"/>
        <scheme val="minor"/>
      </rPr>
      <t xml:space="preserve"> for their physical health needs.
The regional totals have not been published, so they have been constructed by NHS England by aggregating the published CCG level figures. However, the publication includes a few suppressed figures, so the regional sums may differ to the national totals, which include suppressed figures.
 </t>
    </r>
  </si>
  <si>
    <t>More information on the CQUIN can be found on:
http://www.rcpsych.ac.uk/pdf/cquin-15-16-annex-a.pdf</t>
  </si>
  <si>
    <r>
      <t>The number of patients in the defined national audit sample (sample must be limited to patients who have been admitted to the ward within the timeframe indicated in the CQUIN guidance</t>
    </r>
    <r>
      <rPr>
        <vertAlign val="superscript"/>
        <sz val="10"/>
        <color theme="1"/>
        <rFont val="Calibri"/>
        <family val="2"/>
        <scheme val="minor"/>
      </rPr>
      <t>6</t>
    </r>
    <r>
      <rPr>
        <sz val="10"/>
        <color theme="1"/>
        <rFont val="Calibri"/>
        <family val="2"/>
        <scheme val="minor"/>
      </rPr>
      <t xml:space="preserve">)
</t>
    </r>
    <r>
      <rPr>
        <i/>
        <vertAlign val="superscript"/>
        <sz val="10"/>
        <color theme="1"/>
        <rFont val="Calibri"/>
        <family val="2"/>
        <scheme val="minor"/>
      </rPr>
      <t>6</t>
    </r>
    <r>
      <rPr>
        <i/>
        <sz val="10"/>
        <color theme="1"/>
        <rFont val="Calibri"/>
        <family val="2"/>
        <scheme val="minor"/>
      </rPr>
      <t xml:space="preserve">For 2014-15 and 2015-16 audits – sample limited to patients who have been admitted to the ward for at least 1 day. Inpatients with an admission of less than 1 day are excluded </t>
    </r>
  </si>
  <si>
    <r>
      <t xml:space="preserve">
People aged 18-69 at the end of the reporting period for whom the most Employment Status with the greatest recorded Employment Status Recorded Date was no less than the end of the reporting period less 12 months and where Employment Status is 01.
</t>
    </r>
    <r>
      <rPr>
        <i/>
        <sz val="10"/>
        <rFont val="Calibri"/>
        <family val="2"/>
        <scheme val="minor"/>
      </rPr>
      <t>(MHSDS measure: AMH17e)</t>
    </r>
  </si>
  <si>
    <r>
      <t xml:space="preserve">People aged 18-69 at the end of the reporting period for whom the most Accommodation Status with the greatest recorded Accommodation Status Recorded Date was no less than the end of the reporting period less 12 months and where Settled Accommodation Indicator is 1.
</t>
    </r>
    <r>
      <rPr>
        <i/>
        <sz val="10"/>
        <rFont val="Calibri"/>
        <family val="2"/>
        <scheme val="minor"/>
      </rPr>
      <t xml:space="preserve">
(MHSDS measure: AMH14e)</t>
    </r>
  </si>
  <si>
    <r>
      <t xml:space="preserve">This measure broadens the denominator for the established indicator: Proportion of people aged 18-69 on care programme approach (CPA) at the end of the reporting period in employment to include all those in contact with adult mental health services, not just those on the CPA.  
</t>
    </r>
    <r>
      <rPr>
        <b/>
        <sz val="10"/>
        <rFont val="Calibri"/>
        <family val="2"/>
        <scheme val="minor"/>
      </rPr>
      <t>NB:</t>
    </r>
    <r>
      <rPr>
        <sz val="10"/>
        <rFont val="Calibri"/>
        <family val="2"/>
        <scheme val="minor"/>
      </rPr>
      <t xml:space="preserve"> Not all people in contact with services counted in the denominator will have their employment status recorded. In order to allow users to assess the extent to which recording employment status for this wider group might have an impact on data quality NHS Digital have published the proportion of people aged 18-69 at the end of the reporting period with employment status recorded.  This measure has been published as part of the Mental Health Five Year Forward View Dashboard measures (Adult Mental Health) on the Supplementary Information files page of the NHS Digital website: http://digital.nhs.uk/suppinfofiles .  Further information can be found in the data quality section of the associated monthly MHSDS publications.
These statistics are classified as experimental and should be used with caution. Experimental statistics are new official statistics undergoing evaluation.</t>
    </r>
  </si>
  <si>
    <r>
      <t xml:space="preserve">This measure broadens the denominator for the established indicator: Proportion of people aged 18-69 on care programme approach (CPA) at the end of the reporting period in settled accommodation to include all those in contact with adult mental health services, not just those on the CPA.  
</t>
    </r>
    <r>
      <rPr>
        <b/>
        <sz val="10"/>
        <rFont val="Calibri"/>
        <family val="2"/>
        <scheme val="minor"/>
      </rPr>
      <t>NB</t>
    </r>
    <r>
      <rPr>
        <sz val="10"/>
        <rFont val="Calibri"/>
        <family val="2"/>
        <scheme val="minor"/>
      </rPr>
      <t>: Not all people in contact with services counted in the denominator will have their accommodation status recorded. In order to allow users to assess the extent to which recording accommodation status for this wider group might have an impact on data quality NHS Digital have published the proportion of people aged 18-69 at the end of the reporting period with accommodation status recorded.  This measure has been published as part of the Mental Health Five Year Forward View Dashboard measures (Adult Mental Health) on the Supplementary Information files page of the NHS Digital website: http://digital.nhs.uk/suppinfofiles .  Further information can be found in the data quality section of the associated monthly MHSDS publications.
These statistics are classified as experimental and should be used with caution. Experimental statistics are new official statistics undergoing evaluation.</t>
    </r>
  </si>
  <si>
    <r>
      <t xml:space="preserve">At a CCG level this indicator shows the % score against a self-assessed data collection which forms theCrisis Care and Liaison Mental Health Services  (Crisis) CCG IAF Mental Health Transformation.  
Score is shown as a percentage compliance with a list of service expectations. A total score, and subsequent percentage, has been calculated by awarding points for each question as outlined below. The total possible score is 15
</t>
    </r>
    <r>
      <rPr>
        <b/>
        <sz val="10"/>
        <color rgb="FF000000"/>
        <rFont val="Calibri"/>
        <family val="2"/>
        <scheme val="minor"/>
      </rPr>
      <t>Crisis Qn1a - Qn1e &amp; Qn3a - Qn3e:</t>
    </r>
    <r>
      <rPr>
        <sz val="10"/>
        <color rgb="FF000000"/>
        <rFont val="Calibri"/>
        <family val="2"/>
        <scheme val="minor"/>
      </rPr>
      <t xml:space="preserve">
Fully compliant: 0.75
Partially compliant: 0.375
Not compliant: 0
</t>
    </r>
    <r>
      <rPr>
        <b/>
        <sz val="10"/>
        <color rgb="FF000000"/>
        <rFont val="Calibri"/>
        <family val="2"/>
        <scheme val="minor"/>
      </rPr>
      <t>Crisis Qn2a - Qn2e:</t>
    </r>
    <r>
      <rPr>
        <sz val="10"/>
        <color rgb="FF000000"/>
        <rFont val="Calibri"/>
        <family val="2"/>
        <scheme val="minor"/>
      </rPr>
      <t xml:space="preserve">
Fully compliant: 1.5
Partially compliant: 0.75
Not compliant: 0
At an England or regional level, the indicator is showing the proportion of CCGs across England/Region that have a score greater than  or equal to 14.</t>
    </r>
  </si>
  <si>
    <t xml:space="preserve">The 2016/17 CCG improvement and investment framework includes three indicators for CYMPH, crisis care and out of area placements (OAPs). 
As comprehensive collections are still in development for CYMPH, crisis care or OAPs CCGs were asked to return a Unify2 collection to record compliance with a number of transformational milestones on a quarterly basis.
Full details are available in "Understanding the CCG IAF MH Transformation Self-Assessment Indicators" available on the NHS England website. </t>
  </si>
  <si>
    <t>This is the first year of reporting mental health spend at programme level. Some CCGs have had difficulties extracting costs for specific services that they commission because of block contract arrangements.  As a result there are some CCGs that show zero spend for mental health programmes, which is being reported as N/A in this dashboard. For this reason the England and regional totals are not presented here, as they do not accurately reflect the total picture. Where appropriate, i.e. if these services are commissioned by these CCGs, the CCGs will be asked to identify spend as part of in year financial reporting andto report the split of spend in their forecast outturn</t>
  </si>
  <si>
    <r>
      <t xml:space="preserve">At a CCG level this indicator shows the % score against a self-assessed data collection which forms theCrisis Care and Liaison Mental Health Services  (Crisis) CCG IAF Mental Health Transformation.  
Score is shown as a percentage compliance with a list of service expectations. A total score, and subsequent percentage, has been calculated by awarding points for each question as outlined below. The total possible score is 3
</t>
    </r>
    <r>
      <rPr>
        <b/>
        <sz val="10"/>
        <color rgb="FF000000"/>
        <rFont val="Calibri"/>
        <family val="2"/>
        <scheme val="minor"/>
      </rPr>
      <t>OAPS Qn1 - Qn2</t>
    </r>
    <r>
      <rPr>
        <sz val="10"/>
        <color rgb="FF000000"/>
        <rFont val="Calibri"/>
        <family val="2"/>
        <scheme val="minor"/>
      </rPr>
      <t xml:space="preserve">
Fully compliant: 0.75
Partially compliant: 0.375
Not compliant: 0
</t>
    </r>
    <r>
      <rPr>
        <b/>
        <sz val="10"/>
        <color rgb="FF000000"/>
        <rFont val="Calibri"/>
        <family val="2"/>
        <scheme val="minor"/>
      </rPr>
      <t xml:space="preserve">
OAPs Qn3:</t>
    </r>
    <r>
      <rPr>
        <sz val="10"/>
        <color rgb="FF000000"/>
        <rFont val="Calibri"/>
        <family val="2"/>
        <scheme val="minor"/>
      </rPr>
      <t xml:space="preserve">
Fully compliant: 1.5
Not compliant: 0
At an England or regional level, the indicator is showing the proportion of CCGs across England/Region that have a score equal to 3.</t>
    </r>
  </si>
  <si>
    <t>The 'all detentions' figure excludes
-Short term detention orders under Sections 4, 5(2) &amp; 5(4) or 135 &amp; 136;
-detentions following the use of Section 135 (the KP90 form does not collect changes from Section 135 to 2, or Section 135 to 3);
-detentions following recalls from conditional discharge (these are out of scope of the current KP90 collection).
-Section 136 uses in police custody suites (the KP90 collection is from healthcare providers only).</t>
  </si>
  <si>
    <t>The official figures for detentions under the MHA in 2014/15 are those produced from the KP90 data collection released in Inpatients formally detained in hospitals under the Mental Health Act 1983 and patients subject to supervised community treatment. The figures derived from MHLDDS are an undercount. Tables 2.1-2.5 are presented to highlight differences in numbers and rates between different groups only. For further detail about data quality see the commentary that forms part of this release.</t>
  </si>
  <si>
    <t>We wouldn’t expect all patients on the register to be receiving group and/or individual therapies at a given point in time, as some patients' condition maybe  in remission or managed by medication and won't require additional therapies. 
As group and individual therapies are not mutually exclusive, a small number of patients may be in receipt of both in any given reporting period</t>
  </si>
  <si>
    <t>We wouldn’t expect all patients on the register to be receiving group and/or individual therapies at a given point in time, as some patients' condition maybe  in remission or managed by medication and won’t require additional therapies. 
As group and individual therapies are not mutually exclusive, a small number of patients may be in receipt of both in any given reporting period</t>
  </si>
  <si>
    <t>Number of hospital admissions for self-harm  for people aged 18 and over in the reporting period.  
See SP(ii_a) for self-harm definition</t>
  </si>
  <si>
    <r>
      <t>The number of children and young people aged 0-17 with at least two contacts</t>
    </r>
    <r>
      <rPr>
        <vertAlign val="superscript"/>
        <sz val="10"/>
        <rFont val="Calibri"/>
        <family val="2"/>
        <scheme val="minor"/>
      </rPr>
      <t>1</t>
    </r>
    <r>
      <rPr>
        <sz val="10"/>
        <rFont val="Calibri"/>
        <family val="2"/>
        <scheme val="minor"/>
      </rPr>
      <t xml:space="preserve"> (including indirect contacts) within a six week period for the same referral, in the reporting period. 
</t>
    </r>
    <r>
      <rPr>
        <i/>
        <sz val="10"/>
        <rFont val="Calibri"/>
        <family val="2"/>
        <scheme val="minor"/>
      </rPr>
      <t xml:space="preserve">
</t>
    </r>
    <r>
      <rPr>
        <i/>
        <vertAlign val="superscript"/>
        <sz val="10"/>
        <rFont val="Calibri"/>
        <family val="2"/>
        <scheme val="minor"/>
      </rPr>
      <t>1</t>
    </r>
    <r>
      <rPr>
        <i/>
        <sz val="10"/>
        <rFont val="Calibri"/>
        <family val="2"/>
        <scheme val="minor"/>
      </rPr>
      <t>This analysis is a count of people, aged between 0 and 17 at the date of their first contact, who have a referral recorded in the MHSDS that started on or after the 1st January 2016. The number of days between each of  all the attended contacts (excluding SMS or email) and indirect activity recorded against that referral are calculated. All providers and referrals are then checked to find the first instance where a person's first two contacts occurred within six weeks of each other. These referrals are then mapped to CCG based on the information submitted at the time of the second contact. The date of the second contact dictates which quarter the person is counted in. This person will not be counted again, even if they have a new referral.</t>
    </r>
  </si>
  <si>
    <r>
      <t xml:space="preserve">At a CCG level this indicator is showing the answer given by the CCG to a self-assessed data return as art of the CCG IAF mental health transformation indicators to the question: 
</t>
    </r>
    <r>
      <rPr>
        <b/>
        <sz val="10"/>
        <rFont val="Calibri"/>
        <family val="2"/>
        <scheme val="minor"/>
      </rPr>
      <t>Crisis Q1b:</t>
    </r>
    <r>
      <rPr>
        <sz val="10"/>
        <rFont val="Calibri"/>
        <family val="2"/>
        <scheme val="minor"/>
      </rPr>
      <t xml:space="preserve"> Are the CCG and provider implementing an agreed and funded service development and improvement plan for a dedicated mental health crisis response for children and young people presenting to Emergency Departments, in wards and community settings which includes provision for a response across extended hours?
Possible Answers:
Fully compliant, Partially compliant, Not compliant
At an England or regional level, the indicator is showing the proportion of CCGs across England/Region that reported to be fully compliant with this question.</t>
    </r>
  </si>
  <si>
    <r>
      <t xml:space="preserve">This measure was first published in the quarterly IAPT reports in Q1 2016/17.  Before that, the data for the numerator and denominator was included in the IAPT monthly reports only and the quarterly figures were constructed by NHS England using the monthly published figures, as follows:
</t>
    </r>
    <r>
      <rPr>
        <i/>
        <sz val="10"/>
        <rFont val="Calibri"/>
        <family val="2"/>
        <scheme val="minor"/>
      </rPr>
      <t>(FirstTreatment6Weeks Column)</t>
    </r>
    <r>
      <rPr>
        <sz val="10"/>
        <rFont val="Calibri"/>
        <family val="2"/>
        <scheme val="minor"/>
      </rPr>
      <t>/</t>
    </r>
    <r>
      <rPr>
        <i/>
        <sz val="10"/>
        <rFont val="Calibri"/>
        <family val="2"/>
        <scheme val="minor"/>
      </rPr>
      <t>( FirstTreatment Column)</t>
    </r>
    <r>
      <rPr>
        <sz val="10"/>
        <rFont val="Calibri"/>
        <family val="2"/>
        <scheme val="minor"/>
      </rPr>
      <t xml:space="preserve">
</t>
    </r>
    <r>
      <rPr>
        <b/>
        <sz val="10"/>
        <rFont val="Calibri"/>
        <family val="2"/>
        <scheme val="minor"/>
      </rPr>
      <t>NB</t>
    </r>
    <r>
      <rPr>
        <sz val="10"/>
        <rFont val="Calibri"/>
        <family val="2"/>
        <scheme val="minor"/>
      </rPr>
      <t xml:space="preserve">: The monthly figures are suppressed and rounded to the  nearest 5. Therefore the figures are likely to differ from the actual quarterly figures due to rounding and suppression
The IAPT quarterly report does not include a regional aggregation. The regional proportions have been calculated by NHS England as follows:
The sum of all the CCGs within each region for the </t>
    </r>
    <r>
      <rPr>
        <i/>
        <sz val="10"/>
        <rFont val="Calibri"/>
        <family val="2"/>
        <scheme val="minor"/>
      </rPr>
      <t>FirstTreatment6Weeks Column</t>
    </r>
    <r>
      <rPr>
        <sz val="10"/>
        <rFont val="Calibri"/>
        <family val="2"/>
        <scheme val="minor"/>
      </rPr>
      <t xml:space="preserve"> /  the sum of all the CCGs within each region for the </t>
    </r>
    <r>
      <rPr>
        <i/>
        <sz val="10"/>
        <rFont val="Calibri"/>
        <family val="2"/>
        <scheme val="minor"/>
      </rPr>
      <t>FirstTreatmentColumn</t>
    </r>
    <r>
      <rPr>
        <sz val="10"/>
        <rFont val="Calibri"/>
        <family val="2"/>
        <scheme val="minor"/>
      </rPr>
      <t xml:space="preserve"> </t>
    </r>
  </si>
  <si>
    <r>
      <t xml:space="preserve">Number of deaths from suicide in the reporting period.
In England and  Wales, suicide is defined as deaths given an underlying cause of intentional self-harm or injury/poisoning of undetermined intent.
International Classification of Diseases (ICD) codes used in this dataset
</t>
    </r>
    <r>
      <rPr>
        <b/>
        <sz val="10"/>
        <rFont val="Calibri"/>
        <family val="2"/>
        <scheme val="minor"/>
      </rPr>
      <t>X60-X84</t>
    </r>
    <r>
      <rPr>
        <sz val="10"/>
        <rFont val="Calibri"/>
        <family val="2"/>
        <scheme val="minor"/>
      </rPr>
      <t xml:space="preserve">     Intentional self-harm
</t>
    </r>
    <r>
      <rPr>
        <b/>
        <sz val="10"/>
        <rFont val="Calibri"/>
        <family val="2"/>
        <scheme val="minor"/>
      </rPr>
      <t>Y10-Y34</t>
    </r>
    <r>
      <rPr>
        <b/>
        <vertAlign val="superscript"/>
        <sz val="10"/>
        <rFont val="Calibri"/>
        <family val="2"/>
        <scheme val="minor"/>
      </rPr>
      <t>78</t>
    </r>
    <r>
      <rPr>
        <sz val="10"/>
        <rFont val="Calibri"/>
        <family val="2"/>
        <scheme val="minor"/>
      </rPr>
      <t xml:space="preserve">  Injury/poisoning of undetermined intent
Deaths were selected using the final underlying cause of death.
</t>
    </r>
    <r>
      <rPr>
        <vertAlign val="superscript"/>
        <sz val="10"/>
        <rFont val="Calibri"/>
        <family val="2"/>
        <scheme val="minor"/>
      </rPr>
      <t xml:space="preserve">7 </t>
    </r>
    <r>
      <rPr>
        <i/>
        <sz val="10"/>
        <rFont val="Calibri"/>
        <family val="2"/>
        <scheme val="minor"/>
      </rPr>
      <t>Excluding injury/poisoning of undetermined intent for persons aged 10-14.</t>
    </r>
    <r>
      <rPr>
        <sz val="10"/>
        <rFont val="Calibri"/>
        <family val="2"/>
        <scheme val="minor"/>
      </rPr>
      <t xml:space="preserve">
</t>
    </r>
    <r>
      <rPr>
        <vertAlign val="superscript"/>
        <sz val="10"/>
        <rFont val="Calibri"/>
        <family val="2"/>
        <scheme val="minor"/>
      </rPr>
      <t>8</t>
    </r>
    <r>
      <rPr>
        <sz val="10"/>
        <rFont val="Calibri"/>
        <family val="2"/>
        <scheme val="minor"/>
      </rPr>
      <t xml:space="preserve"> </t>
    </r>
    <r>
      <rPr>
        <i/>
        <sz val="10"/>
        <rFont val="Calibri"/>
        <family val="2"/>
        <scheme val="minor"/>
      </rPr>
      <t>Excluding Y33.9 where the coroner's verdict was pending in England and Wales for the years 2001-2006. 
  From 2007 onwards, deaths which were previously coded to Y33.9 are coded to U50.9.</t>
    </r>
  </si>
</sst>
</file>

<file path=xl/styles.xml><?xml version="1.0" encoding="utf-8"?>
<styleSheet xmlns="http://schemas.openxmlformats.org/spreadsheetml/2006/main" xmlns:mc="http://schemas.openxmlformats.org/markup-compatibility/2006" xmlns:x14ac="http://schemas.microsoft.com/office/spreadsheetml/2009/9/ac" mc:Ignorable="x14ac">
  <numFmts count="18">
    <numFmt numFmtId="44" formatCode="_-&quot;£&quot;* #,##0.00_-;\-&quot;£&quot;* #,##0.00_-;_-&quot;£&quot;* &quot;-&quot;??_-;_-@_-"/>
    <numFmt numFmtId="43" formatCode="_-* #,##0.00_-;\-* #,##0.00_-;_-* &quot;-&quot;??_-;_-@_-"/>
    <numFmt numFmtId="164" formatCode="0.0"/>
    <numFmt numFmtId="165" formatCode="0.0%"/>
    <numFmt numFmtId="166" formatCode="_(&quot;$&quot;#,##0.0_);\(&quot;$&quot;#,##0.0\);_(&quot;-&quot;_)"/>
    <numFmt numFmtId="167" formatCode="#,##0;\(#,##0\)"/>
    <numFmt numFmtId="168" formatCode="#,##0;\-#,##0;\-"/>
    <numFmt numFmtId="169" formatCode="_(* #,##0.00_);_(* \(#,##0.00\);_(* &quot;-&quot;??_);_(@_)"/>
    <numFmt numFmtId="170" formatCode="mmm\ \-\ yy"/>
    <numFmt numFmtId="171" formatCode="[Magenta]&quot;Err&quot;;[Magenta]&quot;Err&quot;;[Blue]&quot;OK&quot;"/>
    <numFmt numFmtId="172" formatCode="General\ &quot;.&quot;"/>
    <numFmt numFmtId="173" formatCode="0.0_)%;[Red]\(0.0%\);0.0_)%"/>
    <numFmt numFmtId="174" formatCode="#,##0_);[Red]\(#,##0\);\-_)"/>
    <numFmt numFmtId="175" formatCode="\+\ #,##0.0_);\-\ #,##0.0_)"/>
    <numFmt numFmtId="176" formatCode="_-* #,##0_-;\-* #,##0_-;_-* &quot;-&quot;??_-;_-@_-"/>
    <numFmt numFmtId="177" formatCode="_-* #,##0.000_-;\-* #,##0.000_-;_-* &quot;-&quot;??_-;_-@_-"/>
    <numFmt numFmtId="178" formatCode="#,##0.0"/>
    <numFmt numFmtId="179" formatCode="0.0000"/>
  </numFmts>
  <fonts count="143">
    <font>
      <sz val="11"/>
      <color theme="1"/>
      <name val="Calibri"/>
      <family val="2"/>
      <scheme val="minor"/>
    </font>
    <font>
      <sz val="11"/>
      <color theme="1"/>
      <name val="Calibri"/>
      <family val="2"/>
      <scheme val="minor"/>
    </font>
    <font>
      <sz val="11"/>
      <color rgb="FFFF0000"/>
      <name val="Calibri"/>
      <family val="2"/>
      <scheme val="minor"/>
    </font>
    <font>
      <sz val="11"/>
      <color theme="0"/>
      <name val="Calibri"/>
      <family val="2"/>
      <scheme val="minor"/>
    </font>
    <font>
      <sz val="11"/>
      <name val="Calibri"/>
      <family val="2"/>
      <scheme val="minor"/>
    </font>
    <font>
      <b/>
      <sz val="9"/>
      <name val="Calibri"/>
      <family val="2"/>
      <scheme val="minor"/>
    </font>
    <font>
      <sz val="8"/>
      <name val="Calibri"/>
      <family val="2"/>
      <scheme val="minor"/>
    </font>
    <font>
      <sz val="8"/>
      <color theme="1"/>
      <name val="Calibri"/>
      <family val="2"/>
      <scheme val="minor"/>
    </font>
    <font>
      <sz val="9"/>
      <color theme="1"/>
      <name val="Calibri"/>
      <family val="2"/>
      <scheme val="minor"/>
    </font>
    <font>
      <b/>
      <sz val="8"/>
      <name val="Calibri"/>
      <family val="2"/>
      <scheme val="minor"/>
    </font>
    <font>
      <sz val="11"/>
      <name val="Wingdings 3"/>
      <family val="1"/>
      <charset val="2"/>
    </font>
    <font>
      <sz val="10"/>
      <name val="Arial"/>
      <family val="2"/>
    </font>
    <font>
      <sz val="11"/>
      <color indexed="8"/>
      <name val="Calibri"/>
      <family val="2"/>
    </font>
    <font>
      <sz val="11"/>
      <color indexed="9"/>
      <name val="Calibri"/>
      <family val="2"/>
    </font>
    <font>
      <sz val="10"/>
      <color theme="0"/>
      <name val="Arial"/>
      <family val="2"/>
    </font>
    <font>
      <sz val="8"/>
      <name val="Arial"/>
      <family val="2"/>
    </font>
    <font>
      <sz val="11"/>
      <color indexed="20"/>
      <name val="Calibri"/>
      <family val="2"/>
    </font>
    <font>
      <b/>
      <sz val="12"/>
      <color indexed="63"/>
      <name val="Arial"/>
      <family val="2"/>
    </font>
    <font>
      <b/>
      <sz val="9"/>
      <color indexed="63"/>
      <name val="Arial"/>
      <family val="2"/>
    </font>
    <font>
      <b/>
      <sz val="11"/>
      <color indexed="28"/>
      <name val="Arial"/>
      <family val="2"/>
    </font>
    <font>
      <sz val="9"/>
      <name val="Arial"/>
      <family val="2"/>
    </font>
    <font>
      <i/>
      <sz val="8"/>
      <color indexed="8"/>
      <name val="Arial"/>
      <family val="2"/>
    </font>
    <font>
      <b/>
      <sz val="11"/>
      <color indexed="52"/>
      <name val="Calibri"/>
      <family val="2"/>
    </font>
    <font>
      <b/>
      <sz val="11"/>
      <color indexed="9"/>
      <name val="Calibri"/>
      <family val="2"/>
    </font>
    <font>
      <b/>
      <sz val="10"/>
      <color indexed="18"/>
      <name val="MS Sans Serif"/>
      <family val="2"/>
    </font>
    <font>
      <sz val="10"/>
      <name val="Times New Roman"/>
      <family val="1"/>
    </font>
    <font>
      <sz val="11"/>
      <color theme="1"/>
      <name val="Arial"/>
      <family val="2"/>
    </font>
    <font>
      <sz val="11"/>
      <name val="Times New Roman"/>
      <family val="1"/>
    </font>
    <font>
      <i/>
      <sz val="11"/>
      <color indexed="23"/>
      <name val="Calibri"/>
      <family val="2"/>
    </font>
    <font>
      <b/>
      <sz val="10"/>
      <color indexed="21"/>
      <name val="Arial"/>
      <family val="2"/>
    </font>
    <font>
      <sz val="10"/>
      <color indexed="8"/>
      <name val="Arial"/>
      <family val="2"/>
    </font>
    <font>
      <sz val="12"/>
      <name val="Times New Roman"/>
      <family val="1"/>
    </font>
    <font>
      <b/>
      <sz val="8"/>
      <color indexed="12"/>
      <name val="Arial"/>
      <family val="2"/>
    </font>
    <font>
      <b/>
      <sz val="12"/>
      <color indexed="8"/>
      <name val="Arial"/>
      <family val="2"/>
    </font>
    <font>
      <b/>
      <sz val="10.5"/>
      <color indexed="8"/>
      <name val="Arial"/>
      <family val="2"/>
    </font>
    <font>
      <sz val="10"/>
      <color indexed="12"/>
      <name val="Arial"/>
      <family val="2"/>
    </font>
    <font>
      <u/>
      <sz val="10"/>
      <color indexed="12"/>
      <name val="MS Sans Serif"/>
      <family val="2"/>
    </font>
    <font>
      <sz val="11"/>
      <color indexed="17"/>
      <name val="Calibri"/>
      <family val="2"/>
    </font>
    <font>
      <b/>
      <sz val="8"/>
      <name val="Arial"/>
      <family val="2"/>
    </font>
    <font>
      <sz val="10"/>
      <color indexed="23"/>
      <name val="Arial"/>
      <family val="2"/>
    </font>
    <font>
      <b/>
      <sz val="14"/>
      <color indexed="60"/>
      <name val="Arial"/>
      <family val="2"/>
    </font>
    <font>
      <b/>
      <sz val="12"/>
      <color indexed="60"/>
      <name val="Arial"/>
      <family val="2"/>
    </font>
    <font>
      <b/>
      <sz val="15"/>
      <color indexed="56"/>
      <name val="Calibri"/>
      <family val="2"/>
    </font>
    <font>
      <b/>
      <sz val="13"/>
      <color indexed="56"/>
      <name val="Calibri"/>
      <family val="2"/>
    </font>
    <font>
      <b/>
      <sz val="11"/>
      <color indexed="56"/>
      <name val="Calibri"/>
      <family val="2"/>
    </font>
    <font>
      <u/>
      <sz val="9.35"/>
      <color theme="10"/>
      <name val="Calibri"/>
      <family val="2"/>
    </font>
    <font>
      <u/>
      <sz val="11"/>
      <color theme="10"/>
      <name val="Calibri"/>
      <family val="2"/>
    </font>
    <font>
      <b/>
      <u/>
      <sz val="10"/>
      <color indexed="12"/>
      <name val="Arial"/>
      <family val="2"/>
    </font>
    <font>
      <u/>
      <sz val="10"/>
      <color indexed="12"/>
      <name val="Arial"/>
      <family val="2"/>
    </font>
    <font>
      <sz val="10"/>
      <color indexed="24"/>
      <name val="Arial"/>
      <family val="2"/>
    </font>
    <font>
      <sz val="11"/>
      <color indexed="62"/>
      <name val="Calibri"/>
      <family val="2"/>
    </font>
    <font>
      <sz val="7"/>
      <color indexed="12"/>
      <name val="Arial"/>
      <family val="2"/>
    </font>
    <font>
      <sz val="18"/>
      <name val="Times New Roman"/>
      <family val="1"/>
    </font>
    <font>
      <b/>
      <sz val="13"/>
      <name val="Times New Roman"/>
      <family val="1"/>
    </font>
    <font>
      <b/>
      <i/>
      <sz val="12"/>
      <name val="Times New Roman"/>
      <family val="1"/>
    </font>
    <font>
      <i/>
      <sz val="12"/>
      <name val="Times New Roman"/>
      <family val="1"/>
    </font>
    <font>
      <sz val="11"/>
      <color indexed="52"/>
      <name val="Calibri"/>
      <family val="2"/>
    </font>
    <font>
      <sz val="11"/>
      <name val="Univers 45 Light"/>
      <family val="2"/>
    </font>
    <font>
      <sz val="8"/>
      <color indexed="10"/>
      <name val="Arial"/>
      <family val="2"/>
    </font>
    <font>
      <sz val="11"/>
      <color indexed="60"/>
      <name val="Calibri"/>
      <family val="2"/>
    </font>
    <font>
      <sz val="11"/>
      <color theme="1"/>
      <name val="Myriad Pro"/>
      <family val="2"/>
    </font>
    <font>
      <sz val="11"/>
      <color rgb="FF000000"/>
      <name val="Calibri"/>
      <family val="2"/>
      <scheme val="minor"/>
    </font>
    <font>
      <sz val="11"/>
      <color theme="1"/>
      <name val="Calibri"/>
      <family val="2"/>
    </font>
    <font>
      <sz val="10"/>
      <color theme="1"/>
      <name val="Arial"/>
      <family val="2"/>
    </font>
    <font>
      <sz val="11"/>
      <color theme="1"/>
      <name val="InterFace Light"/>
      <family val="2"/>
    </font>
    <font>
      <sz val="8"/>
      <color theme="1"/>
      <name val="Calibri"/>
      <family val="2"/>
    </font>
    <font>
      <b/>
      <sz val="11"/>
      <color indexed="63"/>
      <name val="Calibri"/>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sz val="7"/>
      <name val="Arial"/>
      <family val="2"/>
    </font>
    <font>
      <sz val="10"/>
      <color indexed="8"/>
      <name val="MS Sans Serif"/>
      <family val="2"/>
    </font>
    <font>
      <b/>
      <sz val="16"/>
      <color indexed="9"/>
      <name val="Arial"/>
      <family val="2"/>
    </font>
    <font>
      <b/>
      <sz val="18"/>
      <color indexed="56"/>
      <name val="Cambria"/>
      <family val="2"/>
    </font>
    <font>
      <b/>
      <sz val="10"/>
      <name val="Arial"/>
      <family val="2"/>
    </font>
    <font>
      <b/>
      <sz val="16"/>
      <color indexed="24"/>
      <name val="Univers 45 Light"/>
      <family val="2"/>
    </font>
    <font>
      <b/>
      <sz val="11"/>
      <color indexed="8"/>
      <name val="Calibri"/>
      <family val="2"/>
    </font>
    <font>
      <sz val="11"/>
      <color indexed="10"/>
      <name val="Calibri"/>
      <family val="2"/>
    </font>
    <font>
      <sz val="8"/>
      <color rgb="FF000000"/>
      <name val="Calibri"/>
      <family val="2"/>
      <scheme val="minor"/>
    </font>
    <font>
      <b/>
      <sz val="8"/>
      <color rgb="FF000000"/>
      <name val="Calibri"/>
      <family val="2"/>
      <scheme val="minor"/>
    </font>
    <font>
      <b/>
      <sz val="8"/>
      <color theme="1"/>
      <name val="Calibri"/>
      <family val="2"/>
      <scheme val="minor"/>
    </font>
    <font>
      <b/>
      <sz val="9"/>
      <color theme="0"/>
      <name val="Calibri"/>
      <family val="2"/>
      <scheme val="minor"/>
    </font>
    <font>
      <u/>
      <sz val="11"/>
      <color theme="10"/>
      <name val="Calibri"/>
      <family val="2"/>
      <scheme val="minor"/>
    </font>
    <font>
      <sz val="9"/>
      <color theme="0"/>
      <name val="Calibri"/>
      <family val="2"/>
      <scheme val="minor"/>
    </font>
    <font>
      <b/>
      <sz val="11"/>
      <color theme="1"/>
      <name val="Calibri"/>
      <family val="2"/>
      <scheme val="minor"/>
    </font>
    <font>
      <sz val="10"/>
      <color theme="1"/>
      <name val="Calibri"/>
      <family val="2"/>
      <scheme val="minor"/>
    </font>
    <font>
      <b/>
      <sz val="10"/>
      <color theme="0"/>
      <name val="Calibri"/>
      <family val="2"/>
      <scheme val="minor"/>
    </font>
    <font>
      <sz val="10"/>
      <name val="Calibri"/>
      <family val="2"/>
      <scheme val="minor"/>
    </font>
    <font>
      <b/>
      <sz val="10"/>
      <name val="Calibri"/>
      <family val="2"/>
      <scheme val="minor"/>
    </font>
    <font>
      <b/>
      <sz val="20"/>
      <color rgb="FF0070C0"/>
      <name val="Calibri"/>
      <family val="2"/>
      <scheme val="minor"/>
    </font>
    <font>
      <b/>
      <sz val="20"/>
      <color rgb="FF0072C6"/>
      <name val="Calibri"/>
      <family val="2"/>
      <scheme val="minor"/>
    </font>
    <font>
      <sz val="8"/>
      <name val="Wingdings 3"/>
      <family val="1"/>
      <charset val="2"/>
    </font>
    <font>
      <i/>
      <sz val="10"/>
      <color rgb="FF003893"/>
      <name val="Calibri"/>
      <family val="2"/>
      <scheme val="minor"/>
    </font>
    <font>
      <b/>
      <sz val="11"/>
      <color theme="0"/>
      <name val="Calibri"/>
      <family val="2"/>
      <scheme val="minor"/>
    </font>
    <font>
      <i/>
      <sz val="11"/>
      <color theme="1"/>
      <name val="Calibri"/>
      <family val="2"/>
      <scheme val="minor"/>
    </font>
    <font>
      <i/>
      <sz val="11"/>
      <name val="Calibri"/>
      <family val="2"/>
      <scheme val="minor"/>
    </font>
    <font>
      <sz val="9"/>
      <name val="Calibri"/>
      <family val="2"/>
      <scheme val="minor"/>
    </font>
    <font>
      <b/>
      <sz val="8"/>
      <name val="Wingdings 3"/>
      <family val="1"/>
      <charset val="2"/>
    </font>
    <font>
      <sz val="8"/>
      <color rgb="FFFF0000"/>
      <name val="Calibri"/>
      <family val="2"/>
      <scheme val="minor"/>
    </font>
    <font>
      <sz val="12"/>
      <name val="Calibri"/>
      <family val="2"/>
      <scheme val="minor"/>
    </font>
    <font>
      <sz val="9"/>
      <color indexed="81"/>
      <name val="Tahoma"/>
      <family val="2"/>
    </font>
    <font>
      <sz val="11"/>
      <color rgb="FF0000FF"/>
      <name val="Calibri"/>
      <family val="2"/>
      <scheme val="minor"/>
    </font>
    <font>
      <b/>
      <sz val="11"/>
      <color rgb="FF003893"/>
      <name val="Calibri"/>
      <family val="2"/>
      <scheme val="minor"/>
    </font>
    <font>
      <sz val="12"/>
      <color theme="1"/>
      <name val="Calibri"/>
      <family val="2"/>
      <scheme val="minor"/>
    </font>
    <font>
      <b/>
      <u/>
      <sz val="12"/>
      <color theme="1"/>
      <name val="Calibri"/>
      <family val="2"/>
      <scheme val="minor"/>
    </font>
    <font>
      <i/>
      <sz val="8"/>
      <name val="Calibri"/>
      <family val="2"/>
      <scheme val="minor"/>
    </font>
    <font>
      <b/>
      <i/>
      <sz val="14"/>
      <color rgb="FFA00054"/>
      <name val="Calibri"/>
      <family val="2"/>
      <scheme val="minor"/>
    </font>
    <font>
      <b/>
      <sz val="12"/>
      <color rgb="FF0072C6"/>
      <name val="Calibri"/>
      <family val="2"/>
      <scheme val="minor"/>
    </font>
    <font>
      <b/>
      <sz val="12"/>
      <color rgb="FFA00054"/>
      <name val="Calibri"/>
      <family val="2"/>
      <scheme val="minor"/>
    </font>
    <font>
      <b/>
      <i/>
      <sz val="12"/>
      <color rgb="FFA00054"/>
      <name val="Calibri"/>
      <family val="2"/>
      <scheme val="minor"/>
    </font>
    <font>
      <sz val="11"/>
      <color rgb="FF003893"/>
      <name val="Calibri"/>
      <family val="2"/>
      <scheme val="minor"/>
    </font>
    <font>
      <b/>
      <i/>
      <sz val="8"/>
      <color theme="0"/>
      <name val="Calibri"/>
      <family val="2"/>
      <scheme val="minor"/>
    </font>
    <font>
      <b/>
      <sz val="9"/>
      <color theme="1"/>
      <name val="Calibri"/>
      <family val="2"/>
      <scheme val="minor"/>
    </font>
    <font>
      <b/>
      <sz val="9"/>
      <color rgb="FF0072C6"/>
      <name val="Calibri"/>
      <family val="2"/>
      <scheme val="minor"/>
    </font>
    <font>
      <sz val="9"/>
      <color rgb="FF000000"/>
      <name val="Calibri"/>
      <family val="2"/>
      <scheme val="minor"/>
    </font>
    <font>
      <b/>
      <sz val="9"/>
      <color rgb="FF000000"/>
      <name val="Calibri"/>
      <family val="2"/>
      <scheme val="minor"/>
    </font>
    <font>
      <sz val="9"/>
      <color indexed="9"/>
      <name val="Calibri"/>
      <family val="2"/>
      <scheme val="minor"/>
    </font>
    <font>
      <sz val="11"/>
      <color rgb="FF1F497D"/>
      <name val="Calibri"/>
      <family val="2"/>
      <scheme val="minor"/>
    </font>
    <font>
      <b/>
      <sz val="10"/>
      <color rgb="FF003893"/>
      <name val="Calibri"/>
      <family val="2"/>
      <scheme val="minor"/>
    </font>
    <font>
      <sz val="9"/>
      <color rgb="FFFF0000"/>
      <name val="Calibri"/>
      <family val="2"/>
      <scheme val="minor"/>
    </font>
    <font>
      <sz val="10"/>
      <color rgb="FF000000"/>
      <name val="Calibri"/>
      <family val="2"/>
      <scheme val="minor"/>
    </font>
    <font>
      <b/>
      <sz val="10"/>
      <color rgb="FF000000"/>
      <name val="Calibri"/>
      <family val="2"/>
      <scheme val="minor"/>
    </font>
    <font>
      <u/>
      <sz val="10"/>
      <color theme="10"/>
      <name val="Calibri"/>
      <family val="2"/>
      <scheme val="minor"/>
    </font>
    <font>
      <vertAlign val="superscript"/>
      <sz val="10"/>
      <name val="Calibri"/>
      <family val="2"/>
      <scheme val="minor"/>
    </font>
    <font>
      <i/>
      <vertAlign val="superscript"/>
      <sz val="10"/>
      <name val="Calibri"/>
      <family val="2"/>
      <scheme val="minor"/>
    </font>
    <font>
      <i/>
      <sz val="10"/>
      <name val="Calibri"/>
      <family val="2"/>
      <scheme val="minor"/>
    </font>
    <font>
      <i/>
      <sz val="10"/>
      <color theme="1"/>
      <name val="Calibri"/>
      <family val="2"/>
      <scheme val="minor"/>
    </font>
    <font>
      <u/>
      <sz val="10"/>
      <color rgb="FF0000FF"/>
      <name val="Calibri"/>
      <family val="2"/>
      <scheme val="minor"/>
    </font>
    <font>
      <vertAlign val="superscript"/>
      <sz val="10"/>
      <color theme="1"/>
      <name val="Calibri"/>
      <family val="2"/>
      <scheme val="minor"/>
    </font>
    <font>
      <i/>
      <vertAlign val="superscript"/>
      <sz val="10"/>
      <color theme="1"/>
      <name val="Calibri"/>
      <family val="2"/>
      <scheme val="minor"/>
    </font>
    <font>
      <u/>
      <sz val="10"/>
      <color theme="1"/>
      <name val="Calibri"/>
      <family val="2"/>
      <scheme val="minor"/>
    </font>
    <font>
      <i/>
      <sz val="10"/>
      <color rgb="FF000000"/>
      <name val="Calibri"/>
      <family val="2"/>
      <scheme val="minor"/>
    </font>
    <font>
      <b/>
      <vertAlign val="superscript"/>
      <sz val="10"/>
      <name val="Calibri"/>
      <family val="2"/>
      <scheme val="minor"/>
    </font>
    <font>
      <sz val="10"/>
      <color rgb="FF000000"/>
      <name val="Calibri"/>
      <family val="2"/>
    </font>
    <font>
      <sz val="8"/>
      <color theme="0"/>
      <name val="Calibri"/>
      <family val="2"/>
      <scheme val="minor"/>
    </font>
    <font>
      <b/>
      <u/>
      <sz val="10"/>
      <color theme="10"/>
      <name val="Calibri"/>
      <family val="2"/>
      <scheme val="minor"/>
    </font>
    <font>
      <b/>
      <u/>
      <sz val="10"/>
      <name val="Calibri"/>
      <family val="2"/>
      <scheme val="minor"/>
    </font>
    <font>
      <b/>
      <sz val="10"/>
      <color rgb="FF00B050"/>
      <name val="Calibri"/>
      <family val="2"/>
      <scheme val="minor"/>
    </font>
    <font>
      <b/>
      <sz val="10"/>
      <color rgb="FFFF0000"/>
      <name val="Calibri"/>
      <family val="2"/>
      <scheme val="minor"/>
    </font>
    <font>
      <b/>
      <u/>
      <sz val="10"/>
      <color theme="1"/>
      <name val="Calibri"/>
      <family val="2"/>
      <scheme val="minor"/>
    </font>
    <font>
      <b/>
      <sz val="10"/>
      <color theme="1"/>
      <name val="Calibri"/>
      <family val="2"/>
      <scheme val="minor"/>
    </font>
    <font>
      <sz val="10"/>
      <color theme="1"/>
      <name val="Wingdings 3"/>
      <family val="1"/>
      <charset val="2"/>
    </font>
  </fonts>
  <fills count="72">
    <fill>
      <patternFill patternType="none"/>
    </fill>
    <fill>
      <patternFill patternType="gray125"/>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theme="0"/>
        <bgColor indexed="64"/>
      </patternFill>
    </fill>
    <fill>
      <patternFill patternType="solid">
        <fgColor theme="8" tint="0.79998168889431442"/>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13"/>
      </patternFill>
    </fill>
    <fill>
      <patternFill patternType="solid">
        <fgColor indexed="44"/>
        <bgColor indexed="64"/>
      </patternFill>
    </fill>
    <fill>
      <patternFill patternType="solid">
        <fgColor indexed="43"/>
      </patternFill>
    </fill>
    <fill>
      <patternFill patternType="solid">
        <fgColor indexed="27"/>
        <bgColor indexed="64"/>
      </patternFill>
    </fill>
    <fill>
      <patternFill patternType="solid">
        <fgColor indexed="26"/>
        <bgColor indexed="64"/>
      </patternFill>
    </fill>
    <fill>
      <patternFill patternType="solid">
        <fgColor indexed="28"/>
        <bgColor indexed="64"/>
      </patternFill>
    </fill>
    <fill>
      <patternFill patternType="solid">
        <fgColor indexed="22"/>
        <bgColor indexed="64"/>
      </patternFill>
    </fill>
    <fill>
      <patternFill patternType="solid">
        <fgColor indexed="22"/>
      </patternFill>
    </fill>
    <fill>
      <patternFill patternType="solid">
        <fgColor indexed="55"/>
      </patternFill>
    </fill>
    <fill>
      <patternFill patternType="solid">
        <fgColor indexed="51"/>
        <bgColor indexed="64"/>
      </patternFill>
    </fill>
    <fill>
      <patternFill patternType="solid">
        <fgColor indexed="43"/>
        <bgColor indexed="64"/>
      </patternFill>
    </fill>
    <fill>
      <patternFill patternType="solid">
        <fgColor indexed="30"/>
        <bgColor indexed="64"/>
      </patternFill>
    </fill>
    <fill>
      <patternFill patternType="solid">
        <fgColor indexed="26"/>
      </patternFill>
    </fill>
    <fill>
      <patternFill patternType="solid">
        <fgColor indexed="9"/>
        <bgColor indexed="64"/>
      </patternFill>
    </fill>
    <fill>
      <patternFill patternType="solid">
        <fgColor indexed="24"/>
        <bgColor indexed="64"/>
      </patternFill>
    </fill>
    <fill>
      <patternFill patternType="solid">
        <fgColor indexed="11"/>
        <bgColor indexed="49"/>
      </patternFill>
    </fill>
    <fill>
      <patternFill patternType="solid">
        <fgColor indexed="10"/>
        <bgColor indexed="60"/>
      </patternFill>
    </fill>
    <fill>
      <patternFill patternType="solid">
        <fgColor rgb="FF003893"/>
        <bgColor theme="4" tint="0.79998168889431442"/>
      </patternFill>
    </fill>
    <fill>
      <patternFill patternType="solid">
        <fgColor rgb="FF003893"/>
        <bgColor indexed="64"/>
      </patternFill>
    </fill>
    <fill>
      <patternFill patternType="solid">
        <fgColor rgb="FF0072C6"/>
        <bgColor indexed="64"/>
      </patternFill>
    </fill>
    <fill>
      <patternFill patternType="solid">
        <fgColor rgb="FFDDDDDD"/>
        <bgColor indexed="64"/>
      </patternFill>
    </fill>
    <fill>
      <patternFill patternType="mediumGray">
        <bgColor rgb="FFFFFFCC"/>
      </patternFill>
    </fill>
    <fill>
      <patternFill patternType="solid">
        <fgColor rgb="FF99CCFF"/>
        <bgColor indexed="64"/>
      </patternFill>
    </fill>
    <fill>
      <patternFill patternType="solid">
        <fgColor rgb="FFFFFFCC"/>
        <bgColor indexed="64"/>
      </patternFill>
    </fill>
    <fill>
      <patternFill patternType="darkGray">
        <bgColor rgb="FFFFFFCC"/>
      </patternFill>
    </fill>
    <fill>
      <patternFill patternType="solid">
        <fgColor rgb="FFA00054"/>
        <bgColor indexed="64"/>
      </patternFill>
    </fill>
    <fill>
      <patternFill patternType="solid">
        <fgColor theme="0"/>
        <bgColor auto="1"/>
      </patternFill>
    </fill>
    <fill>
      <patternFill patternType="solid">
        <fgColor rgb="FFFFC000"/>
        <bgColor theme="4" tint="0.79998168889431442"/>
      </patternFill>
    </fill>
    <fill>
      <patternFill patternType="solid">
        <fgColor theme="5" tint="0.79998168889431442"/>
        <bgColor indexed="64"/>
      </patternFill>
    </fill>
    <fill>
      <patternFill patternType="solid">
        <fgColor theme="9"/>
        <bgColor indexed="64"/>
      </patternFill>
    </fill>
    <fill>
      <patternFill patternType="solid">
        <fgColor theme="1" tint="0.14999847407452621"/>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rgb="FF66FFFF"/>
        <bgColor indexed="64"/>
      </patternFill>
    </fill>
    <fill>
      <patternFill patternType="solid">
        <fgColor theme="1"/>
        <bgColor indexed="64"/>
      </patternFill>
    </fill>
    <fill>
      <patternFill patternType="solid">
        <fgColor theme="0"/>
        <bgColor theme="0"/>
      </patternFill>
    </fill>
  </fills>
  <borders count="118">
    <border>
      <left/>
      <right/>
      <top/>
      <bottom/>
      <diagonal/>
    </border>
    <border>
      <left style="thin">
        <color rgb="FFB2B2B2"/>
      </left>
      <right style="thin">
        <color rgb="FFB2B2B2"/>
      </right>
      <top style="thin">
        <color rgb="FFB2B2B2"/>
      </top>
      <bottom style="thin">
        <color rgb="FFB2B2B2"/>
      </bottom>
      <diagonal/>
    </border>
    <border>
      <left style="medium">
        <color indexed="18"/>
      </left>
      <right style="medium">
        <color indexed="18"/>
      </right>
      <top style="medium">
        <color indexed="18"/>
      </top>
      <bottom style="medium">
        <color indexed="18"/>
      </bottom>
      <diagonal/>
    </border>
    <border>
      <left/>
      <right/>
      <top/>
      <bottom style="thick">
        <color indexed="63"/>
      </bottom>
      <diagonal/>
    </border>
    <border>
      <left/>
      <right/>
      <top/>
      <bottom style="medium">
        <color indexed="63"/>
      </bottom>
      <diagonal/>
    </border>
    <border>
      <left style="thin">
        <color indexed="8"/>
      </left>
      <right style="thin">
        <color indexed="8"/>
      </right>
      <top style="thin">
        <color indexed="8"/>
      </top>
      <bottom style="thin">
        <color indexed="8"/>
      </bottom>
      <diagonal/>
    </border>
    <border>
      <left style="dashed">
        <color indexed="63"/>
      </left>
      <right style="dashed">
        <color indexed="63"/>
      </right>
      <top style="dashed">
        <color indexed="63"/>
      </top>
      <bottom style="dashed">
        <color indexed="63"/>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63"/>
      </left>
      <right style="thin">
        <color indexed="63"/>
      </right>
      <top style="thin">
        <color indexed="63"/>
      </top>
      <bottom style="thin">
        <color indexed="63"/>
      </bottom>
      <diagonal/>
    </border>
    <border>
      <left style="dotted">
        <color indexed="28"/>
      </left>
      <right style="dotted">
        <color indexed="28"/>
      </right>
      <top style="dotted">
        <color indexed="28"/>
      </top>
      <bottom style="dotted">
        <color indexed="28"/>
      </bottom>
      <diagonal/>
    </border>
    <border>
      <left/>
      <right/>
      <top/>
      <bottom style="thin">
        <color indexed="64"/>
      </bottom>
      <diagonal/>
    </border>
    <border>
      <left style="thin">
        <color indexed="22"/>
      </left>
      <right style="thin">
        <color indexed="22"/>
      </right>
      <top/>
      <bottom style="medium">
        <color indexed="22"/>
      </bottom>
      <diagonal/>
    </border>
    <border>
      <left/>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bottom/>
      <diagonal/>
    </border>
    <border>
      <left style="dashed">
        <color indexed="55"/>
      </left>
      <right style="dashed">
        <color indexed="55"/>
      </right>
      <top style="dashed">
        <color indexed="55"/>
      </top>
      <bottom style="dashed">
        <color indexed="55"/>
      </bottom>
      <diagonal/>
    </border>
    <border>
      <left/>
      <right/>
      <top/>
      <bottom style="thick">
        <color indexed="62"/>
      </bottom>
      <diagonal/>
    </border>
    <border>
      <left/>
      <right/>
      <top/>
      <bottom style="thick">
        <color indexed="22"/>
      </bottom>
      <diagonal/>
    </border>
    <border>
      <left/>
      <right/>
      <top/>
      <bottom style="medium">
        <color indexed="30"/>
      </bottom>
      <diagonal/>
    </border>
    <border>
      <left style="dashed">
        <color indexed="28"/>
      </left>
      <right style="dashed">
        <color indexed="28"/>
      </right>
      <top style="dashed">
        <color indexed="28"/>
      </top>
      <bottom style="dashed">
        <color indexed="28"/>
      </bottom>
      <diagonal/>
    </border>
    <border>
      <left style="thin">
        <color indexed="64"/>
      </left>
      <right/>
      <top/>
      <bottom/>
      <diagonal/>
    </border>
    <border>
      <left/>
      <right/>
      <top/>
      <bottom style="double">
        <color indexed="52"/>
      </bottom>
      <diagonal/>
    </border>
    <border>
      <left style="thin">
        <color indexed="64"/>
      </left>
      <right/>
      <top style="thin">
        <color indexed="64"/>
      </top>
      <bottom style="thin">
        <color indexed="64"/>
      </bottom>
      <diagonal/>
    </border>
    <border>
      <left style="dotted">
        <color indexed="10"/>
      </left>
      <right style="dotted">
        <color indexed="10"/>
      </right>
      <top style="dotted">
        <color indexed="10"/>
      </top>
      <bottom style="dotted">
        <color indexed="10"/>
      </bottom>
      <diagonal/>
    </border>
    <border>
      <left style="thin">
        <color indexed="22"/>
      </left>
      <right style="thin">
        <color indexed="22"/>
      </right>
      <top style="thin">
        <color indexed="22"/>
      </top>
      <bottom style="thin">
        <color indexed="22"/>
      </bottom>
      <diagonal/>
    </border>
    <border>
      <left/>
      <right style="thin">
        <color indexed="64"/>
      </right>
      <top/>
      <bottom/>
      <diagonal/>
    </border>
    <border>
      <left style="thin">
        <color indexed="64"/>
      </left>
      <right/>
      <top/>
      <bottom style="thin">
        <color indexed="64"/>
      </bottom>
      <diagonal/>
    </border>
    <border>
      <left style="double">
        <color indexed="64"/>
      </left>
      <right/>
      <top/>
      <bottom style="double">
        <color indexed="64"/>
      </bottom>
      <diagonal/>
    </border>
    <border>
      <left/>
      <right/>
      <top style="thin">
        <color indexed="62"/>
      </top>
      <bottom style="double">
        <color indexed="62"/>
      </bottom>
      <diagonal/>
    </border>
    <border>
      <left style="thick">
        <color rgb="FF003893"/>
      </left>
      <right style="dashed">
        <color rgb="FF003893"/>
      </right>
      <top style="dashed">
        <color rgb="FF003893"/>
      </top>
      <bottom style="dashed">
        <color rgb="FF003893"/>
      </bottom>
      <diagonal/>
    </border>
    <border>
      <left style="dashed">
        <color rgb="FF003893"/>
      </left>
      <right style="dashed">
        <color rgb="FF003893"/>
      </right>
      <top style="dashed">
        <color rgb="FF003893"/>
      </top>
      <bottom style="dashed">
        <color rgb="FF003893"/>
      </bottom>
      <diagonal/>
    </border>
    <border>
      <left style="dashed">
        <color rgb="FF003893"/>
      </left>
      <right style="thick">
        <color rgb="FF003893"/>
      </right>
      <top style="dashed">
        <color rgb="FF003893"/>
      </top>
      <bottom style="dashed">
        <color rgb="FF003893"/>
      </bottom>
      <diagonal/>
    </border>
    <border>
      <left style="thick">
        <color rgb="FF003893"/>
      </left>
      <right style="dashed">
        <color rgb="FF003893"/>
      </right>
      <top style="dashed">
        <color rgb="FF003893"/>
      </top>
      <bottom/>
      <diagonal/>
    </border>
    <border>
      <left style="dashed">
        <color rgb="FF003893"/>
      </left>
      <right style="dashed">
        <color rgb="FF003893"/>
      </right>
      <top style="dashed">
        <color rgb="FF003893"/>
      </top>
      <bottom/>
      <diagonal/>
    </border>
    <border>
      <left style="dashed">
        <color rgb="FF003893"/>
      </left>
      <right style="thick">
        <color rgb="FF003893"/>
      </right>
      <top style="dashed">
        <color rgb="FF003893"/>
      </top>
      <bottom/>
      <diagonal/>
    </border>
    <border>
      <left style="thick">
        <color rgb="FF003893"/>
      </left>
      <right style="dashed">
        <color rgb="FF003893"/>
      </right>
      <top/>
      <bottom style="dashed">
        <color rgb="FF003893"/>
      </bottom>
      <diagonal/>
    </border>
    <border>
      <left style="dashed">
        <color rgb="FF003893"/>
      </left>
      <right style="dashed">
        <color rgb="FF003893"/>
      </right>
      <top/>
      <bottom style="dashed">
        <color rgb="FF003893"/>
      </bottom>
      <diagonal/>
    </border>
    <border>
      <left style="dashed">
        <color rgb="FF003893"/>
      </left>
      <right style="thick">
        <color rgb="FF003893"/>
      </right>
      <top/>
      <bottom style="dashed">
        <color rgb="FF003893"/>
      </bottom>
      <diagonal/>
    </border>
    <border>
      <left style="thick">
        <color rgb="FF003893"/>
      </left>
      <right style="dashed">
        <color rgb="FF003893"/>
      </right>
      <top/>
      <bottom/>
      <diagonal/>
    </border>
    <border>
      <left style="dashed">
        <color rgb="FF003893"/>
      </left>
      <right style="dashed">
        <color rgb="FF003893"/>
      </right>
      <top/>
      <bottom/>
      <diagonal/>
    </border>
    <border>
      <left/>
      <right style="thick">
        <color rgb="FF003893"/>
      </right>
      <top style="dashed">
        <color rgb="FF003893"/>
      </top>
      <bottom/>
      <diagonal/>
    </border>
    <border>
      <left/>
      <right/>
      <top/>
      <bottom style="thick">
        <color rgb="FF003893"/>
      </bottom>
      <diagonal/>
    </border>
    <border>
      <left/>
      <right/>
      <top style="dashed">
        <color rgb="FF003893"/>
      </top>
      <bottom/>
      <diagonal/>
    </border>
    <border>
      <left/>
      <right/>
      <top/>
      <bottom style="dashed">
        <color rgb="FF003893"/>
      </bottom>
      <diagonal/>
    </border>
    <border>
      <left style="thick">
        <color rgb="FF003893"/>
      </left>
      <right style="dashed">
        <color rgb="FF003893"/>
      </right>
      <top/>
      <bottom style="medium">
        <color rgb="FF003893"/>
      </bottom>
      <diagonal/>
    </border>
    <border>
      <left style="dashed">
        <color rgb="FF003893"/>
      </left>
      <right/>
      <top style="dashed">
        <color rgb="FF003893"/>
      </top>
      <bottom style="dashed">
        <color rgb="FF003893"/>
      </bottom>
      <diagonal/>
    </border>
    <border>
      <left/>
      <right/>
      <top style="dashed">
        <color rgb="FF003893"/>
      </top>
      <bottom style="dashed">
        <color rgb="FF003893"/>
      </bottom>
      <diagonal/>
    </border>
    <border>
      <left/>
      <right style="thick">
        <color rgb="FF003893"/>
      </right>
      <top style="dashed">
        <color rgb="FF003893"/>
      </top>
      <bottom style="dashed">
        <color rgb="FF003893"/>
      </bottom>
      <diagonal/>
    </border>
    <border>
      <left/>
      <right/>
      <top/>
      <bottom style="double">
        <color rgb="FF3366FF"/>
      </bottom>
      <diagonal/>
    </border>
    <border>
      <left style="thick">
        <color rgb="FF003893"/>
      </left>
      <right style="thick">
        <color rgb="FF003893"/>
      </right>
      <top style="thick">
        <color rgb="FF003893"/>
      </top>
      <bottom style="thick">
        <color rgb="FF003893"/>
      </bottom>
      <diagonal/>
    </border>
    <border>
      <left style="thick">
        <color rgb="FF003893"/>
      </left>
      <right style="dashed">
        <color rgb="FF003893"/>
      </right>
      <top style="medium">
        <color rgb="FF003893"/>
      </top>
      <bottom style="medium">
        <color rgb="FF003893"/>
      </bottom>
      <diagonal/>
    </border>
    <border>
      <left style="thick">
        <color rgb="FF003893"/>
      </left>
      <right style="thick">
        <color rgb="FF003893"/>
      </right>
      <top style="dashed">
        <color rgb="FF003893"/>
      </top>
      <bottom style="dashed">
        <color rgb="FF003893"/>
      </bottom>
      <diagonal/>
    </border>
    <border>
      <left style="thick">
        <color rgb="FF003893"/>
      </left>
      <right style="thick">
        <color rgb="FF003893"/>
      </right>
      <top style="dashed">
        <color rgb="FF003893"/>
      </top>
      <bottom style="thick">
        <color rgb="FF003893"/>
      </bottom>
      <diagonal/>
    </border>
    <border>
      <left style="thick">
        <color rgb="FF003893"/>
      </left>
      <right style="thick">
        <color rgb="FF003893"/>
      </right>
      <top style="dashed">
        <color rgb="FF003893"/>
      </top>
      <bottom/>
      <diagonal/>
    </border>
    <border>
      <left style="thick">
        <color rgb="FF003893"/>
      </left>
      <right style="thick">
        <color rgb="FF003893"/>
      </right>
      <top/>
      <bottom style="dashed">
        <color rgb="FF003893"/>
      </bottom>
      <diagonal/>
    </border>
    <border>
      <left style="dashed">
        <color rgb="FF003893"/>
      </left>
      <right style="dashed">
        <color rgb="FF003893"/>
      </right>
      <top style="dashed">
        <color rgb="FF003893"/>
      </top>
      <bottom style="thick">
        <color rgb="FF003893"/>
      </bottom>
      <diagonal/>
    </border>
    <border>
      <left style="thick">
        <color rgb="FF003893"/>
      </left>
      <right style="dashed">
        <color rgb="FF003893"/>
      </right>
      <top style="medium">
        <color rgb="FF003893"/>
      </top>
      <bottom style="dashed">
        <color rgb="FF003893"/>
      </bottom>
      <diagonal/>
    </border>
    <border>
      <left style="dashed">
        <color rgb="FF003893"/>
      </left>
      <right style="dashed">
        <color rgb="FF003893"/>
      </right>
      <top style="medium">
        <color rgb="FF003893"/>
      </top>
      <bottom style="dashed">
        <color rgb="FF003893"/>
      </bottom>
      <diagonal/>
    </border>
    <border>
      <left style="thick">
        <color rgb="FF003893"/>
      </left>
      <right style="dashed">
        <color rgb="FF003893"/>
      </right>
      <top style="dashed">
        <color rgb="FF003893"/>
      </top>
      <bottom style="medium">
        <color rgb="FF003893"/>
      </bottom>
      <diagonal/>
    </border>
    <border>
      <left style="dashed">
        <color rgb="FF003893"/>
      </left>
      <right style="dashed">
        <color rgb="FF003893"/>
      </right>
      <top style="dashed">
        <color rgb="FF003893"/>
      </top>
      <bottom style="medium">
        <color rgb="FF003893"/>
      </bottom>
      <diagonal/>
    </border>
    <border>
      <left style="thick">
        <color rgb="FF003893"/>
      </left>
      <right style="dashed">
        <color rgb="FF003893"/>
      </right>
      <top style="thick">
        <color rgb="FF003893"/>
      </top>
      <bottom style="dashed">
        <color rgb="FF003893"/>
      </bottom>
      <diagonal/>
    </border>
    <border>
      <left style="dashed">
        <color rgb="FF003893"/>
      </left>
      <right style="dashed">
        <color rgb="FF003893"/>
      </right>
      <top style="thick">
        <color rgb="FF003893"/>
      </top>
      <bottom style="dashed">
        <color rgb="FF003893"/>
      </bottom>
      <diagonal/>
    </border>
    <border>
      <left style="dashed">
        <color rgb="FF003893"/>
      </left>
      <right style="thick">
        <color rgb="FF003893"/>
      </right>
      <top style="thick">
        <color rgb="FF003893"/>
      </top>
      <bottom style="dashed">
        <color rgb="FF003893"/>
      </bottom>
      <diagonal/>
    </border>
    <border>
      <left style="thick">
        <color rgb="FF003893"/>
      </left>
      <right style="dashed">
        <color rgb="FF003893"/>
      </right>
      <top style="dashed">
        <color rgb="FF003893"/>
      </top>
      <bottom style="thick">
        <color rgb="FF003893"/>
      </bottom>
      <diagonal/>
    </border>
    <border>
      <left style="dashed">
        <color rgb="FF003893"/>
      </left>
      <right style="thick">
        <color rgb="FF003893"/>
      </right>
      <top style="dashed">
        <color rgb="FF003893"/>
      </top>
      <bottom style="thick">
        <color rgb="FF003893"/>
      </bottom>
      <diagonal/>
    </border>
    <border>
      <left style="thick">
        <color rgb="FF003893"/>
      </left>
      <right/>
      <top style="medium">
        <color rgb="FF003893"/>
      </top>
      <bottom style="medium">
        <color rgb="FF003893"/>
      </bottom>
      <diagonal/>
    </border>
    <border>
      <left/>
      <right/>
      <top style="medium">
        <color rgb="FF003893"/>
      </top>
      <bottom style="medium">
        <color rgb="FF003893"/>
      </bottom>
      <diagonal/>
    </border>
    <border>
      <left/>
      <right style="thick">
        <color rgb="FF003893"/>
      </right>
      <top style="medium">
        <color rgb="FF003893"/>
      </top>
      <bottom style="medium">
        <color rgb="FF003893"/>
      </bottom>
      <diagonal/>
    </border>
    <border>
      <left style="thick">
        <color rgb="FF003893"/>
      </left>
      <right/>
      <top style="dashed">
        <color rgb="FF003893"/>
      </top>
      <bottom style="dashed">
        <color rgb="FF003893"/>
      </bottom>
      <diagonal/>
    </border>
    <border>
      <left style="dashed">
        <color rgb="FF003893"/>
      </left>
      <right/>
      <top style="medium">
        <color rgb="FF003893"/>
      </top>
      <bottom style="medium">
        <color rgb="FF003893"/>
      </bottom>
      <diagonal/>
    </border>
    <border>
      <left style="thick">
        <color rgb="FF003893"/>
      </left>
      <right/>
      <top/>
      <bottom style="medium">
        <color rgb="FF003893"/>
      </bottom>
      <diagonal/>
    </border>
    <border>
      <left/>
      <right/>
      <top/>
      <bottom style="medium">
        <color rgb="FF003893"/>
      </bottom>
      <diagonal/>
    </border>
    <border>
      <left/>
      <right style="thick">
        <color rgb="FF003893"/>
      </right>
      <top/>
      <bottom style="medium">
        <color rgb="FF003893"/>
      </bottom>
      <diagonal/>
    </border>
    <border>
      <left style="thick">
        <color rgb="FF003893"/>
      </left>
      <right/>
      <top style="medium">
        <color rgb="FF003893"/>
      </top>
      <bottom style="dashed">
        <color rgb="FF003893"/>
      </bottom>
      <diagonal/>
    </border>
    <border>
      <left/>
      <right/>
      <top style="medium">
        <color rgb="FF003893"/>
      </top>
      <bottom style="dashed">
        <color rgb="FF003893"/>
      </bottom>
      <diagonal/>
    </border>
    <border>
      <left/>
      <right style="thick">
        <color rgb="FF003893"/>
      </right>
      <top style="medium">
        <color rgb="FF003893"/>
      </top>
      <bottom style="dashed">
        <color rgb="FF003893"/>
      </bottom>
      <diagonal/>
    </border>
    <border>
      <left style="dashed">
        <color rgb="FF003893"/>
      </left>
      <right style="thick">
        <color rgb="FF003893"/>
      </right>
      <top style="dashed">
        <color rgb="FF003893"/>
      </top>
      <bottom style="medium">
        <color rgb="FF003893"/>
      </bottom>
      <diagonal/>
    </border>
    <border>
      <left/>
      <right/>
      <top style="medium">
        <color rgb="FF003893"/>
      </top>
      <bottom/>
      <diagonal/>
    </border>
    <border>
      <left/>
      <right/>
      <top style="dashed">
        <color auto="1"/>
      </top>
      <bottom/>
      <diagonal/>
    </border>
    <border>
      <left/>
      <right style="thick">
        <color rgb="FF003893"/>
      </right>
      <top/>
      <bottom/>
      <diagonal/>
    </border>
    <border>
      <left/>
      <right style="thick">
        <color rgb="FF003893"/>
      </right>
      <top style="medium">
        <color rgb="FF003893"/>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ck">
        <color rgb="FF003893"/>
      </bottom>
      <diagonal/>
    </border>
    <border>
      <left/>
      <right/>
      <top style="thin">
        <color indexed="64"/>
      </top>
      <bottom style="thick">
        <color rgb="FF003893"/>
      </bottom>
      <diagonal/>
    </border>
    <border>
      <left/>
      <right style="thin">
        <color indexed="64"/>
      </right>
      <top style="thin">
        <color indexed="64"/>
      </top>
      <bottom style="thick">
        <color rgb="FF003893"/>
      </bottom>
      <diagonal/>
    </border>
    <border>
      <left style="thin">
        <color indexed="64"/>
      </left>
      <right style="dashed">
        <color rgb="FF003893"/>
      </right>
      <top style="thick">
        <color rgb="FF003893"/>
      </top>
      <bottom style="dashed">
        <color rgb="FF003893"/>
      </bottom>
      <diagonal/>
    </border>
    <border>
      <left style="dashed">
        <color rgb="FF003893"/>
      </left>
      <right style="thin">
        <color indexed="64"/>
      </right>
      <top style="thick">
        <color rgb="FF003893"/>
      </top>
      <bottom style="dashed">
        <color rgb="FF003893"/>
      </bottom>
      <diagonal/>
    </border>
    <border>
      <left style="medium">
        <color indexed="64"/>
      </left>
      <right style="medium">
        <color indexed="64"/>
      </right>
      <top style="medium">
        <color indexed="64"/>
      </top>
      <bottom style="medium">
        <color indexed="64"/>
      </bottom>
      <diagonal/>
    </border>
    <border>
      <left style="dashed">
        <color rgb="FF003893"/>
      </left>
      <right/>
      <top style="dashed">
        <color rgb="FF003893"/>
      </top>
      <bottom/>
      <diagonal/>
    </border>
    <border>
      <left style="dashed">
        <color rgb="FF003893"/>
      </left>
      <right/>
      <top/>
      <bottom style="dashed">
        <color rgb="FF003893"/>
      </bottom>
      <diagonal/>
    </border>
    <border>
      <left style="thick">
        <color rgb="FF003893"/>
      </left>
      <right style="dashed">
        <color rgb="FF003893"/>
      </right>
      <top style="medium">
        <color rgb="FF003893"/>
      </top>
      <bottom/>
      <diagonal/>
    </border>
    <border>
      <left style="dashed">
        <color rgb="FF003893"/>
      </left>
      <right/>
      <top/>
      <bottom/>
      <diagonal/>
    </border>
    <border>
      <left style="dashed">
        <color rgb="FF003893"/>
      </left>
      <right/>
      <top style="dashed">
        <color rgb="FF003893"/>
      </top>
      <bottom style="medium">
        <color rgb="FF003893"/>
      </bottom>
      <diagonal/>
    </border>
    <border>
      <left style="thick">
        <color rgb="FF003893"/>
      </left>
      <right style="dashed">
        <color rgb="FF003893"/>
      </right>
      <top style="thick">
        <color rgb="FF003893"/>
      </top>
      <bottom style="thick">
        <color rgb="FF003893"/>
      </bottom>
      <diagonal/>
    </border>
    <border>
      <left style="dashed">
        <color rgb="FF003893"/>
      </left>
      <right style="dashed">
        <color rgb="FF003893"/>
      </right>
      <top style="thick">
        <color rgb="FF003893"/>
      </top>
      <bottom style="thick">
        <color rgb="FF003893"/>
      </bottom>
      <diagonal/>
    </border>
    <border>
      <left style="dashed">
        <color rgb="FF003893"/>
      </left>
      <right style="thick">
        <color rgb="FF003893"/>
      </right>
      <top style="thick">
        <color rgb="FF003893"/>
      </top>
      <bottom style="thick">
        <color rgb="FF003893"/>
      </bottom>
      <diagonal/>
    </border>
    <border>
      <left style="thick">
        <color rgb="FF003893"/>
      </left>
      <right/>
      <top style="thick">
        <color rgb="FF003893"/>
      </top>
      <bottom style="thick">
        <color rgb="FF003893"/>
      </bottom>
      <diagonal/>
    </border>
    <border>
      <left/>
      <right style="thick">
        <color rgb="FF003893"/>
      </right>
      <top style="thick">
        <color rgb="FF003893"/>
      </top>
      <bottom style="thick">
        <color rgb="FF003893"/>
      </bottom>
      <diagonal/>
    </border>
    <border>
      <left/>
      <right/>
      <top style="thick">
        <color rgb="FF003893"/>
      </top>
      <bottom style="thick">
        <color rgb="FF003893"/>
      </bottom>
      <diagonal/>
    </border>
    <border>
      <left/>
      <right/>
      <top style="thick">
        <color rgb="FF003893"/>
      </top>
      <bottom/>
      <diagonal/>
    </border>
    <border>
      <left/>
      <right/>
      <top/>
      <bottom style="dashed">
        <color auto="1"/>
      </bottom>
      <diagonal/>
    </border>
    <border>
      <left style="thick">
        <color rgb="FF003893"/>
      </left>
      <right/>
      <top style="medium">
        <color rgb="FF003893"/>
      </top>
      <bottom/>
      <diagonal/>
    </border>
    <border>
      <left style="dashed">
        <color rgb="FF003893"/>
      </left>
      <right/>
      <top style="thick">
        <color rgb="FF003893"/>
      </top>
      <bottom style="dashed">
        <color rgb="FF003893"/>
      </bottom>
      <diagonal/>
    </border>
    <border>
      <left/>
      <right style="thick">
        <color rgb="FF003893"/>
      </right>
      <top style="thick">
        <color rgb="FF003893"/>
      </top>
      <bottom style="dashed">
        <color rgb="FF003893"/>
      </bottom>
      <diagonal/>
    </border>
    <border>
      <left style="thick">
        <color rgb="FF003893"/>
      </left>
      <right style="dashed">
        <color rgb="FF003893"/>
      </right>
      <top style="thick">
        <color rgb="FF003893"/>
      </top>
      <bottom/>
      <diagonal/>
    </border>
    <border>
      <left/>
      <right style="dashed">
        <color rgb="FF003893"/>
      </right>
      <top style="medium">
        <color rgb="FF003893"/>
      </top>
      <bottom style="dashed">
        <color rgb="FF003893"/>
      </bottom>
      <diagonal/>
    </border>
    <border>
      <left style="dashed">
        <color rgb="FF003893"/>
      </left>
      <right/>
      <top style="medium">
        <color rgb="FF003893"/>
      </top>
      <bottom style="dashed">
        <color rgb="FF003893"/>
      </bottom>
      <diagonal/>
    </border>
    <border>
      <left/>
      <right style="dashed">
        <color rgb="FF003893"/>
      </right>
      <top style="medium">
        <color rgb="FF003893"/>
      </top>
      <bottom/>
      <diagonal/>
    </border>
    <border>
      <left/>
      <right style="dashed">
        <color rgb="FF003893"/>
      </right>
      <top style="thick">
        <color rgb="FF003893"/>
      </top>
      <bottom style="dashed">
        <color rgb="FF003893"/>
      </bottom>
      <diagonal/>
    </border>
    <border>
      <left/>
      <right style="dashed">
        <color rgb="FF003893"/>
      </right>
      <top style="dashed">
        <color rgb="FF003893"/>
      </top>
      <bottom style="dashed">
        <color rgb="FF003893"/>
      </bottom>
      <diagonal/>
    </border>
    <border>
      <left/>
      <right style="dashed">
        <color rgb="FF003893"/>
      </right>
      <top style="dashed">
        <color rgb="FF003893"/>
      </top>
      <bottom style="medium">
        <color rgb="FF003893"/>
      </bottom>
      <diagonal/>
    </border>
    <border>
      <left/>
      <right style="dashed">
        <color rgb="FF003893"/>
      </right>
      <top style="dashed">
        <color rgb="FF003893"/>
      </top>
      <bottom style="thick">
        <color rgb="FF003893"/>
      </bottom>
      <diagonal/>
    </border>
    <border>
      <left style="dashed">
        <color rgb="FF003893"/>
      </left>
      <right/>
      <top style="dashed">
        <color rgb="FF003893"/>
      </top>
      <bottom style="thick">
        <color rgb="FF003893"/>
      </bottom>
      <diagonal/>
    </border>
    <border>
      <left/>
      <right style="dashed">
        <color rgb="FF003893"/>
      </right>
      <top style="dashed">
        <color rgb="FF003893"/>
      </top>
      <bottom/>
      <diagonal/>
    </border>
    <border>
      <left/>
      <right style="dashed">
        <color rgb="FF003893"/>
      </right>
      <top/>
      <bottom style="dashed">
        <color rgb="FF003893"/>
      </bottom>
      <diagonal/>
    </border>
    <border>
      <left style="dashed">
        <color rgb="FF003893"/>
      </left>
      <right/>
      <top style="thick">
        <color rgb="FF003893"/>
      </top>
      <bottom style="thick">
        <color rgb="FF003893"/>
      </bottom>
      <diagonal/>
    </border>
    <border>
      <left/>
      <right style="dashed">
        <color rgb="FF003893"/>
      </right>
      <top style="thick">
        <color rgb="FF003893"/>
      </top>
      <bottom style="thick">
        <color rgb="FF003893"/>
      </bottom>
      <diagonal/>
    </border>
  </borders>
  <cellStyleXfs count="46241">
    <xf numFmtId="0" fontId="0" fillId="0" borderId="0"/>
    <xf numFmtId="9" fontId="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2" fillId="18"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2" fillId="18"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2" fillId="18"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2" fillId="18"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2" fillId="19"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2" fillId="19"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2" fillId="19"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2" fillId="19"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2" fillId="20"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2" fillId="20"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2" fillId="20"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2" fillId="20"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2" fillId="2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2" fillId="2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2" fillId="2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2" fillId="2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2" fillId="2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2" fillId="2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2" fillId="2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2" fillId="2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2" fillId="2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2" fillId="2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2" fillId="2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2" fillId="2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2" fillId="2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2" fillId="2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2" fillId="2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2" fillId="2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2" fillId="25"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2" fillId="25"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2" fillId="25"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2" fillId="25"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2" fillId="26"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2" fillId="26"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2" fillId="26"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2" fillId="26"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2" fillId="2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2" fillId="2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2" fillId="2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2" fillId="2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2" fillId="24"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2" fillId="24"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2" fillId="24"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2" fillId="24"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2" fillId="27"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2" fillId="27"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2" fillId="27"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2" fillId="27"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4" fillId="3"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5" fillId="0" borderId="0"/>
    <xf numFmtId="0" fontId="15" fillId="0" borderId="2">
      <alignment vertical="center"/>
      <protection locked="0"/>
    </xf>
    <xf numFmtId="166" fontId="15" fillId="0" borderId="2">
      <alignment horizontal="right" vertical="center"/>
      <protection locked="0"/>
    </xf>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7" fillId="0" borderId="3" applyNumberFormat="0" applyAlignment="0" applyProtection="0"/>
    <xf numFmtId="0" fontId="18" fillId="0" borderId="0" applyNumberFormat="0" applyAlignment="0" applyProtection="0"/>
    <xf numFmtId="0" fontId="19" fillId="0" borderId="0" applyNumberFormat="0" applyAlignment="0" applyProtection="0"/>
    <xf numFmtId="0" fontId="18" fillId="0" borderId="4" applyNumberForma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1" fillId="0" borderId="0" applyNumberFormat="0" applyFill="0" applyBorder="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167" fontId="11" fillId="39" borderId="6" applyNumberFormat="0">
      <alignment vertical="center"/>
    </xf>
    <xf numFmtId="168" fontId="11" fillId="40" borderId="6" applyNumberFormat="0">
      <alignment vertical="center"/>
    </xf>
    <xf numFmtId="168" fontId="11" fillId="40" borderId="6" applyNumberFormat="0">
      <alignment vertical="center"/>
    </xf>
    <xf numFmtId="1" fontId="11" fillId="41" borderId="6" applyNumberFormat="0">
      <alignment vertical="center"/>
    </xf>
    <xf numFmtId="1" fontId="11" fillId="41" borderId="6" applyNumberFormat="0">
      <alignment vertical="center"/>
    </xf>
    <xf numFmtId="167" fontId="11" fillId="41" borderId="6" applyNumberFormat="0">
      <alignment vertical="center"/>
    </xf>
    <xf numFmtId="167" fontId="11" fillId="41" borderId="6" applyNumberFormat="0">
      <alignment vertical="center"/>
    </xf>
    <xf numFmtId="167" fontId="11" fillId="42" borderId="6" applyNumberFormat="0">
      <alignment vertical="center"/>
    </xf>
    <xf numFmtId="167" fontId="11" fillId="42" borderId="6" applyNumberFormat="0">
      <alignment vertical="center"/>
    </xf>
    <xf numFmtId="3" fontId="11" fillId="0" borderId="6" applyNumberFormat="0">
      <alignment vertical="center"/>
    </xf>
    <xf numFmtId="3" fontId="11" fillId="0" borderId="6" applyNumberFormat="0">
      <alignment vertical="center"/>
    </xf>
    <xf numFmtId="167" fontId="11" fillId="39" borderId="6" applyNumberFormat="0">
      <alignment vertical="center"/>
    </xf>
    <xf numFmtId="0" fontId="11" fillId="39" borderId="6" applyNumberFormat="0">
      <alignment vertical="center"/>
    </xf>
    <xf numFmtId="0" fontId="11" fillId="39" borderId="6" applyNumberFormat="0">
      <alignment vertical="center"/>
    </xf>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3" fillId="44" borderId="8" applyNumberFormat="0" applyAlignment="0" applyProtection="0"/>
    <xf numFmtId="0" fontId="23" fillId="44" borderId="8" applyNumberFormat="0" applyAlignment="0" applyProtection="0"/>
    <xf numFmtId="0" fontId="23" fillId="44" borderId="8" applyNumberFormat="0" applyAlignment="0" applyProtection="0"/>
    <xf numFmtId="0" fontId="23" fillId="44" borderId="8" applyNumberFormat="0" applyAlignment="0" applyProtection="0"/>
    <xf numFmtId="0" fontId="23" fillId="44" borderId="8" applyNumberFormat="0" applyAlignment="0" applyProtection="0"/>
    <xf numFmtId="0" fontId="23" fillId="44" borderId="8" applyNumberFormat="0" applyAlignment="0" applyProtection="0"/>
    <xf numFmtId="0" fontId="23" fillId="44" borderId="8" applyNumberFormat="0" applyAlignment="0" applyProtection="0"/>
    <xf numFmtId="0" fontId="23" fillId="44" borderId="8" applyNumberFormat="0" applyAlignment="0" applyProtection="0"/>
    <xf numFmtId="0" fontId="23" fillId="44" borderId="8" applyNumberFormat="0" applyAlignment="0" applyProtection="0"/>
    <xf numFmtId="0" fontId="23" fillId="44" borderId="8" applyNumberFormat="0" applyAlignment="0" applyProtection="0"/>
    <xf numFmtId="0" fontId="23" fillId="44" borderId="8" applyNumberFormat="0" applyAlignment="0" applyProtection="0"/>
    <xf numFmtId="0" fontId="23" fillId="44" borderId="8" applyNumberFormat="0" applyAlignment="0" applyProtection="0"/>
    <xf numFmtId="0" fontId="23" fillId="44" borderId="8" applyNumberFormat="0" applyAlignment="0" applyProtection="0"/>
    <xf numFmtId="0" fontId="23" fillId="44" borderId="8" applyNumberFormat="0" applyAlignment="0" applyProtection="0"/>
    <xf numFmtId="0" fontId="23" fillId="44" borderId="8" applyNumberFormat="0" applyAlignment="0" applyProtection="0"/>
    <xf numFmtId="0" fontId="23" fillId="44" borderId="8" applyNumberFormat="0" applyAlignment="0" applyProtection="0"/>
    <xf numFmtId="0" fontId="23" fillId="44" borderId="8" applyNumberFormat="0" applyAlignment="0" applyProtection="0"/>
    <xf numFmtId="0" fontId="23" fillId="44" borderId="8" applyNumberFormat="0" applyAlignment="0" applyProtection="0"/>
    <xf numFmtId="0" fontId="23" fillId="44" borderId="8" applyNumberFormat="0" applyAlignment="0" applyProtection="0"/>
    <xf numFmtId="0" fontId="23" fillId="44" borderId="8" applyNumberFormat="0" applyAlignment="0" applyProtection="0"/>
    <xf numFmtId="0" fontId="23" fillId="44" borderId="8" applyNumberFormat="0" applyAlignment="0" applyProtection="0"/>
    <xf numFmtId="0" fontId="23" fillId="44" borderId="8" applyNumberFormat="0" applyAlignment="0" applyProtection="0"/>
    <xf numFmtId="0" fontId="23" fillId="44" borderId="8" applyNumberFormat="0" applyAlignment="0" applyProtection="0"/>
    <xf numFmtId="0" fontId="23" fillId="44" borderId="8" applyNumberFormat="0" applyAlignment="0" applyProtection="0"/>
    <xf numFmtId="0" fontId="23" fillId="44" borderId="8" applyNumberFormat="0" applyAlignment="0" applyProtection="0"/>
    <xf numFmtId="0" fontId="23" fillId="44" borderId="8" applyNumberFormat="0" applyAlignment="0" applyProtection="0"/>
    <xf numFmtId="0" fontId="23" fillId="44" borderId="8" applyNumberFormat="0" applyAlignment="0" applyProtection="0"/>
    <xf numFmtId="0" fontId="23" fillId="44" borderId="8" applyNumberFormat="0" applyAlignment="0" applyProtection="0"/>
    <xf numFmtId="0" fontId="23" fillId="44" borderId="8" applyNumberFormat="0" applyAlignment="0" applyProtection="0"/>
    <xf numFmtId="0" fontId="23" fillId="44" borderId="8" applyNumberFormat="0" applyAlignment="0" applyProtection="0"/>
    <xf numFmtId="0" fontId="23" fillId="44" borderId="8" applyNumberFormat="0" applyAlignment="0" applyProtection="0"/>
    <xf numFmtId="0" fontId="23" fillId="44" borderId="8" applyNumberFormat="0" applyAlignment="0" applyProtection="0"/>
    <xf numFmtId="0" fontId="23" fillId="44" borderId="8" applyNumberFormat="0" applyAlignment="0" applyProtection="0"/>
    <xf numFmtId="0" fontId="23" fillId="44" borderId="8" applyNumberFormat="0" applyAlignment="0" applyProtection="0"/>
    <xf numFmtId="0" fontId="23" fillId="44" borderId="8" applyNumberFormat="0" applyAlignment="0" applyProtection="0"/>
    <xf numFmtId="0" fontId="23" fillId="44" borderId="8" applyNumberFormat="0" applyAlignment="0" applyProtection="0"/>
    <xf numFmtId="0" fontId="23" fillId="44" borderId="8" applyNumberFormat="0" applyAlignment="0" applyProtection="0"/>
    <xf numFmtId="0" fontId="23" fillId="44" borderId="8" applyNumberFormat="0" applyAlignment="0" applyProtection="0"/>
    <xf numFmtId="0" fontId="23" fillId="44" borderId="8" applyNumberFormat="0" applyAlignment="0" applyProtection="0"/>
    <xf numFmtId="0" fontId="23" fillId="44" borderId="8" applyNumberFormat="0" applyAlignment="0" applyProtection="0"/>
    <xf numFmtId="0" fontId="23" fillId="44" borderId="8" applyNumberFormat="0" applyAlignment="0" applyProtection="0"/>
    <xf numFmtId="0" fontId="23" fillId="44" borderId="8" applyNumberFormat="0" applyAlignment="0" applyProtection="0"/>
    <xf numFmtId="0" fontId="23" fillId="44" borderId="8" applyNumberFormat="0" applyAlignment="0" applyProtection="0"/>
    <xf numFmtId="0" fontId="23" fillId="44" borderId="8" applyNumberFormat="0" applyAlignment="0" applyProtection="0"/>
    <xf numFmtId="0" fontId="23" fillId="44" borderId="8" applyNumberFormat="0" applyAlignment="0" applyProtection="0"/>
    <xf numFmtId="0" fontId="23" fillId="44" borderId="8" applyNumberFormat="0" applyAlignment="0" applyProtection="0"/>
    <xf numFmtId="0" fontId="23" fillId="44" borderId="8" applyNumberFormat="0" applyAlignment="0" applyProtection="0"/>
    <xf numFmtId="0" fontId="23" fillId="44" borderId="8" applyNumberFormat="0" applyAlignment="0" applyProtection="0"/>
    <xf numFmtId="0" fontId="23" fillId="44" borderId="8" applyNumberFormat="0" applyAlignment="0" applyProtection="0"/>
    <xf numFmtId="0" fontId="23" fillId="44" borderId="8" applyNumberFormat="0" applyAlignment="0" applyProtection="0"/>
    <xf numFmtId="0" fontId="23" fillId="44" borderId="8" applyNumberFormat="0" applyAlignment="0" applyProtection="0"/>
    <xf numFmtId="0" fontId="23" fillId="44" borderId="8" applyNumberFormat="0" applyAlignment="0" applyProtection="0"/>
    <xf numFmtId="0" fontId="23" fillId="44" borderId="8" applyNumberFormat="0" applyAlignment="0" applyProtection="0"/>
    <xf numFmtId="0" fontId="23" fillId="44" borderId="8" applyNumberFormat="0" applyAlignment="0" applyProtection="0"/>
    <xf numFmtId="0" fontId="23" fillId="44" borderId="8" applyNumberFormat="0" applyAlignment="0" applyProtection="0"/>
    <xf numFmtId="0" fontId="23" fillId="44" borderId="8" applyNumberFormat="0" applyAlignment="0" applyProtection="0"/>
    <xf numFmtId="0" fontId="23" fillId="44" borderId="8" applyNumberFormat="0" applyAlignment="0" applyProtection="0"/>
    <xf numFmtId="0" fontId="23" fillId="44" borderId="8" applyNumberFormat="0" applyAlignment="0" applyProtection="0"/>
    <xf numFmtId="0" fontId="23" fillId="44" borderId="8" applyNumberFormat="0" applyAlignment="0" applyProtection="0"/>
    <xf numFmtId="0" fontId="23" fillId="44" borderId="8" applyNumberFormat="0" applyAlignment="0" applyProtection="0"/>
    <xf numFmtId="0" fontId="23" fillId="44" borderId="8" applyNumberFormat="0" applyAlignment="0" applyProtection="0"/>
    <xf numFmtId="0" fontId="23" fillId="44" borderId="8" applyNumberFormat="0" applyAlignment="0" applyProtection="0"/>
    <xf numFmtId="0" fontId="23" fillId="44" borderId="8" applyNumberFormat="0" applyAlignment="0" applyProtection="0"/>
    <xf numFmtId="0" fontId="23" fillId="44" borderId="8" applyNumberFormat="0" applyAlignment="0" applyProtection="0"/>
    <xf numFmtId="0" fontId="23" fillId="44" borderId="8" applyNumberFormat="0" applyAlignment="0" applyProtection="0"/>
    <xf numFmtId="0" fontId="23" fillId="44" borderId="8" applyNumberFormat="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169" fontId="11" fillId="0" borderId="0" applyFont="0" applyFill="0" applyBorder="0" applyAlignment="0" applyProtection="0"/>
    <xf numFmtId="43" fontId="11" fillId="0" borderId="0" applyFont="0" applyFill="0" applyBorder="0" applyAlignment="0" applyProtection="0"/>
    <xf numFmtId="43"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43" fontId="12"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2" fillId="0" borderId="0" applyFont="0" applyFill="0" applyBorder="0" applyAlignment="0" applyProtection="0"/>
    <xf numFmtId="43" fontId="12" fillId="0" borderId="0" applyFont="0" applyFill="0" applyBorder="0" applyAlignment="0" applyProtection="0"/>
    <xf numFmtId="43" fontId="25" fillId="0" borderId="0" applyFont="0" applyFill="0" applyBorder="0" applyAlignment="0" applyProtection="0"/>
    <xf numFmtId="43" fontId="12"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169" fontId="12" fillId="0" borderId="0" applyFont="0" applyFill="0" applyBorder="0" applyAlignment="0" applyProtection="0"/>
    <xf numFmtId="43" fontId="1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3"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3" fontId="2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0" fontId="27" fillId="45" borderId="10" applyNumberFormat="0"/>
    <xf numFmtId="37" fontId="15" fillId="0" borderId="11" applyNumberFormat="0">
      <alignment horizontal="centerContinuous" vertical="top" wrapText="1"/>
    </xf>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9" fillId="0" borderId="12" applyFill="0" applyProtection="0">
      <alignment horizontal="left" textRotation="60" wrapText="1"/>
    </xf>
    <xf numFmtId="0" fontId="11" fillId="0" borderId="0" applyFill="0" applyProtection="0"/>
    <xf numFmtId="0" fontId="11" fillId="0" borderId="0" applyFill="0" applyProtection="0"/>
    <xf numFmtId="0" fontId="11" fillId="0" borderId="0" applyFill="0" applyProtection="0"/>
    <xf numFmtId="0" fontId="11" fillId="0" borderId="0" applyFill="0" applyProtection="0"/>
    <xf numFmtId="0" fontId="30" fillId="0" borderId="0" applyNumberFormat="0" applyFont="0" applyBorder="0" applyAlignment="0" applyProtection="0"/>
    <xf numFmtId="0" fontId="31" fillId="44" borderId="0" applyNumberFormat="0" applyFont="0" applyBorder="0" applyAlignment="0" applyProtection="0"/>
    <xf numFmtId="171" fontId="32" fillId="0" borderId="0" applyFill="0" applyBorder="0"/>
    <xf numFmtId="15" fontId="30" fillId="0" borderId="0" applyFill="0" applyBorder="0" applyProtection="0">
      <alignment horizontal="center"/>
    </xf>
    <xf numFmtId="0"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0"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0"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0"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0" fontId="34" fillId="0" borderId="0" applyNumberFormat="0" applyFill="0" applyBorder="0" applyAlignment="0" applyProtection="0"/>
    <xf numFmtId="15" fontId="35" fillId="38" borderId="14">
      <alignment horizontal="center"/>
      <protection locked="0"/>
    </xf>
    <xf numFmtId="173" fontId="35" fillId="38" borderId="14" applyAlignment="0">
      <protection locked="0"/>
    </xf>
    <xf numFmtId="0" fontId="35" fillId="38" borderId="14" applyAlignment="0">
      <protection locked="0"/>
    </xf>
    <xf numFmtId="0" fontId="35" fillId="38" borderId="14" applyAlignment="0">
      <protection locked="0"/>
    </xf>
    <xf numFmtId="174" fontId="30" fillId="0" borderId="0" applyFill="0" applyBorder="0" applyAlignment="0" applyProtection="0"/>
    <xf numFmtId="173" fontId="30" fillId="0" borderId="0" applyFill="0" applyBorder="0" applyAlignment="0" applyProtection="0"/>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36" fillId="0" borderId="0" applyNumberFormat="0" applyFill="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37" fontId="38" fillId="42" borderId="15" applyBorder="0" applyAlignment="0"/>
    <xf numFmtId="37" fontId="38" fillId="42" borderId="15" applyBorder="0" applyAlignment="0"/>
    <xf numFmtId="37" fontId="38" fillId="42" borderId="15" applyBorder="0" applyAlignment="0"/>
    <xf numFmtId="0" fontId="39" fillId="42" borderId="16" applyNumberFormat="0">
      <alignment vertical="center"/>
    </xf>
    <xf numFmtId="37" fontId="38" fillId="42" borderId="15" applyBorder="0" applyAlignment="0"/>
    <xf numFmtId="0" fontId="40" fillId="0" borderId="0">
      <alignment horizontal="left"/>
    </xf>
    <xf numFmtId="0" fontId="40" fillId="0" borderId="0">
      <alignment horizontal="left"/>
    </xf>
    <xf numFmtId="0" fontId="40" fillId="0" borderId="0">
      <alignment horizontal="left"/>
    </xf>
    <xf numFmtId="0" fontId="41" fillId="0" borderId="0">
      <alignment horizontal="left" indent="1"/>
    </xf>
    <xf numFmtId="0" fontId="41" fillId="0" borderId="0">
      <alignment horizontal="left" indent="1"/>
    </xf>
    <xf numFmtId="0" fontId="41" fillId="0" borderId="0">
      <alignment horizontal="left" indent="1"/>
    </xf>
    <xf numFmtId="174" fontId="11" fillId="0" borderId="0" applyNumberFormat="0" applyFont="0" applyFill="0" applyBorder="0" applyAlignment="0" applyProtection="0"/>
    <xf numFmtId="0" fontId="42" fillId="0" borderId="17" applyNumberFormat="0" applyFill="0" applyAlignment="0" applyProtection="0"/>
    <xf numFmtId="0" fontId="42" fillId="0" borderId="17" applyNumberFormat="0" applyFill="0" applyAlignment="0" applyProtection="0"/>
    <xf numFmtId="0" fontId="42" fillId="0" borderId="17" applyNumberFormat="0" applyFill="0" applyAlignment="0" applyProtection="0"/>
    <xf numFmtId="0" fontId="42" fillId="0" borderId="17" applyNumberFormat="0" applyFill="0" applyAlignment="0" applyProtection="0"/>
    <xf numFmtId="0" fontId="42" fillId="0" borderId="17" applyNumberFormat="0" applyFill="0" applyAlignment="0" applyProtection="0"/>
    <xf numFmtId="0" fontId="42" fillId="0" borderId="17" applyNumberFormat="0" applyFill="0" applyAlignment="0" applyProtection="0"/>
    <xf numFmtId="0" fontId="43" fillId="0" borderId="18" applyNumberFormat="0" applyFill="0" applyAlignment="0" applyProtection="0"/>
    <xf numFmtId="0" fontId="43" fillId="0" borderId="18" applyNumberFormat="0" applyFill="0" applyAlignment="0" applyProtection="0"/>
    <xf numFmtId="0" fontId="43" fillId="0" borderId="18" applyNumberFormat="0" applyFill="0" applyAlignment="0" applyProtection="0"/>
    <xf numFmtId="0" fontId="43" fillId="0" borderId="18" applyNumberFormat="0" applyFill="0" applyAlignment="0" applyProtection="0"/>
    <xf numFmtId="0" fontId="43" fillId="0" borderId="18" applyNumberFormat="0" applyFill="0" applyAlignment="0" applyProtection="0"/>
    <xf numFmtId="0" fontId="43" fillId="0" borderId="18" applyNumberFormat="0" applyFill="0" applyAlignment="0" applyProtection="0"/>
    <xf numFmtId="0" fontId="44" fillId="0" borderId="19" applyNumberFormat="0" applyFill="0" applyAlignment="0" applyProtection="0"/>
    <xf numFmtId="0" fontId="44" fillId="0" borderId="19" applyNumberFormat="0" applyFill="0" applyAlignment="0" applyProtection="0"/>
    <xf numFmtId="0" fontId="44" fillId="0" borderId="19" applyNumberFormat="0" applyFill="0" applyAlignment="0" applyProtection="0"/>
    <xf numFmtId="0" fontId="44" fillId="0" borderId="19" applyNumberFormat="0" applyFill="0" applyAlignment="0" applyProtection="0"/>
    <xf numFmtId="0" fontId="44" fillId="0" borderId="19" applyNumberFormat="0" applyFill="0" applyAlignment="0" applyProtection="0"/>
    <xf numFmtId="0" fontId="44" fillId="0" borderId="19" applyNumberFormat="0" applyFill="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alignment vertical="top"/>
      <protection locked="0"/>
    </xf>
    <xf numFmtId="0" fontId="46" fillId="0" borderId="0" applyNumberFormat="0" applyFill="0" applyBorder="0" applyAlignment="0" applyProtection="0">
      <alignment vertical="top"/>
      <protection locked="0"/>
    </xf>
    <xf numFmtId="0" fontId="47" fillId="37" borderId="0" applyFill="0" applyBorder="0" applyProtection="0"/>
    <xf numFmtId="0" fontId="48" fillId="0" borderId="0" applyNumberFormat="0" applyFill="0" applyBorder="0" applyAlignment="0" applyProtection="0">
      <alignment vertical="top"/>
      <protection locked="0"/>
    </xf>
    <xf numFmtId="0" fontId="11" fillId="0" borderId="0">
      <alignment horizontal="left" vertical="top" wrapText="1" indent="2"/>
    </xf>
    <xf numFmtId="0" fontId="11" fillId="0" borderId="0">
      <alignment horizontal="left" vertical="top" wrapText="1" indent="2"/>
    </xf>
    <xf numFmtId="167" fontId="49" fillId="46" borderId="20" applyNumberFormat="0">
      <alignment vertical="center"/>
    </xf>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37" fontId="51" fillId="0" borderId="21" applyNumberFormat="0" applyBorder="0" applyAlignment="0">
      <protection locked="0"/>
    </xf>
    <xf numFmtId="0" fontId="49" fillId="47" borderId="20" applyNumberFormat="0">
      <alignment vertical="center"/>
      <protection locked="0"/>
    </xf>
    <xf numFmtId="0" fontId="49" fillId="47" borderId="20" applyNumberFormat="0">
      <alignment vertical="center"/>
      <protection locked="0"/>
    </xf>
    <xf numFmtId="0" fontId="49" fillId="47" borderId="20" applyNumberFormat="0">
      <alignment vertical="center"/>
      <protection locked="0"/>
    </xf>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49" fillId="47" borderId="20" applyNumberFormat="0">
      <alignment vertical="center"/>
      <protection locked="0"/>
    </xf>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49" fillId="47" borderId="20" applyNumberFormat="0">
      <alignment vertical="center"/>
      <protection locked="0"/>
    </xf>
    <xf numFmtId="37" fontId="51" fillId="0" borderId="21" applyNumberFormat="0" applyBorder="0" applyAlignment="0">
      <protection locked="0"/>
    </xf>
    <xf numFmtId="37" fontId="51" fillId="0" borderId="21" applyNumberFormat="0" applyBorder="0" applyAlignment="0">
      <protection locked="0"/>
    </xf>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49" fillId="47" borderId="20" applyNumberFormat="0">
      <alignment vertical="center"/>
      <protection locked="0"/>
    </xf>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49" fillId="46" borderId="20" applyNumberFormat="0">
      <alignment vertical="center"/>
    </xf>
    <xf numFmtId="38" fontId="52" fillId="0" borderId="0"/>
    <xf numFmtId="38" fontId="53" fillId="0" borderId="0"/>
    <xf numFmtId="38" fontId="54" fillId="0" borderId="0"/>
    <xf numFmtId="38" fontId="55" fillId="0" borderId="0"/>
    <xf numFmtId="0" fontId="27" fillId="0" borderId="0"/>
    <xf numFmtId="0" fontId="27" fillId="0" borderId="0"/>
    <xf numFmtId="37" fontId="11" fillId="0" borderId="0" applyBorder="0" applyAlignment="0">
      <alignment horizontal="left"/>
      <protection locked="0"/>
    </xf>
    <xf numFmtId="37" fontId="11" fillId="0" borderId="0" applyBorder="0" applyAlignment="0">
      <alignment horizontal="left"/>
      <protection locked="0"/>
    </xf>
    <xf numFmtId="0" fontId="56" fillId="0" borderId="22" applyNumberFormat="0" applyFill="0" applyAlignment="0" applyProtection="0"/>
    <xf numFmtId="0" fontId="56" fillId="0" borderId="22" applyNumberFormat="0" applyFill="0" applyAlignment="0" applyProtection="0"/>
    <xf numFmtId="0" fontId="56" fillId="0" borderId="22" applyNumberFormat="0" applyFill="0" applyAlignment="0" applyProtection="0"/>
    <xf numFmtId="0" fontId="56" fillId="0" borderId="22" applyNumberFormat="0" applyFill="0" applyAlignment="0" applyProtection="0"/>
    <xf numFmtId="0" fontId="56" fillId="0" borderId="22" applyNumberFormat="0" applyFill="0" applyAlignment="0" applyProtection="0"/>
    <xf numFmtId="0" fontId="56" fillId="0" borderId="22" applyNumberFormat="0" applyFill="0" applyAlignment="0" applyProtection="0"/>
    <xf numFmtId="0" fontId="11" fillId="0" borderId="23" applyBorder="0">
      <alignment horizontal="center" vertical="center" wrapText="1"/>
    </xf>
    <xf numFmtId="0" fontId="49" fillId="39" borderId="24" applyNumberFormat="0">
      <alignment vertical="center"/>
      <protection locked="0"/>
    </xf>
    <xf numFmtId="0" fontId="57" fillId="39" borderId="24" applyFont="0">
      <protection locked="0"/>
    </xf>
    <xf numFmtId="0" fontId="58" fillId="0" borderId="0" applyBorder="0">
      <alignment horizontal="left" vertical="top"/>
    </xf>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11" fillId="0" borderId="0"/>
    <xf numFmtId="0" fontId="11" fillId="0" borderId="0"/>
    <xf numFmtId="0" fontId="6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 fillId="0" borderId="0"/>
    <xf numFmtId="0" fontId="62" fillId="0" borderId="0"/>
    <xf numFmtId="0" fontId="11" fillId="0" borderId="0"/>
    <xf numFmtId="0" fontId="1" fillId="0" borderId="0"/>
    <xf numFmtId="0" fontId="11" fillId="0" borderId="0"/>
    <xf numFmtId="0" fontId="63" fillId="0" borderId="0"/>
    <xf numFmtId="0" fontId="11" fillId="0" borderId="0"/>
    <xf numFmtId="0" fontId="11" fillId="0" borderId="0"/>
    <xf numFmtId="0" fontId="11" fillId="0" borderId="0"/>
    <xf numFmtId="0" fontId="11" fillId="0" borderId="0"/>
    <xf numFmtId="0" fontId="11" fillId="0" borderId="0"/>
    <xf numFmtId="0" fontId="11" fillId="0" borderId="0" applyNumberFormat="0" applyFill="0" applyBorder="0" applyAlignment="0" applyProtection="0"/>
    <xf numFmtId="0" fontId="11" fillId="0" borderId="0"/>
    <xf numFmtId="0" fontId="64" fillId="0" borderId="0"/>
    <xf numFmtId="0" fontId="11"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3" fillId="0" borderId="0"/>
    <xf numFmtId="0" fontId="63" fillId="0" borderId="0"/>
    <xf numFmtId="0" fontId="11" fillId="0" borderId="0"/>
    <xf numFmtId="0" fontId="1" fillId="0" borderId="0"/>
    <xf numFmtId="0" fontId="1" fillId="0" borderId="0"/>
    <xf numFmtId="0" fontId="1" fillId="0" borderId="0"/>
    <xf numFmtId="0" fontId="1" fillId="0" borderId="0"/>
    <xf numFmtId="0" fontId="11" fillId="0" borderId="0"/>
    <xf numFmtId="0" fontId="11" fillId="0" borderId="0"/>
    <xf numFmtId="0" fontId="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 fillId="0" borderId="0"/>
    <xf numFmtId="0" fontId="1" fillId="0" borderId="0"/>
    <xf numFmtId="0" fontId="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3" fillId="0" borderId="0"/>
    <xf numFmtId="0" fontId="11" fillId="0" borderId="0"/>
    <xf numFmtId="0" fontId="63" fillId="0" borderId="0"/>
    <xf numFmtId="0" fontId="1" fillId="0" borderId="0"/>
    <xf numFmtId="0" fontId="1" fillId="0" borderId="0"/>
    <xf numFmtId="0" fontId="11"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0" fontId="11" fillId="0" borderId="0"/>
    <xf numFmtId="0" fontId="1" fillId="0" borderId="0"/>
    <xf numFmtId="0" fontId="1"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 fillId="0" borderId="0"/>
    <xf numFmtId="0" fontId="11" fillId="0" borderId="0"/>
    <xf numFmtId="0" fontId="1" fillId="0" borderId="0"/>
    <xf numFmtId="0" fontId="1" fillId="0" borderId="0"/>
    <xf numFmtId="0" fontId="11" fillId="0" borderId="0"/>
    <xf numFmtId="0" fontId="1" fillId="0" borderId="0"/>
    <xf numFmtId="0" fontId="11" fillId="0" borderId="0"/>
    <xf numFmtId="0" fontId="1" fillId="0" borderId="0"/>
    <xf numFmtId="0" fontId="1" fillId="0" borderId="0"/>
    <xf numFmtId="0" fontId="1" fillId="0" borderId="0"/>
    <xf numFmtId="0" fontId="1"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5" fillId="0" borderId="0"/>
    <xf numFmtId="0" fontId="1" fillId="0" borderId="0"/>
    <xf numFmtId="0" fontId="1" fillId="0" borderId="0"/>
    <xf numFmtId="0" fontId="1" fillId="0" borderId="0"/>
    <xf numFmtId="0" fontId="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2" fillId="48" borderId="25" applyNumberFormat="0" applyFont="0" applyAlignment="0" applyProtection="0"/>
    <xf numFmtId="0" fontId="11" fillId="48" borderId="25" applyNumberFormat="0" applyFont="0" applyAlignment="0" applyProtection="0"/>
    <xf numFmtId="0" fontId="1" fillId="2" borderId="1"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 fillId="2" borderId="1"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1" fillId="48" borderId="25"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1" fillId="48" borderId="25" applyNumberFormat="0" applyFont="0" applyAlignment="0" applyProtection="0"/>
    <xf numFmtId="0" fontId="1" fillId="2" borderId="1"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 fillId="2" borderId="1"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 fillId="2" borderId="1"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1" fillId="48" borderId="25"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1" fillId="48" borderId="25" applyNumberFormat="0" applyFont="0" applyAlignment="0" applyProtection="0"/>
    <xf numFmtId="0" fontId="1" fillId="2" borderId="1"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 fillId="2" borderId="1"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40" fontId="67" fillId="49" borderId="0">
      <alignment horizontal="right"/>
    </xf>
    <xf numFmtId="0" fontId="68" fillId="49" borderId="0">
      <alignment horizontal="right"/>
    </xf>
    <xf numFmtId="0" fontId="69" fillId="49" borderId="26"/>
    <xf numFmtId="0" fontId="69" fillId="0" borderId="0" applyBorder="0">
      <alignment horizontal="centerContinuous"/>
    </xf>
    <xf numFmtId="0" fontId="70" fillId="0" borderId="0" applyBorder="0">
      <alignment horizontal="centerContinuous"/>
    </xf>
    <xf numFmtId="175" fontId="71" fillId="0" borderId="0" applyFont="0" applyFill="0" applyBorder="0" applyProtection="0">
      <alignment horizontal="center"/>
      <protection locked="0"/>
    </xf>
    <xf numFmtId="9" fontId="11" fillId="0" borderId="0" applyFont="0" applyFill="0" applyBorder="0" applyAlignment="0" applyProtection="0"/>
    <xf numFmtId="9" fontId="11" fillId="0" borderId="0" applyFont="0" applyFill="0" applyBorder="0" applyAlignment="0" applyProtection="0"/>
    <xf numFmtId="9" fontId="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1"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1" fillId="0" borderId="0" applyFont="0" applyFill="0" applyBorder="0" applyAlignment="0" applyProtection="0"/>
    <xf numFmtId="9" fontId="12" fillId="0" borderId="0" applyFont="0" applyFill="0" applyBorder="0" applyAlignment="0" applyProtection="0"/>
    <xf numFmtId="9" fontId="11" fillId="0" borderId="0" applyFont="0" applyFill="0" applyBorder="0" applyAlignment="0" applyProtection="0"/>
    <xf numFmtId="9" fontId="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2"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2" fillId="0" borderId="0" applyFont="0" applyFill="0" applyBorder="0" applyAlignment="0" applyProtection="0"/>
    <xf numFmtId="9" fontId="1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1" fillId="0" borderId="0">
      <alignment horizontal="left" wrapText="1" indent="1"/>
    </xf>
    <xf numFmtId="0" fontId="11" fillId="0" borderId="0">
      <alignment horizontal="left" wrapText="1" indent="1"/>
    </xf>
    <xf numFmtId="0" fontId="11" fillId="42" borderId="27" applyBorder="0" applyAlignment="0">
      <alignment horizontal="center" vertical="top"/>
    </xf>
    <xf numFmtId="0" fontId="11" fillId="42" borderId="27" applyBorder="0" applyAlignment="0">
      <alignment horizontal="center" vertical="top"/>
    </xf>
    <xf numFmtId="0" fontId="72" fillId="0" borderId="0"/>
    <xf numFmtId="0" fontId="72" fillId="0" borderId="0"/>
    <xf numFmtId="0" fontId="72" fillId="0" borderId="0"/>
    <xf numFmtId="0" fontId="72" fillId="0" borderId="0"/>
    <xf numFmtId="0" fontId="72" fillId="0" borderId="0"/>
    <xf numFmtId="167" fontId="73" fillId="50" borderId="0" applyNumberFormat="0">
      <alignment vertical="center"/>
    </xf>
    <xf numFmtId="0" fontId="74" fillId="0" borderId="0" applyNumberFormat="0" applyFill="0" applyBorder="0" applyAlignment="0" applyProtection="0"/>
    <xf numFmtId="49" fontId="75" fillId="40" borderId="28">
      <alignment horizontal="center" vertical="center" wrapText="1"/>
    </xf>
    <xf numFmtId="167" fontId="76" fillId="39" borderId="0">
      <alignment vertical="center"/>
    </xf>
    <xf numFmtId="167" fontId="76" fillId="39" borderId="0">
      <alignment vertical="center"/>
    </xf>
    <xf numFmtId="167" fontId="76" fillId="39" borderId="0">
      <alignment vertical="center"/>
    </xf>
    <xf numFmtId="167" fontId="76" fillId="39" borderId="0">
      <alignment vertical="center"/>
    </xf>
    <xf numFmtId="167" fontId="76" fillId="39" borderId="0">
      <alignment vertical="center"/>
    </xf>
    <xf numFmtId="49" fontId="75" fillId="40" borderId="28">
      <alignment horizontal="center" vertical="center" wrapText="1"/>
    </xf>
    <xf numFmtId="49" fontId="75" fillId="40" borderId="28">
      <alignment horizontal="center" vertical="center" wrapText="1"/>
    </xf>
    <xf numFmtId="167" fontId="76" fillId="39" borderId="0">
      <alignment vertical="center"/>
    </xf>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11" fillId="0" borderId="23" applyBorder="0">
      <alignment horizontal="center" vertical="top" wrapText="1"/>
    </xf>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5" fillId="51" borderId="0" applyNumberFormat="0" applyBorder="0" applyAlignment="0" applyProtection="0"/>
    <xf numFmtId="0" fontId="75" fillId="52" borderId="0" applyNumberFormat="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83" fillId="0" borderId="0" applyNumberFormat="0" applyFill="0" applyBorder="0" applyAlignment="0" applyProtection="0"/>
    <xf numFmtId="43" fontId="1" fillId="0" borderId="0" applyFont="0" applyFill="0" applyBorder="0" applyAlignment="0" applyProtection="0"/>
    <xf numFmtId="0" fontId="12" fillId="0" borderId="0"/>
  </cellStyleXfs>
  <cellXfs count="617">
    <xf numFmtId="0" fontId="0" fillId="0" borderId="0" xfId="0"/>
    <xf numFmtId="0" fontId="0" fillId="16" borderId="0" xfId="0" applyFill="1"/>
    <xf numFmtId="0" fontId="85" fillId="16" borderId="49" xfId="0" applyFont="1" applyFill="1" applyBorder="1"/>
    <xf numFmtId="0" fontId="0" fillId="16" borderId="0" xfId="0" applyFill="1" applyBorder="1"/>
    <xf numFmtId="0" fontId="86" fillId="16" borderId="0" xfId="0" applyFont="1" applyFill="1" applyAlignment="1"/>
    <xf numFmtId="0" fontId="87" fillId="55" borderId="50" xfId="0" applyFont="1" applyFill="1" applyBorder="1" applyAlignment="1">
      <alignment horizontal="left" vertical="center"/>
    </xf>
    <xf numFmtId="0" fontId="2" fillId="16" borderId="0" xfId="0" applyFont="1" applyFill="1"/>
    <xf numFmtId="0" fontId="91" fillId="16" borderId="0" xfId="0" applyFont="1" applyFill="1" applyAlignment="1"/>
    <xf numFmtId="0" fontId="93" fillId="16" borderId="0" xfId="0" applyFont="1" applyFill="1" applyAlignment="1"/>
    <xf numFmtId="0" fontId="89" fillId="17" borderId="55" xfId="0" applyFont="1" applyFill="1" applyBorder="1" applyAlignment="1">
      <alignment horizontal="left" vertical="center"/>
    </xf>
    <xf numFmtId="0" fontId="88" fillId="16" borderId="55" xfId="46238" applyFont="1" applyFill="1" applyBorder="1" applyAlignment="1">
      <alignment horizontal="left" vertical="center"/>
    </xf>
    <xf numFmtId="0" fontId="88" fillId="16" borderId="54" xfId="46238" applyFont="1" applyFill="1" applyBorder="1" applyAlignment="1">
      <alignment horizontal="left" vertical="center"/>
    </xf>
    <xf numFmtId="0" fontId="88" fillId="16" borderId="55" xfId="0" applyFont="1" applyFill="1" applyBorder="1" applyAlignment="1">
      <alignment horizontal="left" vertical="center"/>
    </xf>
    <xf numFmtId="0" fontId="88" fillId="16" borderId="54" xfId="0" applyFont="1" applyFill="1" applyBorder="1" applyAlignment="1">
      <alignment horizontal="left" vertical="center"/>
    </xf>
    <xf numFmtId="0" fontId="88" fillId="16" borderId="52" xfId="0" applyFont="1" applyFill="1" applyBorder="1" applyAlignment="1">
      <alignment horizontal="left" vertical="center"/>
    </xf>
    <xf numFmtId="0" fontId="88" fillId="16" borderId="52" xfId="46238" applyFont="1" applyFill="1" applyBorder="1" applyAlignment="1">
      <alignment horizontal="left" vertical="center"/>
    </xf>
    <xf numFmtId="0" fontId="88" fillId="16" borderId="53" xfId="46238" applyFont="1" applyFill="1" applyBorder="1" applyAlignment="1">
      <alignment horizontal="left" vertical="center"/>
    </xf>
    <xf numFmtId="0" fontId="0" fillId="16" borderId="0" xfId="0" applyFill="1" applyAlignment="1" applyProtection="1">
      <alignment horizontal="center" vertical="center"/>
    </xf>
    <xf numFmtId="0" fontId="91" fillId="16" borderId="0" xfId="0" applyFont="1" applyFill="1" applyAlignment="1" applyProtection="1">
      <alignment horizontal="left" vertical="center"/>
    </xf>
    <xf numFmtId="0" fontId="4" fillId="16" borderId="0" xfId="0" applyFont="1" applyFill="1" applyAlignment="1" applyProtection="1">
      <alignment horizontal="right" vertical="center"/>
    </xf>
    <xf numFmtId="0" fontId="4" fillId="16" borderId="0" xfId="0" applyFont="1" applyFill="1" applyAlignment="1" applyProtection="1">
      <alignment horizontal="left" vertical="center"/>
    </xf>
    <xf numFmtId="0" fontId="4" fillId="16" borderId="0" xfId="0" applyFont="1" applyFill="1" applyAlignment="1" applyProtection="1">
      <alignment horizontal="center" vertical="center"/>
    </xf>
    <xf numFmtId="1" fontId="4" fillId="16" borderId="0" xfId="0" applyNumberFormat="1" applyFont="1" applyFill="1" applyAlignment="1" applyProtection="1">
      <alignment horizontal="center" vertical="center"/>
    </xf>
    <xf numFmtId="1" fontId="4" fillId="16" borderId="0" xfId="0" applyNumberFormat="1" applyFont="1" applyFill="1" applyAlignment="1" applyProtection="1">
      <alignment horizontal="right" vertical="center"/>
    </xf>
    <xf numFmtId="0" fontId="2" fillId="16" borderId="0" xfId="0" applyFont="1" applyFill="1" applyAlignment="1" applyProtection="1">
      <alignment horizontal="center" vertical="center"/>
    </xf>
    <xf numFmtId="0" fontId="3" fillId="16" borderId="0" xfId="0" applyFont="1" applyFill="1" applyAlignment="1" applyProtection="1">
      <alignment horizontal="center" vertical="center"/>
    </xf>
    <xf numFmtId="0" fontId="90" fillId="0" borderId="0" xfId="0" applyFont="1" applyAlignment="1" applyProtection="1">
      <alignment horizontal="left" vertical="center" readingOrder="1"/>
    </xf>
    <xf numFmtId="0" fontId="3" fillId="16" borderId="0" xfId="0" applyFont="1" applyFill="1" applyAlignment="1" applyProtection="1">
      <alignment horizontal="right" vertical="center"/>
    </xf>
    <xf numFmtId="0" fontId="0" fillId="16" borderId="0" xfId="0" applyFill="1" applyAlignment="1" applyProtection="1">
      <alignment horizontal="right" vertical="center"/>
    </xf>
    <xf numFmtId="1" fontId="2" fillId="16" borderId="0" xfId="0" applyNumberFormat="1" applyFont="1" applyFill="1" applyAlignment="1" applyProtection="1">
      <alignment horizontal="left" vertical="center"/>
    </xf>
    <xf numFmtId="1" fontId="3" fillId="16" borderId="0" xfId="0" applyNumberFormat="1" applyFont="1" applyFill="1" applyAlignment="1" applyProtection="1">
      <alignment horizontal="center" vertical="center"/>
    </xf>
    <xf numFmtId="0" fontId="4" fillId="16" borderId="0" xfId="0" applyFont="1" applyFill="1" applyAlignment="1" applyProtection="1">
      <alignment horizontal="center" vertical="center" wrapText="1"/>
    </xf>
    <xf numFmtId="0" fontId="2" fillId="16" borderId="0" xfId="0" applyFont="1" applyFill="1" applyAlignment="1" applyProtection="1">
      <alignment horizontal="center" vertical="center" wrapText="1"/>
    </xf>
    <xf numFmtId="0" fontId="3" fillId="16" borderId="0" xfId="0" applyFont="1" applyFill="1" applyAlignment="1" applyProtection="1">
      <alignment horizontal="center" vertical="center" wrapText="1"/>
    </xf>
    <xf numFmtId="0" fontId="6" fillId="56" borderId="39" xfId="46238" applyFont="1" applyFill="1" applyBorder="1" applyAlignment="1" applyProtection="1">
      <alignment horizontal="left" vertical="center"/>
    </xf>
    <xf numFmtId="0" fontId="4" fillId="16" borderId="0" xfId="0" applyFont="1" applyFill="1" applyBorder="1" applyAlignment="1" applyProtection="1">
      <alignment horizontal="center" vertical="center"/>
    </xf>
    <xf numFmtId="0" fontId="2" fillId="16" borderId="0" xfId="0" applyFont="1" applyFill="1" applyBorder="1" applyAlignment="1" applyProtection="1">
      <alignment horizontal="center" vertical="center"/>
    </xf>
    <xf numFmtId="0" fontId="3" fillId="16" borderId="0" xfId="0" applyFont="1" applyFill="1" applyBorder="1" applyAlignment="1" applyProtection="1">
      <alignment horizontal="center" vertical="center"/>
    </xf>
    <xf numFmtId="0" fontId="92" fillId="16" borderId="31" xfId="0" applyFont="1" applyFill="1" applyBorder="1" applyAlignment="1" applyProtection="1">
      <alignment horizontal="center" vertical="center"/>
    </xf>
    <xf numFmtId="164" fontId="7" fillId="16" borderId="38" xfId="0" applyNumberFormat="1" applyFont="1" applyFill="1" applyBorder="1" applyAlignment="1" applyProtection="1">
      <alignment horizontal="center" vertical="center"/>
    </xf>
    <xf numFmtId="0" fontId="6" fillId="56" borderId="31" xfId="0" applyFont="1" applyFill="1" applyBorder="1" applyAlignment="1" applyProtection="1">
      <alignment horizontal="left" vertical="center"/>
    </xf>
    <xf numFmtId="0" fontId="79" fillId="56" borderId="31" xfId="0" applyFont="1" applyFill="1" applyBorder="1" applyAlignment="1" applyProtection="1">
      <alignment horizontal="left" vertical="center"/>
    </xf>
    <xf numFmtId="0" fontId="79" fillId="16" borderId="31" xfId="0" applyFont="1" applyFill="1" applyBorder="1" applyAlignment="1" applyProtection="1">
      <alignment horizontal="left" vertical="center"/>
    </xf>
    <xf numFmtId="17" fontId="6" fillId="16" borderId="31" xfId="0" applyNumberFormat="1" applyFont="1" applyFill="1" applyBorder="1" applyAlignment="1" applyProtection="1">
      <alignment horizontal="center" vertical="center"/>
    </xf>
    <xf numFmtId="164" fontId="7" fillId="16" borderId="31" xfId="0" applyNumberFormat="1" applyFont="1" applyFill="1" applyBorder="1" applyAlignment="1" applyProtection="1">
      <alignment horizontal="right" vertical="center"/>
    </xf>
    <xf numFmtId="164" fontId="7" fillId="16" borderId="32" xfId="0" applyNumberFormat="1" applyFont="1" applyFill="1" applyBorder="1" applyAlignment="1" applyProtection="1">
      <alignment horizontal="center" vertical="center"/>
    </xf>
    <xf numFmtId="0" fontId="7" fillId="16" borderId="31" xfId="0" applyFont="1" applyFill="1" applyBorder="1" applyAlignment="1" applyProtection="1">
      <alignment horizontal="left" vertical="center"/>
    </xf>
    <xf numFmtId="17" fontId="6" fillId="0" borderId="31" xfId="0" applyNumberFormat="1" applyFont="1" applyFill="1" applyBorder="1" applyAlignment="1" applyProtection="1">
      <alignment horizontal="center" vertical="center"/>
    </xf>
    <xf numFmtId="164" fontId="7" fillId="0" borderId="31" xfId="0" applyNumberFormat="1" applyFont="1" applyFill="1" applyBorder="1" applyAlignment="1" applyProtection="1">
      <alignment horizontal="right" vertical="center"/>
    </xf>
    <xf numFmtId="164" fontId="7" fillId="16" borderId="31" xfId="0" applyNumberFormat="1" applyFont="1" applyFill="1" applyBorder="1" applyAlignment="1" applyProtection="1">
      <alignment horizontal="center" vertical="center"/>
    </xf>
    <xf numFmtId="164" fontId="81" fillId="16" borderId="32" xfId="0" applyNumberFormat="1" applyFont="1" applyFill="1" applyBorder="1" applyAlignment="1" applyProtection="1">
      <alignment horizontal="center" vertical="center"/>
    </xf>
    <xf numFmtId="0" fontId="6" fillId="16" borderId="31" xfId="0" applyFont="1" applyFill="1" applyBorder="1" applyAlignment="1" applyProtection="1">
      <alignment horizontal="center" vertical="center"/>
    </xf>
    <xf numFmtId="1" fontId="6" fillId="16" borderId="31" xfId="0" applyNumberFormat="1" applyFont="1" applyFill="1" applyBorder="1" applyAlignment="1" applyProtection="1">
      <alignment horizontal="center" vertical="center"/>
    </xf>
    <xf numFmtId="0" fontId="7" fillId="16" borderId="34" xfId="0" applyFont="1" applyFill="1" applyBorder="1" applyAlignment="1" applyProtection="1">
      <alignment horizontal="left" vertical="center"/>
    </xf>
    <xf numFmtId="17" fontId="6" fillId="16" borderId="34" xfId="0" applyNumberFormat="1" applyFont="1" applyFill="1" applyBorder="1" applyAlignment="1" applyProtection="1">
      <alignment horizontal="center" vertical="center"/>
    </xf>
    <xf numFmtId="164" fontId="7" fillId="0" borderId="34" xfId="0" applyNumberFormat="1" applyFont="1" applyFill="1" applyBorder="1" applyAlignment="1" applyProtection="1">
      <alignment horizontal="center" vertical="center"/>
    </xf>
    <xf numFmtId="164" fontId="7" fillId="16" borderId="34" xfId="0" applyNumberFormat="1" applyFont="1" applyFill="1" applyBorder="1" applyAlignment="1" applyProtection="1">
      <alignment horizontal="center" vertical="center"/>
    </xf>
    <xf numFmtId="164" fontId="81" fillId="16" borderId="35" xfId="0" applyNumberFormat="1" applyFont="1" applyFill="1" applyBorder="1" applyAlignment="1" applyProtection="1">
      <alignment horizontal="center" vertical="center"/>
    </xf>
    <xf numFmtId="0" fontId="7" fillId="16" borderId="37" xfId="0" applyFont="1" applyFill="1" applyBorder="1" applyAlignment="1" applyProtection="1">
      <alignment horizontal="left" vertical="center"/>
    </xf>
    <xf numFmtId="0" fontId="6" fillId="0" borderId="33" xfId="0" applyFont="1" applyBorder="1" applyAlignment="1" applyProtection="1">
      <alignment horizontal="left" vertical="center" wrapText="1"/>
    </xf>
    <xf numFmtId="0" fontId="80" fillId="56" borderId="31" xfId="0" applyFont="1" applyFill="1" applyBorder="1" applyAlignment="1" applyProtection="1">
      <alignment horizontal="left" vertical="center"/>
    </xf>
    <xf numFmtId="0" fontId="6" fillId="0" borderId="30" xfId="0" applyFont="1" applyBorder="1" applyAlignment="1" applyProtection="1">
      <alignment horizontal="left" vertical="center"/>
    </xf>
    <xf numFmtId="0" fontId="79" fillId="16" borderId="31" xfId="0" applyFont="1" applyFill="1" applyBorder="1" applyAlignment="1" applyProtection="1">
      <alignment vertical="center"/>
    </xf>
    <xf numFmtId="164" fontId="7" fillId="0" borderId="31" xfId="0" applyNumberFormat="1" applyFont="1" applyFill="1" applyBorder="1" applyAlignment="1" applyProtection="1">
      <alignment horizontal="center" vertical="center"/>
    </xf>
    <xf numFmtId="0" fontId="7" fillId="16" borderId="31" xfId="0" applyFont="1" applyFill="1" applyBorder="1" applyAlignment="1" applyProtection="1">
      <alignment vertical="center"/>
    </xf>
    <xf numFmtId="0" fontId="6" fillId="56" borderId="30" xfId="0" applyFont="1" applyFill="1" applyBorder="1" applyAlignment="1" applyProtection="1">
      <alignment horizontal="left" vertical="center" wrapText="1"/>
    </xf>
    <xf numFmtId="0" fontId="79" fillId="56" borderId="31" xfId="0" applyFont="1" applyFill="1" applyBorder="1" applyAlignment="1" applyProtection="1">
      <alignment vertical="center"/>
    </xf>
    <xf numFmtId="0" fontId="9" fillId="16" borderId="31" xfId="0" applyFont="1" applyFill="1" applyBorder="1" applyAlignment="1" applyProtection="1">
      <alignment horizontal="left" vertical="center"/>
    </xf>
    <xf numFmtId="0" fontId="6" fillId="16" borderId="31" xfId="0" applyFont="1" applyFill="1" applyBorder="1" applyAlignment="1" applyProtection="1">
      <alignment horizontal="left" vertical="center"/>
    </xf>
    <xf numFmtId="0" fontId="79" fillId="16" borderId="34" xfId="0" applyFont="1" applyFill="1" applyBorder="1" applyAlignment="1" applyProtection="1">
      <alignment horizontal="left" vertical="center"/>
    </xf>
    <xf numFmtId="0" fontId="6" fillId="16" borderId="34" xfId="0" applyFont="1" applyFill="1" applyBorder="1" applyAlignment="1" applyProtection="1">
      <alignment horizontal="center" vertical="center"/>
    </xf>
    <xf numFmtId="0" fontId="4" fillId="16" borderId="0" xfId="0" applyFont="1" applyFill="1" applyBorder="1" applyAlignment="1" applyProtection="1">
      <alignment horizontal="center" vertical="center" wrapText="1"/>
    </xf>
    <xf numFmtId="0" fontId="6" fillId="16" borderId="37" xfId="0" applyFont="1" applyFill="1" applyBorder="1" applyAlignment="1" applyProtection="1">
      <alignment horizontal="center" vertical="center"/>
    </xf>
    <xf numFmtId="164" fontId="6" fillId="16" borderId="37" xfId="0" applyNumberFormat="1" applyFont="1" applyFill="1" applyBorder="1" applyAlignment="1" applyProtection="1">
      <alignment horizontal="center" vertical="center"/>
    </xf>
    <xf numFmtId="0" fontId="2" fillId="16" borderId="0" xfId="0" applyFont="1" applyFill="1" applyBorder="1" applyAlignment="1" applyProtection="1">
      <alignment horizontal="center" vertical="center" wrapText="1"/>
    </xf>
    <xf numFmtId="0" fontId="3" fillId="16" borderId="0" xfId="0" applyFont="1" applyFill="1" applyBorder="1" applyAlignment="1" applyProtection="1">
      <alignment horizontal="center" vertical="center" wrapText="1"/>
    </xf>
    <xf numFmtId="0" fontId="0" fillId="16" borderId="0" xfId="0" applyFill="1" applyBorder="1" applyAlignment="1" applyProtection="1">
      <alignment horizontal="center" vertical="center"/>
    </xf>
    <xf numFmtId="0" fontId="7" fillId="16" borderId="37" xfId="0" applyFont="1" applyFill="1" applyBorder="1" applyAlignment="1" applyProtection="1">
      <alignment vertical="center"/>
    </xf>
    <xf numFmtId="164" fontId="10" fillId="16" borderId="37" xfId="0" applyNumberFormat="1" applyFont="1" applyFill="1" applyBorder="1" applyAlignment="1" applyProtection="1">
      <alignment horizontal="right" vertical="center"/>
    </xf>
    <xf numFmtId="0" fontId="7" fillId="16" borderId="34" xfId="0" applyFont="1" applyFill="1" applyBorder="1" applyAlignment="1" applyProtection="1"/>
    <xf numFmtId="1" fontId="3" fillId="16" borderId="0" xfId="0" applyNumberFormat="1" applyFont="1" applyFill="1" applyAlignment="1" applyProtection="1">
      <alignment horizontal="right" vertical="center"/>
    </xf>
    <xf numFmtId="0" fontId="3" fillId="16" borderId="0" xfId="0" applyFont="1" applyFill="1" applyAlignment="1" applyProtection="1">
      <alignment horizontal="center" vertical="center"/>
      <protection locked="0"/>
    </xf>
    <xf numFmtId="0" fontId="6" fillId="0" borderId="30" xfId="0" applyFont="1" applyBorder="1" applyAlignment="1" applyProtection="1">
      <alignment horizontal="left" vertical="center" wrapText="1"/>
    </xf>
    <xf numFmtId="0" fontId="6" fillId="56" borderId="30" xfId="46238" applyFont="1" applyFill="1" applyBorder="1" applyAlignment="1" applyProtection="1">
      <alignment horizontal="left" vertical="center" wrapText="1"/>
    </xf>
    <xf numFmtId="0" fontId="80" fillId="56" borderId="48" xfId="0" applyFont="1" applyFill="1" applyBorder="1" applyAlignment="1" applyProtection="1">
      <alignment horizontal="center" vertical="center"/>
    </xf>
    <xf numFmtId="164" fontId="81" fillId="56" borderId="48" xfId="0" applyNumberFormat="1" applyFont="1" applyFill="1" applyBorder="1" applyAlignment="1" applyProtection="1">
      <alignment horizontal="center" vertical="center"/>
    </xf>
    <xf numFmtId="0" fontId="9" fillId="56" borderId="48" xfId="0" applyFont="1" applyFill="1" applyBorder="1" applyAlignment="1" applyProtection="1">
      <alignment horizontal="center" vertical="center"/>
    </xf>
    <xf numFmtId="0" fontId="5" fillId="17" borderId="31" xfId="0" applyFont="1" applyFill="1" applyBorder="1" applyAlignment="1" applyProtection="1">
      <alignment horizontal="left" vertical="center"/>
    </xf>
    <xf numFmtId="0" fontId="6" fillId="16" borderId="33" xfId="46238" applyFont="1" applyFill="1" applyBorder="1" applyAlignment="1" applyProtection="1">
      <alignment horizontal="left" vertical="center"/>
    </xf>
    <xf numFmtId="0" fontId="6" fillId="16" borderId="36" xfId="46238" applyFont="1" applyFill="1" applyBorder="1" applyAlignment="1" applyProtection="1">
      <alignment horizontal="left" vertical="center"/>
    </xf>
    <xf numFmtId="0" fontId="2" fillId="16" borderId="0" xfId="0" applyFont="1" applyFill="1" applyAlignment="1" applyProtection="1">
      <alignment horizontal="left" vertical="center"/>
    </xf>
    <xf numFmtId="0" fontId="85" fillId="16" borderId="0" xfId="0" applyFont="1" applyFill="1" applyBorder="1"/>
    <xf numFmtId="14" fontId="0" fillId="16" borderId="0" xfId="0" applyNumberFormat="1" applyFill="1" applyBorder="1"/>
    <xf numFmtId="165" fontId="85" fillId="16" borderId="0" xfId="1" applyNumberFormat="1" applyFont="1" applyFill="1" applyBorder="1"/>
    <xf numFmtId="0" fontId="85" fillId="16" borderId="0" xfId="0" applyFont="1" applyFill="1" applyBorder="1" applyAlignment="1"/>
    <xf numFmtId="165" fontId="0" fillId="16" borderId="0" xfId="1" applyNumberFormat="1" applyFont="1" applyFill="1" applyBorder="1"/>
    <xf numFmtId="17" fontId="85" fillId="16" borderId="49" xfId="0" applyNumberFormat="1" applyFont="1" applyFill="1" applyBorder="1"/>
    <xf numFmtId="10" fontId="0" fillId="57" borderId="0" xfId="1" applyNumberFormat="1" applyFont="1" applyFill="1"/>
    <xf numFmtId="165" fontId="0" fillId="58" borderId="0" xfId="1" applyNumberFormat="1" applyFont="1" applyFill="1"/>
    <xf numFmtId="0" fontId="0" fillId="59" borderId="0" xfId="0" applyFill="1"/>
    <xf numFmtId="165" fontId="0" fillId="59" borderId="0" xfId="1" applyNumberFormat="1" applyFont="1" applyFill="1"/>
    <xf numFmtId="10" fontId="0" fillId="59" borderId="0" xfId="1" applyNumberFormat="1" applyFont="1" applyFill="1"/>
    <xf numFmtId="0" fontId="0" fillId="0" borderId="0" xfId="0" applyFont="1" applyFill="1"/>
    <xf numFmtId="0" fontId="83" fillId="16" borderId="0" xfId="46238" applyFill="1" applyBorder="1"/>
    <xf numFmtId="49" fontId="0" fillId="16" borderId="0" xfId="0" applyNumberFormat="1" applyFill="1" applyBorder="1"/>
    <xf numFmtId="165" fontId="0" fillId="60" borderId="0" xfId="1" applyNumberFormat="1" applyFont="1" applyFill="1"/>
    <xf numFmtId="9" fontId="0" fillId="59" borderId="0" xfId="1" applyFont="1" applyFill="1"/>
    <xf numFmtId="17" fontId="0" fillId="16" borderId="0" xfId="0" applyNumberFormat="1" applyFill="1" applyBorder="1"/>
    <xf numFmtId="165" fontId="0" fillId="16" borderId="0" xfId="1" applyNumberFormat="1" applyFont="1" applyFill="1"/>
    <xf numFmtId="0" fontId="4" fillId="16" borderId="0" xfId="46238" applyFont="1" applyFill="1" applyBorder="1"/>
    <xf numFmtId="176" fontId="0" fillId="59" borderId="0" xfId="46239" applyNumberFormat="1" applyFont="1" applyFill="1"/>
    <xf numFmtId="0" fontId="95" fillId="16" borderId="0" xfId="0" applyFont="1" applyFill="1" applyBorder="1"/>
    <xf numFmtId="3" fontId="0" fillId="59" borderId="0" xfId="1" applyNumberFormat="1" applyFont="1" applyFill="1"/>
    <xf numFmtId="3" fontId="0" fillId="59" borderId="0" xfId="46239" applyNumberFormat="1" applyFont="1" applyFill="1"/>
    <xf numFmtId="3" fontId="0" fillId="59" borderId="0" xfId="0" applyNumberFormat="1" applyFill="1"/>
    <xf numFmtId="0" fontId="95" fillId="16" borderId="0" xfId="0" applyFont="1" applyFill="1" applyBorder="1" applyAlignment="1"/>
    <xf numFmtId="0" fontId="9" fillId="16" borderId="0" xfId="0" applyFont="1" applyFill="1" applyBorder="1" applyAlignment="1" applyProtection="1">
      <alignment horizontal="left" vertical="center"/>
    </xf>
    <xf numFmtId="0" fontId="6" fillId="16" borderId="0" xfId="0" applyFont="1" applyFill="1" applyBorder="1" applyAlignment="1" applyProtection="1">
      <alignment horizontal="left" vertical="center"/>
    </xf>
    <xf numFmtId="1" fontId="0" fillId="60" borderId="0" xfId="1" applyNumberFormat="1" applyFont="1" applyFill="1"/>
    <xf numFmtId="1" fontId="0" fillId="59" borderId="0" xfId="46239" applyNumberFormat="1" applyFont="1" applyFill="1"/>
    <xf numFmtId="1" fontId="0" fillId="59" borderId="0" xfId="0" applyNumberFormat="1" applyFill="1"/>
    <xf numFmtId="0" fontId="96" fillId="16" borderId="0" xfId="0" applyFont="1" applyFill="1" applyAlignment="1" applyProtection="1">
      <alignment horizontal="right" vertical="center"/>
    </xf>
    <xf numFmtId="0" fontId="6" fillId="56" borderId="51" xfId="0" applyFont="1" applyFill="1" applyBorder="1" applyAlignment="1" applyProtection="1">
      <alignment horizontal="left" vertical="center"/>
    </xf>
    <xf numFmtId="0" fontId="6" fillId="16" borderId="57" xfId="46238" applyFont="1" applyFill="1" applyBorder="1" applyAlignment="1" applyProtection="1">
      <alignment horizontal="left" vertical="center"/>
    </xf>
    <xf numFmtId="0" fontId="79" fillId="16" borderId="58" xfId="0" applyFont="1" applyFill="1" applyBorder="1" applyAlignment="1" applyProtection="1">
      <alignment horizontal="left" vertical="center"/>
    </xf>
    <xf numFmtId="17" fontId="9" fillId="56" borderId="47" xfId="0" applyNumberFormat="1" applyFont="1" applyFill="1" applyBorder="1" applyAlignment="1" applyProtection="1">
      <alignment vertical="center"/>
    </xf>
    <xf numFmtId="17" fontId="9" fillId="56" borderId="48" xfId="0" applyNumberFormat="1" applyFont="1" applyFill="1" applyBorder="1" applyAlignment="1" applyProtection="1">
      <alignment horizontal="center" vertical="center"/>
    </xf>
    <xf numFmtId="0" fontId="94" fillId="61" borderId="0" xfId="0" applyFont="1" applyFill="1" applyAlignment="1" applyProtection="1">
      <alignment vertical="center"/>
    </xf>
    <xf numFmtId="0" fontId="84" fillId="54" borderId="61" xfId="0" applyFont="1" applyFill="1" applyBorder="1" applyAlignment="1" applyProtection="1">
      <alignment horizontal="center" vertical="center"/>
    </xf>
    <xf numFmtId="0" fontId="82" fillId="53" borderId="62" xfId="0" applyFont="1" applyFill="1" applyBorder="1" applyAlignment="1" applyProtection="1">
      <alignment horizontal="left" vertical="center" wrapText="1"/>
    </xf>
    <xf numFmtId="0" fontId="82" fillId="53" borderId="63" xfId="0" applyFont="1" applyFill="1" applyBorder="1" applyAlignment="1" applyProtection="1">
      <alignment horizontal="left" vertical="center" wrapText="1"/>
    </xf>
    <xf numFmtId="0" fontId="82" fillId="55" borderId="31" xfId="0" applyFont="1" applyFill="1" applyBorder="1" applyAlignment="1" applyProtection="1">
      <alignment horizontal="left" vertical="center"/>
    </xf>
    <xf numFmtId="0" fontId="0" fillId="55" borderId="31" xfId="0" applyFill="1" applyBorder="1"/>
    <xf numFmtId="0" fontId="0" fillId="55" borderId="32" xfId="0" applyFill="1" applyBorder="1"/>
    <xf numFmtId="0" fontId="6" fillId="56" borderId="30" xfId="46238" applyFont="1" applyFill="1" applyBorder="1" applyAlignment="1" applyProtection="1">
      <alignment horizontal="left" vertical="center"/>
    </xf>
    <xf numFmtId="0" fontId="79" fillId="56" borderId="31" xfId="0" applyFont="1" applyFill="1" applyBorder="1" applyAlignment="1" applyProtection="1">
      <alignment vertical="center" wrapText="1"/>
    </xf>
    <xf numFmtId="0" fontId="0" fillId="56" borderId="31" xfId="0" applyFill="1" applyBorder="1"/>
    <xf numFmtId="0" fontId="0" fillId="56" borderId="32" xfId="0" applyFill="1" applyBorder="1"/>
    <xf numFmtId="0" fontId="0" fillId="16" borderId="31" xfId="0" applyFill="1" applyBorder="1"/>
    <xf numFmtId="2" fontId="0" fillId="16" borderId="31" xfId="0" applyNumberFormat="1" applyFill="1" applyBorder="1"/>
    <xf numFmtId="0" fontId="0" fillId="16" borderId="32" xfId="0" applyFill="1" applyBorder="1"/>
    <xf numFmtId="2" fontId="0" fillId="56" borderId="31" xfId="0" applyNumberFormat="1" applyFill="1" applyBorder="1"/>
    <xf numFmtId="2" fontId="0" fillId="55" borderId="31" xfId="0" applyNumberFormat="1" applyFill="1" applyBorder="1"/>
    <xf numFmtId="0" fontId="0" fillId="17" borderId="31" xfId="0" applyFill="1" applyBorder="1"/>
    <xf numFmtId="2" fontId="0" fillId="17" borderId="31" xfId="0" applyNumberFormat="1" applyFill="1" applyBorder="1"/>
    <xf numFmtId="0" fontId="6" fillId="56" borderId="30" xfId="0" applyFont="1" applyFill="1" applyBorder="1" applyAlignment="1" applyProtection="1">
      <alignment horizontal="left" vertical="center"/>
    </xf>
    <xf numFmtId="0" fontId="82" fillId="56" borderId="31" xfId="0" applyFont="1" applyFill="1" applyBorder="1" applyAlignment="1" applyProtection="1">
      <alignment horizontal="left" vertical="center"/>
    </xf>
    <xf numFmtId="0" fontId="6" fillId="16" borderId="30" xfId="46238" applyFont="1" applyFill="1" applyBorder="1" applyAlignment="1" applyProtection="1">
      <alignment horizontal="left" vertical="center"/>
    </xf>
    <xf numFmtId="0" fontId="7" fillId="16" borderId="31" xfId="0" applyFont="1" applyFill="1" applyBorder="1" applyAlignment="1" applyProtection="1"/>
    <xf numFmtId="0" fontId="7" fillId="16" borderId="56" xfId="0" applyFont="1" applyFill="1" applyBorder="1" applyAlignment="1" applyProtection="1">
      <alignment vertical="center"/>
    </xf>
    <xf numFmtId="0" fontId="0" fillId="16" borderId="56" xfId="0" applyFill="1" applyBorder="1"/>
    <xf numFmtId="2" fontId="0" fillId="16" borderId="56" xfId="0" applyNumberFormat="1" applyFill="1" applyBorder="1"/>
    <xf numFmtId="0" fontId="82" fillId="55" borderId="71" xfId="0" applyFont="1" applyFill="1" applyBorder="1" applyAlignment="1" applyProtection="1">
      <alignment vertical="center"/>
    </xf>
    <xf numFmtId="0" fontId="82" fillId="55" borderId="72" xfId="0" applyFont="1" applyFill="1" applyBorder="1" applyAlignment="1" applyProtection="1">
      <alignment vertical="center"/>
    </xf>
    <xf numFmtId="0" fontId="82" fillId="55" borderId="73" xfId="0" applyFont="1" applyFill="1" applyBorder="1" applyAlignment="1" applyProtection="1">
      <alignment vertical="center"/>
    </xf>
    <xf numFmtId="17" fontId="9" fillId="56" borderId="67" xfId="0" applyNumberFormat="1" applyFont="1" applyFill="1" applyBorder="1" applyAlignment="1" applyProtection="1">
      <alignment vertical="center"/>
    </xf>
    <xf numFmtId="0" fontId="82" fillId="55" borderId="66" xfId="0" applyFont="1" applyFill="1" applyBorder="1" applyAlignment="1" applyProtection="1">
      <alignment vertical="center"/>
    </xf>
    <xf numFmtId="0" fontId="82" fillId="55" borderId="67" xfId="0" applyFont="1" applyFill="1" applyBorder="1" applyAlignment="1" applyProtection="1">
      <alignment vertical="center"/>
    </xf>
    <xf numFmtId="0" fontId="82" fillId="55" borderId="68" xfId="0" applyFont="1" applyFill="1" applyBorder="1" applyAlignment="1" applyProtection="1">
      <alignment vertical="center"/>
    </xf>
    <xf numFmtId="0" fontId="5" fillId="17" borderId="74" xfId="0" applyFont="1" applyFill="1" applyBorder="1" applyAlignment="1" applyProtection="1">
      <alignment vertical="center"/>
    </xf>
    <xf numFmtId="0" fontId="5" fillId="17" borderId="75" xfId="0" applyFont="1" applyFill="1" applyBorder="1" applyAlignment="1" applyProtection="1">
      <alignment vertical="center"/>
    </xf>
    <xf numFmtId="0" fontId="5" fillId="17" borderId="76" xfId="0" applyFont="1" applyFill="1" applyBorder="1" applyAlignment="1" applyProtection="1">
      <alignment vertical="center"/>
    </xf>
    <xf numFmtId="0" fontId="9" fillId="56" borderId="47" xfId="0" applyFont="1" applyFill="1" applyBorder="1" applyAlignment="1" applyProtection="1">
      <alignment vertical="center"/>
    </xf>
    <xf numFmtId="0" fontId="80" fillId="56" borderId="47" xfId="0" applyFont="1" applyFill="1" applyBorder="1" applyAlignment="1" applyProtection="1">
      <alignment vertical="center"/>
    </xf>
    <xf numFmtId="0" fontId="5" fillId="17" borderId="69" xfId="0" applyFont="1" applyFill="1" applyBorder="1" applyAlignment="1" applyProtection="1">
      <alignment vertical="center"/>
    </xf>
    <xf numFmtId="0" fontId="5" fillId="17" borderId="47" xfId="0" applyFont="1" applyFill="1" applyBorder="1" applyAlignment="1" applyProtection="1">
      <alignment vertical="center"/>
    </xf>
    <xf numFmtId="0" fontId="5" fillId="17" borderId="48" xfId="0" applyFont="1" applyFill="1" applyBorder="1" applyAlignment="1" applyProtection="1">
      <alignment vertical="center"/>
    </xf>
    <xf numFmtId="0" fontId="81" fillId="56" borderId="46" xfId="0" applyFont="1" applyFill="1" applyBorder="1" applyAlignment="1" applyProtection="1">
      <alignment vertical="center"/>
    </xf>
    <xf numFmtId="0" fontId="81" fillId="56" borderId="47" xfId="0" applyFont="1" applyFill="1" applyBorder="1" applyAlignment="1" applyProtection="1">
      <alignment vertical="center"/>
    </xf>
    <xf numFmtId="0" fontId="81" fillId="56" borderId="67" xfId="0" applyFont="1" applyFill="1" applyBorder="1" applyAlignment="1" applyProtection="1">
      <alignment vertical="center"/>
    </xf>
    <xf numFmtId="0" fontId="9" fillId="16" borderId="37" xfId="0" applyFont="1" applyFill="1" applyBorder="1" applyAlignment="1" applyProtection="1">
      <alignment horizontal="center" vertical="center"/>
    </xf>
    <xf numFmtId="0" fontId="98" fillId="16" borderId="37" xfId="0" applyFont="1" applyFill="1" applyBorder="1" applyAlignment="1" applyProtection="1">
      <alignment horizontal="center" vertical="center"/>
    </xf>
    <xf numFmtId="0" fontId="6" fillId="55" borderId="72" xfId="0" applyFont="1" applyFill="1" applyBorder="1" applyAlignment="1" applyProtection="1">
      <alignment horizontal="center" vertical="center"/>
    </xf>
    <xf numFmtId="0" fontId="99" fillId="16" borderId="0" xfId="0" applyFont="1" applyFill="1" applyAlignment="1" applyProtection="1">
      <alignment horizontal="left" vertical="center"/>
    </xf>
    <xf numFmtId="165" fontId="6" fillId="16" borderId="31" xfId="0" applyNumberFormat="1" applyFont="1" applyFill="1" applyBorder="1" applyAlignment="1" applyProtection="1">
      <alignment horizontal="center" vertical="center"/>
    </xf>
    <xf numFmtId="164" fontId="6" fillId="16" borderId="34" xfId="0" applyNumberFormat="1" applyFont="1" applyFill="1" applyBorder="1" applyAlignment="1" applyProtection="1">
      <alignment horizontal="center" vertical="center"/>
    </xf>
    <xf numFmtId="10" fontId="6" fillId="56" borderId="72" xfId="0" applyNumberFormat="1" applyFont="1" applyFill="1" applyBorder="1" applyAlignment="1" applyProtection="1">
      <alignment horizontal="center" vertical="center"/>
    </xf>
    <xf numFmtId="0" fontId="98" fillId="16" borderId="31" xfId="0" applyFont="1" applyFill="1" applyBorder="1" applyAlignment="1" applyProtection="1">
      <alignment horizontal="center" vertical="center"/>
    </xf>
    <xf numFmtId="0" fontId="9" fillId="16" borderId="31" xfId="0" applyFont="1" applyFill="1" applyBorder="1" applyAlignment="1" applyProtection="1">
      <alignment horizontal="center" vertical="center"/>
    </xf>
    <xf numFmtId="0" fontId="9" fillId="16" borderId="60" xfId="0" applyFont="1" applyFill="1" applyBorder="1" applyAlignment="1" applyProtection="1">
      <alignment horizontal="center" vertical="center"/>
    </xf>
    <xf numFmtId="0" fontId="6" fillId="16" borderId="60" xfId="0" applyFont="1" applyFill="1" applyBorder="1" applyAlignment="1" applyProtection="1">
      <alignment horizontal="center" vertical="center"/>
    </xf>
    <xf numFmtId="1" fontId="6" fillId="16" borderId="60" xfId="0" applyNumberFormat="1" applyFont="1" applyFill="1" applyBorder="1" applyAlignment="1" applyProtection="1">
      <alignment horizontal="center" vertical="center"/>
    </xf>
    <xf numFmtId="164" fontId="7" fillId="16" borderId="60" xfId="0" applyNumberFormat="1" applyFont="1" applyFill="1" applyBorder="1" applyAlignment="1" applyProtection="1">
      <alignment horizontal="center" vertical="center"/>
    </xf>
    <xf numFmtId="164" fontId="81" fillId="16" borderId="77" xfId="0" applyNumberFormat="1" applyFont="1" applyFill="1" applyBorder="1" applyAlignment="1" applyProtection="1">
      <alignment horizontal="center" vertical="center"/>
    </xf>
    <xf numFmtId="0" fontId="5" fillId="17" borderId="43" xfId="0" applyFont="1" applyFill="1" applyBorder="1" applyAlignment="1" applyProtection="1">
      <alignment vertical="center"/>
    </xf>
    <xf numFmtId="0" fontId="6" fillId="17" borderId="0" xfId="0" applyFont="1" applyFill="1" applyBorder="1" applyAlignment="1" applyProtection="1">
      <alignment horizontal="center" vertical="center"/>
    </xf>
    <xf numFmtId="0" fontId="5" fillId="17" borderId="41" xfId="0" applyFont="1" applyFill="1" applyBorder="1" applyAlignment="1" applyProtection="1">
      <alignment vertical="center"/>
    </xf>
    <xf numFmtId="0" fontId="6" fillId="56" borderId="0" xfId="0" applyFont="1" applyFill="1" applyBorder="1" applyAlignment="1" applyProtection="1">
      <alignment horizontal="center" vertical="center"/>
    </xf>
    <xf numFmtId="0" fontId="82" fillId="55" borderId="78" xfId="0" applyFont="1" applyFill="1" applyBorder="1" applyAlignment="1" applyProtection="1">
      <alignment vertical="center"/>
    </xf>
    <xf numFmtId="0" fontId="6" fillId="55" borderId="0" xfId="0" applyFont="1" applyFill="1" applyBorder="1" applyAlignment="1" applyProtection="1">
      <alignment horizontal="center" vertical="center"/>
    </xf>
    <xf numFmtId="0" fontId="5" fillId="17" borderId="0" xfId="0" applyFont="1" applyFill="1" applyBorder="1" applyAlignment="1" applyProtection="1">
      <alignment vertical="center"/>
    </xf>
    <xf numFmtId="0" fontId="81" fillId="56" borderId="0" xfId="0" applyFont="1" applyFill="1" applyBorder="1" applyAlignment="1" applyProtection="1">
      <alignment vertical="center"/>
    </xf>
    <xf numFmtId="0" fontId="81" fillId="56" borderId="44" xfId="0" applyFont="1" applyFill="1" applyBorder="1" applyAlignment="1" applyProtection="1">
      <alignment vertical="center"/>
    </xf>
    <xf numFmtId="10" fontId="6" fillId="56" borderId="47" xfId="0" applyNumberFormat="1" applyFont="1" applyFill="1" applyBorder="1" applyAlignment="1" applyProtection="1">
      <alignment horizontal="center" vertical="center"/>
    </xf>
    <xf numFmtId="0" fontId="6" fillId="56" borderId="47" xfId="0" applyFont="1" applyFill="1" applyBorder="1" applyAlignment="1" applyProtection="1">
      <alignment horizontal="center" vertical="center"/>
    </xf>
    <xf numFmtId="0" fontId="6" fillId="56" borderId="67" xfId="0" applyFont="1" applyFill="1" applyBorder="1" applyAlignment="1" applyProtection="1">
      <alignment horizontal="center" vertical="center"/>
    </xf>
    <xf numFmtId="0" fontId="5" fillId="17" borderId="78" xfId="0" applyFont="1" applyFill="1" applyBorder="1" applyAlignment="1" applyProtection="1">
      <alignment vertical="center"/>
    </xf>
    <xf numFmtId="0" fontId="6" fillId="17" borderId="79" xfId="0" applyFont="1" applyFill="1" applyBorder="1" applyAlignment="1" applyProtection="1">
      <alignment horizontal="center" vertical="center"/>
    </xf>
    <xf numFmtId="17" fontId="9" fillId="56" borderId="68" xfId="0" applyNumberFormat="1" applyFont="1" applyFill="1" applyBorder="1" applyAlignment="1" applyProtection="1">
      <alignment horizontal="center" vertical="center"/>
    </xf>
    <xf numFmtId="0" fontId="81" fillId="56" borderId="48" xfId="0" applyFont="1" applyFill="1" applyBorder="1" applyAlignment="1" applyProtection="1">
      <alignment horizontal="center" vertical="center"/>
    </xf>
    <xf numFmtId="0" fontId="81" fillId="56" borderId="68" xfId="0" applyFont="1" applyFill="1" applyBorder="1" applyAlignment="1" applyProtection="1">
      <alignment horizontal="center" vertical="center"/>
    </xf>
    <xf numFmtId="0" fontId="6" fillId="56" borderId="59" xfId="46238" applyFont="1" applyFill="1" applyBorder="1" applyAlignment="1" applyProtection="1">
      <alignment horizontal="left" vertical="center"/>
    </xf>
    <xf numFmtId="0" fontId="79" fillId="56" borderId="60" xfId="0" applyFont="1" applyFill="1" applyBorder="1" applyAlignment="1" applyProtection="1">
      <alignment horizontal="left" vertical="center"/>
    </xf>
    <xf numFmtId="0" fontId="98" fillId="56" borderId="0" xfId="0" applyFont="1" applyFill="1" applyBorder="1" applyAlignment="1" applyProtection="1">
      <alignment horizontal="center" vertical="center"/>
    </xf>
    <xf numFmtId="164" fontId="6" fillId="56" borderId="0" xfId="0" applyNumberFormat="1" applyFont="1" applyFill="1" applyBorder="1" applyAlignment="1" applyProtection="1">
      <alignment horizontal="center" vertical="center"/>
    </xf>
    <xf numFmtId="0" fontId="92" fillId="56" borderId="0" xfId="0" applyFont="1" applyFill="1" applyBorder="1" applyAlignment="1" applyProtection="1">
      <alignment horizontal="center" vertical="center"/>
    </xf>
    <xf numFmtId="164" fontId="9" fillId="56" borderId="80" xfId="0" applyNumberFormat="1" applyFont="1" applyFill="1" applyBorder="1" applyAlignment="1" applyProtection="1">
      <alignment horizontal="center" vertical="center"/>
    </xf>
    <xf numFmtId="0" fontId="98" fillId="16" borderId="40" xfId="0" applyFont="1" applyFill="1" applyBorder="1" applyAlignment="1" applyProtection="1">
      <alignment horizontal="center" vertical="center"/>
    </xf>
    <xf numFmtId="0" fontId="92" fillId="16" borderId="34" xfId="0" applyFont="1" applyFill="1" applyBorder="1" applyAlignment="1" applyProtection="1">
      <alignment horizontal="center" vertical="center"/>
    </xf>
    <xf numFmtId="0" fontId="99" fillId="56" borderId="0" xfId="0" applyFont="1" applyFill="1" applyAlignment="1" applyProtection="1">
      <alignment horizontal="left" vertical="center"/>
    </xf>
    <xf numFmtId="0" fontId="2" fillId="56" borderId="0" xfId="0" applyFont="1" applyFill="1" applyBorder="1" applyAlignment="1" applyProtection="1">
      <alignment horizontal="center" vertical="center"/>
    </xf>
    <xf numFmtId="0" fontId="3" fillId="56" borderId="0" xfId="0" applyFont="1" applyFill="1" applyBorder="1" applyAlignment="1" applyProtection="1">
      <alignment horizontal="center" vertical="center"/>
    </xf>
    <xf numFmtId="0" fontId="80" fillId="16" borderId="47" xfId="0" applyFont="1" applyFill="1" applyBorder="1" applyAlignment="1" applyProtection="1">
      <alignment vertical="center"/>
    </xf>
    <xf numFmtId="0" fontId="102" fillId="16" borderId="0" xfId="0" applyFont="1" applyFill="1"/>
    <xf numFmtId="2" fontId="0" fillId="59" borderId="0" xfId="1" applyNumberFormat="1" applyFont="1" applyFill="1"/>
    <xf numFmtId="2" fontId="0" fillId="59" borderId="0" xfId="0" applyNumberFormat="1" applyFill="1"/>
    <xf numFmtId="0" fontId="0" fillId="16" borderId="49" xfId="0" applyFont="1" applyFill="1" applyBorder="1"/>
    <xf numFmtId="17" fontId="0" fillId="16" borderId="49" xfId="0" applyNumberFormat="1" applyFont="1" applyFill="1" applyBorder="1"/>
    <xf numFmtId="0" fontId="0" fillId="16" borderId="0" xfId="0" applyFont="1" applyFill="1" applyBorder="1"/>
    <xf numFmtId="176" fontId="0" fillId="59" borderId="0" xfId="1" applyNumberFormat="1" applyFont="1" applyFill="1"/>
    <xf numFmtId="164" fontId="0" fillId="59" borderId="0" xfId="1" applyNumberFormat="1" applyFont="1" applyFill="1"/>
    <xf numFmtId="2" fontId="0" fillId="57" borderId="0" xfId="1" applyNumberFormat="1" applyFont="1" applyFill="1"/>
    <xf numFmtId="2" fontId="0" fillId="16" borderId="0" xfId="0" applyNumberFormat="1" applyFill="1"/>
    <xf numFmtId="0" fontId="82" fillId="55" borderId="81" xfId="0" applyFont="1" applyFill="1" applyBorder="1" applyAlignment="1" applyProtection="1">
      <alignment vertical="center"/>
    </xf>
    <xf numFmtId="0" fontId="82" fillId="55" borderId="0" xfId="0" applyFont="1" applyFill="1" applyBorder="1" applyAlignment="1" applyProtection="1">
      <alignment horizontal="left" vertical="center"/>
    </xf>
    <xf numFmtId="0" fontId="82" fillId="53" borderId="86" xfId="0" applyFont="1" applyFill="1" applyBorder="1" applyAlignment="1" applyProtection="1">
      <alignment horizontal="left" vertical="center" wrapText="1"/>
    </xf>
    <xf numFmtId="0" fontId="82" fillId="53" borderId="87" xfId="0" applyFont="1" applyFill="1" applyBorder="1" applyAlignment="1" applyProtection="1">
      <alignment horizontal="left" vertical="center" wrapText="1"/>
    </xf>
    <xf numFmtId="0" fontId="82" fillId="55" borderId="46" xfId="0" applyFont="1" applyFill="1" applyBorder="1" applyAlignment="1" applyProtection="1">
      <alignment horizontal="left" vertical="center"/>
    </xf>
    <xf numFmtId="0" fontId="5" fillId="17" borderId="46" xfId="0" applyFont="1" applyFill="1" applyBorder="1" applyAlignment="1" applyProtection="1">
      <alignment horizontal="left" vertical="center"/>
    </xf>
    <xf numFmtId="0" fontId="8" fillId="16" borderId="82" xfId="0" applyFont="1" applyFill="1" applyBorder="1"/>
    <xf numFmtId="2" fontId="8" fillId="16" borderId="82" xfId="0" applyNumberFormat="1" applyFont="1" applyFill="1" applyBorder="1"/>
    <xf numFmtId="2" fontId="8" fillId="16" borderId="82" xfId="46239" applyNumberFormat="1" applyFont="1" applyFill="1" applyBorder="1"/>
    <xf numFmtId="0" fontId="97" fillId="16" borderId="82" xfId="23498" applyFont="1" applyFill="1" applyBorder="1" applyAlignment="1">
      <alignment horizontal="center" vertical="center"/>
    </xf>
    <xf numFmtId="164" fontId="97" fillId="16" borderId="82" xfId="0" applyNumberFormat="1" applyFont="1" applyFill="1" applyBorder="1" applyAlignment="1">
      <alignment horizontal="center" vertical="center"/>
    </xf>
    <xf numFmtId="164" fontId="97" fillId="16" borderId="82" xfId="23498" applyNumberFormat="1" applyFont="1" applyFill="1" applyBorder="1" applyAlignment="1">
      <alignment horizontal="center" vertical="center"/>
    </xf>
    <xf numFmtId="0" fontId="8" fillId="62" borderId="82" xfId="0" applyFont="1" applyFill="1" applyBorder="1"/>
    <xf numFmtId="0" fontId="4" fillId="16" borderId="0" xfId="0" applyFont="1" applyFill="1" applyBorder="1" applyAlignment="1" applyProtection="1">
      <alignment horizontal="right" vertical="center"/>
    </xf>
    <xf numFmtId="164" fontId="6" fillId="16" borderId="35" xfId="0" applyNumberFormat="1" applyFont="1" applyFill="1" applyBorder="1" applyAlignment="1" applyProtection="1">
      <alignment horizontal="center" vertical="center"/>
    </xf>
    <xf numFmtId="164" fontId="6" fillId="16" borderId="38" xfId="0" applyNumberFormat="1" applyFont="1" applyFill="1" applyBorder="1" applyAlignment="1" applyProtection="1">
      <alignment horizontal="center" vertical="center"/>
    </xf>
    <xf numFmtId="164" fontId="6" fillId="16" borderId="32" xfId="0" applyNumberFormat="1" applyFont="1" applyFill="1" applyBorder="1" applyAlignment="1" applyProtection="1">
      <alignment horizontal="center" vertical="center"/>
    </xf>
    <xf numFmtId="0" fontId="79" fillId="16" borderId="48" xfId="0" applyFont="1" applyFill="1" applyBorder="1" applyAlignment="1" applyProtection="1">
      <alignment horizontal="center" vertical="center"/>
    </xf>
    <xf numFmtId="0" fontId="82" fillId="63" borderId="62" xfId="0" applyFont="1" applyFill="1" applyBorder="1" applyAlignment="1" applyProtection="1">
      <alignment horizontal="left" vertical="center" wrapText="1"/>
    </xf>
    <xf numFmtId="0" fontId="82" fillId="63" borderId="86" xfId="0" applyFont="1" applyFill="1" applyBorder="1" applyAlignment="1" applyProtection="1">
      <alignment horizontal="left" vertical="center" wrapText="1"/>
    </xf>
    <xf numFmtId="0" fontId="82" fillId="53" borderId="90" xfId="0" applyFont="1" applyFill="1" applyBorder="1" applyAlignment="1" applyProtection="1">
      <alignment horizontal="left" vertical="center" wrapText="1"/>
    </xf>
    <xf numFmtId="0" fontId="84" fillId="54" borderId="36" xfId="0" applyFont="1" applyFill="1" applyBorder="1" applyAlignment="1" applyProtection="1">
      <alignment horizontal="center" vertical="center"/>
    </xf>
    <xf numFmtId="0" fontId="82" fillId="55" borderId="88" xfId="0" applyFont="1" applyFill="1" applyBorder="1" applyAlignment="1" applyProtection="1">
      <alignment horizontal="center" vertical="center" readingOrder="1"/>
    </xf>
    <xf numFmtId="165" fontId="0" fillId="59" borderId="0" xfId="0" applyNumberFormat="1" applyFill="1"/>
    <xf numFmtId="0" fontId="4" fillId="64" borderId="88" xfId="0" applyFont="1" applyFill="1" applyBorder="1" applyAlignment="1" applyProtection="1">
      <alignment horizontal="center" vertical="center"/>
    </xf>
    <xf numFmtId="0" fontId="7" fillId="16" borderId="31" xfId="0" applyFont="1" applyFill="1" applyBorder="1" applyAlignment="1" applyProtection="1">
      <alignment horizontal="left" vertical="center" wrapText="1"/>
    </xf>
    <xf numFmtId="0" fontId="79" fillId="16" borderId="31" xfId="0" applyFont="1" applyFill="1" applyBorder="1" applyAlignment="1" applyProtection="1">
      <alignment horizontal="left" vertical="center" wrapText="1"/>
    </xf>
    <xf numFmtId="0" fontId="8" fillId="16" borderId="0" xfId="0" applyFont="1" applyFill="1"/>
    <xf numFmtId="0" fontId="107" fillId="16" borderId="0" xfId="0" applyFont="1" applyFill="1" applyAlignment="1" applyProtection="1">
      <alignment horizontal="left" vertical="center"/>
    </xf>
    <xf numFmtId="0" fontId="105" fillId="16" borderId="0" xfId="0" applyFont="1" applyFill="1"/>
    <xf numFmtId="0" fontId="104" fillId="16" borderId="0" xfId="0" applyFont="1" applyFill="1" applyAlignment="1">
      <alignment vertical="center"/>
    </xf>
    <xf numFmtId="0" fontId="100" fillId="16" borderId="0" xfId="0" applyFont="1" applyFill="1"/>
    <xf numFmtId="0" fontId="104" fillId="16" borderId="0" xfId="0" applyFont="1" applyFill="1"/>
    <xf numFmtId="0" fontId="104" fillId="16" borderId="0" xfId="0" applyFont="1" applyFill="1" applyAlignment="1">
      <alignment wrapText="1"/>
    </xf>
    <xf numFmtId="0" fontId="0" fillId="65" borderId="0" xfId="0" applyFill="1"/>
    <xf numFmtId="0" fontId="108" fillId="16" borderId="0" xfId="0" applyFont="1" applyFill="1" applyAlignment="1"/>
    <xf numFmtId="0" fontId="109" fillId="16" borderId="0" xfId="0" applyFont="1" applyFill="1" applyAlignment="1">
      <alignment wrapText="1"/>
    </xf>
    <xf numFmtId="0" fontId="110" fillId="16" borderId="0" xfId="0" applyFont="1" applyFill="1" applyAlignment="1">
      <alignment wrapText="1"/>
    </xf>
    <xf numFmtId="0" fontId="111" fillId="16" borderId="0" xfId="0" applyFont="1" applyFill="1" applyBorder="1" applyAlignment="1" applyProtection="1">
      <alignment horizontal="center" vertical="center"/>
    </xf>
    <xf numFmtId="0" fontId="110" fillId="16" borderId="0" xfId="0" applyFont="1" applyFill="1" applyAlignment="1" applyProtection="1">
      <alignment horizontal="left" vertical="center"/>
    </xf>
    <xf numFmtId="0" fontId="0" fillId="16" borderId="0" xfId="0" applyFill="1" applyAlignment="1">
      <alignment horizontal="left" vertical="center"/>
    </xf>
    <xf numFmtId="1" fontId="4" fillId="16" borderId="0" xfId="0" applyNumberFormat="1" applyFont="1" applyFill="1" applyAlignment="1" applyProtection="1">
      <alignment horizontal="right" vertical="center" wrapText="1"/>
    </xf>
    <xf numFmtId="0" fontId="7" fillId="16" borderId="0" xfId="0" applyFont="1" applyFill="1" applyAlignment="1">
      <alignment horizontal="left" vertical="center" wrapText="1"/>
    </xf>
    <xf numFmtId="0" fontId="7" fillId="16" borderId="0" xfId="0" applyFont="1" applyFill="1" applyAlignment="1">
      <alignment wrapText="1"/>
    </xf>
    <xf numFmtId="0" fontId="7" fillId="16" borderId="0" xfId="0" applyFont="1" applyFill="1" applyAlignment="1">
      <alignment horizontal="right" vertical="center"/>
    </xf>
    <xf numFmtId="0" fontId="7" fillId="16" borderId="0" xfId="0" applyFont="1" applyFill="1" applyAlignment="1">
      <alignment vertical="center" wrapText="1"/>
    </xf>
    <xf numFmtId="164" fontId="97" fillId="16" borderId="82" xfId="23498" applyNumberFormat="1" applyFont="1" applyFill="1" applyBorder="1" applyAlignment="1">
      <alignment horizontal="right" vertical="center"/>
    </xf>
    <xf numFmtId="0" fontId="84" fillId="16" borderId="0" xfId="0" applyFont="1" applyFill="1" applyAlignment="1" applyProtection="1">
      <alignment horizontal="center" vertical="center"/>
    </xf>
    <xf numFmtId="0" fontId="84" fillId="16" borderId="0" xfId="0" applyFont="1" applyFill="1" applyAlignment="1" applyProtection="1">
      <alignment horizontal="right" vertical="center"/>
    </xf>
    <xf numFmtId="0" fontId="113" fillId="16" borderId="0" xfId="0" applyFont="1" applyFill="1" applyBorder="1"/>
    <xf numFmtId="0" fontId="8" fillId="16" borderId="0" xfId="0" applyFont="1" applyFill="1" applyBorder="1"/>
    <xf numFmtId="0" fontId="97" fillId="16" borderId="0" xfId="0" applyFont="1" applyFill="1" applyBorder="1" applyAlignment="1" applyProtection="1">
      <alignment horizontal="right" vertical="center"/>
    </xf>
    <xf numFmtId="0" fontId="84" fillId="55" borderId="88" xfId="0" applyFont="1" applyFill="1" applyBorder="1" applyAlignment="1" applyProtection="1">
      <alignment horizontal="center" vertical="center"/>
    </xf>
    <xf numFmtId="0" fontId="114" fillId="16" borderId="0" xfId="0" applyFont="1" applyFill="1" applyAlignment="1" applyProtection="1">
      <alignment horizontal="left" vertical="center"/>
    </xf>
    <xf numFmtId="0" fontId="97" fillId="16" borderId="0" xfId="0" applyFont="1" applyFill="1" applyAlignment="1" applyProtection="1">
      <alignment horizontal="right" vertical="center"/>
    </xf>
    <xf numFmtId="0" fontId="82" fillId="61" borderId="0" xfId="0" applyFont="1" applyFill="1" applyAlignment="1" applyProtection="1">
      <alignment vertical="center"/>
    </xf>
    <xf numFmtId="0" fontId="97" fillId="0" borderId="0" xfId="23498" applyFont="1" applyFill="1" applyBorder="1" applyAlignment="1">
      <alignment horizontal="center" vertical="center"/>
    </xf>
    <xf numFmtId="0" fontId="8" fillId="55" borderId="0" xfId="0" applyFont="1" applyFill="1"/>
    <xf numFmtId="0" fontId="8" fillId="55" borderId="21" xfId="0" applyFont="1" applyFill="1" applyBorder="1"/>
    <xf numFmtId="0" fontId="8" fillId="55" borderId="0" xfId="0" applyFont="1" applyFill="1" applyBorder="1"/>
    <xf numFmtId="0" fontId="8" fillId="55" borderId="26" xfId="0" applyFont="1" applyFill="1" applyBorder="1"/>
    <xf numFmtId="0" fontId="97" fillId="56" borderId="30" xfId="46238" applyFont="1" applyFill="1" applyBorder="1" applyAlignment="1" applyProtection="1">
      <alignment horizontal="left" vertical="center"/>
    </xf>
    <xf numFmtId="0" fontId="115" fillId="56" borderId="46" xfId="0" applyFont="1" applyFill="1" applyBorder="1" applyAlignment="1" applyProtection="1">
      <alignment vertical="center" wrapText="1"/>
    </xf>
    <xf numFmtId="0" fontId="115" fillId="16" borderId="31" xfId="0" applyFont="1" applyFill="1" applyBorder="1" applyAlignment="1" applyProtection="1">
      <alignment vertical="center"/>
    </xf>
    <xf numFmtId="0" fontId="115" fillId="16" borderId="46" xfId="0" applyFont="1" applyFill="1" applyBorder="1" applyAlignment="1" applyProtection="1">
      <alignment vertical="center"/>
    </xf>
    <xf numFmtId="0" fontId="97" fillId="16" borderId="31" xfId="0" applyFont="1" applyFill="1" applyBorder="1" applyAlignment="1" applyProtection="1">
      <alignment horizontal="left" vertical="center"/>
    </xf>
    <xf numFmtId="0" fontId="97" fillId="56" borderId="30" xfId="46238" applyFont="1" applyFill="1" applyBorder="1" applyAlignment="1" applyProtection="1">
      <alignment horizontal="left" vertical="center" wrapText="1"/>
    </xf>
    <xf numFmtId="0" fontId="115" fillId="56" borderId="31" xfId="0" applyFont="1" applyFill="1" applyBorder="1" applyAlignment="1" applyProtection="1">
      <alignment horizontal="left" vertical="center"/>
    </xf>
    <xf numFmtId="0" fontId="115" fillId="56" borderId="46" xfId="0" applyFont="1" applyFill="1" applyBorder="1" applyAlignment="1" applyProtection="1">
      <alignment vertical="center"/>
    </xf>
    <xf numFmtId="0" fontId="115" fillId="16" borderId="31" xfId="0" applyFont="1" applyFill="1" applyBorder="1" applyAlignment="1" applyProtection="1">
      <alignment horizontal="left" vertical="center"/>
    </xf>
    <xf numFmtId="0" fontId="8" fillId="16" borderId="31" xfId="0" applyFont="1" applyFill="1" applyBorder="1" applyAlignment="1" applyProtection="1">
      <alignment horizontal="left" vertical="center"/>
    </xf>
    <xf numFmtId="0" fontId="97" fillId="0" borderId="30" xfId="0" applyFont="1" applyBorder="1" applyAlignment="1" applyProtection="1">
      <alignment horizontal="left" vertical="center" wrapText="1"/>
    </xf>
    <xf numFmtId="0" fontId="8" fillId="56" borderId="31" xfId="0" applyFont="1" applyFill="1" applyBorder="1" applyAlignment="1" applyProtection="1">
      <alignment horizontal="left" vertical="center"/>
    </xf>
    <xf numFmtId="0" fontId="116" fillId="56" borderId="31" xfId="0" applyFont="1" applyFill="1" applyBorder="1" applyAlignment="1" applyProtection="1">
      <alignment horizontal="left" vertical="center"/>
    </xf>
    <xf numFmtId="0" fontId="97" fillId="0" borderId="30" xfId="0" applyFont="1" applyBorder="1" applyAlignment="1" applyProtection="1">
      <alignment horizontal="left" vertical="center"/>
    </xf>
    <xf numFmtId="0" fontId="8" fillId="16" borderId="31" xfId="0" applyFont="1" applyFill="1" applyBorder="1" applyAlignment="1" applyProtection="1">
      <alignment vertical="center"/>
    </xf>
    <xf numFmtId="0" fontId="8" fillId="16" borderId="46" xfId="0" applyFont="1" applyFill="1" applyBorder="1" applyAlignment="1" applyProtection="1">
      <alignment vertical="center"/>
    </xf>
    <xf numFmtId="0" fontId="97" fillId="56" borderId="30" xfId="0" applyFont="1" applyFill="1" applyBorder="1" applyAlignment="1" applyProtection="1">
      <alignment horizontal="left" vertical="center" wrapText="1"/>
    </xf>
    <xf numFmtId="0" fontId="115" fillId="56" borderId="46" xfId="0" applyFont="1" applyFill="1" applyBorder="1" applyAlignment="1" applyProtection="1">
      <alignment horizontal="left" vertical="center"/>
    </xf>
    <xf numFmtId="0" fontId="97" fillId="16" borderId="30" xfId="0" applyFont="1" applyFill="1" applyBorder="1" applyAlignment="1" applyProtection="1">
      <alignment horizontal="left" vertical="center" wrapText="1"/>
    </xf>
    <xf numFmtId="0" fontId="115" fillId="56" borderId="31" xfId="0" applyFont="1" applyFill="1" applyBorder="1" applyAlignment="1" applyProtection="1">
      <alignment vertical="center"/>
    </xf>
    <xf numFmtId="0" fontId="5" fillId="16" borderId="31" xfId="0" applyFont="1" applyFill="1" applyBorder="1" applyAlignment="1" applyProtection="1">
      <alignment horizontal="left" vertical="center"/>
    </xf>
    <xf numFmtId="0" fontId="5" fillId="16" borderId="46" xfId="0" applyFont="1" applyFill="1" applyBorder="1" applyAlignment="1" applyProtection="1">
      <alignment horizontal="left" vertical="center"/>
    </xf>
    <xf numFmtId="0" fontId="97" fillId="16" borderId="46" xfId="0" applyFont="1" applyFill="1" applyBorder="1" applyAlignment="1" applyProtection="1">
      <alignment horizontal="left" vertical="center"/>
    </xf>
    <xf numFmtId="0" fontId="97" fillId="56" borderId="30" xfId="0" applyFont="1" applyFill="1" applyBorder="1" applyAlignment="1" applyProtection="1">
      <alignment horizontal="left" vertical="center"/>
    </xf>
    <xf numFmtId="0" fontId="97" fillId="56" borderId="31" xfId="0" applyFont="1" applyFill="1" applyBorder="1" applyAlignment="1" applyProtection="1">
      <alignment horizontal="left" vertical="center"/>
    </xf>
    <xf numFmtId="0" fontId="97" fillId="56" borderId="46" xfId="0" applyFont="1" applyFill="1" applyBorder="1" applyAlignment="1" applyProtection="1">
      <alignment horizontal="left" vertical="center"/>
    </xf>
    <xf numFmtId="0" fontId="97" fillId="16" borderId="30" xfId="46238" applyFont="1" applyFill="1" applyBorder="1" applyAlignment="1" applyProtection="1">
      <alignment horizontal="left" vertical="center"/>
    </xf>
    <xf numFmtId="0" fontId="97" fillId="56" borderId="59" xfId="46238" applyFont="1" applyFill="1" applyBorder="1" applyAlignment="1" applyProtection="1">
      <alignment horizontal="left" vertical="center"/>
    </xf>
    <xf numFmtId="0" fontId="115" fillId="56" borderId="60" xfId="0" applyFont="1" applyFill="1" applyBorder="1" applyAlignment="1" applyProtection="1">
      <alignment horizontal="left" vertical="center"/>
    </xf>
    <xf numFmtId="0" fontId="115" fillId="56" borderId="89" xfId="0" applyFont="1" applyFill="1" applyBorder="1" applyAlignment="1" applyProtection="1">
      <alignment horizontal="left" vertical="center"/>
    </xf>
    <xf numFmtId="0" fontId="8" fillId="16" borderId="31" xfId="0" applyFont="1" applyFill="1" applyBorder="1" applyAlignment="1" applyProtection="1"/>
    <xf numFmtId="0" fontId="97" fillId="16" borderId="64" xfId="0" applyFont="1" applyFill="1" applyBorder="1" applyAlignment="1" applyProtection="1">
      <alignment horizontal="left" vertical="center"/>
    </xf>
    <xf numFmtId="0" fontId="8" fillId="16" borderId="56" xfId="0" applyFont="1" applyFill="1" applyBorder="1" applyAlignment="1" applyProtection="1">
      <alignment vertical="center"/>
    </xf>
    <xf numFmtId="0" fontId="117" fillId="16" borderId="0" xfId="0" applyFont="1" applyFill="1" applyBorder="1" applyAlignment="1">
      <alignment horizontal="center" vertical="top" wrapText="1"/>
    </xf>
    <xf numFmtId="0" fontId="97" fillId="16" borderId="82" xfId="0" applyFont="1" applyFill="1" applyBorder="1" applyAlignment="1"/>
    <xf numFmtId="2" fontId="97" fillId="16" borderId="82" xfId="0" applyNumberFormat="1" applyFont="1" applyFill="1" applyBorder="1" applyAlignment="1"/>
    <xf numFmtId="0" fontId="6" fillId="16" borderId="30" xfId="0" applyFont="1" applyFill="1" applyBorder="1" applyAlignment="1" applyProtection="1">
      <alignment horizontal="left" vertical="center" wrapText="1"/>
    </xf>
    <xf numFmtId="0" fontId="0" fillId="16" borderId="0" xfId="0" applyFill="1" applyAlignment="1">
      <alignment wrapText="1"/>
    </xf>
    <xf numFmtId="0" fontId="84" fillId="66" borderId="30" xfId="46238" applyFont="1" applyFill="1" applyBorder="1" applyAlignment="1" applyProtection="1">
      <alignment horizontal="left" vertical="center" wrapText="1"/>
    </xf>
    <xf numFmtId="0" fontId="84" fillId="66" borderId="31" xfId="0" applyFont="1" applyFill="1" applyBorder="1" applyAlignment="1" applyProtection="1">
      <alignment horizontal="left" vertical="center"/>
    </xf>
    <xf numFmtId="0" fontId="84" fillId="66" borderId="46" xfId="0" applyFont="1" applyFill="1" applyBorder="1" applyAlignment="1" applyProtection="1">
      <alignment vertical="center"/>
    </xf>
    <xf numFmtId="0" fontId="84" fillId="66" borderId="82" xfId="23498" applyFont="1" applyFill="1" applyBorder="1" applyAlignment="1">
      <alignment horizontal="center" vertical="center"/>
    </xf>
    <xf numFmtId="0" fontId="84" fillId="66" borderId="82" xfId="0" applyFont="1" applyFill="1" applyBorder="1"/>
    <xf numFmtId="2" fontId="84" fillId="66" borderId="82" xfId="0" applyNumberFormat="1" applyFont="1" applyFill="1" applyBorder="1"/>
    <xf numFmtId="2" fontId="84" fillId="66" borderId="82" xfId="46239" applyNumberFormat="1" applyFont="1" applyFill="1" applyBorder="1"/>
    <xf numFmtId="0" fontId="84" fillId="66" borderId="82" xfId="0" applyFont="1" applyFill="1" applyBorder="1" applyAlignment="1"/>
    <xf numFmtId="2" fontId="84" fillId="66" borderId="82" xfId="0" applyNumberFormat="1" applyFont="1" applyFill="1" applyBorder="1" applyAlignment="1"/>
    <xf numFmtId="0" fontId="3" fillId="66" borderId="0" xfId="0" applyFont="1" applyFill="1"/>
    <xf numFmtId="0" fontId="84" fillId="66" borderId="30" xfId="0" applyFont="1" applyFill="1" applyBorder="1" applyAlignment="1" applyProtection="1">
      <alignment horizontal="left" vertical="center" wrapText="1"/>
    </xf>
    <xf numFmtId="0" fontId="100" fillId="16" borderId="0" xfId="0" applyFont="1" applyFill="1" applyBorder="1" applyAlignment="1">
      <alignment horizontal="left" vertical="top" wrapText="1"/>
    </xf>
    <xf numFmtId="10" fontId="0" fillId="58" borderId="0" xfId="1" applyNumberFormat="1" applyFont="1" applyFill="1"/>
    <xf numFmtId="0" fontId="7" fillId="56" borderId="46" xfId="0" applyFont="1" applyFill="1" applyBorder="1" applyAlignment="1" applyProtection="1">
      <alignment horizontal="left" vertical="center"/>
    </xf>
    <xf numFmtId="3" fontId="118" fillId="0" borderId="0" xfId="0" applyNumberFormat="1" applyFont="1"/>
    <xf numFmtId="0" fontId="100" fillId="16" borderId="0" xfId="0" applyFont="1" applyFill="1" applyBorder="1" applyAlignment="1">
      <alignment vertical="top" wrapText="1"/>
    </xf>
    <xf numFmtId="0" fontId="104" fillId="16" borderId="0" xfId="0" applyFont="1" applyFill="1" applyAlignment="1">
      <alignment vertical="center" wrapText="1"/>
    </xf>
    <xf numFmtId="0" fontId="7" fillId="67" borderId="31" xfId="0" applyFont="1" applyFill="1" applyBorder="1" applyAlignment="1" applyProtection="1">
      <alignment horizontal="left" vertical="center"/>
    </xf>
    <xf numFmtId="164" fontId="81" fillId="67" borderId="48" xfId="0" applyNumberFormat="1" applyFont="1" applyFill="1" applyBorder="1" applyAlignment="1" applyProtection="1">
      <alignment horizontal="center" vertical="center"/>
    </xf>
    <xf numFmtId="0" fontId="98" fillId="67" borderId="47" xfId="0" applyFont="1" applyFill="1" applyBorder="1" applyAlignment="1" applyProtection="1">
      <alignment horizontal="center" vertical="center"/>
    </xf>
    <xf numFmtId="17" fontId="6" fillId="67" borderId="47" xfId="0" applyNumberFormat="1" applyFont="1" applyFill="1" applyBorder="1" applyAlignment="1" applyProtection="1">
      <alignment horizontal="center" vertical="center"/>
    </xf>
    <xf numFmtId="9" fontId="6" fillId="67" borderId="47" xfId="0" applyNumberFormat="1" applyFont="1" applyFill="1" applyBorder="1" applyAlignment="1" applyProtection="1">
      <alignment horizontal="center" vertical="center"/>
    </xf>
    <xf numFmtId="164" fontId="7" fillId="67" borderId="47" xfId="0" applyNumberFormat="1" applyFont="1" applyFill="1" applyBorder="1" applyAlignment="1" applyProtection="1">
      <alignment horizontal="right" vertical="center"/>
    </xf>
    <xf numFmtId="0" fontId="92" fillId="67" borderId="47" xfId="0" applyFont="1" applyFill="1" applyBorder="1" applyAlignment="1" applyProtection="1">
      <alignment horizontal="center" vertical="center"/>
    </xf>
    <xf numFmtId="0" fontId="8" fillId="67" borderId="31" xfId="0" applyFont="1" applyFill="1" applyBorder="1" applyAlignment="1" applyProtection="1">
      <alignment horizontal="left" vertical="center"/>
    </xf>
    <xf numFmtId="0" fontId="115" fillId="67" borderId="46" xfId="0" applyFont="1" applyFill="1" applyBorder="1" applyAlignment="1" applyProtection="1">
      <alignment vertical="center"/>
    </xf>
    <xf numFmtId="0" fontId="0" fillId="67" borderId="31" xfId="0" applyFill="1" applyBorder="1"/>
    <xf numFmtId="164" fontId="7" fillId="0" borderId="40" xfId="0" applyNumberFormat="1" applyFont="1" applyFill="1" applyBorder="1" applyAlignment="1" applyProtection="1">
      <alignment horizontal="right" vertical="center"/>
    </xf>
    <xf numFmtId="0" fontId="79" fillId="56" borderId="92" xfId="0" applyFont="1" applyFill="1" applyBorder="1" applyAlignment="1" applyProtection="1">
      <alignment vertical="center" wrapText="1"/>
    </xf>
    <xf numFmtId="0" fontId="80" fillId="56" borderId="46" xfId="0" applyFont="1" applyFill="1" applyBorder="1" applyAlignment="1" applyProtection="1">
      <alignment horizontal="left" vertical="center"/>
    </xf>
    <xf numFmtId="0" fontId="79" fillId="56" borderId="46" xfId="0" applyFont="1" applyFill="1" applyBorder="1" applyAlignment="1" applyProtection="1">
      <alignment horizontal="left" vertical="center"/>
    </xf>
    <xf numFmtId="0" fontId="6" fillId="56" borderId="70" xfId="0" applyFont="1" applyFill="1" applyBorder="1" applyAlignment="1" applyProtection="1">
      <alignment horizontal="left" vertical="center"/>
    </xf>
    <xf numFmtId="0" fontId="79" fillId="56" borderId="46" xfId="0" applyFont="1" applyFill="1" applyBorder="1" applyAlignment="1" applyProtection="1">
      <alignment vertical="center"/>
    </xf>
    <xf numFmtId="0" fontId="79" fillId="56" borderId="93" xfId="0" applyFont="1" applyFill="1" applyBorder="1" applyAlignment="1" applyProtection="1">
      <alignment horizontal="left" vertical="center"/>
    </xf>
    <xf numFmtId="0" fontId="97" fillId="16" borderId="0" xfId="0" applyFont="1" applyFill="1" applyBorder="1" applyAlignment="1">
      <alignment vertical="top" wrapText="1"/>
    </xf>
    <xf numFmtId="0" fontId="7" fillId="16" borderId="0" xfId="0" applyFont="1" applyFill="1"/>
    <xf numFmtId="0" fontId="7" fillId="16" borderId="0" xfId="0" applyFont="1" applyFill="1" applyAlignment="1">
      <alignment vertical="center"/>
    </xf>
    <xf numFmtId="0" fontId="7" fillId="16" borderId="0" xfId="0" applyFont="1" applyFill="1" applyAlignment="1">
      <alignment horizontal="left" vertical="center" indent="1"/>
    </xf>
    <xf numFmtId="43" fontId="0" fillId="59" borderId="0" xfId="46239" applyFont="1" applyFill="1"/>
    <xf numFmtId="177" fontId="0" fillId="59" borderId="0" xfId="46239" applyNumberFormat="1" applyFont="1" applyFill="1"/>
    <xf numFmtId="0" fontId="97" fillId="16" borderId="0" xfId="46238" applyFont="1" applyFill="1" applyBorder="1" applyAlignment="1" applyProtection="1">
      <alignment horizontal="left" vertical="center" wrapText="1"/>
    </xf>
    <xf numFmtId="0" fontId="97" fillId="16" borderId="0" xfId="0" applyFont="1" applyFill="1" applyBorder="1" applyAlignment="1">
      <alignment horizontal="right"/>
    </xf>
    <xf numFmtId="0" fontId="97" fillId="16" borderId="0" xfId="0" applyFont="1" applyFill="1" applyBorder="1" applyAlignment="1">
      <alignment horizontal="right" vertical="top"/>
    </xf>
    <xf numFmtId="0" fontId="97" fillId="16" borderId="0" xfId="0" applyFont="1" applyFill="1" applyBorder="1" applyAlignment="1" applyProtection="1">
      <alignment horizontal="left" vertical="center" wrapText="1"/>
    </xf>
    <xf numFmtId="0" fontId="97" fillId="68" borderId="30" xfId="0" applyFont="1" applyFill="1" applyBorder="1" applyAlignment="1" applyProtection="1">
      <alignment horizontal="left" vertical="center" wrapText="1"/>
    </xf>
    <xf numFmtId="0" fontId="115" fillId="68" borderId="31" xfId="0" applyFont="1" applyFill="1" applyBorder="1" applyAlignment="1" applyProtection="1">
      <alignment horizontal="left" vertical="center"/>
    </xf>
    <xf numFmtId="0" fontId="115" fillId="68" borderId="46" xfId="0" applyFont="1" applyFill="1" applyBorder="1" applyAlignment="1" applyProtection="1">
      <alignment vertical="center"/>
    </xf>
    <xf numFmtId="164" fontId="97" fillId="61" borderId="82" xfId="23498" applyNumberFormat="1" applyFont="1" applyFill="1" applyBorder="1" applyAlignment="1">
      <alignment horizontal="right" vertical="center"/>
    </xf>
    <xf numFmtId="0" fontId="7" fillId="16" borderId="0" xfId="0" applyFont="1" applyFill="1" applyAlignment="1">
      <alignment horizontal="left" vertical="center" wrapText="1"/>
    </xf>
    <xf numFmtId="176" fontId="0" fillId="16" borderId="0" xfId="46239" applyNumberFormat="1" applyFont="1" applyFill="1"/>
    <xf numFmtId="176" fontId="85" fillId="16" borderId="0" xfId="46239" applyNumberFormat="1" applyFont="1" applyFill="1" applyBorder="1"/>
    <xf numFmtId="176" fontId="0" fillId="16" borderId="0" xfId="46239" applyNumberFormat="1" applyFont="1" applyFill="1" applyBorder="1"/>
    <xf numFmtId="0" fontId="6" fillId="16" borderId="60" xfId="0" applyNumberFormat="1" applyFont="1" applyFill="1" applyBorder="1" applyAlignment="1" applyProtection="1">
      <alignment horizontal="center" vertical="center"/>
    </xf>
    <xf numFmtId="0" fontId="82" fillId="53" borderId="95" xfId="0" applyFont="1" applyFill="1" applyBorder="1" applyAlignment="1" applyProtection="1">
      <alignment vertical="center" wrapText="1"/>
    </xf>
    <xf numFmtId="0" fontId="82" fillId="53" borderId="96" xfId="0" applyFont="1" applyFill="1" applyBorder="1" applyAlignment="1" applyProtection="1">
      <alignment horizontal="center" vertical="center" wrapText="1"/>
    </xf>
    <xf numFmtId="0" fontId="82" fillId="53" borderId="95" xfId="0" applyFont="1" applyFill="1" applyBorder="1" applyAlignment="1" applyProtection="1">
      <alignment horizontal="center" vertical="center" wrapText="1"/>
    </xf>
    <xf numFmtId="17" fontId="6" fillId="16" borderId="48" xfId="0" applyNumberFormat="1" applyFont="1" applyFill="1" applyBorder="1" applyAlignment="1" applyProtection="1">
      <alignment horizontal="center" vertical="center"/>
    </xf>
    <xf numFmtId="164" fontId="97" fillId="16" borderId="82" xfId="46239" applyNumberFormat="1" applyFont="1" applyFill="1" applyBorder="1" applyAlignment="1">
      <alignment horizontal="center" vertical="center"/>
    </xf>
    <xf numFmtId="0" fontId="6" fillId="16" borderId="0" xfId="0" applyFont="1" applyFill="1" applyAlignment="1" applyProtection="1">
      <alignment horizontal="center" vertical="center"/>
    </xf>
    <xf numFmtId="0" fontId="6" fillId="16" borderId="0" xfId="0" applyFont="1" applyFill="1" applyAlignment="1" applyProtection="1">
      <alignment horizontal="right" vertical="center"/>
    </xf>
    <xf numFmtId="1" fontId="6" fillId="16" borderId="0" xfId="0" applyNumberFormat="1" applyFont="1" applyFill="1" applyAlignment="1" applyProtection="1">
      <alignment horizontal="center" vertical="center"/>
    </xf>
    <xf numFmtId="1" fontId="6" fillId="16" borderId="0" xfId="0" applyNumberFormat="1" applyFont="1" applyFill="1" applyAlignment="1" applyProtection="1">
      <alignment horizontal="right" vertical="center"/>
    </xf>
    <xf numFmtId="0" fontId="6" fillId="16" borderId="0" xfId="0" applyFont="1" applyFill="1" applyAlignment="1" applyProtection="1">
      <alignment horizontal="left" vertical="center"/>
    </xf>
    <xf numFmtId="176" fontId="85" fillId="59" borderId="0" xfId="46239" applyNumberFormat="1" applyFont="1" applyFill="1" applyBorder="1"/>
    <xf numFmtId="165" fontId="1" fillId="59" borderId="0" xfId="1" applyNumberFormat="1" applyFont="1" applyFill="1" applyBorder="1"/>
    <xf numFmtId="0" fontId="81" fillId="16" borderId="0" xfId="0" applyFont="1" applyFill="1" applyAlignment="1">
      <alignment wrapText="1"/>
    </xf>
    <xf numFmtId="0" fontId="6" fillId="16" borderId="0" xfId="0" applyFont="1" applyFill="1" applyAlignment="1">
      <alignment vertical="center"/>
    </xf>
    <xf numFmtId="0" fontId="82" fillId="54" borderId="94" xfId="0" applyFont="1" applyFill="1" applyBorder="1" applyAlignment="1" applyProtection="1">
      <alignment horizontal="center" vertical="center"/>
    </xf>
    <xf numFmtId="0" fontId="104" fillId="16" borderId="0" xfId="0" applyFont="1" applyFill="1" applyAlignment="1"/>
    <xf numFmtId="0" fontId="4" fillId="16" borderId="31" xfId="0" applyFont="1" applyFill="1" applyBorder="1"/>
    <xf numFmtId="0" fontId="85" fillId="16" borderId="49" xfId="46239" applyNumberFormat="1" applyFont="1" applyFill="1" applyBorder="1"/>
    <xf numFmtId="0" fontId="85" fillId="16" borderId="49" xfId="0" applyNumberFormat="1" applyFont="1" applyFill="1" applyBorder="1"/>
    <xf numFmtId="10" fontId="6" fillId="67" borderId="43" xfId="0" applyNumberFormat="1" applyFont="1" applyFill="1" applyBorder="1" applyAlignment="1" applyProtection="1">
      <alignment horizontal="center" vertical="center"/>
    </xf>
    <xf numFmtId="0" fontId="6" fillId="16" borderId="33" xfId="46238" applyFont="1" applyFill="1" applyBorder="1" applyAlignment="1" applyProtection="1">
      <alignment horizontal="left" vertical="center" wrapText="1"/>
    </xf>
    <xf numFmtId="0" fontId="6" fillId="16" borderId="30" xfId="46238" applyFont="1" applyFill="1" applyBorder="1" applyAlignment="1" applyProtection="1">
      <alignment horizontal="left" vertical="center" wrapText="1"/>
    </xf>
    <xf numFmtId="0" fontId="103" fillId="16" borderId="42" xfId="0" applyFont="1" applyFill="1" applyBorder="1" applyAlignment="1" applyProtection="1"/>
    <xf numFmtId="0" fontId="119" fillId="16" borderId="42" xfId="0" applyFont="1" applyFill="1" applyBorder="1" applyAlignment="1" applyProtection="1"/>
    <xf numFmtId="0" fontId="6" fillId="16" borderId="0" xfId="0" applyFont="1" applyFill="1" applyAlignment="1" applyProtection="1">
      <alignment vertical="center" wrapText="1"/>
    </xf>
    <xf numFmtId="0" fontId="106" fillId="16" borderId="0" xfId="0" applyFont="1" applyFill="1" applyAlignment="1" applyProtection="1">
      <alignment vertical="center"/>
    </xf>
    <xf numFmtId="0" fontId="106" fillId="16" borderId="0" xfId="0" applyFont="1" applyFill="1" applyAlignment="1" applyProtection="1">
      <alignment horizontal="left" vertical="center"/>
    </xf>
    <xf numFmtId="0" fontId="0" fillId="69" borderId="0" xfId="0" applyFont="1" applyFill="1" applyAlignment="1" applyProtection="1">
      <alignment horizontal="left" vertical="center"/>
      <protection locked="0"/>
    </xf>
    <xf numFmtId="0" fontId="120" fillId="16" borderId="0" xfId="0" applyFont="1" applyFill="1" applyAlignment="1">
      <alignment horizontal="center" vertical="center"/>
    </xf>
    <xf numFmtId="0" fontId="7" fillId="16" borderId="89" xfId="0" applyFont="1" applyFill="1" applyBorder="1" applyAlignment="1" applyProtection="1">
      <alignment horizontal="left" vertical="center"/>
    </xf>
    <xf numFmtId="164" fontId="81" fillId="16" borderId="48" xfId="0" applyNumberFormat="1" applyFont="1" applyFill="1" applyBorder="1" applyAlignment="1" applyProtection="1">
      <alignment horizontal="center" vertical="center"/>
    </xf>
    <xf numFmtId="0" fontId="7" fillId="16" borderId="31" xfId="0" applyFont="1" applyFill="1" applyBorder="1" applyAlignment="1" applyProtection="1">
      <alignment horizontal="center" vertical="center"/>
    </xf>
    <xf numFmtId="164" fontId="97" fillId="70" borderId="82" xfId="46239" applyNumberFormat="1" applyFont="1" applyFill="1" applyBorder="1" applyAlignment="1">
      <alignment horizontal="center" vertical="center"/>
    </xf>
    <xf numFmtId="0" fontId="6" fillId="16" borderId="30" xfId="46238" applyFont="1" applyFill="1" applyBorder="1" applyAlignment="1" applyProtection="1">
      <alignment horizontal="left" vertical="center" wrapText="1"/>
    </xf>
    <xf numFmtId="0" fontId="97" fillId="16" borderId="30" xfId="46238" applyFont="1" applyFill="1" applyBorder="1" applyAlignment="1" applyProtection="1">
      <alignment horizontal="left" vertical="center" wrapText="1"/>
    </xf>
    <xf numFmtId="0" fontId="120" fillId="16" borderId="0" xfId="0" applyFont="1" applyFill="1"/>
    <xf numFmtId="0" fontId="4" fillId="16" borderId="0" xfId="0" applyFont="1" applyFill="1" applyAlignment="1" applyProtection="1">
      <alignment horizontal="right" vertical="center" wrapText="1"/>
    </xf>
    <xf numFmtId="0" fontId="6" fillId="16" borderId="30" xfId="46238" applyFont="1" applyFill="1" applyBorder="1" applyAlignment="1" applyProtection="1">
      <alignment horizontal="left" vertical="center" wrapText="1"/>
    </xf>
    <xf numFmtId="0" fontId="7" fillId="16" borderId="46" xfId="0" applyFont="1" applyFill="1" applyBorder="1" applyAlignment="1" applyProtection="1">
      <alignment vertical="center"/>
    </xf>
    <xf numFmtId="0" fontId="7" fillId="16" borderId="48" xfId="0" applyFont="1" applyFill="1" applyBorder="1" applyAlignment="1" applyProtection="1">
      <alignment horizontal="center" vertical="center"/>
    </xf>
    <xf numFmtId="164" fontId="7" fillId="16" borderId="34" xfId="0" applyNumberFormat="1" applyFont="1" applyFill="1" applyBorder="1" applyAlignment="1" applyProtection="1">
      <alignment horizontal="right" vertical="center"/>
    </xf>
    <xf numFmtId="0" fontId="5" fillId="17" borderId="44" xfId="0" applyFont="1" applyFill="1" applyBorder="1" applyAlignment="1" applyProtection="1">
      <alignment vertical="center"/>
    </xf>
    <xf numFmtId="0" fontId="6" fillId="17" borderId="101" xfId="0" applyFont="1" applyFill="1" applyBorder="1" applyAlignment="1" applyProtection="1">
      <alignment horizontal="center" vertical="center"/>
    </xf>
    <xf numFmtId="0" fontId="81" fillId="16" borderId="31" xfId="0" applyFont="1" applyFill="1" applyBorder="1" applyAlignment="1" applyProtection="1">
      <alignment vertical="center"/>
    </xf>
    <xf numFmtId="0" fontId="6" fillId="16" borderId="30" xfId="46238" applyFont="1" applyFill="1" applyBorder="1" applyAlignment="1" applyProtection="1">
      <alignment horizontal="left" vertical="center" wrapText="1"/>
    </xf>
    <xf numFmtId="0" fontId="97" fillId="16" borderId="30" xfId="46238" applyFont="1" applyFill="1" applyBorder="1" applyAlignment="1" applyProtection="1">
      <alignment horizontal="left" vertical="center" wrapText="1"/>
    </xf>
    <xf numFmtId="17" fontId="9" fillId="16" borderId="31" xfId="0" applyNumberFormat="1" applyFont="1" applyFill="1" applyBorder="1" applyAlignment="1" applyProtection="1">
      <alignment vertical="center"/>
    </xf>
    <xf numFmtId="0" fontId="82" fillId="55" borderId="102" xfId="0" applyFont="1" applyFill="1" applyBorder="1" applyAlignment="1" applyProtection="1">
      <alignment vertical="center"/>
    </xf>
    <xf numFmtId="0" fontId="6" fillId="16" borderId="61" xfId="46238" applyFont="1" applyFill="1" applyBorder="1" applyAlignment="1" applyProtection="1">
      <alignment horizontal="left" vertical="center" wrapText="1"/>
    </xf>
    <xf numFmtId="0" fontId="79" fillId="16" borderId="103" xfId="0" applyFont="1" applyFill="1" applyBorder="1" applyAlignment="1" applyProtection="1">
      <alignment vertical="center"/>
    </xf>
    <xf numFmtId="0" fontId="9" fillId="16" borderId="62" xfId="0" applyFont="1" applyFill="1" applyBorder="1" applyAlignment="1" applyProtection="1">
      <alignment horizontal="center" vertical="center"/>
    </xf>
    <xf numFmtId="17" fontId="6" fillId="16" borderId="62" xfId="0" applyNumberFormat="1" applyFont="1" applyFill="1" applyBorder="1" applyAlignment="1" applyProtection="1">
      <alignment horizontal="center" vertical="center"/>
    </xf>
    <xf numFmtId="164" fontId="7" fillId="16" borderId="62" xfId="0" applyNumberFormat="1" applyFont="1" applyFill="1" applyBorder="1" applyAlignment="1" applyProtection="1">
      <alignment horizontal="center" vertical="center"/>
    </xf>
    <xf numFmtId="0" fontId="92" fillId="16" borderId="62" xfId="0" applyFont="1" applyFill="1" applyBorder="1" applyAlignment="1" applyProtection="1">
      <alignment horizontal="center" vertical="center"/>
    </xf>
    <xf numFmtId="17" fontId="6" fillId="16" borderId="104" xfId="0" applyNumberFormat="1" applyFont="1" applyFill="1" applyBorder="1" applyAlignment="1" applyProtection="1">
      <alignment horizontal="center" vertical="center"/>
    </xf>
    <xf numFmtId="0" fontId="6" fillId="71" borderId="62" xfId="0" applyFont="1" applyFill="1" applyBorder="1" applyAlignment="1" applyProtection="1">
      <alignment horizontal="center" vertical="center"/>
    </xf>
    <xf numFmtId="0" fontId="6" fillId="71" borderId="31" xfId="0" applyFont="1" applyFill="1" applyBorder="1" applyAlignment="1" applyProtection="1">
      <alignment vertical="center"/>
    </xf>
    <xf numFmtId="0" fontId="9" fillId="71" borderId="31" xfId="0" applyFont="1" applyFill="1" applyBorder="1" applyAlignment="1" applyProtection="1">
      <alignment horizontal="center" vertical="center"/>
    </xf>
    <xf numFmtId="0" fontId="6" fillId="71" borderId="31" xfId="0" applyFont="1" applyFill="1" applyBorder="1" applyAlignment="1" applyProtection="1">
      <alignment horizontal="center" vertical="center"/>
    </xf>
    <xf numFmtId="164" fontId="6" fillId="71" borderId="31" xfId="0" applyNumberFormat="1" applyFont="1" applyFill="1" applyBorder="1" applyAlignment="1" applyProtection="1">
      <alignment horizontal="center" vertical="center"/>
    </xf>
    <xf numFmtId="164" fontId="9" fillId="71" borderId="32" xfId="0" applyNumberFormat="1" applyFont="1" applyFill="1" applyBorder="1" applyAlignment="1" applyProtection="1">
      <alignment horizontal="center" vertical="center"/>
    </xf>
    <xf numFmtId="0" fontId="6" fillId="71" borderId="31" xfId="0" applyFont="1" applyFill="1" applyBorder="1" applyAlignment="1" applyProtection="1">
      <alignment horizontal="left" vertical="center"/>
    </xf>
    <xf numFmtId="1" fontId="6" fillId="71" borderId="31" xfId="0" applyNumberFormat="1" applyFont="1" applyFill="1" applyBorder="1" applyAlignment="1" applyProtection="1">
      <alignment horizontal="center" vertical="center"/>
    </xf>
    <xf numFmtId="1" fontId="9" fillId="71" borderId="32" xfId="0" applyNumberFormat="1" applyFont="1" applyFill="1" applyBorder="1" applyAlignment="1" applyProtection="1">
      <alignment horizontal="center" vertical="center"/>
    </xf>
    <xf numFmtId="0" fontId="6" fillId="71" borderId="64" xfId="0" applyFont="1" applyFill="1" applyBorder="1" applyAlignment="1" applyProtection="1">
      <alignment vertical="center"/>
    </xf>
    <xf numFmtId="0" fontId="6" fillId="71" borderId="56" xfId="0" applyFont="1" applyFill="1" applyBorder="1" applyAlignment="1" applyProtection="1">
      <alignment horizontal="left" vertical="center"/>
    </xf>
    <xf numFmtId="0" fontId="9" fillId="71" borderId="56" xfId="0" applyFont="1" applyFill="1" applyBorder="1" applyAlignment="1" applyProtection="1">
      <alignment horizontal="center" vertical="center"/>
    </xf>
    <xf numFmtId="0" fontId="6" fillId="71" borderId="56" xfId="0" applyFont="1" applyFill="1" applyBorder="1" applyAlignment="1" applyProtection="1">
      <alignment horizontal="center" vertical="center"/>
    </xf>
    <xf numFmtId="1" fontId="6" fillId="71" borderId="56" xfId="0" applyNumberFormat="1" applyFont="1" applyFill="1" applyBorder="1" applyAlignment="1" applyProtection="1">
      <alignment horizontal="center" vertical="center"/>
    </xf>
    <xf numFmtId="1" fontId="9" fillId="71" borderId="65" xfId="0" applyNumberFormat="1" applyFont="1" applyFill="1" applyBorder="1" applyAlignment="1" applyProtection="1">
      <alignment horizontal="center" vertical="center"/>
    </xf>
    <xf numFmtId="0" fontId="9" fillId="71" borderId="62" xfId="0" applyFont="1" applyFill="1" applyBorder="1" applyAlignment="1" applyProtection="1">
      <alignment horizontal="center" vertical="center"/>
    </xf>
    <xf numFmtId="0" fontId="9" fillId="71" borderId="63" xfId="0" applyFont="1" applyFill="1" applyBorder="1" applyAlignment="1" applyProtection="1">
      <alignment horizontal="center" vertical="center"/>
    </xf>
    <xf numFmtId="0" fontId="6" fillId="71" borderId="62" xfId="0" applyFont="1" applyFill="1" applyBorder="1" applyAlignment="1" applyProtection="1">
      <alignment horizontal="left" vertical="center"/>
    </xf>
    <xf numFmtId="176" fontId="0" fillId="59" borderId="0" xfId="0" applyNumberFormat="1" applyFill="1"/>
    <xf numFmtId="0" fontId="6" fillId="71" borderId="105" xfId="0" applyFont="1" applyFill="1" applyBorder="1" applyAlignment="1" applyProtection="1">
      <alignment horizontal="left" vertical="center"/>
    </xf>
    <xf numFmtId="0" fontId="6" fillId="71" borderId="33" xfId="0" applyFont="1" applyFill="1" applyBorder="1" applyAlignment="1" applyProtection="1">
      <alignment horizontal="left" vertical="center"/>
    </xf>
    <xf numFmtId="176" fontId="0" fillId="16" borderId="31" xfId="46239" applyNumberFormat="1" applyFont="1" applyFill="1" applyBorder="1"/>
    <xf numFmtId="0" fontId="98" fillId="71" borderId="31" xfId="0" applyFont="1" applyFill="1" applyBorder="1" applyAlignment="1" applyProtection="1">
      <alignment horizontal="center" vertical="center"/>
    </xf>
    <xf numFmtId="0" fontId="87" fillId="54" borderId="61" xfId="0" applyFont="1" applyFill="1" applyBorder="1" applyAlignment="1">
      <alignment wrapText="1"/>
    </xf>
    <xf numFmtId="0" fontId="87" fillId="54" borderId="62" xfId="0" applyFont="1" applyFill="1" applyBorder="1" applyAlignment="1">
      <alignment wrapText="1"/>
    </xf>
    <xf numFmtId="0" fontId="87" fillId="54" borderId="63" xfId="0" applyFont="1" applyFill="1" applyBorder="1" applyAlignment="1">
      <alignment wrapText="1"/>
    </xf>
    <xf numFmtId="0" fontId="88" fillId="16" borderId="30" xfId="46238" applyFont="1" applyFill="1" applyBorder="1" applyAlignment="1" applyProtection="1">
      <alignment horizontal="left" vertical="center" wrapText="1"/>
    </xf>
    <xf numFmtId="0" fontId="121" fillId="16" borderId="31" xfId="0" applyFont="1" applyFill="1" applyBorder="1" applyAlignment="1" applyProtection="1">
      <alignment horizontal="left" vertical="center" wrapText="1"/>
    </xf>
    <xf numFmtId="0" fontId="86" fillId="16" borderId="31" xfId="0" applyFont="1" applyFill="1" applyBorder="1" applyAlignment="1">
      <alignment horizontal="left" vertical="center" wrapText="1"/>
    </xf>
    <xf numFmtId="0" fontId="88" fillId="49" borderId="31" xfId="0" applyFont="1" applyFill="1" applyBorder="1" applyAlignment="1">
      <alignment horizontal="left" vertical="center" wrapText="1"/>
    </xf>
    <xf numFmtId="0" fontId="123" fillId="16" borderId="32" xfId="46238" applyFont="1" applyFill="1" applyBorder="1" applyAlignment="1">
      <alignment horizontal="left" vertical="center" wrapText="1"/>
    </xf>
    <xf numFmtId="0" fontId="88" fillId="16" borderId="31" xfId="0" applyFont="1" applyFill="1" applyBorder="1" applyAlignment="1" applyProtection="1">
      <alignment horizontal="left" vertical="center" wrapText="1"/>
    </xf>
    <xf numFmtId="0" fontId="88" fillId="16" borderId="31" xfId="0" applyFont="1" applyFill="1" applyBorder="1" applyAlignment="1">
      <alignment horizontal="left" vertical="center" wrapText="1"/>
    </xf>
    <xf numFmtId="0" fontId="86" fillId="16" borderId="31" xfId="0" applyFont="1" applyFill="1" applyBorder="1" applyAlignment="1">
      <alignment horizontal="left" vertical="center"/>
    </xf>
    <xf numFmtId="0" fontId="123" fillId="16" borderId="32" xfId="46238" applyFont="1" applyFill="1" applyBorder="1" applyAlignment="1">
      <alignment vertical="center" wrapText="1"/>
    </xf>
    <xf numFmtId="0" fontId="88" fillId="16" borderId="30" xfId="46238" applyFont="1" applyFill="1" applyBorder="1" applyAlignment="1" applyProtection="1">
      <alignment vertical="center" wrapText="1"/>
    </xf>
    <xf numFmtId="0" fontId="86" fillId="16" borderId="32" xfId="0" applyFont="1" applyFill="1" applyBorder="1" applyAlignment="1">
      <alignment horizontal="left" vertical="center" wrapText="1"/>
    </xf>
    <xf numFmtId="0" fontId="88" fillId="16" borderId="30" xfId="46238" applyFont="1" applyFill="1" applyBorder="1" applyAlignment="1" applyProtection="1">
      <alignment horizontal="centerContinuous" vertical="center" wrapText="1"/>
    </xf>
    <xf numFmtId="0" fontId="86" fillId="16" borderId="31" xfId="0" applyFont="1" applyFill="1" applyBorder="1" applyAlignment="1" applyProtection="1">
      <alignment horizontal="left" vertical="center" wrapText="1"/>
    </xf>
    <xf numFmtId="0" fontId="88" fillId="16" borderId="30" xfId="0" applyFont="1" applyFill="1" applyBorder="1" applyAlignment="1" applyProtection="1">
      <alignment horizontal="left" vertical="center" wrapText="1"/>
    </xf>
    <xf numFmtId="0" fontId="86" fillId="0" borderId="31" xfId="0" applyFont="1" applyBorder="1" applyAlignment="1">
      <alignment horizontal="left" vertical="center" wrapText="1"/>
    </xf>
    <xf numFmtId="0" fontId="123" fillId="0" borderId="32" xfId="46238" applyFont="1" applyBorder="1" applyAlignment="1">
      <alignment vertical="center"/>
    </xf>
    <xf numFmtId="0" fontId="86" fillId="16" borderId="31" xfId="0" applyFont="1" applyFill="1" applyBorder="1" applyAlignment="1" applyProtection="1">
      <alignment horizontal="left" vertical="center"/>
    </xf>
    <xf numFmtId="0" fontId="121" fillId="16" borderId="31" xfId="0" applyFont="1" applyFill="1" applyBorder="1" applyAlignment="1" applyProtection="1">
      <alignment horizontal="left" vertical="center"/>
    </xf>
    <xf numFmtId="0" fontId="88" fillId="16" borderId="32" xfId="46238" applyFont="1" applyFill="1" applyBorder="1" applyAlignment="1">
      <alignment horizontal="left" vertical="center" wrapText="1"/>
    </xf>
    <xf numFmtId="0" fontId="88" fillId="0" borderId="31" xfId="0" applyFont="1" applyFill="1" applyBorder="1" applyAlignment="1">
      <alignment horizontal="left" vertical="center" wrapText="1"/>
    </xf>
    <xf numFmtId="0" fontId="88" fillId="16" borderId="30" xfId="0" applyFont="1" applyFill="1" applyBorder="1" applyAlignment="1" applyProtection="1">
      <alignment vertical="center" wrapText="1"/>
    </xf>
    <xf numFmtId="0" fontId="123" fillId="0" borderId="32" xfId="46238" applyFont="1" applyBorder="1" applyAlignment="1">
      <alignment vertical="center" wrapText="1"/>
    </xf>
    <xf numFmtId="0" fontId="88" fillId="71" borderId="31" xfId="0" applyFont="1" applyFill="1" applyBorder="1" applyAlignment="1" applyProtection="1">
      <alignment vertical="center" wrapText="1"/>
    </xf>
    <xf numFmtId="0" fontId="88" fillId="16" borderId="32" xfId="0" applyFont="1" applyFill="1" applyBorder="1" applyAlignment="1">
      <alignment horizontal="left" vertical="center" wrapText="1"/>
    </xf>
    <xf numFmtId="0" fontId="134" fillId="16" borderId="31" xfId="0" applyFont="1" applyFill="1" applyBorder="1" applyAlignment="1">
      <alignment horizontal="left" vertical="center" wrapText="1"/>
    </xf>
    <xf numFmtId="0" fontId="88" fillId="71" borderId="31" xfId="0" applyFont="1" applyFill="1" applyBorder="1" applyAlignment="1" applyProtection="1">
      <alignment horizontal="left" vertical="center"/>
    </xf>
    <xf numFmtId="0" fontId="88" fillId="16" borderId="31" xfId="0" applyFont="1" applyFill="1" applyBorder="1" applyAlignment="1">
      <alignment horizontal="left" vertical="center"/>
    </xf>
    <xf numFmtId="0" fontId="88" fillId="16" borderId="64" xfId="0" applyFont="1" applyFill="1" applyBorder="1" applyAlignment="1" applyProtection="1">
      <alignment horizontal="left" vertical="center" wrapText="1"/>
    </xf>
    <xf numFmtId="0" fontId="86" fillId="16" borderId="56" xfId="0" applyFont="1" applyFill="1" applyBorder="1" applyAlignment="1">
      <alignment horizontal="left" vertical="center" wrapText="1"/>
    </xf>
    <xf numFmtId="0" fontId="86" fillId="16" borderId="56" xfId="0" applyFont="1" applyFill="1" applyBorder="1" applyAlignment="1">
      <alignment horizontal="left" vertical="center"/>
    </xf>
    <xf numFmtId="0" fontId="86" fillId="16" borderId="65" xfId="0" applyFont="1" applyFill="1" applyBorder="1" applyAlignment="1">
      <alignment horizontal="left" vertical="center" wrapText="1"/>
    </xf>
    <xf numFmtId="0" fontId="4" fillId="16" borderId="0" xfId="0" applyFont="1" applyFill="1" applyBorder="1" applyAlignment="1" applyProtection="1">
      <alignment horizontal="left" vertical="center"/>
    </xf>
    <xf numFmtId="17" fontId="6" fillId="16" borderId="92" xfId="0" applyNumberFormat="1" applyFont="1" applyFill="1" applyBorder="1" applyAlignment="1" applyProtection="1">
      <alignment horizontal="center" vertical="center"/>
    </xf>
    <xf numFmtId="165" fontId="6" fillId="16" borderId="108" xfId="0" applyNumberFormat="1" applyFont="1" applyFill="1" applyBorder="1" applyAlignment="1" applyProtection="1">
      <alignment horizontal="center" vertical="center"/>
    </xf>
    <xf numFmtId="9" fontId="135" fillId="16" borderId="107" xfId="0" applyNumberFormat="1" applyFont="1" applyFill="1" applyBorder="1" applyAlignment="1" applyProtection="1">
      <alignment horizontal="center" vertical="center"/>
    </xf>
    <xf numFmtId="165" fontId="6" fillId="16" borderId="109" xfId="1" applyNumberFormat="1" applyFont="1" applyFill="1" applyBorder="1" applyAlignment="1" applyProtection="1">
      <alignment horizontal="center" vertical="center"/>
    </xf>
    <xf numFmtId="3" fontId="6" fillId="16" borderId="110" xfId="0" applyNumberFormat="1" applyFont="1" applyFill="1" applyBorder="1" applyAlignment="1" applyProtection="1">
      <alignment horizontal="center" vertical="center"/>
    </xf>
    <xf numFmtId="3" fontId="6" fillId="16" borderId="110" xfId="46239" applyNumberFormat="1" applyFont="1" applyFill="1" applyBorder="1" applyAlignment="1" applyProtection="1">
      <alignment horizontal="center" vertical="center"/>
    </xf>
    <xf numFmtId="165" fontId="6" fillId="16" borderId="110" xfId="1" applyNumberFormat="1" applyFont="1" applyFill="1" applyBorder="1" applyAlignment="1" applyProtection="1">
      <alignment horizontal="center" vertical="center"/>
    </xf>
    <xf numFmtId="3" fontId="6" fillId="16" borderId="111" xfId="0" applyNumberFormat="1" applyFont="1" applyFill="1" applyBorder="1" applyAlignment="1" applyProtection="1">
      <alignment horizontal="center" vertical="center"/>
    </xf>
    <xf numFmtId="165" fontId="6" fillId="16" borderId="110" xfId="0" applyNumberFormat="1" applyFont="1" applyFill="1" applyBorder="1" applyAlignment="1" applyProtection="1">
      <alignment horizontal="center" vertical="center"/>
    </xf>
    <xf numFmtId="3" fontId="6" fillId="16" borderId="112" xfId="0" applyNumberFormat="1" applyFont="1" applyFill="1" applyBorder="1" applyAlignment="1" applyProtection="1">
      <alignment horizontal="center" vertical="center"/>
    </xf>
    <xf numFmtId="17" fontId="135" fillId="16" borderId="103" xfId="0" applyNumberFormat="1" applyFont="1" applyFill="1" applyBorder="1" applyAlignment="1" applyProtection="1">
      <alignment horizontal="center" vertical="center"/>
    </xf>
    <xf numFmtId="17" fontId="135" fillId="16" borderId="46" xfId="0" applyNumberFormat="1" applyFont="1" applyFill="1" applyBorder="1" applyAlignment="1" applyProtection="1">
      <alignment horizontal="center" vertical="center"/>
    </xf>
    <xf numFmtId="0" fontId="135" fillId="16" borderId="93" xfId="0" applyFont="1" applyFill="1" applyBorder="1" applyAlignment="1" applyProtection="1">
      <alignment horizontal="center" vertical="center"/>
    </xf>
    <xf numFmtId="9" fontId="135" fillId="16" borderId="46" xfId="0" applyNumberFormat="1" applyFont="1" applyFill="1" applyBorder="1" applyAlignment="1" applyProtection="1">
      <alignment horizontal="center" vertical="center"/>
    </xf>
    <xf numFmtId="9" fontId="135" fillId="16" borderId="46" xfId="1" applyFont="1" applyFill="1" applyBorder="1" applyAlignment="1" applyProtection="1">
      <alignment horizontal="center" vertical="center"/>
    </xf>
    <xf numFmtId="17" fontId="135" fillId="16" borderId="113" xfId="0" applyNumberFormat="1" applyFont="1" applyFill="1" applyBorder="1" applyAlignment="1" applyProtection="1">
      <alignment horizontal="center" vertical="center"/>
    </xf>
    <xf numFmtId="165" fontId="6" fillId="16" borderId="114" xfId="0" applyNumberFormat="1" applyFont="1" applyFill="1" applyBorder="1" applyAlignment="1" applyProtection="1">
      <alignment horizontal="center" vertical="center"/>
    </xf>
    <xf numFmtId="165" fontId="6" fillId="0" borderId="115" xfId="0" applyNumberFormat="1" applyFont="1" applyFill="1" applyBorder="1" applyAlignment="1" applyProtection="1">
      <alignment horizontal="center" vertical="center"/>
    </xf>
    <xf numFmtId="165" fontId="6" fillId="0" borderId="114" xfId="0" applyNumberFormat="1" applyFont="1" applyFill="1" applyBorder="1" applyAlignment="1" applyProtection="1">
      <alignment horizontal="center" vertical="center"/>
    </xf>
    <xf numFmtId="3" fontId="6" fillId="0" borderId="110" xfId="46239" applyNumberFormat="1" applyFont="1" applyFill="1" applyBorder="1" applyAlignment="1" applyProtection="1">
      <alignment horizontal="center" vertical="center"/>
    </xf>
    <xf numFmtId="165" fontId="6" fillId="0" borderId="110" xfId="0" applyNumberFormat="1" applyFont="1" applyFill="1" applyBorder="1" applyAlignment="1" applyProtection="1">
      <alignment horizontal="center" vertical="center"/>
    </xf>
    <xf numFmtId="165" fontId="6" fillId="0" borderId="110" xfId="1" applyNumberFormat="1" applyFont="1" applyFill="1" applyBorder="1" applyAlignment="1" applyProtection="1">
      <alignment horizontal="center" vertical="center"/>
    </xf>
    <xf numFmtId="3" fontId="6" fillId="0" borderId="111" xfId="0" applyNumberFormat="1" applyFont="1" applyFill="1" applyBorder="1" applyAlignment="1" applyProtection="1">
      <alignment horizontal="center" vertical="center"/>
    </xf>
    <xf numFmtId="3" fontId="6" fillId="0" borderId="106" xfId="46239" applyNumberFormat="1" applyFont="1" applyFill="1" applyBorder="1" applyAlignment="1" applyProtection="1">
      <alignment horizontal="center" vertical="center"/>
    </xf>
    <xf numFmtId="178" fontId="6" fillId="0" borderId="106" xfId="0" applyNumberFormat="1" applyFont="1" applyFill="1" applyBorder="1" applyAlignment="1" applyProtection="1">
      <alignment horizontal="center" vertical="center"/>
    </xf>
    <xf numFmtId="178" fontId="6" fillId="0" borderId="110" xfId="0" applyNumberFormat="1" applyFont="1" applyFill="1" applyBorder="1" applyAlignment="1" applyProtection="1">
      <alignment horizontal="center" vertical="center"/>
    </xf>
    <xf numFmtId="165" fontId="6" fillId="0" borderId="111" xfId="0" applyNumberFormat="1" applyFont="1" applyFill="1" applyBorder="1" applyAlignment="1" applyProtection="1">
      <alignment horizontal="center" vertical="center"/>
    </xf>
    <xf numFmtId="165" fontId="6" fillId="71" borderId="109" xfId="1" applyNumberFormat="1" applyFont="1" applyFill="1" applyBorder="1" applyAlignment="1" applyProtection="1">
      <alignment horizontal="center" vertical="center"/>
    </xf>
    <xf numFmtId="165" fontId="6" fillId="71" borderId="110" xfId="0" applyNumberFormat="1" applyFont="1" applyFill="1" applyBorder="1" applyAlignment="1" applyProtection="1">
      <alignment horizontal="center" vertical="center"/>
    </xf>
    <xf numFmtId="3" fontId="6" fillId="71" borderId="110" xfId="46239" applyNumberFormat="1" applyFont="1" applyFill="1" applyBorder="1" applyAlignment="1" applyProtection="1">
      <alignment horizontal="center" vertical="center"/>
    </xf>
    <xf numFmtId="10" fontId="6" fillId="71" borderId="112" xfId="0" applyNumberFormat="1" applyFont="1" applyFill="1" applyBorder="1" applyAlignment="1" applyProtection="1">
      <alignment horizontal="center" vertical="center"/>
    </xf>
    <xf numFmtId="9" fontId="135" fillId="0" borderId="89" xfId="0" applyNumberFormat="1" applyFont="1" applyFill="1" applyBorder="1" applyAlignment="1" applyProtection="1">
      <alignment horizontal="center" vertical="center"/>
    </xf>
    <xf numFmtId="17" fontId="135" fillId="16" borderId="89" xfId="0" applyNumberFormat="1" applyFont="1" applyFill="1" applyBorder="1" applyAlignment="1" applyProtection="1">
      <alignment horizontal="center" vertical="center"/>
    </xf>
    <xf numFmtId="0" fontId="82" fillId="17" borderId="0" xfId="0" applyFont="1" applyFill="1" applyBorder="1" applyAlignment="1" applyProtection="1">
      <alignment vertical="center"/>
    </xf>
    <xf numFmtId="1" fontId="135" fillId="16" borderId="46" xfId="0" applyNumberFormat="1" applyFont="1" applyFill="1" applyBorder="1" applyAlignment="1" applyProtection="1">
      <alignment horizontal="center" vertical="center"/>
    </xf>
    <xf numFmtId="0" fontId="135" fillId="16" borderId="90" xfId="0" applyFont="1" applyFill="1" applyBorder="1" applyAlignment="1" applyProtection="1">
      <alignment horizontal="center" vertical="center"/>
    </xf>
    <xf numFmtId="0" fontId="135" fillId="16" borderId="46" xfId="0" applyFont="1" applyFill="1" applyBorder="1" applyAlignment="1" applyProtection="1">
      <alignment horizontal="center" vertical="center"/>
    </xf>
    <xf numFmtId="0" fontId="135" fillId="16" borderId="89" xfId="0" applyFont="1" applyFill="1" applyBorder="1" applyAlignment="1" applyProtection="1">
      <alignment horizontal="center" vertical="center"/>
    </xf>
    <xf numFmtId="0" fontId="135" fillId="71" borderId="103" xfId="0" applyFont="1" applyFill="1" applyBorder="1" applyAlignment="1" applyProtection="1">
      <alignment horizontal="center" vertical="center"/>
    </xf>
    <xf numFmtId="0" fontId="135" fillId="71" borderId="46" xfId="0" applyFont="1" applyFill="1" applyBorder="1" applyAlignment="1" applyProtection="1">
      <alignment horizontal="center" vertical="center"/>
    </xf>
    <xf numFmtId="0" fontId="135" fillId="71" borderId="113" xfId="0" applyFont="1" applyFill="1" applyBorder="1" applyAlignment="1" applyProtection="1">
      <alignment horizontal="center" vertical="center"/>
    </xf>
    <xf numFmtId="179" fontId="0" fillId="16" borderId="0" xfId="0" applyNumberFormat="1" applyFill="1"/>
    <xf numFmtId="165" fontId="85" fillId="16" borderId="49" xfId="1" applyNumberFormat="1" applyFont="1" applyFill="1" applyBorder="1"/>
    <xf numFmtId="10" fontId="0" fillId="16" borderId="0" xfId="1" applyNumberFormat="1" applyFont="1" applyFill="1"/>
    <xf numFmtId="10" fontId="0" fillId="16" borderId="0" xfId="1" applyNumberFormat="1" applyFont="1" applyFill="1" applyBorder="1"/>
    <xf numFmtId="10" fontId="85" fillId="16" borderId="49" xfId="1" applyNumberFormat="1" applyFont="1" applyFill="1" applyBorder="1"/>
    <xf numFmtId="0" fontId="83" fillId="16" borderId="32" xfId="46238" applyFill="1" applyBorder="1" applyAlignment="1">
      <alignment vertical="center" wrapText="1"/>
    </xf>
    <xf numFmtId="0" fontId="86" fillId="16" borderId="0" xfId="0" applyFont="1" applyFill="1" applyBorder="1" applyAlignment="1">
      <alignment horizontal="left" vertical="center" wrapText="1"/>
    </xf>
    <xf numFmtId="0" fontId="136" fillId="16" borderId="0" xfId="46238" applyFont="1" applyFill="1" applyAlignment="1">
      <alignment horizontal="left" vertical="center"/>
    </xf>
    <xf numFmtId="0" fontId="86" fillId="16" borderId="0" xfId="0" applyFont="1" applyFill="1" applyAlignment="1">
      <alignment horizontal="left" wrapText="1"/>
    </xf>
    <xf numFmtId="0" fontId="86" fillId="16" borderId="0" xfId="0" applyFont="1" applyFill="1" applyAlignment="1">
      <alignment horizontal="left"/>
    </xf>
    <xf numFmtId="0" fontId="136" fillId="16" borderId="0" xfId="46238" applyFont="1" applyFill="1" applyAlignment="1">
      <alignment vertical="center" wrapText="1"/>
    </xf>
    <xf numFmtId="0" fontId="136" fillId="16" borderId="0" xfId="46238" applyFont="1" applyFill="1" applyAlignment="1">
      <alignment horizontal="left" vertical="center" wrapText="1"/>
    </xf>
    <xf numFmtId="0" fontId="88" fillId="16" borderId="0" xfId="0" applyFont="1" applyFill="1"/>
    <xf numFmtId="0" fontId="86" fillId="16" borderId="0" xfId="0" applyFont="1" applyFill="1"/>
    <xf numFmtId="0" fontId="86" fillId="16" borderId="0" xfId="0" applyFont="1" applyFill="1" applyAlignment="1">
      <alignment horizontal="center" wrapText="1"/>
    </xf>
    <xf numFmtId="0" fontId="137" fillId="16" borderId="0" xfId="0" applyFont="1" applyFill="1" applyAlignment="1">
      <alignment vertical="center"/>
    </xf>
    <xf numFmtId="0" fontId="88" fillId="16" borderId="0" xfId="0" applyFont="1" applyFill="1" applyAlignment="1"/>
    <xf numFmtId="0" fontId="137" fillId="16" borderId="0" xfId="0" applyFont="1" applyFill="1" applyAlignment="1">
      <alignment horizontal="left" vertical="center"/>
    </xf>
    <xf numFmtId="0" fontId="88" fillId="16" borderId="0" xfId="0" applyFont="1" applyFill="1" applyAlignment="1">
      <alignment horizontal="left" wrapText="1"/>
    </xf>
    <xf numFmtId="0" fontId="88" fillId="16" borderId="0" xfId="0" applyFont="1" applyFill="1" applyAlignment="1">
      <alignment horizontal="left" vertical="center" wrapText="1"/>
    </xf>
    <xf numFmtId="0" fontId="137" fillId="16" borderId="0" xfId="0" applyFont="1" applyFill="1"/>
    <xf numFmtId="0" fontId="137" fillId="16" borderId="0" xfId="0" applyFont="1" applyFill="1" applyAlignment="1">
      <alignment vertical="center" wrapText="1"/>
    </xf>
    <xf numFmtId="0" fontId="88" fillId="16" borderId="0" xfId="0" applyFont="1" applyFill="1" applyAlignment="1">
      <alignment wrapText="1"/>
    </xf>
    <xf numFmtId="0" fontId="140" fillId="16" borderId="0" xfId="0" applyFont="1" applyFill="1" applyAlignment="1">
      <alignment vertical="center" wrapText="1"/>
    </xf>
    <xf numFmtId="0" fontId="86" fillId="16" borderId="0" xfId="0" applyFont="1" applyFill="1" applyAlignment="1">
      <alignment vertical="center"/>
    </xf>
    <xf numFmtId="0" fontId="140" fillId="16" borderId="0" xfId="0" applyFont="1" applyFill="1" applyAlignment="1">
      <alignment horizontal="left" vertical="center" wrapText="1"/>
    </xf>
    <xf numFmtId="0" fontId="86" fillId="16" borderId="0" xfId="0" applyFont="1" applyFill="1" applyAlignment="1">
      <alignment vertical="center" wrapText="1"/>
    </xf>
    <xf numFmtId="0" fontId="86" fillId="16" borderId="0" xfId="0" applyFont="1" applyFill="1" applyAlignment="1">
      <alignment wrapText="1"/>
    </xf>
    <xf numFmtId="0" fontId="88" fillId="16" borderId="0" xfId="0" applyFont="1" applyFill="1" applyAlignment="1">
      <alignment vertical="center"/>
    </xf>
    <xf numFmtId="14" fontId="88" fillId="16" borderId="0" xfId="0" applyNumberFormat="1" applyFont="1" applyFill="1" applyBorder="1" applyAlignment="1">
      <alignment horizontal="left" vertical="center" wrapText="1"/>
    </xf>
    <xf numFmtId="0" fontId="88" fillId="16" borderId="0" xfId="0" applyFont="1" applyFill="1" applyBorder="1" applyAlignment="1">
      <alignment horizontal="left" vertical="center" wrapText="1"/>
    </xf>
    <xf numFmtId="14" fontId="88" fillId="16" borderId="0" xfId="0" applyNumberFormat="1" applyFont="1" applyFill="1" applyBorder="1" applyAlignment="1">
      <alignment horizontal="left" vertical="center"/>
    </xf>
    <xf numFmtId="0" fontId="86" fillId="16" borderId="0" xfId="0" applyFont="1" applyFill="1" applyAlignment="1" applyProtection="1">
      <alignment vertical="center"/>
      <protection locked="0"/>
    </xf>
    <xf numFmtId="0" fontId="94" fillId="55" borderId="97" xfId="0" applyFont="1" applyFill="1" applyBorder="1" applyAlignment="1">
      <alignment horizontal="center" vertical="center" wrapText="1"/>
    </xf>
    <xf numFmtId="0" fontId="94" fillId="55" borderId="99" xfId="0" applyFont="1" applyFill="1" applyBorder="1" applyAlignment="1">
      <alignment horizontal="center" vertical="center" wrapText="1"/>
    </xf>
    <xf numFmtId="0" fontId="94" fillId="55" borderId="98" xfId="0" applyFont="1" applyFill="1" applyBorder="1" applyAlignment="1">
      <alignment horizontal="center" vertical="center" wrapText="1"/>
    </xf>
    <xf numFmtId="0" fontId="88" fillId="16" borderId="0" xfId="0" applyFont="1" applyFill="1" applyBorder="1" applyAlignment="1">
      <alignment horizontal="left" vertical="top" wrapText="1"/>
    </xf>
    <xf numFmtId="0" fontId="86" fillId="16" borderId="0" xfId="0" applyFont="1" applyFill="1" applyAlignment="1">
      <alignment horizontal="left" vertical="center" wrapText="1"/>
    </xf>
    <xf numFmtId="0" fontId="88" fillId="16" borderId="0" xfId="0" applyFont="1" applyFill="1" applyAlignment="1">
      <alignment horizontal="left" wrapText="1"/>
    </xf>
    <xf numFmtId="0" fontId="86" fillId="16" borderId="0" xfId="0" applyFont="1" applyFill="1" applyAlignment="1">
      <alignment horizontal="left" wrapText="1"/>
    </xf>
    <xf numFmtId="0" fontId="86" fillId="16" borderId="100" xfId="0" applyFont="1" applyFill="1" applyBorder="1" applyAlignment="1">
      <alignment horizontal="left" wrapText="1"/>
    </xf>
    <xf numFmtId="0" fontId="88" fillId="16" borderId="0" xfId="0" applyFont="1" applyFill="1" applyAlignment="1">
      <alignment horizontal="left" vertical="center" wrapText="1"/>
    </xf>
    <xf numFmtId="0" fontId="86" fillId="16" borderId="100" xfId="0" applyFont="1" applyFill="1" applyBorder="1" applyAlignment="1">
      <alignment horizontal="left" vertical="center" wrapText="1"/>
    </xf>
    <xf numFmtId="0" fontId="7" fillId="16" borderId="0" xfId="0" applyFont="1" applyFill="1" applyAlignment="1">
      <alignment horizontal="left" vertical="center" wrapText="1"/>
    </xf>
    <xf numFmtId="1" fontId="82" fillId="54" borderId="116" xfId="0" applyNumberFormat="1" applyFont="1" applyFill="1" applyBorder="1" applyAlignment="1" applyProtection="1">
      <alignment horizontal="center" vertical="center" wrapText="1"/>
    </xf>
    <xf numFmtId="1" fontId="82" fillId="54" borderId="117" xfId="0" applyNumberFormat="1" applyFont="1" applyFill="1" applyBorder="1" applyAlignment="1" applyProtection="1">
      <alignment horizontal="center" vertical="center" wrapText="1"/>
    </xf>
    <xf numFmtId="0" fontId="6" fillId="0" borderId="33" xfId="46238" applyFont="1" applyBorder="1" applyAlignment="1" applyProtection="1">
      <alignment horizontal="left" vertical="center" wrapText="1"/>
    </xf>
    <xf numFmtId="0" fontId="6" fillId="0" borderId="36" xfId="46238" applyFont="1" applyBorder="1" applyAlignment="1" applyProtection="1">
      <alignment horizontal="left" vertical="center" wrapText="1"/>
    </xf>
    <xf numFmtId="0" fontId="6" fillId="16" borderId="33" xfId="46238" applyFont="1" applyFill="1" applyBorder="1" applyAlignment="1" applyProtection="1">
      <alignment horizontal="left" vertical="center" wrapText="1"/>
    </xf>
    <xf numFmtId="0" fontId="6" fillId="16" borderId="36" xfId="46238" applyFont="1" applyFill="1" applyBorder="1" applyAlignment="1" applyProtection="1">
      <alignment horizontal="left" vertical="center" wrapText="1"/>
    </xf>
    <xf numFmtId="0" fontId="6" fillId="0" borderId="45" xfId="46238" applyFont="1" applyBorder="1" applyAlignment="1" applyProtection="1">
      <alignment horizontal="left" vertical="center" wrapText="1"/>
    </xf>
    <xf numFmtId="0" fontId="6" fillId="0" borderId="33" xfId="0" applyFont="1" applyBorder="1" applyAlignment="1" applyProtection="1">
      <alignment horizontal="left" vertical="center"/>
    </xf>
    <xf numFmtId="0" fontId="6" fillId="0" borderId="39" xfId="0" applyFont="1" applyBorder="1" applyAlignment="1" applyProtection="1">
      <alignment horizontal="left" vertical="center"/>
    </xf>
    <xf numFmtId="0" fontId="6" fillId="0" borderId="36" xfId="0" applyFont="1" applyBorder="1" applyAlignment="1" applyProtection="1">
      <alignment horizontal="left" vertical="center"/>
    </xf>
    <xf numFmtId="0" fontId="6" fillId="0" borderId="91" xfId="0" applyFont="1" applyBorder="1" applyAlignment="1" applyProtection="1">
      <alignment horizontal="left" vertical="center" wrapText="1"/>
    </xf>
    <xf numFmtId="0" fontId="6" fillId="0" borderId="36" xfId="0" applyFont="1" applyBorder="1" applyAlignment="1" applyProtection="1">
      <alignment horizontal="left" vertical="center" wrapText="1"/>
    </xf>
    <xf numFmtId="0" fontId="6" fillId="0" borderId="33" xfId="0" applyFont="1" applyBorder="1" applyAlignment="1" applyProtection="1">
      <alignment horizontal="left" vertical="center" wrapText="1"/>
    </xf>
    <xf numFmtId="0" fontId="6" fillId="71" borderId="105" xfId="0" applyFont="1" applyFill="1" applyBorder="1" applyAlignment="1" applyProtection="1">
      <alignment horizontal="left" vertical="center"/>
    </xf>
    <xf numFmtId="0" fontId="6" fillId="71" borderId="36" xfId="0" applyFont="1" applyFill="1" applyBorder="1" applyAlignment="1" applyProtection="1">
      <alignment horizontal="left" vertical="center"/>
    </xf>
    <xf numFmtId="0" fontId="6" fillId="71" borderId="33" xfId="0" applyFont="1" applyFill="1" applyBorder="1" applyAlignment="1" applyProtection="1">
      <alignment horizontal="left" vertical="center"/>
    </xf>
    <xf numFmtId="0" fontId="6" fillId="56" borderId="33" xfId="0" applyFont="1" applyFill="1" applyBorder="1" applyAlignment="1" applyProtection="1">
      <alignment horizontal="left" vertical="center" wrapText="1"/>
    </xf>
    <xf numFmtId="0" fontId="6" fillId="56" borderId="39" xfId="0" applyFont="1" applyFill="1" applyBorder="1" applyAlignment="1" applyProtection="1">
      <alignment horizontal="left" vertical="center" wrapText="1"/>
    </xf>
    <xf numFmtId="0" fontId="6" fillId="56" borderId="36" xfId="0" applyFont="1" applyFill="1" applyBorder="1" applyAlignment="1" applyProtection="1">
      <alignment horizontal="left" vertical="center" wrapText="1"/>
    </xf>
    <xf numFmtId="0" fontId="6" fillId="16" borderId="33" xfId="46238" applyFont="1" applyFill="1" applyBorder="1" applyAlignment="1" applyProtection="1">
      <alignment horizontal="left" vertical="center"/>
    </xf>
    <xf numFmtId="0" fontId="6" fillId="16" borderId="36" xfId="46238" applyFont="1" applyFill="1" applyBorder="1" applyAlignment="1" applyProtection="1">
      <alignment horizontal="left" vertical="center"/>
    </xf>
    <xf numFmtId="0" fontId="6" fillId="0" borderId="39" xfId="0" applyFont="1" applyBorder="1" applyAlignment="1" applyProtection="1">
      <alignment horizontal="left" vertical="center" wrapText="1"/>
    </xf>
    <xf numFmtId="0" fontId="82" fillId="55" borderId="30" xfId="0" applyFont="1" applyFill="1" applyBorder="1" applyAlignment="1" applyProtection="1">
      <alignment horizontal="left" vertical="center"/>
    </xf>
    <xf numFmtId="0" fontId="82" fillId="55" borderId="31" xfId="0" applyFont="1" applyFill="1" applyBorder="1" applyAlignment="1" applyProtection="1">
      <alignment horizontal="left" vertical="center"/>
    </xf>
    <xf numFmtId="0" fontId="6" fillId="16" borderId="30" xfId="46238" applyFont="1" applyFill="1" applyBorder="1" applyAlignment="1" applyProtection="1">
      <alignment horizontal="left" vertical="center"/>
    </xf>
    <xf numFmtId="0" fontId="6" fillId="0" borderId="30" xfId="0" applyFont="1" applyBorder="1" applyAlignment="1" applyProtection="1">
      <alignment horizontal="left" vertical="center" wrapText="1"/>
    </xf>
    <xf numFmtId="0" fontId="5" fillId="17" borderId="30" xfId="0" applyFont="1" applyFill="1" applyBorder="1" applyAlignment="1" applyProtection="1">
      <alignment horizontal="left" vertical="center"/>
    </xf>
    <xf numFmtId="0" fontId="5" fillId="17" borderId="31" xfId="0" applyFont="1" applyFill="1" applyBorder="1" applyAlignment="1" applyProtection="1">
      <alignment horizontal="left" vertical="center"/>
    </xf>
    <xf numFmtId="0" fontId="6" fillId="0" borderId="30" xfId="46238" applyFont="1" applyBorder="1" applyAlignment="1" applyProtection="1">
      <alignment horizontal="left" vertical="center" wrapText="1"/>
    </xf>
    <xf numFmtId="0" fontId="6" fillId="0" borderId="30" xfId="0" applyFont="1" applyBorder="1" applyAlignment="1" applyProtection="1">
      <alignment horizontal="left" vertical="center"/>
    </xf>
    <xf numFmtId="0" fontId="6" fillId="16" borderId="30" xfId="46238" applyFont="1" applyFill="1" applyBorder="1" applyAlignment="1" applyProtection="1">
      <alignment horizontal="left" vertical="center" wrapText="1"/>
    </xf>
    <xf numFmtId="0" fontId="82" fillId="53" borderId="83" xfId="0" applyFont="1" applyFill="1" applyBorder="1" applyAlignment="1" applyProtection="1">
      <alignment horizontal="center" vertical="center" wrapText="1"/>
    </xf>
    <xf numFmtId="0" fontId="82" fillId="53" borderId="84" xfId="0" applyFont="1" applyFill="1" applyBorder="1" applyAlignment="1" applyProtection="1">
      <alignment horizontal="center" vertical="center" wrapText="1"/>
    </xf>
    <xf numFmtId="0" fontId="82" fillId="53" borderId="85" xfId="0" applyFont="1" applyFill="1" applyBorder="1" applyAlignment="1" applyProtection="1">
      <alignment horizontal="center" vertical="center" wrapText="1"/>
    </xf>
    <xf numFmtId="0" fontId="97" fillId="16" borderId="30" xfId="46238" applyFont="1" applyFill="1" applyBorder="1" applyAlignment="1" applyProtection="1">
      <alignment horizontal="left" vertical="center"/>
    </xf>
    <xf numFmtId="0" fontId="82" fillId="53" borderId="42" xfId="0" applyFont="1" applyFill="1" applyBorder="1" applyAlignment="1" applyProtection="1">
      <alignment horizontal="center" vertical="center" wrapText="1"/>
    </xf>
    <xf numFmtId="0" fontId="97" fillId="0" borderId="30" xfId="0" applyFont="1" applyBorder="1" applyAlignment="1" applyProtection="1">
      <alignment horizontal="left" vertical="center" wrapText="1"/>
    </xf>
    <xf numFmtId="0" fontId="97" fillId="0" borderId="30" xfId="46238" applyFont="1" applyBorder="1" applyAlignment="1" applyProtection="1">
      <alignment horizontal="left" vertical="center" wrapText="1"/>
    </xf>
    <xf numFmtId="0" fontId="97" fillId="16" borderId="30" xfId="46238" applyFont="1" applyFill="1" applyBorder="1" applyAlignment="1" applyProtection="1">
      <alignment horizontal="left" vertical="center" wrapText="1"/>
    </xf>
    <xf numFmtId="0" fontId="97" fillId="0" borderId="33" xfId="0" applyFont="1" applyBorder="1" applyAlignment="1" applyProtection="1">
      <alignment horizontal="center" vertical="center" wrapText="1"/>
    </xf>
    <xf numFmtId="0" fontId="97" fillId="0" borderId="36" xfId="0" applyFont="1" applyBorder="1" applyAlignment="1" applyProtection="1">
      <alignment horizontal="center" vertical="center" wrapText="1"/>
    </xf>
    <xf numFmtId="0" fontId="97" fillId="0" borderId="30" xfId="0" applyFont="1" applyBorder="1" applyAlignment="1" applyProtection="1">
      <alignment horizontal="left" vertical="center"/>
    </xf>
    <xf numFmtId="0" fontId="85" fillId="16" borderId="0" xfId="0" applyFont="1" applyFill="1" applyBorder="1" applyAlignment="1">
      <alignment horizontal="center"/>
    </xf>
    <xf numFmtId="0" fontId="89" fillId="16" borderId="31" xfId="0" applyFont="1" applyFill="1" applyBorder="1" applyAlignment="1">
      <alignment horizontal="left" vertical="center" wrapText="1"/>
    </xf>
  </cellXfs>
  <cellStyles count="46241">
    <cellStyle name="%" xfId="2"/>
    <cellStyle name="% 2" xfId="3"/>
    <cellStyle name="%_A2 Common National NHS &amp; Other" xfId="4"/>
    <cellStyle name="%_Sheet1" xfId="5"/>
    <cellStyle name="%_Sheet1 2" xfId="6"/>
    <cellStyle name="%_Sheet2" xfId="7"/>
    <cellStyle name="%_Sheet2 2" xfId="8"/>
    <cellStyle name="0,0_x000d__x000a_NA_x000d__x000a_" xfId="9"/>
    <cellStyle name="20% - Accent1 10" xfId="10"/>
    <cellStyle name="20% - Accent1 10 2" xfId="11"/>
    <cellStyle name="20% - Accent1 10 3" xfId="12"/>
    <cellStyle name="20% - Accent1 11" xfId="13"/>
    <cellStyle name="20% - Accent1 11 2" xfId="14"/>
    <cellStyle name="20% - Accent1 11 3" xfId="15"/>
    <cellStyle name="20% - Accent1 12" xfId="16"/>
    <cellStyle name="20% - Accent1 12 2" xfId="17"/>
    <cellStyle name="20% - Accent1 12 3" xfId="18"/>
    <cellStyle name="20% - Accent1 13" xfId="19"/>
    <cellStyle name="20% - Accent1 2" xfId="20"/>
    <cellStyle name="20% - Accent1 2 10" xfId="21"/>
    <cellStyle name="20% - Accent1 2 11" xfId="22"/>
    <cellStyle name="20% - Accent1 2 2" xfId="23"/>
    <cellStyle name="20% - Accent1 2 2 2" xfId="24"/>
    <cellStyle name="20% - Accent1 2 2 2 2" xfId="25"/>
    <cellStyle name="20% - Accent1 2 2 2 3" xfId="26"/>
    <cellStyle name="20% - Accent1 2 2 3" xfId="27"/>
    <cellStyle name="20% - Accent1 2 2 3 2" xfId="28"/>
    <cellStyle name="20% - Accent1 2 2 3 3" xfId="29"/>
    <cellStyle name="20% - Accent1 2 2 4" xfId="30"/>
    <cellStyle name="20% - Accent1 2 2 4 2" xfId="31"/>
    <cellStyle name="20% - Accent1 2 2 4 3" xfId="32"/>
    <cellStyle name="20% - Accent1 2 2 5" xfId="33"/>
    <cellStyle name="20% - Accent1 2 2 5 2" xfId="34"/>
    <cellStyle name="20% - Accent1 2 2 5 3" xfId="35"/>
    <cellStyle name="20% - Accent1 2 2 6" xfId="36"/>
    <cellStyle name="20% - Accent1 2 2 7" xfId="37"/>
    <cellStyle name="20% - Accent1 2 3" xfId="38"/>
    <cellStyle name="20% - Accent1 2 3 2" xfId="39"/>
    <cellStyle name="20% - Accent1 2 3 2 2" xfId="40"/>
    <cellStyle name="20% - Accent1 2 3 2 3" xfId="41"/>
    <cellStyle name="20% - Accent1 2 3 3" xfId="42"/>
    <cellStyle name="20% - Accent1 2 3 3 2" xfId="43"/>
    <cellStyle name="20% - Accent1 2 3 3 3" xfId="44"/>
    <cellStyle name="20% - Accent1 2 3 4" xfId="45"/>
    <cellStyle name="20% - Accent1 2 3 4 2" xfId="46"/>
    <cellStyle name="20% - Accent1 2 3 4 3" xfId="47"/>
    <cellStyle name="20% - Accent1 2 3 5" xfId="48"/>
    <cellStyle name="20% - Accent1 2 3 5 2" xfId="49"/>
    <cellStyle name="20% - Accent1 2 3 5 3" xfId="50"/>
    <cellStyle name="20% - Accent1 2 3 6" xfId="51"/>
    <cellStyle name="20% - Accent1 2 3 7" xfId="52"/>
    <cellStyle name="20% - Accent1 2 4" xfId="53"/>
    <cellStyle name="20% - Accent1 2 4 2" xfId="54"/>
    <cellStyle name="20% - Accent1 2 4 3" xfId="55"/>
    <cellStyle name="20% - Accent1 2 5" xfId="56"/>
    <cellStyle name="20% - Accent1 2 5 2" xfId="57"/>
    <cellStyle name="20% - Accent1 2 5 3" xfId="58"/>
    <cellStyle name="20% - Accent1 2 6" xfId="59"/>
    <cellStyle name="20% - Accent1 2 6 2" xfId="60"/>
    <cellStyle name="20% - Accent1 2 6 3" xfId="61"/>
    <cellStyle name="20% - Accent1 2 7" xfId="62"/>
    <cellStyle name="20% - Accent1 2 7 2" xfId="63"/>
    <cellStyle name="20% - Accent1 2 7 3" xfId="64"/>
    <cellStyle name="20% - Accent1 2 8" xfId="65"/>
    <cellStyle name="20% - Accent1 2 9" xfId="66"/>
    <cellStyle name="20% - Accent1 3" xfId="67"/>
    <cellStyle name="20% - Accent1 3 2" xfId="68"/>
    <cellStyle name="20% - Accent1 3 2 2" xfId="69"/>
    <cellStyle name="20% - Accent1 3 2 3" xfId="70"/>
    <cellStyle name="20% - Accent1 3 3" xfId="71"/>
    <cellStyle name="20% - Accent1 3 3 2" xfId="72"/>
    <cellStyle name="20% - Accent1 3 3 3" xfId="73"/>
    <cellStyle name="20% - Accent1 3 4" xfId="74"/>
    <cellStyle name="20% - Accent1 3 4 2" xfId="75"/>
    <cellStyle name="20% - Accent1 3 4 3" xfId="76"/>
    <cellStyle name="20% - Accent1 3 5" xfId="77"/>
    <cellStyle name="20% - Accent1 3 5 2" xfId="78"/>
    <cellStyle name="20% - Accent1 3 5 3" xfId="79"/>
    <cellStyle name="20% - Accent1 3 6" xfId="80"/>
    <cellStyle name="20% - Accent1 3 7" xfId="81"/>
    <cellStyle name="20% - Accent1 4" xfId="82"/>
    <cellStyle name="20% - Accent1 4 2" xfId="83"/>
    <cellStyle name="20% - Accent1 4 2 2" xfId="84"/>
    <cellStyle name="20% - Accent1 4 2 3" xfId="85"/>
    <cellStyle name="20% - Accent1 4 3" xfId="86"/>
    <cellStyle name="20% - Accent1 4 3 2" xfId="87"/>
    <cellStyle name="20% - Accent1 4 3 3" xfId="88"/>
    <cellStyle name="20% - Accent1 4 4" xfId="89"/>
    <cellStyle name="20% - Accent1 4 4 2" xfId="90"/>
    <cellStyle name="20% - Accent1 4 4 3" xfId="91"/>
    <cellStyle name="20% - Accent1 4 5" xfId="92"/>
    <cellStyle name="20% - Accent1 4 5 2" xfId="93"/>
    <cellStyle name="20% - Accent1 4 5 3" xfId="94"/>
    <cellStyle name="20% - Accent1 4 6" xfId="95"/>
    <cellStyle name="20% - Accent1 4 7" xfId="96"/>
    <cellStyle name="20% - Accent1 5" xfId="97"/>
    <cellStyle name="20% - Accent1 5 2" xfId="98"/>
    <cellStyle name="20% - Accent1 5 2 2" xfId="99"/>
    <cellStyle name="20% - Accent1 5 2 3" xfId="100"/>
    <cellStyle name="20% - Accent1 5 3" xfId="101"/>
    <cellStyle name="20% - Accent1 5 3 2" xfId="102"/>
    <cellStyle name="20% - Accent1 5 3 3" xfId="103"/>
    <cellStyle name="20% - Accent1 5 4" xfId="104"/>
    <cellStyle name="20% - Accent1 5 4 2" xfId="105"/>
    <cellStyle name="20% - Accent1 5 4 3" xfId="106"/>
    <cellStyle name="20% - Accent1 5 5" xfId="107"/>
    <cellStyle name="20% - Accent1 5 5 2" xfId="108"/>
    <cellStyle name="20% - Accent1 5 5 3" xfId="109"/>
    <cellStyle name="20% - Accent1 5 6" xfId="110"/>
    <cellStyle name="20% - Accent1 5 7" xfId="111"/>
    <cellStyle name="20% - Accent1 6" xfId="112"/>
    <cellStyle name="20% - Accent1 6 2" xfId="113"/>
    <cellStyle name="20% - Accent1 6 2 2" xfId="114"/>
    <cellStyle name="20% - Accent1 6 2 3" xfId="115"/>
    <cellStyle name="20% - Accent1 6 3" xfId="116"/>
    <cellStyle name="20% - Accent1 6 3 2" xfId="117"/>
    <cellStyle name="20% - Accent1 6 3 3" xfId="118"/>
    <cellStyle name="20% - Accent1 6 4" xfId="119"/>
    <cellStyle name="20% - Accent1 6 4 2" xfId="120"/>
    <cellStyle name="20% - Accent1 6 4 3" xfId="121"/>
    <cellStyle name="20% - Accent1 6 5" xfId="122"/>
    <cellStyle name="20% - Accent1 6 5 2" xfId="123"/>
    <cellStyle name="20% - Accent1 6 5 3" xfId="124"/>
    <cellStyle name="20% - Accent1 6 6" xfId="125"/>
    <cellStyle name="20% - Accent1 6 7" xfId="126"/>
    <cellStyle name="20% - Accent1 7" xfId="127"/>
    <cellStyle name="20% - Accent1 7 2" xfId="128"/>
    <cellStyle name="20% - Accent1 7 2 2" xfId="129"/>
    <cellStyle name="20% - Accent1 7 2 3" xfId="130"/>
    <cellStyle name="20% - Accent1 7 3" xfId="131"/>
    <cellStyle name="20% - Accent1 7 3 2" xfId="132"/>
    <cellStyle name="20% - Accent1 7 3 3" xfId="133"/>
    <cellStyle name="20% - Accent1 7 4" xfId="134"/>
    <cellStyle name="20% - Accent1 7 4 2" xfId="135"/>
    <cellStyle name="20% - Accent1 7 4 3" xfId="136"/>
    <cellStyle name="20% - Accent1 7 5" xfId="137"/>
    <cellStyle name="20% - Accent1 7 6" xfId="138"/>
    <cellStyle name="20% - Accent1 8" xfId="139"/>
    <cellStyle name="20% - Accent1 8 2" xfId="140"/>
    <cellStyle name="20% - Accent1 8 2 2" xfId="141"/>
    <cellStyle name="20% - Accent1 8 2 3" xfId="142"/>
    <cellStyle name="20% - Accent1 8 3" xfId="143"/>
    <cellStyle name="20% - Accent1 8 3 2" xfId="144"/>
    <cellStyle name="20% - Accent1 8 3 3" xfId="145"/>
    <cellStyle name="20% - Accent1 8 4" xfId="146"/>
    <cellStyle name="20% - Accent1 8 5" xfId="147"/>
    <cellStyle name="20% - Accent1 9" xfId="148"/>
    <cellStyle name="20% - Accent1 9 2" xfId="149"/>
    <cellStyle name="20% - Accent1 9 3" xfId="150"/>
    <cellStyle name="20% - Accent2 10" xfId="151"/>
    <cellStyle name="20% - Accent2 10 2" xfId="152"/>
    <cellStyle name="20% - Accent2 10 3" xfId="153"/>
    <cellStyle name="20% - Accent2 11" xfId="154"/>
    <cellStyle name="20% - Accent2 11 2" xfId="155"/>
    <cellStyle name="20% - Accent2 11 3" xfId="156"/>
    <cellStyle name="20% - Accent2 12" xfId="157"/>
    <cellStyle name="20% - Accent2 12 2" xfId="158"/>
    <cellStyle name="20% - Accent2 12 3" xfId="159"/>
    <cellStyle name="20% - Accent2 13" xfId="160"/>
    <cellStyle name="20% - Accent2 2" xfId="161"/>
    <cellStyle name="20% - Accent2 2 10" xfId="162"/>
    <cellStyle name="20% - Accent2 2 11" xfId="163"/>
    <cellStyle name="20% - Accent2 2 2" xfId="164"/>
    <cellStyle name="20% - Accent2 2 2 2" xfId="165"/>
    <cellStyle name="20% - Accent2 2 2 2 2" xfId="166"/>
    <cellStyle name="20% - Accent2 2 2 2 3" xfId="167"/>
    <cellStyle name="20% - Accent2 2 2 3" xfId="168"/>
    <cellStyle name="20% - Accent2 2 2 3 2" xfId="169"/>
    <cellStyle name="20% - Accent2 2 2 3 3" xfId="170"/>
    <cellStyle name="20% - Accent2 2 2 4" xfId="171"/>
    <cellStyle name="20% - Accent2 2 2 4 2" xfId="172"/>
    <cellStyle name="20% - Accent2 2 2 4 3" xfId="173"/>
    <cellStyle name="20% - Accent2 2 2 5" xfId="174"/>
    <cellStyle name="20% - Accent2 2 2 5 2" xfId="175"/>
    <cellStyle name="20% - Accent2 2 2 5 3" xfId="176"/>
    <cellStyle name="20% - Accent2 2 2 6" xfId="177"/>
    <cellStyle name="20% - Accent2 2 2 7" xfId="178"/>
    <cellStyle name="20% - Accent2 2 3" xfId="179"/>
    <cellStyle name="20% - Accent2 2 3 2" xfId="180"/>
    <cellStyle name="20% - Accent2 2 3 2 2" xfId="181"/>
    <cellStyle name="20% - Accent2 2 3 2 3" xfId="182"/>
    <cellStyle name="20% - Accent2 2 3 3" xfId="183"/>
    <cellStyle name="20% - Accent2 2 3 3 2" xfId="184"/>
    <cellStyle name="20% - Accent2 2 3 3 3" xfId="185"/>
    <cellStyle name="20% - Accent2 2 3 4" xfId="186"/>
    <cellStyle name="20% - Accent2 2 3 4 2" xfId="187"/>
    <cellStyle name="20% - Accent2 2 3 4 3" xfId="188"/>
    <cellStyle name="20% - Accent2 2 3 5" xfId="189"/>
    <cellStyle name="20% - Accent2 2 3 5 2" xfId="190"/>
    <cellStyle name="20% - Accent2 2 3 5 3" xfId="191"/>
    <cellStyle name="20% - Accent2 2 3 6" xfId="192"/>
    <cellStyle name="20% - Accent2 2 3 7" xfId="193"/>
    <cellStyle name="20% - Accent2 2 4" xfId="194"/>
    <cellStyle name="20% - Accent2 2 4 2" xfId="195"/>
    <cellStyle name="20% - Accent2 2 4 3" xfId="196"/>
    <cellStyle name="20% - Accent2 2 5" xfId="197"/>
    <cellStyle name="20% - Accent2 2 5 2" xfId="198"/>
    <cellStyle name="20% - Accent2 2 5 3" xfId="199"/>
    <cellStyle name="20% - Accent2 2 6" xfId="200"/>
    <cellStyle name="20% - Accent2 2 6 2" xfId="201"/>
    <cellStyle name="20% - Accent2 2 6 3" xfId="202"/>
    <cellStyle name="20% - Accent2 2 7" xfId="203"/>
    <cellStyle name="20% - Accent2 2 7 2" xfId="204"/>
    <cellStyle name="20% - Accent2 2 7 3" xfId="205"/>
    <cellStyle name="20% - Accent2 2 8" xfId="206"/>
    <cellStyle name="20% - Accent2 2 9" xfId="207"/>
    <cellStyle name="20% - Accent2 3" xfId="208"/>
    <cellStyle name="20% - Accent2 3 2" xfId="209"/>
    <cellStyle name="20% - Accent2 3 2 2" xfId="210"/>
    <cellStyle name="20% - Accent2 3 2 3" xfId="211"/>
    <cellStyle name="20% - Accent2 3 3" xfId="212"/>
    <cellStyle name="20% - Accent2 3 3 2" xfId="213"/>
    <cellStyle name="20% - Accent2 3 3 3" xfId="214"/>
    <cellStyle name="20% - Accent2 3 4" xfId="215"/>
    <cellStyle name="20% - Accent2 3 4 2" xfId="216"/>
    <cellStyle name="20% - Accent2 3 4 3" xfId="217"/>
    <cellStyle name="20% - Accent2 3 5" xfId="218"/>
    <cellStyle name="20% - Accent2 3 5 2" xfId="219"/>
    <cellStyle name="20% - Accent2 3 5 3" xfId="220"/>
    <cellStyle name="20% - Accent2 3 6" xfId="221"/>
    <cellStyle name="20% - Accent2 3 7" xfId="222"/>
    <cellStyle name="20% - Accent2 4" xfId="223"/>
    <cellStyle name="20% - Accent2 4 2" xfId="224"/>
    <cellStyle name="20% - Accent2 4 2 2" xfId="225"/>
    <cellStyle name="20% - Accent2 4 2 3" xfId="226"/>
    <cellStyle name="20% - Accent2 4 3" xfId="227"/>
    <cellStyle name="20% - Accent2 4 3 2" xfId="228"/>
    <cellStyle name="20% - Accent2 4 3 3" xfId="229"/>
    <cellStyle name="20% - Accent2 4 4" xfId="230"/>
    <cellStyle name="20% - Accent2 4 4 2" xfId="231"/>
    <cellStyle name="20% - Accent2 4 4 3" xfId="232"/>
    <cellStyle name="20% - Accent2 4 5" xfId="233"/>
    <cellStyle name="20% - Accent2 4 5 2" xfId="234"/>
    <cellStyle name="20% - Accent2 4 5 3" xfId="235"/>
    <cellStyle name="20% - Accent2 4 6" xfId="236"/>
    <cellStyle name="20% - Accent2 4 7" xfId="237"/>
    <cellStyle name="20% - Accent2 5" xfId="238"/>
    <cellStyle name="20% - Accent2 5 2" xfId="239"/>
    <cellStyle name="20% - Accent2 5 2 2" xfId="240"/>
    <cellStyle name="20% - Accent2 5 2 3" xfId="241"/>
    <cellStyle name="20% - Accent2 5 3" xfId="242"/>
    <cellStyle name="20% - Accent2 5 3 2" xfId="243"/>
    <cellStyle name="20% - Accent2 5 3 3" xfId="244"/>
    <cellStyle name="20% - Accent2 5 4" xfId="245"/>
    <cellStyle name="20% - Accent2 5 4 2" xfId="246"/>
    <cellStyle name="20% - Accent2 5 4 3" xfId="247"/>
    <cellStyle name="20% - Accent2 5 5" xfId="248"/>
    <cellStyle name="20% - Accent2 5 5 2" xfId="249"/>
    <cellStyle name="20% - Accent2 5 5 3" xfId="250"/>
    <cellStyle name="20% - Accent2 5 6" xfId="251"/>
    <cellStyle name="20% - Accent2 5 7" xfId="252"/>
    <cellStyle name="20% - Accent2 6" xfId="253"/>
    <cellStyle name="20% - Accent2 6 2" xfId="254"/>
    <cellStyle name="20% - Accent2 6 2 2" xfId="255"/>
    <cellStyle name="20% - Accent2 6 2 3" xfId="256"/>
    <cellStyle name="20% - Accent2 6 3" xfId="257"/>
    <cellStyle name="20% - Accent2 6 3 2" xfId="258"/>
    <cellStyle name="20% - Accent2 6 3 3" xfId="259"/>
    <cellStyle name="20% - Accent2 6 4" xfId="260"/>
    <cellStyle name="20% - Accent2 6 4 2" xfId="261"/>
    <cellStyle name="20% - Accent2 6 4 3" xfId="262"/>
    <cellStyle name="20% - Accent2 6 5" xfId="263"/>
    <cellStyle name="20% - Accent2 6 5 2" xfId="264"/>
    <cellStyle name="20% - Accent2 6 5 3" xfId="265"/>
    <cellStyle name="20% - Accent2 6 6" xfId="266"/>
    <cellStyle name="20% - Accent2 6 7" xfId="267"/>
    <cellStyle name="20% - Accent2 7" xfId="268"/>
    <cellStyle name="20% - Accent2 7 2" xfId="269"/>
    <cellStyle name="20% - Accent2 7 2 2" xfId="270"/>
    <cellStyle name="20% - Accent2 7 2 3" xfId="271"/>
    <cellStyle name="20% - Accent2 7 3" xfId="272"/>
    <cellStyle name="20% - Accent2 7 3 2" xfId="273"/>
    <cellStyle name="20% - Accent2 7 3 3" xfId="274"/>
    <cellStyle name="20% - Accent2 7 4" xfId="275"/>
    <cellStyle name="20% - Accent2 7 4 2" xfId="276"/>
    <cellStyle name="20% - Accent2 7 4 3" xfId="277"/>
    <cellStyle name="20% - Accent2 7 5" xfId="278"/>
    <cellStyle name="20% - Accent2 7 6" xfId="279"/>
    <cellStyle name="20% - Accent2 8" xfId="280"/>
    <cellStyle name="20% - Accent2 8 2" xfId="281"/>
    <cellStyle name="20% - Accent2 8 2 2" xfId="282"/>
    <cellStyle name="20% - Accent2 8 2 3" xfId="283"/>
    <cellStyle name="20% - Accent2 8 3" xfId="284"/>
    <cellStyle name="20% - Accent2 8 3 2" xfId="285"/>
    <cellStyle name="20% - Accent2 8 3 3" xfId="286"/>
    <cellStyle name="20% - Accent2 8 4" xfId="287"/>
    <cellStyle name="20% - Accent2 8 5" xfId="288"/>
    <cellStyle name="20% - Accent2 9" xfId="289"/>
    <cellStyle name="20% - Accent2 9 2" xfId="290"/>
    <cellStyle name="20% - Accent2 9 3" xfId="291"/>
    <cellStyle name="20% - Accent3 10" xfId="292"/>
    <cellStyle name="20% - Accent3 10 2" xfId="293"/>
    <cellStyle name="20% - Accent3 10 3" xfId="294"/>
    <cellStyle name="20% - Accent3 11" xfId="295"/>
    <cellStyle name="20% - Accent3 11 2" xfId="296"/>
    <cellStyle name="20% - Accent3 11 3" xfId="297"/>
    <cellStyle name="20% - Accent3 12" xfId="298"/>
    <cellStyle name="20% - Accent3 12 2" xfId="299"/>
    <cellStyle name="20% - Accent3 12 3" xfId="300"/>
    <cellStyle name="20% - Accent3 13" xfId="301"/>
    <cellStyle name="20% - Accent3 2" xfId="302"/>
    <cellStyle name="20% - Accent3 2 10" xfId="303"/>
    <cellStyle name="20% - Accent3 2 11" xfId="304"/>
    <cellStyle name="20% - Accent3 2 2" xfId="305"/>
    <cellStyle name="20% - Accent3 2 2 2" xfId="306"/>
    <cellStyle name="20% - Accent3 2 2 2 2" xfId="307"/>
    <cellStyle name="20% - Accent3 2 2 2 3" xfId="308"/>
    <cellStyle name="20% - Accent3 2 2 3" xfId="309"/>
    <cellStyle name="20% - Accent3 2 2 3 2" xfId="310"/>
    <cellStyle name="20% - Accent3 2 2 3 3" xfId="311"/>
    <cellStyle name="20% - Accent3 2 2 4" xfId="312"/>
    <cellStyle name="20% - Accent3 2 2 4 2" xfId="313"/>
    <cellStyle name="20% - Accent3 2 2 4 3" xfId="314"/>
    <cellStyle name="20% - Accent3 2 2 5" xfId="315"/>
    <cellStyle name="20% - Accent3 2 2 5 2" xfId="316"/>
    <cellStyle name="20% - Accent3 2 2 5 3" xfId="317"/>
    <cellStyle name="20% - Accent3 2 2 6" xfId="318"/>
    <cellStyle name="20% - Accent3 2 2 7" xfId="319"/>
    <cellStyle name="20% - Accent3 2 3" xfId="320"/>
    <cellStyle name="20% - Accent3 2 3 2" xfId="321"/>
    <cellStyle name="20% - Accent3 2 3 2 2" xfId="322"/>
    <cellStyle name="20% - Accent3 2 3 2 3" xfId="323"/>
    <cellStyle name="20% - Accent3 2 3 3" xfId="324"/>
    <cellStyle name="20% - Accent3 2 3 3 2" xfId="325"/>
    <cellStyle name="20% - Accent3 2 3 3 3" xfId="326"/>
    <cellStyle name="20% - Accent3 2 3 4" xfId="327"/>
    <cellStyle name="20% - Accent3 2 3 4 2" xfId="328"/>
    <cellStyle name="20% - Accent3 2 3 4 3" xfId="329"/>
    <cellStyle name="20% - Accent3 2 3 5" xfId="330"/>
    <cellStyle name="20% - Accent3 2 3 5 2" xfId="331"/>
    <cellStyle name="20% - Accent3 2 3 5 3" xfId="332"/>
    <cellStyle name="20% - Accent3 2 3 6" xfId="333"/>
    <cellStyle name="20% - Accent3 2 3 7" xfId="334"/>
    <cellStyle name="20% - Accent3 2 4" xfId="335"/>
    <cellStyle name="20% - Accent3 2 4 2" xfId="336"/>
    <cellStyle name="20% - Accent3 2 4 3" xfId="337"/>
    <cellStyle name="20% - Accent3 2 5" xfId="338"/>
    <cellStyle name="20% - Accent3 2 5 2" xfId="339"/>
    <cellStyle name="20% - Accent3 2 5 3" xfId="340"/>
    <cellStyle name="20% - Accent3 2 6" xfId="341"/>
    <cellStyle name="20% - Accent3 2 6 2" xfId="342"/>
    <cellStyle name="20% - Accent3 2 6 3" xfId="343"/>
    <cellStyle name="20% - Accent3 2 7" xfId="344"/>
    <cellStyle name="20% - Accent3 2 7 2" xfId="345"/>
    <cellStyle name="20% - Accent3 2 7 3" xfId="346"/>
    <cellStyle name="20% - Accent3 2 8" xfId="347"/>
    <cellStyle name="20% - Accent3 2 9" xfId="348"/>
    <cellStyle name="20% - Accent3 3" xfId="349"/>
    <cellStyle name="20% - Accent3 3 2" xfId="350"/>
    <cellStyle name="20% - Accent3 3 2 2" xfId="351"/>
    <cellStyle name="20% - Accent3 3 2 3" xfId="352"/>
    <cellStyle name="20% - Accent3 3 3" xfId="353"/>
    <cellStyle name="20% - Accent3 3 3 2" xfId="354"/>
    <cellStyle name="20% - Accent3 3 3 3" xfId="355"/>
    <cellStyle name="20% - Accent3 3 4" xfId="356"/>
    <cellStyle name="20% - Accent3 3 4 2" xfId="357"/>
    <cellStyle name="20% - Accent3 3 4 3" xfId="358"/>
    <cellStyle name="20% - Accent3 3 5" xfId="359"/>
    <cellStyle name="20% - Accent3 3 5 2" xfId="360"/>
    <cellStyle name="20% - Accent3 3 5 3" xfId="361"/>
    <cellStyle name="20% - Accent3 3 6" xfId="362"/>
    <cellStyle name="20% - Accent3 3 7" xfId="363"/>
    <cellStyle name="20% - Accent3 4" xfId="364"/>
    <cellStyle name="20% - Accent3 4 2" xfId="365"/>
    <cellStyle name="20% - Accent3 4 2 2" xfId="366"/>
    <cellStyle name="20% - Accent3 4 2 3" xfId="367"/>
    <cellStyle name="20% - Accent3 4 3" xfId="368"/>
    <cellStyle name="20% - Accent3 4 3 2" xfId="369"/>
    <cellStyle name="20% - Accent3 4 3 3" xfId="370"/>
    <cellStyle name="20% - Accent3 4 4" xfId="371"/>
    <cellStyle name="20% - Accent3 4 4 2" xfId="372"/>
    <cellStyle name="20% - Accent3 4 4 3" xfId="373"/>
    <cellStyle name="20% - Accent3 4 5" xfId="374"/>
    <cellStyle name="20% - Accent3 4 5 2" xfId="375"/>
    <cellStyle name="20% - Accent3 4 5 3" xfId="376"/>
    <cellStyle name="20% - Accent3 4 6" xfId="377"/>
    <cellStyle name="20% - Accent3 4 7" xfId="378"/>
    <cellStyle name="20% - Accent3 5" xfId="379"/>
    <cellStyle name="20% - Accent3 5 2" xfId="380"/>
    <cellStyle name="20% - Accent3 5 2 2" xfId="381"/>
    <cellStyle name="20% - Accent3 5 2 3" xfId="382"/>
    <cellStyle name="20% - Accent3 5 3" xfId="383"/>
    <cellStyle name="20% - Accent3 5 3 2" xfId="384"/>
    <cellStyle name="20% - Accent3 5 3 3" xfId="385"/>
    <cellStyle name="20% - Accent3 5 4" xfId="386"/>
    <cellStyle name="20% - Accent3 5 4 2" xfId="387"/>
    <cellStyle name="20% - Accent3 5 4 3" xfId="388"/>
    <cellStyle name="20% - Accent3 5 5" xfId="389"/>
    <cellStyle name="20% - Accent3 5 5 2" xfId="390"/>
    <cellStyle name="20% - Accent3 5 5 3" xfId="391"/>
    <cellStyle name="20% - Accent3 5 6" xfId="392"/>
    <cellStyle name="20% - Accent3 5 7" xfId="393"/>
    <cellStyle name="20% - Accent3 6" xfId="394"/>
    <cellStyle name="20% - Accent3 6 2" xfId="395"/>
    <cellStyle name="20% - Accent3 6 2 2" xfId="396"/>
    <cellStyle name="20% - Accent3 6 2 3" xfId="397"/>
    <cellStyle name="20% - Accent3 6 3" xfId="398"/>
    <cellStyle name="20% - Accent3 6 3 2" xfId="399"/>
    <cellStyle name="20% - Accent3 6 3 3" xfId="400"/>
    <cellStyle name="20% - Accent3 6 4" xfId="401"/>
    <cellStyle name="20% - Accent3 6 4 2" xfId="402"/>
    <cellStyle name="20% - Accent3 6 4 3" xfId="403"/>
    <cellStyle name="20% - Accent3 6 5" xfId="404"/>
    <cellStyle name="20% - Accent3 6 5 2" xfId="405"/>
    <cellStyle name="20% - Accent3 6 5 3" xfId="406"/>
    <cellStyle name="20% - Accent3 6 6" xfId="407"/>
    <cellStyle name="20% - Accent3 6 7" xfId="408"/>
    <cellStyle name="20% - Accent3 7" xfId="409"/>
    <cellStyle name="20% - Accent3 7 2" xfId="410"/>
    <cellStyle name="20% - Accent3 7 2 2" xfId="411"/>
    <cellStyle name="20% - Accent3 7 2 3" xfId="412"/>
    <cellStyle name="20% - Accent3 7 3" xfId="413"/>
    <cellStyle name="20% - Accent3 7 3 2" xfId="414"/>
    <cellStyle name="20% - Accent3 7 3 3" xfId="415"/>
    <cellStyle name="20% - Accent3 7 4" xfId="416"/>
    <cellStyle name="20% - Accent3 7 4 2" xfId="417"/>
    <cellStyle name="20% - Accent3 7 4 3" xfId="418"/>
    <cellStyle name="20% - Accent3 7 5" xfId="419"/>
    <cellStyle name="20% - Accent3 7 6" xfId="420"/>
    <cellStyle name="20% - Accent3 8" xfId="421"/>
    <cellStyle name="20% - Accent3 8 2" xfId="422"/>
    <cellStyle name="20% - Accent3 8 2 2" xfId="423"/>
    <cellStyle name="20% - Accent3 8 2 3" xfId="424"/>
    <cellStyle name="20% - Accent3 8 3" xfId="425"/>
    <cellStyle name="20% - Accent3 8 3 2" xfId="426"/>
    <cellStyle name="20% - Accent3 8 3 3" xfId="427"/>
    <cellStyle name="20% - Accent3 8 4" xfId="428"/>
    <cellStyle name="20% - Accent3 8 5" xfId="429"/>
    <cellStyle name="20% - Accent3 9" xfId="430"/>
    <cellStyle name="20% - Accent3 9 2" xfId="431"/>
    <cellStyle name="20% - Accent3 9 3" xfId="432"/>
    <cellStyle name="20% - Accent4 10" xfId="433"/>
    <cellStyle name="20% - Accent4 10 2" xfId="434"/>
    <cellStyle name="20% - Accent4 10 3" xfId="435"/>
    <cellStyle name="20% - Accent4 11" xfId="436"/>
    <cellStyle name="20% - Accent4 11 2" xfId="437"/>
    <cellStyle name="20% - Accent4 11 3" xfId="438"/>
    <cellStyle name="20% - Accent4 12" xfId="439"/>
    <cellStyle name="20% - Accent4 12 2" xfId="440"/>
    <cellStyle name="20% - Accent4 12 3" xfId="441"/>
    <cellStyle name="20% - Accent4 13" xfId="442"/>
    <cellStyle name="20% - Accent4 2" xfId="443"/>
    <cellStyle name="20% - Accent4 2 10" xfId="444"/>
    <cellStyle name="20% - Accent4 2 11" xfId="445"/>
    <cellStyle name="20% - Accent4 2 2" xfId="446"/>
    <cellStyle name="20% - Accent4 2 2 2" xfId="447"/>
    <cellStyle name="20% - Accent4 2 2 2 2" xfId="448"/>
    <cellStyle name="20% - Accent4 2 2 2 3" xfId="449"/>
    <cellStyle name="20% - Accent4 2 2 3" xfId="450"/>
    <cellStyle name="20% - Accent4 2 2 3 2" xfId="451"/>
    <cellStyle name="20% - Accent4 2 2 3 3" xfId="452"/>
    <cellStyle name="20% - Accent4 2 2 4" xfId="453"/>
    <cellStyle name="20% - Accent4 2 2 4 2" xfId="454"/>
    <cellStyle name="20% - Accent4 2 2 4 3" xfId="455"/>
    <cellStyle name="20% - Accent4 2 2 5" xfId="456"/>
    <cellStyle name="20% - Accent4 2 2 5 2" xfId="457"/>
    <cellStyle name="20% - Accent4 2 2 5 3" xfId="458"/>
    <cellStyle name="20% - Accent4 2 2 6" xfId="459"/>
    <cellStyle name="20% - Accent4 2 2 7" xfId="460"/>
    <cellStyle name="20% - Accent4 2 3" xfId="461"/>
    <cellStyle name="20% - Accent4 2 3 2" xfId="462"/>
    <cellStyle name="20% - Accent4 2 3 2 2" xfId="463"/>
    <cellStyle name="20% - Accent4 2 3 2 3" xfId="464"/>
    <cellStyle name="20% - Accent4 2 3 3" xfId="465"/>
    <cellStyle name="20% - Accent4 2 3 3 2" xfId="466"/>
    <cellStyle name="20% - Accent4 2 3 3 3" xfId="467"/>
    <cellStyle name="20% - Accent4 2 3 4" xfId="468"/>
    <cellStyle name="20% - Accent4 2 3 4 2" xfId="469"/>
    <cellStyle name="20% - Accent4 2 3 4 3" xfId="470"/>
    <cellStyle name="20% - Accent4 2 3 5" xfId="471"/>
    <cellStyle name="20% - Accent4 2 3 5 2" xfId="472"/>
    <cellStyle name="20% - Accent4 2 3 5 3" xfId="473"/>
    <cellStyle name="20% - Accent4 2 3 6" xfId="474"/>
    <cellStyle name="20% - Accent4 2 3 7" xfId="475"/>
    <cellStyle name="20% - Accent4 2 4" xfId="476"/>
    <cellStyle name="20% - Accent4 2 4 2" xfId="477"/>
    <cellStyle name="20% - Accent4 2 4 3" xfId="478"/>
    <cellStyle name="20% - Accent4 2 5" xfId="479"/>
    <cellStyle name="20% - Accent4 2 5 2" xfId="480"/>
    <cellStyle name="20% - Accent4 2 5 3" xfId="481"/>
    <cellStyle name="20% - Accent4 2 6" xfId="482"/>
    <cellStyle name="20% - Accent4 2 6 2" xfId="483"/>
    <cellStyle name="20% - Accent4 2 6 3" xfId="484"/>
    <cellStyle name="20% - Accent4 2 7" xfId="485"/>
    <cellStyle name="20% - Accent4 2 7 2" xfId="486"/>
    <cellStyle name="20% - Accent4 2 7 3" xfId="487"/>
    <cellStyle name="20% - Accent4 2 8" xfId="488"/>
    <cellStyle name="20% - Accent4 2 9" xfId="489"/>
    <cellStyle name="20% - Accent4 3" xfId="490"/>
    <cellStyle name="20% - Accent4 3 2" xfId="491"/>
    <cellStyle name="20% - Accent4 3 2 2" xfId="492"/>
    <cellStyle name="20% - Accent4 3 2 3" xfId="493"/>
    <cellStyle name="20% - Accent4 3 3" xfId="494"/>
    <cellStyle name="20% - Accent4 3 3 2" xfId="495"/>
    <cellStyle name="20% - Accent4 3 3 3" xfId="496"/>
    <cellStyle name="20% - Accent4 3 4" xfId="497"/>
    <cellStyle name="20% - Accent4 3 4 2" xfId="498"/>
    <cellStyle name="20% - Accent4 3 4 3" xfId="499"/>
    <cellStyle name="20% - Accent4 3 5" xfId="500"/>
    <cellStyle name="20% - Accent4 3 5 2" xfId="501"/>
    <cellStyle name="20% - Accent4 3 5 3" xfId="502"/>
    <cellStyle name="20% - Accent4 3 6" xfId="503"/>
    <cellStyle name="20% - Accent4 3 7" xfId="504"/>
    <cellStyle name="20% - Accent4 4" xfId="505"/>
    <cellStyle name="20% - Accent4 4 2" xfId="506"/>
    <cellStyle name="20% - Accent4 4 2 2" xfId="507"/>
    <cellStyle name="20% - Accent4 4 2 3" xfId="508"/>
    <cellStyle name="20% - Accent4 4 3" xfId="509"/>
    <cellStyle name="20% - Accent4 4 3 2" xfId="510"/>
    <cellStyle name="20% - Accent4 4 3 3" xfId="511"/>
    <cellStyle name="20% - Accent4 4 4" xfId="512"/>
    <cellStyle name="20% - Accent4 4 4 2" xfId="513"/>
    <cellStyle name="20% - Accent4 4 4 3" xfId="514"/>
    <cellStyle name="20% - Accent4 4 5" xfId="515"/>
    <cellStyle name="20% - Accent4 4 5 2" xfId="516"/>
    <cellStyle name="20% - Accent4 4 5 3" xfId="517"/>
    <cellStyle name="20% - Accent4 4 6" xfId="518"/>
    <cellStyle name="20% - Accent4 4 7" xfId="519"/>
    <cellStyle name="20% - Accent4 5" xfId="520"/>
    <cellStyle name="20% - Accent4 5 2" xfId="521"/>
    <cellStyle name="20% - Accent4 5 2 2" xfId="522"/>
    <cellStyle name="20% - Accent4 5 2 3" xfId="523"/>
    <cellStyle name="20% - Accent4 5 3" xfId="524"/>
    <cellStyle name="20% - Accent4 5 3 2" xfId="525"/>
    <cellStyle name="20% - Accent4 5 3 3" xfId="526"/>
    <cellStyle name="20% - Accent4 5 4" xfId="527"/>
    <cellStyle name="20% - Accent4 5 4 2" xfId="528"/>
    <cellStyle name="20% - Accent4 5 4 3" xfId="529"/>
    <cellStyle name="20% - Accent4 5 5" xfId="530"/>
    <cellStyle name="20% - Accent4 5 5 2" xfId="531"/>
    <cellStyle name="20% - Accent4 5 5 3" xfId="532"/>
    <cellStyle name="20% - Accent4 5 6" xfId="533"/>
    <cellStyle name="20% - Accent4 5 7" xfId="534"/>
    <cellStyle name="20% - Accent4 6" xfId="535"/>
    <cellStyle name="20% - Accent4 6 2" xfId="536"/>
    <cellStyle name="20% - Accent4 6 2 2" xfId="537"/>
    <cellStyle name="20% - Accent4 6 2 3" xfId="538"/>
    <cellStyle name="20% - Accent4 6 3" xfId="539"/>
    <cellStyle name="20% - Accent4 6 3 2" xfId="540"/>
    <cellStyle name="20% - Accent4 6 3 3" xfId="541"/>
    <cellStyle name="20% - Accent4 6 4" xfId="542"/>
    <cellStyle name="20% - Accent4 6 4 2" xfId="543"/>
    <cellStyle name="20% - Accent4 6 4 3" xfId="544"/>
    <cellStyle name="20% - Accent4 6 5" xfId="545"/>
    <cellStyle name="20% - Accent4 6 5 2" xfId="546"/>
    <cellStyle name="20% - Accent4 6 5 3" xfId="547"/>
    <cellStyle name="20% - Accent4 6 6" xfId="548"/>
    <cellStyle name="20% - Accent4 6 7" xfId="549"/>
    <cellStyle name="20% - Accent4 7" xfId="550"/>
    <cellStyle name="20% - Accent4 7 2" xfId="551"/>
    <cellStyle name="20% - Accent4 7 2 2" xfId="552"/>
    <cellStyle name="20% - Accent4 7 2 3" xfId="553"/>
    <cellStyle name="20% - Accent4 7 3" xfId="554"/>
    <cellStyle name="20% - Accent4 7 3 2" xfId="555"/>
    <cellStyle name="20% - Accent4 7 3 3" xfId="556"/>
    <cellStyle name="20% - Accent4 7 4" xfId="557"/>
    <cellStyle name="20% - Accent4 7 4 2" xfId="558"/>
    <cellStyle name="20% - Accent4 7 4 3" xfId="559"/>
    <cellStyle name="20% - Accent4 7 5" xfId="560"/>
    <cellStyle name="20% - Accent4 7 6" xfId="561"/>
    <cellStyle name="20% - Accent4 8" xfId="562"/>
    <cellStyle name="20% - Accent4 8 2" xfId="563"/>
    <cellStyle name="20% - Accent4 8 2 2" xfId="564"/>
    <cellStyle name="20% - Accent4 8 2 3" xfId="565"/>
    <cellStyle name="20% - Accent4 8 3" xfId="566"/>
    <cellStyle name="20% - Accent4 8 3 2" xfId="567"/>
    <cellStyle name="20% - Accent4 8 3 3" xfId="568"/>
    <cellStyle name="20% - Accent4 8 4" xfId="569"/>
    <cellStyle name="20% - Accent4 8 5" xfId="570"/>
    <cellStyle name="20% - Accent4 9" xfId="571"/>
    <cellStyle name="20% - Accent4 9 2" xfId="572"/>
    <cellStyle name="20% - Accent4 9 3" xfId="573"/>
    <cellStyle name="20% - Accent5 10" xfId="574"/>
    <cellStyle name="20% - Accent5 10 2" xfId="575"/>
    <cellStyle name="20% - Accent5 10 3" xfId="576"/>
    <cellStyle name="20% - Accent5 11" xfId="577"/>
    <cellStyle name="20% - Accent5 11 2" xfId="578"/>
    <cellStyle name="20% - Accent5 11 3" xfId="579"/>
    <cellStyle name="20% - Accent5 12" xfId="580"/>
    <cellStyle name="20% - Accent5 12 2" xfId="581"/>
    <cellStyle name="20% - Accent5 12 3" xfId="582"/>
    <cellStyle name="20% - Accent5 13" xfId="583"/>
    <cellStyle name="20% - Accent5 2" xfId="584"/>
    <cellStyle name="20% - Accent5 2 10" xfId="585"/>
    <cellStyle name="20% - Accent5 2 11" xfId="586"/>
    <cellStyle name="20% - Accent5 2 2" xfId="587"/>
    <cellStyle name="20% - Accent5 2 2 2" xfId="588"/>
    <cellStyle name="20% - Accent5 2 2 2 2" xfId="589"/>
    <cellStyle name="20% - Accent5 2 2 2 3" xfId="590"/>
    <cellStyle name="20% - Accent5 2 2 3" xfId="591"/>
    <cellStyle name="20% - Accent5 2 2 3 2" xfId="592"/>
    <cellStyle name="20% - Accent5 2 2 3 3" xfId="593"/>
    <cellStyle name="20% - Accent5 2 2 4" xfId="594"/>
    <cellStyle name="20% - Accent5 2 2 4 2" xfId="595"/>
    <cellStyle name="20% - Accent5 2 2 4 3" xfId="596"/>
    <cellStyle name="20% - Accent5 2 2 5" xfId="597"/>
    <cellStyle name="20% - Accent5 2 2 5 2" xfId="598"/>
    <cellStyle name="20% - Accent5 2 2 5 3" xfId="599"/>
    <cellStyle name="20% - Accent5 2 2 6" xfId="600"/>
    <cellStyle name="20% - Accent5 2 2 7" xfId="601"/>
    <cellStyle name="20% - Accent5 2 3" xfId="602"/>
    <cellStyle name="20% - Accent5 2 3 2" xfId="603"/>
    <cellStyle name="20% - Accent5 2 3 2 2" xfId="604"/>
    <cellStyle name="20% - Accent5 2 3 2 3" xfId="605"/>
    <cellStyle name="20% - Accent5 2 3 3" xfId="606"/>
    <cellStyle name="20% - Accent5 2 3 3 2" xfId="607"/>
    <cellStyle name="20% - Accent5 2 3 3 3" xfId="608"/>
    <cellStyle name="20% - Accent5 2 3 4" xfId="609"/>
    <cellStyle name="20% - Accent5 2 3 4 2" xfId="610"/>
    <cellStyle name="20% - Accent5 2 3 4 3" xfId="611"/>
    <cellStyle name="20% - Accent5 2 3 5" xfId="612"/>
    <cellStyle name="20% - Accent5 2 3 5 2" xfId="613"/>
    <cellStyle name="20% - Accent5 2 3 5 3" xfId="614"/>
    <cellStyle name="20% - Accent5 2 3 6" xfId="615"/>
    <cellStyle name="20% - Accent5 2 3 7" xfId="616"/>
    <cellStyle name="20% - Accent5 2 4" xfId="617"/>
    <cellStyle name="20% - Accent5 2 4 2" xfId="618"/>
    <cellStyle name="20% - Accent5 2 4 3" xfId="619"/>
    <cellStyle name="20% - Accent5 2 5" xfId="620"/>
    <cellStyle name="20% - Accent5 2 5 2" xfId="621"/>
    <cellStyle name="20% - Accent5 2 5 3" xfId="622"/>
    <cellStyle name="20% - Accent5 2 6" xfId="623"/>
    <cellStyle name="20% - Accent5 2 6 2" xfId="624"/>
    <cellStyle name="20% - Accent5 2 6 3" xfId="625"/>
    <cellStyle name="20% - Accent5 2 7" xfId="626"/>
    <cellStyle name="20% - Accent5 2 7 2" xfId="627"/>
    <cellStyle name="20% - Accent5 2 7 3" xfId="628"/>
    <cellStyle name="20% - Accent5 2 8" xfId="629"/>
    <cellStyle name="20% - Accent5 2 9" xfId="630"/>
    <cellStyle name="20% - Accent5 3" xfId="631"/>
    <cellStyle name="20% - Accent5 3 2" xfId="632"/>
    <cellStyle name="20% - Accent5 3 2 2" xfId="633"/>
    <cellStyle name="20% - Accent5 3 2 3" xfId="634"/>
    <cellStyle name="20% - Accent5 3 3" xfId="635"/>
    <cellStyle name="20% - Accent5 3 3 2" xfId="636"/>
    <cellStyle name="20% - Accent5 3 3 3" xfId="637"/>
    <cellStyle name="20% - Accent5 3 4" xfId="638"/>
    <cellStyle name="20% - Accent5 3 4 2" xfId="639"/>
    <cellStyle name="20% - Accent5 3 4 3" xfId="640"/>
    <cellStyle name="20% - Accent5 3 5" xfId="641"/>
    <cellStyle name="20% - Accent5 3 5 2" xfId="642"/>
    <cellStyle name="20% - Accent5 3 5 3" xfId="643"/>
    <cellStyle name="20% - Accent5 3 6" xfId="644"/>
    <cellStyle name="20% - Accent5 3 7" xfId="645"/>
    <cellStyle name="20% - Accent5 4" xfId="646"/>
    <cellStyle name="20% - Accent5 4 2" xfId="647"/>
    <cellStyle name="20% - Accent5 4 2 2" xfId="648"/>
    <cellStyle name="20% - Accent5 4 2 3" xfId="649"/>
    <cellStyle name="20% - Accent5 4 3" xfId="650"/>
    <cellStyle name="20% - Accent5 4 3 2" xfId="651"/>
    <cellStyle name="20% - Accent5 4 3 3" xfId="652"/>
    <cellStyle name="20% - Accent5 4 4" xfId="653"/>
    <cellStyle name="20% - Accent5 4 4 2" xfId="654"/>
    <cellStyle name="20% - Accent5 4 4 3" xfId="655"/>
    <cellStyle name="20% - Accent5 4 5" xfId="656"/>
    <cellStyle name="20% - Accent5 4 5 2" xfId="657"/>
    <cellStyle name="20% - Accent5 4 5 3" xfId="658"/>
    <cellStyle name="20% - Accent5 4 6" xfId="659"/>
    <cellStyle name="20% - Accent5 4 7" xfId="660"/>
    <cellStyle name="20% - Accent5 5" xfId="661"/>
    <cellStyle name="20% - Accent5 5 2" xfId="662"/>
    <cellStyle name="20% - Accent5 5 2 2" xfId="663"/>
    <cellStyle name="20% - Accent5 5 2 3" xfId="664"/>
    <cellStyle name="20% - Accent5 5 3" xfId="665"/>
    <cellStyle name="20% - Accent5 5 3 2" xfId="666"/>
    <cellStyle name="20% - Accent5 5 3 3" xfId="667"/>
    <cellStyle name="20% - Accent5 5 4" xfId="668"/>
    <cellStyle name="20% - Accent5 5 4 2" xfId="669"/>
    <cellStyle name="20% - Accent5 5 4 3" xfId="670"/>
    <cellStyle name="20% - Accent5 5 5" xfId="671"/>
    <cellStyle name="20% - Accent5 5 5 2" xfId="672"/>
    <cellStyle name="20% - Accent5 5 5 3" xfId="673"/>
    <cellStyle name="20% - Accent5 5 6" xfId="674"/>
    <cellStyle name="20% - Accent5 5 7" xfId="675"/>
    <cellStyle name="20% - Accent5 6" xfId="676"/>
    <cellStyle name="20% - Accent5 6 2" xfId="677"/>
    <cellStyle name="20% - Accent5 6 2 2" xfId="678"/>
    <cellStyle name="20% - Accent5 6 2 3" xfId="679"/>
    <cellStyle name="20% - Accent5 6 3" xfId="680"/>
    <cellStyle name="20% - Accent5 6 3 2" xfId="681"/>
    <cellStyle name="20% - Accent5 6 3 3" xfId="682"/>
    <cellStyle name="20% - Accent5 6 4" xfId="683"/>
    <cellStyle name="20% - Accent5 6 4 2" xfId="684"/>
    <cellStyle name="20% - Accent5 6 4 3" xfId="685"/>
    <cellStyle name="20% - Accent5 6 5" xfId="686"/>
    <cellStyle name="20% - Accent5 6 5 2" xfId="687"/>
    <cellStyle name="20% - Accent5 6 5 3" xfId="688"/>
    <cellStyle name="20% - Accent5 6 6" xfId="689"/>
    <cellStyle name="20% - Accent5 6 7" xfId="690"/>
    <cellStyle name="20% - Accent5 7" xfId="691"/>
    <cellStyle name="20% - Accent5 7 2" xfId="692"/>
    <cellStyle name="20% - Accent5 7 2 2" xfId="693"/>
    <cellStyle name="20% - Accent5 7 2 3" xfId="694"/>
    <cellStyle name="20% - Accent5 7 3" xfId="695"/>
    <cellStyle name="20% - Accent5 7 3 2" xfId="696"/>
    <cellStyle name="20% - Accent5 7 3 3" xfId="697"/>
    <cellStyle name="20% - Accent5 7 4" xfId="698"/>
    <cellStyle name="20% - Accent5 7 4 2" xfId="699"/>
    <cellStyle name="20% - Accent5 7 4 3" xfId="700"/>
    <cellStyle name="20% - Accent5 7 5" xfId="701"/>
    <cellStyle name="20% - Accent5 7 6" xfId="702"/>
    <cellStyle name="20% - Accent5 8" xfId="703"/>
    <cellStyle name="20% - Accent5 8 2" xfId="704"/>
    <cellStyle name="20% - Accent5 8 2 2" xfId="705"/>
    <cellStyle name="20% - Accent5 8 2 3" xfId="706"/>
    <cellStyle name="20% - Accent5 8 3" xfId="707"/>
    <cellStyle name="20% - Accent5 8 3 2" xfId="708"/>
    <cellStyle name="20% - Accent5 8 3 3" xfId="709"/>
    <cellStyle name="20% - Accent5 8 4" xfId="710"/>
    <cellStyle name="20% - Accent5 8 5" xfId="711"/>
    <cellStyle name="20% - Accent5 9" xfId="712"/>
    <cellStyle name="20% - Accent5 9 2" xfId="713"/>
    <cellStyle name="20% - Accent5 9 3" xfId="714"/>
    <cellStyle name="20% - Accent6 10" xfId="715"/>
    <cellStyle name="20% - Accent6 10 2" xfId="716"/>
    <cellStyle name="20% - Accent6 10 3" xfId="717"/>
    <cellStyle name="20% - Accent6 11" xfId="718"/>
    <cellStyle name="20% - Accent6 11 2" xfId="719"/>
    <cellStyle name="20% - Accent6 11 3" xfId="720"/>
    <cellStyle name="20% - Accent6 12" xfId="721"/>
    <cellStyle name="20% - Accent6 12 2" xfId="722"/>
    <cellStyle name="20% - Accent6 12 3" xfId="723"/>
    <cellStyle name="20% - Accent6 13" xfId="724"/>
    <cellStyle name="20% - Accent6 2" xfId="725"/>
    <cellStyle name="20% - Accent6 2 10" xfId="726"/>
    <cellStyle name="20% - Accent6 2 11" xfId="727"/>
    <cellStyle name="20% - Accent6 2 2" xfId="728"/>
    <cellStyle name="20% - Accent6 2 2 2" xfId="729"/>
    <cellStyle name="20% - Accent6 2 2 2 2" xfId="730"/>
    <cellStyle name="20% - Accent6 2 2 2 3" xfId="731"/>
    <cellStyle name="20% - Accent6 2 2 3" xfId="732"/>
    <cellStyle name="20% - Accent6 2 2 3 2" xfId="733"/>
    <cellStyle name="20% - Accent6 2 2 3 3" xfId="734"/>
    <cellStyle name="20% - Accent6 2 2 4" xfId="735"/>
    <cellStyle name="20% - Accent6 2 2 4 2" xfId="736"/>
    <cellStyle name="20% - Accent6 2 2 4 3" xfId="737"/>
    <cellStyle name="20% - Accent6 2 2 5" xfId="738"/>
    <cellStyle name="20% - Accent6 2 2 5 2" xfId="739"/>
    <cellStyle name="20% - Accent6 2 2 5 3" xfId="740"/>
    <cellStyle name="20% - Accent6 2 2 6" xfId="741"/>
    <cellStyle name="20% - Accent6 2 2 7" xfId="742"/>
    <cellStyle name="20% - Accent6 2 3" xfId="743"/>
    <cellStyle name="20% - Accent6 2 3 2" xfId="744"/>
    <cellStyle name="20% - Accent6 2 3 2 2" xfId="745"/>
    <cellStyle name="20% - Accent6 2 3 2 3" xfId="746"/>
    <cellStyle name="20% - Accent6 2 3 3" xfId="747"/>
    <cellStyle name="20% - Accent6 2 3 3 2" xfId="748"/>
    <cellStyle name="20% - Accent6 2 3 3 3" xfId="749"/>
    <cellStyle name="20% - Accent6 2 3 4" xfId="750"/>
    <cellStyle name="20% - Accent6 2 3 4 2" xfId="751"/>
    <cellStyle name="20% - Accent6 2 3 4 3" xfId="752"/>
    <cellStyle name="20% - Accent6 2 3 5" xfId="753"/>
    <cellStyle name="20% - Accent6 2 3 5 2" xfId="754"/>
    <cellStyle name="20% - Accent6 2 3 5 3" xfId="755"/>
    <cellStyle name="20% - Accent6 2 3 6" xfId="756"/>
    <cellStyle name="20% - Accent6 2 3 7" xfId="757"/>
    <cellStyle name="20% - Accent6 2 4" xfId="758"/>
    <cellStyle name="20% - Accent6 2 4 2" xfId="759"/>
    <cellStyle name="20% - Accent6 2 4 3" xfId="760"/>
    <cellStyle name="20% - Accent6 2 5" xfId="761"/>
    <cellStyle name="20% - Accent6 2 5 2" xfId="762"/>
    <cellStyle name="20% - Accent6 2 5 3" xfId="763"/>
    <cellStyle name="20% - Accent6 2 6" xfId="764"/>
    <cellStyle name="20% - Accent6 2 6 2" xfId="765"/>
    <cellStyle name="20% - Accent6 2 6 3" xfId="766"/>
    <cellStyle name="20% - Accent6 2 7" xfId="767"/>
    <cellStyle name="20% - Accent6 2 7 2" xfId="768"/>
    <cellStyle name="20% - Accent6 2 7 3" xfId="769"/>
    <cellStyle name="20% - Accent6 2 8" xfId="770"/>
    <cellStyle name="20% - Accent6 2 9" xfId="771"/>
    <cellStyle name="20% - Accent6 3" xfId="772"/>
    <cellStyle name="20% - Accent6 3 2" xfId="773"/>
    <cellStyle name="20% - Accent6 3 2 2" xfId="774"/>
    <cellStyle name="20% - Accent6 3 2 3" xfId="775"/>
    <cellStyle name="20% - Accent6 3 3" xfId="776"/>
    <cellStyle name="20% - Accent6 3 3 2" xfId="777"/>
    <cellStyle name="20% - Accent6 3 3 3" xfId="778"/>
    <cellStyle name="20% - Accent6 3 4" xfId="779"/>
    <cellStyle name="20% - Accent6 3 4 2" xfId="780"/>
    <cellStyle name="20% - Accent6 3 4 3" xfId="781"/>
    <cellStyle name="20% - Accent6 3 5" xfId="782"/>
    <cellStyle name="20% - Accent6 3 5 2" xfId="783"/>
    <cellStyle name="20% - Accent6 3 5 3" xfId="784"/>
    <cellStyle name="20% - Accent6 3 6" xfId="785"/>
    <cellStyle name="20% - Accent6 3 7" xfId="786"/>
    <cellStyle name="20% - Accent6 4" xfId="787"/>
    <cellStyle name="20% - Accent6 4 2" xfId="788"/>
    <cellStyle name="20% - Accent6 4 2 2" xfId="789"/>
    <cellStyle name="20% - Accent6 4 2 3" xfId="790"/>
    <cellStyle name="20% - Accent6 4 3" xfId="791"/>
    <cellStyle name="20% - Accent6 4 3 2" xfId="792"/>
    <cellStyle name="20% - Accent6 4 3 3" xfId="793"/>
    <cellStyle name="20% - Accent6 4 4" xfId="794"/>
    <cellStyle name="20% - Accent6 4 4 2" xfId="795"/>
    <cellStyle name="20% - Accent6 4 4 3" xfId="796"/>
    <cellStyle name="20% - Accent6 4 5" xfId="797"/>
    <cellStyle name="20% - Accent6 4 5 2" xfId="798"/>
    <cellStyle name="20% - Accent6 4 5 3" xfId="799"/>
    <cellStyle name="20% - Accent6 4 6" xfId="800"/>
    <cellStyle name="20% - Accent6 4 7" xfId="801"/>
    <cellStyle name="20% - Accent6 5" xfId="802"/>
    <cellStyle name="20% - Accent6 5 2" xfId="803"/>
    <cellStyle name="20% - Accent6 5 2 2" xfId="804"/>
    <cellStyle name="20% - Accent6 5 2 3" xfId="805"/>
    <cellStyle name="20% - Accent6 5 3" xfId="806"/>
    <cellStyle name="20% - Accent6 5 3 2" xfId="807"/>
    <cellStyle name="20% - Accent6 5 3 3" xfId="808"/>
    <cellStyle name="20% - Accent6 5 4" xfId="809"/>
    <cellStyle name="20% - Accent6 5 4 2" xfId="810"/>
    <cellStyle name="20% - Accent6 5 4 3" xfId="811"/>
    <cellStyle name="20% - Accent6 5 5" xfId="812"/>
    <cellStyle name="20% - Accent6 5 5 2" xfId="813"/>
    <cellStyle name="20% - Accent6 5 5 3" xfId="814"/>
    <cellStyle name="20% - Accent6 5 6" xfId="815"/>
    <cellStyle name="20% - Accent6 5 7" xfId="816"/>
    <cellStyle name="20% - Accent6 6" xfId="817"/>
    <cellStyle name="20% - Accent6 6 2" xfId="818"/>
    <cellStyle name="20% - Accent6 6 2 2" xfId="819"/>
    <cellStyle name="20% - Accent6 6 2 3" xfId="820"/>
    <cellStyle name="20% - Accent6 6 3" xfId="821"/>
    <cellStyle name="20% - Accent6 6 3 2" xfId="822"/>
    <cellStyle name="20% - Accent6 6 3 3" xfId="823"/>
    <cellStyle name="20% - Accent6 6 4" xfId="824"/>
    <cellStyle name="20% - Accent6 6 4 2" xfId="825"/>
    <cellStyle name="20% - Accent6 6 4 3" xfId="826"/>
    <cellStyle name="20% - Accent6 6 5" xfId="827"/>
    <cellStyle name="20% - Accent6 6 5 2" xfId="828"/>
    <cellStyle name="20% - Accent6 6 5 3" xfId="829"/>
    <cellStyle name="20% - Accent6 6 6" xfId="830"/>
    <cellStyle name="20% - Accent6 6 7" xfId="831"/>
    <cellStyle name="20% - Accent6 7" xfId="832"/>
    <cellStyle name="20% - Accent6 7 2" xfId="833"/>
    <cellStyle name="20% - Accent6 7 2 2" xfId="834"/>
    <cellStyle name="20% - Accent6 7 2 3" xfId="835"/>
    <cellStyle name="20% - Accent6 7 3" xfId="836"/>
    <cellStyle name="20% - Accent6 7 3 2" xfId="837"/>
    <cellStyle name="20% - Accent6 7 3 3" xfId="838"/>
    <cellStyle name="20% - Accent6 7 4" xfId="839"/>
    <cellStyle name="20% - Accent6 7 4 2" xfId="840"/>
    <cellStyle name="20% - Accent6 7 4 3" xfId="841"/>
    <cellStyle name="20% - Accent6 7 5" xfId="842"/>
    <cellStyle name="20% - Accent6 7 6" xfId="843"/>
    <cellStyle name="20% - Accent6 8" xfId="844"/>
    <cellStyle name="20% - Accent6 8 2" xfId="845"/>
    <cellStyle name="20% - Accent6 8 2 2" xfId="846"/>
    <cellStyle name="20% - Accent6 8 2 3" xfId="847"/>
    <cellStyle name="20% - Accent6 8 3" xfId="848"/>
    <cellStyle name="20% - Accent6 8 3 2" xfId="849"/>
    <cellStyle name="20% - Accent6 8 3 3" xfId="850"/>
    <cellStyle name="20% - Accent6 8 4" xfId="851"/>
    <cellStyle name="20% - Accent6 8 5" xfId="852"/>
    <cellStyle name="20% - Accent6 9" xfId="853"/>
    <cellStyle name="20% - Accent6 9 2" xfId="854"/>
    <cellStyle name="20% - Accent6 9 3" xfId="855"/>
    <cellStyle name="40% - Accent1 10" xfId="856"/>
    <cellStyle name="40% - Accent1 10 2" xfId="857"/>
    <cellStyle name="40% - Accent1 10 3" xfId="858"/>
    <cellStyle name="40% - Accent1 11" xfId="859"/>
    <cellStyle name="40% - Accent1 11 2" xfId="860"/>
    <cellStyle name="40% - Accent1 11 3" xfId="861"/>
    <cellStyle name="40% - Accent1 12" xfId="862"/>
    <cellStyle name="40% - Accent1 12 2" xfId="863"/>
    <cellStyle name="40% - Accent1 12 3" xfId="864"/>
    <cellStyle name="40% - Accent1 13" xfId="865"/>
    <cellStyle name="40% - Accent1 2" xfId="866"/>
    <cellStyle name="40% - Accent1 2 10" xfId="867"/>
    <cellStyle name="40% - Accent1 2 11" xfId="868"/>
    <cellStyle name="40% - Accent1 2 2" xfId="869"/>
    <cellStyle name="40% - Accent1 2 2 2" xfId="870"/>
    <cellStyle name="40% - Accent1 2 2 2 2" xfId="871"/>
    <cellStyle name="40% - Accent1 2 2 2 3" xfId="872"/>
    <cellStyle name="40% - Accent1 2 2 3" xfId="873"/>
    <cellStyle name="40% - Accent1 2 2 3 2" xfId="874"/>
    <cellStyle name="40% - Accent1 2 2 3 3" xfId="875"/>
    <cellStyle name="40% - Accent1 2 2 4" xfId="876"/>
    <cellStyle name="40% - Accent1 2 2 4 2" xfId="877"/>
    <cellStyle name="40% - Accent1 2 2 4 3" xfId="878"/>
    <cellStyle name="40% - Accent1 2 2 5" xfId="879"/>
    <cellStyle name="40% - Accent1 2 2 5 2" xfId="880"/>
    <cellStyle name="40% - Accent1 2 2 5 3" xfId="881"/>
    <cellStyle name="40% - Accent1 2 2 6" xfId="882"/>
    <cellStyle name="40% - Accent1 2 2 7" xfId="883"/>
    <cellStyle name="40% - Accent1 2 3" xfId="884"/>
    <cellStyle name="40% - Accent1 2 3 2" xfId="885"/>
    <cellStyle name="40% - Accent1 2 3 2 2" xfId="886"/>
    <cellStyle name="40% - Accent1 2 3 2 3" xfId="887"/>
    <cellStyle name="40% - Accent1 2 3 3" xfId="888"/>
    <cellStyle name="40% - Accent1 2 3 3 2" xfId="889"/>
    <cellStyle name="40% - Accent1 2 3 3 3" xfId="890"/>
    <cellStyle name="40% - Accent1 2 3 4" xfId="891"/>
    <cellStyle name="40% - Accent1 2 3 4 2" xfId="892"/>
    <cellStyle name="40% - Accent1 2 3 4 3" xfId="893"/>
    <cellStyle name="40% - Accent1 2 3 5" xfId="894"/>
    <cellStyle name="40% - Accent1 2 3 5 2" xfId="895"/>
    <cellStyle name="40% - Accent1 2 3 5 3" xfId="896"/>
    <cellStyle name="40% - Accent1 2 3 6" xfId="897"/>
    <cellStyle name="40% - Accent1 2 3 7" xfId="898"/>
    <cellStyle name="40% - Accent1 2 4" xfId="899"/>
    <cellStyle name="40% - Accent1 2 4 2" xfId="900"/>
    <cellStyle name="40% - Accent1 2 4 3" xfId="901"/>
    <cellStyle name="40% - Accent1 2 5" xfId="902"/>
    <cellStyle name="40% - Accent1 2 5 2" xfId="903"/>
    <cellStyle name="40% - Accent1 2 5 3" xfId="904"/>
    <cellStyle name="40% - Accent1 2 6" xfId="905"/>
    <cellStyle name="40% - Accent1 2 6 2" xfId="906"/>
    <cellStyle name="40% - Accent1 2 6 3" xfId="907"/>
    <cellStyle name="40% - Accent1 2 7" xfId="908"/>
    <cellStyle name="40% - Accent1 2 7 2" xfId="909"/>
    <cellStyle name="40% - Accent1 2 7 3" xfId="910"/>
    <cellStyle name="40% - Accent1 2 8" xfId="911"/>
    <cellStyle name="40% - Accent1 2 9" xfId="912"/>
    <cellStyle name="40% - Accent1 3" xfId="913"/>
    <cellStyle name="40% - Accent1 3 2" xfId="914"/>
    <cellStyle name="40% - Accent1 3 2 2" xfId="915"/>
    <cellStyle name="40% - Accent1 3 2 3" xfId="916"/>
    <cellStyle name="40% - Accent1 3 3" xfId="917"/>
    <cellStyle name="40% - Accent1 3 3 2" xfId="918"/>
    <cellStyle name="40% - Accent1 3 3 3" xfId="919"/>
    <cellStyle name="40% - Accent1 3 4" xfId="920"/>
    <cellStyle name="40% - Accent1 3 4 2" xfId="921"/>
    <cellStyle name="40% - Accent1 3 4 3" xfId="922"/>
    <cellStyle name="40% - Accent1 3 5" xfId="923"/>
    <cellStyle name="40% - Accent1 3 5 2" xfId="924"/>
    <cellStyle name="40% - Accent1 3 5 3" xfId="925"/>
    <cellStyle name="40% - Accent1 3 6" xfId="926"/>
    <cellStyle name="40% - Accent1 3 7" xfId="927"/>
    <cellStyle name="40% - Accent1 4" xfId="928"/>
    <cellStyle name="40% - Accent1 4 2" xfId="929"/>
    <cellStyle name="40% - Accent1 4 2 2" xfId="930"/>
    <cellStyle name="40% - Accent1 4 2 3" xfId="931"/>
    <cellStyle name="40% - Accent1 4 3" xfId="932"/>
    <cellStyle name="40% - Accent1 4 3 2" xfId="933"/>
    <cellStyle name="40% - Accent1 4 3 3" xfId="934"/>
    <cellStyle name="40% - Accent1 4 4" xfId="935"/>
    <cellStyle name="40% - Accent1 4 4 2" xfId="936"/>
    <cellStyle name="40% - Accent1 4 4 3" xfId="937"/>
    <cellStyle name="40% - Accent1 4 5" xfId="938"/>
    <cellStyle name="40% - Accent1 4 5 2" xfId="939"/>
    <cellStyle name="40% - Accent1 4 5 3" xfId="940"/>
    <cellStyle name="40% - Accent1 4 6" xfId="941"/>
    <cellStyle name="40% - Accent1 4 7" xfId="942"/>
    <cellStyle name="40% - Accent1 5" xfId="943"/>
    <cellStyle name="40% - Accent1 5 2" xfId="944"/>
    <cellStyle name="40% - Accent1 5 2 2" xfId="945"/>
    <cellStyle name="40% - Accent1 5 2 3" xfId="946"/>
    <cellStyle name="40% - Accent1 5 3" xfId="947"/>
    <cellStyle name="40% - Accent1 5 3 2" xfId="948"/>
    <cellStyle name="40% - Accent1 5 3 3" xfId="949"/>
    <cellStyle name="40% - Accent1 5 4" xfId="950"/>
    <cellStyle name="40% - Accent1 5 4 2" xfId="951"/>
    <cellStyle name="40% - Accent1 5 4 3" xfId="952"/>
    <cellStyle name="40% - Accent1 5 5" xfId="953"/>
    <cellStyle name="40% - Accent1 5 5 2" xfId="954"/>
    <cellStyle name="40% - Accent1 5 5 3" xfId="955"/>
    <cellStyle name="40% - Accent1 5 6" xfId="956"/>
    <cellStyle name="40% - Accent1 5 7" xfId="957"/>
    <cellStyle name="40% - Accent1 6" xfId="958"/>
    <cellStyle name="40% - Accent1 6 2" xfId="959"/>
    <cellStyle name="40% - Accent1 6 2 2" xfId="960"/>
    <cellStyle name="40% - Accent1 6 2 3" xfId="961"/>
    <cellStyle name="40% - Accent1 6 3" xfId="962"/>
    <cellStyle name="40% - Accent1 6 3 2" xfId="963"/>
    <cellStyle name="40% - Accent1 6 3 3" xfId="964"/>
    <cellStyle name="40% - Accent1 6 4" xfId="965"/>
    <cellStyle name="40% - Accent1 6 4 2" xfId="966"/>
    <cellStyle name="40% - Accent1 6 4 3" xfId="967"/>
    <cellStyle name="40% - Accent1 6 5" xfId="968"/>
    <cellStyle name="40% - Accent1 6 5 2" xfId="969"/>
    <cellStyle name="40% - Accent1 6 5 3" xfId="970"/>
    <cellStyle name="40% - Accent1 6 6" xfId="971"/>
    <cellStyle name="40% - Accent1 6 7" xfId="972"/>
    <cellStyle name="40% - Accent1 7" xfId="973"/>
    <cellStyle name="40% - Accent1 7 2" xfId="974"/>
    <cellStyle name="40% - Accent1 7 2 2" xfId="975"/>
    <cellStyle name="40% - Accent1 7 2 3" xfId="976"/>
    <cellStyle name="40% - Accent1 7 3" xfId="977"/>
    <cellStyle name="40% - Accent1 7 3 2" xfId="978"/>
    <cellStyle name="40% - Accent1 7 3 3" xfId="979"/>
    <cellStyle name="40% - Accent1 7 4" xfId="980"/>
    <cellStyle name="40% - Accent1 7 4 2" xfId="981"/>
    <cellStyle name="40% - Accent1 7 4 3" xfId="982"/>
    <cellStyle name="40% - Accent1 7 5" xfId="983"/>
    <cellStyle name="40% - Accent1 7 6" xfId="984"/>
    <cellStyle name="40% - Accent1 8" xfId="985"/>
    <cellStyle name="40% - Accent1 8 2" xfId="986"/>
    <cellStyle name="40% - Accent1 8 2 2" xfId="987"/>
    <cellStyle name="40% - Accent1 8 2 3" xfId="988"/>
    <cellStyle name="40% - Accent1 8 3" xfId="989"/>
    <cellStyle name="40% - Accent1 8 3 2" xfId="990"/>
    <cellStyle name="40% - Accent1 8 3 3" xfId="991"/>
    <cellStyle name="40% - Accent1 8 4" xfId="992"/>
    <cellStyle name="40% - Accent1 8 5" xfId="993"/>
    <cellStyle name="40% - Accent1 9" xfId="994"/>
    <cellStyle name="40% - Accent1 9 2" xfId="995"/>
    <cellStyle name="40% - Accent1 9 3" xfId="996"/>
    <cellStyle name="40% - Accent2 10" xfId="997"/>
    <cellStyle name="40% - Accent2 10 2" xfId="998"/>
    <cellStyle name="40% - Accent2 10 3" xfId="999"/>
    <cellStyle name="40% - Accent2 11" xfId="1000"/>
    <cellStyle name="40% - Accent2 11 2" xfId="1001"/>
    <cellStyle name="40% - Accent2 11 3" xfId="1002"/>
    <cellStyle name="40% - Accent2 12" xfId="1003"/>
    <cellStyle name="40% - Accent2 12 2" xfId="1004"/>
    <cellStyle name="40% - Accent2 12 3" xfId="1005"/>
    <cellStyle name="40% - Accent2 13" xfId="1006"/>
    <cellStyle name="40% - Accent2 2" xfId="1007"/>
    <cellStyle name="40% - Accent2 2 10" xfId="1008"/>
    <cellStyle name="40% - Accent2 2 11" xfId="1009"/>
    <cellStyle name="40% - Accent2 2 2" xfId="1010"/>
    <cellStyle name="40% - Accent2 2 2 2" xfId="1011"/>
    <cellStyle name="40% - Accent2 2 2 2 2" xfId="1012"/>
    <cellStyle name="40% - Accent2 2 2 2 3" xfId="1013"/>
    <cellStyle name="40% - Accent2 2 2 3" xfId="1014"/>
    <cellStyle name="40% - Accent2 2 2 3 2" xfId="1015"/>
    <cellStyle name="40% - Accent2 2 2 3 3" xfId="1016"/>
    <cellStyle name="40% - Accent2 2 2 4" xfId="1017"/>
    <cellStyle name="40% - Accent2 2 2 4 2" xfId="1018"/>
    <cellStyle name="40% - Accent2 2 2 4 3" xfId="1019"/>
    <cellStyle name="40% - Accent2 2 2 5" xfId="1020"/>
    <cellStyle name="40% - Accent2 2 2 5 2" xfId="1021"/>
    <cellStyle name="40% - Accent2 2 2 5 3" xfId="1022"/>
    <cellStyle name="40% - Accent2 2 2 6" xfId="1023"/>
    <cellStyle name="40% - Accent2 2 2 7" xfId="1024"/>
    <cellStyle name="40% - Accent2 2 3" xfId="1025"/>
    <cellStyle name="40% - Accent2 2 3 2" xfId="1026"/>
    <cellStyle name="40% - Accent2 2 3 2 2" xfId="1027"/>
    <cellStyle name="40% - Accent2 2 3 2 3" xfId="1028"/>
    <cellStyle name="40% - Accent2 2 3 3" xfId="1029"/>
    <cellStyle name="40% - Accent2 2 3 3 2" xfId="1030"/>
    <cellStyle name="40% - Accent2 2 3 3 3" xfId="1031"/>
    <cellStyle name="40% - Accent2 2 3 4" xfId="1032"/>
    <cellStyle name="40% - Accent2 2 3 4 2" xfId="1033"/>
    <cellStyle name="40% - Accent2 2 3 4 3" xfId="1034"/>
    <cellStyle name="40% - Accent2 2 3 5" xfId="1035"/>
    <cellStyle name="40% - Accent2 2 3 5 2" xfId="1036"/>
    <cellStyle name="40% - Accent2 2 3 5 3" xfId="1037"/>
    <cellStyle name="40% - Accent2 2 3 6" xfId="1038"/>
    <cellStyle name="40% - Accent2 2 3 7" xfId="1039"/>
    <cellStyle name="40% - Accent2 2 4" xfId="1040"/>
    <cellStyle name="40% - Accent2 2 4 2" xfId="1041"/>
    <cellStyle name="40% - Accent2 2 4 3" xfId="1042"/>
    <cellStyle name="40% - Accent2 2 5" xfId="1043"/>
    <cellStyle name="40% - Accent2 2 5 2" xfId="1044"/>
    <cellStyle name="40% - Accent2 2 5 3" xfId="1045"/>
    <cellStyle name="40% - Accent2 2 6" xfId="1046"/>
    <cellStyle name="40% - Accent2 2 6 2" xfId="1047"/>
    <cellStyle name="40% - Accent2 2 6 3" xfId="1048"/>
    <cellStyle name="40% - Accent2 2 7" xfId="1049"/>
    <cellStyle name="40% - Accent2 2 7 2" xfId="1050"/>
    <cellStyle name="40% - Accent2 2 7 3" xfId="1051"/>
    <cellStyle name="40% - Accent2 2 8" xfId="1052"/>
    <cellStyle name="40% - Accent2 2 9" xfId="1053"/>
    <cellStyle name="40% - Accent2 3" xfId="1054"/>
    <cellStyle name="40% - Accent2 3 2" xfId="1055"/>
    <cellStyle name="40% - Accent2 3 2 2" xfId="1056"/>
    <cellStyle name="40% - Accent2 3 2 3" xfId="1057"/>
    <cellStyle name="40% - Accent2 3 3" xfId="1058"/>
    <cellStyle name="40% - Accent2 3 3 2" xfId="1059"/>
    <cellStyle name="40% - Accent2 3 3 3" xfId="1060"/>
    <cellStyle name="40% - Accent2 3 4" xfId="1061"/>
    <cellStyle name="40% - Accent2 3 4 2" xfId="1062"/>
    <cellStyle name="40% - Accent2 3 4 3" xfId="1063"/>
    <cellStyle name="40% - Accent2 3 5" xfId="1064"/>
    <cellStyle name="40% - Accent2 3 5 2" xfId="1065"/>
    <cellStyle name="40% - Accent2 3 5 3" xfId="1066"/>
    <cellStyle name="40% - Accent2 3 6" xfId="1067"/>
    <cellStyle name="40% - Accent2 3 7" xfId="1068"/>
    <cellStyle name="40% - Accent2 4" xfId="1069"/>
    <cellStyle name="40% - Accent2 4 2" xfId="1070"/>
    <cellStyle name="40% - Accent2 4 2 2" xfId="1071"/>
    <cellStyle name="40% - Accent2 4 2 3" xfId="1072"/>
    <cellStyle name="40% - Accent2 4 3" xfId="1073"/>
    <cellStyle name="40% - Accent2 4 3 2" xfId="1074"/>
    <cellStyle name="40% - Accent2 4 3 3" xfId="1075"/>
    <cellStyle name="40% - Accent2 4 4" xfId="1076"/>
    <cellStyle name="40% - Accent2 4 4 2" xfId="1077"/>
    <cellStyle name="40% - Accent2 4 4 3" xfId="1078"/>
    <cellStyle name="40% - Accent2 4 5" xfId="1079"/>
    <cellStyle name="40% - Accent2 4 5 2" xfId="1080"/>
    <cellStyle name="40% - Accent2 4 5 3" xfId="1081"/>
    <cellStyle name="40% - Accent2 4 6" xfId="1082"/>
    <cellStyle name="40% - Accent2 4 7" xfId="1083"/>
    <cellStyle name="40% - Accent2 5" xfId="1084"/>
    <cellStyle name="40% - Accent2 5 2" xfId="1085"/>
    <cellStyle name="40% - Accent2 5 2 2" xfId="1086"/>
    <cellStyle name="40% - Accent2 5 2 3" xfId="1087"/>
    <cellStyle name="40% - Accent2 5 3" xfId="1088"/>
    <cellStyle name="40% - Accent2 5 3 2" xfId="1089"/>
    <cellStyle name="40% - Accent2 5 3 3" xfId="1090"/>
    <cellStyle name="40% - Accent2 5 4" xfId="1091"/>
    <cellStyle name="40% - Accent2 5 4 2" xfId="1092"/>
    <cellStyle name="40% - Accent2 5 4 3" xfId="1093"/>
    <cellStyle name="40% - Accent2 5 5" xfId="1094"/>
    <cellStyle name="40% - Accent2 5 5 2" xfId="1095"/>
    <cellStyle name="40% - Accent2 5 5 3" xfId="1096"/>
    <cellStyle name="40% - Accent2 5 6" xfId="1097"/>
    <cellStyle name="40% - Accent2 5 7" xfId="1098"/>
    <cellStyle name="40% - Accent2 6" xfId="1099"/>
    <cellStyle name="40% - Accent2 6 2" xfId="1100"/>
    <cellStyle name="40% - Accent2 6 2 2" xfId="1101"/>
    <cellStyle name="40% - Accent2 6 2 3" xfId="1102"/>
    <cellStyle name="40% - Accent2 6 3" xfId="1103"/>
    <cellStyle name="40% - Accent2 6 3 2" xfId="1104"/>
    <cellStyle name="40% - Accent2 6 3 3" xfId="1105"/>
    <cellStyle name="40% - Accent2 6 4" xfId="1106"/>
    <cellStyle name="40% - Accent2 6 4 2" xfId="1107"/>
    <cellStyle name="40% - Accent2 6 4 3" xfId="1108"/>
    <cellStyle name="40% - Accent2 6 5" xfId="1109"/>
    <cellStyle name="40% - Accent2 6 5 2" xfId="1110"/>
    <cellStyle name="40% - Accent2 6 5 3" xfId="1111"/>
    <cellStyle name="40% - Accent2 6 6" xfId="1112"/>
    <cellStyle name="40% - Accent2 6 7" xfId="1113"/>
    <cellStyle name="40% - Accent2 7" xfId="1114"/>
    <cellStyle name="40% - Accent2 7 2" xfId="1115"/>
    <cellStyle name="40% - Accent2 7 2 2" xfId="1116"/>
    <cellStyle name="40% - Accent2 7 2 3" xfId="1117"/>
    <cellStyle name="40% - Accent2 7 3" xfId="1118"/>
    <cellStyle name="40% - Accent2 7 3 2" xfId="1119"/>
    <cellStyle name="40% - Accent2 7 3 3" xfId="1120"/>
    <cellStyle name="40% - Accent2 7 4" xfId="1121"/>
    <cellStyle name="40% - Accent2 7 4 2" xfId="1122"/>
    <cellStyle name="40% - Accent2 7 4 3" xfId="1123"/>
    <cellStyle name="40% - Accent2 7 5" xfId="1124"/>
    <cellStyle name="40% - Accent2 7 6" xfId="1125"/>
    <cellStyle name="40% - Accent2 8" xfId="1126"/>
    <cellStyle name="40% - Accent2 8 2" xfId="1127"/>
    <cellStyle name="40% - Accent2 8 2 2" xfId="1128"/>
    <cellStyle name="40% - Accent2 8 2 3" xfId="1129"/>
    <cellStyle name="40% - Accent2 8 3" xfId="1130"/>
    <cellStyle name="40% - Accent2 8 3 2" xfId="1131"/>
    <cellStyle name="40% - Accent2 8 3 3" xfId="1132"/>
    <cellStyle name="40% - Accent2 8 4" xfId="1133"/>
    <cellStyle name="40% - Accent2 8 5" xfId="1134"/>
    <cellStyle name="40% - Accent2 9" xfId="1135"/>
    <cellStyle name="40% - Accent2 9 2" xfId="1136"/>
    <cellStyle name="40% - Accent2 9 3" xfId="1137"/>
    <cellStyle name="40% - Accent3 10" xfId="1138"/>
    <cellStyle name="40% - Accent3 10 2" xfId="1139"/>
    <cellStyle name="40% - Accent3 10 3" xfId="1140"/>
    <cellStyle name="40% - Accent3 11" xfId="1141"/>
    <cellStyle name="40% - Accent3 11 2" xfId="1142"/>
    <cellStyle name="40% - Accent3 11 3" xfId="1143"/>
    <cellStyle name="40% - Accent3 12" xfId="1144"/>
    <cellStyle name="40% - Accent3 12 2" xfId="1145"/>
    <cellStyle name="40% - Accent3 12 3" xfId="1146"/>
    <cellStyle name="40% - Accent3 13" xfId="1147"/>
    <cellStyle name="40% - Accent3 2" xfId="1148"/>
    <cellStyle name="40% - Accent3 2 10" xfId="1149"/>
    <cellStyle name="40% - Accent3 2 11" xfId="1150"/>
    <cellStyle name="40% - Accent3 2 2" xfId="1151"/>
    <cellStyle name="40% - Accent3 2 2 2" xfId="1152"/>
    <cellStyle name="40% - Accent3 2 2 2 2" xfId="1153"/>
    <cellStyle name="40% - Accent3 2 2 2 3" xfId="1154"/>
    <cellStyle name="40% - Accent3 2 2 3" xfId="1155"/>
    <cellStyle name="40% - Accent3 2 2 3 2" xfId="1156"/>
    <cellStyle name="40% - Accent3 2 2 3 3" xfId="1157"/>
    <cellStyle name="40% - Accent3 2 2 4" xfId="1158"/>
    <cellStyle name="40% - Accent3 2 2 4 2" xfId="1159"/>
    <cellStyle name="40% - Accent3 2 2 4 3" xfId="1160"/>
    <cellStyle name="40% - Accent3 2 2 5" xfId="1161"/>
    <cellStyle name="40% - Accent3 2 2 5 2" xfId="1162"/>
    <cellStyle name="40% - Accent3 2 2 5 3" xfId="1163"/>
    <cellStyle name="40% - Accent3 2 2 6" xfId="1164"/>
    <cellStyle name="40% - Accent3 2 2 7" xfId="1165"/>
    <cellStyle name="40% - Accent3 2 3" xfId="1166"/>
    <cellStyle name="40% - Accent3 2 3 2" xfId="1167"/>
    <cellStyle name="40% - Accent3 2 3 2 2" xfId="1168"/>
    <cellStyle name="40% - Accent3 2 3 2 3" xfId="1169"/>
    <cellStyle name="40% - Accent3 2 3 3" xfId="1170"/>
    <cellStyle name="40% - Accent3 2 3 3 2" xfId="1171"/>
    <cellStyle name="40% - Accent3 2 3 3 3" xfId="1172"/>
    <cellStyle name="40% - Accent3 2 3 4" xfId="1173"/>
    <cellStyle name="40% - Accent3 2 3 4 2" xfId="1174"/>
    <cellStyle name="40% - Accent3 2 3 4 3" xfId="1175"/>
    <cellStyle name="40% - Accent3 2 3 5" xfId="1176"/>
    <cellStyle name="40% - Accent3 2 3 5 2" xfId="1177"/>
    <cellStyle name="40% - Accent3 2 3 5 3" xfId="1178"/>
    <cellStyle name="40% - Accent3 2 3 6" xfId="1179"/>
    <cellStyle name="40% - Accent3 2 3 7" xfId="1180"/>
    <cellStyle name="40% - Accent3 2 4" xfId="1181"/>
    <cellStyle name="40% - Accent3 2 4 2" xfId="1182"/>
    <cellStyle name="40% - Accent3 2 4 3" xfId="1183"/>
    <cellStyle name="40% - Accent3 2 5" xfId="1184"/>
    <cellStyle name="40% - Accent3 2 5 2" xfId="1185"/>
    <cellStyle name="40% - Accent3 2 5 3" xfId="1186"/>
    <cellStyle name="40% - Accent3 2 6" xfId="1187"/>
    <cellStyle name="40% - Accent3 2 6 2" xfId="1188"/>
    <cellStyle name="40% - Accent3 2 6 3" xfId="1189"/>
    <cellStyle name="40% - Accent3 2 7" xfId="1190"/>
    <cellStyle name="40% - Accent3 2 7 2" xfId="1191"/>
    <cellStyle name="40% - Accent3 2 7 3" xfId="1192"/>
    <cellStyle name="40% - Accent3 2 8" xfId="1193"/>
    <cellStyle name="40% - Accent3 2 9" xfId="1194"/>
    <cellStyle name="40% - Accent3 3" xfId="1195"/>
    <cellStyle name="40% - Accent3 3 2" xfId="1196"/>
    <cellStyle name="40% - Accent3 3 2 2" xfId="1197"/>
    <cellStyle name="40% - Accent3 3 2 3" xfId="1198"/>
    <cellStyle name="40% - Accent3 3 3" xfId="1199"/>
    <cellStyle name="40% - Accent3 3 3 2" xfId="1200"/>
    <cellStyle name="40% - Accent3 3 3 3" xfId="1201"/>
    <cellStyle name="40% - Accent3 3 4" xfId="1202"/>
    <cellStyle name="40% - Accent3 3 4 2" xfId="1203"/>
    <cellStyle name="40% - Accent3 3 4 3" xfId="1204"/>
    <cellStyle name="40% - Accent3 3 5" xfId="1205"/>
    <cellStyle name="40% - Accent3 3 5 2" xfId="1206"/>
    <cellStyle name="40% - Accent3 3 5 3" xfId="1207"/>
    <cellStyle name="40% - Accent3 3 6" xfId="1208"/>
    <cellStyle name="40% - Accent3 3 7" xfId="1209"/>
    <cellStyle name="40% - Accent3 4" xfId="1210"/>
    <cellStyle name="40% - Accent3 4 2" xfId="1211"/>
    <cellStyle name="40% - Accent3 4 2 2" xfId="1212"/>
    <cellStyle name="40% - Accent3 4 2 3" xfId="1213"/>
    <cellStyle name="40% - Accent3 4 3" xfId="1214"/>
    <cellStyle name="40% - Accent3 4 3 2" xfId="1215"/>
    <cellStyle name="40% - Accent3 4 3 3" xfId="1216"/>
    <cellStyle name="40% - Accent3 4 4" xfId="1217"/>
    <cellStyle name="40% - Accent3 4 4 2" xfId="1218"/>
    <cellStyle name="40% - Accent3 4 4 3" xfId="1219"/>
    <cellStyle name="40% - Accent3 4 5" xfId="1220"/>
    <cellStyle name="40% - Accent3 4 5 2" xfId="1221"/>
    <cellStyle name="40% - Accent3 4 5 3" xfId="1222"/>
    <cellStyle name="40% - Accent3 4 6" xfId="1223"/>
    <cellStyle name="40% - Accent3 4 7" xfId="1224"/>
    <cellStyle name="40% - Accent3 5" xfId="1225"/>
    <cellStyle name="40% - Accent3 5 2" xfId="1226"/>
    <cellStyle name="40% - Accent3 5 2 2" xfId="1227"/>
    <cellStyle name="40% - Accent3 5 2 3" xfId="1228"/>
    <cellStyle name="40% - Accent3 5 3" xfId="1229"/>
    <cellStyle name="40% - Accent3 5 3 2" xfId="1230"/>
    <cellStyle name="40% - Accent3 5 3 3" xfId="1231"/>
    <cellStyle name="40% - Accent3 5 4" xfId="1232"/>
    <cellStyle name="40% - Accent3 5 4 2" xfId="1233"/>
    <cellStyle name="40% - Accent3 5 4 3" xfId="1234"/>
    <cellStyle name="40% - Accent3 5 5" xfId="1235"/>
    <cellStyle name="40% - Accent3 5 5 2" xfId="1236"/>
    <cellStyle name="40% - Accent3 5 5 3" xfId="1237"/>
    <cellStyle name="40% - Accent3 5 6" xfId="1238"/>
    <cellStyle name="40% - Accent3 5 7" xfId="1239"/>
    <cellStyle name="40% - Accent3 6" xfId="1240"/>
    <cellStyle name="40% - Accent3 6 2" xfId="1241"/>
    <cellStyle name="40% - Accent3 6 2 2" xfId="1242"/>
    <cellStyle name="40% - Accent3 6 2 3" xfId="1243"/>
    <cellStyle name="40% - Accent3 6 3" xfId="1244"/>
    <cellStyle name="40% - Accent3 6 3 2" xfId="1245"/>
    <cellStyle name="40% - Accent3 6 3 3" xfId="1246"/>
    <cellStyle name="40% - Accent3 6 4" xfId="1247"/>
    <cellStyle name="40% - Accent3 6 4 2" xfId="1248"/>
    <cellStyle name="40% - Accent3 6 4 3" xfId="1249"/>
    <cellStyle name="40% - Accent3 6 5" xfId="1250"/>
    <cellStyle name="40% - Accent3 6 5 2" xfId="1251"/>
    <cellStyle name="40% - Accent3 6 5 3" xfId="1252"/>
    <cellStyle name="40% - Accent3 6 6" xfId="1253"/>
    <cellStyle name="40% - Accent3 6 7" xfId="1254"/>
    <cellStyle name="40% - Accent3 7" xfId="1255"/>
    <cellStyle name="40% - Accent3 7 2" xfId="1256"/>
    <cellStyle name="40% - Accent3 7 2 2" xfId="1257"/>
    <cellStyle name="40% - Accent3 7 2 3" xfId="1258"/>
    <cellStyle name="40% - Accent3 7 3" xfId="1259"/>
    <cellStyle name="40% - Accent3 7 3 2" xfId="1260"/>
    <cellStyle name="40% - Accent3 7 3 3" xfId="1261"/>
    <cellStyle name="40% - Accent3 7 4" xfId="1262"/>
    <cellStyle name="40% - Accent3 7 4 2" xfId="1263"/>
    <cellStyle name="40% - Accent3 7 4 3" xfId="1264"/>
    <cellStyle name="40% - Accent3 7 5" xfId="1265"/>
    <cellStyle name="40% - Accent3 7 6" xfId="1266"/>
    <cellStyle name="40% - Accent3 8" xfId="1267"/>
    <cellStyle name="40% - Accent3 8 2" xfId="1268"/>
    <cellStyle name="40% - Accent3 8 2 2" xfId="1269"/>
    <cellStyle name="40% - Accent3 8 2 3" xfId="1270"/>
    <cellStyle name="40% - Accent3 8 3" xfId="1271"/>
    <cellStyle name="40% - Accent3 8 3 2" xfId="1272"/>
    <cellStyle name="40% - Accent3 8 3 3" xfId="1273"/>
    <cellStyle name="40% - Accent3 8 4" xfId="1274"/>
    <cellStyle name="40% - Accent3 8 5" xfId="1275"/>
    <cellStyle name="40% - Accent3 9" xfId="1276"/>
    <cellStyle name="40% - Accent3 9 2" xfId="1277"/>
    <cellStyle name="40% - Accent3 9 3" xfId="1278"/>
    <cellStyle name="40% - Accent4 10" xfId="1279"/>
    <cellStyle name="40% - Accent4 10 2" xfId="1280"/>
    <cellStyle name="40% - Accent4 10 3" xfId="1281"/>
    <cellStyle name="40% - Accent4 11" xfId="1282"/>
    <cellStyle name="40% - Accent4 11 2" xfId="1283"/>
    <cellStyle name="40% - Accent4 11 3" xfId="1284"/>
    <cellStyle name="40% - Accent4 12" xfId="1285"/>
    <cellStyle name="40% - Accent4 12 2" xfId="1286"/>
    <cellStyle name="40% - Accent4 12 3" xfId="1287"/>
    <cellStyle name="40% - Accent4 13" xfId="1288"/>
    <cellStyle name="40% - Accent4 2" xfId="1289"/>
    <cellStyle name="40% - Accent4 2 10" xfId="1290"/>
    <cellStyle name="40% - Accent4 2 11" xfId="1291"/>
    <cellStyle name="40% - Accent4 2 2" xfId="1292"/>
    <cellStyle name="40% - Accent4 2 2 2" xfId="1293"/>
    <cellStyle name="40% - Accent4 2 2 2 2" xfId="1294"/>
    <cellStyle name="40% - Accent4 2 2 2 3" xfId="1295"/>
    <cellStyle name="40% - Accent4 2 2 3" xfId="1296"/>
    <cellStyle name="40% - Accent4 2 2 3 2" xfId="1297"/>
    <cellStyle name="40% - Accent4 2 2 3 3" xfId="1298"/>
    <cellStyle name="40% - Accent4 2 2 4" xfId="1299"/>
    <cellStyle name="40% - Accent4 2 2 4 2" xfId="1300"/>
    <cellStyle name="40% - Accent4 2 2 4 3" xfId="1301"/>
    <cellStyle name="40% - Accent4 2 2 5" xfId="1302"/>
    <cellStyle name="40% - Accent4 2 2 5 2" xfId="1303"/>
    <cellStyle name="40% - Accent4 2 2 5 3" xfId="1304"/>
    <cellStyle name="40% - Accent4 2 2 6" xfId="1305"/>
    <cellStyle name="40% - Accent4 2 2 7" xfId="1306"/>
    <cellStyle name="40% - Accent4 2 3" xfId="1307"/>
    <cellStyle name="40% - Accent4 2 3 2" xfId="1308"/>
    <cellStyle name="40% - Accent4 2 3 2 2" xfId="1309"/>
    <cellStyle name="40% - Accent4 2 3 2 3" xfId="1310"/>
    <cellStyle name="40% - Accent4 2 3 3" xfId="1311"/>
    <cellStyle name="40% - Accent4 2 3 3 2" xfId="1312"/>
    <cellStyle name="40% - Accent4 2 3 3 3" xfId="1313"/>
    <cellStyle name="40% - Accent4 2 3 4" xfId="1314"/>
    <cellStyle name="40% - Accent4 2 3 4 2" xfId="1315"/>
    <cellStyle name="40% - Accent4 2 3 4 3" xfId="1316"/>
    <cellStyle name="40% - Accent4 2 3 5" xfId="1317"/>
    <cellStyle name="40% - Accent4 2 3 5 2" xfId="1318"/>
    <cellStyle name="40% - Accent4 2 3 5 3" xfId="1319"/>
    <cellStyle name="40% - Accent4 2 3 6" xfId="1320"/>
    <cellStyle name="40% - Accent4 2 3 7" xfId="1321"/>
    <cellStyle name="40% - Accent4 2 4" xfId="1322"/>
    <cellStyle name="40% - Accent4 2 4 2" xfId="1323"/>
    <cellStyle name="40% - Accent4 2 4 3" xfId="1324"/>
    <cellStyle name="40% - Accent4 2 5" xfId="1325"/>
    <cellStyle name="40% - Accent4 2 5 2" xfId="1326"/>
    <cellStyle name="40% - Accent4 2 5 3" xfId="1327"/>
    <cellStyle name="40% - Accent4 2 6" xfId="1328"/>
    <cellStyle name="40% - Accent4 2 6 2" xfId="1329"/>
    <cellStyle name="40% - Accent4 2 6 3" xfId="1330"/>
    <cellStyle name="40% - Accent4 2 7" xfId="1331"/>
    <cellStyle name="40% - Accent4 2 7 2" xfId="1332"/>
    <cellStyle name="40% - Accent4 2 7 3" xfId="1333"/>
    <cellStyle name="40% - Accent4 2 8" xfId="1334"/>
    <cellStyle name="40% - Accent4 2 9" xfId="1335"/>
    <cellStyle name="40% - Accent4 3" xfId="1336"/>
    <cellStyle name="40% - Accent4 3 2" xfId="1337"/>
    <cellStyle name="40% - Accent4 3 2 2" xfId="1338"/>
    <cellStyle name="40% - Accent4 3 2 3" xfId="1339"/>
    <cellStyle name="40% - Accent4 3 3" xfId="1340"/>
    <cellStyle name="40% - Accent4 3 3 2" xfId="1341"/>
    <cellStyle name="40% - Accent4 3 3 3" xfId="1342"/>
    <cellStyle name="40% - Accent4 3 4" xfId="1343"/>
    <cellStyle name="40% - Accent4 3 4 2" xfId="1344"/>
    <cellStyle name="40% - Accent4 3 4 3" xfId="1345"/>
    <cellStyle name="40% - Accent4 3 5" xfId="1346"/>
    <cellStyle name="40% - Accent4 3 5 2" xfId="1347"/>
    <cellStyle name="40% - Accent4 3 5 3" xfId="1348"/>
    <cellStyle name="40% - Accent4 3 6" xfId="1349"/>
    <cellStyle name="40% - Accent4 3 7" xfId="1350"/>
    <cellStyle name="40% - Accent4 4" xfId="1351"/>
    <cellStyle name="40% - Accent4 4 2" xfId="1352"/>
    <cellStyle name="40% - Accent4 4 2 2" xfId="1353"/>
    <cellStyle name="40% - Accent4 4 2 3" xfId="1354"/>
    <cellStyle name="40% - Accent4 4 3" xfId="1355"/>
    <cellStyle name="40% - Accent4 4 3 2" xfId="1356"/>
    <cellStyle name="40% - Accent4 4 3 3" xfId="1357"/>
    <cellStyle name="40% - Accent4 4 4" xfId="1358"/>
    <cellStyle name="40% - Accent4 4 4 2" xfId="1359"/>
    <cellStyle name="40% - Accent4 4 4 3" xfId="1360"/>
    <cellStyle name="40% - Accent4 4 5" xfId="1361"/>
    <cellStyle name="40% - Accent4 4 5 2" xfId="1362"/>
    <cellStyle name="40% - Accent4 4 5 3" xfId="1363"/>
    <cellStyle name="40% - Accent4 4 6" xfId="1364"/>
    <cellStyle name="40% - Accent4 4 7" xfId="1365"/>
    <cellStyle name="40% - Accent4 5" xfId="1366"/>
    <cellStyle name="40% - Accent4 5 2" xfId="1367"/>
    <cellStyle name="40% - Accent4 5 2 2" xfId="1368"/>
    <cellStyle name="40% - Accent4 5 2 3" xfId="1369"/>
    <cellStyle name="40% - Accent4 5 3" xfId="1370"/>
    <cellStyle name="40% - Accent4 5 3 2" xfId="1371"/>
    <cellStyle name="40% - Accent4 5 3 3" xfId="1372"/>
    <cellStyle name="40% - Accent4 5 4" xfId="1373"/>
    <cellStyle name="40% - Accent4 5 4 2" xfId="1374"/>
    <cellStyle name="40% - Accent4 5 4 3" xfId="1375"/>
    <cellStyle name="40% - Accent4 5 5" xfId="1376"/>
    <cellStyle name="40% - Accent4 5 5 2" xfId="1377"/>
    <cellStyle name="40% - Accent4 5 5 3" xfId="1378"/>
    <cellStyle name="40% - Accent4 5 6" xfId="1379"/>
    <cellStyle name="40% - Accent4 5 7" xfId="1380"/>
    <cellStyle name="40% - Accent4 6" xfId="1381"/>
    <cellStyle name="40% - Accent4 6 2" xfId="1382"/>
    <cellStyle name="40% - Accent4 6 2 2" xfId="1383"/>
    <cellStyle name="40% - Accent4 6 2 3" xfId="1384"/>
    <cellStyle name="40% - Accent4 6 3" xfId="1385"/>
    <cellStyle name="40% - Accent4 6 3 2" xfId="1386"/>
    <cellStyle name="40% - Accent4 6 3 3" xfId="1387"/>
    <cellStyle name="40% - Accent4 6 4" xfId="1388"/>
    <cellStyle name="40% - Accent4 6 4 2" xfId="1389"/>
    <cellStyle name="40% - Accent4 6 4 3" xfId="1390"/>
    <cellStyle name="40% - Accent4 6 5" xfId="1391"/>
    <cellStyle name="40% - Accent4 6 5 2" xfId="1392"/>
    <cellStyle name="40% - Accent4 6 5 3" xfId="1393"/>
    <cellStyle name="40% - Accent4 6 6" xfId="1394"/>
    <cellStyle name="40% - Accent4 6 7" xfId="1395"/>
    <cellStyle name="40% - Accent4 7" xfId="1396"/>
    <cellStyle name="40% - Accent4 7 2" xfId="1397"/>
    <cellStyle name="40% - Accent4 7 2 2" xfId="1398"/>
    <cellStyle name="40% - Accent4 7 2 3" xfId="1399"/>
    <cellStyle name="40% - Accent4 7 3" xfId="1400"/>
    <cellStyle name="40% - Accent4 7 3 2" xfId="1401"/>
    <cellStyle name="40% - Accent4 7 3 3" xfId="1402"/>
    <cellStyle name="40% - Accent4 7 4" xfId="1403"/>
    <cellStyle name="40% - Accent4 7 4 2" xfId="1404"/>
    <cellStyle name="40% - Accent4 7 4 3" xfId="1405"/>
    <cellStyle name="40% - Accent4 7 5" xfId="1406"/>
    <cellStyle name="40% - Accent4 7 6" xfId="1407"/>
    <cellStyle name="40% - Accent4 8" xfId="1408"/>
    <cellStyle name="40% - Accent4 8 2" xfId="1409"/>
    <cellStyle name="40% - Accent4 8 2 2" xfId="1410"/>
    <cellStyle name="40% - Accent4 8 2 3" xfId="1411"/>
    <cellStyle name="40% - Accent4 8 3" xfId="1412"/>
    <cellStyle name="40% - Accent4 8 3 2" xfId="1413"/>
    <cellStyle name="40% - Accent4 8 3 3" xfId="1414"/>
    <cellStyle name="40% - Accent4 8 4" xfId="1415"/>
    <cellStyle name="40% - Accent4 8 5" xfId="1416"/>
    <cellStyle name="40% - Accent4 9" xfId="1417"/>
    <cellStyle name="40% - Accent4 9 2" xfId="1418"/>
    <cellStyle name="40% - Accent4 9 3" xfId="1419"/>
    <cellStyle name="40% - Accent5 10" xfId="1420"/>
    <cellStyle name="40% - Accent5 10 2" xfId="1421"/>
    <cellStyle name="40% - Accent5 10 3" xfId="1422"/>
    <cellStyle name="40% - Accent5 11" xfId="1423"/>
    <cellStyle name="40% - Accent5 11 2" xfId="1424"/>
    <cellStyle name="40% - Accent5 11 3" xfId="1425"/>
    <cellStyle name="40% - Accent5 12" xfId="1426"/>
    <cellStyle name="40% - Accent5 12 2" xfId="1427"/>
    <cellStyle name="40% - Accent5 12 3" xfId="1428"/>
    <cellStyle name="40% - Accent5 13" xfId="1429"/>
    <cellStyle name="40% - Accent5 2" xfId="1430"/>
    <cellStyle name="40% - Accent5 2 10" xfId="1431"/>
    <cellStyle name="40% - Accent5 2 11" xfId="1432"/>
    <cellStyle name="40% - Accent5 2 2" xfId="1433"/>
    <cellStyle name="40% - Accent5 2 2 2" xfId="1434"/>
    <cellStyle name="40% - Accent5 2 2 2 2" xfId="1435"/>
    <cellStyle name="40% - Accent5 2 2 2 3" xfId="1436"/>
    <cellStyle name="40% - Accent5 2 2 3" xfId="1437"/>
    <cellStyle name="40% - Accent5 2 2 3 2" xfId="1438"/>
    <cellStyle name="40% - Accent5 2 2 3 3" xfId="1439"/>
    <cellStyle name="40% - Accent5 2 2 4" xfId="1440"/>
    <cellStyle name="40% - Accent5 2 2 4 2" xfId="1441"/>
    <cellStyle name="40% - Accent5 2 2 4 3" xfId="1442"/>
    <cellStyle name="40% - Accent5 2 2 5" xfId="1443"/>
    <cellStyle name="40% - Accent5 2 2 5 2" xfId="1444"/>
    <cellStyle name="40% - Accent5 2 2 5 3" xfId="1445"/>
    <cellStyle name="40% - Accent5 2 2 6" xfId="1446"/>
    <cellStyle name="40% - Accent5 2 2 7" xfId="1447"/>
    <cellStyle name="40% - Accent5 2 3" xfId="1448"/>
    <cellStyle name="40% - Accent5 2 3 2" xfId="1449"/>
    <cellStyle name="40% - Accent5 2 3 2 2" xfId="1450"/>
    <cellStyle name="40% - Accent5 2 3 2 3" xfId="1451"/>
    <cellStyle name="40% - Accent5 2 3 3" xfId="1452"/>
    <cellStyle name="40% - Accent5 2 3 3 2" xfId="1453"/>
    <cellStyle name="40% - Accent5 2 3 3 3" xfId="1454"/>
    <cellStyle name="40% - Accent5 2 3 4" xfId="1455"/>
    <cellStyle name="40% - Accent5 2 3 4 2" xfId="1456"/>
    <cellStyle name="40% - Accent5 2 3 4 3" xfId="1457"/>
    <cellStyle name="40% - Accent5 2 3 5" xfId="1458"/>
    <cellStyle name="40% - Accent5 2 3 5 2" xfId="1459"/>
    <cellStyle name="40% - Accent5 2 3 5 3" xfId="1460"/>
    <cellStyle name="40% - Accent5 2 3 6" xfId="1461"/>
    <cellStyle name="40% - Accent5 2 3 7" xfId="1462"/>
    <cellStyle name="40% - Accent5 2 4" xfId="1463"/>
    <cellStyle name="40% - Accent5 2 4 2" xfId="1464"/>
    <cellStyle name="40% - Accent5 2 4 3" xfId="1465"/>
    <cellStyle name="40% - Accent5 2 5" xfId="1466"/>
    <cellStyle name="40% - Accent5 2 5 2" xfId="1467"/>
    <cellStyle name="40% - Accent5 2 5 3" xfId="1468"/>
    <cellStyle name="40% - Accent5 2 6" xfId="1469"/>
    <cellStyle name="40% - Accent5 2 6 2" xfId="1470"/>
    <cellStyle name="40% - Accent5 2 6 3" xfId="1471"/>
    <cellStyle name="40% - Accent5 2 7" xfId="1472"/>
    <cellStyle name="40% - Accent5 2 7 2" xfId="1473"/>
    <cellStyle name="40% - Accent5 2 7 3" xfId="1474"/>
    <cellStyle name="40% - Accent5 2 8" xfId="1475"/>
    <cellStyle name="40% - Accent5 2 9" xfId="1476"/>
    <cellStyle name="40% - Accent5 3" xfId="1477"/>
    <cellStyle name="40% - Accent5 3 2" xfId="1478"/>
    <cellStyle name="40% - Accent5 3 2 2" xfId="1479"/>
    <cellStyle name="40% - Accent5 3 2 3" xfId="1480"/>
    <cellStyle name="40% - Accent5 3 3" xfId="1481"/>
    <cellStyle name="40% - Accent5 3 3 2" xfId="1482"/>
    <cellStyle name="40% - Accent5 3 3 3" xfId="1483"/>
    <cellStyle name="40% - Accent5 3 4" xfId="1484"/>
    <cellStyle name="40% - Accent5 3 4 2" xfId="1485"/>
    <cellStyle name="40% - Accent5 3 4 3" xfId="1486"/>
    <cellStyle name="40% - Accent5 3 5" xfId="1487"/>
    <cellStyle name="40% - Accent5 3 5 2" xfId="1488"/>
    <cellStyle name="40% - Accent5 3 5 3" xfId="1489"/>
    <cellStyle name="40% - Accent5 3 6" xfId="1490"/>
    <cellStyle name="40% - Accent5 3 7" xfId="1491"/>
    <cellStyle name="40% - Accent5 4" xfId="1492"/>
    <cellStyle name="40% - Accent5 4 2" xfId="1493"/>
    <cellStyle name="40% - Accent5 4 2 2" xfId="1494"/>
    <cellStyle name="40% - Accent5 4 2 3" xfId="1495"/>
    <cellStyle name="40% - Accent5 4 3" xfId="1496"/>
    <cellStyle name="40% - Accent5 4 3 2" xfId="1497"/>
    <cellStyle name="40% - Accent5 4 3 3" xfId="1498"/>
    <cellStyle name="40% - Accent5 4 4" xfId="1499"/>
    <cellStyle name="40% - Accent5 4 4 2" xfId="1500"/>
    <cellStyle name="40% - Accent5 4 4 3" xfId="1501"/>
    <cellStyle name="40% - Accent5 4 5" xfId="1502"/>
    <cellStyle name="40% - Accent5 4 5 2" xfId="1503"/>
    <cellStyle name="40% - Accent5 4 5 3" xfId="1504"/>
    <cellStyle name="40% - Accent5 4 6" xfId="1505"/>
    <cellStyle name="40% - Accent5 4 7" xfId="1506"/>
    <cellStyle name="40% - Accent5 5" xfId="1507"/>
    <cellStyle name="40% - Accent5 5 2" xfId="1508"/>
    <cellStyle name="40% - Accent5 5 2 2" xfId="1509"/>
    <cellStyle name="40% - Accent5 5 2 3" xfId="1510"/>
    <cellStyle name="40% - Accent5 5 3" xfId="1511"/>
    <cellStyle name="40% - Accent5 5 3 2" xfId="1512"/>
    <cellStyle name="40% - Accent5 5 3 3" xfId="1513"/>
    <cellStyle name="40% - Accent5 5 4" xfId="1514"/>
    <cellStyle name="40% - Accent5 5 4 2" xfId="1515"/>
    <cellStyle name="40% - Accent5 5 4 3" xfId="1516"/>
    <cellStyle name="40% - Accent5 5 5" xfId="1517"/>
    <cellStyle name="40% - Accent5 5 5 2" xfId="1518"/>
    <cellStyle name="40% - Accent5 5 5 3" xfId="1519"/>
    <cellStyle name="40% - Accent5 5 6" xfId="1520"/>
    <cellStyle name="40% - Accent5 5 7" xfId="1521"/>
    <cellStyle name="40% - Accent5 6" xfId="1522"/>
    <cellStyle name="40% - Accent5 6 2" xfId="1523"/>
    <cellStyle name="40% - Accent5 6 2 2" xfId="1524"/>
    <cellStyle name="40% - Accent5 6 2 3" xfId="1525"/>
    <cellStyle name="40% - Accent5 6 3" xfId="1526"/>
    <cellStyle name="40% - Accent5 6 3 2" xfId="1527"/>
    <cellStyle name="40% - Accent5 6 3 3" xfId="1528"/>
    <cellStyle name="40% - Accent5 6 4" xfId="1529"/>
    <cellStyle name="40% - Accent5 6 4 2" xfId="1530"/>
    <cellStyle name="40% - Accent5 6 4 3" xfId="1531"/>
    <cellStyle name="40% - Accent5 6 5" xfId="1532"/>
    <cellStyle name="40% - Accent5 6 5 2" xfId="1533"/>
    <cellStyle name="40% - Accent5 6 5 3" xfId="1534"/>
    <cellStyle name="40% - Accent5 6 6" xfId="1535"/>
    <cellStyle name="40% - Accent5 6 7" xfId="1536"/>
    <cellStyle name="40% - Accent5 7" xfId="1537"/>
    <cellStyle name="40% - Accent5 7 2" xfId="1538"/>
    <cellStyle name="40% - Accent5 7 2 2" xfId="1539"/>
    <cellStyle name="40% - Accent5 7 2 3" xfId="1540"/>
    <cellStyle name="40% - Accent5 7 3" xfId="1541"/>
    <cellStyle name="40% - Accent5 7 3 2" xfId="1542"/>
    <cellStyle name="40% - Accent5 7 3 3" xfId="1543"/>
    <cellStyle name="40% - Accent5 7 4" xfId="1544"/>
    <cellStyle name="40% - Accent5 7 4 2" xfId="1545"/>
    <cellStyle name="40% - Accent5 7 4 3" xfId="1546"/>
    <cellStyle name="40% - Accent5 7 5" xfId="1547"/>
    <cellStyle name="40% - Accent5 7 6" xfId="1548"/>
    <cellStyle name="40% - Accent5 8" xfId="1549"/>
    <cellStyle name="40% - Accent5 8 2" xfId="1550"/>
    <cellStyle name="40% - Accent5 8 2 2" xfId="1551"/>
    <cellStyle name="40% - Accent5 8 2 3" xfId="1552"/>
    <cellStyle name="40% - Accent5 8 3" xfId="1553"/>
    <cellStyle name="40% - Accent5 8 3 2" xfId="1554"/>
    <cellStyle name="40% - Accent5 8 3 3" xfId="1555"/>
    <cellStyle name="40% - Accent5 8 4" xfId="1556"/>
    <cellStyle name="40% - Accent5 8 5" xfId="1557"/>
    <cellStyle name="40% - Accent5 9" xfId="1558"/>
    <cellStyle name="40% - Accent5 9 2" xfId="1559"/>
    <cellStyle name="40% - Accent5 9 3" xfId="1560"/>
    <cellStyle name="40% - Accent6 10" xfId="1561"/>
    <cellStyle name="40% - Accent6 10 2" xfId="1562"/>
    <cellStyle name="40% - Accent6 10 3" xfId="1563"/>
    <cellStyle name="40% - Accent6 11" xfId="1564"/>
    <cellStyle name="40% - Accent6 11 2" xfId="1565"/>
    <cellStyle name="40% - Accent6 11 3" xfId="1566"/>
    <cellStyle name="40% - Accent6 12" xfId="1567"/>
    <cellStyle name="40% - Accent6 12 2" xfId="1568"/>
    <cellStyle name="40% - Accent6 12 3" xfId="1569"/>
    <cellStyle name="40% - Accent6 13" xfId="1570"/>
    <cellStyle name="40% - Accent6 2" xfId="1571"/>
    <cellStyle name="40% - Accent6 2 10" xfId="1572"/>
    <cellStyle name="40% - Accent6 2 11" xfId="1573"/>
    <cellStyle name="40% - Accent6 2 2" xfId="1574"/>
    <cellStyle name="40% - Accent6 2 2 2" xfId="1575"/>
    <cellStyle name="40% - Accent6 2 2 2 2" xfId="1576"/>
    <cellStyle name="40% - Accent6 2 2 2 3" xfId="1577"/>
    <cellStyle name="40% - Accent6 2 2 3" xfId="1578"/>
    <cellStyle name="40% - Accent6 2 2 3 2" xfId="1579"/>
    <cellStyle name="40% - Accent6 2 2 3 3" xfId="1580"/>
    <cellStyle name="40% - Accent6 2 2 4" xfId="1581"/>
    <cellStyle name="40% - Accent6 2 2 4 2" xfId="1582"/>
    <cellStyle name="40% - Accent6 2 2 4 3" xfId="1583"/>
    <cellStyle name="40% - Accent6 2 2 5" xfId="1584"/>
    <cellStyle name="40% - Accent6 2 2 5 2" xfId="1585"/>
    <cellStyle name="40% - Accent6 2 2 5 3" xfId="1586"/>
    <cellStyle name="40% - Accent6 2 2 6" xfId="1587"/>
    <cellStyle name="40% - Accent6 2 2 7" xfId="1588"/>
    <cellStyle name="40% - Accent6 2 3" xfId="1589"/>
    <cellStyle name="40% - Accent6 2 3 2" xfId="1590"/>
    <cellStyle name="40% - Accent6 2 3 2 2" xfId="1591"/>
    <cellStyle name="40% - Accent6 2 3 2 3" xfId="1592"/>
    <cellStyle name="40% - Accent6 2 3 3" xfId="1593"/>
    <cellStyle name="40% - Accent6 2 3 3 2" xfId="1594"/>
    <cellStyle name="40% - Accent6 2 3 3 3" xfId="1595"/>
    <cellStyle name="40% - Accent6 2 3 4" xfId="1596"/>
    <cellStyle name="40% - Accent6 2 3 4 2" xfId="1597"/>
    <cellStyle name="40% - Accent6 2 3 4 3" xfId="1598"/>
    <cellStyle name="40% - Accent6 2 3 5" xfId="1599"/>
    <cellStyle name="40% - Accent6 2 3 5 2" xfId="1600"/>
    <cellStyle name="40% - Accent6 2 3 5 3" xfId="1601"/>
    <cellStyle name="40% - Accent6 2 3 6" xfId="1602"/>
    <cellStyle name="40% - Accent6 2 3 7" xfId="1603"/>
    <cellStyle name="40% - Accent6 2 4" xfId="1604"/>
    <cellStyle name="40% - Accent6 2 4 2" xfId="1605"/>
    <cellStyle name="40% - Accent6 2 4 3" xfId="1606"/>
    <cellStyle name="40% - Accent6 2 5" xfId="1607"/>
    <cellStyle name="40% - Accent6 2 5 2" xfId="1608"/>
    <cellStyle name="40% - Accent6 2 5 3" xfId="1609"/>
    <cellStyle name="40% - Accent6 2 6" xfId="1610"/>
    <cellStyle name="40% - Accent6 2 6 2" xfId="1611"/>
    <cellStyle name="40% - Accent6 2 6 3" xfId="1612"/>
    <cellStyle name="40% - Accent6 2 7" xfId="1613"/>
    <cellStyle name="40% - Accent6 2 7 2" xfId="1614"/>
    <cellStyle name="40% - Accent6 2 7 3" xfId="1615"/>
    <cellStyle name="40% - Accent6 2 8" xfId="1616"/>
    <cellStyle name="40% - Accent6 2 9" xfId="1617"/>
    <cellStyle name="40% - Accent6 3" xfId="1618"/>
    <cellStyle name="40% - Accent6 3 2" xfId="1619"/>
    <cellStyle name="40% - Accent6 3 2 2" xfId="1620"/>
    <cellStyle name="40% - Accent6 3 2 3" xfId="1621"/>
    <cellStyle name="40% - Accent6 3 3" xfId="1622"/>
    <cellStyle name="40% - Accent6 3 3 2" xfId="1623"/>
    <cellStyle name="40% - Accent6 3 3 3" xfId="1624"/>
    <cellStyle name="40% - Accent6 3 4" xfId="1625"/>
    <cellStyle name="40% - Accent6 3 4 2" xfId="1626"/>
    <cellStyle name="40% - Accent6 3 4 3" xfId="1627"/>
    <cellStyle name="40% - Accent6 3 5" xfId="1628"/>
    <cellStyle name="40% - Accent6 3 5 2" xfId="1629"/>
    <cellStyle name="40% - Accent6 3 5 3" xfId="1630"/>
    <cellStyle name="40% - Accent6 3 6" xfId="1631"/>
    <cellStyle name="40% - Accent6 3 7" xfId="1632"/>
    <cellStyle name="40% - Accent6 4" xfId="1633"/>
    <cellStyle name="40% - Accent6 4 2" xfId="1634"/>
    <cellStyle name="40% - Accent6 4 2 2" xfId="1635"/>
    <cellStyle name="40% - Accent6 4 2 3" xfId="1636"/>
    <cellStyle name="40% - Accent6 4 3" xfId="1637"/>
    <cellStyle name="40% - Accent6 4 3 2" xfId="1638"/>
    <cellStyle name="40% - Accent6 4 3 3" xfId="1639"/>
    <cellStyle name="40% - Accent6 4 4" xfId="1640"/>
    <cellStyle name="40% - Accent6 4 4 2" xfId="1641"/>
    <cellStyle name="40% - Accent6 4 4 3" xfId="1642"/>
    <cellStyle name="40% - Accent6 4 5" xfId="1643"/>
    <cellStyle name="40% - Accent6 4 5 2" xfId="1644"/>
    <cellStyle name="40% - Accent6 4 5 3" xfId="1645"/>
    <cellStyle name="40% - Accent6 4 6" xfId="1646"/>
    <cellStyle name="40% - Accent6 4 7" xfId="1647"/>
    <cellStyle name="40% - Accent6 5" xfId="1648"/>
    <cellStyle name="40% - Accent6 5 2" xfId="1649"/>
    <cellStyle name="40% - Accent6 5 2 2" xfId="1650"/>
    <cellStyle name="40% - Accent6 5 2 3" xfId="1651"/>
    <cellStyle name="40% - Accent6 5 3" xfId="1652"/>
    <cellStyle name="40% - Accent6 5 3 2" xfId="1653"/>
    <cellStyle name="40% - Accent6 5 3 3" xfId="1654"/>
    <cellStyle name="40% - Accent6 5 4" xfId="1655"/>
    <cellStyle name="40% - Accent6 5 4 2" xfId="1656"/>
    <cellStyle name="40% - Accent6 5 4 3" xfId="1657"/>
    <cellStyle name="40% - Accent6 5 5" xfId="1658"/>
    <cellStyle name="40% - Accent6 5 5 2" xfId="1659"/>
    <cellStyle name="40% - Accent6 5 5 3" xfId="1660"/>
    <cellStyle name="40% - Accent6 5 6" xfId="1661"/>
    <cellStyle name="40% - Accent6 5 7" xfId="1662"/>
    <cellStyle name="40% - Accent6 6" xfId="1663"/>
    <cellStyle name="40% - Accent6 6 2" xfId="1664"/>
    <cellStyle name="40% - Accent6 6 2 2" xfId="1665"/>
    <cellStyle name="40% - Accent6 6 2 3" xfId="1666"/>
    <cellStyle name="40% - Accent6 6 3" xfId="1667"/>
    <cellStyle name="40% - Accent6 6 3 2" xfId="1668"/>
    <cellStyle name="40% - Accent6 6 3 3" xfId="1669"/>
    <cellStyle name="40% - Accent6 6 4" xfId="1670"/>
    <cellStyle name="40% - Accent6 6 4 2" xfId="1671"/>
    <cellStyle name="40% - Accent6 6 4 3" xfId="1672"/>
    <cellStyle name="40% - Accent6 6 5" xfId="1673"/>
    <cellStyle name="40% - Accent6 6 5 2" xfId="1674"/>
    <cellStyle name="40% - Accent6 6 5 3" xfId="1675"/>
    <cellStyle name="40% - Accent6 6 6" xfId="1676"/>
    <cellStyle name="40% - Accent6 6 7" xfId="1677"/>
    <cellStyle name="40% - Accent6 7" xfId="1678"/>
    <cellStyle name="40% - Accent6 7 2" xfId="1679"/>
    <cellStyle name="40% - Accent6 7 2 2" xfId="1680"/>
    <cellStyle name="40% - Accent6 7 2 3" xfId="1681"/>
    <cellStyle name="40% - Accent6 7 3" xfId="1682"/>
    <cellStyle name="40% - Accent6 7 3 2" xfId="1683"/>
    <cellStyle name="40% - Accent6 7 3 3" xfId="1684"/>
    <cellStyle name="40% - Accent6 7 4" xfId="1685"/>
    <cellStyle name="40% - Accent6 7 4 2" xfId="1686"/>
    <cellStyle name="40% - Accent6 7 4 3" xfId="1687"/>
    <cellStyle name="40% - Accent6 7 5" xfId="1688"/>
    <cellStyle name="40% - Accent6 7 6" xfId="1689"/>
    <cellStyle name="40% - Accent6 8" xfId="1690"/>
    <cellStyle name="40% - Accent6 8 2" xfId="1691"/>
    <cellStyle name="40% - Accent6 8 2 2" xfId="1692"/>
    <cellStyle name="40% - Accent6 8 2 3" xfId="1693"/>
    <cellStyle name="40% - Accent6 8 3" xfId="1694"/>
    <cellStyle name="40% - Accent6 8 3 2" xfId="1695"/>
    <cellStyle name="40% - Accent6 8 3 3" xfId="1696"/>
    <cellStyle name="40% - Accent6 8 4" xfId="1697"/>
    <cellStyle name="40% - Accent6 8 5" xfId="1698"/>
    <cellStyle name="40% - Accent6 9" xfId="1699"/>
    <cellStyle name="40% - Accent6 9 2" xfId="1700"/>
    <cellStyle name="40% - Accent6 9 3" xfId="1701"/>
    <cellStyle name="60% - Accent1 2" xfId="1702"/>
    <cellStyle name="60% - Accent1 2 2" xfId="1703"/>
    <cellStyle name="60% - Accent1 3" xfId="1704"/>
    <cellStyle name="60% - Accent1 4" xfId="1705"/>
    <cellStyle name="60% - Accent1 5" xfId="1706"/>
    <cellStyle name="60% - Accent1 6" xfId="1707"/>
    <cellStyle name="60% - Accent2 2" xfId="1708"/>
    <cellStyle name="60% - Accent2 2 2" xfId="1709"/>
    <cellStyle name="60% - Accent2 3" xfId="1710"/>
    <cellStyle name="60% - Accent2 4" xfId="1711"/>
    <cellStyle name="60% - Accent2 5" xfId="1712"/>
    <cellStyle name="60% - Accent2 6" xfId="1713"/>
    <cellStyle name="60% - Accent3 2" xfId="1714"/>
    <cellStyle name="60% - Accent3 2 2" xfId="1715"/>
    <cellStyle name="60% - Accent3 3" xfId="1716"/>
    <cellStyle name="60% - Accent3 4" xfId="1717"/>
    <cellStyle name="60% - Accent3 5" xfId="1718"/>
    <cellStyle name="60% - Accent3 6" xfId="1719"/>
    <cellStyle name="60% - Accent4 2" xfId="1720"/>
    <cellStyle name="60% - Accent4 2 2" xfId="1721"/>
    <cellStyle name="60% - Accent4 3" xfId="1722"/>
    <cellStyle name="60% - Accent4 4" xfId="1723"/>
    <cellStyle name="60% - Accent4 5" xfId="1724"/>
    <cellStyle name="60% - Accent4 6" xfId="1725"/>
    <cellStyle name="60% - Accent5 2" xfId="1726"/>
    <cellStyle name="60% - Accent5 2 2" xfId="1727"/>
    <cellStyle name="60% - Accent5 3" xfId="1728"/>
    <cellStyle name="60% - Accent5 4" xfId="1729"/>
    <cellStyle name="60% - Accent5 5" xfId="1730"/>
    <cellStyle name="60% - Accent5 6" xfId="1731"/>
    <cellStyle name="60% - Accent6 2" xfId="1732"/>
    <cellStyle name="60% - Accent6 2 2" xfId="1733"/>
    <cellStyle name="60% - Accent6 3" xfId="1734"/>
    <cellStyle name="60% - Accent6 4" xfId="1735"/>
    <cellStyle name="60% - Accent6 5" xfId="1736"/>
    <cellStyle name="60% - Accent6 6" xfId="1737"/>
    <cellStyle name="Accent1 2" xfId="1738"/>
    <cellStyle name="Accent1 2 2" xfId="1739"/>
    <cellStyle name="Accent1 3" xfId="1740"/>
    <cellStyle name="Accent1 4" xfId="1741"/>
    <cellStyle name="Accent1 5" xfId="1742"/>
    <cellStyle name="Accent1 6" xfId="1743"/>
    <cellStyle name="Accent2 2" xfId="1744"/>
    <cellStyle name="Accent2 2 2" xfId="1745"/>
    <cellStyle name="Accent2 3" xfId="1746"/>
    <cellStyle name="Accent2 4" xfId="1747"/>
    <cellStyle name="Accent2 5" xfId="1748"/>
    <cellStyle name="Accent2 6" xfId="1749"/>
    <cellStyle name="Accent3 2" xfId="1750"/>
    <cellStyle name="Accent3 2 2" xfId="1751"/>
    <cellStyle name="Accent3 3" xfId="1752"/>
    <cellStyle name="Accent3 4" xfId="1753"/>
    <cellStyle name="Accent3 5" xfId="1754"/>
    <cellStyle name="Accent3 6" xfId="1755"/>
    <cellStyle name="Accent4 2" xfId="1756"/>
    <cellStyle name="Accent4 2 2" xfId="1757"/>
    <cellStyle name="Accent4 3" xfId="1758"/>
    <cellStyle name="Accent4 4" xfId="1759"/>
    <cellStyle name="Accent4 5" xfId="1760"/>
    <cellStyle name="Accent4 6" xfId="1761"/>
    <cellStyle name="Accent5 2" xfId="1762"/>
    <cellStyle name="Accent5 2 2" xfId="1763"/>
    <cellStyle name="Accent5 3" xfId="1764"/>
    <cellStyle name="Accent5 4" xfId="1765"/>
    <cellStyle name="Accent5 5" xfId="1766"/>
    <cellStyle name="Accent5 6" xfId="1767"/>
    <cellStyle name="Accent6 2" xfId="1768"/>
    <cellStyle name="Accent6 2 2" xfId="1769"/>
    <cellStyle name="Accent6 3" xfId="1770"/>
    <cellStyle name="Accent6 4" xfId="1771"/>
    <cellStyle name="Accent6 5" xfId="1772"/>
    <cellStyle name="Accent6 6" xfId="1773"/>
    <cellStyle name="ariel" xfId="1774"/>
    <cellStyle name="Assumptions Heading_Pivot_Table_Example_BA" xfId="1775"/>
    <cellStyle name="Assumptions Right Currency_Pivot_Table_Example_BA" xfId="1776"/>
    <cellStyle name="Bad 2" xfId="1777"/>
    <cellStyle name="Bad 2 2" xfId="1778"/>
    <cellStyle name="Bad 3" xfId="1779"/>
    <cellStyle name="Bad 4" xfId="1780"/>
    <cellStyle name="Bad 5" xfId="1781"/>
    <cellStyle name="Bad 6" xfId="1782"/>
    <cellStyle name="BM Header Main" xfId="1783"/>
    <cellStyle name="BM Header Non-Underlined" xfId="1784"/>
    <cellStyle name="BM Header Secondary" xfId="1785"/>
    <cellStyle name="BM Header Underlined" xfId="1786"/>
    <cellStyle name="BM Input" xfId="1787"/>
    <cellStyle name="BM Input 10" xfId="1788"/>
    <cellStyle name="BM Input 10 2" xfId="1789"/>
    <cellStyle name="BM Input 10 2 2" xfId="1790"/>
    <cellStyle name="BM Input 10 3" xfId="1791"/>
    <cellStyle name="BM Input 11" xfId="1792"/>
    <cellStyle name="BM Input 11 2" xfId="1793"/>
    <cellStyle name="BM Input 11 2 2" xfId="1794"/>
    <cellStyle name="BM Input 11 3" xfId="1795"/>
    <cellStyle name="BM Input 12" xfId="1796"/>
    <cellStyle name="BM Input 12 2" xfId="1797"/>
    <cellStyle name="BM Input 12 2 2" xfId="1798"/>
    <cellStyle name="BM Input 12 3" xfId="1799"/>
    <cellStyle name="BM Input 13" xfId="1800"/>
    <cellStyle name="BM Input 13 2" xfId="1801"/>
    <cellStyle name="BM Input 13 2 2" xfId="1802"/>
    <cellStyle name="BM Input 13 3" xfId="1803"/>
    <cellStyle name="BM Input 14" xfId="1804"/>
    <cellStyle name="BM Input 14 2" xfId="1805"/>
    <cellStyle name="BM Input 14 2 2" xfId="1806"/>
    <cellStyle name="BM Input 14 3" xfId="1807"/>
    <cellStyle name="BM Input 15" xfId="1808"/>
    <cellStyle name="BM Input 15 2" xfId="1809"/>
    <cellStyle name="BM Input 15 2 2" xfId="1810"/>
    <cellStyle name="BM Input 15 3" xfId="1811"/>
    <cellStyle name="BM Input 16" xfId="1812"/>
    <cellStyle name="BM Input 16 2" xfId="1813"/>
    <cellStyle name="BM Input 16 2 2" xfId="1814"/>
    <cellStyle name="BM Input 16 3" xfId="1815"/>
    <cellStyle name="BM Input 17" xfId="1816"/>
    <cellStyle name="BM Input 17 2" xfId="1817"/>
    <cellStyle name="BM Input 17 2 2" xfId="1818"/>
    <cellStyle name="BM Input 17 3" xfId="1819"/>
    <cellStyle name="BM Input 18" xfId="1820"/>
    <cellStyle name="BM Input 18 2" xfId="1821"/>
    <cellStyle name="BM Input 18 2 2" xfId="1822"/>
    <cellStyle name="BM Input 18 3" xfId="1823"/>
    <cellStyle name="BM Input 19" xfId="1824"/>
    <cellStyle name="BM Input 19 2" xfId="1825"/>
    <cellStyle name="BM Input 19 2 2" xfId="1826"/>
    <cellStyle name="BM Input 19 3" xfId="1827"/>
    <cellStyle name="BM Input 2" xfId="1828"/>
    <cellStyle name="BM Input 2 10" xfId="1829"/>
    <cellStyle name="BM Input 2 10 2" xfId="1830"/>
    <cellStyle name="BM Input 2 10 2 2" xfId="1831"/>
    <cellStyle name="BM Input 2 10 3" xfId="1832"/>
    <cellStyle name="BM Input 2 11" xfId="1833"/>
    <cellStyle name="BM Input 2 11 2" xfId="1834"/>
    <cellStyle name="BM Input 2 11 2 2" xfId="1835"/>
    <cellStyle name="BM Input 2 11 3" xfId="1836"/>
    <cellStyle name="BM Input 2 12" xfId="1837"/>
    <cellStyle name="BM Input 2 12 2" xfId="1838"/>
    <cellStyle name="BM Input 2 12 2 2" xfId="1839"/>
    <cellStyle name="BM Input 2 12 3" xfId="1840"/>
    <cellStyle name="BM Input 2 13" xfId="1841"/>
    <cellStyle name="BM Input 2 13 2" xfId="1842"/>
    <cellStyle name="BM Input 2 13 2 2" xfId="1843"/>
    <cellStyle name="BM Input 2 13 3" xfId="1844"/>
    <cellStyle name="BM Input 2 14" xfId="1845"/>
    <cellStyle name="BM Input 2 14 2" xfId="1846"/>
    <cellStyle name="BM Input 2 14 2 2" xfId="1847"/>
    <cellStyle name="BM Input 2 14 3" xfId="1848"/>
    <cellStyle name="BM Input 2 15" xfId="1849"/>
    <cellStyle name="BM Input 2 15 2" xfId="1850"/>
    <cellStyle name="BM Input 2 15 2 2" xfId="1851"/>
    <cellStyle name="BM Input 2 15 3" xfId="1852"/>
    <cellStyle name="BM Input 2 16" xfId="1853"/>
    <cellStyle name="BM Input 2 16 2" xfId="1854"/>
    <cellStyle name="BM Input 2 16 2 2" xfId="1855"/>
    <cellStyle name="BM Input 2 16 3" xfId="1856"/>
    <cellStyle name="BM Input 2 17" xfId="1857"/>
    <cellStyle name="BM Input 2 17 2" xfId="1858"/>
    <cellStyle name="BM Input 2 17 2 2" xfId="1859"/>
    <cellStyle name="BM Input 2 17 3" xfId="1860"/>
    <cellStyle name="BM Input 2 18" xfId="1861"/>
    <cellStyle name="BM Input 2 18 2" xfId="1862"/>
    <cellStyle name="BM Input 2 18 2 2" xfId="1863"/>
    <cellStyle name="BM Input 2 18 3" xfId="1864"/>
    <cellStyle name="BM Input 2 19" xfId="1865"/>
    <cellStyle name="BM Input 2 19 2" xfId="1866"/>
    <cellStyle name="BM Input 2 19 2 2" xfId="1867"/>
    <cellStyle name="BM Input 2 19 3" xfId="1868"/>
    <cellStyle name="BM Input 2 2" xfId="1869"/>
    <cellStyle name="BM Input 2 2 10" xfId="1870"/>
    <cellStyle name="BM Input 2 2 10 2" xfId="1871"/>
    <cellStyle name="BM Input 2 2 10 2 2" xfId="1872"/>
    <cellStyle name="BM Input 2 2 10 3" xfId="1873"/>
    <cellStyle name="BM Input 2 2 11" xfId="1874"/>
    <cellStyle name="BM Input 2 2 11 2" xfId="1875"/>
    <cellStyle name="BM Input 2 2 11 2 2" xfId="1876"/>
    <cellStyle name="BM Input 2 2 11 3" xfId="1877"/>
    <cellStyle name="BM Input 2 2 12" xfId="1878"/>
    <cellStyle name="BM Input 2 2 12 2" xfId="1879"/>
    <cellStyle name="BM Input 2 2 12 2 2" xfId="1880"/>
    <cellStyle name="BM Input 2 2 12 3" xfId="1881"/>
    <cellStyle name="BM Input 2 2 13" xfId="1882"/>
    <cellStyle name="BM Input 2 2 13 2" xfId="1883"/>
    <cellStyle name="BM Input 2 2 13 2 2" xfId="1884"/>
    <cellStyle name="BM Input 2 2 13 3" xfId="1885"/>
    <cellStyle name="BM Input 2 2 14" xfId="1886"/>
    <cellStyle name="BM Input 2 2 14 2" xfId="1887"/>
    <cellStyle name="BM Input 2 2 14 2 2" xfId="1888"/>
    <cellStyle name="BM Input 2 2 14 3" xfId="1889"/>
    <cellStyle name="BM Input 2 2 15" xfId="1890"/>
    <cellStyle name="BM Input 2 2 15 2" xfId="1891"/>
    <cellStyle name="BM Input 2 2 15 2 2" xfId="1892"/>
    <cellStyle name="BM Input 2 2 15 3" xfId="1893"/>
    <cellStyle name="BM Input 2 2 16" xfId="1894"/>
    <cellStyle name="BM Input 2 2 16 2" xfId="1895"/>
    <cellStyle name="BM Input 2 2 16 2 2" xfId="1896"/>
    <cellStyle name="BM Input 2 2 16 3" xfId="1897"/>
    <cellStyle name="BM Input 2 2 17" xfId="1898"/>
    <cellStyle name="BM Input 2 2 17 2" xfId="1899"/>
    <cellStyle name="BM Input 2 2 17 2 2" xfId="1900"/>
    <cellStyle name="BM Input 2 2 17 3" xfId="1901"/>
    <cellStyle name="BM Input 2 2 18" xfId="1902"/>
    <cellStyle name="BM Input 2 2 18 2" xfId="1903"/>
    <cellStyle name="BM Input 2 2 19" xfId="1904"/>
    <cellStyle name="BM Input 2 2 2" xfId="1905"/>
    <cellStyle name="BM Input 2 2 2 10" xfId="1906"/>
    <cellStyle name="BM Input 2 2 2 10 2" xfId="1907"/>
    <cellStyle name="BM Input 2 2 2 10 2 2" xfId="1908"/>
    <cellStyle name="BM Input 2 2 2 10 3" xfId="1909"/>
    <cellStyle name="BM Input 2 2 2 11" xfId="1910"/>
    <cellStyle name="BM Input 2 2 2 11 2" xfId="1911"/>
    <cellStyle name="BM Input 2 2 2 11 2 2" xfId="1912"/>
    <cellStyle name="BM Input 2 2 2 11 3" xfId="1913"/>
    <cellStyle name="BM Input 2 2 2 12" xfId="1914"/>
    <cellStyle name="BM Input 2 2 2 12 2" xfId="1915"/>
    <cellStyle name="BM Input 2 2 2 12 2 2" xfId="1916"/>
    <cellStyle name="BM Input 2 2 2 12 3" xfId="1917"/>
    <cellStyle name="BM Input 2 2 2 13" xfId="1918"/>
    <cellStyle name="BM Input 2 2 2 13 2" xfId="1919"/>
    <cellStyle name="BM Input 2 2 2 13 2 2" xfId="1920"/>
    <cellStyle name="BM Input 2 2 2 13 3" xfId="1921"/>
    <cellStyle name="BM Input 2 2 2 14" xfId="1922"/>
    <cellStyle name="BM Input 2 2 2 14 2" xfId="1923"/>
    <cellStyle name="BM Input 2 2 2 14 2 2" xfId="1924"/>
    <cellStyle name="BM Input 2 2 2 14 3" xfId="1925"/>
    <cellStyle name="BM Input 2 2 2 15" xfId="1926"/>
    <cellStyle name="BM Input 2 2 2 15 2" xfId="1927"/>
    <cellStyle name="BM Input 2 2 2 15 2 2" xfId="1928"/>
    <cellStyle name="BM Input 2 2 2 15 3" xfId="1929"/>
    <cellStyle name="BM Input 2 2 2 16" xfId="1930"/>
    <cellStyle name="BM Input 2 2 2 16 2" xfId="1931"/>
    <cellStyle name="BM Input 2 2 2 16 2 2" xfId="1932"/>
    <cellStyle name="BM Input 2 2 2 16 3" xfId="1933"/>
    <cellStyle name="BM Input 2 2 2 17" xfId="1934"/>
    <cellStyle name="BM Input 2 2 2 17 2" xfId="1935"/>
    <cellStyle name="BM Input 2 2 2 17 2 2" xfId="1936"/>
    <cellStyle name="BM Input 2 2 2 17 3" xfId="1937"/>
    <cellStyle name="BM Input 2 2 2 18" xfId="1938"/>
    <cellStyle name="BM Input 2 2 2 18 2" xfId="1939"/>
    <cellStyle name="BM Input 2 2 2 18 2 2" xfId="1940"/>
    <cellStyle name="BM Input 2 2 2 18 3" xfId="1941"/>
    <cellStyle name="BM Input 2 2 2 19" xfId="1942"/>
    <cellStyle name="BM Input 2 2 2 19 2" xfId="1943"/>
    <cellStyle name="BM Input 2 2 2 19 2 2" xfId="1944"/>
    <cellStyle name="BM Input 2 2 2 19 3" xfId="1945"/>
    <cellStyle name="BM Input 2 2 2 2" xfId="1946"/>
    <cellStyle name="BM Input 2 2 2 2 2" xfId="1947"/>
    <cellStyle name="BM Input 2 2 2 2 2 2" xfId="1948"/>
    <cellStyle name="BM Input 2 2 2 2 3" xfId="1949"/>
    <cellStyle name="BM Input 2 2 2 20" xfId="1950"/>
    <cellStyle name="BM Input 2 2 2 20 2" xfId="1951"/>
    <cellStyle name="BM Input 2 2 2 20 2 2" xfId="1952"/>
    <cellStyle name="BM Input 2 2 2 20 3" xfId="1953"/>
    <cellStyle name="BM Input 2 2 2 21" xfId="1954"/>
    <cellStyle name="BM Input 2 2 2 21 2" xfId="1955"/>
    <cellStyle name="BM Input 2 2 2 22" xfId="1956"/>
    <cellStyle name="BM Input 2 2 2 3" xfId="1957"/>
    <cellStyle name="BM Input 2 2 2 3 2" xfId="1958"/>
    <cellStyle name="BM Input 2 2 2 3 2 2" xfId="1959"/>
    <cellStyle name="BM Input 2 2 2 3 3" xfId="1960"/>
    <cellStyle name="BM Input 2 2 2 4" xfId="1961"/>
    <cellStyle name="BM Input 2 2 2 4 2" xfId="1962"/>
    <cellStyle name="BM Input 2 2 2 4 2 2" xfId="1963"/>
    <cellStyle name="BM Input 2 2 2 4 3" xfId="1964"/>
    <cellStyle name="BM Input 2 2 2 5" xfId="1965"/>
    <cellStyle name="BM Input 2 2 2 5 2" xfId="1966"/>
    <cellStyle name="BM Input 2 2 2 5 2 2" xfId="1967"/>
    <cellStyle name="BM Input 2 2 2 5 3" xfId="1968"/>
    <cellStyle name="BM Input 2 2 2 6" xfId="1969"/>
    <cellStyle name="BM Input 2 2 2 6 2" xfId="1970"/>
    <cellStyle name="BM Input 2 2 2 6 2 2" xfId="1971"/>
    <cellStyle name="BM Input 2 2 2 6 3" xfId="1972"/>
    <cellStyle name="BM Input 2 2 2 7" xfId="1973"/>
    <cellStyle name="BM Input 2 2 2 7 2" xfId="1974"/>
    <cellStyle name="BM Input 2 2 2 7 2 2" xfId="1975"/>
    <cellStyle name="BM Input 2 2 2 7 3" xfId="1976"/>
    <cellStyle name="BM Input 2 2 2 8" xfId="1977"/>
    <cellStyle name="BM Input 2 2 2 8 2" xfId="1978"/>
    <cellStyle name="BM Input 2 2 2 8 2 2" xfId="1979"/>
    <cellStyle name="BM Input 2 2 2 8 3" xfId="1980"/>
    <cellStyle name="BM Input 2 2 2 9" xfId="1981"/>
    <cellStyle name="BM Input 2 2 2 9 2" xfId="1982"/>
    <cellStyle name="BM Input 2 2 2 9 2 2" xfId="1983"/>
    <cellStyle name="BM Input 2 2 2 9 3" xfId="1984"/>
    <cellStyle name="BM Input 2 2 3" xfId="1985"/>
    <cellStyle name="BM Input 2 2 3 2" xfId="1986"/>
    <cellStyle name="BM Input 2 2 3 2 2" xfId="1987"/>
    <cellStyle name="BM Input 2 2 3 3" xfId="1988"/>
    <cellStyle name="BM Input 2 2 4" xfId="1989"/>
    <cellStyle name="BM Input 2 2 4 2" xfId="1990"/>
    <cellStyle name="BM Input 2 2 4 2 2" xfId="1991"/>
    <cellStyle name="BM Input 2 2 4 3" xfId="1992"/>
    <cellStyle name="BM Input 2 2 5" xfId="1993"/>
    <cellStyle name="BM Input 2 2 5 2" xfId="1994"/>
    <cellStyle name="BM Input 2 2 5 2 2" xfId="1995"/>
    <cellStyle name="BM Input 2 2 5 3" xfId="1996"/>
    <cellStyle name="BM Input 2 2 6" xfId="1997"/>
    <cellStyle name="BM Input 2 2 6 2" xfId="1998"/>
    <cellStyle name="BM Input 2 2 6 2 2" xfId="1999"/>
    <cellStyle name="BM Input 2 2 6 3" xfId="2000"/>
    <cellStyle name="BM Input 2 2 7" xfId="2001"/>
    <cellStyle name="BM Input 2 2 7 2" xfId="2002"/>
    <cellStyle name="BM Input 2 2 7 2 2" xfId="2003"/>
    <cellStyle name="BM Input 2 2 7 3" xfId="2004"/>
    <cellStyle name="BM Input 2 2 8" xfId="2005"/>
    <cellStyle name="BM Input 2 2 8 2" xfId="2006"/>
    <cellStyle name="BM Input 2 2 8 2 2" xfId="2007"/>
    <cellStyle name="BM Input 2 2 8 3" xfId="2008"/>
    <cellStyle name="BM Input 2 2 9" xfId="2009"/>
    <cellStyle name="BM Input 2 2 9 2" xfId="2010"/>
    <cellStyle name="BM Input 2 2 9 2 2" xfId="2011"/>
    <cellStyle name="BM Input 2 2 9 3" xfId="2012"/>
    <cellStyle name="BM Input 2 20" xfId="2013"/>
    <cellStyle name="BM Input 2 20 2" xfId="2014"/>
    <cellStyle name="BM Input 2 20 2 2" xfId="2015"/>
    <cellStyle name="BM Input 2 20 3" xfId="2016"/>
    <cellStyle name="BM Input 2 21" xfId="2017"/>
    <cellStyle name="BM Input 2 21 2" xfId="2018"/>
    <cellStyle name="BM Input 2 22" xfId="2019"/>
    <cellStyle name="BM Input 2 3" xfId="2020"/>
    <cellStyle name="BM Input 2 3 10" xfId="2021"/>
    <cellStyle name="BM Input 2 3 10 2" xfId="2022"/>
    <cellStyle name="BM Input 2 3 10 2 2" xfId="2023"/>
    <cellStyle name="BM Input 2 3 10 3" xfId="2024"/>
    <cellStyle name="BM Input 2 3 11" xfId="2025"/>
    <cellStyle name="BM Input 2 3 11 2" xfId="2026"/>
    <cellStyle name="BM Input 2 3 11 2 2" xfId="2027"/>
    <cellStyle name="BM Input 2 3 11 3" xfId="2028"/>
    <cellStyle name="BM Input 2 3 12" xfId="2029"/>
    <cellStyle name="BM Input 2 3 12 2" xfId="2030"/>
    <cellStyle name="BM Input 2 3 12 2 2" xfId="2031"/>
    <cellStyle name="BM Input 2 3 12 3" xfId="2032"/>
    <cellStyle name="BM Input 2 3 13" xfId="2033"/>
    <cellStyle name="BM Input 2 3 13 2" xfId="2034"/>
    <cellStyle name="BM Input 2 3 13 2 2" xfId="2035"/>
    <cellStyle name="BM Input 2 3 13 3" xfId="2036"/>
    <cellStyle name="BM Input 2 3 14" xfId="2037"/>
    <cellStyle name="BM Input 2 3 14 2" xfId="2038"/>
    <cellStyle name="BM Input 2 3 14 2 2" xfId="2039"/>
    <cellStyle name="BM Input 2 3 14 3" xfId="2040"/>
    <cellStyle name="BM Input 2 3 15" xfId="2041"/>
    <cellStyle name="BM Input 2 3 15 2" xfId="2042"/>
    <cellStyle name="BM Input 2 3 15 2 2" xfId="2043"/>
    <cellStyle name="BM Input 2 3 15 3" xfId="2044"/>
    <cellStyle name="BM Input 2 3 16" xfId="2045"/>
    <cellStyle name="BM Input 2 3 16 2" xfId="2046"/>
    <cellStyle name="BM Input 2 3 16 2 2" xfId="2047"/>
    <cellStyle name="BM Input 2 3 16 3" xfId="2048"/>
    <cellStyle name="BM Input 2 3 17" xfId="2049"/>
    <cellStyle name="BM Input 2 3 17 2" xfId="2050"/>
    <cellStyle name="BM Input 2 3 17 2 2" xfId="2051"/>
    <cellStyle name="BM Input 2 3 17 3" xfId="2052"/>
    <cellStyle name="BM Input 2 3 18" xfId="2053"/>
    <cellStyle name="BM Input 2 3 18 2" xfId="2054"/>
    <cellStyle name="BM Input 2 3 19" xfId="2055"/>
    <cellStyle name="BM Input 2 3 2" xfId="2056"/>
    <cellStyle name="BM Input 2 3 2 10" xfId="2057"/>
    <cellStyle name="BM Input 2 3 2 10 2" xfId="2058"/>
    <cellStyle name="BM Input 2 3 2 10 2 2" xfId="2059"/>
    <cellStyle name="BM Input 2 3 2 10 3" xfId="2060"/>
    <cellStyle name="BM Input 2 3 2 11" xfId="2061"/>
    <cellStyle name="BM Input 2 3 2 11 2" xfId="2062"/>
    <cellStyle name="BM Input 2 3 2 11 2 2" xfId="2063"/>
    <cellStyle name="BM Input 2 3 2 11 3" xfId="2064"/>
    <cellStyle name="BM Input 2 3 2 12" xfId="2065"/>
    <cellStyle name="BM Input 2 3 2 12 2" xfId="2066"/>
    <cellStyle name="BM Input 2 3 2 12 2 2" xfId="2067"/>
    <cellStyle name="BM Input 2 3 2 12 3" xfId="2068"/>
    <cellStyle name="BM Input 2 3 2 13" xfId="2069"/>
    <cellStyle name="BM Input 2 3 2 13 2" xfId="2070"/>
    <cellStyle name="BM Input 2 3 2 13 2 2" xfId="2071"/>
    <cellStyle name="BM Input 2 3 2 13 3" xfId="2072"/>
    <cellStyle name="BM Input 2 3 2 14" xfId="2073"/>
    <cellStyle name="BM Input 2 3 2 14 2" xfId="2074"/>
    <cellStyle name="BM Input 2 3 2 14 2 2" xfId="2075"/>
    <cellStyle name="BM Input 2 3 2 14 3" xfId="2076"/>
    <cellStyle name="BM Input 2 3 2 15" xfId="2077"/>
    <cellStyle name="BM Input 2 3 2 15 2" xfId="2078"/>
    <cellStyle name="BM Input 2 3 2 15 2 2" xfId="2079"/>
    <cellStyle name="BM Input 2 3 2 15 3" xfId="2080"/>
    <cellStyle name="BM Input 2 3 2 16" xfId="2081"/>
    <cellStyle name="BM Input 2 3 2 16 2" xfId="2082"/>
    <cellStyle name="BM Input 2 3 2 16 2 2" xfId="2083"/>
    <cellStyle name="BM Input 2 3 2 16 3" xfId="2084"/>
    <cellStyle name="BM Input 2 3 2 17" xfId="2085"/>
    <cellStyle name="BM Input 2 3 2 17 2" xfId="2086"/>
    <cellStyle name="BM Input 2 3 2 17 2 2" xfId="2087"/>
    <cellStyle name="BM Input 2 3 2 17 3" xfId="2088"/>
    <cellStyle name="BM Input 2 3 2 18" xfId="2089"/>
    <cellStyle name="BM Input 2 3 2 18 2" xfId="2090"/>
    <cellStyle name="BM Input 2 3 2 18 2 2" xfId="2091"/>
    <cellStyle name="BM Input 2 3 2 18 3" xfId="2092"/>
    <cellStyle name="BM Input 2 3 2 19" xfId="2093"/>
    <cellStyle name="BM Input 2 3 2 19 2" xfId="2094"/>
    <cellStyle name="BM Input 2 3 2 19 2 2" xfId="2095"/>
    <cellStyle name="BM Input 2 3 2 19 3" xfId="2096"/>
    <cellStyle name="BM Input 2 3 2 2" xfId="2097"/>
    <cellStyle name="BM Input 2 3 2 2 2" xfId="2098"/>
    <cellStyle name="BM Input 2 3 2 2 2 2" xfId="2099"/>
    <cellStyle name="BM Input 2 3 2 2 3" xfId="2100"/>
    <cellStyle name="BM Input 2 3 2 20" xfId="2101"/>
    <cellStyle name="BM Input 2 3 2 20 2" xfId="2102"/>
    <cellStyle name="BM Input 2 3 2 20 2 2" xfId="2103"/>
    <cellStyle name="BM Input 2 3 2 20 3" xfId="2104"/>
    <cellStyle name="BM Input 2 3 2 21" xfId="2105"/>
    <cellStyle name="BM Input 2 3 2 21 2" xfId="2106"/>
    <cellStyle name="BM Input 2 3 2 22" xfId="2107"/>
    <cellStyle name="BM Input 2 3 2 3" xfId="2108"/>
    <cellStyle name="BM Input 2 3 2 3 2" xfId="2109"/>
    <cellStyle name="BM Input 2 3 2 3 2 2" xfId="2110"/>
    <cellStyle name="BM Input 2 3 2 3 3" xfId="2111"/>
    <cellStyle name="BM Input 2 3 2 4" xfId="2112"/>
    <cellStyle name="BM Input 2 3 2 4 2" xfId="2113"/>
    <cellStyle name="BM Input 2 3 2 4 2 2" xfId="2114"/>
    <cellStyle name="BM Input 2 3 2 4 3" xfId="2115"/>
    <cellStyle name="BM Input 2 3 2 5" xfId="2116"/>
    <cellStyle name="BM Input 2 3 2 5 2" xfId="2117"/>
    <cellStyle name="BM Input 2 3 2 5 2 2" xfId="2118"/>
    <cellStyle name="BM Input 2 3 2 5 3" xfId="2119"/>
    <cellStyle name="BM Input 2 3 2 6" xfId="2120"/>
    <cellStyle name="BM Input 2 3 2 6 2" xfId="2121"/>
    <cellStyle name="BM Input 2 3 2 6 2 2" xfId="2122"/>
    <cellStyle name="BM Input 2 3 2 6 3" xfId="2123"/>
    <cellStyle name="BM Input 2 3 2 7" xfId="2124"/>
    <cellStyle name="BM Input 2 3 2 7 2" xfId="2125"/>
    <cellStyle name="BM Input 2 3 2 7 2 2" xfId="2126"/>
    <cellStyle name="BM Input 2 3 2 7 3" xfId="2127"/>
    <cellStyle name="BM Input 2 3 2 8" xfId="2128"/>
    <cellStyle name="BM Input 2 3 2 8 2" xfId="2129"/>
    <cellStyle name="BM Input 2 3 2 8 2 2" xfId="2130"/>
    <cellStyle name="BM Input 2 3 2 8 3" xfId="2131"/>
    <cellStyle name="BM Input 2 3 2 9" xfId="2132"/>
    <cellStyle name="BM Input 2 3 2 9 2" xfId="2133"/>
    <cellStyle name="BM Input 2 3 2 9 2 2" xfId="2134"/>
    <cellStyle name="BM Input 2 3 2 9 3" xfId="2135"/>
    <cellStyle name="BM Input 2 3 3" xfId="2136"/>
    <cellStyle name="BM Input 2 3 3 2" xfId="2137"/>
    <cellStyle name="BM Input 2 3 3 2 2" xfId="2138"/>
    <cellStyle name="BM Input 2 3 3 3" xfId="2139"/>
    <cellStyle name="BM Input 2 3 4" xfId="2140"/>
    <cellStyle name="BM Input 2 3 4 2" xfId="2141"/>
    <cellStyle name="BM Input 2 3 4 2 2" xfId="2142"/>
    <cellStyle name="BM Input 2 3 4 3" xfId="2143"/>
    <cellStyle name="BM Input 2 3 5" xfId="2144"/>
    <cellStyle name="BM Input 2 3 5 2" xfId="2145"/>
    <cellStyle name="BM Input 2 3 5 2 2" xfId="2146"/>
    <cellStyle name="BM Input 2 3 5 3" xfId="2147"/>
    <cellStyle name="BM Input 2 3 6" xfId="2148"/>
    <cellStyle name="BM Input 2 3 6 2" xfId="2149"/>
    <cellStyle name="BM Input 2 3 6 2 2" xfId="2150"/>
    <cellStyle name="BM Input 2 3 6 3" xfId="2151"/>
    <cellStyle name="BM Input 2 3 7" xfId="2152"/>
    <cellStyle name="BM Input 2 3 7 2" xfId="2153"/>
    <cellStyle name="BM Input 2 3 7 2 2" xfId="2154"/>
    <cellStyle name="BM Input 2 3 7 3" xfId="2155"/>
    <cellStyle name="BM Input 2 3 8" xfId="2156"/>
    <cellStyle name="BM Input 2 3 8 2" xfId="2157"/>
    <cellStyle name="BM Input 2 3 8 2 2" xfId="2158"/>
    <cellStyle name="BM Input 2 3 8 3" xfId="2159"/>
    <cellStyle name="BM Input 2 3 9" xfId="2160"/>
    <cellStyle name="BM Input 2 3 9 2" xfId="2161"/>
    <cellStyle name="BM Input 2 3 9 2 2" xfId="2162"/>
    <cellStyle name="BM Input 2 3 9 3" xfId="2163"/>
    <cellStyle name="BM Input 2 4" xfId="2164"/>
    <cellStyle name="BM Input 2 4 10" xfId="2165"/>
    <cellStyle name="BM Input 2 4 10 2" xfId="2166"/>
    <cellStyle name="BM Input 2 4 10 2 2" xfId="2167"/>
    <cellStyle name="BM Input 2 4 10 3" xfId="2168"/>
    <cellStyle name="BM Input 2 4 11" xfId="2169"/>
    <cellStyle name="BM Input 2 4 11 2" xfId="2170"/>
    <cellStyle name="BM Input 2 4 11 2 2" xfId="2171"/>
    <cellStyle name="BM Input 2 4 11 3" xfId="2172"/>
    <cellStyle name="BM Input 2 4 12" xfId="2173"/>
    <cellStyle name="BM Input 2 4 12 2" xfId="2174"/>
    <cellStyle name="BM Input 2 4 12 2 2" xfId="2175"/>
    <cellStyle name="BM Input 2 4 12 3" xfId="2176"/>
    <cellStyle name="BM Input 2 4 13" xfId="2177"/>
    <cellStyle name="BM Input 2 4 13 2" xfId="2178"/>
    <cellStyle name="BM Input 2 4 13 2 2" xfId="2179"/>
    <cellStyle name="BM Input 2 4 13 3" xfId="2180"/>
    <cellStyle name="BM Input 2 4 14" xfId="2181"/>
    <cellStyle name="BM Input 2 4 14 2" xfId="2182"/>
    <cellStyle name="BM Input 2 4 14 2 2" xfId="2183"/>
    <cellStyle name="BM Input 2 4 14 3" xfId="2184"/>
    <cellStyle name="BM Input 2 4 15" xfId="2185"/>
    <cellStyle name="BM Input 2 4 15 2" xfId="2186"/>
    <cellStyle name="BM Input 2 4 15 2 2" xfId="2187"/>
    <cellStyle name="BM Input 2 4 15 3" xfId="2188"/>
    <cellStyle name="BM Input 2 4 16" xfId="2189"/>
    <cellStyle name="BM Input 2 4 16 2" xfId="2190"/>
    <cellStyle name="BM Input 2 4 16 2 2" xfId="2191"/>
    <cellStyle name="BM Input 2 4 16 3" xfId="2192"/>
    <cellStyle name="BM Input 2 4 17" xfId="2193"/>
    <cellStyle name="BM Input 2 4 17 2" xfId="2194"/>
    <cellStyle name="BM Input 2 4 17 2 2" xfId="2195"/>
    <cellStyle name="BM Input 2 4 17 3" xfId="2196"/>
    <cellStyle name="BM Input 2 4 18" xfId="2197"/>
    <cellStyle name="BM Input 2 4 18 2" xfId="2198"/>
    <cellStyle name="BM Input 2 4 18 2 2" xfId="2199"/>
    <cellStyle name="BM Input 2 4 18 3" xfId="2200"/>
    <cellStyle name="BM Input 2 4 19" xfId="2201"/>
    <cellStyle name="BM Input 2 4 19 2" xfId="2202"/>
    <cellStyle name="BM Input 2 4 19 2 2" xfId="2203"/>
    <cellStyle name="BM Input 2 4 19 3" xfId="2204"/>
    <cellStyle name="BM Input 2 4 2" xfId="2205"/>
    <cellStyle name="BM Input 2 4 2 10" xfId="2206"/>
    <cellStyle name="BM Input 2 4 2 10 2" xfId="2207"/>
    <cellStyle name="BM Input 2 4 2 10 2 2" xfId="2208"/>
    <cellStyle name="BM Input 2 4 2 10 3" xfId="2209"/>
    <cellStyle name="BM Input 2 4 2 11" xfId="2210"/>
    <cellStyle name="BM Input 2 4 2 11 2" xfId="2211"/>
    <cellStyle name="BM Input 2 4 2 11 2 2" xfId="2212"/>
    <cellStyle name="BM Input 2 4 2 11 3" xfId="2213"/>
    <cellStyle name="BM Input 2 4 2 12" xfId="2214"/>
    <cellStyle name="BM Input 2 4 2 12 2" xfId="2215"/>
    <cellStyle name="BM Input 2 4 2 12 2 2" xfId="2216"/>
    <cellStyle name="BM Input 2 4 2 12 3" xfId="2217"/>
    <cellStyle name="BM Input 2 4 2 13" xfId="2218"/>
    <cellStyle name="BM Input 2 4 2 13 2" xfId="2219"/>
    <cellStyle name="BM Input 2 4 2 13 2 2" xfId="2220"/>
    <cellStyle name="BM Input 2 4 2 13 3" xfId="2221"/>
    <cellStyle name="BM Input 2 4 2 14" xfId="2222"/>
    <cellStyle name="BM Input 2 4 2 14 2" xfId="2223"/>
    <cellStyle name="BM Input 2 4 2 14 2 2" xfId="2224"/>
    <cellStyle name="BM Input 2 4 2 14 3" xfId="2225"/>
    <cellStyle name="BM Input 2 4 2 15" xfId="2226"/>
    <cellStyle name="BM Input 2 4 2 15 2" xfId="2227"/>
    <cellStyle name="BM Input 2 4 2 15 2 2" xfId="2228"/>
    <cellStyle name="BM Input 2 4 2 15 3" xfId="2229"/>
    <cellStyle name="BM Input 2 4 2 16" xfId="2230"/>
    <cellStyle name="BM Input 2 4 2 16 2" xfId="2231"/>
    <cellStyle name="BM Input 2 4 2 16 2 2" xfId="2232"/>
    <cellStyle name="BM Input 2 4 2 16 3" xfId="2233"/>
    <cellStyle name="BM Input 2 4 2 17" xfId="2234"/>
    <cellStyle name="BM Input 2 4 2 17 2" xfId="2235"/>
    <cellStyle name="BM Input 2 4 2 17 2 2" xfId="2236"/>
    <cellStyle name="BM Input 2 4 2 17 3" xfId="2237"/>
    <cellStyle name="BM Input 2 4 2 18" xfId="2238"/>
    <cellStyle name="BM Input 2 4 2 18 2" xfId="2239"/>
    <cellStyle name="BM Input 2 4 2 18 2 2" xfId="2240"/>
    <cellStyle name="BM Input 2 4 2 18 3" xfId="2241"/>
    <cellStyle name="BM Input 2 4 2 19" xfId="2242"/>
    <cellStyle name="BM Input 2 4 2 19 2" xfId="2243"/>
    <cellStyle name="BM Input 2 4 2 19 2 2" xfId="2244"/>
    <cellStyle name="BM Input 2 4 2 19 3" xfId="2245"/>
    <cellStyle name="BM Input 2 4 2 2" xfId="2246"/>
    <cellStyle name="BM Input 2 4 2 2 2" xfId="2247"/>
    <cellStyle name="BM Input 2 4 2 2 2 2" xfId="2248"/>
    <cellStyle name="BM Input 2 4 2 2 3" xfId="2249"/>
    <cellStyle name="BM Input 2 4 2 20" xfId="2250"/>
    <cellStyle name="BM Input 2 4 2 20 2" xfId="2251"/>
    <cellStyle name="BM Input 2 4 2 20 2 2" xfId="2252"/>
    <cellStyle name="BM Input 2 4 2 20 3" xfId="2253"/>
    <cellStyle name="BM Input 2 4 2 21" xfId="2254"/>
    <cellStyle name="BM Input 2 4 2 21 2" xfId="2255"/>
    <cellStyle name="BM Input 2 4 2 22" xfId="2256"/>
    <cellStyle name="BM Input 2 4 2 3" xfId="2257"/>
    <cellStyle name="BM Input 2 4 2 3 2" xfId="2258"/>
    <cellStyle name="BM Input 2 4 2 3 2 2" xfId="2259"/>
    <cellStyle name="BM Input 2 4 2 3 3" xfId="2260"/>
    <cellStyle name="BM Input 2 4 2 4" xfId="2261"/>
    <cellStyle name="BM Input 2 4 2 4 2" xfId="2262"/>
    <cellStyle name="BM Input 2 4 2 4 2 2" xfId="2263"/>
    <cellStyle name="BM Input 2 4 2 4 3" xfId="2264"/>
    <cellStyle name="BM Input 2 4 2 5" xfId="2265"/>
    <cellStyle name="BM Input 2 4 2 5 2" xfId="2266"/>
    <cellStyle name="BM Input 2 4 2 5 2 2" xfId="2267"/>
    <cellStyle name="BM Input 2 4 2 5 3" xfId="2268"/>
    <cellStyle name="BM Input 2 4 2 6" xfId="2269"/>
    <cellStyle name="BM Input 2 4 2 6 2" xfId="2270"/>
    <cellStyle name="BM Input 2 4 2 6 2 2" xfId="2271"/>
    <cellStyle name="BM Input 2 4 2 6 3" xfId="2272"/>
    <cellStyle name="BM Input 2 4 2 7" xfId="2273"/>
    <cellStyle name="BM Input 2 4 2 7 2" xfId="2274"/>
    <cellStyle name="BM Input 2 4 2 7 2 2" xfId="2275"/>
    <cellStyle name="BM Input 2 4 2 7 3" xfId="2276"/>
    <cellStyle name="BM Input 2 4 2 8" xfId="2277"/>
    <cellStyle name="BM Input 2 4 2 8 2" xfId="2278"/>
    <cellStyle name="BM Input 2 4 2 8 2 2" xfId="2279"/>
    <cellStyle name="BM Input 2 4 2 8 3" xfId="2280"/>
    <cellStyle name="BM Input 2 4 2 9" xfId="2281"/>
    <cellStyle name="BM Input 2 4 2 9 2" xfId="2282"/>
    <cellStyle name="BM Input 2 4 2 9 2 2" xfId="2283"/>
    <cellStyle name="BM Input 2 4 2 9 3" xfId="2284"/>
    <cellStyle name="BM Input 2 4 20" xfId="2285"/>
    <cellStyle name="BM Input 2 4 20 2" xfId="2286"/>
    <cellStyle name="BM Input 2 4 20 2 2" xfId="2287"/>
    <cellStyle name="BM Input 2 4 20 3" xfId="2288"/>
    <cellStyle name="BM Input 2 4 21" xfId="2289"/>
    <cellStyle name="BM Input 2 4 21 2" xfId="2290"/>
    <cellStyle name="BM Input 2 4 21 2 2" xfId="2291"/>
    <cellStyle name="BM Input 2 4 21 3" xfId="2292"/>
    <cellStyle name="BM Input 2 4 22" xfId="2293"/>
    <cellStyle name="BM Input 2 4 22 2" xfId="2294"/>
    <cellStyle name="BM Input 2 4 23" xfId="2295"/>
    <cellStyle name="BM Input 2 4 3" xfId="2296"/>
    <cellStyle name="BM Input 2 4 3 2" xfId="2297"/>
    <cellStyle name="BM Input 2 4 3 2 2" xfId="2298"/>
    <cellStyle name="BM Input 2 4 3 3" xfId="2299"/>
    <cellStyle name="BM Input 2 4 4" xfId="2300"/>
    <cellStyle name="BM Input 2 4 4 2" xfId="2301"/>
    <cellStyle name="BM Input 2 4 4 2 2" xfId="2302"/>
    <cellStyle name="BM Input 2 4 4 3" xfId="2303"/>
    <cellStyle name="BM Input 2 4 5" xfId="2304"/>
    <cellStyle name="BM Input 2 4 5 2" xfId="2305"/>
    <cellStyle name="BM Input 2 4 5 2 2" xfId="2306"/>
    <cellStyle name="BM Input 2 4 5 3" xfId="2307"/>
    <cellStyle name="BM Input 2 4 6" xfId="2308"/>
    <cellStyle name="BM Input 2 4 6 2" xfId="2309"/>
    <cellStyle name="BM Input 2 4 6 2 2" xfId="2310"/>
    <cellStyle name="BM Input 2 4 6 3" xfId="2311"/>
    <cellStyle name="BM Input 2 4 7" xfId="2312"/>
    <cellStyle name="BM Input 2 4 7 2" xfId="2313"/>
    <cellStyle name="BM Input 2 4 7 2 2" xfId="2314"/>
    <cellStyle name="BM Input 2 4 7 3" xfId="2315"/>
    <cellStyle name="BM Input 2 4 8" xfId="2316"/>
    <cellStyle name="BM Input 2 4 8 2" xfId="2317"/>
    <cellStyle name="BM Input 2 4 8 2 2" xfId="2318"/>
    <cellStyle name="BM Input 2 4 8 3" xfId="2319"/>
    <cellStyle name="BM Input 2 4 9" xfId="2320"/>
    <cellStyle name="BM Input 2 4 9 2" xfId="2321"/>
    <cellStyle name="BM Input 2 4 9 2 2" xfId="2322"/>
    <cellStyle name="BM Input 2 4 9 3" xfId="2323"/>
    <cellStyle name="BM Input 2 5" xfId="2324"/>
    <cellStyle name="BM Input 2 5 10" xfId="2325"/>
    <cellStyle name="BM Input 2 5 10 2" xfId="2326"/>
    <cellStyle name="BM Input 2 5 10 2 2" xfId="2327"/>
    <cellStyle name="BM Input 2 5 10 3" xfId="2328"/>
    <cellStyle name="BM Input 2 5 11" xfId="2329"/>
    <cellStyle name="BM Input 2 5 11 2" xfId="2330"/>
    <cellStyle name="BM Input 2 5 11 2 2" xfId="2331"/>
    <cellStyle name="BM Input 2 5 11 3" xfId="2332"/>
    <cellStyle name="BM Input 2 5 12" xfId="2333"/>
    <cellStyle name="BM Input 2 5 12 2" xfId="2334"/>
    <cellStyle name="BM Input 2 5 12 2 2" xfId="2335"/>
    <cellStyle name="BM Input 2 5 12 3" xfId="2336"/>
    <cellStyle name="BM Input 2 5 13" xfId="2337"/>
    <cellStyle name="BM Input 2 5 13 2" xfId="2338"/>
    <cellStyle name="BM Input 2 5 13 2 2" xfId="2339"/>
    <cellStyle name="BM Input 2 5 13 3" xfId="2340"/>
    <cellStyle name="BM Input 2 5 14" xfId="2341"/>
    <cellStyle name="BM Input 2 5 14 2" xfId="2342"/>
    <cellStyle name="BM Input 2 5 14 2 2" xfId="2343"/>
    <cellStyle name="BM Input 2 5 14 3" xfId="2344"/>
    <cellStyle name="BM Input 2 5 15" xfId="2345"/>
    <cellStyle name="BM Input 2 5 15 2" xfId="2346"/>
    <cellStyle name="BM Input 2 5 15 2 2" xfId="2347"/>
    <cellStyle name="BM Input 2 5 15 3" xfId="2348"/>
    <cellStyle name="BM Input 2 5 16" xfId="2349"/>
    <cellStyle name="BM Input 2 5 16 2" xfId="2350"/>
    <cellStyle name="BM Input 2 5 16 2 2" xfId="2351"/>
    <cellStyle name="BM Input 2 5 16 3" xfId="2352"/>
    <cellStyle name="BM Input 2 5 17" xfId="2353"/>
    <cellStyle name="BM Input 2 5 17 2" xfId="2354"/>
    <cellStyle name="BM Input 2 5 17 2 2" xfId="2355"/>
    <cellStyle name="BM Input 2 5 17 3" xfId="2356"/>
    <cellStyle name="BM Input 2 5 18" xfId="2357"/>
    <cellStyle name="BM Input 2 5 18 2" xfId="2358"/>
    <cellStyle name="BM Input 2 5 18 2 2" xfId="2359"/>
    <cellStyle name="BM Input 2 5 18 3" xfId="2360"/>
    <cellStyle name="BM Input 2 5 19" xfId="2361"/>
    <cellStyle name="BM Input 2 5 19 2" xfId="2362"/>
    <cellStyle name="BM Input 2 5 19 2 2" xfId="2363"/>
    <cellStyle name="BM Input 2 5 19 3" xfId="2364"/>
    <cellStyle name="BM Input 2 5 2" xfId="2365"/>
    <cellStyle name="BM Input 2 5 2 2" xfId="2366"/>
    <cellStyle name="BM Input 2 5 2 2 2" xfId="2367"/>
    <cellStyle name="BM Input 2 5 2 3" xfId="2368"/>
    <cellStyle name="BM Input 2 5 20" xfId="2369"/>
    <cellStyle name="BM Input 2 5 20 2" xfId="2370"/>
    <cellStyle name="BM Input 2 5 20 2 2" xfId="2371"/>
    <cellStyle name="BM Input 2 5 20 3" xfId="2372"/>
    <cellStyle name="BM Input 2 5 21" xfId="2373"/>
    <cellStyle name="BM Input 2 5 21 2" xfId="2374"/>
    <cellStyle name="BM Input 2 5 22" xfId="2375"/>
    <cellStyle name="BM Input 2 5 3" xfId="2376"/>
    <cellStyle name="BM Input 2 5 3 2" xfId="2377"/>
    <cellStyle name="BM Input 2 5 3 2 2" xfId="2378"/>
    <cellStyle name="BM Input 2 5 3 3" xfId="2379"/>
    <cellStyle name="BM Input 2 5 4" xfId="2380"/>
    <cellStyle name="BM Input 2 5 4 2" xfId="2381"/>
    <cellStyle name="BM Input 2 5 4 2 2" xfId="2382"/>
    <cellStyle name="BM Input 2 5 4 3" xfId="2383"/>
    <cellStyle name="BM Input 2 5 5" xfId="2384"/>
    <cellStyle name="BM Input 2 5 5 2" xfId="2385"/>
    <cellStyle name="BM Input 2 5 5 2 2" xfId="2386"/>
    <cellStyle name="BM Input 2 5 5 3" xfId="2387"/>
    <cellStyle name="BM Input 2 5 6" xfId="2388"/>
    <cellStyle name="BM Input 2 5 6 2" xfId="2389"/>
    <cellStyle name="BM Input 2 5 6 2 2" xfId="2390"/>
    <cellStyle name="BM Input 2 5 6 3" xfId="2391"/>
    <cellStyle name="BM Input 2 5 7" xfId="2392"/>
    <cellStyle name="BM Input 2 5 7 2" xfId="2393"/>
    <cellStyle name="BM Input 2 5 7 2 2" xfId="2394"/>
    <cellStyle name="BM Input 2 5 7 3" xfId="2395"/>
    <cellStyle name="BM Input 2 5 8" xfId="2396"/>
    <cellStyle name="BM Input 2 5 8 2" xfId="2397"/>
    <cellStyle name="BM Input 2 5 8 2 2" xfId="2398"/>
    <cellStyle name="BM Input 2 5 8 3" xfId="2399"/>
    <cellStyle name="BM Input 2 5 9" xfId="2400"/>
    <cellStyle name="BM Input 2 5 9 2" xfId="2401"/>
    <cellStyle name="BM Input 2 5 9 2 2" xfId="2402"/>
    <cellStyle name="BM Input 2 5 9 3" xfId="2403"/>
    <cellStyle name="BM Input 2 6" xfId="2404"/>
    <cellStyle name="BM Input 2 6 2" xfId="2405"/>
    <cellStyle name="BM Input 2 6 2 2" xfId="2406"/>
    <cellStyle name="BM Input 2 6 3" xfId="2407"/>
    <cellStyle name="BM Input 2 7" xfId="2408"/>
    <cellStyle name="BM Input 2 7 2" xfId="2409"/>
    <cellStyle name="BM Input 2 7 2 2" xfId="2410"/>
    <cellStyle name="BM Input 2 7 3" xfId="2411"/>
    <cellStyle name="BM Input 2 8" xfId="2412"/>
    <cellStyle name="BM Input 2 8 2" xfId="2413"/>
    <cellStyle name="BM Input 2 8 2 2" xfId="2414"/>
    <cellStyle name="BM Input 2 8 3" xfId="2415"/>
    <cellStyle name="BM Input 2 9" xfId="2416"/>
    <cellStyle name="BM Input 2 9 2" xfId="2417"/>
    <cellStyle name="BM Input 2 9 2 2" xfId="2418"/>
    <cellStyle name="BM Input 2 9 3" xfId="2419"/>
    <cellStyle name="BM Input 20" xfId="2420"/>
    <cellStyle name="BM Input 20 2" xfId="2421"/>
    <cellStyle name="BM Input 20 2 2" xfId="2422"/>
    <cellStyle name="BM Input 20 3" xfId="2423"/>
    <cellStyle name="BM Input 21" xfId="2424"/>
    <cellStyle name="BM Input 21 2" xfId="2425"/>
    <cellStyle name="BM Input 21 2 2" xfId="2426"/>
    <cellStyle name="BM Input 21 3" xfId="2427"/>
    <cellStyle name="BM Input 22" xfId="2428"/>
    <cellStyle name="BM Input 22 2" xfId="2429"/>
    <cellStyle name="BM Input 23" xfId="2430"/>
    <cellStyle name="BM Input 24" xfId="2431"/>
    <cellStyle name="BM Input 25" xfId="2432"/>
    <cellStyle name="BM Input 26" xfId="2433"/>
    <cellStyle name="BM Input 3" xfId="2434"/>
    <cellStyle name="BM Input 3 10" xfId="2435"/>
    <cellStyle name="BM Input 3 10 2" xfId="2436"/>
    <cellStyle name="BM Input 3 10 2 2" xfId="2437"/>
    <cellStyle name="BM Input 3 10 3" xfId="2438"/>
    <cellStyle name="BM Input 3 11" xfId="2439"/>
    <cellStyle name="BM Input 3 11 2" xfId="2440"/>
    <cellStyle name="BM Input 3 11 2 2" xfId="2441"/>
    <cellStyle name="BM Input 3 11 3" xfId="2442"/>
    <cellStyle name="BM Input 3 12" xfId="2443"/>
    <cellStyle name="BM Input 3 12 2" xfId="2444"/>
    <cellStyle name="BM Input 3 12 2 2" xfId="2445"/>
    <cellStyle name="BM Input 3 12 3" xfId="2446"/>
    <cellStyle name="BM Input 3 13" xfId="2447"/>
    <cellStyle name="BM Input 3 13 2" xfId="2448"/>
    <cellStyle name="BM Input 3 13 2 2" xfId="2449"/>
    <cellStyle name="BM Input 3 13 3" xfId="2450"/>
    <cellStyle name="BM Input 3 14" xfId="2451"/>
    <cellStyle name="BM Input 3 14 2" xfId="2452"/>
    <cellStyle name="BM Input 3 14 2 2" xfId="2453"/>
    <cellStyle name="BM Input 3 14 3" xfId="2454"/>
    <cellStyle name="BM Input 3 15" xfId="2455"/>
    <cellStyle name="BM Input 3 15 2" xfId="2456"/>
    <cellStyle name="BM Input 3 15 2 2" xfId="2457"/>
    <cellStyle name="BM Input 3 15 3" xfId="2458"/>
    <cellStyle name="BM Input 3 16" xfId="2459"/>
    <cellStyle name="BM Input 3 16 2" xfId="2460"/>
    <cellStyle name="BM Input 3 16 2 2" xfId="2461"/>
    <cellStyle name="BM Input 3 16 3" xfId="2462"/>
    <cellStyle name="BM Input 3 17" xfId="2463"/>
    <cellStyle name="BM Input 3 17 2" xfId="2464"/>
    <cellStyle name="BM Input 3 17 2 2" xfId="2465"/>
    <cellStyle name="BM Input 3 17 3" xfId="2466"/>
    <cellStyle name="BM Input 3 18" xfId="2467"/>
    <cellStyle name="BM Input 3 18 2" xfId="2468"/>
    <cellStyle name="BM Input 3 19" xfId="2469"/>
    <cellStyle name="BM Input 3 2" xfId="2470"/>
    <cellStyle name="BM Input 3 2 10" xfId="2471"/>
    <cellStyle name="BM Input 3 2 10 2" xfId="2472"/>
    <cellStyle name="BM Input 3 2 10 2 2" xfId="2473"/>
    <cellStyle name="BM Input 3 2 10 3" xfId="2474"/>
    <cellStyle name="BM Input 3 2 11" xfId="2475"/>
    <cellStyle name="BM Input 3 2 11 2" xfId="2476"/>
    <cellStyle name="BM Input 3 2 11 2 2" xfId="2477"/>
    <cellStyle name="BM Input 3 2 11 3" xfId="2478"/>
    <cellStyle name="BM Input 3 2 12" xfId="2479"/>
    <cellStyle name="BM Input 3 2 12 2" xfId="2480"/>
    <cellStyle name="BM Input 3 2 12 2 2" xfId="2481"/>
    <cellStyle name="BM Input 3 2 12 3" xfId="2482"/>
    <cellStyle name="BM Input 3 2 13" xfId="2483"/>
    <cellStyle name="BM Input 3 2 13 2" xfId="2484"/>
    <cellStyle name="BM Input 3 2 13 2 2" xfId="2485"/>
    <cellStyle name="BM Input 3 2 13 3" xfId="2486"/>
    <cellStyle name="BM Input 3 2 14" xfId="2487"/>
    <cellStyle name="BM Input 3 2 14 2" xfId="2488"/>
    <cellStyle name="BM Input 3 2 14 2 2" xfId="2489"/>
    <cellStyle name="BM Input 3 2 14 3" xfId="2490"/>
    <cellStyle name="BM Input 3 2 15" xfId="2491"/>
    <cellStyle name="BM Input 3 2 15 2" xfId="2492"/>
    <cellStyle name="BM Input 3 2 15 2 2" xfId="2493"/>
    <cellStyle name="BM Input 3 2 15 3" xfId="2494"/>
    <cellStyle name="BM Input 3 2 16" xfId="2495"/>
    <cellStyle name="BM Input 3 2 16 2" xfId="2496"/>
    <cellStyle name="BM Input 3 2 16 2 2" xfId="2497"/>
    <cellStyle name="BM Input 3 2 16 3" xfId="2498"/>
    <cellStyle name="BM Input 3 2 17" xfId="2499"/>
    <cellStyle name="BM Input 3 2 17 2" xfId="2500"/>
    <cellStyle name="BM Input 3 2 17 2 2" xfId="2501"/>
    <cellStyle name="BM Input 3 2 17 3" xfId="2502"/>
    <cellStyle name="BM Input 3 2 18" xfId="2503"/>
    <cellStyle name="BM Input 3 2 18 2" xfId="2504"/>
    <cellStyle name="BM Input 3 2 18 2 2" xfId="2505"/>
    <cellStyle name="BM Input 3 2 18 3" xfId="2506"/>
    <cellStyle name="BM Input 3 2 19" xfId="2507"/>
    <cellStyle name="BM Input 3 2 19 2" xfId="2508"/>
    <cellStyle name="BM Input 3 2 19 2 2" xfId="2509"/>
    <cellStyle name="BM Input 3 2 19 3" xfId="2510"/>
    <cellStyle name="BM Input 3 2 2" xfId="2511"/>
    <cellStyle name="BM Input 3 2 2 2" xfId="2512"/>
    <cellStyle name="BM Input 3 2 2 2 2" xfId="2513"/>
    <cellStyle name="BM Input 3 2 2 2 3" xfId="2514"/>
    <cellStyle name="BM Input 3 2 2 3" xfId="2515"/>
    <cellStyle name="BM Input 3 2 2 4" xfId="2516"/>
    <cellStyle name="BM Input 3 2 20" xfId="2517"/>
    <cellStyle name="BM Input 3 2 20 2" xfId="2518"/>
    <cellStyle name="BM Input 3 2 20 2 2" xfId="2519"/>
    <cellStyle name="BM Input 3 2 20 3" xfId="2520"/>
    <cellStyle name="BM Input 3 2 21" xfId="2521"/>
    <cellStyle name="BM Input 3 2 21 2" xfId="2522"/>
    <cellStyle name="BM Input 3 2 22" xfId="2523"/>
    <cellStyle name="BM Input 3 2 3" xfId="2524"/>
    <cellStyle name="BM Input 3 2 3 2" xfId="2525"/>
    <cellStyle name="BM Input 3 2 3 2 2" xfId="2526"/>
    <cellStyle name="BM Input 3 2 3 3" xfId="2527"/>
    <cellStyle name="BM Input 3 2 4" xfId="2528"/>
    <cellStyle name="BM Input 3 2 4 2" xfId="2529"/>
    <cellStyle name="BM Input 3 2 4 2 2" xfId="2530"/>
    <cellStyle name="BM Input 3 2 4 3" xfId="2531"/>
    <cellStyle name="BM Input 3 2 5" xfId="2532"/>
    <cellStyle name="BM Input 3 2 5 2" xfId="2533"/>
    <cellStyle name="BM Input 3 2 5 2 2" xfId="2534"/>
    <cellStyle name="BM Input 3 2 5 3" xfId="2535"/>
    <cellStyle name="BM Input 3 2 6" xfId="2536"/>
    <cellStyle name="BM Input 3 2 6 2" xfId="2537"/>
    <cellStyle name="BM Input 3 2 6 2 2" xfId="2538"/>
    <cellStyle name="BM Input 3 2 6 3" xfId="2539"/>
    <cellStyle name="BM Input 3 2 7" xfId="2540"/>
    <cellStyle name="BM Input 3 2 7 2" xfId="2541"/>
    <cellStyle name="BM Input 3 2 7 2 2" xfId="2542"/>
    <cellStyle name="BM Input 3 2 7 3" xfId="2543"/>
    <cellStyle name="BM Input 3 2 8" xfId="2544"/>
    <cellStyle name="BM Input 3 2 8 2" xfId="2545"/>
    <cellStyle name="BM Input 3 2 8 2 2" xfId="2546"/>
    <cellStyle name="BM Input 3 2 8 3" xfId="2547"/>
    <cellStyle name="BM Input 3 2 9" xfId="2548"/>
    <cellStyle name="BM Input 3 2 9 2" xfId="2549"/>
    <cellStyle name="BM Input 3 2 9 2 2" xfId="2550"/>
    <cellStyle name="BM Input 3 2 9 3" xfId="2551"/>
    <cellStyle name="BM Input 3 3" xfId="2552"/>
    <cellStyle name="BM Input 3 3 2" xfId="2553"/>
    <cellStyle name="BM Input 3 3 2 2" xfId="2554"/>
    <cellStyle name="BM Input 3 3 2 3" xfId="2555"/>
    <cellStyle name="BM Input 3 3 3" xfId="2556"/>
    <cellStyle name="BM Input 3 3 4" xfId="2557"/>
    <cellStyle name="BM Input 3 4" xfId="2558"/>
    <cellStyle name="BM Input 3 4 2" xfId="2559"/>
    <cellStyle name="BM Input 3 4 2 2" xfId="2560"/>
    <cellStyle name="BM Input 3 4 3" xfId="2561"/>
    <cellStyle name="BM Input 3 5" xfId="2562"/>
    <cellStyle name="BM Input 3 5 2" xfId="2563"/>
    <cellStyle name="BM Input 3 5 2 2" xfId="2564"/>
    <cellStyle name="BM Input 3 5 3" xfId="2565"/>
    <cellStyle name="BM Input 3 6" xfId="2566"/>
    <cellStyle name="BM Input 3 6 2" xfId="2567"/>
    <cellStyle name="BM Input 3 6 2 2" xfId="2568"/>
    <cellStyle name="BM Input 3 6 3" xfId="2569"/>
    <cellStyle name="BM Input 3 7" xfId="2570"/>
    <cellStyle name="BM Input 3 7 2" xfId="2571"/>
    <cellStyle name="BM Input 3 7 2 2" xfId="2572"/>
    <cellStyle name="BM Input 3 7 3" xfId="2573"/>
    <cellStyle name="BM Input 3 8" xfId="2574"/>
    <cellStyle name="BM Input 3 8 2" xfId="2575"/>
    <cellStyle name="BM Input 3 8 2 2" xfId="2576"/>
    <cellStyle name="BM Input 3 8 3" xfId="2577"/>
    <cellStyle name="BM Input 3 9" xfId="2578"/>
    <cellStyle name="BM Input 3 9 2" xfId="2579"/>
    <cellStyle name="BM Input 3 9 2 2" xfId="2580"/>
    <cellStyle name="BM Input 3 9 3" xfId="2581"/>
    <cellStyle name="BM Input 4" xfId="2582"/>
    <cellStyle name="BM Input 4 10" xfId="2583"/>
    <cellStyle name="BM Input 4 10 2" xfId="2584"/>
    <cellStyle name="BM Input 4 10 2 2" xfId="2585"/>
    <cellStyle name="BM Input 4 10 3" xfId="2586"/>
    <cellStyle name="BM Input 4 11" xfId="2587"/>
    <cellStyle name="BM Input 4 11 2" xfId="2588"/>
    <cellStyle name="BM Input 4 11 2 2" xfId="2589"/>
    <cellStyle name="BM Input 4 11 3" xfId="2590"/>
    <cellStyle name="BM Input 4 12" xfId="2591"/>
    <cellStyle name="BM Input 4 12 2" xfId="2592"/>
    <cellStyle name="BM Input 4 12 2 2" xfId="2593"/>
    <cellStyle name="BM Input 4 12 3" xfId="2594"/>
    <cellStyle name="BM Input 4 13" xfId="2595"/>
    <cellStyle name="BM Input 4 13 2" xfId="2596"/>
    <cellStyle name="BM Input 4 13 2 2" xfId="2597"/>
    <cellStyle name="BM Input 4 13 3" xfId="2598"/>
    <cellStyle name="BM Input 4 14" xfId="2599"/>
    <cellStyle name="BM Input 4 14 2" xfId="2600"/>
    <cellStyle name="BM Input 4 14 2 2" xfId="2601"/>
    <cellStyle name="BM Input 4 14 3" xfId="2602"/>
    <cellStyle name="BM Input 4 15" xfId="2603"/>
    <cellStyle name="BM Input 4 15 2" xfId="2604"/>
    <cellStyle name="BM Input 4 15 2 2" xfId="2605"/>
    <cellStyle name="BM Input 4 15 3" xfId="2606"/>
    <cellStyle name="BM Input 4 16" xfId="2607"/>
    <cellStyle name="BM Input 4 16 2" xfId="2608"/>
    <cellStyle name="BM Input 4 16 2 2" xfId="2609"/>
    <cellStyle name="BM Input 4 16 3" xfId="2610"/>
    <cellStyle name="BM Input 4 17" xfId="2611"/>
    <cellStyle name="BM Input 4 17 2" xfId="2612"/>
    <cellStyle name="BM Input 4 17 2 2" xfId="2613"/>
    <cellStyle name="BM Input 4 17 3" xfId="2614"/>
    <cellStyle name="BM Input 4 18" xfId="2615"/>
    <cellStyle name="BM Input 4 18 2" xfId="2616"/>
    <cellStyle name="BM Input 4 19" xfId="2617"/>
    <cellStyle name="BM Input 4 2" xfId="2618"/>
    <cellStyle name="BM Input 4 2 10" xfId="2619"/>
    <cellStyle name="BM Input 4 2 10 2" xfId="2620"/>
    <cellStyle name="BM Input 4 2 10 2 2" xfId="2621"/>
    <cellStyle name="BM Input 4 2 10 3" xfId="2622"/>
    <cellStyle name="BM Input 4 2 11" xfId="2623"/>
    <cellStyle name="BM Input 4 2 11 2" xfId="2624"/>
    <cellStyle name="BM Input 4 2 11 2 2" xfId="2625"/>
    <cellStyle name="BM Input 4 2 11 3" xfId="2626"/>
    <cellStyle name="BM Input 4 2 12" xfId="2627"/>
    <cellStyle name="BM Input 4 2 12 2" xfId="2628"/>
    <cellStyle name="BM Input 4 2 12 2 2" xfId="2629"/>
    <cellStyle name="BM Input 4 2 12 3" xfId="2630"/>
    <cellStyle name="BM Input 4 2 13" xfId="2631"/>
    <cellStyle name="BM Input 4 2 13 2" xfId="2632"/>
    <cellStyle name="BM Input 4 2 13 2 2" xfId="2633"/>
    <cellStyle name="BM Input 4 2 13 3" xfId="2634"/>
    <cellStyle name="BM Input 4 2 14" xfId="2635"/>
    <cellStyle name="BM Input 4 2 14 2" xfId="2636"/>
    <cellStyle name="BM Input 4 2 14 2 2" xfId="2637"/>
    <cellStyle name="BM Input 4 2 14 3" xfId="2638"/>
    <cellStyle name="BM Input 4 2 15" xfId="2639"/>
    <cellStyle name="BM Input 4 2 15 2" xfId="2640"/>
    <cellStyle name="BM Input 4 2 15 2 2" xfId="2641"/>
    <cellStyle name="BM Input 4 2 15 3" xfId="2642"/>
    <cellStyle name="BM Input 4 2 16" xfId="2643"/>
    <cellStyle name="BM Input 4 2 16 2" xfId="2644"/>
    <cellStyle name="BM Input 4 2 16 2 2" xfId="2645"/>
    <cellStyle name="BM Input 4 2 16 3" xfId="2646"/>
    <cellStyle name="BM Input 4 2 17" xfId="2647"/>
    <cellStyle name="BM Input 4 2 17 2" xfId="2648"/>
    <cellStyle name="BM Input 4 2 17 2 2" xfId="2649"/>
    <cellStyle name="BM Input 4 2 17 3" xfId="2650"/>
    <cellStyle name="BM Input 4 2 18" xfId="2651"/>
    <cellStyle name="BM Input 4 2 18 2" xfId="2652"/>
    <cellStyle name="BM Input 4 2 18 2 2" xfId="2653"/>
    <cellStyle name="BM Input 4 2 18 3" xfId="2654"/>
    <cellStyle name="BM Input 4 2 19" xfId="2655"/>
    <cellStyle name="BM Input 4 2 19 2" xfId="2656"/>
    <cellStyle name="BM Input 4 2 19 2 2" xfId="2657"/>
    <cellStyle name="BM Input 4 2 19 3" xfId="2658"/>
    <cellStyle name="BM Input 4 2 2" xfId="2659"/>
    <cellStyle name="BM Input 4 2 2 2" xfId="2660"/>
    <cellStyle name="BM Input 4 2 2 2 2" xfId="2661"/>
    <cellStyle name="BM Input 4 2 2 2 3" xfId="2662"/>
    <cellStyle name="BM Input 4 2 2 3" xfId="2663"/>
    <cellStyle name="BM Input 4 2 2 4" xfId="2664"/>
    <cellStyle name="BM Input 4 2 20" xfId="2665"/>
    <cellStyle name="BM Input 4 2 20 2" xfId="2666"/>
    <cellStyle name="BM Input 4 2 20 2 2" xfId="2667"/>
    <cellStyle name="BM Input 4 2 20 3" xfId="2668"/>
    <cellStyle name="BM Input 4 2 21" xfId="2669"/>
    <cellStyle name="BM Input 4 2 21 2" xfId="2670"/>
    <cellStyle name="BM Input 4 2 22" xfId="2671"/>
    <cellStyle name="BM Input 4 2 3" xfId="2672"/>
    <cellStyle name="BM Input 4 2 3 2" xfId="2673"/>
    <cellStyle name="BM Input 4 2 3 2 2" xfId="2674"/>
    <cellStyle name="BM Input 4 2 3 3" xfId="2675"/>
    <cellStyle name="BM Input 4 2 4" xfId="2676"/>
    <cellStyle name="BM Input 4 2 4 2" xfId="2677"/>
    <cellStyle name="BM Input 4 2 4 2 2" xfId="2678"/>
    <cellStyle name="BM Input 4 2 4 3" xfId="2679"/>
    <cellStyle name="BM Input 4 2 5" xfId="2680"/>
    <cellStyle name="BM Input 4 2 5 2" xfId="2681"/>
    <cellStyle name="BM Input 4 2 5 2 2" xfId="2682"/>
    <cellStyle name="BM Input 4 2 5 3" xfId="2683"/>
    <cellStyle name="BM Input 4 2 6" xfId="2684"/>
    <cellStyle name="BM Input 4 2 6 2" xfId="2685"/>
    <cellStyle name="BM Input 4 2 6 2 2" xfId="2686"/>
    <cellStyle name="BM Input 4 2 6 3" xfId="2687"/>
    <cellStyle name="BM Input 4 2 7" xfId="2688"/>
    <cellStyle name="BM Input 4 2 7 2" xfId="2689"/>
    <cellStyle name="BM Input 4 2 7 2 2" xfId="2690"/>
    <cellStyle name="BM Input 4 2 7 3" xfId="2691"/>
    <cellStyle name="BM Input 4 2 8" xfId="2692"/>
    <cellStyle name="BM Input 4 2 8 2" xfId="2693"/>
    <cellStyle name="BM Input 4 2 8 2 2" xfId="2694"/>
    <cellStyle name="BM Input 4 2 8 3" xfId="2695"/>
    <cellStyle name="BM Input 4 2 9" xfId="2696"/>
    <cellStyle name="BM Input 4 2 9 2" xfId="2697"/>
    <cellStyle name="BM Input 4 2 9 2 2" xfId="2698"/>
    <cellStyle name="BM Input 4 2 9 3" xfId="2699"/>
    <cellStyle name="BM Input 4 3" xfId="2700"/>
    <cellStyle name="BM Input 4 3 2" xfId="2701"/>
    <cellStyle name="BM Input 4 3 2 2" xfId="2702"/>
    <cellStyle name="BM Input 4 3 2 3" xfId="2703"/>
    <cellStyle name="BM Input 4 3 3" xfId="2704"/>
    <cellStyle name="BM Input 4 3 4" xfId="2705"/>
    <cellStyle name="BM Input 4 4" xfId="2706"/>
    <cellStyle name="BM Input 4 4 2" xfId="2707"/>
    <cellStyle name="BM Input 4 4 2 2" xfId="2708"/>
    <cellStyle name="BM Input 4 4 3" xfId="2709"/>
    <cellStyle name="BM Input 4 5" xfId="2710"/>
    <cellStyle name="BM Input 4 5 2" xfId="2711"/>
    <cellStyle name="BM Input 4 5 2 2" xfId="2712"/>
    <cellStyle name="BM Input 4 5 3" xfId="2713"/>
    <cellStyle name="BM Input 4 6" xfId="2714"/>
    <cellStyle name="BM Input 4 6 2" xfId="2715"/>
    <cellStyle name="BM Input 4 6 2 2" xfId="2716"/>
    <cellStyle name="BM Input 4 6 3" xfId="2717"/>
    <cellStyle name="BM Input 4 7" xfId="2718"/>
    <cellStyle name="BM Input 4 7 2" xfId="2719"/>
    <cellStyle name="BM Input 4 7 2 2" xfId="2720"/>
    <cellStyle name="BM Input 4 7 3" xfId="2721"/>
    <cellStyle name="BM Input 4 8" xfId="2722"/>
    <cellStyle name="BM Input 4 8 2" xfId="2723"/>
    <cellStyle name="BM Input 4 8 2 2" xfId="2724"/>
    <cellStyle name="BM Input 4 8 3" xfId="2725"/>
    <cellStyle name="BM Input 4 9" xfId="2726"/>
    <cellStyle name="BM Input 4 9 2" xfId="2727"/>
    <cellStyle name="BM Input 4 9 2 2" xfId="2728"/>
    <cellStyle name="BM Input 4 9 3" xfId="2729"/>
    <cellStyle name="BM Input 5" xfId="2730"/>
    <cellStyle name="BM Input 5 10" xfId="2731"/>
    <cellStyle name="BM Input 5 10 2" xfId="2732"/>
    <cellStyle name="BM Input 5 10 2 2" xfId="2733"/>
    <cellStyle name="BM Input 5 10 3" xfId="2734"/>
    <cellStyle name="BM Input 5 11" xfId="2735"/>
    <cellStyle name="BM Input 5 11 2" xfId="2736"/>
    <cellStyle name="BM Input 5 11 2 2" xfId="2737"/>
    <cellStyle name="BM Input 5 11 3" xfId="2738"/>
    <cellStyle name="BM Input 5 12" xfId="2739"/>
    <cellStyle name="BM Input 5 12 2" xfId="2740"/>
    <cellStyle name="BM Input 5 12 2 2" xfId="2741"/>
    <cellStyle name="BM Input 5 12 3" xfId="2742"/>
    <cellStyle name="BM Input 5 13" xfId="2743"/>
    <cellStyle name="BM Input 5 13 2" xfId="2744"/>
    <cellStyle name="BM Input 5 13 2 2" xfId="2745"/>
    <cellStyle name="BM Input 5 13 3" xfId="2746"/>
    <cellStyle name="BM Input 5 14" xfId="2747"/>
    <cellStyle name="BM Input 5 14 2" xfId="2748"/>
    <cellStyle name="BM Input 5 14 2 2" xfId="2749"/>
    <cellStyle name="BM Input 5 14 3" xfId="2750"/>
    <cellStyle name="BM Input 5 15" xfId="2751"/>
    <cellStyle name="BM Input 5 15 2" xfId="2752"/>
    <cellStyle name="BM Input 5 15 2 2" xfId="2753"/>
    <cellStyle name="BM Input 5 15 3" xfId="2754"/>
    <cellStyle name="BM Input 5 16" xfId="2755"/>
    <cellStyle name="BM Input 5 16 2" xfId="2756"/>
    <cellStyle name="BM Input 5 16 2 2" xfId="2757"/>
    <cellStyle name="BM Input 5 16 3" xfId="2758"/>
    <cellStyle name="BM Input 5 17" xfId="2759"/>
    <cellStyle name="BM Input 5 17 2" xfId="2760"/>
    <cellStyle name="BM Input 5 17 2 2" xfId="2761"/>
    <cellStyle name="BM Input 5 17 3" xfId="2762"/>
    <cellStyle name="BM Input 5 18" xfId="2763"/>
    <cellStyle name="BM Input 5 18 2" xfId="2764"/>
    <cellStyle name="BM Input 5 18 2 2" xfId="2765"/>
    <cellStyle name="BM Input 5 18 3" xfId="2766"/>
    <cellStyle name="BM Input 5 19" xfId="2767"/>
    <cellStyle name="BM Input 5 19 2" xfId="2768"/>
    <cellStyle name="BM Input 5 19 2 2" xfId="2769"/>
    <cellStyle name="BM Input 5 19 3" xfId="2770"/>
    <cellStyle name="BM Input 5 2" xfId="2771"/>
    <cellStyle name="BM Input 5 2 10" xfId="2772"/>
    <cellStyle name="BM Input 5 2 10 2" xfId="2773"/>
    <cellStyle name="BM Input 5 2 10 2 2" xfId="2774"/>
    <cellStyle name="BM Input 5 2 10 3" xfId="2775"/>
    <cellStyle name="BM Input 5 2 11" xfId="2776"/>
    <cellStyle name="BM Input 5 2 11 2" xfId="2777"/>
    <cellStyle name="BM Input 5 2 11 2 2" xfId="2778"/>
    <cellStyle name="BM Input 5 2 11 3" xfId="2779"/>
    <cellStyle name="BM Input 5 2 12" xfId="2780"/>
    <cellStyle name="BM Input 5 2 12 2" xfId="2781"/>
    <cellStyle name="BM Input 5 2 12 2 2" xfId="2782"/>
    <cellStyle name="BM Input 5 2 12 3" xfId="2783"/>
    <cellStyle name="BM Input 5 2 13" xfId="2784"/>
    <cellStyle name="BM Input 5 2 13 2" xfId="2785"/>
    <cellStyle name="BM Input 5 2 13 2 2" xfId="2786"/>
    <cellStyle name="BM Input 5 2 13 3" xfId="2787"/>
    <cellStyle name="BM Input 5 2 14" xfId="2788"/>
    <cellStyle name="BM Input 5 2 14 2" xfId="2789"/>
    <cellStyle name="BM Input 5 2 14 2 2" xfId="2790"/>
    <cellStyle name="BM Input 5 2 14 3" xfId="2791"/>
    <cellStyle name="BM Input 5 2 15" xfId="2792"/>
    <cellStyle name="BM Input 5 2 15 2" xfId="2793"/>
    <cellStyle name="BM Input 5 2 15 2 2" xfId="2794"/>
    <cellStyle name="BM Input 5 2 15 3" xfId="2795"/>
    <cellStyle name="BM Input 5 2 16" xfId="2796"/>
    <cellStyle name="BM Input 5 2 16 2" xfId="2797"/>
    <cellStyle name="BM Input 5 2 16 2 2" xfId="2798"/>
    <cellStyle name="BM Input 5 2 16 3" xfId="2799"/>
    <cellStyle name="BM Input 5 2 17" xfId="2800"/>
    <cellStyle name="BM Input 5 2 17 2" xfId="2801"/>
    <cellStyle name="BM Input 5 2 17 2 2" xfId="2802"/>
    <cellStyle name="BM Input 5 2 17 3" xfId="2803"/>
    <cellStyle name="BM Input 5 2 18" xfId="2804"/>
    <cellStyle name="BM Input 5 2 18 2" xfId="2805"/>
    <cellStyle name="BM Input 5 2 18 2 2" xfId="2806"/>
    <cellStyle name="BM Input 5 2 18 3" xfId="2807"/>
    <cellStyle name="BM Input 5 2 19" xfId="2808"/>
    <cellStyle name="BM Input 5 2 19 2" xfId="2809"/>
    <cellStyle name="BM Input 5 2 19 2 2" xfId="2810"/>
    <cellStyle name="BM Input 5 2 19 3" xfId="2811"/>
    <cellStyle name="BM Input 5 2 2" xfId="2812"/>
    <cellStyle name="BM Input 5 2 2 2" xfId="2813"/>
    <cellStyle name="BM Input 5 2 2 2 2" xfId="2814"/>
    <cellStyle name="BM Input 5 2 2 3" xfId="2815"/>
    <cellStyle name="BM Input 5 2 20" xfId="2816"/>
    <cellStyle name="BM Input 5 2 20 2" xfId="2817"/>
    <cellStyle name="BM Input 5 2 20 2 2" xfId="2818"/>
    <cellStyle name="BM Input 5 2 20 3" xfId="2819"/>
    <cellStyle name="BM Input 5 2 21" xfId="2820"/>
    <cellStyle name="BM Input 5 2 21 2" xfId="2821"/>
    <cellStyle name="BM Input 5 2 22" xfId="2822"/>
    <cellStyle name="BM Input 5 2 3" xfId="2823"/>
    <cellStyle name="BM Input 5 2 3 2" xfId="2824"/>
    <cellStyle name="BM Input 5 2 3 2 2" xfId="2825"/>
    <cellStyle name="BM Input 5 2 3 3" xfId="2826"/>
    <cellStyle name="BM Input 5 2 4" xfId="2827"/>
    <cellStyle name="BM Input 5 2 4 2" xfId="2828"/>
    <cellStyle name="BM Input 5 2 4 2 2" xfId="2829"/>
    <cellStyle name="BM Input 5 2 4 3" xfId="2830"/>
    <cellStyle name="BM Input 5 2 5" xfId="2831"/>
    <cellStyle name="BM Input 5 2 5 2" xfId="2832"/>
    <cellStyle name="BM Input 5 2 5 2 2" xfId="2833"/>
    <cellStyle name="BM Input 5 2 5 3" xfId="2834"/>
    <cellStyle name="BM Input 5 2 6" xfId="2835"/>
    <cellStyle name="BM Input 5 2 6 2" xfId="2836"/>
    <cellStyle name="BM Input 5 2 6 2 2" xfId="2837"/>
    <cellStyle name="BM Input 5 2 6 3" xfId="2838"/>
    <cellStyle name="BM Input 5 2 7" xfId="2839"/>
    <cellStyle name="BM Input 5 2 7 2" xfId="2840"/>
    <cellStyle name="BM Input 5 2 7 2 2" xfId="2841"/>
    <cellStyle name="BM Input 5 2 7 3" xfId="2842"/>
    <cellStyle name="BM Input 5 2 8" xfId="2843"/>
    <cellStyle name="BM Input 5 2 8 2" xfId="2844"/>
    <cellStyle name="BM Input 5 2 8 2 2" xfId="2845"/>
    <cellStyle name="BM Input 5 2 8 3" xfId="2846"/>
    <cellStyle name="BM Input 5 2 9" xfId="2847"/>
    <cellStyle name="BM Input 5 2 9 2" xfId="2848"/>
    <cellStyle name="BM Input 5 2 9 2 2" xfId="2849"/>
    <cellStyle name="BM Input 5 2 9 3" xfId="2850"/>
    <cellStyle name="BM Input 5 20" xfId="2851"/>
    <cellStyle name="BM Input 5 20 2" xfId="2852"/>
    <cellStyle name="BM Input 5 20 2 2" xfId="2853"/>
    <cellStyle name="BM Input 5 20 3" xfId="2854"/>
    <cellStyle name="BM Input 5 21" xfId="2855"/>
    <cellStyle name="BM Input 5 21 2" xfId="2856"/>
    <cellStyle name="BM Input 5 21 2 2" xfId="2857"/>
    <cellStyle name="BM Input 5 21 3" xfId="2858"/>
    <cellStyle name="BM Input 5 22" xfId="2859"/>
    <cellStyle name="BM Input 5 22 2" xfId="2860"/>
    <cellStyle name="BM Input 5 23" xfId="2861"/>
    <cellStyle name="BM Input 5 3" xfId="2862"/>
    <cellStyle name="BM Input 5 3 2" xfId="2863"/>
    <cellStyle name="BM Input 5 3 2 2" xfId="2864"/>
    <cellStyle name="BM Input 5 3 3" xfId="2865"/>
    <cellStyle name="BM Input 5 4" xfId="2866"/>
    <cellStyle name="BM Input 5 4 2" xfId="2867"/>
    <cellStyle name="BM Input 5 4 2 2" xfId="2868"/>
    <cellStyle name="BM Input 5 4 3" xfId="2869"/>
    <cellStyle name="BM Input 5 5" xfId="2870"/>
    <cellStyle name="BM Input 5 5 2" xfId="2871"/>
    <cellStyle name="BM Input 5 5 2 2" xfId="2872"/>
    <cellStyle name="BM Input 5 5 3" xfId="2873"/>
    <cellStyle name="BM Input 5 6" xfId="2874"/>
    <cellStyle name="BM Input 5 6 2" xfId="2875"/>
    <cellStyle name="BM Input 5 6 2 2" xfId="2876"/>
    <cellStyle name="BM Input 5 6 3" xfId="2877"/>
    <cellStyle name="BM Input 5 7" xfId="2878"/>
    <cellStyle name="BM Input 5 7 2" xfId="2879"/>
    <cellStyle name="BM Input 5 7 2 2" xfId="2880"/>
    <cellStyle name="BM Input 5 7 3" xfId="2881"/>
    <cellStyle name="BM Input 5 8" xfId="2882"/>
    <cellStyle name="BM Input 5 8 2" xfId="2883"/>
    <cellStyle name="BM Input 5 8 2 2" xfId="2884"/>
    <cellStyle name="BM Input 5 8 3" xfId="2885"/>
    <cellStyle name="BM Input 5 9" xfId="2886"/>
    <cellStyle name="BM Input 5 9 2" xfId="2887"/>
    <cellStyle name="BM Input 5 9 2 2" xfId="2888"/>
    <cellStyle name="BM Input 5 9 3" xfId="2889"/>
    <cellStyle name="BM Input 6" xfId="2890"/>
    <cellStyle name="BM Input 6 10" xfId="2891"/>
    <cellStyle name="BM Input 6 10 2" xfId="2892"/>
    <cellStyle name="BM Input 6 10 2 2" xfId="2893"/>
    <cellStyle name="BM Input 6 10 3" xfId="2894"/>
    <cellStyle name="BM Input 6 11" xfId="2895"/>
    <cellStyle name="BM Input 6 11 2" xfId="2896"/>
    <cellStyle name="BM Input 6 11 2 2" xfId="2897"/>
    <cellStyle name="BM Input 6 11 3" xfId="2898"/>
    <cellStyle name="BM Input 6 12" xfId="2899"/>
    <cellStyle name="BM Input 6 12 2" xfId="2900"/>
    <cellStyle name="BM Input 6 12 2 2" xfId="2901"/>
    <cellStyle name="BM Input 6 12 3" xfId="2902"/>
    <cellStyle name="BM Input 6 13" xfId="2903"/>
    <cellStyle name="BM Input 6 13 2" xfId="2904"/>
    <cellStyle name="BM Input 6 13 2 2" xfId="2905"/>
    <cellStyle name="BM Input 6 13 3" xfId="2906"/>
    <cellStyle name="BM Input 6 14" xfId="2907"/>
    <cellStyle name="BM Input 6 14 2" xfId="2908"/>
    <cellStyle name="BM Input 6 14 2 2" xfId="2909"/>
    <cellStyle name="BM Input 6 14 3" xfId="2910"/>
    <cellStyle name="BM Input 6 15" xfId="2911"/>
    <cellStyle name="BM Input 6 15 2" xfId="2912"/>
    <cellStyle name="BM Input 6 15 2 2" xfId="2913"/>
    <cellStyle name="BM Input 6 15 3" xfId="2914"/>
    <cellStyle name="BM Input 6 16" xfId="2915"/>
    <cellStyle name="BM Input 6 16 2" xfId="2916"/>
    <cellStyle name="BM Input 6 16 2 2" xfId="2917"/>
    <cellStyle name="BM Input 6 16 3" xfId="2918"/>
    <cellStyle name="BM Input 6 17" xfId="2919"/>
    <cellStyle name="BM Input 6 17 2" xfId="2920"/>
    <cellStyle name="BM Input 6 17 2 2" xfId="2921"/>
    <cellStyle name="BM Input 6 17 3" xfId="2922"/>
    <cellStyle name="BM Input 6 18" xfId="2923"/>
    <cellStyle name="BM Input 6 18 2" xfId="2924"/>
    <cellStyle name="BM Input 6 18 2 2" xfId="2925"/>
    <cellStyle name="BM Input 6 18 3" xfId="2926"/>
    <cellStyle name="BM Input 6 19" xfId="2927"/>
    <cellStyle name="BM Input 6 19 2" xfId="2928"/>
    <cellStyle name="BM Input 6 19 2 2" xfId="2929"/>
    <cellStyle name="BM Input 6 19 3" xfId="2930"/>
    <cellStyle name="BM Input 6 2" xfId="2931"/>
    <cellStyle name="BM Input 6 2 2" xfId="2932"/>
    <cellStyle name="BM Input 6 2 2 2" xfId="2933"/>
    <cellStyle name="BM Input 6 2 3" xfId="2934"/>
    <cellStyle name="BM Input 6 20" xfId="2935"/>
    <cellStyle name="BM Input 6 20 2" xfId="2936"/>
    <cellStyle name="BM Input 6 20 2 2" xfId="2937"/>
    <cellStyle name="BM Input 6 20 3" xfId="2938"/>
    <cellStyle name="BM Input 6 21" xfId="2939"/>
    <cellStyle name="BM Input 6 21 2" xfId="2940"/>
    <cellStyle name="BM Input 6 22" xfId="2941"/>
    <cellStyle name="BM Input 6 3" xfId="2942"/>
    <cellStyle name="BM Input 6 3 2" xfId="2943"/>
    <cellStyle name="BM Input 6 3 2 2" xfId="2944"/>
    <cellStyle name="BM Input 6 3 3" xfId="2945"/>
    <cellStyle name="BM Input 6 4" xfId="2946"/>
    <cellStyle name="BM Input 6 4 2" xfId="2947"/>
    <cellStyle name="BM Input 6 4 2 2" xfId="2948"/>
    <cellStyle name="BM Input 6 4 3" xfId="2949"/>
    <cellStyle name="BM Input 6 5" xfId="2950"/>
    <cellStyle name="BM Input 6 5 2" xfId="2951"/>
    <cellStyle name="BM Input 6 5 2 2" xfId="2952"/>
    <cellStyle name="BM Input 6 5 3" xfId="2953"/>
    <cellStyle name="BM Input 6 6" xfId="2954"/>
    <cellStyle name="BM Input 6 6 2" xfId="2955"/>
    <cellStyle name="BM Input 6 6 2 2" xfId="2956"/>
    <cellStyle name="BM Input 6 6 3" xfId="2957"/>
    <cellStyle name="BM Input 6 7" xfId="2958"/>
    <cellStyle name="BM Input 6 7 2" xfId="2959"/>
    <cellStyle name="BM Input 6 7 2 2" xfId="2960"/>
    <cellStyle name="BM Input 6 7 3" xfId="2961"/>
    <cellStyle name="BM Input 6 8" xfId="2962"/>
    <cellStyle name="BM Input 6 8 2" xfId="2963"/>
    <cellStyle name="BM Input 6 8 2 2" xfId="2964"/>
    <cellStyle name="BM Input 6 8 3" xfId="2965"/>
    <cellStyle name="BM Input 6 9" xfId="2966"/>
    <cellStyle name="BM Input 6 9 2" xfId="2967"/>
    <cellStyle name="BM Input 6 9 2 2" xfId="2968"/>
    <cellStyle name="BM Input 6 9 3" xfId="2969"/>
    <cellStyle name="BM Input 7" xfId="2970"/>
    <cellStyle name="BM Input 7 2" xfId="2971"/>
    <cellStyle name="BM Input 7 2 2" xfId="2972"/>
    <cellStyle name="BM Input 7 3" xfId="2973"/>
    <cellStyle name="BM Input 8" xfId="2974"/>
    <cellStyle name="BM Input 8 2" xfId="2975"/>
    <cellStyle name="BM Input 8 2 2" xfId="2976"/>
    <cellStyle name="BM Input 8 3" xfId="2977"/>
    <cellStyle name="BM Input 9" xfId="2978"/>
    <cellStyle name="BM Input 9 2" xfId="2979"/>
    <cellStyle name="BM Input 9 2 2" xfId="2980"/>
    <cellStyle name="BM Input 9 3" xfId="2981"/>
    <cellStyle name="BM Input External Link" xfId="2982"/>
    <cellStyle name="BM Input External Link 10" xfId="2983"/>
    <cellStyle name="BM Input External Link 10 2" xfId="2984"/>
    <cellStyle name="BM Input External Link 10 2 2" xfId="2985"/>
    <cellStyle name="BM Input External Link 10 3" xfId="2986"/>
    <cellStyle name="BM Input External Link 11" xfId="2987"/>
    <cellStyle name="BM Input External Link 11 2" xfId="2988"/>
    <cellStyle name="BM Input External Link 11 2 2" xfId="2989"/>
    <cellStyle name="BM Input External Link 11 3" xfId="2990"/>
    <cellStyle name="BM Input External Link 12" xfId="2991"/>
    <cellStyle name="BM Input External Link 12 2" xfId="2992"/>
    <cellStyle name="BM Input External Link 12 2 2" xfId="2993"/>
    <cellStyle name="BM Input External Link 12 3" xfId="2994"/>
    <cellStyle name="BM Input External Link 13" xfId="2995"/>
    <cellStyle name="BM Input External Link 13 2" xfId="2996"/>
    <cellStyle name="BM Input External Link 13 2 2" xfId="2997"/>
    <cellStyle name="BM Input External Link 13 3" xfId="2998"/>
    <cellStyle name="BM Input External Link 14" xfId="2999"/>
    <cellStyle name="BM Input External Link 14 2" xfId="3000"/>
    <cellStyle name="BM Input External Link 14 2 2" xfId="3001"/>
    <cellStyle name="BM Input External Link 14 3" xfId="3002"/>
    <cellStyle name="BM Input External Link 15" xfId="3003"/>
    <cellStyle name="BM Input External Link 15 2" xfId="3004"/>
    <cellStyle name="BM Input External Link 15 2 2" xfId="3005"/>
    <cellStyle name="BM Input External Link 15 3" xfId="3006"/>
    <cellStyle name="BM Input External Link 16" xfId="3007"/>
    <cellStyle name="BM Input External Link 16 2" xfId="3008"/>
    <cellStyle name="BM Input External Link 16 2 2" xfId="3009"/>
    <cellStyle name="BM Input External Link 16 3" xfId="3010"/>
    <cellStyle name="BM Input External Link 17" xfId="3011"/>
    <cellStyle name="BM Input External Link 17 2" xfId="3012"/>
    <cellStyle name="BM Input External Link 17 2 2" xfId="3013"/>
    <cellStyle name="BM Input External Link 17 3" xfId="3014"/>
    <cellStyle name="BM Input External Link 18" xfId="3015"/>
    <cellStyle name="BM Input External Link 18 2" xfId="3016"/>
    <cellStyle name="BM Input External Link 18 2 2" xfId="3017"/>
    <cellStyle name="BM Input External Link 18 3" xfId="3018"/>
    <cellStyle name="BM Input External Link 19" xfId="3019"/>
    <cellStyle name="BM Input External Link 19 2" xfId="3020"/>
    <cellStyle name="BM Input External Link 19 2 2" xfId="3021"/>
    <cellStyle name="BM Input External Link 19 3" xfId="3022"/>
    <cellStyle name="BM Input External Link 2" xfId="3023"/>
    <cellStyle name="BM Input External Link 2 10" xfId="3024"/>
    <cellStyle name="BM Input External Link 2 10 2" xfId="3025"/>
    <cellStyle name="BM Input External Link 2 10 2 2" xfId="3026"/>
    <cellStyle name="BM Input External Link 2 10 3" xfId="3027"/>
    <cellStyle name="BM Input External Link 2 11" xfId="3028"/>
    <cellStyle name="BM Input External Link 2 11 2" xfId="3029"/>
    <cellStyle name="BM Input External Link 2 11 2 2" xfId="3030"/>
    <cellStyle name="BM Input External Link 2 11 3" xfId="3031"/>
    <cellStyle name="BM Input External Link 2 12" xfId="3032"/>
    <cellStyle name="BM Input External Link 2 12 2" xfId="3033"/>
    <cellStyle name="BM Input External Link 2 12 2 2" xfId="3034"/>
    <cellStyle name="BM Input External Link 2 12 3" xfId="3035"/>
    <cellStyle name="BM Input External Link 2 13" xfId="3036"/>
    <cellStyle name="BM Input External Link 2 13 2" xfId="3037"/>
    <cellStyle name="BM Input External Link 2 13 2 2" xfId="3038"/>
    <cellStyle name="BM Input External Link 2 13 3" xfId="3039"/>
    <cellStyle name="BM Input External Link 2 14" xfId="3040"/>
    <cellStyle name="BM Input External Link 2 14 2" xfId="3041"/>
    <cellStyle name="BM Input External Link 2 14 2 2" xfId="3042"/>
    <cellStyle name="BM Input External Link 2 14 3" xfId="3043"/>
    <cellStyle name="BM Input External Link 2 15" xfId="3044"/>
    <cellStyle name="BM Input External Link 2 15 2" xfId="3045"/>
    <cellStyle name="BM Input External Link 2 15 2 2" xfId="3046"/>
    <cellStyle name="BM Input External Link 2 15 3" xfId="3047"/>
    <cellStyle name="BM Input External Link 2 16" xfId="3048"/>
    <cellStyle name="BM Input External Link 2 16 2" xfId="3049"/>
    <cellStyle name="BM Input External Link 2 16 2 2" xfId="3050"/>
    <cellStyle name="BM Input External Link 2 16 3" xfId="3051"/>
    <cellStyle name="BM Input External Link 2 17" xfId="3052"/>
    <cellStyle name="BM Input External Link 2 17 2" xfId="3053"/>
    <cellStyle name="BM Input External Link 2 17 2 2" xfId="3054"/>
    <cellStyle name="BM Input External Link 2 17 3" xfId="3055"/>
    <cellStyle name="BM Input External Link 2 18" xfId="3056"/>
    <cellStyle name="BM Input External Link 2 18 2" xfId="3057"/>
    <cellStyle name="BM Input External Link 2 18 2 2" xfId="3058"/>
    <cellStyle name="BM Input External Link 2 18 3" xfId="3059"/>
    <cellStyle name="BM Input External Link 2 19" xfId="3060"/>
    <cellStyle name="BM Input External Link 2 19 2" xfId="3061"/>
    <cellStyle name="BM Input External Link 2 19 2 2" xfId="3062"/>
    <cellStyle name="BM Input External Link 2 19 3" xfId="3063"/>
    <cellStyle name="BM Input External Link 2 2" xfId="3064"/>
    <cellStyle name="BM Input External Link 2 2 10" xfId="3065"/>
    <cellStyle name="BM Input External Link 2 2 10 2" xfId="3066"/>
    <cellStyle name="BM Input External Link 2 2 10 2 2" xfId="3067"/>
    <cellStyle name="BM Input External Link 2 2 10 3" xfId="3068"/>
    <cellStyle name="BM Input External Link 2 2 11" xfId="3069"/>
    <cellStyle name="BM Input External Link 2 2 11 2" xfId="3070"/>
    <cellStyle name="BM Input External Link 2 2 11 2 2" xfId="3071"/>
    <cellStyle name="BM Input External Link 2 2 11 3" xfId="3072"/>
    <cellStyle name="BM Input External Link 2 2 12" xfId="3073"/>
    <cellStyle name="BM Input External Link 2 2 12 2" xfId="3074"/>
    <cellStyle name="BM Input External Link 2 2 12 2 2" xfId="3075"/>
    <cellStyle name="BM Input External Link 2 2 12 3" xfId="3076"/>
    <cellStyle name="BM Input External Link 2 2 13" xfId="3077"/>
    <cellStyle name="BM Input External Link 2 2 13 2" xfId="3078"/>
    <cellStyle name="BM Input External Link 2 2 13 2 2" xfId="3079"/>
    <cellStyle name="BM Input External Link 2 2 13 3" xfId="3080"/>
    <cellStyle name="BM Input External Link 2 2 14" xfId="3081"/>
    <cellStyle name="BM Input External Link 2 2 14 2" xfId="3082"/>
    <cellStyle name="BM Input External Link 2 2 14 2 2" xfId="3083"/>
    <cellStyle name="BM Input External Link 2 2 14 3" xfId="3084"/>
    <cellStyle name="BM Input External Link 2 2 15" xfId="3085"/>
    <cellStyle name="BM Input External Link 2 2 15 2" xfId="3086"/>
    <cellStyle name="BM Input External Link 2 2 15 2 2" xfId="3087"/>
    <cellStyle name="BM Input External Link 2 2 15 3" xfId="3088"/>
    <cellStyle name="BM Input External Link 2 2 16" xfId="3089"/>
    <cellStyle name="BM Input External Link 2 2 16 2" xfId="3090"/>
    <cellStyle name="BM Input External Link 2 2 16 2 2" xfId="3091"/>
    <cellStyle name="BM Input External Link 2 2 16 3" xfId="3092"/>
    <cellStyle name="BM Input External Link 2 2 17" xfId="3093"/>
    <cellStyle name="BM Input External Link 2 2 17 2" xfId="3094"/>
    <cellStyle name="BM Input External Link 2 2 17 2 2" xfId="3095"/>
    <cellStyle name="BM Input External Link 2 2 17 3" xfId="3096"/>
    <cellStyle name="BM Input External Link 2 2 18" xfId="3097"/>
    <cellStyle name="BM Input External Link 2 2 18 2" xfId="3098"/>
    <cellStyle name="BM Input External Link 2 2 19" xfId="3099"/>
    <cellStyle name="BM Input External Link 2 2 2" xfId="3100"/>
    <cellStyle name="BM Input External Link 2 2 2 10" xfId="3101"/>
    <cellStyle name="BM Input External Link 2 2 2 10 2" xfId="3102"/>
    <cellStyle name="BM Input External Link 2 2 2 10 2 2" xfId="3103"/>
    <cellStyle name="BM Input External Link 2 2 2 10 3" xfId="3104"/>
    <cellStyle name="BM Input External Link 2 2 2 11" xfId="3105"/>
    <cellStyle name="BM Input External Link 2 2 2 11 2" xfId="3106"/>
    <cellStyle name="BM Input External Link 2 2 2 11 2 2" xfId="3107"/>
    <cellStyle name="BM Input External Link 2 2 2 11 3" xfId="3108"/>
    <cellStyle name="BM Input External Link 2 2 2 12" xfId="3109"/>
    <cellStyle name="BM Input External Link 2 2 2 12 2" xfId="3110"/>
    <cellStyle name="BM Input External Link 2 2 2 12 2 2" xfId="3111"/>
    <cellStyle name="BM Input External Link 2 2 2 12 3" xfId="3112"/>
    <cellStyle name="BM Input External Link 2 2 2 13" xfId="3113"/>
    <cellStyle name="BM Input External Link 2 2 2 13 2" xfId="3114"/>
    <cellStyle name="BM Input External Link 2 2 2 13 2 2" xfId="3115"/>
    <cellStyle name="BM Input External Link 2 2 2 13 3" xfId="3116"/>
    <cellStyle name="BM Input External Link 2 2 2 14" xfId="3117"/>
    <cellStyle name="BM Input External Link 2 2 2 14 2" xfId="3118"/>
    <cellStyle name="BM Input External Link 2 2 2 14 2 2" xfId="3119"/>
    <cellStyle name="BM Input External Link 2 2 2 14 3" xfId="3120"/>
    <cellStyle name="BM Input External Link 2 2 2 15" xfId="3121"/>
    <cellStyle name="BM Input External Link 2 2 2 15 2" xfId="3122"/>
    <cellStyle name="BM Input External Link 2 2 2 15 2 2" xfId="3123"/>
    <cellStyle name="BM Input External Link 2 2 2 15 3" xfId="3124"/>
    <cellStyle name="BM Input External Link 2 2 2 16" xfId="3125"/>
    <cellStyle name="BM Input External Link 2 2 2 16 2" xfId="3126"/>
    <cellStyle name="BM Input External Link 2 2 2 16 2 2" xfId="3127"/>
    <cellStyle name="BM Input External Link 2 2 2 16 3" xfId="3128"/>
    <cellStyle name="BM Input External Link 2 2 2 17" xfId="3129"/>
    <cellStyle name="BM Input External Link 2 2 2 17 2" xfId="3130"/>
    <cellStyle name="BM Input External Link 2 2 2 17 2 2" xfId="3131"/>
    <cellStyle name="BM Input External Link 2 2 2 17 3" xfId="3132"/>
    <cellStyle name="BM Input External Link 2 2 2 18" xfId="3133"/>
    <cellStyle name="BM Input External Link 2 2 2 18 2" xfId="3134"/>
    <cellStyle name="BM Input External Link 2 2 2 18 2 2" xfId="3135"/>
    <cellStyle name="BM Input External Link 2 2 2 18 3" xfId="3136"/>
    <cellStyle name="BM Input External Link 2 2 2 19" xfId="3137"/>
    <cellStyle name="BM Input External Link 2 2 2 19 2" xfId="3138"/>
    <cellStyle name="BM Input External Link 2 2 2 19 2 2" xfId="3139"/>
    <cellStyle name="BM Input External Link 2 2 2 19 3" xfId="3140"/>
    <cellStyle name="BM Input External Link 2 2 2 2" xfId="3141"/>
    <cellStyle name="BM Input External Link 2 2 2 2 2" xfId="3142"/>
    <cellStyle name="BM Input External Link 2 2 2 2 2 2" xfId="3143"/>
    <cellStyle name="BM Input External Link 2 2 2 2 3" xfId="3144"/>
    <cellStyle name="BM Input External Link 2 2 2 20" xfId="3145"/>
    <cellStyle name="BM Input External Link 2 2 2 20 2" xfId="3146"/>
    <cellStyle name="BM Input External Link 2 2 2 20 2 2" xfId="3147"/>
    <cellStyle name="BM Input External Link 2 2 2 20 3" xfId="3148"/>
    <cellStyle name="BM Input External Link 2 2 2 21" xfId="3149"/>
    <cellStyle name="BM Input External Link 2 2 2 21 2" xfId="3150"/>
    <cellStyle name="BM Input External Link 2 2 2 22" xfId="3151"/>
    <cellStyle name="BM Input External Link 2 2 2 3" xfId="3152"/>
    <cellStyle name="BM Input External Link 2 2 2 3 2" xfId="3153"/>
    <cellStyle name="BM Input External Link 2 2 2 3 2 2" xfId="3154"/>
    <cellStyle name="BM Input External Link 2 2 2 3 3" xfId="3155"/>
    <cellStyle name="BM Input External Link 2 2 2 4" xfId="3156"/>
    <cellStyle name="BM Input External Link 2 2 2 4 2" xfId="3157"/>
    <cellStyle name="BM Input External Link 2 2 2 4 2 2" xfId="3158"/>
    <cellStyle name="BM Input External Link 2 2 2 4 3" xfId="3159"/>
    <cellStyle name="BM Input External Link 2 2 2 5" xfId="3160"/>
    <cellStyle name="BM Input External Link 2 2 2 5 2" xfId="3161"/>
    <cellStyle name="BM Input External Link 2 2 2 5 2 2" xfId="3162"/>
    <cellStyle name="BM Input External Link 2 2 2 5 3" xfId="3163"/>
    <cellStyle name="BM Input External Link 2 2 2 6" xfId="3164"/>
    <cellStyle name="BM Input External Link 2 2 2 6 2" xfId="3165"/>
    <cellStyle name="BM Input External Link 2 2 2 6 2 2" xfId="3166"/>
    <cellStyle name="BM Input External Link 2 2 2 6 3" xfId="3167"/>
    <cellStyle name="BM Input External Link 2 2 2 7" xfId="3168"/>
    <cellStyle name="BM Input External Link 2 2 2 7 2" xfId="3169"/>
    <cellStyle name="BM Input External Link 2 2 2 7 2 2" xfId="3170"/>
    <cellStyle name="BM Input External Link 2 2 2 7 3" xfId="3171"/>
    <cellStyle name="BM Input External Link 2 2 2 8" xfId="3172"/>
    <cellStyle name="BM Input External Link 2 2 2 8 2" xfId="3173"/>
    <cellStyle name="BM Input External Link 2 2 2 8 2 2" xfId="3174"/>
    <cellStyle name="BM Input External Link 2 2 2 8 3" xfId="3175"/>
    <cellStyle name="BM Input External Link 2 2 2 9" xfId="3176"/>
    <cellStyle name="BM Input External Link 2 2 2 9 2" xfId="3177"/>
    <cellStyle name="BM Input External Link 2 2 2 9 2 2" xfId="3178"/>
    <cellStyle name="BM Input External Link 2 2 2 9 3" xfId="3179"/>
    <cellStyle name="BM Input External Link 2 2 3" xfId="3180"/>
    <cellStyle name="BM Input External Link 2 2 3 2" xfId="3181"/>
    <cellStyle name="BM Input External Link 2 2 3 2 2" xfId="3182"/>
    <cellStyle name="BM Input External Link 2 2 3 3" xfId="3183"/>
    <cellStyle name="BM Input External Link 2 2 4" xfId="3184"/>
    <cellStyle name="BM Input External Link 2 2 4 2" xfId="3185"/>
    <cellStyle name="BM Input External Link 2 2 4 2 2" xfId="3186"/>
    <cellStyle name="BM Input External Link 2 2 4 3" xfId="3187"/>
    <cellStyle name="BM Input External Link 2 2 5" xfId="3188"/>
    <cellStyle name="BM Input External Link 2 2 5 2" xfId="3189"/>
    <cellStyle name="BM Input External Link 2 2 5 2 2" xfId="3190"/>
    <cellStyle name="BM Input External Link 2 2 5 3" xfId="3191"/>
    <cellStyle name="BM Input External Link 2 2 6" xfId="3192"/>
    <cellStyle name="BM Input External Link 2 2 6 2" xfId="3193"/>
    <cellStyle name="BM Input External Link 2 2 6 2 2" xfId="3194"/>
    <cellStyle name="BM Input External Link 2 2 6 3" xfId="3195"/>
    <cellStyle name="BM Input External Link 2 2 7" xfId="3196"/>
    <cellStyle name="BM Input External Link 2 2 7 2" xfId="3197"/>
    <cellStyle name="BM Input External Link 2 2 7 2 2" xfId="3198"/>
    <cellStyle name="BM Input External Link 2 2 7 3" xfId="3199"/>
    <cellStyle name="BM Input External Link 2 2 8" xfId="3200"/>
    <cellStyle name="BM Input External Link 2 2 8 2" xfId="3201"/>
    <cellStyle name="BM Input External Link 2 2 8 2 2" xfId="3202"/>
    <cellStyle name="BM Input External Link 2 2 8 3" xfId="3203"/>
    <cellStyle name="BM Input External Link 2 2 9" xfId="3204"/>
    <cellStyle name="BM Input External Link 2 2 9 2" xfId="3205"/>
    <cellStyle name="BM Input External Link 2 2 9 2 2" xfId="3206"/>
    <cellStyle name="BM Input External Link 2 2 9 3" xfId="3207"/>
    <cellStyle name="BM Input External Link 2 20" xfId="3208"/>
    <cellStyle name="BM Input External Link 2 20 2" xfId="3209"/>
    <cellStyle name="BM Input External Link 2 20 2 2" xfId="3210"/>
    <cellStyle name="BM Input External Link 2 20 3" xfId="3211"/>
    <cellStyle name="BM Input External Link 2 21" xfId="3212"/>
    <cellStyle name="BM Input External Link 2 21 2" xfId="3213"/>
    <cellStyle name="BM Input External Link 2 22" xfId="3214"/>
    <cellStyle name="BM Input External Link 2 3" xfId="3215"/>
    <cellStyle name="BM Input External Link 2 3 10" xfId="3216"/>
    <cellStyle name="BM Input External Link 2 3 10 2" xfId="3217"/>
    <cellStyle name="BM Input External Link 2 3 10 2 2" xfId="3218"/>
    <cellStyle name="BM Input External Link 2 3 10 3" xfId="3219"/>
    <cellStyle name="BM Input External Link 2 3 11" xfId="3220"/>
    <cellStyle name="BM Input External Link 2 3 11 2" xfId="3221"/>
    <cellStyle name="BM Input External Link 2 3 11 2 2" xfId="3222"/>
    <cellStyle name="BM Input External Link 2 3 11 3" xfId="3223"/>
    <cellStyle name="BM Input External Link 2 3 12" xfId="3224"/>
    <cellStyle name="BM Input External Link 2 3 12 2" xfId="3225"/>
    <cellStyle name="BM Input External Link 2 3 12 2 2" xfId="3226"/>
    <cellStyle name="BM Input External Link 2 3 12 3" xfId="3227"/>
    <cellStyle name="BM Input External Link 2 3 13" xfId="3228"/>
    <cellStyle name="BM Input External Link 2 3 13 2" xfId="3229"/>
    <cellStyle name="BM Input External Link 2 3 13 2 2" xfId="3230"/>
    <cellStyle name="BM Input External Link 2 3 13 3" xfId="3231"/>
    <cellStyle name="BM Input External Link 2 3 14" xfId="3232"/>
    <cellStyle name="BM Input External Link 2 3 14 2" xfId="3233"/>
    <cellStyle name="BM Input External Link 2 3 14 2 2" xfId="3234"/>
    <cellStyle name="BM Input External Link 2 3 14 3" xfId="3235"/>
    <cellStyle name="BM Input External Link 2 3 15" xfId="3236"/>
    <cellStyle name="BM Input External Link 2 3 15 2" xfId="3237"/>
    <cellStyle name="BM Input External Link 2 3 15 2 2" xfId="3238"/>
    <cellStyle name="BM Input External Link 2 3 15 3" xfId="3239"/>
    <cellStyle name="BM Input External Link 2 3 16" xfId="3240"/>
    <cellStyle name="BM Input External Link 2 3 16 2" xfId="3241"/>
    <cellStyle name="BM Input External Link 2 3 16 2 2" xfId="3242"/>
    <cellStyle name="BM Input External Link 2 3 16 3" xfId="3243"/>
    <cellStyle name="BM Input External Link 2 3 17" xfId="3244"/>
    <cellStyle name="BM Input External Link 2 3 17 2" xfId="3245"/>
    <cellStyle name="BM Input External Link 2 3 17 2 2" xfId="3246"/>
    <cellStyle name="BM Input External Link 2 3 17 3" xfId="3247"/>
    <cellStyle name="BM Input External Link 2 3 18" xfId="3248"/>
    <cellStyle name="BM Input External Link 2 3 18 2" xfId="3249"/>
    <cellStyle name="BM Input External Link 2 3 19" xfId="3250"/>
    <cellStyle name="BM Input External Link 2 3 2" xfId="3251"/>
    <cellStyle name="BM Input External Link 2 3 2 10" xfId="3252"/>
    <cellStyle name="BM Input External Link 2 3 2 10 2" xfId="3253"/>
    <cellStyle name="BM Input External Link 2 3 2 10 2 2" xfId="3254"/>
    <cellStyle name="BM Input External Link 2 3 2 10 3" xfId="3255"/>
    <cellStyle name="BM Input External Link 2 3 2 11" xfId="3256"/>
    <cellStyle name="BM Input External Link 2 3 2 11 2" xfId="3257"/>
    <cellStyle name="BM Input External Link 2 3 2 11 2 2" xfId="3258"/>
    <cellStyle name="BM Input External Link 2 3 2 11 3" xfId="3259"/>
    <cellStyle name="BM Input External Link 2 3 2 12" xfId="3260"/>
    <cellStyle name="BM Input External Link 2 3 2 12 2" xfId="3261"/>
    <cellStyle name="BM Input External Link 2 3 2 12 2 2" xfId="3262"/>
    <cellStyle name="BM Input External Link 2 3 2 12 3" xfId="3263"/>
    <cellStyle name="BM Input External Link 2 3 2 13" xfId="3264"/>
    <cellStyle name="BM Input External Link 2 3 2 13 2" xfId="3265"/>
    <cellStyle name="BM Input External Link 2 3 2 13 2 2" xfId="3266"/>
    <cellStyle name="BM Input External Link 2 3 2 13 3" xfId="3267"/>
    <cellStyle name="BM Input External Link 2 3 2 14" xfId="3268"/>
    <cellStyle name="BM Input External Link 2 3 2 14 2" xfId="3269"/>
    <cellStyle name="BM Input External Link 2 3 2 14 2 2" xfId="3270"/>
    <cellStyle name="BM Input External Link 2 3 2 14 3" xfId="3271"/>
    <cellStyle name="BM Input External Link 2 3 2 15" xfId="3272"/>
    <cellStyle name="BM Input External Link 2 3 2 15 2" xfId="3273"/>
    <cellStyle name="BM Input External Link 2 3 2 15 2 2" xfId="3274"/>
    <cellStyle name="BM Input External Link 2 3 2 15 3" xfId="3275"/>
    <cellStyle name="BM Input External Link 2 3 2 16" xfId="3276"/>
    <cellStyle name="BM Input External Link 2 3 2 16 2" xfId="3277"/>
    <cellStyle name="BM Input External Link 2 3 2 16 2 2" xfId="3278"/>
    <cellStyle name="BM Input External Link 2 3 2 16 3" xfId="3279"/>
    <cellStyle name="BM Input External Link 2 3 2 17" xfId="3280"/>
    <cellStyle name="BM Input External Link 2 3 2 17 2" xfId="3281"/>
    <cellStyle name="BM Input External Link 2 3 2 17 2 2" xfId="3282"/>
    <cellStyle name="BM Input External Link 2 3 2 17 3" xfId="3283"/>
    <cellStyle name="BM Input External Link 2 3 2 18" xfId="3284"/>
    <cellStyle name="BM Input External Link 2 3 2 18 2" xfId="3285"/>
    <cellStyle name="BM Input External Link 2 3 2 18 2 2" xfId="3286"/>
    <cellStyle name="BM Input External Link 2 3 2 18 3" xfId="3287"/>
    <cellStyle name="BM Input External Link 2 3 2 19" xfId="3288"/>
    <cellStyle name="BM Input External Link 2 3 2 19 2" xfId="3289"/>
    <cellStyle name="BM Input External Link 2 3 2 19 2 2" xfId="3290"/>
    <cellStyle name="BM Input External Link 2 3 2 19 3" xfId="3291"/>
    <cellStyle name="BM Input External Link 2 3 2 2" xfId="3292"/>
    <cellStyle name="BM Input External Link 2 3 2 2 2" xfId="3293"/>
    <cellStyle name="BM Input External Link 2 3 2 2 2 2" xfId="3294"/>
    <cellStyle name="BM Input External Link 2 3 2 2 3" xfId="3295"/>
    <cellStyle name="BM Input External Link 2 3 2 20" xfId="3296"/>
    <cellStyle name="BM Input External Link 2 3 2 20 2" xfId="3297"/>
    <cellStyle name="BM Input External Link 2 3 2 20 2 2" xfId="3298"/>
    <cellStyle name="BM Input External Link 2 3 2 20 3" xfId="3299"/>
    <cellStyle name="BM Input External Link 2 3 2 21" xfId="3300"/>
    <cellStyle name="BM Input External Link 2 3 2 21 2" xfId="3301"/>
    <cellStyle name="BM Input External Link 2 3 2 22" xfId="3302"/>
    <cellStyle name="BM Input External Link 2 3 2 3" xfId="3303"/>
    <cellStyle name="BM Input External Link 2 3 2 3 2" xfId="3304"/>
    <cellStyle name="BM Input External Link 2 3 2 3 2 2" xfId="3305"/>
    <cellStyle name="BM Input External Link 2 3 2 3 3" xfId="3306"/>
    <cellStyle name="BM Input External Link 2 3 2 4" xfId="3307"/>
    <cellStyle name="BM Input External Link 2 3 2 4 2" xfId="3308"/>
    <cellStyle name="BM Input External Link 2 3 2 4 2 2" xfId="3309"/>
    <cellStyle name="BM Input External Link 2 3 2 4 3" xfId="3310"/>
    <cellStyle name="BM Input External Link 2 3 2 5" xfId="3311"/>
    <cellStyle name="BM Input External Link 2 3 2 5 2" xfId="3312"/>
    <cellStyle name="BM Input External Link 2 3 2 5 2 2" xfId="3313"/>
    <cellStyle name="BM Input External Link 2 3 2 5 3" xfId="3314"/>
    <cellStyle name="BM Input External Link 2 3 2 6" xfId="3315"/>
    <cellStyle name="BM Input External Link 2 3 2 6 2" xfId="3316"/>
    <cellStyle name="BM Input External Link 2 3 2 6 2 2" xfId="3317"/>
    <cellStyle name="BM Input External Link 2 3 2 6 3" xfId="3318"/>
    <cellStyle name="BM Input External Link 2 3 2 7" xfId="3319"/>
    <cellStyle name="BM Input External Link 2 3 2 7 2" xfId="3320"/>
    <cellStyle name="BM Input External Link 2 3 2 7 2 2" xfId="3321"/>
    <cellStyle name="BM Input External Link 2 3 2 7 3" xfId="3322"/>
    <cellStyle name="BM Input External Link 2 3 2 8" xfId="3323"/>
    <cellStyle name="BM Input External Link 2 3 2 8 2" xfId="3324"/>
    <cellStyle name="BM Input External Link 2 3 2 8 2 2" xfId="3325"/>
    <cellStyle name="BM Input External Link 2 3 2 8 3" xfId="3326"/>
    <cellStyle name="BM Input External Link 2 3 2 9" xfId="3327"/>
    <cellStyle name="BM Input External Link 2 3 2 9 2" xfId="3328"/>
    <cellStyle name="BM Input External Link 2 3 2 9 2 2" xfId="3329"/>
    <cellStyle name="BM Input External Link 2 3 2 9 3" xfId="3330"/>
    <cellStyle name="BM Input External Link 2 3 3" xfId="3331"/>
    <cellStyle name="BM Input External Link 2 3 3 2" xfId="3332"/>
    <cellStyle name="BM Input External Link 2 3 3 2 2" xfId="3333"/>
    <cellStyle name="BM Input External Link 2 3 3 3" xfId="3334"/>
    <cellStyle name="BM Input External Link 2 3 4" xfId="3335"/>
    <cellStyle name="BM Input External Link 2 3 4 2" xfId="3336"/>
    <cellStyle name="BM Input External Link 2 3 4 2 2" xfId="3337"/>
    <cellStyle name="BM Input External Link 2 3 4 3" xfId="3338"/>
    <cellStyle name="BM Input External Link 2 3 5" xfId="3339"/>
    <cellStyle name="BM Input External Link 2 3 5 2" xfId="3340"/>
    <cellStyle name="BM Input External Link 2 3 5 2 2" xfId="3341"/>
    <cellStyle name="BM Input External Link 2 3 5 3" xfId="3342"/>
    <cellStyle name="BM Input External Link 2 3 6" xfId="3343"/>
    <cellStyle name="BM Input External Link 2 3 6 2" xfId="3344"/>
    <cellStyle name="BM Input External Link 2 3 6 2 2" xfId="3345"/>
    <cellStyle name="BM Input External Link 2 3 6 3" xfId="3346"/>
    <cellStyle name="BM Input External Link 2 3 7" xfId="3347"/>
    <cellStyle name="BM Input External Link 2 3 7 2" xfId="3348"/>
    <cellStyle name="BM Input External Link 2 3 7 2 2" xfId="3349"/>
    <cellStyle name="BM Input External Link 2 3 7 3" xfId="3350"/>
    <cellStyle name="BM Input External Link 2 3 8" xfId="3351"/>
    <cellStyle name="BM Input External Link 2 3 8 2" xfId="3352"/>
    <cellStyle name="BM Input External Link 2 3 8 2 2" xfId="3353"/>
    <cellStyle name="BM Input External Link 2 3 8 3" xfId="3354"/>
    <cellStyle name="BM Input External Link 2 3 9" xfId="3355"/>
    <cellStyle name="BM Input External Link 2 3 9 2" xfId="3356"/>
    <cellStyle name="BM Input External Link 2 3 9 2 2" xfId="3357"/>
    <cellStyle name="BM Input External Link 2 3 9 3" xfId="3358"/>
    <cellStyle name="BM Input External Link 2 4" xfId="3359"/>
    <cellStyle name="BM Input External Link 2 4 10" xfId="3360"/>
    <cellStyle name="BM Input External Link 2 4 10 2" xfId="3361"/>
    <cellStyle name="BM Input External Link 2 4 10 2 2" xfId="3362"/>
    <cellStyle name="BM Input External Link 2 4 10 3" xfId="3363"/>
    <cellStyle name="BM Input External Link 2 4 11" xfId="3364"/>
    <cellStyle name="BM Input External Link 2 4 11 2" xfId="3365"/>
    <cellStyle name="BM Input External Link 2 4 11 2 2" xfId="3366"/>
    <cellStyle name="BM Input External Link 2 4 11 3" xfId="3367"/>
    <cellStyle name="BM Input External Link 2 4 12" xfId="3368"/>
    <cellStyle name="BM Input External Link 2 4 12 2" xfId="3369"/>
    <cellStyle name="BM Input External Link 2 4 12 2 2" xfId="3370"/>
    <cellStyle name="BM Input External Link 2 4 12 3" xfId="3371"/>
    <cellStyle name="BM Input External Link 2 4 13" xfId="3372"/>
    <cellStyle name="BM Input External Link 2 4 13 2" xfId="3373"/>
    <cellStyle name="BM Input External Link 2 4 13 2 2" xfId="3374"/>
    <cellStyle name="BM Input External Link 2 4 13 3" xfId="3375"/>
    <cellStyle name="BM Input External Link 2 4 14" xfId="3376"/>
    <cellStyle name="BM Input External Link 2 4 14 2" xfId="3377"/>
    <cellStyle name="BM Input External Link 2 4 14 2 2" xfId="3378"/>
    <cellStyle name="BM Input External Link 2 4 14 3" xfId="3379"/>
    <cellStyle name="BM Input External Link 2 4 15" xfId="3380"/>
    <cellStyle name="BM Input External Link 2 4 15 2" xfId="3381"/>
    <cellStyle name="BM Input External Link 2 4 15 2 2" xfId="3382"/>
    <cellStyle name="BM Input External Link 2 4 15 3" xfId="3383"/>
    <cellStyle name="BM Input External Link 2 4 16" xfId="3384"/>
    <cellStyle name="BM Input External Link 2 4 16 2" xfId="3385"/>
    <cellStyle name="BM Input External Link 2 4 16 2 2" xfId="3386"/>
    <cellStyle name="BM Input External Link 2 4 16 3" xfId="3387"/>
    <cellStyle name="BM Input External Link 2 4 17" xfId="3388"/>
    <cellStyle name="BM Input External Link 2 4 17 2" xfId="3389"/>
    <cellStyle name="BM Input External Link 2 4 17 2 2" xfId="3390"/>
    <cellStyle name="BM Input External Link 2 4 17 3" xfId="3391"/>
    <cellStyle name="BM Input External Link 2 4 18" xfId="3392"/>
    <cellStyle name="BM Input External Link 2 4 18 2" xfId="3393"/>
    <cellStyle name="BM Input External Link 2 4 18 2 2" xfId="3394"/>
    <cellStyle name="BM Input External Link 2 4 18 3" xfId="3395"/>
    <cellStyle name="BM Input External Link 2 4 19" xfId="3396"/>
    <cellStyle name="BM Input External Link 2 4 19 2" xfId="3397"/>
    <cellStyle name="BM Input External Link 2 4 19 2 2" xfId="3398"/>
    <cellStyle name="BM Input External Link 2 4 19 3" xfId="3399"/>
    <cellStyle name="BM Input External Link 2 4 2" xfId="3400"/>
    <cellStyle name="BM Input External Link 2 4 2 10" xfId="3401"/>
    <cellStyle name="BM Input External Link 2 4 2 10 2" xfId="3402"/>
    <cellStyle name="BM Input External Link 2 4 2 10 2 2" xfId="3403"/>
    <cellStyle name="BM Input External Link 2 4 2 10 3" xfId="3404"/>
    <cellStyle name="BM Input External Link 2 4 2 11" xfId="3405"/>
    <cellStyle name="BM Input External Link 2 4 2 11 2" xfId="3406"/>
    <cellStyle name="BM Input External Link 2 4 2 11 2 2" xfId="3407"/>
    <cellStyle name="BM Input External Link 2 4 2 11 3" xfId="3408"/>
    <cellStyle name="BM Input External Link 2 4 2 12" xfId="3409"/>
    <cellStyle name="BM Input External Link 2 4 2 12 2" xfId="3410"/>
    <cellStyle name="BM Input External Link 2 4 2 12 2 2" xfId="3411"/>
    <cellStyle name="BM Input External Link 2 4 2 12 3" xfId="3412"/>
    <cellStyle name="BM Input External Link 2 4 2 13" xfId="3413"/>
    <cellStyle name="BM Input External Link 2 4 2 13 2" xfId="3414"/>
    <cellStyle name="BM Input External Link 2 4 2 13 2 2" xfId="3415"/>
    <cellStyle name="BM Input External Link 2 4 2 13 3" xfId="3416"/>
    <cellStyle name="BM Input External Link 2 4 2 14" xfId="3417"/>
    <cellStyle name="BM Input External Link 2 4 2 14 2" xfId="3418"/>
    <cellStyle name="BM Input External Link 2 4 2 14 2 2" xfId="3419"/>
    <cellStyle name="BM Input External Link 2 4 2 14 3" xfId="3420"/>
    <cellStyle name="BM Input External Link 2 4 2 15" xfId="3421"/>
    <cellStyle name="BM Input External Link 2 4 2 15 2" xfId="3422"/>
    <cellStyle name="BM Input External Link 2 4 2 15 2 2" xfId="3423"/>
    <cellStyle name="BM Input External Link 2 4 2 15 3" xfId="3424"/>
    <cellStyle name="BM Input External Link 2 4 2 16" xfId="3425"/>
    <cellStyle name="BM Input External Link 2 4 2 16 2" xfId="3426"/>
    <cellStyle name="BM Input External Link 2 4 2 16 2 2" xfId="3427"/>
    <cellStyle name="BM Input External Link 2 4 2 16 3" xfId="3428"/>
    <cellStyle name="BM Input External Link 2 4 2 17" xfId="3429"/>
    <cellStyle name="BM Input External Link 2 4 2 17 2" xfId="3430"/>
    <cellStyle name="BM Input External Link 2 4 2 17 2 2" xfId="3431"/>
    <cellStyle name="BM Input External Link 2 4 2 17 3" xfId="3432"/>
    <cellStyle name="BM Input External Link 2 4 2 18" xfId="3433"/>
    <cellStyle name="BM Input External Link 2 4 2 18 2" xfId="3434"/>
    <cellStyle name="BM Input External Link 2 4 2 18 2 2" xfId="3435"/>
    <cellStyle name="BM Input External Link 2 4 2 18 3" xfId="3436"/>
    <cellStyle name="BM Input External Link 2 4 2 19" xfId="3437"/>
    <cellStyle name="BM Input External Link 2 4 2 19 2" xfId="3438"/>
    <cellStyle name="BM Input External Link 2 4 2 19 2 2" xfId="3439"/>
    <cellStyle name="BM Input External Link 2 4 2 19 3" xfId="3440"/>
    <cellStyle name="BM Input External Link 2 4 2 2" xfId="3441"/>
    <cellStyle name="BM Input External Link 2 4 2 2 2" xfId="3442"/>
    <cellStyle name="BM Input External Link 2 4 2 2 2 2" xfId="3443"/>
    <cellStyle name="BM Input External Link 2 4 2 2 3" xfId="3444"/>
    <cellStyle name="BM Input External Link 2 4 2 20" xfId="3445"/>
    <cellStyle name="BM Input External Link 2 4 2 20 2" xfId="3446"/>
    <cellStyle name="BM Input External Link 2 4 2 20 2 2" xfId="3447"/>
    <cellStyle name="BM Input External Link 2 4 2 20 3" xfId="3448"/>
    <cellStyle name="BM Input External Link 2 4 2 21" xfId="3449"/>
    <cellStyle name="BM Input External Link 2 4 2 21 2" xfId="3450"/>
    <cellStyle name="BM Input External Link 2 4 2 22" xfId="3451"/>
    <cellStyle name="BM Input External Link 2 4 2 3" xfId="3452"/>
    <cellStyle name="BM Input External Link 2 4 2 3 2" xfId="3453"/>
    <cellStyle name="BM Input External Link 2 4 2 3 2 2" xfId="3454"/>
    <cellStyle name="BM Input External Link 2 4 2 3 3" xfId="3455"/>
    <cellStyle name="BM Input External Link 2 4 2 4" xfId="3456"/>
    <cellStyle name="BM Input External Link 2 4 2 4 2" xfId="3457"/>
    <cellStyle name="BM Input External Link 2 4 2 4 2 2" xfId="3458"/>
    <cellStyle name="BM Input External Link 2 4 2 4 3" xfId="3459"/>
    <cellStyle name="BM Input External Link 2 4 2 5" xfId="3460"/>
    <cellStyle name="BM Input External Link 2 4 2 5 2" xfId="3461"/>
    <cellStyle name="BM Input External Link 2 4 2 5 2 2" xfId="3462"/>
    <cellStyle name="BM Input External Link 2 4 2 5 3" xfId="3463"/>
    <cellStyle name="BM Input External Link 2 4 2 6" xfId="3464"/>
    <cellStyle name="BM Input External Link 2 4 2 6 2" xfId="3465"/>
    <cellStyle name="BM Input External Link 2 4 2 6 2 2" xfId="3466"/>
    <cellStyle name="BM Input External Link 2 4 2 6 3" xfId="3467"/>
    <cellStyle name="BM Input External Link 2 4 2 7" xfId="3468"/>
    <cellStyle name="BM Input External Link 2 4 2 7 2" xfId="3469"/>
    <cellStyle name="BM Input External Link 2 4 2 7 2 2" xfId="3470"/>
    <cellStyle name="BM Input External Link 2 4 2 7 3" xfId="3471"/>
    <cellStyle name="BM Input External Link 2 4 2 8" xfId="3472"/>
    <cellStyle name="BM Input External Link 2 4 2 8 2" xfId="3473"/>
    <cellStyle name="BM Input External Link 2 4 2 8 2 2" xfId="3474"/>
    <cellStyle name="BM Input External Link 2 4 2 8 3" xfId="3475"/>
    <cellStyle name="BM Input External Link 2 4 2 9" xfId="3476"/>
    <cellStyle name="BM Input External Link 2 4 2 9 2" xfId="3477"/>
    <cellStyle name="BM Input External Link 2 4 2 9 2 2" xfId="3478"/>
    <cellStyle name="BM Input External Link 2 4 2 9 3" xfId="3479"/>
    <cellStyle name="BM Input External Link 2 4 20" xfId="3480"/>
    <cellStyle name="BM Input External Link 2 4 20 2" xfId="3481"/>
    <cellStyle name="BM Input External Link 2 4 20 2 2" xfId="3482"/>
    <cellStyle name="BM Input External Link 2 4 20 3" xfId="3483"/>
    <cellStyle name="BM Input External Link 2 4 21" xfId="3484"/>
    <cellStyle name="BM Input External Link 2 4 21 2" xfId="3485"/>
    <cellStyle name="BM Input External Link 2 4 21 2 2" xfId="3486"/>
    <cellStyle name="BM Input External Link 2 4 21 3" xfId="3487"/>
    <cellStyle name="BM Input External Link 2 4 22" xfId="3488"/>
    <cellStyle name="BM Input External Link 2 4 22 2" xfId="3489"/>
    <cellStyle name="BM Input External Link 2 4 23" xfId="3490"/>
    <cellStyle name="BM Input External Link 2 4 3" xfId="3491"/>
    <cellStyle name="BM Input External Link 2 4 3 2" xfId="3492"/>
    <cellStyle name="BM Input External Link 2 4 3 2 2" xfId="3493"/>
    <cellStyle name="BM Input External Link 2 4 3 3" xfId="3494"/>
    <cellStyle name="BM Input External Link 2 4 4" xfId="3495"/>
    <cellStyle name="BM Input External Link 2 4 4 2" xfId="3496"/>
    <cellStyle name="BM Input External Link 2 4 4 2 2" xfId="3497"/>
    <cellStyle name="BM Input External Link 2 4 4 3" xfId="3498"/>
    <cellStyle name="BM Input External Link 2 4 5" xfId="3499"/>
    <cellStyle name="BM Input External Link 2 4 5 2" xfId="3500"/>
    <cellStyle name="BM Input External Link 2 4 5 2 2" xfId="3501"/>
    <cellStyle name="BM Input External Link 2 4 5 3" xfId="3502"/>
    <cellStyle name="BM Input External Link 2 4 6" xfId="3503"/>
    <cellStyle name="BM Input External Link 2 4 6 2" xfId="3504"/>
    <cellStyle name="BM Input External Link 2 4 6 2 2" xfId="3505"/>
    <cellStyle name="BM Input External Link 2 4 6 3" xfId="3506"/>
    <cellStyle name="BM Input External Link 2 4 7" xfId="3507"/>
    <cellStyle name="BM Input External Link 2 4 7 2" xfId="3508"/>
    <cellStyle name="BM Input External Link 2 4 7 2 2" xfId="3509"/>
    <cellStyle name="BM Input External Link 2 4 7 3" xfId="3510"/>
    <cellStyle name="BM Input External Link 2 4 8" xfId="3511"/>
    <cellStyle name="BM Input External Link 2 4 8 2" xfId="3512"/>
    <cellStyle name="BM Input External Link 2 4 8 2 2" xfId="3513"/>
    <cellStyle name="BM Input External Link 2 4 8 3" xfId="3514"/>
    <cellStyle name="BM Input External Link 2 4 9" xfId="3515"/>
    <cellStyle name="BM Input External Link 2 4 9 2" xfId="3516"/>
    <cellStyle name="BM Input External Link 2 4 9 2 2" xfId="3517"/>
    <cellStyle name="BM Input External Link 2 4 9 3" xfId="3518"/>
    <cellStyle name="BM Input External Link 2 5" xfId="3519"/>
    <cellStyle name="BM Input External Link 2 5 10" xfId="3520"/>
    <cellStyle name="BM Input External Link 2 5 10 2" xfId="3521"/>
    <cellStyle name="BM Input External Link 2 5 10 2 2" xfId="3522"/>
    <cellStyle name="BM Input External Link 2 5 10 3" xfId="3523"/>
    <cellStyle name="BM Input External Link 2 5 11" xfId="3524"/>
    <cellStyle name="BM Input External Link 2 5 11 2" xfId="3525"/>
    <cellStyle name="BM Input External Link 2 5 11 2 2" xfId="3526"/>
    <cellStyle name="BM Input External Link 2 5 11 3" xfId="3527"/>
    <cellStyle name="BM Input External Link 2 5 12" xfId="3528"/>
    <cellStyle name="BM Input External Link 2 5 12 2" xfId="3529"/>
    <cellStyle name="BM Input External Link 2 5 12 2 2" xfId="3530"/>
    <cellStyle name="BM Input External Link 2 5 12 3" xfId="3531"/>
    <cellStyle name="BM Input External Link 2 5 13" xfId="3532"/>
    <cellStyle name="BM Input External Link 2 5 13 2" xfId="3533"/>
    <cellStyle name="BM Input External Link 2 5 13 2 2" xfId="3534"/>
    <cellStyle name="BM Input External Link 2 5 13 3" xfId="3535"/>
    <cellStyle name="BM Input External Link 2 5 14" xfId="3536"/>
    <cellStyle name="BM Input External Link 2 5 14 2" xfId="3537"/>
    <cellStyle name="BM Input External Link 2 5 14 2 2" xfId="3538"/>
    <cellStyle name="BM Input External Link 2 5 14 3" xfId="3539"/>
    <cellStyle name="BM Input External Link 2 5 15" xfId="3540"/>
    <cellStyle name="BM Input External Link 2 5 15 2" xfId="3541"/>
    <cellStyle name="BM Input External Link 2 5 15 2 2" xfId="3542"/>
    <cellStyle name="BM Input External Link 2 5 15 3" xfId="3543"/>
    <cellStyle name="BM Input External Link 2 5 16" xfId="3544"/>
    <cellStyle name="BM Input External Link 2 5 16 2" xfId="3545"/>
    <cellStyle name="BM Input External Link 2 5 16 2 2" xfId="3546"/>
    <cellStyle name="BM Input External Link 2 5 16 3" xfId="3547"/>
    <cellStyle name="BM Input External Link 2 5 17" xfId="3548"/>
    <cellStyle name="BM Input External Link 2 5 17 2" xfId="3549"/>
    <cellStyle name="BM Input External Link 2 5 17 2 2" xfId="3550"/>
    <cellStyle name="BM Input External Link 2 5 17 3" xfId="3551"/>
    <cellStyle name="BM Input External Link 2 5 18" xfId="3552"/>
    <cellStyle name="BM Input External Link 2 5 18 2" xfId="3553"/>
    <cellStyle name="BM Input External Link 2 5 18 2 2" xfId="3554"/>
    <cellStyle name="BM Input External Link 2 5 18 3" xfId="3555"/>
    <cellStyle name="BM Input External Link 2 5 19" xfId="3556"/>
    <cellStyle name="BM Input External Link 2 5 19 2" xfId="3557"/>
    <cellStyle name="BM Input External Link 2 5 19 2 2" xfId="3558"/>
    <cellStyle name="BM Input External Link 2 5 19 3" xfId="3559"/>
    <cellStyle name="BM Input External Link 2 5 2" xfId="3560"/>
    <cellStyle name="BM Input External Link 2 5 2 2" xfId="3561"/>
    <cellStyle name="BM Input External Link 2 5 2 2 2" xfId="3562"/>
    <cellStyle name="BM Input External Link 2 5 2 3" xfId="3563"/>
    <cellStyle name="BM Input External Link 2 5 20" xfId="3564"/>
    <cellStyle name="BM Input External Link 2 5 20 2" xfId="3565"/>
    <cellStyle name="BM Input External Link 2 5 20 2 2" xfId="3566"/>
    <cellStyle name="BM Input External Link 2 5 20 3" xfId="3567"/>
    <cellStyle name="BM Input External Link 2 5 21" xfId="3568"/>
    <cellStyle name="BM Input External Link 2 5 21 2" xfId="3569"/>
    <cellStyle name="BM Input External Link 2 5 22" xfId="3570"/>
    <cellStyle name="BM Input External Link 2 5 3" xfId="3571"/>
    <cellStyle name="BM Input External Link 2 5 3 2" xfId="3572"/>
    <cellStyle name="BM Input External Link 2 5 3 2 2" xfId="3573"/>
    <cellStyle name="BM Input External Link 2 5 3 3" xfId="3574"/>
    <cellStyle name="BM Input External Link 2 5 4" xfId="3575"/>
    <cellStyle name="BM Input External Link 2 5 4 2" xfId="3576"/>
    <cellStyle name="BM Input External Link 2 5 4 2 2" xfId="3577"/>
    <cellStyle name="BM Input External Link 2 5 4 3" xfId="3578"/>
    <cellStyle name="BM Input External Link 2 5 5" xfId="3579"/>
    <cellStyle name="BM Input External Link 2 5 5 2" xfId="3580"/>
    <cellStyle name="BM Input External Link 2 5 5 2 2" xfId="3581"/>
    <cellStyle name="BM Input External Link 2 5 5 3" xfId="3582"/>
    <cellStyle name="BM Input External Link 2 5 6" xfId="3583"/>
    <cellStyle name="BM Input External Link 2 5 6 2" xfId="3584"/>
    <cellStyle name="BM Input External Link 2 5 6 2 2" xfId="3585"/>
    <cellStyle name="BM Input External Link 2 5 6 3" xfId="3586"/>
    <cellStyle name="BM Input External Link 2 5 7" xfId="3587"/>
    <cellStyle name="BM Input External Link 2 5 7 2" xfId="3588"/>
    <cellStyle name="BM Input External Link 2 5 7 2 2" xfId="3589"/>
    <cellStyle name="BM Input External Link 2 5 7 3" xfId="3590"/>
    <cellStyle name="BM Input External Link 2 5 8" xfId="3591"/>
    <cellStyle name="BM Input External Link 2 5 8 2" xfId="3592"/>
    <cellStyle name="BM Input External Link 2 5 8 2 2" xfId="3593"/>
    <cellStyle name="BM Input External Link 2 5 8 3" xfId="3594"/>
    <cellStyle name="BM Input External Link 2 5 9" xfId="3595"/>
    <cellStyle name="BM Input External Link 2 5 9 2" xfId="3596"/>
    <cellStyle name="BM Input External Link 2 5 9 2 2" xfId="3597"/>
    <cellStyle name="BM Input External Link 2 5 9 3" xfId="3598"/>
    <cellStyle name="BM Input External Link 2 6" xfId="3599"/>
    <cellStyle name="BM Input External Link 2 6 2" xfId="3600"/>
    <cellStyle name="BM Input External Link 2 6 2 2" xfId="3601"/>
    <cellStyle name="BM Input External Link 2 6 3" xfId="3602"/>
    <cellStyle name="BM Input External Link 2 7" xfId="3603"/>
    <cellStyle name="BM Input External Link 2 7 2" xfId="3604"/>
    <cellStyle name="BM Input External Link 2 7 2 2" xfId="3605"/>
    <cellStyle name="BM Input External Link 2 7 3" xfId="3606"/>
    <cellStyle name="BM Input External Link 2 8" xfId="3607"/>
    <cellStyle name="BM Input External Link 2 8 2" xfId="3608"/>
    <cellStyle name="BM Input External Link 2 8 2 2" xfId="3609"/>
    <cellStyle name="BM Input External Link 2 8 3" xfId="3610"/>
    <cellStyle name="BM Input External Link 2 9" xfId="3611"/>
    <cellStyle name="BM Input External Link 2 9 2" xfId="3612"/>
    <cellStyle name="BM Input External Link 2 9 2 2" xfId="3613"/>
    <cellStyle name="BM Input External Link 2 9 3" xfId="3614"/>
    <cellStyle name="BM Input External Link 20" xfId="3615"/>
    <cellStyle name="BM Input External Link 20 2" xfId="3616"/>
    <cellStyle name="BM Input External Link 20 2 2" xfId="3617"/>
    <cellStyle name="BM Input External Link 20 3" xfId="3618"/>
    <cellStyle name="BM Input External Link 21" xfId="3619"/>
    <cellStyle name="BM Input External Link 21 2" xfId="3620"/>
    <cellStyle name="BM Input External Link 21 2 2" xfId="3621"/>
    <cellStyle name="BM Input External Link 21 3" xfId="3622"/>
    <cellStyle name="BM Input External Link 22" xfId="3623"/>
    <cellStyle name="BM Input External Link 22 2" xfId="3624"/>
    <cellStyle name="BM Input External Link 23" xfId="3625"/>
    <cellStyle name="BM Input External Link 24" xfId="3626"/>
    <cellStyle name="BM Input External Link 25" xfId="3627"/>
    <cellStyle name="BM Input External Link 26" xfId="3628"/>
    <cellStyle name="BM Input External Link 3" xfId="3629"/>
    <cellStyle name="BM Input External Link 3 10" xfId="3630"/>
    <cellStyle name="BM Input External Link 3 10 2" xfId="3631"/>
    <cellStyle name="BM Input External Link 3 10 2 2" xfId="3632"/>
    <cellStyle name="BM Input External Link 3 10 3" xfId="3633"/>
    <cellStyle name="BM Input External Link 3 11" xfId="3634"/>
    <cellStyle name="BM Input External Link 3 11 2" xfId="3635"/>
    <cellStyle name="BM Input External Link 3 11 2 2" xfId="3636"/>
    <cellStyle name="BM Input External Link 3 11 3" xfId="3637"/>
    <cellStyle name="BM Input External Link 3 12" xfId="3638"/>
    <cellStyle name="BM Input External Link 3 12 2" xfId="3639"/>
    <cellStyle name="BM Input External Link 3 12 2 2" xfId="3640"/>
    <cellStyle name="BM Input External Link 3 12 3" xfId="3641"/>
    <cellStyle name="BM Input External Link 3 13" xfId="3642"/>
    <cellStyle name="BM Input External Link 3 13 2" xfId="3643"/>
    <cellStyle name="BM Input External Link 3 13 2 2" xfId="3644"/>
    <cellStyle name="BM Input External Link 3 13 3" xfId="3645"/>
    <cellStyle name="BM Input External Link 3 14" xfId="3646"/>
    <cellStyle name="BM Input External Link 3 14 2" xfId="3647"/>
    <cellStyle name="BM Input External Link 3 14 2 2" xfId="3648"/>
    <cellStyle name="BM Input External Link 3 14 3" xfId="3649"/>
    <cellStyle name="BM Input External Link 3 15" xfId="3650"/>
    <cellStyle name="BM Input External Link 3 15 2" xfId="3651"/>
    <cellStyle name="BM Input External Link 3 15 2 2" xfId="3652"/>
    <cellStyle name="BM Input External Link 3 15 3" xfId="3653"/>
    <cellStyle name="BM Input External Link 3 16" xfId="3654"/>
    <cellStyle name="BM Input External Link 3 16 2" xfId="3655"/>
    <cellStyle name="BM Input External Link 3 16 2 2" xfId="3656"/>
    <cellStyle name="BM Input External Link 3 16 3" xfId="3657"/>
    <cellStyle name="BM Input External Link 3 17" xfId="3658"/>
    <cellStyle name="BM Input External Link 3 17 2" xfId="3659"/>
    <cellStyle name="BM Input External Link 3 17 2 2" xfId="3660"/>
    <cellStyle name="BM Input External Link 3 17 3" xfId="3661"/>
    <cellStyle name="BM Input External Link 3 18" xfId="3662"/>
    <cellStyle name="BM Input External Link 3 18 2" xfId="3663"/>
    <cellStyle name="BM Input External Link 3 19" xfId="3664"/>
    <cellStyle name="BM Input External Link 3 2" xfId="3665"/>
    <cellStyle name="BM Input External Link 3 2 10" xfId="3666"/>
    <cellStyle name="BM Input External Link 3 2 10 2" xfId="3667"/>
    <cellStyle name="BM Input External Link 3 2 10 2 2" xfId="3668"/>
    <cellStyle name="BM Input External Link 3 2 10 3" xfId="3669"/>
    <cellStyle name="BM Input External Link 3 2 11" xfId="3670"/>
    <cellStyle name="BM Input External Link 3 2 11 2" xfId="3671"/>
    <cellStyle name="BM Input External Link 3 2 11 2 2" xfId="3672"/>
    <cellStyle name="BM Input External Link 3 2 11 3" xfId="3673"/>
    <cellStyle name="BM Input External Link 3 2 12" xfId="3674"/>
    <cellStyle name="BM Input External Link 3 2 12 2" xfId="3675"/>
    <cellStyle name="BM Input External Link 3 2 12 2 2" xfId="3676"/>
    <cellStyle name="BM Input External Link 3 2 12 3" xfId="3677"/>
    <cellStyle name="BM Input External Link 3 2 13" xfId="3678"/>
    <cellStyle name="BM Input External Link 3 2 13 2" xfId="3679"/>
    <cellStyle name="BM Input External Link 3 2 13 2 2" xfId="3680"/>
    <cellStyle name="BM Input External Link 3 2 13 3" xfId="3681"/>
    <cellStyle name="BM Input External Link 3 2 14" xfId="3682"/>
    <cellStyle name="BM Input External Link 3 2 14 2" xfId="3683"/>
    <cellStyle name="BM Input External Link 3 2 14 2 2" xfId="3684"/>
    <cellStyle name="BM Input External Link 3 2 14 3" xfId="3685"/>
    <cellStyle name="BM Input External Link 3 2 15" xfId="3686"/>
    <cellStyle name="BM Input External Link 3 2 15 2" xfId="3687"/>
    <cellStyle name="BM Input External Link 3 2 15 2 2" xfId="3688"/>
    <cellStyle name="BM Input External Link 3 2 15 3" xfId="3689"/>
    <cellStyle name="BM Input External Link 3 2 16" xfId="3690"/>
    <cellStyle name="BM Input External Link 3 2 16 2" xfId="3691"/>
    <cellStyle name="BM Input External Link 3 2 16 2 2" xfId="3692"/>
    <cellStyle name="BM Input External Link 3 2 16 3" xfId="3693"/>
    <cellStyle name="BM Input External Link 3 2 17" xfId="3694"/>
    <cellStyle name="BM Input External Link 3 2 17 2" xfId="3695"/>
    <cellStyle name="BM Input External Link 3 2 17 2 2" xfId="3696"/>
    <cellStyle name="BM Input External Link 3 2 17 3" xfId="3697"/>
    <cellStyle name="BM Input External Link 3 2 18" xfId="3698"/>
    <cellStyle name="BM Input External Link 3 2 18 2" xfId="3699"/>
    <cellStyle name="BM Input External Link 3 2 18 2 2" xfId="3700"/>
    <cellStyle name="BM Input External Link 3 2 18 3" xfId="3701"/>
    <cellStyle name="BM Input External Link 3 2 19" xfId="3702"/>
    <cellStyle name="BM Input External Link 3 2 19 2" xfId="3703"/>
    <cellStyle name="BM Input External Link 3 2 19 2 2" xfId="3704"/>
    <cellStyle name="BM Input External Link 3 2 19 3" xfId="3705"/>
    <cellStyle name="BM Input External Link 3 2 2" xfId="3706"/>
    <cellStyle name="BM Input External Link 3 2 2 2" xfId="3707"/>
    <cellStyle name="BM Input External Link 3 2 2 2 2" xfId="3708"/>
    <cellStyle name="BM Input External Link 3 2 2 2 3" xfId="3709"/>
    <cellStyle name="BM Input External Link 3 2 2 3" xfId="3710"/>
    <cellStyle name="BM Input External Link 3 2 2 4" xfId="3711"/>
    <cellStyle name="BM Input External Link 3 2 20" xfId="3712"/>
    <cellStyle name="BM Input External Link 3 2 20 2" xfId="3713"/>
    <cellStyle name="BM Input External Link 3 2 20 2 2" xfId="3714"/>
    <cellStyle name="BM Input External Link 3 2 20 3" xfId="3715"/>
    <cellStyle name="BM Input External Link 3 2 21" xfId="3716"/>
    <cellStyle name="BM Input External Link 3 2 21 2" xfId="3717"/>
    <cellStyle name="BM Input External Link 3 2 22" xfId="3718"/>
    <cellStyle name="BM Input External Link 3 2 3" xfId="3719"/>
    <cellStyle name="BM Input External Link 3 2 3 2" xfId="3720"/>
    <cellStyle name="BM Input External Link 3 2 3 2 2" xfId="3721"/>
    <cellStyle name="BM Input External Link 3 2 3 3" xfId="3722"/>
    <cellStyle name="BM Input External Link 3 2 4" xfId="3723"/>
    <cellStyle name="BM Input External Link 3 2 4 2" xfId="3724"/>
    <cellStyle name="BM Input External Link 3 2 4 2 2" xfId="3725"/>
    <cellStyle name="BM Input External Link 3 2 4 3" xfId="3726"/>
    <cellStyle name="BM Input External Link 3 2 5" xfId="3727"/>
    <cellStyle name="BM Input External Link 3 2 5 2" xfId="3728"/>
    <cellStyle name="BM Input External Link 3 2 5 2 2" xfId="3729"/>
    <cellStyle name="BM Input External Link 3 2 5 3" xfId="3730"/>
    <cellStyle name="BM Input External Link 3 2 6" xfId="3731"/>
    <cellStyle name="BM Input External Link 3 2 6 2" xfId="3732"/>
    <cellStyle name="BM Input External Link 3 2 6 2 2" xfId="3733"/>
    <cellStyle name="BM Input External Link 3 2 6 3" xfId="3734"/>
    <cellStyle name="BM Input External Link 3 2 7" xfId="3735"/>
    <cellStyle name="BM Input External Link 3 2 7 2" xfId="3736"/>
    <cellStyle name="BM Input External Link 3 2 7 2 2" xfId="3737"/>
    <cellStyle name="BM Input External Link 3 2 7 3" xfId="3738"/>
    <cellStyle name="BM Input External Link 3 2 8" xfId="3739"/>
    <cellStyle name="BM Input External Link 3 2 8 2" xfId="3740"/>
    <cellStyle name="BM Input External Link 3 2 8 2 2" xfId="3741"/>
    <cellStyle name="BM Input External Link 3 2 8 3" xfId="3742"/>
    <cellStyle name="BM Input External Link 3 2 9" xfId="3743"/>
    <cellStyle name="BM Input External Link 3 2 9 2" xfId="3744"/>
    <cellStyle name="BM Input External Link 3 2 9 2 2" xfId="3745"/>
    <cellStyle name="BM Input External Link 3 2 9 3" xfId="3746"/>
    <cellStyle name="BM Input External Link 3 3" xfId="3747"/>
    <cellStyle name="BM Input External Link 3 3 2" xfId="3748"/>
    <cellStyle name="BM Input External Link 3 3 2 2" xfId="3749"/>
    <cellStyle name="BM Input External Link 3 3 2 3" xfId="3750"/>
    <cellStyle name="BM Input External Link 3 3 3" xfId="3751"/>
    <cellStyle name="BM Input External Link 3 3 4" xfId="3752"/>
    <cellStyle name="BM Input External Link 3 4" xfId="3753"/>
    <cellStyle name="BM Input External Link 3 4 2" xfId="3754"/>
    <cellStyle name="BM Input External Link 3 4 2 2" xfId="3755"/>
    <cellStyle name="BM Input External Link 3 4 3" xfId="3756"/>
    <cellStyle name="BM Input External Link 3 5" xfId="3757"/>
    <cellStyle name="BM Input External Link 3 5 2" xfId="3758"/>
    <cellStyle name="BM Input External Link 3 5 2 2" xfId="3759"/>
    <cellStyle name="BM Input External Link 3 5 3" xfId="3760"/>
    <cellStyle name="BM Input External Link 3 6" xfId="3761"/>
    <cellStyle name="BM Input External Link 3 6 2" xfId="3762"/>
    <cellStyle name="BM Input External Link 3 6 2 2" xfId="3763"/>
    <cellStyle name="BM Input External Link 3 6 3" xfId="3764"/>
    <cellStyle name="BM Input External Link 3 7" xfId="3765"/>
    <cellStyle name="BM Input External Link 3 7 2" xfId="3766"/>
    <cellStyle name="BM Input External Link 3 7 2 2" xfId="3767"/>
    <cellStyle name="BM Input External Link 3 7 3" xfId="3768"/>
    <cellStyle name="BM Input External Link 3 8" xfId="3769"/>
    <cellStyle name="BM Input External Link 3 8 2" xfId="3770"/>
    <cellStyle name="BM Input External Link 3 8 2 2" xfId="3771"/>
    <cellStyle name="BM Input External Link 3 8 3" xfId="3772"/>
    <cellStyle name="BM Input External Link 3 9" xfId="3773"/>
    <cellStyle name="BM Input External Link 3 9 2" xfId="3774"/>
    <cellStyle name="BM Input External Link 3 9 2 2" xfId="3775"/>
    <cellStyle name="BM Input External Link 3 9 3" xfId="3776"/>
    <cellStyle name="BM Input External Link 4" xfId="3777"/>
    <cellStyle name="BM Input External Link 4 10" xfId="3778"/>
    <cellStyle name="BM Input External Link 4 10 2" xfId="3779"/>
    <cellStyle name="BM Input External Link 4 10 2 2" xfId="3780"/>
    <cellStyle name="BM Input External Link 4 10 3" xfId="3781"/>
    <cellStyle name="BM Input External Link 4 11" xfId="3782"/>
    <cellStyle name="BM Input External Link 4 11 2" xfId="3783"/>
    <cellStyle name="BM Input External Link 4 11 2 2" xfId="3784"/>
    <cellStyle name="BM Input External Link 4 11 3" xfId="3785"/>
    <cellStyle name="BM Input External Link 4 12" xfId="3786"/>
    <cellStyle name="BM Input External Link 4 12 2" xfId="3787"/>
    <cellStyle name="BM Input External Link 4 12 2 2" xfId="3788"/>
    <cellStyle name="BM Input External Link 4 12 3" xfId="3789"/>
    <cellStyle name="BM Input External Link 4 13" xfId="3790"/>
    <cellStyle name="BM Input External Link 4 13 2" xfId="3791"/>
    <cellStyle name="BM Input External Link 4 13 2 2" xfId="3792"/>
    <cellStyle name="BM Input External Link 4 13 3" xfId="3793"/>
    <cellStyle name="BM Input External Link 4 14" xfId="3794"/>
    <cellStyle name="BM Input External Link 4 14 2" xfId="3795"/>
    <cellStyle name="BM Input External Link 4 14 2 2" xfId="3796"/>
    <cellStyle name="BM Input External Link 4 14 3" xfId="3797"/>
    <cellStyle name="BM Input External Link 4 15" xfId="3798"/>
    <cellStyle name="BM Input External Link 4 15 2" xfId="3799"/>
    <cellStyle name="BM Input External Link 4 15 2 2" xfId="3800"/>
    <cellStyle name="BM Input External Link 4 15 3" xfId="3801"/>
    <cellStyle name="BM Input External Link 4 16" xfId="3802"/>
    <cellStyle name="BM Input External Link 4 16 2" xfId="3803"/>
    <cellStyle name="BM Input External Link 4 16 2 2" xfId="3804"/>
    <cellStyle name="BM Input External Link 4 16 3" xfId="3805"/>
    <cellStyle name="BM Input External Link 4 17" xfId="3806"/>
    <cellStyle name="BM Input External Link 4 17 2" xfId="3807"/>
    <cellStyle name="BM Input External Link 4 17 2 2" xfId="3808"/>
    <cellStyle name="BM Input External Link 4 17 3" xfId="3809"/>
    <cellStyle name="BM Input External Link 4 18" xfId="3810"/>
    <cellStyle name="BM Input External Link 4 18 2" xfId="3811"/>
    <cellStyle name="BM Input External Link 4 19" xfId="3812"/>
    <cellStyle name="BM Input External Link 4 2" xfId="3813"/>
    <cellStyle name="BM Input External Link 4 2 10" xfId="3814"/>
    <cellStyle name="BM Input External Link 4 2 10 2" xfId="3815"/>
    <cellStyle name="BM Input External Link 4 2 10 2 2" xfId="3816"/>
    <cellStyle name="BM Input External Link 4 2 10 3" xfId="3817"/>
    <cellStyle name="BM Input External Link 4 2 11" xfId="3818"/>
    <cellStyle name="BM Input External Link 4 2 11 2" xfId="3819"/>
    <cellStyle name="BM Input External Link 4 2 11 2 2" xfId="3820"/>
    <cellStyle name="BM Input External Link 4 2 11 3" xfId="3821"/>
    <cellStyle name="BM Input External Link 4 2 12" xfId="3822"/>
    <cellStyle name="BM Input External Link 4 2 12 2" xfId="3823"/>
    <cellStyle name="BM Input External Link 4 2 12 2 2" xfId="3824"/>
    <cellStyle name="BM Input External Link 4 2 12 3" xfId="3825"/>
    <cellStyle name="BM Input External Link 4 2 13" xfId="3826"/>
    <cellStyle name="BM Input External Link 4 2 13 2" xfId="3827"/>
    <cellStyle name="BM Input External Link 4 2 13 2 2" xfId="3828"/>
    <cellStyle name="BM Input External Link 4 2 13 3" xfId="3829"/>
    <cellStyle name="BM Input External Link 4 2 14" xfId="3830"/>
    <cellStyle name="BM Input External Link 4 2 14 2" xfId="3831"/>
    <cellStyle name="BM Input External Link 4 2 14 2 2" xfId="3832"/>
    <cellStyle name="BM Input External Link 4 2 14 3" xfId="3833"/>
    <cellStyle name="BM Input External Link 4 2 15" xfId="3834"/>
    <cellStyle name="BM Input External Link 4 2 15 2" xfId="3835"/>
    <cellStyle name="BM Input External Link 4 2 15 2 2" xfId="3836"/>
    <cellStyle name="BM Input External Link 4 2 15 3" xfId="3837"/>
    <cellStyle name="BM Input External Link 4 2 16" xfId="3838"/>
    <cellStyle name="BM Input External Link 4 2 16 2" xfId="3839"/>
    <cellStyle name="BM Input External Link 4 2 16 2 2" xfId="3840"/>
    <cellStyle name="BM Input External Link 4 2 16 3" xfId="3841"/>
    <cellStyle name="BM Input External Link 4 2 17" xfId="3842"/>
    <cellStyle name="BM Input External Link 4 2 17 2" xfId="3843"/>
    <cellStyle name="BM Input External Link 4 2 17 2 2" xfId="3844"/>
    <cellStyle name="BM Input External Link 4 2 17 3" xfId="3845"/>
    <cellStyle name="BM Input External Link 4 2 18" xfId="3846"/>
    <cellStyle name="BM Input External Link 4 2 18 2" xfId="3847"/>
    <cellStyle name="BM Input External Link 4 2 18 2 2" xfId="3848"/>
    <cellStyle name="BM Input External Link 4 2 18 3" xfId="3849"/>
    <cellStyle name="BM Input External Link 4 2 19" xfId="3850"/>
    <cellStyle name="BM Input External Link 4 2 19 2" xfId="3851"/>
    <cellStyle name="BM Input External Link 4 2 19 2 2" xfId="3852"/>
    <cellStyle name="BM Input External Link 4 2 19 3" xfId="3853"/>
    <cellStyle name="BM Input External Link 4 2 2" xfId="3854"/>
    <cellStyle name="BM Input External Link 4 2 2 2" xfId="3855"/>
    <cellStyle name="BM Input External Link 4 2 2 2 2" xfId="3856"/>
    <cellStyle name="BM Input External Link 4 2 2 2 3" xfId="3857"/>
    <cellStyle name="BM Input External Link 4 2 2 3" xfId="3858"/>
    <cellStyle name="BM Input External Link 4 2 2 4" xfId="3859"/>
    <cellStyle name="BM Input External Link 4 2 20" xfId="3860"/>
    <cellStyle name="BM Input External Link 4 2 20 2" xfId="3861"/>
    <cellStyle name="BM Input External Link 4 2 20 2 2" xfId="3862"/>
    <cellStyle name="BM Input External Link 4 2 20 3" xfId="3863"/>
    <cellStyle name="BM Input External Link 4 2 21" xfId="3864"/>
    <cellStyle name="BM Input External Link 4 2 21 2" xfId="3865"/>
    <cellStyle name="BM Input External Link 4 2 22" xfId="3866"/>
    <cellStyle name="BM Input External Link 4 2 3" xfId="3867"/>
    <cellStyle name="BM Input External Link 4 2 3 2" xfId="3868"/>
    <cellStyle name="BM Input External Link 4 2 3 2 2" xfId="3869"/>
    <cellStyle name="BM Input External Link 4 2 3 3" xfId="3870"/>
    <cellStyle name="BM Input External Link 4 2 4" xfId="3871"/>
    <cellStyle name="BM Input External Link 4 2 4 2" xfId="3872"/>
    <cellStyle name="BM Input External Link 4 2 4 2 2" xfId="3873"/>
    <cellStyle name="BM Input External Link 4 2 4 3" xfId="3874"/>
    <cellStyle name="BM Input External Link 4 2 5" xfId="3875"/>
    <cellStyle name="BM Input External Link 4 2 5 2" xfId="3876"/>
    <cellStyle name="BM Input External Link 4 2 5 2 2" xfId="3877"/>
    <cellStyle name="BM Input External Link 4 2 5 3" xfId="3878"/>
    <cellStyle name="BM Input External Link 4 2 6" xfId="3879"/>
    <cellStyle name="BM Input External Link 4 2 6 2" xfId="3880"/>
    <cellStyle name="BM Input External Link 4 2 6 2 2" xfId="3881"/>
    <cellStyle name="BM Input External Link 4 2 6 3" xfId="3882"/>
    <cellStyle name="BM Input External Link 4 2 7" xfId="3883"/>
    <cellStyle name="BM Input External Link 4 2 7 2" xfId="3884"/>
    <cellStyle name="BM Input External Link 4 2 7 2 2" xfId="3885"/>
    <cellStyle name="BM Input External Link 4 2 7 3" xfId="3886"/>
    <cellStyle name="BM Input External Link 4 2 8" xfId="3887"/>
    <cellStyle name="BM Input External Link 4 2 8 2" xfId="3888"/>
    <cellStyle name="BM Input External Link 4 2 8 2 2" xfId="3889"/>
    <cellStyle name="BM Input External Link 4 2 8 3" xfId="3890"/>
    <cellStyle name="BM Input External Link 4 2 9" xfId="3891"/>
    <cellStyle name="BM Input External Link 4 2 9 2" xfId="3892"/>
    <cellStyle name="BM Input External Link 4 2 9 2 2" xfId="3893"/>
    <cellStyle name="BM Input External Link 4 2 9 3" xfId="3894"/>
    <cellStyle name="BM Input External Link 4 3" xfId="3895"/>
    <cellStyle name="BM Input External Link 4 3 2" xfId="3896"/>
    <cellStyle name="BM Input External Link 4 3 2 2" xfId="3897"/>
    <cellStyle name="BM Input External Link 4 3 2 3" xfId="3898"/>
    <cellStyle name="BM Input External Link 4 3 3" xfId="3899"/>
    <cellStyle name="BM Input External Link 4 3 4" xfId="3900"/>
    <cellStyle name="BM Input External Link 4 4" xfId="3901"/>
    <cellStyle name="BM Input External Link 4 4 2" xfId="3902"/>
    <cellStyle name="BM Input External Link 4 4 2 2" xfId="3903"/>
    <cellStyle name="BM Input External Link 4 4 3" xfId="3904"/>
    <cellStyle name="BM Input External Link 4 5" xfId="3905"/>
    <cellStyle name="BM Input External Link 4 5 2" xfId="3906"/>
    <cellStyle name="BM Input External Link 4 5 2 2" xfId="3907"/>
    <cellStyle name="BM Input External Link 4 5 3" xfId="3908"/>
    <cellStyle name="BM Input External Link 4 6" xfId="3909"/>
    <cellStyle name="BM Input External Link 4 6 2" xfId="3910"/>
    <cellStyle name="BM Input External Link 4 6 2 2" xfId="3911"/>
    <cellStyle name="BM Input External Link 4 6 3" xfId="3912"/>
    <cellStyle name="BM Input External Link 4 7" xfId="3913"/>
    <cellStyle name="BM Input External Link 4 7 2" xfId="3914"/>
    <cellStyle name="BM Input External Link 4 7 2 2" xfId="3915"/>
    <cellStyle name="BM Input External Link 4 7 3" xfId="3916"/>
    <cellStyle name="BM Input External Link 4 8" xfId="3917"/>
    <cellStyle name="BM Input External Link 4 8 2" xfId="3918"/>
    <cellStyle name="BM Input External Link 4 8 2 2" xfId="3919"/>
    <cellStyle name="BM Input External Link 4 8 3" xfId="3920"/>
    <cellStyle name="BM Input External Link 4 9" xfId="3921"/>
    <cellStyle name="BM Input External Link 4 9 2" xfId="3922"/>
    <cellStyle name="BM Input External Link 4 9 2 2" xfId="3923"/>
    <cellStyle name="BM Input External Link 4 9 3" xfId="3924"/>
    <cellStyle name="BM Input External Link 5" xfId="3925"/>
    <cellStyle name="BM Input External Link 5 10" xfId="3926"/>
    <cellStyle name="BM Input External Link 5 10 2" xfId="3927"/>
    <cellStyle name="BM Input External Link 5 10 2 2" xfId="3928"/>
    <cellStyle name="BM Input External Link 5 10 3" xfId="3929"/>
    <cellStyle name="BM Input External Link 5 11" xfId="3930"/>
    <cellStyle name="BM Input External Link 5 11 2" xfId="3931"/>
    <cellStyle name="BM Input External Link 5 11 2 2" xfId="3932"/>
    <cellStyle name="BM Input External Link 5 11 3" xfId="3933"/>
    <cellStyle name="BM Input External Link 5 12" xfId="3934"/>
    <cellStyle name="BM Input External Link 5 12 2" xfId="3935"/>
    <cellStyle name="BM Input External Link 5 12 2 2" xfId="3936"/>
    <cellStyle name="BM Input External Link 5 12 3" xfId="3937"/>
    <cellStyle name="BM Input External Link 5 13" xfId="3938"/>
    <cellStyle name="BM Input External Link 5 13 2" xfId="3939"/>
    <cellStyle name="BM Input External Link 5 13 2 2" xfId="3940"/>
    <cellStyle name="BM Input External Link 5 13 3" xfId="3941"/>
    <cellStyle name="BM Input External Link 5 14" xfId="3942"/>
    <cellStyle name="BM Input External Link 5 14 2" xfId="3943"/>
    <cellStyle name="BM Input External Link 5 14 2 2" xfId="3944"/>
    <cellStyle name="BM Input External Link 5 14 3" xfId="3945"/>
    <cellStyle name="BM Input External Link 5 15" xfId="3946"/>
    <cellStyle name="BM Input External Link 5 15 2" xfId="3947"/>
    <cellStyle name="BM Input External Link 5 15 2 2" xfId="3948"/>
    <cellStyle name="BM Input External Link 5 15 3" xfId="3949"/>
    <cellStyle name="BM Input External Link 5 16" xfId="3950"/>
    <cellStyle name="BM Input External Link 5 16 2" xfId="3951"/>
    <cellStyle name="BM Input External Link 5 16 2 2" xfId="3952"/>
    <cellStyle name="BM Input External Link 5 16 3" xfId="3953"/>
    <cellStyle name="BM Input External Link 5 17" xfId="3954"/>
    <cellStyle name="BM Input External Link 5 17 2" xfId="3955"/>
    <cellStyle name="BM Input External Link 5 17 2 2" xfId="3956"/>
    <cellStyle name="BM Input External Link 5 17 3" xfId="3957"/>
    <cellStyle name="BM Input External Link 5 18" xfId="3958"/>
    <cellStyle name="BM Input External Link 5 18 2" xfId="3959"/>
    <cellStyle name="BM Input External Link 5 18 2 2" xfId="3960"/>
    <cellStyle name="BM Input External Link 5 18 3" xfId="3961"/>
    <cellStyle name="BM Input External Link 5 19" xfId="3962"/>
    <cellStyle name="BM Input External Link 5 19 2" xfId="3963"/>
    <cellStyle name="BM Input External Link 5 19 2 2" xfId="3964"/>
    <cellStyle name="BM Input External Link 5 19 3" xfId="3965"/>
    <cellStyle name="BM Input External Link 5 2" xfId="3966"/>
    <cellStyle name="BM Input External Link 5 2 10" xfId="3967"/>
    <cellStyle name="BM Input External Link 5 2 10 2" xfId="3968"/>
    <cellStyle name="BM Input External Link 5 2 10 2 2" xfId="3969"/>
    <cellStyle name="BM Input External Link 5 2 10 3" xfId="3970"/>
    <cellStyle name="BM Input External Link 5 2 11" xfId="3971"/>
    <cellStyle name="BM Input External Link 5 2 11 2" xfId="3972"/>
    <cellStyle name="BM Input External Link 5 2 11 2 2" xfId="3973"/>
    <cellStyle name="BM Input External Link 5 2 11 3" xfId="3974"/>
    <cellStyle name="BM Input External Link 5 2 12" xfId="3975"/>
    <cellStyle name="BM Input External Link 5 2 12 2" xfId="3976"/>
    <cellStyle name="BM Input External Link 5 2 12 2 2" xfId="3977"/>
    <cellStyle name="BM Input External Link 5 2 12 3" xfId="3978"/>
    <cellStyle name="BM Input External Link 5 2 13" xfId="3979"/>
    <cellStyle name="BM Input External Link 5 2 13 2" xfId="3980"/>
    <cellStyle name="BM Input External Link 5 2 13 2 2" xfId="3981"/>
    <cellStyle name="BM Input External Link 5 2 13 3" xfId="3982"/>
    <cellStyle name="BM Input External Link 5 2 14" xfId="3983"/>
    <cellStyle name="BM Input External Link 5 2 14 2" xfId="3984"/>
    <cellStyle name="BM Input External Link 5 2 14 2 2" xfId="3985"/>
    <cellStyle name="BM Input External Link 5 2 14 3" xfId="3986"/>
    <cellStyle name="BM Input External Link 5 2 15" xfId="3987"/>
    <cellStyle name="BM Input External Link 5 2 15 2" xfId="3988"/>
    <cellStyle name="BM Input External Link 5 2 15 2 2" xfId="3989"/>
    <cellStyle name="BM Input External Link 5 2 15 3" xfId="3990"/>
    <cellStyle name="BM Input External Link 5 2 16" xfId="3991"/>
    <cellStyle name="BM Input External Link 5 2 16 2" xfId="3992"/>
    <cellStyle name="BM Input External Link 5 2 16 2 2" xfId="3993"/>
    <cellStyle name="BM Input External Link 5 2 16 3" xfId="3994"/>
    <cellStyle name="BM Input External Link 5 2 17" xfId="3995"/>
    <cellStyle name="BM Input External Link 5 2 17 2" xfId="3996"/>
    <cellStyle name="BM Input External Link 5 2 17 2 2" xfId="3997"/>
    <cellStyle name="BM Input External Link 5 2 17 3" xfId="3998"/>
    <cellStyle name="BM Input External Link 5 2 18" xfId="3999"/>
    <cellStyle name="BM Input External Link 5 2 18 2" xfId="4000"/>
    <cellStyle name="BM Input External Link 5 2 18 2 2" xfId="4001"/>
    <cellStyle name="BM Input External Link 5 2 18 3" xfId="4002"/>
    <cellStyle name="BM Input External Link 5 2 19" xfId="4003"/>
    <cellStyle name="BM Input External Link 5 2 19 2" xfId="4004"/>
    <cellStyle name="BM Input External Link 5 2 19 2 2" xfId="4005"/>
    <cellStyle name="BM Input External Link 5 2 19 3" xfId="4006"/>
    <cellStyle name="BM Input External Link 5 2 2" xfId="4007"/>
    <cellStyle name="BM Input External Link 5 2 2 2" xfId="4008"/>
    <cellStyle name="BM Input External Link 5 2 2 2 2" xfId="4009"/>
    <cellStyle name="BM Input External Link 5 2 2 3" xfId="4010"/>
    <cellStyle name="BM Input External Link 5 2 20" xfId="4011"/>
    <cellStyle name="BM Input External Link 5 2 20 2" xfId="4012"/>
    <cellStyle name="BM Input External Link 5 2 20 2 2" xfId="4013"/>
    <cellStyle name="BM Input External Link 5 2 20 3" xfId="4014"/>
    <cellStyle name="BM Input External Link 5 2 21" xfId="4015"/>
    <cellStyle name="BM Input External Link 5 2 21 2" xfId="4016"/>
    <cellStyle name="BM Input External Link 5 2 22" xfId="4017"/>
    <cellStyle name="BM Input External Link 5 2 3" xfId="4018"/>
    <cellStyle name="BM Input External Link 5 2 3 2" xfId="4019"/>
    <cellStyle name="BM Input External Link 5 2 3 2 2" xfId="4020"/>
    <cellStyle name="BM Input External Link 5 2 3 3" xfId="4021"/>
    <cellStyle name="BM Input External Link 5 2 4" xfId="4022"/>
    <cellStyle name="BM Input External Link 5 2 4 2" xfId="4023"/>
    <cellStyle name="BM Input External Link 5 2 4 2 2" xfId="4024"/>
    <cellStyle name="BM Input External Link 5 2 4 3" xfId="4025"/>
    <cellStyle name="BM Input External Link 5 2 5" xfId="4026"/>
    <cellStyle name="BM Input External Link 5 2 5 2" xfId="4027"/>
    <cellStyle name="BM Input External Link 5 2 5 2 2" xfId="4028"/>
    <cellStyle name="BM Input External Link 5 2 5 3" xfId="4029"/>
    <cellStyle name="BM Input External Link 5 2 6" xfId="4030"/>
    <cellStyle name="BM Input External Link 5 2 6 2" xfId="4031"/>
    <cellStyle name="BM Input External Link 5 2 6 2 2" xfId="4032"/>
    <cellStyle name="BM Input External Link 5 2 6 3" xfId="4033"/>
    <cellStyle name="BM Input External Link 5 2 7" xfId="4034"/>
    <cellStyle name="BM Input External Link 5 2 7 2" xfId="4035"/>
    <cellStyle name="BM Input External Link 5 2 7 2 2" xfId="4036"/>
    <cellStyle name="BM Input External Link 5 2 7 3" xfId="4037"/>
    <cellStyle name="BM Input External Link 5 2 8" xfId="4038"/>
    <cellStyle name="BM Input External Link 5 2 8 2" xfId="4039"/>
    <cellStyle name="BM Input External Link 5 2 8 2 2" xfId="4040"/>
    <cellStyle name="BM Input External Link 5 2 8 3" xfId="4041"/>
    <cellStyle name="BM Input External Link 5 2 9" xfId="4042"/>
    <cellStyle name="BM Input External Link 5 2 9 2" xfId="4043"/>
    <cellStyle name="BM Input External Link 5 2 9 2 2" xfId="4044"/>
    <cellStyle name="BM Input External Link 5 2 9 3" xfId="4045"/>
    <cellStyle name="BM Input External Link 5 20" xfId="4046"/>
    <cellStyle name="BM Input External Link 5 20 2" xfId="4047"/>
    <cellStyle name="BM Input External Link 5 20 2 2" xfId="4048"/>
    <cellStyle name="BM Input External Link 5 20 3" xfId="4049"/>
    <cellStyle name="BM Input External Link 5 21" xfId="4050"/>
    <cellStyle name="BM Input External Link 5 21 2" xfId="4051"/>
    <cellStyle name="BM Input External Link 5 21 2 2" xfId="4052"/>
    <cellStyle name="BM Input External Link 5 21 3" xfId="4053"/>
    <cellStyle name="BM Input External Link 5 22" xfId="4054"/>
    <cellStyle name="BM Input External Link 5 22 2" xfId="4055"/>
    <cellStyle name="BM Input External Link 5 23" xfId="4056"/>
    <cellStyle name="BM Input External Link 5 3" xfId="4057"/>
    <cellStyle name="BM Input External Link 5 3 2" xfId="4058"/>
    <cellStyle name="BM Input External Link 5 3 2 2" xfId="4059"/>
    <cellStyle name="BM Input External Link 5 3 3" xfId="4060"/>
    <cellStyle name="BM Input External Link 5 4" xfId="4061"/>
    <cellStyle name="BM Input External Link 5 4 2" xfId="4062"/>
    <cellStyle name="BM Input External Link 5 4 2 2" xfId="4063"/>
    <cellStyle name="BM Input External Link 5 4 3" xfId="4064"/>
    <cellStyle name="BM Input External Link 5 5" xfId="4065"/>
    <cellStyle name="BM Input External Link 5 5 2" xfId="4066"/>
    <cellStyle name="BM Input External Link 5 5 2 2" xfId="4067"/>
    <cellStyle name="BM Input External Link 5 5 3" xfId="4068"/>
    <cellStyle name="BM Input External Link 5 6" xfId="4069"/>
    <cellStyle name="BM Input External Link 5 6 2" xfId="4070"/>
    <cellStyle name="BM Input External Link 5 6 2 2" xfId="4071"/>
    <cellStyle name="BM Input External Link 5 6 3" xfId="4072"/>
    <cellStyle name="BM Input External Link 5 7" xfId="4073"/>
    <cellStyle name="BM Input External Link 5 7 2" xfId="4074"/>
    <cellStyle name="BM Input External Link 5 7 2 2" xfId="4075"/>
    <cellStyle name="BM Input External Link 5 7 3" xfId="4076"/>
    <cellStyle name="BM Input External Link 5 8" xfId="4077"/>
    <cellStyle name="BM Input External Link 5 8 2" xfId="4078"/>
    <cellStyle name="BM Input External Link 5 8 2 2" xfId="4079"/>
    <cellStyle name="BM Input External Link 5 8 3" xfId="4080"/>
    <cellStyle name="BM Input External Link 5 9" xfId="4081"/>
    <cellStyle name="BM Input External Link 5 9 2" xfId="4082"/>
    <cellStyle name="BM Input External Link 5 9 2 2" xfId="4083"/>
    <cellStyle name="BM Input External Link 5 9 3" xfId="4084"/>
    <cellStyle name="BM Input External Link 6" xfId="4085"/>
    <cellStyle name="BM Input External Link 6 10" xfId="4086"/>
    <cellStyle name="BM Input External Link 6 10 2" xfId="4087"/>
    <cellStyle name="BM Input External Link 6 10 2 2" xfId="4088"/>
    <cellStyle name="BM Input External Link 6 10 3" xfId="4089"/>
    <cellStyle name="BM Input External Link 6 11" xfId="4090"/>
    <cellStyle name="BM Input External Link 6 11 2" xfId="4091"/>
    <cellStyle name="BM Input External Link 6 11 2 2" xfId="4092"/>
    <cellStyle name="BM Input External Link 6 11 3" xfId="4093"/>
    <cellStyle name="BM Input External Link 6 12" xfId="4094"/>
    <cellStyle name="BM Input External Link 6 12 2" xfId="4095"/>
    <cellStyle name="BM Input External Link 6 12 2 2" xfId="4096"/>
    <cellStyle name="BM Input External Link 6 12 3" xfId="4097"/>
    <cellStyle name="BM Input External Link 6 13" xfId="4098"/>
    <cellStyle name="BM Input External Link 6 13 2" xfId="4099"/>
    <cellStyle name="BM Input External Link 6 13 2 2" xfId="4100"/>
    <cellStyle name="BM Input External Link 6 13 3" xfId="4101"/>
    <cellStyle name="BM Input External Link 6 14" xfId="4102"/>
    <cellStyle name="BM Input External Link 6 14 2" xfId="4103"/>
    <cellStyle name="BM Input External Link 6 14 2 2" xfId="4104"/>
    <cellStyle name="BM Input External Link 6 14 3" xfId="4105"/>
    <cellStyle name="BM Input External Link 6 15" xfId="4106"/>
    <cellStyle name="BM Input External Link 6 15 2" xfId="4107"/>
    <cellStyle name="BM Input External Link 6 15 2 2" xfId="4108"/>
    <cellStyle name="BM Input External Link 6 15 3" xfId="4109"/>
    <cellStyle name="BM Input External Link 6 16" xfId="4110"/>
    <cellStyle name="BM Input External Link 6 16 2" xfId="4111"/>
    <cellStyle name="BM Input External Link 6 16 2 2" xfId="4112"/>
    <cellStyle name="BM Input External Link 6 16 3" xfId="4113"/>
    <cellStyle name="BM Input External Link 6 17" xfId="4114"/>
    <cellStyle name="BM Input External Link 6 17 2" xfId="4115"/>
    <cellStyle name="BM Input External Link 6 17 2 2" xfId="4116"/>
    <cellStyle name="BM Input External Link 6 17 3" xfId="4117"/>
    <cellStyle name="BM Input External Link 6 18" xfId="4118"/>
    <cellStyle name="BM Input External Link 6 18 2" xfId="4119"/>
    <cellStyle name="BM Input External Link 6 18 2 2" xfId="4120"/>
    <cellStyle name="BM Input External Link 6 18 3" xfId="4121"/>
    <cellStyle name="BM Input External Link 6 19" xfId="4122"/>
    <cellStyle name="BM Input External Link 6 19 2" xfId="4123"/>
    <cellStyle name="BM Input External Link 6 19 2 2" xfId="4124"/>
    <cellStyle name="BM Input External Link 6 19 3" xfId="4125"/>
    <cellStyle name="BM Input External Link 6 2" xfId="4126"/>
    <cellStyle name="BM Input External Link 6 2 2" xfId="4127"/>
    <cellStyle name="BM Input External Link 6 2 2 2" xfId="4128"/>
    <cellStyle name="BM Input External Link 6 2 3" xfId="4129"/>
    <cellStyle name="BM Input External Link 6 20" xfId="4130"/>
    <cellStyle name="BM Input External Link 6 20 2" xfId="4131"/>
    <cellStyle name="BM Input External Link 6 20 2 2" xfId="4132"/>
    <cellStyle name="BM Input External Link 6 20 3" xfId="4133"/>
    <cellStyle name="BM Input External Link 6 21" xfId="4134"/>
    <cellStyle name="BM Input External Link 6 21 2" xfId="4135"/>
    <cellStyle name="BM Input External Link 6 22" xfId="4136"/>
    <cellStyle name="BM Input External Link 6 3" xfId="4137"/>
    <cellStyle name="BM Input External Link 6 3 2" xfId="4138"/>
    <cellStyle name="BM Input External Link 6 3 2 2" xfId="4139"/>
    <cellStyle name="BM Input External Link 6 3 3" xfId="4140"/>
    <cellStyle name="BM Input External Link 6 4" xfId="4141"/>
    <cellStyle name="BM Input External Link 6 4 2" xfId="4142"/>
    <cellStyle name="BM Input External Link 6 4 2 2" xfId="4143"/>
    <cellStyle name="BM Input External Link 6 4 3" xfId="4144"/>
    <cellStyle name="BM Input External Link 6 5" xfId="4145"/>
    <cellStyle name="BM Input External Link 6 5 2" xfId="4146"/>
    <cellStyle name="BM Input External Link 6 5 2 2" xfId="4147"/>
    <cellStyle name="BM Input External Link 6 5 3" xfId="4148"/>
    <cellStyle name="BM Input External Link 6 6" xfId="4149"/>
    <cellStyle name="BM Input External Link 6 6 2" xfId="4150"/>
    <cellStyle name="BM Input External Link 6 6 2 2" xfId="4151"/>
    <cellStyle name="BM Input External Link 6 6 3" xfId="4152"/>
    <cellStyle name="BM Input External Link 6 7" xfId="4153"/>
    <cellStyle name="BM Input External Link 6 7 2" xfId="4154"/>
    <cellStyle name="BM Input External Link 6 7 2 2" xfId="4155"/>
    <cellStyle name="BM Input External Link 6 7 3" xfId="4156"/>
    <cellStyle name="BM Input External Link 6 8" xfId="4157"/>
    <cellStyle name="BM Input External Link 6 8 2" xfId="4158"/>
    <cellStyle name="BM Input External Link 6 8 2 2" xfId="4159"/>
    <cellStyle name="BM Input External Link 6 8 3" xfId="4160"/>
    <cellStyle name="BM Input External Link 6 9" xfId="4161"/>
    <cellStyle name="BM Input External Link 6 9 2" xfId="4162"/>
    <cellStyle name="BM Input External Link 6 9 2 2" xfId="4163"/>
    <cellStyle name="BM Input External Link 6 9 3" xfId="4164"/>
    <cellStyle name="BM Input External Link 7" xfId="4165"/>
    <cellStyle name="BM Input External Link 7 2" xfId="4166"/>
    <cellStyle name="BM Input External Link 7 2 2" xfId="4167"/>
    <cellStyle name="BM Input External Link 7 3" xfId="4168"/>
    <cellStyle name="BM Input External Link 8" xfId="4169"/>
    <cellStyle name="BM Input External Link 8 2" xfId="4170"/>
    <cellStyle name="BM Input External Link 8 2 2" xfId="4171"/>
    <cellStyle name="BM Input External Link 8 3" xfId="4172"/>
    <cellStyle name="BM Input External Link 9" xfId="4173"/>
    <cellStyle name="BM Input External Link 9 2" xfId="4174"/>
    <cellStyle name="BM Input External Link 9 2 2" xfId="4175"/>
    <cellStyle name="BM Input External Link 9 3" xfId="4176"/>
    <cellStyle name="BM Input Modeller" xfId="4177"/>
    <cellStyle name="BM Input Modeller 10" xfId="4178"/>
    <cellStyle name="BM Input Modeller 10 2" xfId="4179"/>
    <cellStyle name="BM Input Modeller 10 2 2" xfId="4180"/>
    <cellStyle name="BM Input Modeller 10 3" xfId="4181"/>
    <cellStyle name="BM Input Modeller 11" xfId="4182"/>
    <cellStyle name="BM Input Modeller 11 2" xfId="4183"/>
    <cellStyle name="BM Input Modeller 11 2 2" xfId="4184"/>
    <cellStyle name="BM Input Modeller 11 3" xfId="4185"/>
    <cellStyle name="BM Input Modeller 12" xfId="4186"/>
    <cellStyle name="BM Input Modeller 12 2" xfId="4187"/>
    <cellStyle name="BM Input Modeller 12 2 2" xfId="4188"/>
    <cellStyle name="BM Input Modeller 12 3" xfId="4189"/>
    <cellStyle name="BM Input Modeller 13" xfId="4190"/>
    <cellStyle name="BM Input Modeller 13 2" xfId="4191"/>
    <cellStyle name="BM Input Modeller 13 2 2" xfId="4192"/>
    <cellStyle name="BM Input Modeller 13 3" xfId="4193"/>
    <cellStyle name="BM Input Modeller 14" xfId="4194"/>
    <cellStyle name="BM Input Modeller 14 2" xfId="4195"/>
    <cellStyle name="BM Input Modeller 14 2 2" xfId="4196"/>
    <cellStyle name="BM Input Modeller 14 3" xfId="4197"/>
    <cellStyle name="BM Input Modeller 15" xfId="4198"/>
    <cellStyle name="BM Input Modeller 15 2" xfId="4199"/>
    <cellStyle name="BM Input Modeller 15 2 2" xfId="4200"/>
    <cellStyle name="BM Input Modeller 15 3" xfId="4201"/>
    <cellStyle name="BM Input Modeller 16" xfId="4202"/>
    <cellStyle name="BM Input Modeller 16 2" xfId="4203"/>
    <cellStyle name="BM Input Modeller 16 2 2" xfId="4204"/>
    <cellStyle name="BM Input Modeller 16 3" xfId="4205"/>
    <cellStyle name="BM Input Modeller 17" xfId="4206"/>
    <cellStyle name="BM Input Modeller 17 2" xfId="4207"/>
    <cellStyle name="BM Input Modeller 17 2 2" xfId="4208"/>
    <cellStyle name="BM Input Modeller 17 3" xfId="4209"/>
    <cellStyle name="BM Input Modeller 18" xfId="4210"/>
    <cellStyle name="BM Input Modeller 18 2" xfId="4211"/>
    <cellStyle name="BM Input Modeller 18 2 2" xfId="4212"/>
    <cellStyle name="BM Input Modeller 18 3" xfId="4213"/>
    <cellStyle name="BM Input Modeller 19" xfId="4214"/>
    <cellStyle name="BM Input Modeller 19 2" xfId="4215"/>
    <cellStyle name="BM Input Modeller 19 2 2" xfId="4216"/>
    <cellStyle name="BM Input Modeller 19 3" xfId="4217"/>
    <cellStyle name="BM Input Modeller 2" xfId="4218"/>
    <cellStyle name="BM Input Modeller 2 10" xfId="4219"/>
    <cellStyle name="BM Input Modeller 2 10 2" xfId="4220"/>
    <cellStyle name="BM Input Modeller 2 10 2 2" xfId="4221"/>
    <cellStyle name="BM Input Modeller 2 10 3" xfId="4222"/>
    <cellStyle name="BM Input Modeller 2 11" xfId="4223"/>
    <cellStyle name="BM Input Modeller 2 11 2" xfId="4224"/>
    <cellStyle name="BM Input Modeller 2 11 2 2" xfId="4225"/>
    <cellStyle name="BM Input Modeller 2 11 3" xfId="4226"/>
    <cellStyle name="BM Input Modeller 2 12" xfId="4227"/>
    <cellStyle name="BM Input Modeller 2 12 2" xfId="4228"/>
    <cellStyle name="BM Input Modeller 2 12 2 2" xfId="4229"/>
    <cellStyle name="BM Input Modeller 2 12 3" xfId="4230"/>
    <cellStyle name="BM Input Modeller 2 13" xfId="4231"/>
    <cellStyle name="BM Input Modeller 2 13 2" xfId="4232"/>
    <cellStyle name="BM Input Modeller 2 13 2 2" xfId="4233"/>
    <cellStyle name="BM Input Modeller 2 13 3" xfId="4234"/>
    <cellStyle name="BM Input Modeller 2 14" xfId="4235"/>
    <cellStyle name="BM Input Modeller 2 14 2" xfId="4236"/>
    <cellStyle name="BM Input Modeller 2 14 2 2" xfId="4237"/>
    <cellStyle name="BM Input Modeller 2 14 3" xfId="4238"/>
    <cellStyle name="BM Input Modeller 2 15" xfId="4239"/>
    <cellStyle name="BM Input Modeller 2 15 2" xfId="4240"/>
    <cellStyle name="BM Input Modeller 2 15 2 2" xfId="4241"/>
    <cellStyle name="BM Input Modeller 2 15 3" xfId="4242"/>
    <cellStyle name="BM Input Modeller 2 16" xfId="4243"/>
    <cellStyle name="BM Input Modeller 2 16 2" xfId="4244"/>
    <cellStyle name="BM Input Modeller 2 16 2 2" xfId="4245"/>
    <cellStyle name="BM Input Modeller 2 16 3" xfId="4246"/>
    <cellStyle name="BM Input Modeller 2 17" xfId="4247"/>
    <cellStyle name="BM Input Modeller 2 17 2" xfId="4248"/>
    <cellStyle name="BM Input Modeller 2 17 2 2" xfId="4249"/>
    <cellStyle name="BM Input Modeller 2 17 3" xfId="4250"/>
    <cellStyle name="BM Input Modeller 2 18" xfId="4251"/>
    <cellStyle name="BM Input Modeller 2 18 2" xfId="4252"/>
    <cellStyle name="BM Input Modeller 2 18 2 2" xfId="4253"/>
    <cellStyle name="BM Input Modeller 2 18 3" xfId="4254"/>
    <cellStyle name="BM Input Modeller 2 19" xfId="4255"/>
    <cellStyle name="BM Input Modeller 2 19 2" xfId="4256"/>
    <cellStyle name="BM Input Modeller 2 19 2 2" xfId="4257"/>
    <cellStyle name="BM Input Modeller 2 19 3" xfId="4258"/>
    <cellStyle name="BM Input Modeller 2 2" xfId="4259"/>
    <cellStyle name="BM Input Modeller 2 2 10" xfId="4260"/>
    <cellStyle name="BM Input Modeller 2 2 10 2" xfId="4261"/>
    <cellStyle name="BM Input Modeller 2 2 10 2 2" xfId="4262"/>
    <cellStyle name="BM Input Modeller 2 2 10 3" xfId="4263"/>
    <cellStyle name="BM Input Modeller 2 2 11" xfId="4264"/>
    <cellStyle name="BM Input Modeller 2 2 11 2" xfId="4265"/>
    <cellStyle name="BM Input Modeller 2 2 11 2 2" xfId="4266"/>
    <cellStyle name="BM Input Modeller 2 2 11 3" xfId="4267"/>
    <cellStyle name="BM Input Modeller 2 2 12" xfId="4268"/>
    <cellStyle name="BM Input Modeller 2 2 12 2" xfId="4269"/>
    <cellStyle name="BM Input Modeller 2 2 12 2 2" xfId="4270"/>
    <cellStyle name="BM Input Modeller 2 2 12 3" xfId="4271"/>
    <cellStyle name="BM Input Modeller 2 2 13" xfId="4272"/>
    <cellStyle name="BM Input Modeller 2 2 13 2" xfId="4273"/>
    <cellStyle name="BM Input Modeller 2 2 13 2 2" xfId="4274"/>
    <cellStyle name="BM Input Modeller 2 2 13 3" xfId="4275"/>
    <cellStyle name="BM Input Modeller 2 2 14" xfId="4276"/>
    <cellStyle name="BM Input Modeller 2 2 14 2" xfId="4277"/>
    <cellStyle name="BM Input Modeller 2 2 14 2 2" xfId="4278"/>
    <cellStyle name="BM Input Modeller 2 2 14 3" xfId="4279"/>
    <cellStyle name="BM Input Modeller 2 2 15" xfId="4280"/>
    <cellStyle name="BM Input Modeller 2 2 15 2" xfId="4281"/>
    <cellStyle name="BM Input Modeller 2 2 15 2 2" xfId="4282"/>
    <cellStyle name="BM Input Modeller 2 2 15 3" xfId="4283"/>
    <cellStyle name="BM Input Modeller 2 2 16" xfId="4284"/>
    <cellStyle name="BM Input Modeller 2 2 16 2" xfId="4285"/>
    <cellStyle name="BM Input Modeller 2 2 16 2 2" xfId="4286"/>
    <cellStyle name="BM Input Modeller 2 2 16 3" xfId="4287"/>
    <cellStyle name="BM Input Modeller 2 2 17" xfId="4288"/>
    <cellStyle name="BM Input Modeller 2 2 17 2" xfId="4289"/>
    <cellStyle name="BM Input Modeller 2 2 17 2 2" xfId="4290"/>
    <cellStyle name="BM Input Modeller 2 2 17 3" xfId="4291"/>
    <cellStyle name="BM Input Modeller 2 2 18" xfId="4292"/>
    <cellStyle name="BM Input Modeller 2 2 18 2" xfId="4293"/>
    <cellStyle name="BM Input Modeller 2 2 19" xfId="4294"/>
    <cellStyle name="BM Input Modeller 2 2 2" xfId="4295"/>
    <cellStyle name="BM Input Modeller 2 2 2 10" xfId="4296"/>
    <cellStyle name="BM Input Modeller 2 2 2 10 2" xfId="4297"/>
    <cellStyle name="BM Input Modeller 2 2 2 10 2 2" xfId="4298"/>
    <cellStyle name="BM Input Modeller 2 2 2 10 3" xfId="4299"/>
    <cellStyle name="BM Input Modeller 2 2 2 11" xfId="4300"/>
    <cellStyle name="BM Input Modeller 2 2 2 11 2" xfId="4301"/>
    <cellStyle name="BM Input Modeller 2 2 2 11 2 2" xfId="4302"/>
    <cellStyle name="BM Input Modeller 2 2 2 11 3" xfId="4303"/>
    <cellStyle name="BM Input Modeller 2 2 2 12" xfId="4304"/>
    <cellStyle name="BM Input Modeller 2 2 2 12 2" xfId="4305"/>
    <cellStyle name="BM Input Modeller 2 2 2 12 2 2" xfId="4306"/>
    <cellStyle name="BM Input Modeller 2 2 2 12 3" xfId="4307"/>
    <cellStyle name="BM Input Modeller 2 2 2 13" xfId="4308"/>
    <cellStyle name="BM Input Modeller 2 2 2 13 2" xfId="4309"/>
    <cellStyle name="BM Input Modeller 2 2 2 13 2 2" xfId="4310"/>
    <cellStyle name="BM Input Modeller 2 2 2 13 3" xfId="4311"/>
    <cellStyle name="BM Input Modeller 2 2 2 14" xfId="4312"/>
    <cellStyle name="BM Input Modeller 2 2 2 14 2" xfId="4313"/>
    <cellStyle name="BM Input Modeller 2 2 2 14 2 2" xfId="4314"/>
    <cellStyle name="BM Input Modeller 2 2 2 14 3" xfId="4315"/>
    <cellStyle name="BM Input Modeller 2 2 2 15" xfId="4316"/>
    <cellStyle name="BM Input Modeller 2 2 2 15 2" xfId="4317"/>
    <cellStyle name="BM Input Modeller 2 2 2 15 2 2" xfId="4318"/>
    <cellStyle name="BM Input Modeller 2 2 2 15 3" xfId="4319"/>
    <cellStyle name="BM Input Modeller 2 2 2 16" xfId="4320"/>
    <cellStyle name="BM Input Modeller 2 2 2 16 2" xfId="4321"/>
    <cellStyle name="BM Input Modeller 2 2 2 16 2 2" xfId="4322"/>
    <cellStyle name="BM Input Modeller 2 2 2 16 3" xfId="4323"/>
    <cellStyle name="BM Input Modeller 2 2 2 17" xfId="4324"/>
    <cellStyle name="BM Input Modeller 2 2 2 17 2" xfId="4325"/>
    <cellStyle name="BM Input Modeller 2 2 2 17 2 2" xfId="4326"/>
    <cellStyle name="BM Input Modeller 2 2 2 17 3" xfId="4327"/>
    <cellStyle name="BM Input Modeller 2 2 2 18" xfId="4328"/>
    <cellStyle name="BM Input Modeller 2 2 2 18 2" xfId="4329"/>
    <cellStyle name="BM Input Modeller 2 2 2 18 2 2" xfId="4330"/>
    <cellStyle name="BM Input Modeller 2 2 2 18 3" xfId="4331"/>
    <cellStyle name="BM Input Modeller 2 2 2 19" xfId="4332"/>
    <cellStyle name="BM Input Modeller 2 2 2 19 2" xfId="4333"/>
    <cellStyle name="BM Input Modeller 2 2 2 19 2 2" xfId="4334"/>
    <cellStyle name="BM Input Modeller 2 2 2 19 3" xfId="4335"/>
    <cellStyle name="BM Input Modeller 2 2 2 2" xfId="4336"/>
    <cellStyle name="BM Input Modeller 2 2 2 2 2" xfId="4337"/>
    <cellStyle name="BM Input Modeller 2 2 2 2 2 2" xfId="4338"/>
    <cellStyle name="BM Input Modeller 2 2 2 2 3" xfId="4339"/>
    <cellStyle name="BM Input Modeller 2 2 2 20" xfId="4340"/>
    <cellStyle name="BM Input Modeller 2 2 2 20 2" xfId="4341"/>
    <cellStyle name="BM Input Modeller 2 2 2 20 2 2" xfId="4342"/>
    <cellStyle name="BM Input Modeller 2 2 2 20 3" xfId="4343"/>
    <cellStyle name="BM Input Modeller 2 2 2 21" xfId="4344"/>
    <cellStyle name="BM Input Modeller 2 2 2 21 2" xfId="4345"/>
    <cellStyle name="BM Input Modeller 2 2 2 22" xfId="4346"/>
    <cellStyle name="BM Input Modeller 2 2 2 3" xfId="4347"/>
    <cellStyle name="BM Input Modeller 2 2 2 3 2" xfId="4348"/>
    <cellStyle name="BM Input Modeller 2 2 2 3 2 2" xfId="4349"/>
    <cellStyle name="BM Input Modeller 2 2 2 3 3" xfId="4350"/>
    <cellStyle name="BM Input Modeller 2 2 2 4" xfId="4351"/>
    <cellStyle name="BM Input Modeller 2 2 2 4 2" xfId="4352"/>
    <cellStyle name="BM Input Modeller 2 2 2 4 2 2" xfId="4353"/>
    <cellStyle name="BM Input Modeller 2 2 2 4 3" xfId="4354"/>
    <cellStyle name="BM Input Modeller 2 2 2 5" xfId="4355"/>
    <cellStyle name="BM Input Modeller 2 2 2 5 2" xfId="4356"/>
    <cellStyle name="BM Input Modeller 2 2 2 5 2 2" xfId="4357"/>
    <cellStyle name="BM Input Modeller 2 2 2 5 3" xfId="4358"/>
    <cellStyle name="BM Input Modeller 2 2 2 6" xfId="4359"/>
    <cellStyle name="BM Input Modeller 2 2 2 6 2" xfId="4360"/>
    <cellStyle name="BM Input Modeller 2 2 2 6 2 2" xfId="4361"/>
    <cellStyle name="BM Input Modeller 2 2 2 6 3" xfId="4362"/>
    <cellStyle name="BM Input Modeller 2 2 2 7" xfId="4363"/>
    <cellStyle name="BM Input Modeller 2 2 2 7 2" xfId="4364"/>
    <cellStyle name="BM Input Modeller 2 2 2 7 2 2" xfId="4365"/>
    <cellStyle name="BM Input Modeller 2 2 2 7 3" xfId="4366"/>
    <cellStyle name="BM Input Modeller 2 2 2 8" xfId="4367"/>
    <cellStyle name="BM Input Modeller 2 2 2 8 2" xfId="4368"/>
    <cellStyle name="BM Input Modeller 2 2 2 8 2 2" xfId="4369"/>
    <cellStyle name="BM Input Modeller 2 2 2 8 3" xfId="4370"/>
    <cellStyle name="BM Input Modeller 2 2 2 9" xfId="4371"/>
    <cellStyle name="BM Input Modeller 2 2 2 9 2" xfId="4372"/>
    <cellStyle name="BM Input Modeller 2 2 2 9 2 2" xfId="4373"/>
    <cellStyle name="BM Input Modeller 2 2 2 9 3" xfId="4374"/>
    <cellStyle name="BM Input Modeller 2 2 3" xfId="4375"/>
    <cellStyle name="BM Input Modeller 2 2 3 2" xfId="4376"/>
    <cellStyle name="BM Input Modeller 2 2 3 2 2" xfId="4377"/>
    <cellStyle name="BM Input Modeller 2 2 3 3" xfId="4378"/>
    <cellStyle name="BM Input Modeller 2 2 4" xfId="4379"/>
    <cellStyle name="BM Input Modeller 2 2 4 2" xfId="4380"/>
    <cellStyle name="BM Input Modeller 2 2 4 2 2" xfId="4381"/>
    <cellStyle name="BM Input Modeller 2 2 4 3" xfId="4382"/>
    <cellStyle name="BM Input Modeller 2 2 5" xfId="4383"/>
    <cellStyle name="BM Input Modeller 2 2 5 2" xfId="4384"/>
    <cellStyle name="BM Input Modeller 2 2 5 2 2" xfId="4385"/>
    <cellStyle name="BM Input Modeller 2 2 5 3" xfId="4386"/>
    <cellStyle name="BM Input Modeller 2 2 6" xfId="4387"/>
    <cellStyle name="BM Input Modeller 2 2 6 2" xfId="4388"/>
    <cellStyle name="BM Input Modeller 2 2 6 2 2" xfId="4389"/>
    <cellStyle name="BM Input Modeller 2 2 6 3" xfId="4390"/>
    <cellStyle name="BM Input Modeller 2 2 7" xfId="4391"/>
    <cellStyle name="BM Input Modeller 2 2 7 2" xfId="4392"/>
    <cellStyle name="BM Input Modeller 2 2 7 2 2" xfId="4393"/>
    <cellStyle name="BM Input Modeller 2 2 7 3" xfId="4394"/>
    <cellStyle name="BM Input Modeller 2 2 8" xfId="4395"/>
    <cellStyle name="BM Input Modeller 2 2 8 2" xfId="4396"/>
    <cellStyle name="BM Input Modeller 2 2 8 2 2" xfId="4397"/>
    <cellStyle name="BM Input Modeller 2 2 8 3" xfId="4398"/>
    <cellStyle name="BM Input Modeller 2 2 9" xfId="4399"/>
    <cellStyle name="BM Input Modeller 2 2 9 2" xfId="4400"/>
    <cellStyle name="BM Input Modeller 2 2 9 2 2" xfId="4401"/>
    <cellStyle name="BM Input Modeller 2 2 9 3" xfId="4402"/>
    <cellStyle name="BM Input Modeller 2 20" xfId="4403"/>
    <cellStyle name="BM Input Modeller 2 20 2" xfId="4404"/>
    <cellStyle name="BM Input Modeller 2 20 2 2" xfId="4405"/>
    <cellStyle name="BM Input Modeller 2 20 3" xfId="4406"/>
    <cellStyle name="BM Input Modeller 2 21" xfId="4407"/>
    <cellStyle name="BM Input Modeller 2 21 2" xfId="4408"/>
    <cellStyle name="BM Input Modeller 2 22" xfId="4409"/>
    <cellStyle name="BM Input Modeller 2 3" xfId="4410"/>
    <cellStyle name="BM Input Modeller 2 3 10" xfId="4411"/>
    <cellStyle name="BM Input Modeller 2 3 10 2" xfId="4412"/>
    <cellStyle name="BM Input Modeller 2 3 10 2 2" xfId="4413"/>
    <cellStyle name="BM Input Modeller 2 3 10 3" xfId="4414"/>
    <cellStyle name="BM Input Modeller 2 3 11" xfId="4415"/>
    <cellStyle name="BM Input Modeller 2 3 11 2" xfId="4416"/>
    <cellStyle name="BM Input Modeller 2 3 11 2 2" xfId="4417"/>
    <cellStyle name="BM Input Modeller 2 3 11 3" xfId="4418"/>
    <cellStyle name="BM Input Modeller 2 3 12" xfId="4419"/>
    <cellStyle name="BM Input Modeller 2 3 12 2" xfId="4420"/>
    <cellStyle name="BM Input Modeller 2 3 12 2 2" xfId="4421"/>
    <cellStyle name="BM Input Modeller 2 3 12 3" xfId="4422"/>
    <cellStyle name="BM Input Modeller 2 3 13" xfId="4423"/>
    <cellStyle name="BM Input Modeller 2 3 13 2" xfId="4424"/>
    <cellStyle name="BM Input Modeller 2 3 13 2 2" xfId="4425"/>
    <cellStyle name="BM Input Modeller 2 3 13 3" xfId="4426"/>
    <cellStyle name="BM Input Modeller 2 3 14" xfId="4427"/>
    <cellStyle name="BM Input Modeller 2 3 14 2" xfId="4428"/>
    <cellStyle name="BM Input Modeller 2 3 14 2 2" xfId="4429"/>
    <cellStyle name="BM Input Modeller 2 3 14 3" xfId="4430"/>
    <cellStyle name="BM Input Modeller 2 3 15" xfId="4431"/>
    <cellStyle name="BM Input Modeller 2 3 15 2" xfId="4432"/>
    <cellStyle name="BM Input Modeller 2 3 15 2 2" xfId="4433"/>
    <cellStyle name="BM Input Modeller 2 3 15 3" xfId="4434"/>
    <cellStyle name="BM Input Modeller 2 3 16" xfId="4435"/>
    <cellStyle name="BM Input Modeller 2 3 16 2" xfId="4436"/>
    <cellStyle name="BM Input Modeller 2 3 16 2 2" xfId="4437"/>
    <cellStyle name="BM Input Modeller 2 3 16 3" xfId="4438"/>
    <cellStyle name="BM Input Modeller 2 3 17" xfId="4439"/>
    <cellStyle name="BM Input Modeller 2 3 17 2" xfId="4440"/>
    <cellStyle name="BM Input Modeller 2 3 17 2 2" xfId="4441"/>
    <cellStyle name="BM Input Modeller 2 3 17 3" xfId="4442"/>
    <cellStyle name="BM Input Modeller 2 3 18" xfId="4443"/>
    <cellStyle name="BM Input Modeller 2 3 18 2" xfId="4444"/>
    <cellStyle name="BM Input Modeller 2 3 19" xfId="4445"/>
    <cellStyle name="BM Input Modeller 2 3 2" xfId="4446"/>
    <cellStyle name="BM Input Modeller 2 3 2 10" xfId="4447"/>
    <cellStyle name="BM Input Modeller 2 3 2 10 2" xfId="4448"/>
    <cellStyle name="BM Input Modeller 2 3 2 10 2 2" xfId="4449"/>
    <cellStyle name="BM Input Modeller 2 3 2 10 3" xfId="4450"/>
    <cellStyle name="BM Input Modeller 2 3 2 11" xfId="4451"/>
    <cellStyle name="BM Input Modeller 2 3 2 11 2" xfId="4452"/>
    <cellStyle name="BM Input Modeller 2 3 2 11 2 2" xfId="4453"/>
    <cellStyle name="BM Input Modeller 2 3 2 11 3" xfId="4454"/>
    <cellStyle name="BM Input Modeller 2 3 2 12" xfId="4455"/>
    <cellStyle name="BM Input Modeller 2 3 2 12 2" xfId="4456"/>
    <cellStyle name="BM Input Modeller 2 3 2 12 2 2" xfId="4457"/>
    <cellStyle name="BM Input Modeller 2 3 2 12 3" xfId="4458"/>
    <cellStyle name="BM Input Modeller 2 3 2 13" xfId="4459"/>
    <cellStyle name="BM Input Modeller 2 3 2 13 2" xfId="4460"/>
    <cellStyle name="BM Input Modeller 2 3 2 13 2 2" xfId="4461"/>
    <cellStyle name="BM Input Modeller 2 3 2 13 3" xfId="4462"/>
    <cellStyle name="BM Input Modeller 2 3 2 14" xfId="4463"/>
    <cellStyle name="BM Input Modeller 2 3 2 14 2" xfId="4464"/>
    <cellStyle name="BM Input Modeller 2 3 2 14 2 2" xfId="4465"/>
    <cellStyle name="BM Input Modeller 2 3 2 14 3" xfId="4466"/>
    <cellStyle name="BM Input Modeller 2 3 2 15" xfId="4467"/>
    <cellStyle name="BM Input Modeller 2 3 2 15 2" xfId="4468"/>
    <cellStyle name="BM Input Modeller 2 3 2 15 2 2" xfId="4469"/>
    <cellStyle name="BM Input Modeller 2 3 2 15 3" xfId="4470"/>
    <cellStyle name="BM Input Modeller 2 3 2 16" xfId="4471"/>
    <cellStyle name="BM Input Modeller 2 3 2 16 2" xfId="4472"/>
    <cellStyle name="BM Input Modeller 2 3 2 16 2 2" xfId="4473"/>
    <cellStyle name="BM Input Modeller 2 3 2 16 3" xfId="4474"/>
    <cellStyle name="BM Input Modeller 2 3 2 17" xfId="4475"/>
    <cellStyle name="BM Input Modeller 2 3 2 17 2" xfId="4476"/>
    <cellStyle name="BM Input Modeller 2 3 2 17 2 2" xfId="4477"/>
    <cellStyle name="BM Input Modeller 2 3 2 17 3" xfId="4478"/>
    <cellStyle name="BM Input Modeller 2 3 2 18" xfId="4479"/>
    <cellStyle name="BM Input Modeller 2 3 2 18 2" xfId="4480"/>
    <cellStyle name="BM Input Modeller 2 3 2 18 2 2" xfId="4481"/>
    <cellStyle name="BM Input Modeller 2 3 2 18 3" xfId="4482"/>
    <cellStyle name="BM Input Modeller 2 3 2 19" xfId="4483"/>
    <cellStyle name="BM Input Modeller 2 3 2 19 2" xfId="4484"/>
    <cellStyle name="BM Input Modeller 2 3 2 19 2 2" xfId="4485"/>
    <cellStyle name="BM Input Modeller 2 3 2 19 3" xfId="4486"/>
    <cellStyle name="BM Input Modeller 2 3 2 2" xfId="4487"/>
    <cellStyle name="BM Input Modeller 2 3 2 2 2" xfId="4488"/>
    <cellStyle name="BM Input Modeller 2 3 2 2 2 2" xfId="4489"/>
    <cellStyle name="BM Input Modeller 2 3 2 2 3" xfId="4490"/>
    <cellStyle name="BM Input Modeller 2 3 2 20" xfId="4491"/>
    <cellStyle name="BM Input Modeller 2 3 2 20 2" xfId="4492"/>
    <cellStyle name="BM Input Modeller 2 3 2 20 2 2" xfId="4493"/>
    <cellStyle name="BM Input Modeller 2 3 2 20 3" xfId="4494"/>
    <cellStyle name="BM Input Modeller 2 3 2 21" xfId="4495"/>
    <cellStyle name="BM Input Modeller 2 3 2 21 2" xfId="4496"/>
    <cellStyle name="BM Input Modeller 2 3 2 22" xfId="4497"/>
    <cellStyle name="BM Input Modeller 2 3 2 3" xfId="4498"/>
    <cellStyle name="BM Input Modeller 2 3 2 3 2" xfId="4499"/>
    <cellStyle name="BM Input Modeller 2 3 2 3 2 2" xfId="4500"/>
    <cellStyle name="BM Input Modeller 2 3 2 3 3" xfId="4501"/>
    <cellStyle name="BM Input Modeller 2 3 2 4" xfId="4502"/>
    <cellStyle name="BM Input Modeller 2 3 2 4 2" xfId="4503"/>
    <cellStyle name="BM Input Modeller 2 3 2 4 2 2" xfId="4504"/>
    <cellStyle name="BM Input Modeller 2 3 2 4 3" xfId="4505"/>
    <cellStyle name="BM Input Modeller 2 3 2 5" xfId="4506"/>
    <cellStyle name="BM Input Modeller 2 3 2 5 2" xfId="4507"/>
    <cellStyle name="BM Input Modeller 2 3 2 5 2 2" xfId="4508"/>
    <cellStyle name="BM Input Modeller 2 3 2 5 3" xfId="4509"/>
    <cellStyle name="BM Input Modeller 2 3 2 6" xfId="4510"/>
    <cellStyle name="BM Input Modeller 2 3 2 6 2" xfId="4511"/>
    <cellStyle name="BM Input Modeller 2 3 2 6 2 2" xfId="4512"/>
    <cellStyle name="BM Input Modeller 2 3 2 6 3" xfId="4513"/>
    <cellStyle name="BM Input Modeller 2 3 2 7" xfId="4514"/>
    <cellStyle name="BM Input Modeller 2 3 2 7 2" xfId="4515"/>
    <cellStyle name="BM Input Modeller 2 3 2 7 2 2" xfId="4516"/>
    <cellStyle name="BM Input Modeller 2 3 2 7 3" xfId="4517"/>
    <cellStyle name="BM Input Modeller 2 3 2 8" xfId="4518"/>
    <cellStyle name="BM Input Modeller 2 3 2 8 2" xfId="4519"/>
    <cellStyle name="BM Input Modeller 2 3 2 8 2 2" xfId="4520"/>
    <cellStyle name="BM Input Modeller 2 3 2 8 3" xfId="4521"/>
    <cellStyle name="BM Input Modeller 2 3 2 9" xfId="4522"/>
    <cellStyle name="BM Input Modeller 2 3 2 9 2" xfId="4523"/>
    <cellStyle name="BM Input Modeller 2 3 2 9 2 2" xfId="4524"/>
    <cellStyle name="BM Input Modeller 2 3 2 9 3" xfId="4525"/>
    <cellStyle name="BM Input Modeller 2 3 3" xfId="4526"/>
    <cellStyle name="BM Input Modeller 2 3 3 2" xfId="4527"/>
    <cellStyle name="BM Input Modeller 2 3 3 2 2" xfId="4528"/>
    <cellStyle name="BM Input Modeller 2 3 3 3" xfId="4529"/>
    <cellStyle name="BM Input Modeller 2 3 4" xfId="4530"/>
    <cellStyle name="BM Input Modeller 2 3 4 2" xfId="4531"/>
    <cellStyle name="BM Input Modeller 2 3 4 2 2" xfId="4532"/>
    <cellStyle name="BM Input Modeller 2 3 4 3" xfId="4533"/>
    <cellStyle name="BM Input Modeller 2 3 5" xfId="4534"/>
    <cellStyle name="BM Input Modeller 2 3 5 2" xfId="4535"/>
    <cellStyle name="BM Input Modeller 2 3 5 2 2" xfId="4536"/>
    <cellStyle name="BM Input Modeller 2 3 5 3" xfId="4537"/>
    <cellStyle name="BM Input Modeller 2 3 6" xfId="4538"/>
    <cellStyle name="BM Input Modeller 2 3 6 2" xfId="4539"/>
    <cellStyle name="BM Input Modeller 2 3 6 2 2" xfId="4540"/>
    <cellStyle name="BM Input Modeller 2 3 6 3" xfId="4541"/>
    <cellStyle name="BM Input Modeller 2 3 7" xfId="4542"/>
    <cellStyle name="BM Input Modeller 2 3 7 2" xfId="4543"/>
    <cellStyle name="BM Input Modeller 2 3 7 2 2" xfId="4544"/>
    <cellStyle name="BM Input Modeller 2 3 7 3" xfId="4545"/>
    <cellStyle name="BM Input Modeller 2 3 8" xfId="4546"/>
    <cellStyle name="BM Input Modeller 2 3 8 2" xfId="4547"/>
    <cellStyle name="BM Input Modeller 2 3 8 2 2" xfId="4548"/>
    <cellStyle name="BM Input Modeller 2 3 8 3" xfId="4549"/>
    <cellStyle name="BM Input Modeller 2 3 9" xfId="4550"/>
    <cellStyle name="BM Input Modeller 2 3 9 2" xfId="4551"/>
    <cellStyle name="BM Input Modeller 2 3 9 2 2" xfId="4552"/>
    <cellStyle name="BM Input Modeller 2 3 9 3" xfId="4553"/>
    <cellStyle name="BM Input Modeller 2 4" xfId="4554"/>
    <cellStyle name="BM Input Modeller 2 4 10" xfId="4555"/>
    <cellStyle name="BM Input Modeller 2 4 10 2" xfId="4556"/>
    <cellStyle name="BM Input Modeller 2 4 10 2 2" xfId="4557"/>
    <cellStyle name="BM Input Modeller 2 4 10 3" xfId="4558"/>
    <cellStyle name="BM Input Modeller 2 4 11" xfId="4559"/>
    <cellStyle name="BM Input Modeller 2 4 11 2" xfId="4560"/>
    <cellStyle name="BM Input Modeller 2 4 11 2 2" xfId="4561"/>
    <cellStyle name="BM Input Modeller 2 4 11 3" xfId="4562"/>
    <cellStyle name="BM Input Modeller 2 4 12" xfId="4563"/>
    <cellStyle name="BM Input Modeller 2 4 12 2" xfId="4564"/>
    <cellStyle name="BM Input Modeller 2 4 12 2 2" xfId="4565"/>
    <cellStyle name="BM Input Modeller 2 4 12 3" xfId="4566"/>
    <cellStyle name="BM Input Modeller 2 4 13" xfId="4567"/>
    <cellStyle name="BM Input Modeller 2 4 13 2" xfId="4568"/>
    <cellStyle name="BM Input Modeller 2 4 13 2 2" xfId="4569"/>
    <cellStyle name="BM Input Modeller 2 4 13 3" xfId="4570"/>
    <cellStyle name="BM Input Modeller 2 4 14" xfId="4571"/>
    <cellStyle name="BM Input Modeller 2 4 14 2" xfId="4572"/>
    <cellStyle name="BM Input Modeller 2 4 14 2 2" xfId="4573"/>
    <cellStyle name="BM Input Modeller 2 4 14 3" xfId="4574"/>
    <cellStyle name="BM Input Modeller 2 4 15" xfId="4575"/>
    <cellStyle name="BM Input Modeller 2 4 15 2" xfId="4576"/>
    <cellStyle name="BM Input Modeller 2 4 15 2 2" xfId="4577"/>
    <cellStyle name="BM Input Modeller 2 4 15 3" xfId="4578"/>
    <cellStyle name="BM Input Modeller 2 4 16" xfId="4579"/>
    <cellStyle name="BM Input Modeller 2 4 16 2" xfId="4580"/>
    <cellStyle name="BM Input Modeller 2 4 16 2 2" xfId="4581"/>
    <cellStyle name="BM Input Modeller 2 4 16 3" xfId="4582"/>
    <cellStyle name="BM Input Modeller 2 4 17" xfId="4583"/>
    <cellStyle name="BM Input Modeller 2 4 17 2" xfId="4584"/>
    <cellStyle name="BM Input Modeller 2 4 17 2 2" xfId="4585"/>
    <cellStyle name="BM Input Modeller 2 4 17 3" xfId="4586"/>
    <cellStyle name="BM Input Modeller 2 4 18" xfId="4587"/>
    <cellStyle name="BM Input Modeller 2 4 18 2" xfId="4588"/>
    <cellStyle name="BM Input Modeller 2 4 18 2 2" xfId="4589"/>
    <cellStyle name="BM Input Modeller 2 4 18 3" xfId="4590"/>
    <cellStyle name="BM Input Modeller 2 4 19" xfId="4591"/>
    <cellStyle name="BM Input Modeller 2 4 19 2" xfId="4592"/>
    <cellStyle name="BM Input Modeller 2 4 19 2 2" xfId="4593"/>
    <cellStyle name="BM Input Modeller 2 4 19 3" xfId="4594"/>
    <cellStyle name="BM Input Modeller 2 4 2" xfId="4595"/>
    <cellStyle name="BM Input Modeller 2 4 2 10" xfId="4596"/>
    <cellStyle name="BM Input Modeller 2 4 2 10 2" xfId="4597"/>
    <cellStyle name="BM Input Modeller 2 4 2 10 2 2" xfId="4598"/>
    <cellStyle name="BM Input Modeller 2 4 2 10 3" xfId="4599"/>
    <cellStyle name="BM Input Modeller 2 4 2 11" xfId="4600"/>
    <cellStyle name="BM Input Modeller 2 4 2 11 2" xfId="4601"/>
    <cellStyle name="BM Input Modeller 2 4 2 11 2 2" xfId="4602"/>
    <cellStyle name="BM Input Modeller 2 4 2 11 3" xfId="4603"/>
    <cellStyle name="BM Input Modeller 2 4 2 12" xfId="4604"/>
    <cellStyle name="BM Input Modeller 2 4 2 12 2" xfId="4605"/>
    <cellStyle name="BM Input Modeller 2 4 2 12 2 2" xfId="4606"/>
    <cellStyle name="BM Input Modeller 2 4 2 12 3" xfId="4607"/>
    <cellStyle name="BM Input Modeller 2 4 2 13" xfId="4608"/>
    <cellStyle name="BM Input Modeller 2 4 2 13 2" xfId="4609"/>
    <cellStyle name="BM Input Modeller 2 4 2 13 2 2" xfId="4610"/>
    <cellStyle name="BM Input Modeller 2 4 2 13 3" xfId="4611"/>
    <cellStyle name="BM Input Modeller 2 4 2 14" xfId="4612"/>
    <cellStyle name="BM Input Modeller 2 4 2 14 2" xfId="4613"/>
    <cellStyle name="BM Input Modeller 2 4 2 14 2 2" xfId="4614"/>
    <cellStyle name="BM Input Modeller 2 4 2 14 3" xfId="4615"/>
    <cellStyle name="BM Input Modeller 2 4 2 15" xfId="4616"/>
    <cellStyle name="BM Input Modeller 2 4 2 15 2" xfId="4617"/>
    <cellStyle name="BM Input Modeller 2 4 2 15 2 2" xfId="4618"/>
    <cellStyle name="BM Input Modeller 2 4 2 15 3" xfId="4619"/>
    <cellStyle name="BM Input Modeller 2 4 2 16" xfId="4620"/>
    <cellStyle name="BM Input Modeller 2 4 2 16 2" xfId="4621"/>
    <cellStyle name="BM Input Modeller 2 4 2 16 2 2" xfId="4622"/>
    <cellStyle name="BM Input Modeller 2 4 2 16 3" xfId="4623"/>
    <cellStyle name="BM Input Modeller 2 4 2 17" xfId="4624"/>
    <cellStyle name="BM Input Modeller 2 4 2 17 2" xfId="4625"/>
    <cellStyle name="BM Input Modeller 2 4 2 17 2 2" xfId="4626"/>
    <cellStyle name="BM Input Modeller 2 4 2 17 3" xfId="4627"/>
    <cellStyle name="BM Input Modeller 2 4 2 18" xfId="4628"/>
    <cellStyle name="BM Input Modeller 2 4 2 18 2" xfId="4629"/>
    <cellStyle name="BM Input Modeller 2 4 2 18 2 2" xfId="4630"/>
    <cellStyle name="BM Input Modeller 2 4 2 18 3" xfId="4631"/>
    <cellStyle name="BM Input Modeller 2 4 2 19" xfId="4632"/>
    <cellStyle name="BM Input Modeller 2 4 2 19 2" xfId="4633"/>
    <cellStyle name="BM Input Modeller 2 4 2 19 2 2" xfId="4634"/>
    <cellStyle name="BM Input Modeller 2 4 2 19 3" xfId="4635"/>
    <cellStyle name="BM Input Modeller 2 4 2 2" xfId="4636"/>
    <cellStyle name="BM Input Modeller 2 4 2 2 2" xfId="4637"/>
    <cellStyle name="BM Input Modeller 2 4 2 2 2 2" xfId="4638"/>
    <cellStyle name="BM Input Modeller 2 4 2 2 3" xfId="4639"/>
    <cellStyle name="BM Input Modeller 2 4 2 20" xfId="4640"/>
    <cellStyle name="BM Input Modeller 2 4 2 20 2" xfId="4641"/>
    <cellStyle name="BM Input Modeller 2 4 2 20 2 2" xfId="4642"/>
    <cellStyle name="BM Input Modeller 2 4 2 20 3" xfId="4643"/>
    <cellStyle name="BM Input Modeller 2 4 2 21" xfId="4644"/>
    <cellStyle name="BM Input Modeller 2 4 2 21 2" xfId="4645"/>
    <cellStyle name="BM Input Modeller 2 4 2 22" xfId="4646"/>
    <cellStyle name="BM Input Modeller 2 4 2 3" xfId="4647"/>
    <cellStyle name="BM Input Modeller 2 4 2 3 2" xfId="4648"/>
    <cellStyle name="BM Input Modeller 2 4 2 3 2 2" xfId="4649"/>
    <cellStyle name="BM Input Modeller 2 4 2 3 3" xfId="4650"/>
    <cellStyle name="BM Input Modeller 2 4 2 4" xfId="4651"/>
    <cellStyle name="BM Input Modeller 2 4 2 4 2" xfId="4652"/>
    <cellStyle name="BM Input Modeller 2 4 2 4 2 2" xfId="4653"/>
    <cellStyle name="BM Input Modeller 2 4 2 4 3" xfId="4654"/>
    <cellStyle name="BM Input Modeller 2 4 2 5" xfId="4655"/>
    <cellStyle name="BM Input Modeller 2 4 2 5 2" xfId="4656"/>
    <cellStyle name="BM Input Modeller 2 4 2 5 2 2" xfId="4657"/>
    <cellStyle name="BM Input Modeller 2 4 2 5 3" xfId="4658"/>
    <cellStyle name="BM Input Modeller 2 4 2 6" xfId="4659"/>
    <cellStyle name="BM Input Modeller 2 4 2 6 2" xfId="4660"/>
    <cellStyle name="BM Input Modeller 2 4 2 6 2 2" xfId="4661"/>
    <cellStyle name="BM Input Modeller 2 4 2 6 3" xfId="4662"/>
    <cellStyle name="BM Input Modeller 2 4 2 7" xfId="4663"/>
    <cellStyle name="BM Input Modeller 2 4 2 7 2" xfId="4664"/>
    <cellStyle name="BM Input Modeller 2 4 2 7 2 2" xfId="4665"/>
    <cellStyle name="BM Input Modeller 2 4 2 7 3" xfId="4666"/>
    <cellStyle name="BM Input Modeller 2 4 2 8" xfId="4667"/>
    <cellStyle name="BM Input Modeller 2 4 2 8 2" xfId="4668"/>
    <cellStyle name="BM Input Modeller 2 4 2 8 2 2" xfId="4669"/>
    <cellStyle name="BM Input Modeller 2 4 2 8 3" xfId="4670"/>
    <cellStyle name="BM Input Modeller 2 4 2 9" xfId="4671"/>
    <cellStyle name="BM Input Modeller 2 4 2 9 2" xfId="4672"/>
    <cellStyle name="BM Input Modeller 2 4 2 9 2 2" xfId="4673"/>
    <cellStyle name="BM Input Modeller 2 4 2 9 3" xfId="4674"/>
    <cellStyle name="BM Input Modeller 2 4 20" xfId="4675"/>
    <cellStyle name="BM Input Modeller 2 4 20 2" xfId="4676"/>
    <cellStyle name="BM Input Modeller 2 4 20 2 2" xfId="4677"/>
    <cellStyle name="BM Input Modeller 2 4 20 3" xfId="4678"/>
    <cellStyle name="BM Input Modeller 2 4 21" xfId="4679"/>
    <cellStyle name="BM Input Modeller 2 4 21 2" xfId="4680"/>
    <cellStyle name="BM Input Modeller 2 4 21 2 2" xfId="4681"/>
    <cellStyle name="BM Input Modeller 2 4 21 3" xfId="4682"/>
    <cellStyle name="BM Input Modeller 2 4 22" xfId="4683"/>
    <cellStyle name="BM Input Modeller 2 4 22 2" xfId="4684"/>
    <cellStyle name="BM Input Modeller 2 4 23" xfId="4685"/>
    <cellStyle name="BM Input Modeller 2 4 3" xfId="4686"/>
    <cellStyle name="BM Input Modeller 2 4 3 2" xfId="4687"/>
    <cellStyle name="BM Input Modeller 2 4 3 2 2" xfId="4688"/>
    <cellStyle name="BM Input Modeller 2 4 3 3" xfId="4689"/>
    <cellStyle name="BM Input Modeller 2 4 4" xfId="4690"/>
    <cellStyle name="BM Input Modeller 2 4 4 2" xfId="4691"/>
    <cellStyle name="BM Input Modeller 2 4 4 2 2" xfId="4692"/>
    <cellStyle name="BM Input Modeller 2 4 4 3" xfId="4693"/>
    <cellStyle name="BM Input Modeller 2 4 5" xfId="4694"/>
    <cellStyle name="BM Input Modeller 2 4 5 2" xfId="4695"/>
    <cellStyle name="BM Input Modeller 2 4 5 2 2" xfId="4696"/>
    <cellStyle name="BM Input Modeller 2 4 5 3" xfId="4697"/>
    <cellStyle name="BM Input Modeller 2 4 6" xfId="4698"/>
    <cellStyle name="BM Input Modeller 2 4 6 2" xfId="4699"/>
    <cellStyle name="BM Input Modeller 2 4 6 2 2" xfId="4700"/>
    <cellStyle name="BM Input Modeller 2 4 6 3" xfId="4701"/>
    <cellStyle name="BM Input Modeller 2 4 7" xfId="4702"/>
    <cellStyle name="BM Input Modeller 2 4 7 2" xfId="4703"/>
    <cellStyle name="BM Input Modeller 2 4 7 2 2" xfId="4704"/>
    <cellStyle name="BM Input Modeller 2 4 7 3" xfId="4705"/>
    <cellStyle name="BM Input Modeller 2 4 8" xfId="4706"/>
    <cellStyle name="BM Input Modeller 2 4 8 2" xfId="4707"/>
    <cellStyle name="BM Input Modeller 2 4 8 2 2" xfId="4708"/>
    <cellStyle name="BM Input Modeller 2 4 8 3" xfId="4709"/>
    <cellStyle name="BM Input Modeller 2 4 9" xfId="4710"/>
    <cellStyle name="BM Input Modeller 2 4 9 2" xfId="4711"/>
    <cellStyle name="BM Input Modeller 2 4 9 2 2" xfId="4712"/>
    <cellStyle name="BM Input Modeller 2 4 9 3" xfId="4713"/>
    <cellStyle name="BM Input Modeller 2 5" xfId="4714"/>
    <cellStyle name="BM Input Modeller 2 5 10" xfId="4715"/>
    <cellStyle name="BM Input Modeller 2 5 10 2" xfId="4716"/>
    <cellStyle name="BM Input Modeller 2 5 10 2 2" xfId="4717"/>
    <cellStyle name="BM Input Modeller 2 5 10 3" xfId="4718"/>
    <cellStyle name="BM Input Modeller 2 5 11" xfId="4719"/>
    <cellStyle name="BM Input Modeller 2 5 11 2" xfId="4720"/>
    <cellStyle name="BM Input Modeller 2 5 11 2 2" xfId="4721"/>
    <cellStyle name="BM Input Modeller 2 5 11 3" xfId="4722"/>
    <cellStyle name="BM Input Modeller 2 5 12" xfId="4723"/>
    <cellStyle name="BM Input Modeller 2 5 12 2" xfId="4724"/>
    <cellStyle name="BM Input Modeller 2 5 12 2 2" xfId="4725"/>
    <cellStyle name="BM Input Modeller 2 5 12 3" xfId="4726"/>
    <cellStyle name="BM Input Modeller 2 5 13" xfId="4727"/>
    <cellStyle name="BM Input Modeller 2 5 13 2" xfId="4728"/>
    <cellStyle name="BM Input Modeller 2 5 13 2 2" xfId="4729"/>
    <cellStyle name="BM Input Modeller 2 5 13 3" xfId="4730"/>
    <cellStyle name="BM Input Modeller 2 5 14" xfId="4731"/>
    <cellStyle name="BM Input Modeller 2 5 14 2" xfId="4732"/>
    <cellStyle name="BM Input Modeller 2 5 14 2 2" xfId="4733"/>
    <cellStyle name="BM Input Modeller 2 5 14 3" xfId="4734"/>
    <cellStyle name="BM Input Modeller 2 5 15" xfId="4735"/>
    <cellStyle name="BM Input Modeller 2 5 15 2" xfId="4736"/>
    <cellStyle name="BM Input Modeller 2 5 15 2 2" xfId="4737"/>
    <cellStyle name="BM Input Modeller 2 5 15 3" xfId="4738"/>
    <cellStyle name="BM Input Modeller 2 5 16" xfId="4739"/>
    <cellStyle name="BM Input Modeller 2 5 16 2" xfId="4740"/>
    <cellStyle name="BM Input Modeller 2 5 16 2 2" xfId="4741"/>
    <cellStyle name="BM Input Modeller 2 5 16 3" xfId="4742"/>
    <cellStyle name="BM Input Modeller 2 5 17" xfId="4743"/>
    <cellStyle name="BM Input Modeller 2 5 17 2" xfId="4744"/>
    <cellStyle name="BM Input Modeller 2 5 17 2 2" xfId="4745"/>
    <cellStyle name="BM Input Modeller 2 5 17 3" xfId="4746"/>
    <cellStyle name="BM Input Modeller 2 5 18" xfId="4747"/>
    <cellStyle name="BM Input Modeller 2 5 18 2" xfId="4748"/>
    <cellStyle name="BM Input Modeller 2 5 18 2 2" xfId="4749"/>
    <cellStyle name="BM Input Modeller 2 5 18 3" xfId="4750"/>
    <cellStyle name="BM Input Modeller 2 5 19" xfId="4751"/>
    <cellStyle name="BM Input Modeller 2 5 19 2" xfId="4752"/>
    <cellStyle name="BM Input Modeller 2 5 19 2 2" xfId="4753"/>
    <cellStyle name="BM Input Modeller 2 5 19 3" xfId="4754"/>
    <cellStyle name="BM Input Modeller 2 5 2" xfId="4755"/>
    <cellStyle name="BM Input Modeller 2 5 2 2" xfId="4756"/>
    <cellStyle name="BM Input Modeller 2 5 2 2 2" xfId="4757"/>
    <cellStyle name="BM Input Modeller 2 5 2 3" xfId="4758"/>
    <cellStyle name="BM Input Modeller 2 5 20" xfId="4759"/>
    <cellStyle name="BM Input Modeller 2 5 20 2" xfId="4760"/>
    <cellStyle name="BM Input Modeller 2 5 20 2 2" xfId="4761"/>
    <cellStyle name="BM Input Modeller 2 5 20 3" xfId="4762"/>
    <cellStyle name="BM Input Modeller 2 5 21" xfId="4763"/>
    <cellStyle name="BM Input Modeller 2 5 21 2" xfId="4764"/>
    <cellStyle name="BM Input Modeller 2 5 22" xfId="4765"/>
    <cellStyle name="BM Input Modeller 2 5 3" xfId="4766"/>
    <cellStyle name="BM Input Modeller 2 5 3 2" xfId="4767"/>
    <cellStyle name="BM Input Modeller 2 5 3 2 2" xfId="4768"/>
    <cellStyle name="BM Input Modeller 2 5 3 3" xfId="4769"/>
    <cellStyle name="BM Input Modeller 2 5 4" xfId="4770"/>
    <cellStyle name="BM Input Modeller 2 5 4 2" xfId="4771"/>
    <cellStyle name="BM Input Modeller 2 5 4 2 2" xfId="4772"/>
    <cellStyle name="BM Input Modeller 2 5 4 3" xfId="4773"/>
    <cellStyle name="BM Input Modeller 2 5 5" xfId="4774"/>
    <cellStyle name="BM Input Modeller 2 5 5 2" xfId="4775"/>
    <cellStyle name="BM Input Modeller 2 5 5 2 2" xfId="4776"/>
    <cellStyle name="BM Input Modeller 2 5 5 3" xfId="4777"/>
    <cellStyle name="BM Input Modeller 2 5 6" xfId="4778"/>
    <cellStyle name="BM Input Modeller 2 5 6 2" xfId="4779"/>
    <cellStyle name="BM Input Modeller 2 5 6 2 2" xfId="4780"/>
    <cellStyle name="BM Input Modeller 2 5 6 3" xfId="4781"/>
    <cellStyle name="BM Input Modeller 2 5 7" xfId="4782"/>
    <cellStyle name="BM Input Modeller 2 5 7 2" xfId="4783"/>
    <cellStyle name="BM Input Modeller 2 5 7 2 2" xfId="4784"/>
    <cellStyle name="BM Input Modeller 2 5 7 3" xfId="4785"/>
    <cellStyle name="BM Input Modeller 2 5 8" xfId="4786"/>
    <cellStyle name="BM Input Modeller 2 5 8 2" xfId="4787"/>
    <cellStyle name="BM Input Modeller 2 5 8 2 2" xfId="4788"/>
    <cellStyle name="BM Input Modeller 2 5 8 3" xfId="4789"/>
    <cellStyle name="BM Input Modeller 2 5 9" xfId="4790"/>
    <cellStyle name="BM Input Modeller 2 5 9 2" xfId="4791"/>
    <cellStyle name="BM Input Modeller 2 5 9 2 2" xfId="4792"/>
    <cellStyle name="BM Input Modeller 2 5 9 3" xfId="4793"/>
    <cellStyle name="BM Input Modeller 2 6" xfId="4794"/>
    <cellStyle name="BM Input Modeller 2 6 2" xfId="4795"/>
    <cellStyle name="BM Input Modeller 2 6 2 2" xfId="4796"/>
    <cellStyle name="BM Input Modeller 2 6 3" xfId="4797"/>
    <cellStyle name="BM Input Modeller 2 7" xfId="4798"/>
    <cellStyle name="BM Input Modeller 2 7 2" xfId="4799"/>
    <cellStyle name="BM Input Modeller 2 7 2 2" xfId="4800"/>
    <cellStyle name="BM Input Modeller 2 7 3" xfId="4801"/>
    <cellStyle name="BM Input Modeller 2 8" xfId="4802"/>
    <cellStyle name="BM Input Modeller 2 8 2" xfId="4803"/>
    <cellStyle name="BM Input Modeller 2 8 2 2" xfId="4804"/>
    <cellStyle name="BM Input Modeller 2 8 3" xfId="4805"/>
    <cellStyle name="BM Input Modeller 2 9" xfId="4806"/>
    <cellStyle name="BM Input Modeller 2 9 2" xfId="4807"/>
    <cellStyle name="BM Input Modeller 2 9 2 2" xfId="4808"/>
    <cellStyle name="BM Input Modeller 2 9 3" xfId="4809"/>
    <cellStyle name="BM Input Modeller 20" xfId="4810"/>
    <cellStyle name="BM Input Modeller 20 2" xfId="4811"/>
    <cellStyle name="BM Input Modeller 20 2 2" xfId="4812"/>
    <cellStyle name="BM Input Modeller 20 3" xfId="4813"/>
    <cellStyle name="BM Input Modeller 21" xfId="4814"/>
    <cellStyle name="BM Input Modeller 21 2" xfId="4815"/>
    <cellStyle name="BM Input Modeller 21 2 2" xfId="4816"/>
    <cellStyle name="BM Input Modeller 21 3" xfId="4817"/>
    <cellStyle name="BM Input Modeller 22" xfId="4818"/>
    <cellStyle name="BM Input Modeller 22 2" xfId="4819"/>
    <cellStyle name="BM Input Modeller 23" xfId="4820"/>
    <cellStyle name="BM Input Modeller 24" xfId="4821"/>
    <cellStyle name="BM Input Modeller 25" xfId="4822"/>
    <cellStyle name="BM Input Modeller 26" xfId="4823"/>
    <cellStyle name="BM Input Modeller 3" xfId="4824"/>
    <cellStyle name="BM Input Modeller 3 10" xfId="4825"/>
    <cellStyle name="BM Input Modeller 3 10 2" xfId="4826"/>
    <cellStyle name="BM Input Modeller 3 10 2 2" xfId="4827"/>
    <cellStyle name="BM Input Modeller 3 10 3" xfId="4828"/>
    <cellStyle name="BM Input Modeller 3 11" xfId="4829"/>
    <cellStyle name="BM Input Modeller 3 11 2" xfId="4830"/>
    <cellStyle name="BM Input Modeller 3 11 2 2" xfId="4831"/>
    <cellStyle name="BM Input Modeller 3 11 3" xfId="4832"/>
    <cellStyle name="BM Input Modeller 3 12" xfId="4833"/>
    <cellStyle name="BM Input Modeller 3 12 2" xfId="4834"/>
    <cellStyle name="BM Input Modeller 3 12 2 2" xfId="4835"/>
    <cellStyle name="BM Input Modeller 3 12 3" xfId="4836"/>
    <cellStyle name="BM Input Modeller 3 13" xfId="4837"/>
    <cellStyle name="BM Input Modeller 3 13 2" xfId="4838"/>
    <cellStyle name="BM Input Modeller 3 13 2 2" xfId="4839"/>
    <cellStyle name="BM Input Modeller 3 13 3" xfId="4840"/>
    <cellStyle name="BM Input Modeller 3 14" xfId="4841"/>
    <cellStyle name="BM Input Modeller 3 14 2" xfId="4842"/>
    <cellStyle name="BM Input Modeller 3 14 2 2" xfId="4843"/>
    <cellStyle name="BM Input Modeller 3 14 3" xfId="4844"/>
    <cellStyle name="BM Input Modeller 3 15" xfId="4845"/>
    <cellStyle name="BM Input Modeller 3 15 2" xfId="4846"/>
    <cellStyle name="BM Input Modeller 3 15 2 2" xfId="4847"/>
    <cellStyle name="BM Input Modeller 3 15 3" xfId="4848"/>
    <cellStyle name="BM Input Modeller 3 16" xfId="4849"/>
    <cellStyle name="BM Input Modeller 3 16 2" xfId="4850"/>
    <cellStyle name="BM Input Modeller 3 16 2 2" xfId="4851"/>
    <cellStyle name="BM Input Modeller 3 16 3" xfId="4852"/>
    <cellStyle name="BM Input Modeller 3 17" xfId="4853"/>
    <cellStyle name="BM Input Modeller 3 17 2" xfId="4854"/>
    <cellStyle name="BM Input Modeller 3 17 2 2" xfId="4855"/>
    <cellStyle name="BM Input Modeller 3 17 3" xfId="4856"/>
    <cellStyle name="BM Input Modeller 3 18" xfId="4857"/>
    <cellStyle name="BM Input Modeller 3 18 2" xfId="4858"/>
    <cellStyle name="BM Input Modeller 3 19" xfId="4859"/>
    <cellStyle name="BM Input Modeller 3 2" xfId="4860"/>
    <cellStyle name="BM Input Modeller 3 2 10" xfId="4861"/>
    <cellStyle name="BM Input Modeller 3 2 10 2" xfId="4862"/>
    <cellStyle name="BM Input Modeller 3 2 10 2 2" xfId="4863"/>
    <cellStyle name="BM Input Modeller 3 2 10 3" xfId="4864"/>
    <cellStyle name="BM Input Modeller 3 2 11" xfId="4865"/>
    <cellStyle name="BM Input Modeller 3 2 11 2" xfId="4866"/>
    <cellStyle name="BM Input Modeller 3 2 11 2 2" xfId="4867"/>
    <cellStyle name="BM Input Modeller 3 2 11 3" xfId="4868"/>
    <cellStyle name="BM Input Modeller 3 2 12" xfId="4869"/>
    <cellStyle name="BM Input Modeller 3 2 12 2" xfId="4870"/>
    <cellStyle name="BM Input Modeller 3 2 12 2 2" xfId="4871"/>
    <cellStyle name="BM Input Modeller 3 2 12 3" xfId="4872"/>
    <cellStyle name="BM Input Modeller 3 2 13" xfId="4873"/>
    <cellStyle name="BM Input Modeller 3 2 13 2" xfId="4874"/>
    <cellStyle name="BM Input Modeller 3 2 13 2 2" xfId="4875"/>
    <cellStyle name="BM Input Modeller 3 2 13 3" xfId="4876"/>
    <cellStyle name="BM Input Modeller 3 2 14" xfId="4877"/>
    <cellStyle name="BM Input Modeller 3 2 14 2" xfId="4878"/>
    <cellStyle name="BM Input Modeller 3 2 14 2 2" xfId="4879"/>
    <cellStyle name="BM Input Modeller 3 2 14 3" xfId="4880"/>
    <cellStyle name="BM Input Modeller 3 2 15" xfId="4881"/>
    <cellStyle name="BM Input Modeller 3 2 15 2" xfId="4882"/>
    <cellStyle name="BM Input Modeller 3 2 15 2 2" xfId="4883"/>
    <cellStyle name="BM Input Modeller 3 2 15 3" xfId="4884"/>
    <cellStyle name="BM Input Modeller 3 2 16" xfId="4885"/>
    <cellStyle name="BM Input Modeller 3 2 16 2" xfId="4886"/>
    <cellStyle name="BM Input Modeller 3 2 16 2 2" xfId="4887"/>
    <cellStyle name="BM Input Modeller 3 2 16 3" xfId="4888"/>
    <cellStyle name="BM Input Modeller 3 2 17" xfId="4889"/>
    <cellStyle name="BM Input Modeller 3 2 17 2" xfId="4890"/>
    <cellStyle name="BM Input Modeller 3 2 17 2 2" xfId="4891"/>
    <cellStyle name="BM Input Modeller 3 2 17 3" xfId="4892"/>
    <cellStyle name="BM Input Modeller 3 2 18" xfId="4893"/>
    <cellStyle name="BM Input Modeller 3 2 18 2" xfId="4894"/>
    <cellStyle name="BM Input Modeller 3 2 18 2 2" xfId="4895"/>
    <cellStyle name="BM Input Modeller 3 2 18 3" xfId="4896"/>
    <cellStyle name="BM Input Modeller 3 2 19" xfId="4897"/>
    <cellStyle name="BM Input Modeller 3 2 19 2" xfId="4898"/>
    <cellStyle name="BM Input Modeller 3 2 19 2 2" xfId="4899"/>
    <cellStyle name="BM Input Modeller 3 2 19 3" xfId="4900"/>
    <cellStyle name="BM Input Modeller 3 2 2" xfId="4901"/>
    <cellStyle name="BM Input Modeller 3 2 2 2" xfId="4902"/>
    <cellStyle name="BM Input Modeller 3 2 2 2 2" xfId="4903"/>
    <cellStyle name="BM Input Modeller 3 2 2 2 3" xfId="4904"/>
    <cellStyle name="BM Input Modeller 3 2 2 3" xfId="4905"/>
    <cellStyle name="BM Input Modeller 3 2 2 4" xfId="4906"/>
    <cellStyle name="BM Input Modeller 3 2 20" xfId="4907"/>
    <cellStyle name="BM Input Modeller 3 2 20 2" xfId="4908"/>
    <cellStyle name="BM Input Modeller 3 2 20 2 2" xfId="4909"/>
    <cellStyle name="BM Input Modeller 3 2 20 3" xfId="4910"/>
    <cellStyle name="BM Input Modeller 3 2 21" xfId="4911"/>
    <cellStyle name="BM Input Modeller 3 2 21 2" xfId="4912"/>
    <cellStyle name="BM Input Modeller 3 2 22" xfId="4913"/>
    <cellStyle name="BM Input Modeller 3 2 3" xfId="4914"/>
    <cellStyle name="BM Input Modeller 3 2 3 2" xfId="4915"/>
    <cellStyle name="BM Input Modeller 3 2 3 2 2" xfId="4916"/>
    <cellStyle name="BM Input Modeller 3 2 3 3" xfId="4917"/>
    <cellStyle name="BM Input Modeller 3 2 4" xfId="4918"/>
    <cellStyle name="BM Input Modeller 3 2 4 2" xfId="4919"/>
    <cellStyle name="BM Input Modeller 3 2 4 2 2" xfId="4920"/>
    <cellStyle name="BM Input Modeller 3 2 4 3" xfId="4921"/>
    <cellStyle name="BM Input Modeller 3 2 5" xfId="4922"/>
    <cellStyle name="BM Input Modeller 3 2 5 2" xfId="4923"/>
    <cellStyle name="BM Input Modeller 3 2 5 2 2" xfId="4924"/>
    <cellStyle name="BM Input Modeller 3 2 5 3" xfId="4925"/>
    <cellStyle name="BM Input Modeller 3 2 6" xfId="4926"/>
    <cellStyle name="BM Input Modeller 3 2 6 2" xfId="4927"/>
    <cellStyle name="BM Input Modeller 3 2 6 2 2" xfId="4928"/>
    <cellStyle name="BM Input Modeller 3 2 6 3" xfId="4929"/>
    <cellStyle name="BM Input Modeller 3 2 7" xfId="4930"/>
    <cellStyle name="BM Input Modeller 3 2 7 2" xfId="4931"/>
    <cellStyle name="BM Input Modeller 3 2 7 2 2" xfId="4932"/>
    <cellStyle name="BM Input Modeller 3 2 7 3" xfId="4933"/>
    <cellStyle name="BM Input Modeller 3 2 8" xfId="4934"/>
    <cellStyle name="BM Input Modeller 3 2 8 2" xfId="4935"/>
    <cellStyle name="BM Input Modeller 3 2 8 2 2" xfId="4936"/>
    <cellStyle name="BM Input Modeller 3 2 8 3" xfId="4937"/>
    <cellStyle name="BM Input Modeller 3 2 9" xfId="4938"/>
    <cellStyle name="BM Input Modeller 3 2 9 2" xfId="4939"/>
    <cellStyle name="BM Input Modeller 3 2 9 2 2" xfId="4940"/>
    <cellStyle name="BM Input Modeller 3 2 9 3" xfId="4941"/>
    <cellStyle name="BM Input Modeller 3 3" xfId="4942"/>
    <cellStyle name="BM Input Modeller 3 3 2" xfId="4943"/>
    <cellStyle name="BM Input Modeller 3 3 2 2" xfId="4944"/>
    <cellStyle name="BM Input Modeller 3 3 2 3" xfId="4945"/>
    <cellStyle name="BM Input Modeller 3 3 3" xfId="4946"/>
    <cellStyle name="BM Input Modeller 3 3 4" xfId="4947"/>
    <cellStyle name="BM Input Modeller 3 4" xfId="4948"/>
    <cellStyle name="BM Input Modeller 3 4 2" xfId="4949"/>
    <cellStyle name="BM Input Modeller 3 4 2 2" xfId="4950"/>
    <cellStyle name="BM Input Modeller 3 4 3" xfId="4951"/>
    <cellStyle name="BM Input Modeller 3 5" xfId="4952"/>
    <cellStyle name="BM Input Modeller 3 5 2" xfId="4953"/>
    <cellStyle name="BM Input Modeller 3 5 2 2" xfId="4954"/>
    <cellStyle name="BM Input Modeller 3 5 3" xfId="4955"/>
    <cellStyle name="BM Input Modeller 3 6" xfId="4956"/>
    <cellStyle name="BM Input Modeller 3 6 2" xfId="4957"/>
    <cellStyle name="BM Input Modeller 3 6 2 2" xfId="4958"/>
    <cellStyle name="BM Input Modeller 3 6 3" xfId="4959"/>
    <cellStyle name="BM Input Modeller 3 7" xfId="4960"/>
    <cellStyle name="BM Input Modeller 3 7 2" xfId="4961"/>
    <cellStyle name="BM Input Modeller 3 7 2 2" xfId="4962"/>
    <cellStyle name="BM Input Modeller 3 7 3" xfId="4963"/>
    <cellStyle name="BM Input Modeller 3 8" xfId="4964"/>
    <cellStyle name="BM Input Modeller 3 8 2" xfId="4965"/>
    <cellStyle name="BM Input Modeller 3 8 2 2" xfId="4966"/>
    <cellStyle name="BM Input Modeller 3 8 3" xfId="4967"/>
    <cellStyle name="BM Input Modeller 3 9" xfId="4968"/>
    <cellStyle name="BM Input Modeller 3 9 2" xfId="4969"/>
    <cellStyle name="BM Input Modeller 3 9 2 2" xfId="4970"/>
    <cellStyle name="BM Input Modeller 3 9 3" xfId="4971"/>
    <cellStyle name="BM Input Modeller 4" xfId="4972"/>
    <cellStyle name="BM Input Modeller 4 10" xfId="4973"/>
    <cellStyle name="BM Input Modeller 4 10 2" xfId="4974"/>
    <cellStyle name="BM Input Modeller 4 10 2 2" xfId="4975"/>
    <cellStyle name="BM Input Modeller 4 10 3" xfId="4976"/>
    <cellStyle name="BM Input Modeller 4 11" xfId="4977"/>
    <cellStyle name="BM Input Modeller 4 11 2" xfId="4978"/>
    <cellStyle name="BM Input Modeller 4 11 2 2" xfId="4979"/>
    <cellStyle name="BM Input Modeller 4 11 3" xfId="4980"/>
    <cellStyle name="BM Input Modeller 4 12" xfId="4981"/>
    <cellStyle name="BM Input Modeller 4 12 2" xfId="4982"/>
    <cellStyle name="BM Input Modeller 4 12 2 2" xfId="4983"/>
    <cellStyle name="BM Input Modeller 4 12 3" xfId="4984"/>
    <cellStyle name="BM Input Modeller 4 13" xfId="4985"/>
    <cellStyle name="BM Input Modeller 4 13 2" xfId="4986"/>
    <cellStyle name="BM Input Modeller 4 13 2 2" xfId="4987"/>
    <cellStyle name="BM Input Modeller 4 13 3" xfId="4988"/>
    <cellStyle name="BM Input Modeller 4 14" xfId="4989"/>
    <cellStyle name="BM Input Modeller 4 14 2" xfId="4990"/>
    <cellStyle name="BM Input Modeller 4 14 2 2" xfId="4991"/>
    <cellStyle name="BM Input Modeller 4 14 3" xfId="4992"/>
    <cellStyle name="BM Input Modeller 4 15" xfId="4993"/>
    <cellStyle name="BM Input Modeller 4 15 2" xfId="4994"/>
    <cellStyle name="BM Input Modeller 4 15 2 2" xfId="4995"/>
    <cellStyle name="BM Input Modeller 4 15 3" xfId="4996"/>
    <cellStyle name="BM Input Modeller 4 16" xfId="4997"/>
    <cellStyle name="BM Input Modeller 4 16 2" xfId="4998"/>
    <cellStyle name="BM Input Modeller 4 16 2 2" xfId="4999"/>
    <cellStyle name="BM Input Modeller 4 16 3" xfId="5000"/>
    <cellStyle name="BM Input Modeller 4 17" xfId="5001"/>
    <cellStyle name="BM Input Modeller 4 17 2" xfId="5002"/>
    <cellStyle name="BM Input Modeller 4 17 2 2" xfId="5003"/>
    <cellStyle name="BM Input Modeller 4 17 3" xfId="5004"/>
    <cellStyle name="BM Input Modeller 4 18" xfId="5005"/>
    <cellStyle name="BM Input Modeller 4 18 2" xfId="5006"/>
    <cellStyle name="BM Input Modeller 4 19" xfId="5007"/>
    <cellStyle name="BM Input Modeller 4 2" xfId="5008"/>
    <cellStyle name="BM Input Modeller 4 2 10" xfId="5009"/>
    <cellStyle name="BM Input Modeller 4 2 10 2" xfId="5010"/>
    <cellStyle name="BM Input Modeller 4 2 10 2 2" xfId="5011"/>
    <cellStyle name="BM Input Modeller 4 2 10 3" xfId="5012"/>
    <cellStyle name="BM Input Modeller 4 2 11" xfId="5013"/>
    <cellStyle name="BM Input Modeller 4 2 11 2" xfId="5014"/>
    <cellStyle name="BM Input Modeller 4 2 11 2 2" xfId="5015"/>
    <cellStyle name="BM Input Modeller 4 2 11 3" xfId="5016"/>
    <cellStyle name="BM Input Modeller 4 2 12" xfId="5017"/>
    <cellStyle name="BM Input Modeller 4 2 12 2" xfId="5018"/>
    <cellStyle name="BM Input Modeller 4 2 12 2 2" xfId="5019"/>
    <cellStyle name="BM Input Modeller 4 2 12 3" xfId="5020"/>
    <cellStyle name="BM Input Modeller 4 2 13" xfId="5021"/>
    <cellStyle name="BM Input Modeller 4 2 13 2" xfId="5022"/>
    <cellStyle name="BM Input Modeller 4 2 13 2 2" xfId="5023"/>
    <cellStyle name="BM Input Modeller 4 2 13 3" xfId="5024"/>
    <cellStyle name="BM Input Modeller 4 2 14" xfId="5025"/>
    <cellStyle name="BM Input Modeller 4 2 14 2" xfId="5026"/>
    <cellStyle name="BM Input Modeller 4 2 14 2 2" xfId="5027"/>
    <cellStyle name="BM Input Modeller 4 2 14 3" xfId="5028"/>
    <cellStyle name="BM Input Modeller 4 2 15" xfId="5029"/>
    <cellStyle name="BM Input Modeller 4 2 15 2" xfId="5030"/>
    <cellStyle name="BM Input Modeller 4 2 15 2 2" xfId="5031"/>
    <cellStyle name="BM Input Modeller 4 2 15 3" xfId="5032"/>
    <cellStyle name="BM Input Modeller 4 2 16" xfId="5033"/>
    <cellStyle name="BM Input Modeller 4 2 16 2" xfId="5034"/>
    <cellStyle name="BM Input Modeller 4 2 16 2 2" xfId="5035"/>
    <cellStyle name="BM Input Modeller 4 2 16 3" xfId="5036"/>
    <cellStyle name="BM Input Modeller 4 2 17" xfId="5037"/>
    <cellStyle name="BM Input Modeller 4 2 17 2" xfId="5038"/>
    <cellStyle name="BM Input Modeller 4 2 17 2 2" xfId="5039"/>
    <cellStyle name="BM Input Modeller 4 2 17 3" xfId="5040"/>
    <cellStyle name="BM Input Modeller 4 2 18" xfId="5041"/>
    <cellStyle name="BM Input Modeller 4 2 18 2" xfId="5042"/>
    <cellStyle name="BM Input Modeller 4 2 18 2 2" xfId="5043"/>
    <cellStyle name="BM Input Modeller 4 2 18 3" xfId="5044"/>
    <cellStyle name="BM Input Modeller 4 2 19" xfId="5045"/>
    <cellStyle name="BM Input Modeller 4 2 19 2" xfId="5046"/>
    <cellStyle name="BM Input Modeller 4 2 19 2 2" xfId="5047"/>
    <cellStyle name="BM Input Modeller 4 2 19 3" xfId="5048"/>
    <cellStyle name="BM Input Modeller 4 2 2" xfId="5049"/>
    <cellStyle name="BM Input Modeller 4 2 2 2" xfId="5050"/>
    <cellStyle name="BM Input Modeller 4 2 2 2 2" xfId="5051"/>
    <cellStyle name="BM Input Modeller 4 2 2 2 3" xfId="5052"/>
    <cellStyle name="BM Input Modeller 4 2 2 3" xfId="5053"/>
    <cellStyle name="BM Input Modeller 4 2 2 4" xfId="5054"/>
    <cellStyle name="BM Input Modeller 4 2 20" xfId="5055"/>
    <cellStyle name="BM Input Modeller 4 2 20 2" xfId="5056"/>
    <cellStyle name="BM Input Modeller 4 2 20 2 2" xfId="5057"/>
    <cellStyle name="BM Input Modeller 4 2 20 3" xfId="5058"/>
    <cellStyle name="BM Input Modeller 4 2 21" xfId="5059"/>
    <cellStyle name="BM Input Modeller 4 2 21 2" xfId="5060"/>
    <cellStyle name="BM Input Modeller 4 2 22" xfId="5061"/>
    <cellStyle name="BM Input Modeller 4 2 3" xfId="5062"/>
    <cellStyle name="BM Input Modeller 4 2 3 2" xfId="5063"/>
    <cellStyle name="BM Input Modeller 4 2 3 2 2" xfId="5064"/>
    <cellStyle name="BM Input Modeller 4 2 3 3" xfId="5065"/>
    <cellStyle name="BM Input Modeller 4 2 4" xfId="5066"/>
    <cellStyle name="BM Input Modeller 4 2 4 2" xfId="5067"/>
    <cellStyle name="BM Input Modeller 4 2 4 2 2" xfId="5068"/>
    <cellStyle name="BM Input Modeller 4 2 4 3" xfId="5069"/>
    <cellStyle name="BM Input Modeller 4 2 5" xfId="5070"/>
    <cellStyle name="BM Input Modeller 4 2 5 2" xfId="5071"/>
    <cellStyle name="BM Input Modeller 4 2 5 2 2" xfId="5072"/>
    <cellStyle name="BM Input Modeller 4 2 5 3" xfId="5073"/>
    <cellStyle name="BM Input Modeller 4 2 6" xfId="5074"/>
    <cellStyle name="BM Input Modeller 4 2 6 2" xfId="5075"/>
    <cellStyle name="BM Input Modeller 4 2 6 2 2" xfId="5076"/>
    <cellStyle name="BM Input Modeller 4 2 6 3" xfId="5077"/>
    <cellStyle name="BM Input Modeller 4 2 7" xfId="5078"/>
    <cellStyle name="BM Input Modeller 4 2 7 2" xfId="5079"/>
    <cellStyle name="BM Input Modeller 4 2 7 2 2" xfId="5080"/>
    <cellStyle name="BM Input Modeller 4 2 7 3" xfId="5081"/>
    <cellStyle name="BM Input Modeller 4 2 8" xfId="5082"/>
    <cellStyle name="BM Input Modeller 4 2 8 2" xfId="5083"/>
    <cellStyle name="BM Input Modeller 4 2 8 2 2" xfId="5084"/>
    <cellStyle name="BM Input Modeller 4 2 8 3" xfId="5085"/>
    <cellStyle name="BM Input Modeller 4 2 9" xfId="5086"/>
    <cellStyle name="BM Input Modeller 4 2 9 2" xfId="5087"/>
    <cellStyle name="BM Input Modeller 4 2 9 2 2" xfId="5088"/>
    <cellStyle name="BM Input Modeller 4 2 9 3" xfId="5089"/>
    <cellStyle name="BM Input Modeller 4 3" xfId="5090"/>
    <cellStyle name="BM Input Modeller 4 3 2" xfId="5091"/>
    <cellStyle name="BM Input Modeller 4 3 2 2" xfId="5092"/>
    <cellStyle name="BM Input Modeller 4 3 2 3" xfId="5093"/>
    <cellStyle name="BM Input Modeller 4 3 3" xfId="5094"/>
    <cellStyle name="BM Input Modeller 4 3 4" xfId="5095"/>
    <cellStyle name="BM Input Modeller 4 4" xfId="5096"/>
    <cellStyle name="BM Input Modeller 4 4 2" xfId="5097"/>
    <cellStyle name="BM Input Modeller 4 4 2 2" xfId="5098"/>
    <cellStyle name="BM Input Modeller 4 4 3" xfId="5099"/>
    <cellStyle name="BM Input Modeller 4 5" xfId="5100"/>
    <cellStyle name="BM Input Modeller 4 5 2" xfId="5101"/>
    <cellStyle name="BM Input Modeller 4 5 2 2" xfId="5102"/>
    <cellStyle name="BM Input Modeller 4 5 3" xfId="5103"/>
    <cellStyle name="BM Input Modeller 4 6" xfId="5104"/>
    <cellStyle name="BM Input Modeller 4 6 2" xfId="5105"/>
    <cellStyle name="BM Input Modeller 4 6 2 2" xfId="5106"/>
    <cellStyle name="BM Input Modeller 4 6 3" xfId="5107"/>
    <cellStyle name="BM Input Modeller 4 7" xfId="5108"/>
    <cellStyle name="BM Input Modeller 4 7 2" xfId="5109"/>
    <cellStyle name="BM Input Modeller 4 7 2 2" xfId="5110"/>
    <cellStyle name="BM Input Modeller 4 7 3" xfId="5111"/>
    <cellStyle name="BM Input Modeller 4 8" xfId="5112"/>
    <cellStyle name="BM Input Modeller 4 8 2" xfId="5113"/>
    <cellStyle name="BM Input Modeller 4 8 2 2" xfId="5114"/>
    <cellStyle name="BM Input Modeller 4 8 3" xfId="5115"/>
    <cellStyle name="BM Input Modeller 4 9" xfId="5116"/>
    <cellStyle name="BM Input Modeller 4 9 2" xfId="5117"/>
    <cellStyle name="BM Input Modeller 4 9 2 2" xfId="5118"/>
    <cellStyle name="BM Input Modeller 4 9 3" xfId="5119"/>
    <cellStyle name="BM Input Modeller 5" xfId="5120"/>
    <cellStyle name="BM Input Modeller 5 10" xfId="5121"/>
    <cellStyle name="BM Input Modeller 5 10 2" xfId="5122"/>
    <cellStyle name="BM Input Modeller 5 10 2 2" xfId="5123"/>
    <cellStyle name="BM Input Modeller 5 10 3" xfId="5124"/>
    <cellStyle name="BM Input Modeller 5 11" xfId="5125"/>
    <cellStyle name="BM Input Modeller 5 11 2" xfId="5126"/>
    <cellStyle name="BM Input Modeller 5 11 2 2" xfId="5127"/>
    <cellStyle name="BM Input Modeller 5 11 3" xfId="5128"/>
    <cellStyle name="BM Input Modeller 5 12" xfId="5129"/>
    <cellStyle name="BM Input Modeller 5 12 2" xfId="5130"/>
    <cellStyle name="BM Input Modeller 5 12 2 2" xfId="5131"/>
    <cellStyle name="BM Input Modeller 5 12 3" xfId="5132"/>
    <cellStyle name="BM Input Modeller 5 13" xfId="5133"/>
    <cellStyle name="BM Input Modeller 5 13 2" xfId="5134"/>
    <cellStyle name="BM Input Modeller 5 13 2 2" xfId="5135"/>
    <cellStyle name="BM Input Modeller 5 13 3" xfId="5136"/>
    <cellStyle name="BM Input Modeller 5 14" xfId="5137"/>
    <cellStyle name="BM Input Modeller 5 14 2" xfId="5138"/>
    <cellStyle name="BM Input Modeller 5 14 2 2" xfId="5139"/>
    <cellStyle name="BM Input Modeller 5 14 3" xfId="5140"/>
    <cellStyle name="BM Input Modeller 5 15" xfId="5141"/>
    <cellStyle name="BM Input Modeller 5 15 2" xfId="5142"/>
    <cellStyle name="BM Input Modeller 5 15 2 2" xfId="5143"/>
    <cellStyle name="BM Input Modeller 5 15 3" xfId="5144"/>
    <cellStyle name="BM Input Modeller 5 16" xfId="5145"/>
    <cellStyle name="BM Input Modeller 5 16 2" xfId="5146"/>
    <cellStyle name="BM Input Modeller 5 16 2 2" xfId="5147"/>
    <cellStyle name="BM Input Modeller 5 16 3" xfId="5148"/>
    <cellStyle name="BM Input Modeller 5 17" xfId="5149"/>
    <cellStyle name="BM Input Modeller 5 17 2" xfId="5150"/>
    <cellStyle name="BM Input Modeller 5 17 2 2" xfId="5151"/>
    <cellStyle name="BM Input Modeller 5 17 3" xfId="5152"/>
    <cellStyle name="BM Input Modeller 5 18" xfId="5153"/>
    <cellStyle name="BM Input Modeller 5 18 2" xfId="5154"/>
    <cellStyle name="BM Input Modeller 5 18 2 2" xfId="5155"/>
    <cellStyle name="BM Input Modeller 5 18 3" xfId="5156"/>
    <cellStyle name="BM Input Modeller 5 19" xfId="5157"/>
    <cellStyle name="BM Input Modeller 5 19 2" xfId="5158"/>
    <cellStyle name="BM Input Modeller 5 19 2 2" xfId="5159"/>
    <cellStyle name="BM Input Modeller 5 19 3" xfId="5160"/>
    <cellStyle name="BM Input Modeller 5 2" xfId="5161"/>
    <cellStyle name="BM Input Modeller 5 2 10" xfId="5162"/>
    <cellStyle name="BM Input Modeller 5 2 10 2" xfId="5163"/>
    <cellStyle name="BM Input Modeller 5 2 10 2 2" xfId="5164"/>
    <cellStyle name="BM Input Modeller 5 2 10 3" xfId="5165"/>
    <cellStyle name="BM Input Modeller 5 2 11" xfId="5166"/>
    <cellStyle name="BM Input Modeller 5 2 11 2" xfId="5167"/>
    <cellStyle name="BM Input Modeller 5 2 11 2 2" xfId="5168"/>
    <cellStyle name="BM Input Modeller 5 2 11 3" xfId="5169"/>
    <cellStyle name="BM Input Modeller 5 2 12" xfId="5170"/>
    <cellStyle name="BM Input Modeller 5 2 12 2" xfId="5171"/>
    <cellStyle name="BM Input Modeller 5 2 12 2 2" xfId="5172"/>
    <cellStyle name="BM Input Modeller 5 2 12 3" xfId="5173"/>
    <cellStyle name="BM Input Modeller 5 2 13" xfId="5174"/>
    <cellStyle name="BM Input Modeller 5 2 13 2" xfId="5175"/>
    <cellStyle name="BM Input Modeller 5 2 13 2 2" xfId="5176"/>
    <cellStyle name="BM Input Modeller 5 2 13 3" xfId="5177"/>
    <cellStyle name="BM Input Modeller 5 2 14" xfId="5178"/>
    <cellStyle name="BM Input Modeller 5 2 14 2" xfId="5179"/>
    <cellStyle name="BM Input Modeller 5 2 14 2 2" xfId="5180"/>
    <cellStyle name="BM Input Modeller 5 2 14 3" xfId="5181"/>
    <cellStyle name="BM Input Modeller 5 2 15" xfId="5182"/>
    <cellStyle name="BM Input Modeller 5 2 15 2" xfId="5183"/>
    <cellStyle name="BM Input Modeller 5 2 15 2 2" xfId="5184"/>
    <cellStyle name="BM Input Modeller 5 2 15 3" xfId="5185"/>
    <cellStyle name="BM Input Modeller 5 2 16" xfId="5186"/>
    <cellStyle name="BM Input Modeller 5 2 16 2" xfId="5187"/>
    <cellStyle name="BM Input Modeller 5 2 16 2 2" xfId="5188"/>
    <cellStyle name="BM Input Modeller 5 2 16 3" xfId="5189"/>
    <cellStyle name="BM Input Modeller 5 2 17" xfId="5190"/>
    <cellStyle name="BM Input Modeller 5 2 17 2" xfId="5191"/>
    <cellStyle name="BM Input Modeller 5 2 17 2 2" xfId="5192"/>
    <cellStyle name="BM Input Modeller 5 2 17 3" xfId="5193"/>
    <cellStyle name="BM Input Modeller 5 2 18" xfId="5194"/>
    <cellStyle name="BM Input Modeller 5 2 18 2" xfId="5195"/>
    <cellStyle name="BM Input Modeller 5 2 18 2 2" xfId="5196"/>
    <cellStyle name="BM Input Modeller 5 2 18 3" xfId="5197"/>
    <cellStyle name="BM Input Modeller 5 2 19" xfId="5198"/>
    <cellStyle name="BM Input Modeller 5 2 19 2" xfId="5199"/>
    <cellStyle name="BM Input Modeller 5 2 19 2 2" xfId="5200"/>
    <cellStyle name="BM Input Modeller 5 2 19 3" xfId="5201"/>
    <cellStyle name="BM Input Modeller 5 2 2" xfId="5202"/>
    <cellStyle name="BM Input Modeller 5 2 2 2" xfId="5203"/>
    <cellStyle name="BM Input Modeller 5 2 2 2 2" xfId="5204"/>
    <cellStyle name="BM Input Modeller 5 2 2 3" xfId="5205"/>
    <cellStyle name="BM Input Modeller 5 2 20" xfId="5206"/>
    <cellStyle name="BM Input Modeller 5 2 20 2" xfId="5207"/>
    <cellStyle name="BM Input Modeller 5 2 20 2 2" xfId="5208"/>
    <cellStyle name="BM Input Modeller 5 2 20 3" xfId="5209"/>
    <cellStyle name="BM Input Modeller 5 2 21" xfId="5210"/>
    <cellStyle name="BM Input Modeller 5 2 21 2" xfId="5211"/>
    <cellStyle name="BM Input Modeller 5 2 22" xfId="5212"/>
    <cellStyle name="BM Input Modeller 5 2 3" xfId="5213"/>
    <cellStyle name="BM Input Modeller 5 2 3 2" xfId="5214"/>
    <cellStyle name="BM Input Modeller 5 2 3 2 2" xfId="5215"/>
    <cellStyle name="BM Input Modeller 5 2 3 3" xfId="5216"/>
    <cellStyle name="BM Input Modeller 5 2 4" xfId="5217"/>
    <cellStyle name="BM Input Modeller 5 2 4 2" xfId="5218"/>
    <cellStyle name="BM Input Modeller 5 2 4 2 2" xfId="5219"/>
    <cellStyle name="BM Input Modeller 5 2 4 3" xfId="5220"/>
    <cellStyle name="BM Input Modeller 5 2 5" xfId="5221"/>
    <cellStyle name="BM Input Modeller 5 2 5 2" xfId="5222"/>
    <cellStyle name="BM Input Modeller 5 2 5 2 2" xfId="5223"/>
    <cellStyle name="BM Input Modeller 5 2 5 3" xfId="5224"/>
    <cellStyle name="BM Input Modeller 5 2 6" xfId="5225"/>
    <cellStyle name="BM Input Modeller 5 2 6 2" xfId="5226"/>
    <cellStyle name="BM Input Modeller 5 2 6 2 2" xfId="5227"/>
    <cellStyle name="BM Input Modeller 5 2 6 3" xfId="5228"/>
    <cellStyle name="BM Input Modeller 5 2 7" xfId="5229"/>
    <cellStyle name="BM Input Modeller 5 2 7 2" xfId="5230"/>
    <cellStyle name="BM Input Modeller 5 2 7 2 2" xfId="5231"/>
    <cellStyle name="BM Input Modeller 5 2 7 3" xfId="5232"/>
    <cellStyle name="BM Input Modeller 5 2 8" xfId="5233"/>
    <cellStyle name="BM Input Modeller 5 2 8 2" xfId="5234"/>
    <cellStyle name="BM Input Modeller 5 2 8 2 2" xfId="5235"/>
    <cellStyle name="BM Input Modeller 5 2 8 3" xfId="5236"/>
    <cellStyle name="BM Input Modeller 5 2 9" xfId="5237"/>
    <cellStyle name="BM Input Modeller 5 2 9 2" xfId="5238"/>
    <cellStyle name="BM Input Modeller 5 2 9 2 2" xfId="5239"/>
    <cellStyle name="BM Input Modeller 5 2 9 3" xfId="5240"/>
    <cellStyle name="BM Input Modeller 5 20" xfId="5241"/>
    <cellStyle name="BM Input Modeller 5 20 2" xfId="5242"/>
    <cellStyle name="BM Input Modeller 5 20 2 2" xfId="5243"/>
    <cellStyle name="BM Input Modeller 5 20 3" xfId="5244"/>
    <cellStyle name="BM Input Modeller 5 21" xfId="5245"/>
    <cellStyle name="BM Input Modeller 5 21 2" xfId="5246"/>
    <cellStyle name="BM Input Modeller 5 21 2 2" xfId="5247"/>
    <cellStyle name="BM Input Modeller 5 21 3" xfId="5248"/>
    <cellStyle name="BM Input Modeller 5 22" xfId="5249"/>
    <cellStyle name="BM Input Modeller 5 22 2" xfId="5250"/>
    <cellStyle name="BM Input Modeller 5 23" xfId="5251"/>
    <cellStyle name="BM Input Modeller 5 3" xfId="5252"/>
    <cellStyle name="BM Input Modeller 5 3 2" xfId="5253"/>
    <cellStyle name="BM Input Modeller 5 3 2 2" xfId="5254"/>
    <cellStyle name="BM Input Modeller 5 3 3" xfId="5255"/>
    <cellStyle name="BM Input Modeller 5 4" xfId="5256"/>
    <cellStyle name="BM Input Modeller 5 4 2" xfId="5257"/>
    <cellStyle name="BM Input Modeller 5 4 2 2" xfId="5258"/>
    <cellStyle name="BM Input Modeller 5 4 3" xfId="5259"/>
    <cellStyle name="BM Input Modeller 5 5" xfId="5260"/>
    <cellStyle name="BM Input Modeller 5 5 2" xfId="5261"/>
    <cellStyle name="BM Input Modeller 5 5 2 2" xfId="5262"/>
    <cellStyle name="BM Input Modeller 5 5 3" xfId="5263"/>
    <cellStyle name="BM Input Modeller 5 6" xfId="5264"/>
    <cellStyle name="BM Input Modeller 5 6 2" xfId="5265"/>
    <cellStyle name="BM Input Modeller 5 6 2 2" xfId="5266"/>
    <cellStyle name="BM Input Modeller 5 6 3" xfId="5267"/>
    <cellStyle name="BM Input Modeller 5 7" xfId="5268"/>
    <cellStyle name="BM Input Modeller 5 7 2" xfId="5269"/>
    <cellStyle name="BM Input Modeller 5 7 2 2" xfId="5270"/>
    <cellStyle name="BM Input Modeller 5 7 3" xfId="5271"/>
    <cellStyle name="BM Input Modeller 5 8" xfId="5272"/>
    <cellStyle name="BM Input Modeller 5 8 2" xfId="5273"/>
    <cellStyle name="BM Input Modeller 5 8 2 2" xfId="5274"/>
    <cellStyle name="BM Input Modeller 5 8 3" xfId="5275"/>
    <cellStyle name="BM Input Modeller 5 9" xfId="5276"/>
    <cellStyle name="BM Input Modeller 5 9 2" xfId="5277"/>
    <cellStyle name="BM Input Modeller 5 9 2 2" xfId="5278"/>
    <cellStyle name="BM Input Modeller 5 9 3" xfId="5279"/>
    <cellStyle name="BM Input Modeller 6" xfId="5280"/>
    <cellStyle name="BM Input Modeller 6 10" xfId="5281"/>
    <cellStyle name="BM Input Modeller 6 10 2" xfId="5282"/>
    <cellStyle name="BM Input Modeller 6 10 2 2" xfId="5283"/>
    <cellStyle name="BM Input Modeller 6 10 3" xfId="5284"/>
    <cellStyle name="BM Input Modeller 6 11" xfId="5285"/>
    <cellStyle name="BM Input Modeller 6 11 2" xfId="5286"/>
    <cellStyle name="BM Input Modeller 6 11 2 2" xfId="5287"/>
    <cellStyle name="BM Input Modeller 6 11 3" xfId="5288"/>
    <cellStyle name="BM Input Modeller 6 12" xfId="5289"/>
    <cellStyle name="BM Input Modeller 6 12 2" xfId="5290"/>
    <cellStyle name="BM Input Modeller 6 12 2 2" xfId="5291"/>
    <cellStyle name="BM Input Modeller 6 12 3" xfId="5292"/>
    <cellStyle name="BM Input Modeller 6 13" xfId="5293"/>
    <cellStyle name="BM Input Modeller 6 13 2" xfId="5294"/>
    <cellStyle name="BM Input Modeller 6 13 2 2" xfId="5295"/>
    <cellStyle name="BM Input Modeller 6 13 3" xfId="5296"/>
    <cellStyle name="BM Input Modeller 6 14" xfId="5297"/>
    <cellStyle name="BM Input Modeller 6 14 2" xfId="5298"/>
    <cellStyle name="BM Input Modeller 6 14 2 2" xfId="5299"/>
    <cellStyle name="BM Input Modeller 6 14 3" xfId="5300"/>
    <cellStyle name="BM Input Modeller 6 15" xfId="5301"/>
    <cellStyle name="BM Input Modeller 6 15 2" xfId="5302"/>
    <cellStyle name="BM Input Modeller 6 15 2 2" xfId="5303"/>
    <cellStyle name="BM Input Modeller 6 15 3" xfId="5304"/>
    <cellStyle name="BM Input Modeller 6 16" xfId="5305"/>
    <cellStyle name="BM Input Modeller 6 16 2" xfId="5306"/>
    <cellStyle name="BM Input Modeller 6 16 2 2" xfId="5307"/>
    <cellStyle name="BM Input Modeller 6 16 3" xfId="5308"/>
    <cellStyle name="BM Input Modeller 6 17" xfId="5309"/>
    <cellStyle name="BM Input Modeller 6 17 2" xfId="5310"/>
    <cellStyle name="BM Input Modeller 6 17 2 2" xfId="5311"/>
    <cellStyle name="BM Input Modeller 6 17 3" xfId="5312"/>
    <cellStyle name="BM Input Modeller 6 18" xfId="5313"/>
    <cellStyle name="BM Input Modeller 6 18 2" xfId="5314"/>
    <cellStyle name="BM Input Modeller 6 18 2 2" xfId="5315"/>
    <cellStyle name="BM Input Modeller 6 18 3" xfId="5316"/>
    <cellStyle name="BM Input Modeller 6 19" xfId="5317"/>
    <cellStyle name="BM Input Modeller 6 19 2" xfId="5318"/>
    <cellStyle name="BM Input Modeller 6 19 2 2" xfId="5319"/>
    <cellStyle name="BM Input Modeller 6 19 3" xfId="5320"/>
    <cellStyle name="BM Input Modeller 6 2" xfId="5321"/>
    <cellStyle name="BM Input Modeller 6 2 2" xfId="5322"/>
    <cellStyle name="BM Input Modeller 6 2 2 2" xfId="5323"/>
    <cellStyle name="BM Input Modeller 6 2 3" xfId="5324"/>
    <cellStyle name="BM Input Modeller 6 20" xfId="5325"/>
    <cellStyle name="BM Input Modeller 6 20 2" xfId="5326"/>
    <cellStyle name="BM Input Modeller 6 20 2 2" xfId="5327"/>
    <cellStyle name="BM Input Modeller 6 20 3" xfId="5328"/>
    <cellStyle name="BM Input Modeller 6 21" xfId="5329"/>
    <cellStyle name="BM Input Modeller 6 21 2" xfId="5330"/>
    <cellStyle name="BM Input Modeller 6 22" xfId="5331"/>
    <cellStyle name="BM Input Modeller 6 3" xfId="5332"/>
    <cellStyle name="BM Input Modeller 6 3 2" xfId="5333"/>
    <cellStyle name="BM Input Modeller 6 3 2 2" xfId="5334"/>
    <cellStyle name="BM Input Modeller 6 3 3" xfId="5335"/>
    <cellStyle name="BM Input Modeller 6 4" xfId="5336"/>
    <cellStyle name="BM Input Modeller 6 4 2" xfId="5337"/>
    <cellStyle name="BM Input Modeller 6 4 2 2" xfId="5338"/>
    <cellStyle name="BM Input Modeller 6 4 3" xfId="5339"/>
    <cellStyle name="BM Input Modeller 6 5" xfId="5340"/>
    <cellStyle name="BM Input Modeller 6 5 2" xfId="5341"/>
    <cellStyle name="BM Input Modeller 6 5 2 2" xfId="5342"/>
    <cellStyle name="BM Input Modeller 6 5 3" xfId="5343"/>
    <cellStyle name="BM Input Modeller 6 6" xfId="5344"/>
    <cellStyle name="BM Input Modeller 6 6 2" xfId="5345"/>
    <cellStyle name="BM Input Modeller 6 6 2 2" xfId="5346"/>
    <cellStyle name="BM Input Modeller 6 6 3" xfId="5347"/>
    <cellStyle name="BM Input Modeller 6 7" xfId="5348"/>
    <cellStyle name="BM Input Modeller 6 7 2" xfId="5349"/>
    <cellStyle name="BM Input Modeller 6 7 2 2" xfId="5350"/>
    <cellStyle name="BM Input Modeller 6 7 3" xfId="5351"/>
    <cellStyle name="BM Input Modeller 6 8" xfId="5352"/>
    <cellStyle name="BM Input Modeller 6 8 2" xfId="5353"/>
    <cellStyle name="BM Input Modeller 6 8 2 2" xfId="5354"/>
    <cellStyle name="BM Input Modeller 6 8 3" xfId="5355"/>
    <cellStyle name="BM Input Modeller 6 9" xfId="5356"/>
    <cellStyle name="BM Input Modeller 6 9 2" xfId="5357"/>
    <cellStyle name="BM Input Modeller 6 9 2 2" xfId="5358"/>
    <cellStyle name="BM Input Modeller 6 9 3" xfId="5359"/>
    <cellStyle name="BM Input Modeller 7" xfId="5360"/>
    <cellStyle name="BM Input Modeller 7 2" xfId="5361"/>
    <cellStyle name="BM Input Modeller 7 2 2" xfId="5362"/>
    <cellStyle name="BM Input Modeller 7 3" xfId="5363"/>
    <cellStyle name="BM Input Modeller 8" xfId="5364"/>
    <cellStyle name="BM Input Modeller 8 2" xfId="5365"/>
    <cellStyle name="BM Input Modeller 8 2 2" xfId="5366"/>
    <cellStyle name="BM Input Modeller 8 3" xfId="5367"/>
    <cellStyle name="BM Input Modeller 9" xfId="5368"/>
    <cellStyle name="BM Input Modeller 9 2" xfId="5369"/>
    <cellStyle name="BM Input Modeller 9 2 2" xfId="5370"/>
    <cellStyle name="BM Input Modeller 9 3" xfId="5371"/>
    <cellStyle name="BM Input Static" xfId="5372"/>
    <cellStyle name="BM Input Static 10" xfId="5373"/>
    <cellStyle name="BM Input Static 10 2" xfId="5374"/>
    <cellStyle name="BM Input Static 10 2 2" xfId="5375"/>
    <cellStyle name="BM Input Static 10 3" xfId="5376"/>
    <cellStyle name="BM Input Static 11" xfId="5377"/>
    <cellStyle name="BM Input Static 11 2" xfId="5378"/>
    <cellStyle name="BM Input Static 11 2 2" xfId="5379"/>
    <cellStyle name="BM Input Static 11 3" xfId="5380"/>
    <cellStyle name="BM Input Static 12" xfId="5381"/>
    <cellStyle name="BM Input Static 12 2" xfId="5382"/>
    <cellStyle name="BM Input Static 12 2 2" xfId="5383"/>
    <cellStyle name="BM Input Static 12 3" xfId="5384"/>
    <cellStyle name="BM Input Static 13" xfId="5385"/>
    <cellStyle name="BM Input Static 13 2" xfId="5386"/>
    <cellStyle name="BM Input Static 13 2 2" xfId="5387"/>
    <cellStyle name="BM Input Static 13 3" xfId="5388"/>
    <cellStyle name="BM Input Static 14" xfId="5389"/>
    <cellStyle name="BM Input Static 14 2" xfId="5390"/>
    <cellStyle name="BM Input Static 14 2 2" xfId="5391"/>
    <cellStyle name="BM Input Static 14 3" xfId="5392"/>
    <cellStyle name="BM Input Static 15" xfId="5393"/>
    <cellStyle name="BM Input Static 15 2" xfId="5394"/>
    <cellStyle name="BM Input Static 15 2 2" xfId="5395"/>
    <cellStyle name="BM Input Static 15 3" xfId="5396"/>
    <cellStyle name="BM Input Static 16" xfId="5397"/>
    <cellStyle name="BM Input Static 16 2" xfId="5398"/>
    <cellStyle name="BM Input Static 16 2 2" xfId="5399"/>
    <cellStyle name="BM Input Static 16 3" xfId="5400"/>
    <cellStyle name="BM Input Static 17" xfId="5401"/>
    <cellStyle name="BM Input Static 17 2" xfId="5402"/>
    <cellStyle name="BM Input Static 17 2 2" xfId="5403"/>
    <cellStyle name="BM Input Static 17 3" xfId="5404"/>
    <cellStyle name="BM Input Static 18" xfId="5405"/>
    <cellStyle name="BM Input Static 18 2" xfId="5406"/>
    <cellStyle name="BM Input Static 18 2 2" xfId="5407"/>
    <cellStyle name="BM Input Static 18 3" xfId="5408"/>
    <cellStyle name="BM Input Static 19" xfId="5409"/>
    <cellStyle name="BM Input Static 19 2" xfId="5410"/>
    <cellStyle name="BM Input Static 19 2 2" xfId="5411"/>
    <cellStyle name="BM Input Static 19 3" xfId="5412"/>
    <cellStyle name="BM Input Static 2" xfId="5413"/>
    <cellStyle name="BM Input Static 2 10" xfId="5414"/>
    <cellStyle name="BM Input Static 2 10 2" xfId="5415"/>
    <cellStyle name="BM Input Static 2 10 2 2" xfId="5416"/>
    <cellStyle name="BM Input Static 2 10 3" xfId="5417"/>
    <cellStyle name="BM Input Static 2 11" xfId="5418"/>
    <cellStyle name="BM Input Static 2 11 2" xfId="5419"/>
    <cellStyle name="BM Input Static 2 11 2 2" xfId="5420"/>
    <cellStyle name="BM Input Static 2 11 3" xfId="5421"/>
    <cellStyle name="BM Input Static 2 12" xfId="5422"/>
    <cellStyle name="BM Input Static 2 12 2" xfId="5423"/>
    <cellStyle name="BM Input Static 2 12 2 2" xfId="5424"/>
    <cellStyle name="BM Input Static 2 12 3" xfId="5425"/>
    <cellStyle name="BM Input Static 2 13" xfId="5426"/>
    <cellStyle name="BM Input Static 2 13 2" xfId="5427"/>
    <cellStyle name="BM Input Static 2 13 2 2" xfId="5428"/>
    <cellStyle name="BM Input Static 2 13 3" xfId="5429"/>
    <cellStyle name="BM Input Static 2 14" xfId="5430"/>
    <cellStyle name="BM Input Static 2 14 2" xfId="5431"/>
    <cellStyle name="BM Input Static 2 14 2 2" xfId="5432"/>
    <cellStyle name="BM Input Static 2 14 3" xfId="5433"/>
    <cellStyle name="BM Input Static 2 15" xfId="5434"/>
    <cellStyle name="BM Input Static 2 15 2" xfId="5435"/>
    <cellStyle name="BM Input Static 2 15 2 2" xfId="5436"/>
    <cellStyle name="BM Input Static 2 15 3" xfId="5437"/>
    <cellStyle name="BM Input Static 2 16" xfId="5438"/>
    <cellStyle name="BM Input Static 2 16 2" xfId="5439"/>
    <cellStyle name="BM Input Static 2 16 2 2" xfId="5440"/>
    <cellStyle name="BM Input Static 2 16 3" xfId="5441"/>
    <cellStyle name="BM Input Static 2 17" xfId="5442"/>
    <cellStyle name="BM Input Static 2 17 2" xfId="5443"/>
    <cellStyle name="BM Input Static 2 17 2 2" xfId="5444"/>
    <cellStyle name="BM Input Static 2 17 3" xfId="5445"/>
    <cellStyle name="BM Input Static 2 18" xfId="5446"/>
    <cellStyle name="BM Input Static 2 18 2" xfId="5447"/>
    <cellStyle name="BM Input Static 2 18 2 2" xfId="5448"/>
    <cellStyle name="BM Input Static 2 18 3" xfId="5449"/>
    <cellStyle name="BM Input Static 2 19" xfId="5450"/>
    <cellStyle name="BM Input Static 2 19 2" xfId="5451"/>
    <cellStyle name="BM Input Static 2 19 2 2" xfId="5452"/>
    <cellStyle name="BM Input Static 2 19 3" xfId="5453"/>
    <cellStyle name="BM Input Static 2 2" xfId="5454"/>
    <cellStyle name="BM Input Static 2 2 10" xfId="5455"/>
    <cellStyle name="BM Input Static 2 2 10 2" xfId="5456"/>
    <cellStyle name="BM Input Static 2 2 10 2 2" xfId="5457"/>
    <cellStyle name="BM Input Static 2 2 10 3" xfId="5458"/>
    <cellStyle name="BM Input Static 2 2 11" xfId="5459"/>
    <cellStyle name="BM Input Static 2 2 11 2" xfId="5460"/>
    <cellStyle name="BM Input Static 2 2 11 2 2" xfId="5461"/>
    <cellStyle name="BM Input Static 2 2 11 3" xfId="5462"/>
    <cellStyle name="BM Input Static 2 2 12" xfId="5463"/>
    <cellStyle name="BM Input Static 2 2 12 2" xfId="5464"/>
    <cellStyle name="BM Input Static 2 2 12 2 2" xfId="5465"/>
    <cellStyle name="BM Input Static 2 2 12 3" xfId="5466"/>
    <cellStyle name="BM Input Static 2 2 13" xfId="5467"/>
    <cellStyle name="BM Input Static 2 2 13 2" xfId="5468"/>
    <cellStyle name="BM Input Static 2 2 13 2 2" xfId="5469"/>
    <cellStyle name="BM Input Static 2 2 13 3" xfId="5470"/>
    <cellStyle name="BM Input Static 2 2 14" xfId="5471"/>
    <cellStyle name="BM Input Static 2 2 14 2" xfId="5472"/>
    <cellStyle name="BM Input Static 2 2 14 2 2" xfId="5473"/>
    <cellStyle name="BM Input Static 2 2 14 3" xfId="5474"/>
    <cellStyle name="BM Input Static 2 2 15" xfId="5475"/>
    <cellStyle name="BM Input Static 2 2 15 2" xfId="5476"/>
    <cellStyle name="BM Input Static 2 2 15 2 2" xfId="5477"/>
    <cellStyle name="BM Input Static 2 2 15 3" xfId="5478"/>
    <cellStyle name="BM Input Static 2 2 16" xfId="5479"/>
    <cellStyle name="BM Input Static 2 2 16 2" xfId="5480"/>
    <cellStyle name="BM Input Static 2 2 16 2 2" xfId="5481"/>
    <cellStyle name="BM Input Static 2 2 16 3" xfId="5482"/>
    <cellStyle name="BM Input Static 2 2 17" xfId="5483"/>
    <cellStyle name="BM Input Static 2 2 17 2" xfId="5484"/>
    <cellStyle name="BM Input Static 2 2 17 2 2" xfId="5485"/>
    <cellStyle name="BM Input Static 2 2 17 3" xfId="5486"/>
    <cellStyle name="BM Input Static 2 2 18" xfId="5487"/>
    <cellStyle name="BM Input Static 2 2 18 2" xfId="5488"/>
    <cellStyle name="BM Input Static 2 2 19" xfId="5489"/>
    <cellStyle name="BM Input Static 2 2 2" xfId="5490"/>
    <cellStyle name="BM Input Static 2 2 2 10" xfId="5491"/>
    <cellStyle name="BM Input Static 2 2 2 10 2" xfId="5492"/>
    <cellStyle name="BM Input Static 2 2 2 10 2 2" xfId="5493"/>
    <cellStyle name="BM Input Static 2 2 2 10 3" xfId="5494"/>
    <cellStyle name="BM Input Static 2 2 2 11" xfId="5495"/>
    <cellStyle name="BM Input Static 2 2 2 11 2" xfId="5496"/>
    <cellStyle name="BM Input Static 2 2 2 11 2 2" xfId="5497"/>
    <cellStyle name="BM Input Static 2 2 2 11 3" xfId="5498"/>
    <cellStyle name="BM Input Static 2 2 2 12" xfId="5499"/>
    <cellStyle name="BM Input Static 2 2 2 12 2" xfId="5500"/>
    <cellStyle name="BM Input Static 2 2 2 12 2 2" xfId="5501"/>
    <cellStyle name="BM Input Static 2 2 2 12 3" xfId="5502"/>
    <cellStyle name="BM Input Static 2 2 2 13" xfId="5503"/>
    <cellStyle name="BM Input Static 2 2 2 13 2" xfId="5504"/>
    <cellStyle name="BM Input Static 2 2 2 13 2 2" xfId="5505"/>
    <cellStyle name="BM Input Static 2 2 2 13 3" xfId="5506"/>
    <cellStyle name="BM Input Static 2 2 2 14" xfId="5507"/>
    <cellStyle name="BM Input Static 2 2 2 14 2" xfId="5508"/>
    <cellStyle name="BM Input Static 2 2 2 14 2 2" xfId="5509"/>
    <cellStyle name="BM Input Static 2 2 2 14 3" xfId="5510"/>
    <cellStyle name="BM Input Static 2 2 2 15" xfId="5511"/>
    <cellStyle name="BM Input Static 2 2 2 15 2" xfId="5512"/>
    <cellStyle name="BM Input Static 2 2 2 15 2 2" xfId="5513"/>
    <cellStyle name="BM Input Static 2 2 2 15 3" xfId="5514"/>
    <cellStyle name="BM Input Static 2 2 2 16" xfId="5515"/>
    <cellStyle name="BM Input Static 2 2 2 16 2" xfId="5516"/>
    <cellStyle name="BM Input Static 2 2 2 16 2 2" xfId="5517"/>
    <cellStyle name="BM Input Static 2 2 2 16 3" xfId="5518"/>
    <cellStyle name="BM Input Static 2 2 2 17" xfId="5519"/>
    <cellStyle name="BM Input Static 2 2 2 17 2" xfId="5520"/>
    <cellStyle name="BM Input Static 2 2 2 17 2 2" xfId="5521"/>
    <cellStyle name="BM Input Static 2 2 2 17 3" xfId="5522"/>
    <cellStyle name="BM Input Static 2 2 2 18" xfId="5523"/>
    <cellStyle name="BM Input Static 2 2 2 18 2" xfId="5524"/>
    <cellStyle name="BM Input Static 2 2 2 18 2 2" xfId="5525"/>
    <cellStyle name="BM Input Static 2 2 2 18 3" xfId="5526"/>
    <cellStyle name="BM Input Static 2 2 2 19" xfId="5527"/>
    <cellStyle name="BM Input Static 2 2 2 19 2" xfId="5528"/>
    <cellStyle name="BM Input Static 2 2 2 19 2 2" xfId="5529"/>
    <cellStyle name="BM Input Static 2 2 2 19 3" xfId="5530"/>
    <cellStyle name="BM Input Static 2 2 2 2" xfId="5531"/>
    <cellStyle name="BM Input Static 2 2 2 2 2" xfId="5532"/>
    <cellStyle name="BM Input Static 2 2 2 2 2 2" xfId="5533"/>
    <cellStyle name="BM Input Static 2 2 2 2 3" xfId="5534"/>
    <cellStyle name="BM Input Static 2 2 2 20" xfId="5535"/>
    <cellStyle name="BM Input Static 2 2 2 20 2" xfId="5536"/>
    <cellStyle name="BM Input Static 2 2 2 20 2 2" xfId="5537"/>
    <cellStyle name="BM Input Static 2 2 2 20 3" xfId="5538"/>
    <cellStyle name="BM Input Static 2 2 2 21" xfId="5539"/>
    <cellStyle name="BM Input Static 2 2 2 21 2" xfId="5540"/>
    <cellStyle name="BM Input Static 2 2 2 22" xfId="5541"/>
    <cellStyle name="BM Input Static 2 2 2 3" xfId="5542"/>
    <cellStyle name="BM Input Static 2 2 2 3 2" xfId="5543"/>
    <cellStyle name="BM Input Static 2 2 2 3 2 2" xfId="5544"/>
    <cellStyle name="BM Input Static 2 2 2 3 3" xfId="5545"/>
    <cellStyle name="BM Input Static 2 2 2 4" xfId="5546"/>
    <cellStyle name="BM Input Static 2 2 2 4 2" xfId="5547"/>
    <cellStyle name="BM Input Static 2 2 2 4 2 2" xfId="5548"/>
    <cellStyle name="BM Input Static 2 2 2 4 3" xfId="5549"/>
    <cellStyle name="BM Input Static 2 2 2 5" xfId="5550"/>
    <cellStyle name="BM Input Static 2 2 2 5 2" xfId="5551"/>
    <cellStyle name="BM Input Static 2 2 2 5 2 2" xfId="5552"/>
    <cellStyle name="BM Input Static 2 2 2 5 3" xfId="5553"/>
    <cellStyle name="BM Input Static 2 2 2 6" xfId="5554"/>
    <cellStyle name="BM Input Static 2 2 2 6 2" xfId="5555"/>
    <cellStyle name="BM Input Static 2 2 2 6 2 2" xfId="5556"/>
    <cellStyle name="BM Input Static 2 2 2 6 3" xfId="5557"/>
    <cellStyle name="BM Input Static 2 2 2 7" xfId="5558"/>
    <cellStyle name="BM Input Static 2 2 2 7 2" xfId="5559"/>
    <cellStyle name="BM Input Static 2 2 2 7 2 2" xfId="5560"/>
    <cellStyle name="BM Input Static 2 2 2 7 3" xfId="5561"/>
    <cellStyle name="BM Input Static 2 2 2 8" xfId="5562"/>
    <cellStyle name="BM Input Static 2 2 2 8 2" xfId="5563"/>
    <cellStyle name="BM Input Static 2 2 2 8 2 2" xfId="5564"/>
    <cellStyle name="BM Input Static 2 2 2 8 3" xfId="5565"/>
    <cellStyle name="BM Input Static 2 2 2 9" xfId="5566"/>
    <cellStyle name="BM Input Static 2 2 2 9 2" xfId="5567"/>
    <cellStyle name="BM Input Static 2 2 2 9 2 2" xfId="5568"/>
    <cellStyle name="BM Input Static 2 2 2 9 3" xfId="5569"/>
    <cellStyle name="BM Input Static 2 2 3" xfId="5570"/>
    <cellStyle name="BM Input Static 2 2 3 2" xfId="5571"/>
    <cellStyle name="BM Input Static 2 2 3 2 2" xfId="5572"/>
    <cellStyle name="BM Input Static 2 2 3 3" xfId="5573"/>
    <cellStyle name="BM Input Static 2 2 4" xfId="5574"/>
    <cellStyle name="BM Input Static 2 2 4 2" xfId="5575"/>
    <cellStyle name="BM Input Static 2 2 4 2 2" xfId="5576"/>
    <cellStyle name="BM Input Static 2 2 4 3" xfId="5577"/>
    <cellStyle name="BM Input Static 2 2 5" xfId="5578"/>
    <cellStyle name="BM Input Static 2 2 5 2" xfId="5579"/>
    <cellStyle name="BM Input Static 2 2 5 2 2" xfId="5580"/>
    <cellStyle name="BM Input Static 2 2 5 3" xfId="5581"/>
    <cellStyle name="BM Input Static 2 2 6" xfId="5582"/>
    <cellStyle name="BM Input Static 2 2 6 2" xfId="5583"/>
    <cellStyle name="BM Input Static 2 2 6 2 2" xfId="5584"/>
    <cellStyle name="BM Input Static 2 2 6 3" xfId="5585"/>
    <cellStyle name="BM Input Static 2 2 7" xfId="5586"/>
    <cellStyle name="BM Input Static 2 2 7 2" xfId="5587"/>
    <cellStyle name="BM Input Static 2 2 7 2 2" xfId="5588"/>
    <cellStyle name="BM Input Static 2 2 7 3" xfId="5589"/>
    <cellStyle name="BM Input Static 2 2 8" xfId="5590"/>
    <cellStyle name="BM Input Static 2 2 8 2" xfId="5591"/>
    <cellStyle name="BM Input Static 2 2 8 2 2" xfId="5592"/>
    <cellStyle name="BM Input Static 2 2 8 3" xfId="5593"/>
    <cellStyle name="BM Input Static 2 2 9" xfId="5594"/>
    <cellStyle name="BM Input Static 2 2 9 2" xfId="5595"/>
    <cellStyle name="BM Input Static 2 2 9 2 2" xfId="5596"/>
    <cellStyle name="BM Input Static 2 2 9 3" xfId="5597"/>
    <cellStyle name="BM Input Static 2 20" xfId="5598"/>
    <cellStyle name="BM Input Static 2 20 2" xfId="5599"/>
    <cellStyle name="BM Input Static 2 20 2 2" xfId="5600"/>
    <cellStyle name="BM Input Static 2 20 3" xfId="5601"/>
    <cellStyle name="BM Input Static 2 21" xfId="5602"/>
    <cellStyle name="BM Input Static 2 21 2" xfId="5603"/>
    <cellStyle name="BM Input Static 2 22" xfId="5604"/>
    <cellStyle name="BM Input Static 2 3" xfId="5605"/>
    <cellStyle name="BM Input Static 2 3 10" xfId="5606"/>
    <cellStyle name="BM Input Static 2 3 10 2" xfId="5607"/>
    <cellStyle name="BM Input Static 2 3 10 2 2" xfId="5608"/>
    <cellStyle name="BM Input Static 2 3 10 3" xfId="5609"/>
    <cellStyle name="BM Input Static 2 3 11" xfId="5610"/>
    <cellStyle name="BM Input Static 2 3 11 2" xfId="5611"/>
    <cellStyle name="BM Input Static 2 3 11 2 2" xfId="5612"/>
    <cellStyle name="BM Input Static 2 3 11 3" xfId="5613"/>
    <cellStyle name="BM Input Static 2 3 12" xfId="5614"/>
    <cellStyle name="BM Input Static 2 3 12 2" xfId="5615"/>
    <cellStyle name="BM Input Static 2 3 12 2 2" xfId="5616"/>
    <cellStyle name="BM Input Static 2 3 12 3" xfId="5617"/>
    <cellStyle name="BM Input Static 2 3 13" xfId="5618"/>
    <cellStyle name="BM Input Static 2 3 13 2" xfId="5619"/>
    <cellStyle name="BM Input Static 2 3 13 2 2" xfId="5620"/>
    <cellStyle name="BM Input Static 2 3 13 3" xfId="5621"/>
    <cellStyle name="BM Input Static 2 3 14" xfId="5622"/>
    <cellStyle name="BM Input Static 2 3 14 2" xfId="5623"/>
    <cellStyle name="BM Input Static 2 3 14 2 2" xfId="5624"/>
    <cellStyle name="BM Input Static 2 3 14 3" xfId="5625"/>
    <cellStyle name="BM Input Static 2 3 15" xfId="5626"/>
    <cellStyle name="BM Input Static 2 3 15 2" xfId="5627"/>
    <cellStyle name="BM Input Static 2 3 15 2 2" xfId="5628"/>
    <cellStyle name="BM Input Static 2 3 15 3" xfId="5629"/>
    <cellStyle name="BM Input Static 2 3 16" xfId="5630"/>
    <cellStyle name="BM Input Static 2 3 16 2" xfId="5631"/>
    <cellStyle name="BM Input Static 2 3 16 2 2" xfId="5632"/>
    <cellStyle name="BM Input Static 2 3 16 3" xfId="5633"/>
    <cellStyle name="BM Input Static 2 3 17" xfId="5634"/>
    <cellStyle name="BM Input Static 2 3 17 2" xfId="5635"/>
    <cellStyle name="BM Input Static 2 3 17 2 2" xfId="5636"/>
    <cellStyle name="BM Input Static 2 3 17 3" xfId="5637"/>
    <cellStyle name="BM Input Static 2 3 18" xfId="5638"/>
    <cellStyle name="BM Input Static 2 3 18 2" xfId="5639"/>
    <cellStyle name="BM Input Static 2 3 19" xfId="5640"/>
    <cellStyle name="BM Input Static 2 3 2" xfId="5641"/>
    <cellStyle name="BM Input Static 2 3 2 10" xfId="5642"/>
    <cellStyle name="BM Input Static 2 3 2 10 2" xfId="5643"/>
    <cellStyle name="BM Input Static 2 3 2 10 2 2" xfId="5644"/>
    <cellStyle name="BM Input Static 2 3 2 10 3" xfId="5645"/>
    <cellStyle name="BM Input Static 2 3 2 11" xfId="5646"/>
    <cellStyle name="BM Input Static 2 3 2 11 2" xfId="5647"/>
    <cellStyle name="BM Input Static 2 3 2 11 2 2" xfId="5648"/>
    <cellStyle name="BM Input Static 2 3 2 11 3" xfId="5649"/>
    <cellStyle name="BM Input Static 2 3 2 12" xfId="5650"/>
    <cellStyle name="BM Input Static 2 3 2 12 2" xfId="5651"/>
    <cellStyle name="BM Input Static 2 3 2 12 2 2" xfId="5652"/>
    <cellStyle name="BM Input Static 2 3 2 12 3" xfId="5653"/>
    <cellStyle name="BM Input Static 2 3 2 13" xfId="5654"/>
    <cellStyle name="BM Input Static 2 3 2 13 2" xfId="5655"/>
    <cellStyle name="BM Input Static 2 3 2 13 2 2" xfId="5656"/>
    <cellStyle name="BM Input Static 2 3 2 13 3" xfId="5657"/>
    <cellStyle name="BM Input Static 2 3 2 14" xfId="5658"/>
    <cellStyle name="BM Input Static 2 3 2 14 2" xfId="5659"/>
    <cellStyle name="BM Input Static 2 3 2 14 2 2" xfId="5660"/>
    <cellStyle name="BM Input Static 2 3 2 14 3" xfId="5661"/>
    <cellStyle name="BM Input Static 2 3 2 15" xfId="5662"/>
    <cellStyle name="BM Input Static 2 3 2 15 2" xfId="5663"/>
    <cellStyle name="BM Input Static 2 3 2 15 2 2" xfId="5664"/>
    <cellStyle name="BM Input Static 2 3 2 15 3" xfId="5665"/>
    <cellStyle name="BM Input Static 2 3 2 16" xfId="5666"/>
    <cellStyle name="BM Input Static 2 3 2 16 2" xfId="5667"/>
    <cellStyle name="BM Input Static 2 3 2 16 2 2" xfId="5668"/>
    <cellStyle name="BM Input Static 2 3 2 16 3" xfId="5669"/>
    <cellStyle name="BM Input Static 2 3 2 17" xfId="5670"/>
    <cellStyle name="BM Input Static 2 3 2 17 2" xfId="5671"/>
    <cellStyle name="BM Input Static 2 3 2 17 2 2" xfId="5672"/>
    <cellStyle name="BM Input Static 2 3 2 17 3" xfId="5673"/>
    <cellStyle name="BM Input Static 2 3 2 18" xfId="5674"/>
    <cellStyle name="BM Input Static 2 3 2 18 2" xfId="5675"/>
    <cellStyle name="BM Input Static 2 3 2 18 2 2" xfId="5676"/>
    <cellStyle name="BM Input Static 2 3 2 18 3" xfId="5677"/>
    <cellStyle name="BM Input Static 2 3 2 19" xfId="5678"/>
    <cellStyle name="BM Input Static 2 3 2 19 2" xfId="5679"/>
    <cellStyle name="BM Input Static 2 3 2 19 2 2" xfId="5680"/>
    <cellStyle name="BM Input Static 2 3 2 19 3" xfId="5681"/>
    <cellStyle name="BM Input Static 2 3 2 2" xfId="5682"/>
    <cellStyle name="BM Input Static 2 3 2 2 2" xfId="5683"/>
    <cellStyle name="BM Input Static 2 3 2 2 2 2" xfId="5684"/>
    <cellStyle name="BM Input Static 2 3 2 2 3" xfId="5685"/>
    <cellStyle name="BM Input Static 2 3 2 20" xfId="5686"/>
    <cellStyle name="BM Input Static 2 3 2 20 2" xfId="5687"/>
    <cellStyle name="BM Input Static 2 3 2 20 2 2" xfId="5688"/>
    <cellStyle name="BM Input Static 2 3 2 20 3" xfId="5689"/>
    <cellStyle name="BM Input Static 2 3 2 21" xfId="5690"/>
    <cellStyle name="BM Input Static 2 3 2 21 2" xfId="5691"/>
    <cellStyle name="BM Input Static 2 3 2 22" xfId="5692"/>
    <cellStyle name="BM Input Static 2 3 2 3" xfId="5693"/>
    <cellStyle name="BM Input Static 2 3 2 3 2" xfId="5694"/>
    <cellStyle name="BM Input Static 2 3 2 3 2 2" xfId="5695"/>
    <cellStyle name="BM Input Static 2 3 2 3 3" xfId="5696"/>
    <cellStyle name="BM Input Static 2 3 2 4" xfId="5697"/>
    <cellStyle name="BM Input Static 2 3 2 4 2" xfId="5698"/>
    <cellStyle name="BM Input Static 2 3 2 4 2 2" xfId="5699"/>
    <cellStyle name="BM Input Static 2 3 2 4 3" xfId="5700"/>
    <cellStyle name="BM Input Static 2 3 2 5" xfId="5701"/>
    <cellStyle name="BM Input Static 2 3 2 5 2" xfId="5702"/>
    <cellStyle name="BM Input Static 2 3 2 5 2 2" xfId="5703"/>
    <cellStyle name="BM Input Static 2 3 2 5 3" xfId="5704"/>
    <cellStyle name="BM Input Static 2 3 2 6" xfId="5705"/>
    <cellStyle name="BM Input Static 2 3 2 6 2" xfId="5706"/>
    <cellStyle name="BM Input Static 2 3 2 6 2 2" xfId="5707"/>
    <cellStyle name="BM Input Static 2 3 2 6 3" xfId="5708"/>
    <cellStyle name="BM Input Static 2 3 2 7" xfId="5709"/>
    <cellStyle name="BM Input Static 2 3 2 7 2" xfId="5710"/>
    <cellStyle name="BM Input Static 2 3 2 7 2 2" xfId="5711"/>
    <cellStyle name="BM Input Static 2 3 2 7 3" xfId="5712"/>
    <cellStyle name="BM Input Static 2 3 2 8" xfId="5713"/>
    <cellStyle name="BM Input Static 2 3 2 8 2" xfId="5714"/>
    <cellStyle name="BM Input Static 2 3 2 8 2 2" xfId="5715"/>
    <cellStyle name="BM Input Static 2 3 2 8 3" xfId="5716"/>
    <cellStyle name="BM Input Static 2 3 2 9" xfId="5717"/>
    <cellStyle name="BM Input Static 2 3 2 9 2" xfId="5718"/>
    <cellStyle name="BM Input Static 2 3 2 9 2 2" xfId="5719"/>
    <cellStyle name="BM Input Static 2 3 2 9 3" xfId="5720"/>
    <cellStyle name="BM Input Static 2 3 3" xfId="5721"/>
    <cellStyle name="BM Input Static 2 3 3 2" xfId="5722"/>
    <cellStyle name="BM Input Static 2 3 3 2 2" xfId="5723"/>
    <cellStyle name="BM Input Static 2 3 3 3" xfId="5724"/>
    <cellStyle name="BM Input Static 2 3 4" xfId="5725"/>
    <cellStyle name="BM Input Static 2 3 4 2" xfId="5726"/>
    <cellStyle name="BM Input Static 2 3 4 2 2" xfId="5727"/>
    <cellStyle name="BM Input Static 2 3 4 3" xfId="5728"/>
    <cellStyle name="BM Input Static 2 3 5" xfId="5729"/>
    <cellStyle name="BM Input Static 2 3 5 2" xfId="5730"/>
    <cellStyle name="BM Input Static 2 3 5 2 2" xfId="5731"/>
    <cellStyle name="BM Input Static 2 3 5 3" xfId="5732"/>
    <cellStyle name="BM Input Static 2 3 6" xfId="5733"/>
    <cellStyle name="BM Input Static 2 3 6 2" xfId="5734"/>
    <cellStyle name="BM Input Static 2 3 6 2 2" xfId="5735"/>
    <cellStyle name="BM Input Static 2 3 6 3" xfId="5736"/>
    <cellStyle name="BM Input Static 2 3 7" xfId="5737"/>
    <cellStyle name="BM Input Static 2 3 7 2" xfId="5738"/>
    <cellStyle name="BM Input Static 2 3 7 2 2" xfId="5739"/>
    <cellStyle name="BM Input Static 2 3 7 3" xfId="5740"/>
    <cellStyle name="BM Input Static 2 3 8" xfId="5741"/>
    <cellStyle name="BM Input Static 2 3 8 2" xfId="5742"/>
    <cellStyle name="BM Input Static 2 3 8 2 2" xfId="5743"/>
    <cellStyle name="BM Input Static 2 3 8 3" xfId="5744"/>
    <cellStyle name="BM Input Static 2 3 9" xfId="5745"/>
    <cellStyle name="BM Input Static 2 3 9 2" xfId="5746"/>
    <cellStyle name="BM Input Static 2 3 9 2 2" xfId="5747"/>
    <cellStyle name="BM Input Static 2 3 9 3" xfId="5748"/>
    <cellStyle name="BM Input Static 2 4" xfId="5749"/>
    <cellStyle name="BM Input Static 2 4 10" xfId="5750"/>
    <cellStyle name="BM Input Static 2 4 10 2" xfId="5751"/>
    <cellStyle name="BM Input Static 2 4 10 2 2" xfId="5752"/>
    <cellStyle name="BM Input Static 2 4 10 3" xfId="5753"/>
    <cellStyle name="BM Input Static 2 4 11" xfId="5754"/>
    <cellStyle name="BM Input Static 2 4 11 2" xfId="5755"/>
    <cellStyle name="BM Input Static 2 4 11 2 2" xfId="5756"/>
    <cellStyle name="BM Input Static 2 4 11 3" xfId="5757"/>
    <cellStyle name="BM Input Static 2 4 12" xfId="5758"/>
    <cellStyle name="BM Input Static 2 4 12 2" xfId="5759"/>
    <cellStyle name="BM Input Static 2 4 12 2 2" xfId="5760"/>
    <cellStyle name="BM Input Static 2 4 12 3" xfId="5761"/>
    <cellStyle name="BM Input Static 2 4 13" xfId="5762"/>
    <cellStyle name="BM Input Static 2 4 13 2" xfId="5763"/>
    <cellStyle name="BM Input Static 2 4 13 2 2" xfId="5764"/>
    <cellStyle name="BM Input Static 2 4 13 3" xfId="5765"/>
    <cellStyle name="BM Input Static 2 4 14" xfId="5766"/>
    <cellStyle name="BM Input Static 2 4 14 2" xfId="5767"/>
    <cellStyle name="BM Input Static 2 4 14 2 2" xfId="5768"/>
    <cellStyle name="BM Input Static 2 4 14 3" xfId="5769"/>
    <cellStyle name="BM Input Static 2 4 15" xfId="5770"/>
    <cellStyle name="BM Input Static 2 4 15 2" xfId="5771"/>
    <cellStyle name="BM Input Static 2 4 15 2 2" xfId="5772"/>
    <cellStyle name="BM Input Static 2 4 15 3" xfId="5773"/>
    <cellStyle name="BM Input Static 2 4 16" xfId="5774"/>
    <cellStyle name="BM Input Static 2 4 16 2" xfId="5775"/>
    <cellStyle name="BM Input Static 2 4 16 2 2" xfId="5776"/>
    <cellStyle name="BM Input Static 2 4 16 3" xfId="5777"/>
    <cellStyle name="BM Input Static 2 4 17" xfId="5778"/>
    <cellStyle name="BM Input Static 2 4 17 2" xfId="5779"/>
    <cellStyle name="BM Input Static 2 4 17 2 2" xfId="5780"/>
    <cellStyle name="BM Input Static 2 4 17 3" xfId="5781"/>
    <cellStyle name="BM Input Static 2 4 18" xfId="5782"/>
    <cellStyle name="BM Input Static 2 4 18 2" xfId="5783"/>
    <cellStyle name="BM Input Static 2 4 18 2 2" xfId="5784"/>
    <cellStyle name="BM Input Static 2 4 18 3" xfId="5785"/>
    <cellStyle name="BM Input Static 2 4 19" xfId="5786"/>
    <cellStyle name="BM Input Static 2 4 19 2" xfId="5787"/>
    <cellStyle name="BM Input Static 2 4 19 2 2" xfId="5788"/>
    <cellStyle name="BM Input Static 2 4 19 3" xfId="5789"/>
    <cellStyle name="BM Input Static 2 4 2" xfId="5790"/>
    <cellStyle name="BM Input Static 2 4 2 10" xfId="5791"/>
    <cellStyle name="BM Input Static 2 4 2 10 2" xfId="5792"/>
    <cellStyle name="BM Input Static 2 4 2 10 2 2" xfId="5793"/>
    <cellStyle name="BM Input Static 2 4 2 10 3" xfId="5794"/>
    <cellStyle name="BM Input Static 2 4 2 11" xfId="5795"/>
    <cellStyle name="BM Input Static 2 4 2 11 2" xfId="5796"/>
    <cellStyle name="BM Input Static 2 4 2 11 2 2" xfId="5797"/>
    <cellStyle name="BM Input Static 2 4 2 11 3" xfId="5798"/>
    <cellStyle name="BM Input Static 2 4 2 12" xfId="5799"/>
    <cellStyle name="BM Input Static 2 4 2 12 2" xfId="5800"/>
    <cellStyle name="BM Input Static 2 4 2 12 2 2" xfId="5801"/>
    <cellStyle name="BM Input Static 2 4 2 12 3" xfId="5802"/>
    <cellStyle name="BM Input Static 2 4 2 13" xfId="5803"/>
    <cellStyle name="BM Input Static 2 4 2 13 2" xfId="5804"/>
    <cellStyle name="BM Input Static 2 4 2 13 2 2" xfId="5805"/>
    <cellStyle name="BM Input Static 2 4 2 13 3" xfId="5806"/>
    <cellStyle name="BM Input Static 2 4 2 14" xfId="5807"/>
    <cellStyle name="BM Input Static 2 4 2 14 2" xfId="5808"/>
    <cellStyle name="BM Input Static 2 4 2 14 2 2" xfId="5809"/>
    <cellStyle name="BM Input Static 2 4 2 14 3" xfId="5810"/>
    <cellStyle name="BM Input Static 2 4 2 15" xfId="5811"/>
    <cellStyle name="BM Input Static 2 4 2 15 2" xfId="5812"/>
    <cellStyle name="BM Input Static 2 4 2 15 2 2" xfId="5813"/>
    <cellStyle name="BM Input Static 2 4 2 15 3" xfId="5814"/>
    <cellStyle name="BM Input Static 2 4 2 16" xfId="5815"/>
    <cellStyle name="BM Input Static 2 4 2 16 2" xfId="5816"/>
    <cellStyle name="BM Input Static 2 4 2 16 2 2" xfId="5817"/>
    <cellStyle name="BM Input Static 2 4 2 16 3" xfId="5818"/>
    <cellStyle name="BM Input Static 2 4 2 17" xfId="5819"/>
    <cellStyle name="BM Input Static 2 4 2 17 2" xfId="5820"/>
    <cellStyle name="BM Input Static 2 4 2 17 2 2" xfId="5821"/>
    <cellStyle name="BM Input Static 2 4 2 17 3" xfId="5822"/>
    <cellStyle name="BM Input Static 2 4 2 18" xfId="5823"/>
    <cellStyle name="BM Input Static 2 4 2 18 2" xfId="5824"/>
    <cellStyle name="BM Input Static 2 4 2 18 2 2" xfId="5825"/>
    <cellStyle name="BM Input Static 2 4 2 18 3" xfId="5826"/>
    <cellStyle name="BM Input Static 2 4 2 19" xfId="5827"/>
    <cellStyle name="BM Input Static 2 4 2 19 2" xfId="5828"/>
    <cellStyle name="BM Input Static 2 4 2 19 2 2" xfId="5829"/>
    <cellStyle name="BM Input Static 2 4 2 19 3" xfId="5830"/>
    <cellStyle name="BM Input Static 2 4 2 2" xfId="5831"/>
    <cellStyle name="BM Input Static 2 4 2 2 2" xfId="5832"/>
    <cellStyle name="BM Input Static 2 4 2 2 2 2" xfId="5833"/>
    <cellStyle name="BM Input Static 2 4 2 2 3" xfId="5834"/>
    <cellStyle name="BM Input Static 2 4 2 20" xfId="5835"/>
    <cellStyle name="BM Input Static 2 4 2 20 2" xfId="5836"/>
    <cellStyle name="BM Input Static 2 4 2 20 2 2" xfId="5837"/>
    <cellStyle name="BM Input Static 2 4 2 20 3" xfId="5838"/>
    <cellStyle name="BM Input Static 2 4 2 21" xfId="5839"/>
    <cellStyle name="BM Input Static 2 4 2 21 2" xfId="5840"/>
    <cellStyle name="BM Input Static 2 4 2 22" xfId="5841"/>
    <cellStyle name="BM Input Static 2 4 2 3" xfId="5842"/>
    <cellStyle name="BM Input Static 2 4 2 3 2" xfId="5843"/>
    <cellStyle name="BM Input Static 2 4 2 3 2 2" xfId="5844"/>
    <cellStyle name="BM Input Static 2 4 2 3 3" xfId="5845"/>
    <cellStyle name="BM Input Static 2 4 2 4" xfId="5846"/>
    <cellStyle name="BM Input Static 2 4 2 4 2" xfId="5847"/>
    <cellStyle name="BM Input Static 2 4 2 4 2 2" xfId="5848"/>
    <cellStyle name="BM Input Static 2 4 2 4 3" xfId="5849"/>
    <cellStyle name="BM Input Static 2 4 2 5" xfId="5850"/>
    <cellStyle name="BM Input Static 2 4 2 5 2" xfId="5851"/>
    <cellStyle name="BM Input Static 2 4 2 5 2 2" xfId="5852"/>
    <cellStyle name="BM Input Static 2 4 2 5 3" xfId="5853"/>
    <cellStyle name="BM Input Static 2 4 2 6" xfId="5854"/>
    <cellStyle name="BM Input Static 2 4 2 6 2" xfId="5855"/>
    <cellStyle name="BM Input Static 2 4 2 6 2 2" xfId="5856"/>
    <cellStyle name="BM Input Static 2 4 2 6 3" xfId="5857"/>
    <cellStyle name="BM Input Static 2 4 2 7" xfId="5858"/>
    <cellStyle name="BM Input Static 2 4 2 7 2" xfId="5859"/>
    <cellStyle name="BM Input Static 2 4 2 7 2 2" xfId="5860"/>
    <cellStyle name="BM Input Static 2 4 2 7 3" xfId="5861"/>
    <cellStyle name="BM Input Static 2 4 2 8" xfId="5862"/>
    <cellStyle name="BM Input Static 2 4 2 8 2" xfId="5863"/>
    <cellStyle name="BM Input Static 2 4 2 8 2 2" xfId="5864"/>
    <cellStyle name="BM Input Static 2 4 2 8 3" xfId="5865"/>
    <cellStyle name="BM Input Static 2 4 2 9" xfId="5866"/>
    <cellStyle name="BM Input Static 2 4 2 9 2" xfId="5867"/>
    <cellStyle name="BM Input Static 2 4 2 9 2 2" xfId="5868"/>
    <cellStyle name="BM Input Static 2 4 2 9 3" xfId="5869"/>
    <cellStyle name="BM Input Static 2 4 20" xfId="5870"/>
    <cellStyle name="BM Input Static 2 4 20 2" xfId="5871"/>
    <cellStyle name="BM Input Static 2 4 20 2 2" xfId="5872"/>
    <cellStyle name="BM Input Static 2 4 20 3" xfId="5873"/>
    <cellStyle name="BM Input Static 2 4 21" xfId="5874"/>
    <cellStyle name="BM Input Static 2 4 21 2" xfId="5875"/>
    <cellStyle name="BM Input Static 2 4 21 2 2" xfId="5876"/>
    <cellStyle name="BM Input Static 2 4 21 3" xfId="5877"/>
    <cellStyle name="BM Input Static 2 4 22" xfId="5878"/>
    <cellStyle name="BM Input Static 2 4 22 2" xfId="5879"/>
    <cellStyle name="BM Input Static 2 4 23" xfId="5880"/>
    <cellStyle name="BM Input Static 2 4 3" xfId="5881"/>
    <cellStyle name="BM Input Static 2 4 3 2" xfId="5882"/>
    <cellStyle name="BM Input Static 2 4 3 2 2" xfId="5883"/>
    <cellStyle name="BM Input Static 2 4 3 3" xfId="5884"/>
    <cellStyle name="BM Input Static 2 4 4" xfId="5885"/>
    <cellStyle name="BM Input Static 2 4 4 2" xfId="5886"/>
    <cellStyle name="BM Input Static 2 4 4 2 2" xfId="5887"/>
    <cellStyle name="BM Input Static 2 4 4 3" xfId="5888"/>
    <cellStyle name="BM Input Static 2 4 5" xfId="5889"/>
    <cellStyle name="BM Input Static 2 4 5 2" xfId="5890"/>
    <cellStyle name="BM Input Static 2 4 5 2 2" xfId="5891"/>
    <cellStyle name="BM Input Static 2 4 5 3" xfId="5892"/>
    <cellStyle name="BM Input Static 2 4 6" xfId="5893"/>
    <cellStyle name="BM Input Static 2 4 6 2" xfId="5894"/>
    <cellStyle name="BM Input Static 2 4 6 2 2" xfId="5895"/>
    <cellStyle name="BM Input Static 2 4 6 3" xfId="5896"/>
    <cellStyle name="BM Input Static 2 4 7" xfId="5897"/>
    <cellStyle name="BM Input Static 2 4 7 2" xfId="5898"/>
    <cellStyle name="BM Input Static 2 4 7 2 2" xfId="5899"/>
    <cellStyle name="BM Input Static 2 4 7 3" xfId="5900"/>
    <cellStyle name="BM Input Static 2 4 8" xfId="5901"/>
    <cellStyle name="BM Input Static 2 4 8 2" xfId="5902"/>
    <cellStyle name="BM Input Static 2 4 8 2 2" xfId="5903"/>
    <cellStyle name="BM Input Static 2 4 8 3" xfId="5904"/>
    <cellStyle name="BM Input Static 2 4 9" xfId="5905"/>
    <cellStyle name="BM Input Static 2 4 9 2" xfId="5906"/>
    <cellStyle name="BM Input Static 2 4 9 2 2" xfId="5907"/>
    <cellStyle name="BM Input Static 2 4 9 3" xfId="5908"/>
    <cellStyle name="BM Input Static 2 5" xfId="5909"/>
    <cellStyle name="BM Input Static 2 5 10" xfId="5910"/>
    <cellStyle name="BM Input Static 2 5 10 2" xfId="5911"/>
    <cellStyle name="BM Input Static 2 5 10 2 2" xfId="5912"/>
    <cellStyle name="BM Input Static 2 5 10 3" xfId="5913"/>
    <cellStyle name="BM Input Static 2 5 11" xfId="5914"/>
    <cellStyle name="BM Input Static 2 5 11 2" xfId="5915"/>
    <cellStyle name="BM Input Static 2 5 11 2 2" xfId="5916"/>
    <cellStyle name="BM Input Static 2 5 11 3" xfId="5917"/>
    <cellStyle name="BM Input Static 2 5 12" xfId="5918"/>
    <cellStyle name="BM Input Static 2 5 12 2" xfId="5919"/>
    <cellStyle name="BM Input Static 2 5 12 2 2" xfId="5920"/>
    <cellStyle name="BM Input Static 2 5 12 3" xfId="5921"/>
    <cellStyle name="BM Input Static 2 5 13" xfId="5922"/>
    <cellStyle name="BM Input Static 2 5 13 2" xfId="5923"/>
    <cellStyle name="BM Input Static 2 5 13 2 2" xfId="5924"/>
    <cellStyle name="BM Input Static 2 5 13 3" xfId="5925"/>
    <cellStyle name="BM Input Static 2 5 14" xfId="5926"/>
    <cellStyle name="BM Input Static 2 5 14 2" xfId="5927"/>
    <cellStyle name="BM Input Static 2 5 14 2 2" xfId="5928"/>
    <cellStyle name="BM Input Static 2 5 14 3" xfId="5929"/>
    <cellStyle name="BM Input Static 2 5 15" xfId="5930"/>
    <cellStyle name="BM Input Static 2 5 15 2" xfId="5931"/>
    <cellStyle name="BM Input Static 2 5 15 2 2" xfId="5932"/>
    <cellStyle name="BM Input Static 2 5 15 3" xfId="5933"/>
    <cellStyle name="BM Input Static 2 5 16" xfId="5934"/>
    <cellStyle name="BM Input Static 2 5 16 2" xfId="5935"/>
    <cellStyle name="BM Input Static 2 5 16 2 2" xfId="5936"/>
    <cellStyle name="BM Input Static 2 5 16 3" xfId="5937"/>
    <cellStyle name="BM Input Static 2 5 17" xfId="5938"/>
    <cellStyle name="BM Input Static 2 5 17 2" xfId="5939"/>
    <cellStyle name="BM Input Static 2 5 17 2 2" xfId="5940"/>
    <cellStyle name="BM Input Static 2 5 17 3" xfId="5941"/>
    <cellStyle name="BM Input Static 2 5 18" xfId="5942"/>
    <cellStyle name="BM Input Static 2 5 18 2" xfId="5943"/>
    <cellStyle name="BM Input Static 2 5 18 2 2" xfId="5944"/>
    <cellStyle name="BM Input Static 2 5 18 3" xfId="5945"/>
    <cellStyle name="BM Input Static 2 5 19" xfId="5946"/>
    <cellStyle name="BM Input Static 2 5 19 2" xfId="5947"/>
    <cellStyle name="BM Input Static 2 5 19 2 2" xfId="5948"/>
    <cellStyle name="BM Input Static 2 5 19 3" xfId="5949"/>
    <cellStyle name="BM Input Static 2 5 2" xfId="5950"/>
    <cellStyle name="BM Input Static 2 5 2 2" xfId="5951"/>
    <cellStyle name="BM Input Static 2 5 2 2 2" xfId="5952"/>
    <cellStyle name="BM Input Static 2 5 2 3" xfId="5953"/>
    <cellStyle name="BM Input Static 2 5 20" xfId="5954"/>
    <cellStyle name="BM Input Static 2 5 20 2" xfId="5955"/>
    <cellStyle name="BM Input Static 2 5 20 2 2" xfId="5956"/>
    <cellStyle name="BM Input Static 2 5 20 3" xfId="5957"/>
    <cellStyle name="BM Input Static 2 5 21" xfId="5958"/>
    <cellStyle name="BM Input Static 2 5 21 2" xfId="5959"/>
    <cellStyle name="BM Input Static 2 5 22" xfId="5960"/>
    <cellStyle name="BM Input Static 2 5 3" xfId="5961"/>
    <cellStyle name="BM Input Static 2 5 3 2" xfId="5962"/>
    <cellStyle name="BM Input Static 2 5 3 2 2" xfId="5963"/>
    <cellStyle name="BM Input Static 2 5 3 3" xfId="5964"/>
    <cellStyle name="BM Input Static 2 5 4" xfId="5965"/>
    <cellStyle name="BM Input Static 2 5 4 2" xfId="5966"/>
    <cellStyle name="BM Input Static 2 5 4 2 2" xfId="5967"/>
    <cellStyle name="BM Input Static 2 5 4 3" xfId="5968"/>
    <cellStyle name="BM Input Static 2 5 5" xfId="5969"/>
    <cellStyle name="BM Input Static 2 5 5 2" xfId="5970"/>
    <cellStyle name="BM Input Static 2 5 5 2 2" xfId="5971"/>
    <cellStyle name="BM Input Static 2 5 5 3" xfId="5972"/>
    <cellStyle name="BM Input Static 2 5 6" xfId="5973"/>
    <cellStyle name="BM Input Static 2 5 6 2" xfId="5974"/>
    <cellStyle name="BM Input Static 2 5 6 2 2" xfId="5975"/>
    <cellStyle name="BM Input Static 2 5 6 3" xfId="5976"/>
    <cellStyle name="BM Input Static 2 5 7" xfId="5977"/>
    <cellStyle name="BM Input Static 2 5 7 2" xfId="5978"/>
    <cellStyle name="BM Input Static 2 5 7 2 2" xfId="5979"/>
    <cellStyle name="BM Input Static 2 5 7 3" xfId="5980"/>
    <cellStyle name="BM Input Static 2 5 8" xfId="5981"/>
    <cellStyle name="BM Input Static 2 5 8 2" xfId="5982"/>
    <cellStyle name="BM Input Static 2 5 8 2 2" xfId="5983"/>
    <cellStyle name="BM Input Static 2 5 8 3" xfId="5984"/>
    <cellStyle name="BM Input Static 2 5 9" xfId="5985"/>
    <cellStyle name="BM Input Static 2 5 9 2" xfId="5986"/>
    <cellStyle name="BM Input Static 2 5 9 2 2" xfId="5987"/>
    <cellStyle name="BM Input Static 2 5 9 3" xfId="5988"/>
    <cellStyle name="BM Input Static 2 6" xfId="5989"/>
    <cellStyle name="BM Input Static 2 6 2" xfId="5990"/>
    <cellStyle name="BM Input Static 2 6 2 2" xfId="5991"/>
    <cellStyle name="BM Input Static 2 6 3" xfId="5992"/>
    <cellStyle name="BM Input Static 2 7" xfId="5993"/>
    <cellStyle name="BM Input Static 2 7 2" xfId="5994"/>
    <cellStyle name="BM Input Static 2 7 2 2" xfId="5995"/>
    <cellStyle name="BM Input Static 2 7 3" xfId="5996"/>
    <cellStyle name="BM Input Static 2 8" xfId="5997"/>
    <cellStyle name="BM Input Static 2 8 2" xfId="5998"/>
    <cellStyle name="BM Input Static 2 8 2 2" xfId="5999"/>
    <cellStyle name="BM Input Static 2 8 3" xfId="6000"/>
    <cellStyle name="BM Input Static 2 9" xfId="6001"/>
    <cellStyle name="BM Input Static 2 9 2" xfId="6002"/>
    <cellStyle name="BM Input Static 2 9 2 2" xfId="6003"/>
    <cellStyle name="BM Input Static 2 9 3" xfId="6004"/>
    <cellStyle name="BM Input Static 20" xfId="6005"/>
    <cellStyle name="BM Input Static 20 2" xfId="6006"/>
    <cellStyle name="BM Input Static 20 2 2" xfId="6007"/>
    <cellStyle name="BM Input Static 20 3" xfId="6008"/>
    <cellStyle name="BM Input Static 21" xfId="6009"/>
    <cellStyle name="BM Input Static 21 2" xfId="6010"/>
    <cellStyle name="BM Input Static 21 2 2" xfId="6011"/>
    <cellStyle name="BM Input Static 21 3" xfId="6012"/>
    <cellStyle name="BM Input Static 22" xfId="6013"/>
    <cellStyle name="BM Input Static 22 2" xfId="6014"/>
    <cellStyle name="BM Input Static 23" xfId="6015"/>
    <cellStyle name="BM Input Static 24" xfId="6016"/>
    <cellStyle name="BM Input Static 25" xfId="6017"/>
    <cellStyle name="BM Input Static 26" xfId="6018"/>
    <cellStyle name="BM Input Static 3" xfId="6019"/>
    <cellStyle name="BM Input Static 3 10" xfId="6020"/>
    <cellStyle name="BM Input Static 3 10 2" xfId="6021"/>
    <cellStyle name="BM Input Static 3 10 2 2" xfId="6022"/>
    <cellStyle name="BM Input Static 3 10 3" xfId="6023"/>
    <cellStyle name="BM Input Static 3 11" xfId="6024"/>
    <cellStyle name="BM Input Static 3 11 2" xfId="6025"/>
    <cellStyle name="BM Input Static 3 11 2 2" xfId="6026"/>
    <cellStyle name="BM Input Static 3 11 3" xfId="6027"/>
    <cellStyle name="BM Input Static 3 12" xfId="6028"/>
    <cellStyle name="BM Input Static 3 12 2" xfId="6029"/>
    <cellStyle name="BM Input Static 3 12 2 2" xfId="6030"/>
    <cellStyle name="BM Input Static 3 12 3" xfId="6031"/>
    <cellStyle name="BM Input Static 3 13" xfId="6032"/>
    <cellStyle name="BM Input Static 3 13 2" xfId="6033"/>
    <cellStyle name="BM Input Static 3 13 2 2" xfId="6034"/>
    <cellStyle name="BM Input Static 3 13 3" xfId="6035"/>
    <cellStyle name="BM Input Static 3 14" xfId="6036"/>
    <cellStyle name="BM Input Static 3 14 2" xfId="6037"/>
    <cellStyle name="BM Input Static 3 14 2 2" xfId="6038"/>
    <cellStyle name="BM Input Static 3 14 3" xfId="6039"/>
    <cellStyle name="BM Input Static 3 15" xfId="6040"/>
    <cellStyle name="BM Input Static 3 15 2" xfId="6041"/>
    <cellStyle name="BM Input Static 3 15 2 2" xfId="6042"/>
    <cellStyle name="BM Input Static 3 15 3" xfId="6043"/>
    <cellStyle name="BM Input Static 3 16" xfId="6044"/>
    <cellStyle name="BM Input Static 3 16 2" xfId="6045"/>
    <cellStyle name="BM Input Static 3 16 2 2" xfId="6046"/>
    <cellStyle name="BM Input Static 3 16 3" xfId="6047"/>
    <cellStyle name="BM Input Static 3 17" xfId="6048"/>
    <cellStyle name="BM Input Static 3 17 2" xfId="6049"/>
    <cellStyle name="BM Input Static 3 17 2 2" xfId="6050"/>
    <cellStyle name="BM Input Static 3 17 3" xfId="6051"/>
    <cellStyle name="BM Input Static 3 18" xfId="6052"/>
    <cellStyle name="BM Input Static 3 18 2" xfId="6053"/>
    <cellStyle name="BM Input Static 3 19" xfId="6054"/>
    <cellStyle name="BM Input Static 3 2" xfId="6055"/>
    <cellStyle name="BM Input Static 3 2 10" xfId="6056"/>
    <cellStyle name="BM Input Static 3 2 10 2" xfId="6057"/>
    <cellStyle name="BM Input Static 3 2 10 2 2" xfId="6058"/>
    <cellStyle name="BM Input Static 3 2 10 3" xfId="6059"/>
    <cellStyle name="BM Input Static 3 2 11" xfId="6060"/>
    <cellStyle name="BM Input Static 3 2 11 2" xfId="6061"/>
    <cellStyle name="BM Input Static 3 2 11 2 2" xfId="6062"/>
    <cellStyle name="BM Input Static 3 2 11 3" xfId="6063"/>
    <cellStyle name="BM Input Static 3 2 12" xfId="6064"/>
    <cellStyle name="BM Input Static 3 2 12 2" xfId="6065"/>
    <cellStyle name="BM Input Static 3 2 12 2 2" xfId="6066"/>
    <cellStyle name="BM Input Static 3 2 12 3" xfId="6067"/>
    <cellStyle name="BM Input Static 3 2 13" xfId="6068"/>
    <cellStyle name="BM Input Static 3 2 13 2" xfId="6069"/>
    <cellStyle name="BM Input Static 3 2 13 2 2" xfId="6070"/>
    <cellStyle name="BM Input Static 3 2 13 3" xfId="6071"/>
    <cellStyle name="BM Input Static 3 2 14" xfId="6072"/>
    <cellStyle name="BM Input Static 3 2 14 2" xfId="6073"/>
    <cellStyle name="BM Input Static 3 2 14 2 2" xfId="6074"/>
    <cellStyle name="BM Input Static 3 2 14 3" xfId="6075"/>
    <cellStyle name="BM Input Static 3 2 15" xfId="6076"/>
    <cellStyle name="BM Input Static 3 2 15 2" xfId="6077"/>
    <cellStyle name="BM Input Static 3 2 15 2 2" xfId="6078"/>
    <cellStyle name="BM Input Static 3 2 15 3" xfId="6079"/>
    <cellStyle name="BM Input Static 3 2 16" xfId="6080"/>
    <cellStyle name="BM Input Static 3 2 16 2" xfId="6081"/>
    <cellStyle name="BM Input Static 3 2 16 2 2" xfId="6082"/>
    <cellStyle name="BM Input Static 3 2 16 3" xfId="6083"/>
    <cellStyle name="BM Input Static 3 2 17" xfId="6084"/>
    <cellStyle name="BM Input Static 3 2 17 2" xfId="6085"/>
    <cellStyle name="BM Input Static 3 2 17 2 2" xfId="6086"/>
    <cellStyle name="BM Input Static 3 2 17 3" xfId="6087"/>
    <cellStyle name="BM Input Static 3 2 18" xfId="6088"/>
    <cellStyle name="BM Input Static 3 2 18 2" xfId="6089"/>
    <cellStyle name="BM Input Static 3 2 18 2 2" xfId="6090"/>
    <cellStyle name="BM Input Static 3 2 18 3" xfId="6091"/>
    <cellStyle name="BM Input Static 3 2 19" xfId="6092"/>
    <cellStyle name="BM Input Static 3 2 19 2" xfId="6093"/>
    <cellStyle name="BM Input Static 3 2 19 2 2" xfId="6094"/>
    <cellStyle name="BM Input Static 3 2 19 3" xfId="6095"/>
    <cellStyle name="BM Input Static 3 2 2" xfId="6096"/>
    <cellStyle name="BM Input Static 3 2 2 2" xfId="6097"/>
    <cellStyle name="BM Input Static 3 2 2 2 2" xfId="6098"/>
    <cellStyle name="BM Input Static 3 2 2 2 3" xfId="6099"/>
    <cellStyle name="BM Input Static 3 2 2 3" xfId="6100"/>
    <cellStyle name="BM Input Static 3 2 2 4" xfId="6101"/>
    <cellStyle name="BM Input Static 3 2 20" xfId="6102"/>
    <cellStyle name="BM Input Static 3 2 20 2" xfId="6103"/>
    <cellStyle name="BM Input Static 3 2 20 2 2" xfId="6104"/>
    <cellStyle name="BM Input Static 3 2 20 3" xfId="6105"/>
    <cellStyle name="BM Input Static 3 2 21" xfId="6106"/>
    <cellStyle name="BM Input Static 3 2 21 2" xfId="6107"/>
    <cellStyle name="BM Input Static 3 2 22" xfId="6108"/>
    <cellStyle name="BM Input Static 3 2 3" xfId="6109"/>
    <cellStyle name="BM Input Static 3 2 3 2" xfId="6110"/>
    <cellStyle name="BM Input Static 3 2 3 2 2" xfId="6111"/>
    <cellStyle name="BM Input Static 3 2 3 3" xfId="6112"/>
    <cellStyle name="BM Input Static 3 2 4" xfId="6113"/>
    <cellStyle name="BM Input Static 3 2 4 2" xfId="6114"/>
    <cellStyle name="BM Input Static 3 2 4 2 2" xfId="6115"/>
    <cellStyle name="BM Input Static 3 2 4 3" xfId="6116"/>
    <cellStyle name="BM Input Static 3 2 5" xfId="6117"/>
    <cellStyle name="BM Input Static 3 2 5 2" xfId="6118"/>
    <cellStyle name="BM Input Static 3 2 5 2 2" xfId="6119"/>
    <cellStyle name="BM Input Static 3 2 5 3" xfId="6120"/>
    <cellStyle name="BM Input Static 3 2 6" xfId="6121"/>
    <cellStyle name="BM Input Static 3 2 6 2" xfId="6122"/>
    <cellStyle name="BM Input Static 3 2 6 2 2" xfId="6123"/>
    <cellStyle name="BM Input Static 3 2 6 3" xfId="6124"/>
    <cellStyle name="BM Input Static 3 2 7" xfId="6125"/>
    <cellStyle name="BM Input Static 3 2 7 2" xfId="6126"/>
    <cellStyle name="BM Input Static 3 2 7 2 2" xfId="6127"/>
    <cellStyle name="BM Input Static 3 2 7 3" xfId="6128"/>
    <cellStyle name="BM Input Static 3 2 8" xfId="6129"/>
    <cellStyle name="BM Input Static 3 2 8 2" xfId="6130"/>
    <cellStyle name="BM Input Static 3 2 8 2 2" xfId="6131"/>
    <cellStyle name="BM Input Static 3 2 8 3" xfId="6132"/>
    <cellStyle name="BM Input Static 3 2 9" xfId="6133"/>
    <cellStyle name="BM Input Static 3 2 9 2" xfId="6134"/>
    <cellStyle name="BM Input Static 3 2 9 2 2" xfId="6135"/>
    <cellStyle name="BM Input Static 3 2 9 3" xfId="6136"/>
    <cellStyle name="BM Input Static 3 3" xfId="6137"/>
    <cellStyle name="BM Input Static 3 3 2" xfId="6138"/>
    <cellStyle name="BM Input Static 3 3 2 2" xfId="6139"/>
    <cellStyle name="BM Input Static 3 3 2 3" xfId="6140"/>
    <cellStyle name="BM Input Static 3 3 3" xfId="6141"/>
    <cellStyle name="BM Input Static 3 3 4" xfId="6142"/>
    <cellStyle name="BM Input Static 3 4" xfId="6143"/>
    <cellStyle name="BM Input Static 3 4 2" xfId="6144"/>
    <cellStyle name="BM Input Static 3 4 2 2" xfId="6145"/>
    <cellStyle name="BM Input Static 3 4 3" xfId="6146"/>
    <cellStyle name="BM Input Static 3 5" xfId="6147"/>
    <cellStyle name="BM Input Static 3 5 2" xfId="6148"/>
    <cellStyle name="BM Input Static 3 5 2 2" xfId="6149"/>
    <cellStyle name="BM Input Static 3 5 3" xfId="6150"/>
    <cellStyle name="BM Input Static 3 6" xfId="6151"/>
    <cellStyle name="BM Input Static 3 6 2" xfId="6152"/>
    <cellStyle name="BM Input Static 3 6 2 2" xfId="6153"/>
    <cellStyle name="BM Input Static 3 6 3" xfId="6154"/>
    <cellStyle name="BM Input Static 3 7" xfId="6155"/>
    <cellStyle name="BM Input Static 3 7 2" xfId="6156"/>
    <cellStyle name="BM Input Static 3 7 2 2" xfId="6157"/>
    <cellStyle name="BM Input Static 3 7 3" xfId="6158"/>
    <cellStyle name="BM Input Static 3 8" xfId="6159"/>
    <cellStyle name="BM Input Static 3 8 2" xfId="6160"/>
    <cellStyle name="BM Input Static 3 8 2 2" xfId="6161"/>
    <cellStyle name="BM Input Static 3 8 3" xfId="6162"/>
    <cellStyle name="BM Input Static 3 9" xfId="6163"/>
    <cellStyle name="BM Input Static 3 9 2" xfId="6164"/>
    <cellStyle name="BM Input Static 3 9 2 2" xfId="6165"/>
    <cellStyle name="BM Input Static 3 9 3" xfId="6166"/>
    <cellStyle name="BM Input Static 4" xfId="6167"/>
    <cellStyle name="BM Input Static 4 10" xfId="6168"/>
    <cellStyle name="BM Input Static 4 10 2" xfId="6169"/>
    <cellStyle name="BM Input Static 4 10 2 2" xfId="6170"/>
    <cellStyle name="BM Input Static 4 10 3" xfId="6171"/>
    <cellStyle name="BM Input Static 4 11" xfId="6172"/>
    <cellStyle name="BM Input Static 4 11 2" xfId="6173"/>
    <cellStyle name="BM Input Static 4 11 2 2" xfId="6174"/>
    <cellStyle name="BM Input Static 4 11 3" xfId="6175"/>
    <cellStyle name="BM Input Static 4 12" xfId="6176"/>
    <cellStyle name="BM Input Static 4 12 2" xfId="6177"/>
    <cellStyle name="BM Input Static 4 12 2 2" xfId="6178"/>
    <cellStyle name="BM Input Static 4 12 3" xfId="6179"/>
    <cellStyle name="BM Input Static 4 13" xfId="6180"/>
    <cellStyle name="BM Input Static 4 13 2" xfId="6181"/>
    <cellStyle name="BM Input Static 4 13 2 2" xfId="6182"/>
    <cellStyle name="BM Input Static 4 13 3" xfId="6183"/>
    <cellStyle name="BM Input Static 4 14" xfId="6184"/>
    <cellStyle name="BM Input Static 4 14 2" xfId="6185"/>
    <cellStyle name="BM Input Static 4 14 2 2" xfId="6186"/>
    <cellStyle name="BM Input Static 4 14 3" xfId="6187"/>
    <cellStyle name="BM Input Static 4 15" xfId="6188"/>
    <cellStyle name="BM Input Static 4 15 2" xfId="6189"/>
    <cellStyle name="BM Input Static 4 15 2 2" xfId="6190"/>
    <cellStyle name="BM Input Static 4 15 3" xfId="6191"/>
    <cellStyle name="BM Input Static 4 16" xfId="6192"/>
    <cellStyle name="BM Input Static 4 16 2" xfId="6193"/>
    <cellStyle name="BM Input Static 4 16 2 2" xfId="6194"/>
    <cellStyle name="BM Input Static 4 16 3" xfId="6195"/>
    <cellStyle name="BM Input Static 4 17" xfId="6196"/>
    <cellStyle name="BM Input Static 4 17 2" xfId="6197"/>
    <cellStyle name="BM Input Static 4 17 2 2" xfId="6198"/>
    <cellStyle name="BM Input Static 4 17 3" xfId="6199"/>
    <cellStyle name="BM Input Static 4 18" xfId="6200"/>
    <cellStyle name="BM Input Static 4 18 2" xfId="6201"/>
    <cellStyle name="BM Input Static 4 19" xfId="6202"/>
    <cellStyle name="BM Input Static 4 2" xfId="6203"/>
    <cellStyle name="BM Input Static 4 2 10" xfId="6204"/>
    <cellStyle name="BM Input Static 4 2 10 2" xfId="6205"/>
    <cellStyle name="BM Input Static 4 2 10 2 2" xfId="6206"/>
    <cellStyle name="BM Input Static 4 2 10 3" xfId="6207"/>
    <cellStyle name="BM Input Static 4 2 11" xfId="6208"/>
    <cellStyle name="BM Input Static 4 2 11 2" xfId="6209"/>
    <cellStyle name="BM Input Static 4 2 11 2 2" xfId="6210"/>
    <cellStyle name="BM Input Static 4 2 11 3" xfId="6211"/>
    <cellStyle name="BM Input Static 4 2 12" xfId="6212"/>
    <cellStyle name="BM Input Static 4 2 12 2" xfId="6213"/>
    <cellStyle name="BM Input Static 4 2 12 2 2" xfId="6214"/>
    <cellStyle name="BM Input Static 4 2 12 3" xfId="6215"/>
    <cellStyle name="BM Input Static 4 2 13" xfId="6216"/>
    <cellStyle name="BM Input Static 4 2 13 2" xfId="6217"/>
    <cellStyle name="BM Input Static 4 2 13 2 2" xfId="6218"/>
    <cellStyle name="BM Input Static 4 2 13 3" xfId="6219"/>
    <cellStyle name="BM Input Static 4 2 14" xfId="6220"/>
    <cellStyle name="BM Input Static 4 2 14 2" xfId="6221"/>
    <cellStyle name="BM Input Static 4 2 14 2 2" xfId="6222"/>
    <cellStyle name="BM Input Static 4 2 14 3" xfId="6223"/>
    <cellStyle name="BM Input Static 4 2 15" xfId="6224"/>
    <cellStyle name="BM Input Static 4 2 15 2" xfId="6225"/>
    <cellStyle name="BM Input Static 4 2 15 2 2" xfId="6226"/>
    <cellStyle name="BM Input Static 4 2 15 3" xfId="6227"/>
    <cellStyle name="BM Input Static 4 2 16" xfId="6228"/>
    <cellStyle name="BM Input Static 4 2 16 2" xfId="6229"/>
    <cellStyle name="BM Input Static 4 2 16 2 2" xfId="6230"/>
    <cellStyle name="BM Input Static 4 2 16 3" xfId="6231"/>
    <cellStyle name="BM Input Static 4 2 17" xfId="6232"/>
    <cellStyle name="BM Input Static 4 2 17 2" xfId="6233"/>
    <cellStyle name="BM Input Static 4 2 17 2 2" xfId="6234"/>
    <cellStyle name="BM Input Static 4 2 17 3" xfId="6235"/>
    <cellStyle name="BM Input Static 4 2 18" xfId="6236"/>
    <cellStyle name="BM Input Static 4 2 18 2" xfId="6237"/>
    <cellStyle name="BM Input Static 4 2 18 2 2" xfId="6238"/>
    <cellStyle name="BM Input Static 4 2 18 3" xfId="6239"/>
    <cellStyle name="BM Input Static 4 2 19" xfId="6240"/>
    <cellStyle name="BM Input Static 4 2 19 2" xfId="6241"/>
    <cellStyle name="BM Input Static 4 2 19 2 2" xfId="6242"/>
    <cellStyle name="BM Input Static 4 2 19 3" xfId="6243"/>
    <cellStyle name="BM Input Static 4 2 2" xfId="6244"/>
    <cellStyle name="BM Input Static 4 2 2 2" xfId="6245"/>
    <cellStyle name="BM Input Static 4 2 2 2 2" xfId="6246"/>
    <cellStyle name="BM Input Static 4 2 2 2 3" xfId="6247"/>
    <cellStyle name="BM Input Static 4 2 2 3" xfId="6248"/>
    <cellStyle name="BM Input Static 4 2 2 4" xfId="6249"/>
    <cellStyle name="BM Input Static 4 2 20" xfId="6250"/>
    <cellStyle name="BM Input Static 4 2 20 2" xfId="6251"/>
    <cellStyle name="BM Input Static 4 2 20 2 2" xfId="6252"/>
    <cellStyle name="BM Input Static 4 2 20 3" xfId="6253"/>
    <cellStyle name="BM Input Static 4 2 21" xfId="6254"/>
    <cellStyle name="BM Input Static 4 2 21 2" xfId="6255"/>
    <cellStyle name="BM Input Static 4 2 22" xfId="6256"/>
    <cellStyle name="BM Input Static 4 2 3" xfId="6257"/>
    <cellStyle name="BM Input Static 4 2 3 2" xfId="6258"/>
    <cellStyle name="BM Input Static 4 2 3 2 2" xfId="6259"/>
    <cellStyle name="BM Input Static 4 2 3 3" xfId="6260"/>
    <cellStyle name="BM Input Static 4 2 4" xfId="6261"/>
    <cellStyle name="BM Input Static 4 2 4 2" xfId="6262"/>
    <cellStyle name="BM Input Static 4 2 4 2 2" xfId="6263"/>
    <cellStyle name="BM Input Static 4 2 4 3" xfId="6264"/>
    <cellStyle name="BM Input Static 4 2 5" xfId="6265"/>
    <cellStyle name="BM Input Static 4 2 5 2" xfId="6266"/>
    <cellStyle name="BM Input Static 4 2 5 2 2" xfId="6267"/>
    <cellStyle name="BM Input Static 4 2 5 3" xfId="6268"/>
    <cellStyle name="BM Input Static 4 2 6" xfId="6269"/>
    <cellStyle name="BM Input Static 4 2 6 2" xfId="6270"/>
    <cellStyle name="BM Input Static 4 2 6 2 2" xfId="6271"/>
    <cellStyle name="BM Input Static 4 2 6 3" xfId="6272"/>
    <cellStyle name="BM Input Static 4 2 7" xfId="6273"/>
    <cellStyle name="BM Input Static 4 2 7 2" xfId="6274"/>
    <cellStyle name="BM Input Static 4 2 7 2 2" xfId="6275"/>
    <cellStyle name="BM Input Static 4 2 7 3" xfId="6276"/>
    <cellStyle name="BM Input Static 4 2 8" xfId="6277"/>
    <cellStyle name="BM Input Static 4 2 8 2" xfId="6278"/>
    <cellStyle name="BM Input Static 4 2 8 2 2" xfId="6279"/>
    <cellStyle name="BM Input Static 4 2 8 3" xfId="6280"/>
    <cellStyle name="BM Input Static 4 2 9" xfId="6281"/>
    <cellStyle name="BM Input Static 4 2 9 2" xfId="6282"/>
    <cellStyle name="BM Input Static 4 2 9 2 2" xfId="6283"/>
    <cellStyle name="BM Input Static 4 2 9 3" xfId="6284"/>
    <cellStyle name="BM Input Static 4 3" xfId="6285"/>
    <cellStyle name="BM Input Static 4 3 2" xfId="6286"/>
    <cellStyle name="BM Input Static 4 3 2 2" xfId="6287"/>
    <cellStyle name="BM Input Static 4 3 2 3" xfId="6288"/>
    <cellStyle name="BM Input Static 4 3 3" xfId="6289"/>
    <cellStyle name="BM Input Static 4 3 4" xfId="6290"/>
    <cellStyle name="BM Input Static 4 4" xfId="6291"/>
    <cellStyle name="BM Input Static 4 4 2" xfId="6292"/>
    <cellStyle name="BM Input Static 4 4 2 2" xfId="6293"/>
    <cellStyle name="BM Input Static 4 4 3" xfId="6294"/>
    <cellStyle name="BM Input Static 4 5" xfId="6295"/>
    <cellStyle name="BM Input Static 4 5 2" xfId="6296"/>
    <cellStyle name="BM Input Static 4 5 2 2" xfId="6297"/>
    <cellStyle name="BM Input Static 4 5 3" xfId="6298"/>
    <cellStyle name="BM Input Static 4 6" xfId="6299"/>
    <cellStyle name="BM Input Static 4 6 2" xfId="6300"/>
    <cellStyle name="BM Input Static 4 6 2 2" xfId="6301"/>
    <cellStyle name="BM Input Static 4 6 3" xfId="6302"/>
    <cellStyle name="BM Input Static 4 7" xfId="6303"/>
    <cellStyle name="BM Input Static 4 7 2" xfId="6304"/>
    <cellStyle name="BM Input Static 4 7 2 2" xfId="6305"/>
    <cellStyle name="BM Input Static 4 7 3" xfId="6306"/>
    <cellStyle name="BM Input Static 4 8" xfId="6307"/>
    <cellStyle name="BM Input Static 4 8 2" xfId="6308"/>
    <cellStyle name="BM Input Static 4 8 2 2" xfId="6309"/>
    <cellStyle name="BM Input Static 4 8 3" xfId="6310"/>
    <cellStyle name="BM Input Static 4 9" xfId="6311"/>
    <cellStyle name="BM Input Static 4 9 2" xfId="6312"/>
    <cellStyle name="BM Input Static 4 9 2 2" xfId="6313"/>
    <cellStyle name="BM Input Static 4 9 3" xfId="6314"/>
    <cellStyle name="BM Input Static 5" xfId="6315"/>
    <cellStyle name="BM Input Static 5 10" xfId="6316"/>
    <cellStyle name="BM Input Static 5 10 2" xfId="6317"/>
    <cellStyle name="BM Input Static 5 10 2 2" xfId="6318"/>
    <cellStyle name="BM Input Static 5 10 3" xfId="6319"/>
    <cellStyle name="BM Input Static 5 11" xfId="6320"/>
    <cellStyle name="BM Input Static 5 11 2" xfId="6321"/>
    <cellStyle name="BM Input Static 5 11 2 2" xfId="6322"/>
    <cellStyle name="BM Input Static 5 11 3" xfId="6323"/>
    <cellStyle name="BM Input Static 5 12" xfId="6324"/>
    <cellStyle name="BM Input Static 5 12 2" xfId="6325"/>
    <cellStyle name="BM Input Static 5 12 2 2" xfId="6326"/>
    <cellStyle name="BM Input Static 5 12 3" xfId="6327"/>
    <cellStyle name="BM Input Static 5 13" xfId="6328"/>
    <cellStyle name="BM Input Static 5 13 2" xfId="6329"/>
    <cellStyle name="BM Input Static 5 13 2 2" xfId="6330"/>
    <cellStyle name="BM Input Static 5 13 3" xfId="6331"/>
    <cellStyle name="BM Input Static 5 14" xfId="6332"/>
    <cellStyle name="BM Input Static 5 14 2" xfId="6333"/>
    <cellStyle name="BM Input Static 5 14 2 2" xfId="6334"/>
    <cellStyle name="BM Input Static 5 14 3" xfId="6335"/>
    <cellStyle name="BM Input Static 5 15" xfId="6336"/>
    <cellStyle name="BM Input Static 5 15 2" xfId="6337"/>
    <cellStyle name="BM Input Static 5 15 2 2" xfId="6338"/>
    <cellStyle name="BM Input Static 5 15 3" xfId="6339"/>
    <cellStyle name="BM Input Static 5 16" xfId="6340"/>
    <cellStyle name="BM Input Static 5 16 2" xfId="6341"/>
    <cellStyle name="BM Input Static 5 16 2 2" xfId="6342"/>
    <cellStyle name="BM Input Static 5 16 3" xfId="6343"/>
    <cellStyle name="BM Input Static 5 17" xfId="6344"/>
    <cellStyle name="BM Input Static 5 17 2" xfId="6345"/>
    <cellStyle name="BM Input Static 5 17 2 2" xfId="6346"/>
    <cellStyle name="BM Input Static 5 17 3" xfId="6347"/>
    <cellStyle name="BM Input Static 5 18" xfId="6348"/>
    <cellStyle name="BM Input Static 5 18 2" xfId="6349"/>
    <cellStyle name="BM Input Static 5 18 2 2" xfId="6350"/>
    <cellStyle name="BM Input Static 5 18 3" xfId="6351"/>
    <cellStyle name="BM Input Static 5 19" xfId="6352"/>
    <cellStyle name="BM Input Static 5 19 2" xfId="6353"/>
    <cellStyle name="BM Input Static 5 19 2 2" xfId="6354"/>
    <cellStyle name="BM Input Static 5 19 3" xfId="6355"/>
    <cellStyle name="BM Input Static 5 2" xfId="6356"/>
    <cellStyle name="BM Input Static 5 2 10" xfId="6357"/>
    <cellStyle name="BM Input Static 5 2 10 2" xfId="6358"/>
    <cellStyle name="BM Input Static 5 2 10 2 2" xfId="6359"/>
    <cellStyle name="BM Input Static 5 2 10 3" xfId="6360"/>
    <cellStyle name="BM Input Static 5 2 11" xfId="6361"/>
    <cellStyle name="BM Input Static 5 2 11 2" xfId="6362"/>
    <cellStyle name="BM Input Static 5 2 11 2 2" xfId="6363"/>
    <cellStyle name="BM Input Static 5 2 11 3" xfId="6364"/>
    <cellStyle name="BM Input Static 5 2 12" xfId="6365"/>
    <cellStyle name="BM Input Static 5 2 12 2" xfId="6366"/>
    <cellStyle name="BM Input Static 5 2 12 2 2" xfId="6367"/>
    <cellStyle name="BM Input Static 5 2 12 3" xfId="6368"/>
    <cellStyle name="BM Input Static 5 2 13" xfId="6369"/>
    <cellStyle name="BM Input Static 5 2 13 2" xfId="6370"/>
    <cellStyle name="BM Input Static 5 2 13 2 2" xfId="6371"/>
    <cellStyle name="BM Input Static 5 2 13 3" xfId="6372"/>
    <cellStyle name="BM Input Static 5 2 14" xfId="6373"/>
    <cellStyle name="BM Input Static 5 2 14 2" xfId="6374"/>
    <cellStyle name="BM Input Static 5 2 14 2 2" xfId="6375"/>
    <cellStyle name="BM Input Static 5 2 14 3" xfId="6376"/>
    <cellStyle name="BM Input Static 5 2 15" xfId="6377"/>
    <cellStyle name="BM Input Static 5 2 15 2" xfId="6378"/>
    <cellStyle name="BM Input Static 5 2 15 2 2" xfId="6379"/>
    <cellStyle name="BM Input Static 5 2 15 3" xfId="6380"/>
    <cellStyle name="BM Input Static 5 2 16" xfId="6381"/>
    <cellStyle name="BM Input Static 5 2 16 2" xfId="6382"/>
    <cellStyle name="BM Input Static 5 2 16 2 2" xfId="6383"/>
    <cellStyle name="BM Input Static 5 2 16 3" xfId="6384"/>
    <cellStyle name="BM Input Static 5 2 17" xfId="6385"/>
    <cellStyle name="BM Input Static 5 2 17 2" xfId="6386"/>
    <cellStyle name="BM Input Static 5 2 17 2 2" xfId="6387"/>
    <cellStyle name="BM Input Static 5 2 17 3" xfId="6388"/>
    <cellStyle name="BM Input Static 5 2 18" xfId="6389"/>
    <cellStyle name="BM Input Static 5 2 18 2" xfId="6390"/>
    <cellStyle name="BM Input Static 5 2 18 2 2" xfId="6391"/>
    <cellStyle name="BM Input Static 5 2 18 3" xfId="6392"/>
    <cellStyle name="BM Input Static 5 2 19" xfId="6393"/>
    <cellStyle name="BM Input Static 5 2 19 2" xfId="6394"/>
    <cellStyle name="BM Input Static 5 2 19 2 2" xfId="6395"/>
    <cellStyle name="BM Input Static 5 2 19 3" xfId="6396"/>
    <cellStyle name="BM Input Static 5 2 2" xfId="6397"/>
    <cellStyle name="BM Input Static 5 2 2 2" xfId="6398"/>
    <cellStyle name="BM Input Static 5 2 2 2 2" xfId="6399"/>
    <cellStyle name="BM Input Static 5 2 2 3" xfId="6400"/>
    <cellStyle name="BM Input Static 5 2 20" xfId="6401"/>
    <cellStyle name="BM Input Static 5 2 20 2" xfId="6402"/>
    <cellStyle name="BM Input Static 5 2 20 2 2" xfId="6403"/>
    <cellStyle name="BM Input Static 5 2 20 3" xfId="6404"/>
    <cellStyle name="BM Input Static 5 2 21" xfId="6405"/>
    <cellStyle name="BM Input Static 5 2 21 2" xfId="6406"/>
    <cellStyle name="BM Input Static 5 2 22" xfId="6407"/>
    <cellStyle name="BM Input Static 5 2 3" xfId="6408"/>
    <cellStyle name="BM Input Static 5 2 3 2" xfId="6409"/>
    <cellStyle name="BM Input Static 5 2 3 2 2" xfId="6410"/>
    <cellStyle name="BM Input Static 5 2 3 3" xfId="6411"/>
    <cellStyle name="BM Input Static 5 2 4" xfId="6412"/>
    <cellStyle name="BM Input Static 5 2 4 2" xfId="6413"/>
    <cellStyle name="BM Input Static 5 2 4 2 2" xfId="6414"/>
    <cellStyle name="BM Input Static 5 2 4 3" xfId="6415"/>
    <cellStyle name="BM Input Static 5 2 5" xfId="6416"/>
    <cellStyle name="BM Input Static 5 2 5 2" xfId="6417"/>
    <cellStyle name="BM Input Static 5 2 5 2 2" xfId="6418"/>
    <cellStyle name="BM Input Static 5 2 5 3" xfId="6419"/>
    <cellStyle name="BM Input Static 5 2 6" xfId="6420"/>
    <cellStyle name="BM Input Static 5 2 6 2" xfId="6421"/>
    <cellStyle name="BM Input Static 5 2 6 2 2" xfId="6422"/>
    <cellStyle name="BM Input Static 5 2 6 3" xfId="6423"/>
    <cellStyle name="BM Input Static 5 2 7" xfId="6424"/>
    <cellStyle name="BM Input Static 5 2 7 2" xfId="6425"/>
    <cellStyle name="BM Input Static 5 2 7 2 2" xfId="6426"/>
    <cellStyle name="BM Input Static 5 2 7 3" xfId="6427"/>
    <cellStyle name="BM Input Static 5 2 8" xfId="6428"/>
    <cellStyle name="BM Input Static 5 2 8 2" xfId="6429"/>
    <cellStyle name="BM Input Static 5 2 8 2 2" xfId="6430"/>
    <cellStyle name="BM Input Static 5 2 8 3" xfId="6431"/>
    <cellStyle name="BM Input Static 5 2 9" xfId="6432"/>
    <cellStyle name="BM Input Static 5 2 9 2" xfId="6433"/>
    <cellStyle name="BM Input Static 5 2 9 2 2" xfId="6434"/>
    <cellStyle name="BM Input Static 5 2 9 3" xfId="6435"/>
    <cellStyle name="BM Input Static 5 20" xfId="6436"/>
    <cellStyle name="BM Input Static 5 20 2" xfId="6437"/>
    <cellStyle name="BM Input Static 5 20 2 2" xfId="6438"/>
    <cellStyle name="BM Input Static 5 20 3" xfId="6439"/>
    <cellStyle name="BM Input Static 5 21" xfId="6440"/>
    <cellStyle name="BM Input Static 5 21 2" xfId="6441"/>
    <cellStyle name="BM Input Static 5 21 2 2" xfId="6442"/>
    <cellStyle name="BM Input Static 5 21 3" xfId="6443"/>
    <cellStyle name="BM Input Static 5 22" xfId="6444"/>
    <cellStyle name="BM Input Static 5 22 2" xfId="6445"/>
    <cellStyle name="BM Input Static 5 23" xfId="6446"/>
    <cellStyle name="BM Input Static 5 3" xfId="6447"/>
    <cellStyle name="BM Input Static 5 3 2" xfId="6448"/>
    <cellStyle name="BM Input Static 5 3 2 2" xfId="6449"/>
    <cellStyle name="BM Input Static 5 3 3" xfId="6450"/>
    <cellStyle name="BM Input Static 5 4" xfId="6451"/>
    <cellStyle name="BM Input Static 5 4 2" xfId="6452"/>
    <cellStyle name="BM Input Static 5 4 2 2" xfId="6453"/>
    <cellStyle name="BM Input Static 5 4 3" xfId="6454"/>
    <cellStyle name="BM Input Static 5 5" xfId="6455"/>
    <cellStyle name="BM Input Static 5 5 2" xfId="6456"/>
    <cellStyle name="BM Input Static 5 5 2 2" xfId="6457"/>
    <cellStyle name="BM Input Static 5 5 3" xfId="6458"/>
    <cellStyle name="BM Input Static 5 6" xfId="6459"/>
    <cellStyle name="BM Input Static 5 6 2" xfId="6460"/>
    <cellStyle name="BM Input Static 5 6 2 2" xfId="6461"/>
    <cellStyle name="BM Input Static 5 6 3" xfId="6462"/>
    <cellStyle name="BM Input Static 5 7" xfId="6463"/>
    <cellStyle name="BM Input Static 5 7 2" xfId="6464"/>
    <cellStyle name="BM Input Static 5 7 2 2" xfId="6465"/>
    <cellStyle name="BM Input Static 5 7 3" xfId="6466"/>
    <cellStyle name="BM Input Static 5 8" xfId="6467"/>
    <cellStyle name="BM Input Static 5 8 2" xfId="6468"/>
    <cellStyle name="BM Input Static 5 8 2 2" xfId="6469"/>
    <cellStyle name="BM Input Static 5 8 3" xfId="6470"/>
    <cellStyle name="BM Input Static 5 9" xfId="6471"/>
    <cellStyle name="BM Input Static 5 9 2" xfId="6472"/>
    <cellStyle name="BM Input Static 5 9 2 2" xfId="6473"/>
    <cellStyle name="BM Input Static 5 9 3" xfId="6474"/>
    <cellStyle name="BM Input Static 6" xfId="6475"/>
    <cellStyle name="BM Input Static 6 10" xfId="6476"/>
    <cellStyle name="BM Input Static 6 10 2" xfId="6477"/>
    <cellStyle name="BM Input Static 6 10 2 2" xfId="6478"/>
    <cellStyle name="BM Input Static 6 10 3" xfId="6479"/>
    <cellStyle name="BM Input Static 6 11" xfId="6480"/>
    <cellStyle name="BM Input Static 6 11 2" xfId="6481"/>
    <cellStyle name="BM Input Static 6 11 2 2" xfId="6482"/>
    <cellStyle name="BM Input Static 6 11 3" xfId="6483"/>
    <cellStyle name="BM Input Static 6 12" xfId="6484"/>
    <cellStyle name="BM Input Static 6 12 2" xfId="6485"/>
    <cellStyle name="BM Input Static 6 12 2 2" xfId="6486"/>
    <cellStyle name="BM Input Static 6 12 3" xfId="6487"/>
    <cellStyle name="BM Input Static 6 13" xfId="6488"/>
    <cellStyle name="BM Input Static 6 13 2" xfId="6489"/>
    <cellStyle name="BM Input Static 6 13 2 2" xfId="6490"/>
    <cellStyle name="BM Input Static 6 13 3" xfId="6491"/>
    <cellStyle name="BM Input Static 6 14" xfId="6492"/>
    <cellStyle name="BM Input Static 6 14 2" xfId="6493"/>
    <cellStyle name="BM Input Static 6 14 2 2" xfId="6494"/>
    <cellStyle name="BM Input Static 6 14 3" xfId="6495"/>
    <cellStyle name="BM Input Static 6 15" xfId="6496"/>
    <cellStyle name="BM Input Static 6 15 2" xfId="6497"/>
    <cellStyle name="BM Input Static 6 15 2 2" xfId="6498"/>
    <cellStyle name="BM Input Static 6 15 3" xfId="6499"/>
    <cellStyle name="BM Input Static 6 16" xfId="6500"/>
    <cellStyle name="BM Input Static 6 16 2" xfId="6501"/>
    <cellStyle name="BM Input Static 6 16 2 2" xfId="6502"/>
    <cellStyle name="BM Input Static 6 16 3" xfId="6503"/>
    <cellStyle name="BM Input Static 6 17" xfId="6504"/>
    <cellStyle name="BM Input Static 6 17 2" xfId="6505"/>
    <cellStyle name="BM Input Static 6 17 2 2" xfId="6506"/>
    <cellStyle name="BM Input Static 6 17 3" xfId="6507"/>
    <cellStyle name="BM Input Static 6 18" xfId="6508"/>
    <cellStyle name="BM Input Static 6 18 2" xfId="6509"/>
    <cellStyle name="BM Input Static 6 18 2 2" xfId="6510"/>
    <cellStyle name="BM Input Static 6 18 3" xfId="6511"/>
    <cellStyle name="BM Input Static 6 19" xfId="6512"/>
    <cellStyle name="BM Input Static 6 19 2" xfId="6513"/>
    <cellStyle name="BM Input Static 6 19 2 2" xfId="6514"/>
    <cellStyle name="BM Input Static 6 19 3" xfId="6515"/>
    <cellStyle name="BM Input Static 6 2" xfId="6516"/>
    <cellStyle name="BM Input Static 6 2 2" xfId="6517"/>
    <cellStyle name="BM Input Static 6 2 2 2" xfId="6518"/>
    <cellStyle name="BM Input Static 6 2 3" xfId="6519"/>
    <cellStyle name="BM Input Static 6 20" xfId="6520"/>
    <cellStyle name="BM Input Static 6 20 2" xfId="6521"/>
    <cellStyle name="BM Input Static 6 20 2 2" xfId="6522"/>
    <cellStyle name="BM Input Static 6 20 3" xfId="6523"/>
    <cellStyle name="BM Input Static 6 21" xfId="6524"/>
    <cellStyle name="BM Input Static 6 21 2" xfId="6525"/>
    <cellStyle name="BM Input Static 6 22" xfId="6526"/>
    <cellStyle name="BM Input Static 6 3" xfId="6527"/>
    <cellStyle name="BM Input Static 6 3 2" xfId="6528"/>
    <cellStyle name="BM Input Static 6 3 2 2" xfId="6529"/>
    <cellStyle name="BM Input Static 6 3 3" xfId="6530"/>
    <cellStyle name="BM Input Static 6 4" xfId="6531"/>
    <cellStyle name="BM Input Static 6 4 2" xfId="6532"/>
    <cellStyle name="BM Input Static 6 4 2 2" xfId="6533"/>
    <cellStyle name="BM Input Static 6 4 3" xfId="6534"/>
    <cellStyle name="BM Input Static 6 5" xfId="6535"/>
    <cellStyle name="BM Input Static 6 5 2" xfId="6536"/>
    <cellStyle name="BM Input Static 6 5 2 2" xfId="6537"/>
    <cellStyle name="BM Input Static 6 5 3" xfId="6538"/>
    <cellStyle name="BM Input Static 6 6" xfId="6539"/>
    <cellStyle name="BM Input Static 6 6 2" xfId="6540"/>
    <cellStyle name="BM Input Static 6 6 2 2" xfId="6541"/>
    <cellStyle name="BM Input Static 6 6 3" xfId="6542"/>
    <cellStyle name="BM Input Static 6 7" xfId="6543"/>
    <cellStyle name="BM Input Static 6 7 2" xfId="6544"/>
    <cellStyle name="BM Input Static 6 7 2 2" xfId="6545"/>
    <cellStyle name="BM Input Static 6 7 3" xfId="6546"/>
    <cellStyle name="BM Input Static 6 8" xfId="6547"/>
    <cellStyle name="BM Input Static 6 8 2" xfId="6548"/>
    <cellStyle name="BM Input Static 6 8 2 2" xfId="6549"/>
    <cellStyle name="BM Input Static 6 8 3" xfId="6550"/>
    <cellStyle name="BM Input Static 6 9" xfId="6551"/>
    <cellStyle name="BM Input Static 6 9 2" xfId="6552"/>
    <cellStyle name="BM Input Static 6 9 2 2" xfId="6553"/>
    <cellStyle name="BM Input Static 6 9 3" xfId="6554"/>
    <cellStyle name="BM Input Static 7" xfId="6555"/>
    <cellStyle name="BM Input Static 7 2" xfId="6556"/>
    <cellStyle name="BM Input Static 7 2 2" xfId="6557"/>
    <cellStyle name="BM Input Static 7 3" xfId="6558"/>
    <cellStyle name="BM Input Static 8" xfId="6559"/>
    <cellStyle name="BM Input Static 8 2" xfId="6560"/>
    <cellStyle name="BM Input Static 8 2 2" xfId="6561"/>
    <cellStyle name="BM Input Static 8 3" xfId="6562"/>
    <cellStyle name="BM Input Static 9" xfId="6563"/>
    <cellStyle name="BM Input Static 9 2" xfId="6564"/>
    <cellStyle name="BM Input Static 9 2 2" xfId="6565"/>
    <cellStyle name="BM Input Static 9 3" xfId="6566"/>
    <cellStyle name="BM Label" xfId="6567"/>
    <cellStyle name="BM UF in Col E" xfId="6568"/>
    <cellStyle name="BM UF in Col E 10" xfId="6569"/>
    <cellStyle name="BM UF in Col E 10 2" xfId="6570"/>
    <cellStyle name="BM UF in Col E 10 2 2" xfId="6571"/>
    <cellStyle name="BM UF in Col E 10 3" xfId="6572"/>
    <cellStyle name="BM UF in Col E 11" xfId="6573"/>
    <cellStyle name="BM UF in Col E 11 2" xfId="6574"/>
    <cellStyle name="BM UF in Col E 11 2 2" xfId="6575"/>
    <cellStyle name="BM UF in Col E 11 3" xfId="6576"/>
    <cellStyle name="BM UF in Col E 12" xfId="6577"/>
    <cellStyle name="BM UF in Col E 12 2" xfId="6578"/>
    <cellStyle name="BM UF in Col E 12 2 2" xfId="6579"/>
    <cellStyle name="BM UF in Col E 12 3" xfId="6580"/>
    <cellStyle name="BM UF in Col E 13" xfId="6581"/>
    <cellStyle name="BM UF in Col E 13 2" xfId="6582"/>
    <cellStyle name="BM UF in Col E 13 2 2" xfId="6583"/>
    <cellStyle name="BM UF in Col E 13 3" xfId="6584"/>
    <cellStyle name="BM UF in Col E 14" xfId="6585"/>
    <cellStyle name="BM UF in Col E 14 2" xfId="6586"/>
    <cellStyle name="BM UF in Col E 14 2 2" xfId="6587"/>
    <cellStyle name="BM UF in Col E 14 3" xfId="6588"/>
    <cellStyle name="BM UF in Col E 15" xfId="6589"/>
    <cellStyle name="BM UF in Col E 15 2" xfId="6590"/>
    <cellStyle name="BM UF in Col E 15 2 2" xfId="6591"/>
    <cellStyle name="BM UF in Col E 15 3" xfId="6592"/>
    <cellStyle name="BM UF in Col E 16" xfId="6593"/>
    <cellStyle name="BM UF in Col E 16 2" xfId="6594"/>
    <cellStyle name="BM UF in Col E 16 2 2" xfId="6595"/>
    <cellStyle name="BM UF in Col E 16 3" xfId="6596"/>
    <cellStyle name="BM UF in Col E 17" xfId="6597"/>
    <cellStyle name="BM UF in Col E 17 2" xfId="6598"/>
    <cellStyle name="BM UF in Col E 17 2 2" xfId="6599"/>
    <cellStyle name="BM UF in Col E 17 3" xfId="6600"/>
    <cellStyle name="BM UF in Col E 18" xfId="6601"/>
    <cellStyle name="BM UF in Col E 18 2" xfId="6602"/>
    <cellStyle name="BM UF in Col E 18 2 2" xfId="6603"/>
    <cellStyle name="BM UF in Col E 18 3" xfId="6604"/>
    <cellStyle name="BM UF in Col E 19" xfId="6605"/>
    <cellStyle name="BM UF in Col E 19 2" xfId="6606"/>
    <cellStyle name="BM UF in Col E 19 2 2" xfId="6607"/>
    <cellStyle name="BM UF in Col E 19 3" xfId="6608"/>
    <cellStyle name="BM UF in Col E 2" xfId="6609"/>
    <cellStyle name="BM UF in Col E 2 10" xfId="6610"/>
    <cellStyle name="BM UF in Col E 2 10 2" xfId="6611"/>
    <cellStyle name="BM UF in Col E 2 10 2 2" xfId="6612"/>
    <cellStyle name="BM UF in Col E 2 10 3" xfId="6613"/>
    <cellStyle name="BM UF in Col E 2 11" xfId="6614"/>
    <cellStyle name="BM UF in Col E 2 11 2" xfId="6615"/>
    <cellStyle name="BM UF in Col E 2 11 2 2" xfId="6616"/>
    <cellStyle name="BM UF in Col E 2 11 3" xfId="6617"/>
    <cellStyle name="BM UF in Col E 2 12" xfId="6618"/>
    <cellStyle name="BM UF in Col E 2 12 2" xfId="6619"/>
    <cellStyle name="BM UF in Col E 2 12 2 2" xfId="6620"/>
    <cellStyle name="BM UF in Col E 2 12 3" xfId="6621"/>
    <cellStyle name="BM UF in Col E 2 13" xfId="6622"/>
    <cellStyle name="BM UF in Col E 2 13 2" xfId="6623"/>
    <cellStyle name="BM UF in Col E 2 13 2 2" xfId="6624"/>
    <cellStyle name="BM UF in Col E 2 13 3" xfId="6625"/>
    <cellStyle name="BM UF in Col E 2 14" xfId="6626"/>
    <cellStyle name="BM UF in Col E 2 14 2" xfId="6627"/>
    <cellStyle name="BM UF in Col E 2 14 2 2" xfId="6628"/>
    <cellStyle name="BM UF in Col E 2 14 3" xfId="6629"/>
    <cellStyle name="BM UF in Col E 2 15" xfId="6630"/>
    <cellStyle name="BM UF in Col E 2 15 2" xfId="6631"/>
    <cellStyle name="BM UF in Col E 2 15 2 2" xfId="6632"/>
    <cellStyle name="BM UF in Col E 2 15 3" xfId="6633"/>
    <cellStyle name="BM UF in Col E 2 16" xfId="6634"/>
    <cellStyle name="BM UF in Col E 2 16 2" xfId="6635"/>
    <cellStyle name="BM UF in Col E 2 16 2 2" xfId="6636"/>
    <cellStyle name="BM UF in Col E 2 16 3" xfId="6637"/>
    <cellStyle name="BM UF in Col E 2 17" xfId="6638"/>
    <cellStyle name="BM UF in Col E 2 17 2" xfId="6639"/>
    <cellStyle name="BM UF in Col E 2 17 2 2" xfId="6640"/>
    <cellStyle name="BM UF in Col E 2 17 3" xfId="6641"/>
    <cellStyle name="BM UF in Col E 2 18" xfId="6642"/>
    <cellStyle name="BM UF in Col E 2 18 2" xfId="6643"/>
    <cellStyle name="BM UF in Col E 2 18 2 2" xfId="6644"/>
    <cellStyle name="BM UF in Col E 2 18 3" xfId="6645"/>
    <cellStyle name="BM UF in Col E 2 19" xfId="6646"/>
    <cellStyle name="BM UF in Col E 2 19 2" xfId="6647"/>
    <cellStyle name="BM UF in Col E 2 19 2 2" xfId="6648"/>
    <cellStyle name="BM UF in Col E 2 19 3" xfId="6649"/>
    <cellStyle name="BM UF in Col E 2 2" xfId="6650"/>
    <cellStyle name="BM UF in Col E 2 2 10" xfId="6651"/>
    <cellStyle name="BM UF in Col E 2 2 10 2" xfId="6652"/>
    <cellStyle name="BM UF in Col E 2 2 10 2 2" xfId="6653"/>
    <cellStyle name="BM UF in Col E 2 2 10 3" xfId="6654"/>
    <cellStyle name="BM UF in Col E 2 2 11" xfId="6655"/>
    <cellStyle name="BM UF in Col E 2 2 11 2" xfId="6656"/>
    <cellStyle name="BM UF in Col E 2 2 11 2 2" xfId="6657"/>
    <cellStyle name="BM UF in Col E 2 2 11 3" xfId="6658"/>
    <cellStyle name="BM UF in Col E 2 2 12" xfId="6659"/>
    <cellStyle name="BM UF in Col E 2 2 12 2" xfId="6660"/>
    <cellStyle name="BM UF in Col E 2 2 12 2 2" xfId="6661"/>
    <cellStyle name="BM UF in Col E 2 2 12 3" xfId="6662"/>
    <cellStyle name="BM UF in Col E 2 2 13" xfId="6663"/>
    <cellStyle name="BM UF in Col E 2 2 13 2" xfId="6664"/>
    <cellStyle name="BM UF in Col E 2 2 13 2 2" xfId="6665"/>
    <cellStyle name="BM UF in Col E 2 2 13 3" xfId="6666"/>
    <cellStyle name="BM UF in Col E 2 2 14" xfId="6667"/>
    <cellStyle name="BM UF in Col E 2 2 14 2" xfId="6668"/>
    <cellStyle name="BM UF in Col E 2 2 14 2 2" xfId="6669"/>
    <cellStyle name="BM UF in Col E 2 2 14 3" xfId="6670"/>
    <cellStyle name="BM UF in Col E 2 2 15" xfId="6671"/>
    <cellStyle name="BM UF in Col E 2 2 15 2" xfId="6672"/>
    <cellStyle name="BM UF in Col E 2 2 15 2 2" xfId="6673"/>
    <cellStyle name="BM UF in Col E 2 2 15 3" xfId="6674"/>
    <cellStyle name="BM UF in Col E 2 2 16" xfId="6675"/>
    <cellStyle name="BM UF in Col E 2 2 16 2" xfId="6676"/>
    <cellStyle name="BM UF in Col E 2 2 16 2 2" xfId="6677"/>
    <cellStyle name="BM UF in Col E 2 2 16 3" xfId="6678"/>
    <cellStyle name="BM UF in Col E 2 2 17" xfId="6679"/>
    <cellStyle name="BM UF in Col E 2 2 17 2" xfId="6680"/>
    <cellStyle name="BM UF in Col E 2 2 17 2 2" xfId="6681"/>
    <cellStyle name="BM UF in Col E 2 2 17 3" xfId="6682"/>
    <cellStyle name="BM UF in Col E 2 2 18" xfId="6683"/>
    <cellStyle name="BM UF in Col E 2 2 18 2" xfId="6684"/>
    <cellStyle name="BM UF in Col E 2 2 19" xfId="6685"/>
    <cellStyle name="BM UF in Col E 2 2 2" xfId="6686"/>
    <cellStyle name="BM UF in Col E 2 2 2 10" xfId="6687"/>
    <cellStyle name="BM UF in Col E 2 2 2 10 2" xfId="6688"/>
    <cellStyle name="BM UF in Col E 2 2 2 10 2 2" xfId="6689"/>
    <cellStyle name="BM UF in Col E 2 2 2 10 3" xfId="6690"/>
    <cellStyle name="BM UF in Col E 2 2 2 11" xfId="6691"/>
    <cellStyle name="BM UF in Col E 2 2 2 11 2" xfId="6692"/>
    <cellStyle name="BM UF in Col E 2 2 2 11 2 2" xfId="6693"/>
    <cellStyle name="BM UF in Col E 2 2 2 11 3" xfId="6694"/>
    <cellStyle name="BM UF in Col E 2 2 2 12" xfId="6695"/>
    <cellStyle name="BM UF in Col E 2 2 2 12 2" xfId="6696"/>
    <cellStyle name="BM UF in Col E 2 2 2 12 2 2" xfId="6697"/>
    <cellStyle name="BM UF in Col E 2 2 2 12 3" xfId="6698"/>
    <cellStyle name="BM UF in Col E 2 2 2 13" xfId="6699"/>
    <cellStyle name="BM UF in Col E 2 2 2 13 2" xfId="6700"/>
    <cellStyle name="BM UF in Col E 2 2 2 13 2 2" xfId="6701"/>
    <cellStyle name="BM UF in Col E 2 2 2 13 3" xfId="6702"/>
    <cellStyle name="BM UF in Col E 2 2 2 14" xfId="6703"/>
    <cellStyle name="BM UF in Col E 2 2 2 14 2" xfId="6704"/>
    <cellStyle name="BM UF in Col E 2 2 2 14 2 2" xfId="6705"/>
    <cellStyle name="BM UF in Col E 2 2 2 14 3" xfId="6706"/>
    <cellStyle name="BM UF in Col E 2 2 2 15" xfId="6707"/>
    <cellStyle name="BM UF in Col E 2 2 2 15 2" xfId="6708"/>
    <cellStyle name="BM UF in Col E 2 2 2 15 2 2" xfId="6709"/>
    <cellStyle name="BM UF in Col E 2 2 2 15 3" xfId="6710"/>
    <cellStyle name="BM UF in Col E 2 2 2 16" xfId="6711"/>
    <cellStyle name="BM UF in Col E 2 2 2 16 2" xfId="6712"/>
    <cellStyle name="BM UF in Col E 2 2 2 16 2 2" xfId="6713"/>
    <cellStyle name="BM UF in Col E 2 2 2 16 3" xfId="6714"/>
    <cellStyle name="BM UF in Col E 2 2 2 17" xfId="6715"/>
    <cellStyle name="BM UF in Col E 2 2 2 17 2" xfId="6716"/>
    <cellStyle name="BM UF in Col E 2 2 2 17 2 2" xfId="6717"/>
    <cellStyle name="BM UF in Col E 2 2 2 17 3" xfId="6718"/>
    <cellStyle name="BM UF in Col E 2 2 2 18" xfId="6719"/>
    <cellStyle name="BM UF in Col E 2 2 2 18 2" xfId="6720"/>
    <cellStyle name="BM UF in Col E 2 2 2 18 2 2" xfId="6721"/>
    <cellStyle name="BM UF in Col E 2 2 2 18 3" xfId="6722"/>
    <cellStyle name="BM UF in Col E 2 2 2 19" xfId="6723"/>
    <cellStyle name="BM UF in Col E 2 2 2 19 2" xfId="6724"/>
    <cellStyle name="BM UF in Col E 2 2 2 19 2 2" xfId="6725"/>
    <cellStyle name="BM UF in Col E 2 2 2 19 3" xfId="6726"/>
    <cellStyle name="BM UF in Col E 2 2 2 2" xfId="6727"/>
    <cellStyle name="BM UF in Col E 2 2 2 2 2" xfId="6728"/>
    <cellStyle name="BM UF in Col E 2 2 2 2 2 2" xfId="6729"/>
    <cellStyle name="BM UF in Col E 2 2 2 2 3" xfId="6730"/>
    <cellStyle name="BM UF in Col E 2 2 2 20" xfId="6731"/>
    <cellStyle name="BM UF in Col E 2 2 2 20 2" xfId="6732"/>
    <cellStyle name="BM UF in Col E 2 2 2 20 2 2" xfId="6733"/>
    <cellStyle name="BM UF in Col E 2 2 2 20 3" xfId="6734"/>
    <cellStyle name="BM UF in Col E 2 2 2 21" xfId="6735"/>
    <cellStyle name="BM UF in Col E 2 2 2 21 2" xfId="6736"/>
    <cellStyle name="BM UF in Col E 2 2 2 22" xfId="6737"/>
    <cellStyle name="BM UF in Col E 2 2 2 3" xfId="6738"/>
    <cellStyle name="BM UF in Col E 2 2 2 3 2" xfId="6739"/>
    <cellStyle name="BM UF in Col E 2 2 2 3 2 2" xfId="6740"/>
    <cellStyle name="BM UF in Col E 2 2 2 3 3" xfId="6741"/>
    <cellStyle name="BM UF in Col E 2 2 2 4" xfId="6742"/>
    <cellStyle name="BM UF in Col E 2 2 2 4 2" xfId="6743"/>
    <cellStyle name="BM UF in Col E 2 2 2 4 2 2" xfId="6744"/>
    <cellStyle name="BM UF in Col E 2 2 2 4 3" xfId="6745"/>
    <cellStyle name="BM UF in Col E 2 2 2 5" xfId="6746"/>
    <cellStyle name="BM UF in Col E 2 2 2 5 2" xfId="6747"/>
    <cellStyle name="BM UF in Col E 2 2 2 5 2 2" xfId="6748"/>
    <cellStyle name="BM UF in Col E 2 2 2 5 3" xfId="6749"/>
    <cellStyle name="BM UF in Col E 2 2 2 6" xfId="6750"/>
    <cellStyle name="BM UF in Col E 2 2 2 6 2" xfId="6751"/>
    <cellStyle name="BM UF in Col E 2 2 2 6 2 2" xfId="6752"/>
    <cellStyle name="BM UF in Col E 2 2 2 6 3" xfId="6753"/>
    <cellStyle name="BM UF in Col E 2 2 2 7" xfId="6754"/>
    <cellStyle name="BM UF in Col E 2 2 2 7 2" xfId="6755"/>
    <cellStyle name="BM UF in Col E 2 2 2 7 2 2" xfId="6756"/>
    <cellStyle name="BM UF in Col E 2 2 2 7 3" xfId="6757"/>
    <cellStyle name="BM UF in Col E 2 2 2 8" xfId="6758"/>
    <cellStyle name="BM UF in Col E 2 2 2 8 2" xfId="6759"/>
    <cellStyle name="BM UF in Col E 2 2 2 8 2 2" xfId="6760"/>
    <cellStyle name="BM UF in Col E 2 2 2 8 3" xfId="6761"/>
    <cellStyle name="BM UF in Col E 2 2 2 9" xfId="6762"/>
    <cellStyle name="BM UF in Col E 2 2 2 9 2" xfId="6763"/>
    <cellStyle name="BM UF in Col E 2 2 2 9 2 2" xfId="6764"/>
    <cellStyle name="BM UF in Col E 2 2 2 9 3" xfId="6765"/>
    <cellStyle name="BM UF in Col E 2 2 3" xfId="6766"/>
    <cellStyle name="BM UF in Col E 2 2 3 2" xfId="6767"/>
    <cellStyle name="BM UF in Col E 2 2 3 2 2" xfId="6768"/>
    <cellStyle name="BM UF in Col E 2 2 3 3" xfId="6769"/>
    <cellStyle name="BM UF in Col E 2 2 4" xfId="6770"/>
    <cellStyle name="BM UF in Col E 2 2 4 2" xfId="6771"/>
    <cellStyle name="BM UF in Col E 2 2 4 2 2" xfId="6772"/>
    <cellStyle name="BM UF in Col E 2 2 4 3" xfId="6773"/>
    <cellStyle name="BM UF in Col E 2 2 5" xfId="6774"/>
    <cellStyle name="BM UF in Col E 2 2 5 2" xfId="6775"/>
    <cellStyle name="BM UF in Col E 2 2 5 2 2" xfId="6776"/>
    <cellStyle name="BM UF in Col E 2 2 5 3" xfId="6777"/>
    <cellStyle name="BM UF in Col E 2 2 6" xfId="6778"/>
    <cellStyle name="BM UF in Col E 2 2 6 2" xfId="6779"/>
    <cellStyle name="BM UF in Col E 2 2 6 2 2" xfId="6780"/>
    <cellStyle name="BM UF in Col E 2 2 6 3" xfId="6781"/>
    <cellStyle name="BM UF in Col E 2 2 7" xfId="6782"/>
    <cellStyle name="BM UF in Col E 2 2 7 2" xfId="6783"/>
    <cellStyle name="BM UF in Col E 2 2 7 2 2" xfId="6784"/>
    <cellStyle name="BM UF in Col E 2 2 7 3" xfId="6785"/>
    <cellStyle name="BM UF in Col E 2 2 8" xfId="6786"/>
    <cellStyle name="BM UF in Col E 2 2 8 2" xfId="6787"/>
    <cellStyle name="BM UF in Col E 2 2 8 2 2" xfId="6788"/>
    <cellStyle name="BM UF in Col E 2 2 8 3" xfId="6789"/>
    <cellStyle name="BM UF in Col E 2 2 9" xfId="6790"/>
    <cellStyle name="BM UF in Col E 2 2 9 2" xfId="6791"/>
    <cellStyle name="BM UF in Col E 2 2 9 2 2" xfId="6792"/>
    <cellStyle name="BM UF in Col E 2 2 9 3" xfId="6793"/>
    <cellStyle name="BM UF in Col E 2 20" xfId="6794"/>
    <cellStyle name="BM UF in Col E 2 20 2" xfId="6795"/>
    <cellStyle name="BM UF in Col E 2 20 2 2" xfId="6796"/>
    <cellStyle name="BM UF in Col E 2 20 3" xfId="6797"/>
    <cellStyle name="BM UF in Col E 2 21" xfId="6798"/>
    <cellStyle name="BM UF in Col E 2 21 2" xfId="6799"/>
    <cellStyle name="BM UF in Col E 2 22" xfId="6800"/>
    <cellStyle name="BM UF in Col E 2 3" xfId="6801"/>
    <cellStyle name="BM UF in Col E 2 3 10" xfId="6802"/>
    <cellStyle name="BM UF in Col E 2 3 10 2" xfId="6803"/>
    <cellStyle name="BM UF in Col E 2 3 10 2 2" xfId="6804"/>
    <cellStyle name="BM UF in Col E 2 3 10 3" xfId="6805"/>
    <cellStyle name="BM UF in Col E 2 3 11" xfId="6806"/>
    <cellStyle name="BM UF in Col E 2 3 11 2" xfId="6807"/>
    <cellStyle name="BM UF in Col E 2 3 11 2 2" xfId="6808"/>
    <cellStyle name="BM UF in Col E 2 3 11 3" xfId="6809"/>
    <cellStyle name="BM UF in Col E 2 3 12" xfId="6810"/>
    <cellStyle name="BM UF in Col E 2 3 12 2" xfId="6811"/>
    <cellStyle name="BM UF in Col E 2 3 12 2 2" xfId="6812"/>
    <cellStyle name="BM UF in Col E 2 3 12 3" xfId="6813"/>
    <cellStyle name="BM UF in Col E 2 3 13" xfId="6814"/>
    <cellStyle name="BM UF in Col E 2 3 13 2" xfId="6815"/>
    <cellStyle name="BM UF in Col E 2 3 13 2 2" xfId="6816"/>
    <cellStyle name="BM UF in Col E 2 3 13 3" xfId="6817"/>
    <cellStyle name="BM UF in Col E 2 3 14" xfId="6818"/>
    <cellStyle name="BM UF in Col E 2 3 14 2" xfId="6819"/>
    <cellStyle name="BM UF in Col E 2 3 14 2 2" xfId="6820"/>
    <cellStyle name="BM UF in Col E 2 3 14 3" xfId="6821"/>
    <cellStyle name="BM UF in Col E 2 3 15" xfId="6822"/>
    <cellStyle name="BM UF in Col E 2 3 15 2" xfId="6823"/>
    <cellStyle name="BM UF in Col E 2 3 15 2 2" xfId="6824"/>
    <cellStyle name="BM UF in Col E 2 3 15 3" xfId="6825"/>
    <cellStyle name="BM UF in Col E 2 3 16" xfId="6826"/>
    <cellStyle name="BM UF in Col E 2 3 16 2" xfId="6827"/>
    <cellStyle name="BM UF in Col E 2 3 16 2 2" xfId="6828"/>
    <cellStyle name="BM UF in Col E 2 3 16 3" xfId="6829"/>
    <cellStyle name="BM UF in Col E 2 3 17" xfId="6830"/>
    <cellStyle name="BM UF in Col E 2 3 17 2" xfId="6831"/>
    <cellStyle name="BM UF in Col E 2 3 17 2 2" xfId="6832"/>
    <cellStyle name="BM UF in Col E 2 3 17 3" xfId="6833"/>
    <cellStyle name="BM UF in Col E 2 3 18" xfId="6834"/>
    <cellStyle name="BM UF in Col E 2 3 18 2" xfId="6835"/>
    <cellStyle name="BM UF in Col E 2 3 19" xfId="6836"/>
    <cellStyle name="BM UF in Col E 2 3 2" xfId="6837"/>
    <cellStyle name="BM UF in Col E 2 3 2 10" xfId="6838"/>
    <cellStyle name="BM UF in Col E 2 3 2 10 2" xfId="6839"/>
    <cellStyle name="BM UF in Col E 2 3 2 10 2 2" xfId="6840"/>
    <cellStyle name="BM UF in Col E 2 3 2 10 3" xfId="6841"/>
    <cellStyle name="BM UF in Col E 2 3 2 11" xfId="6842"/>
    <cellStyle name="BM UF in Col E 2 3 2 11 2" xfId="6843"/>
    <cellStyle name="BM UF in Col E 2 3 2 11 2 2" xfId="6844"/>
    <cellStyle name="BM UF in Col E 2 3 2 11 3" xfId="6845"/>
    <cellStyle name="BM UF in Col E 2 3 2 12" xfId="6846"/>
    <cellStyle name="BM UF in Col E 2 3 2 12 2" xfId="6847"/>
    <cellStyle name="BM UF in Col E 2 3 2 12 2 2" xfId="6848"/>
    <cellStyle name="BM UF in Col E 2 3 2 12 3" xfId="6849"/>
    <cellStyle name="BM UF in Col E 2 3 2 13" xfId="6850"/>
    <cellStyle name="BM UF in Col E 2 3 2 13 2" xfId="6851"/>
    <cellStyle name="BM UF in Col E 2 3 2 13 2 2" xfId="6852"/>
    <cellStyle name="BM UF in Col E 2 3 2 13 3" xfId="6853"/>
    <cellStyle name="BM UF in Col E 2 3 2 14" xfId="6854"/>
    <cellStyle name="BM UF in Col E 2 3 2 14 2" xfId="6855"/>
    <cellStyle name="BM UF in Col E 2 3 2 14 2 2" xfId="6856"/>
    <cellStyle name="BM UF in Col E 2 3 2 14 3" xfId="6857"/>
    <cellStyle name="BM UF in Col E 2 3 2 15" xfId="6858"/>
    <cellStyle name="BM UF in Col E 2 3 2 15 2" xfId="6859"/>
    <cellStyle name="BM UF in Col E 2 3 2 15 2 2" xfId="6860"/>
    <cellStyle name="BM UF in Col E 2 3 2 15 3" xfId="6861"/>
    <cellStyle name="BM UF in Col E 2 3 2 16" xfId="6862"/>
    <cellStyle name="BM UF in Col E 2 3 2 16 2" xfId="6863"/>
    <cellStyle name="BM UF in Col E 2 3 2 16 2 2" xfId="6864"/>
    <cellStyle name="BM UF in Col E 2 3 2 16 3" xfId="6865"/>
    <cellStyle name="BM UF in Col E 2 3 2 17" xfId="6866"/>
    <cellStyle name="BM UF in Col E 2 3 2 17 2" xfId="6867"/>
    <cellStyle name="BM UF in Col E 2 3 2 17 2 2" xfId="6868"/>
    <cellStyle name="BM UF in Col E 2 3 2 17 3" xfId="6869"/>
    <cellStyle name="BM UF in Col E 2 3 2 18" xfId="6870"/>
    <cellStyle name="BM UF in Col E 2 3 2 18 2" xfId="6871"/>
    <cellStyle name="BM UF in Col E 2 3 2 18 2 2" xfId="6872"/>
    <cellStyle name="BM UF in Col E 2 3 2 18 3" xfId="6873"/>
    <cellStyle name="BM UF in Col E 2 3 2 19" xfId="6874"/>
    <cellStyle name="BM UF in Col E 2 3 2 19 2" xfId="6875"/>
    <cellStyle name="BM UF in Col E 2 3 2 19 2 2" xfId="6876"/>
    <cellStyle name="BM UF in Col E 2 3 2 19 3" xfId="6877"/>
    <cellStyle name="BM UF in Col E 2 3 2 2" xfId="6878"/>
    <cellStyle name="BM UF in Col E 2 3 2 2 2" xfId="6879"/>
    <cellStyle name="BM UF in Col E 2 3 2 2 2 2" xfId="6880"/>
    <cellStyle name="BM UF in Col E 2 3 2 2 3" xfId="6881"/>
    <cellStyle name="BM UF in Col E 2 3 2 20" xfId="6882"/>
    <cellStyle name="BM UF in Col E 2 3 2 20 2" xfId="6883"/>
    <cellStyle name="BM UF in Col E 2 3 2 20 2 2" xfId="6884"/>
    <cellStyle name="BM UF in Col E 2 3 2 20 3" xfId="6885"/>
    <cellStyle name="BM UF in Col E 2 3 2 21" xfId="6886"/>
    <cellStyle name="BM UF in Col E 2 3 2 21 2" xfId="6887"/>
    <cellStyle name="BM UF in Col E 2 3 2 22" xfId="6888"/>
    <cellStyle name="BM UF in Col E 2 3 2 3" xfId="6889"/>
    <cellStyle name="BM UF in Col E 2 3 2 3 2" xfId="6890"/>
    <cellStyle name="BM UF in Col E 2 3 2 3 2 2" xfId="6891"/>
    <cellStyle name="BM UF in Col E 2 3 2 3 3" xfId="6892"/>
    <cellStyle name="BM UF in Col E 2 3 2 4" xfId="6893"/>
    <cellStyle name="BM UF in Col E 2 3 2 4 2" xfId="6894"/>
    <cellStyle name="BM UF in Col E 2 3 2 4 2 2" xfId="6895"/>
    <cellStyle name="BM UF in Col E 2 3 2 4 3" xfId="6896"/>
    <cellStyle name="BM UF in Col E 2 3 2 5" xfId="6897"/>
    <cellStyle name="BM UF in Col E 2 3 2 5 2" xfId="6898"/>
    <cellStyle name="BM UF in Col E 2 3 2 5 2 2" xfId="6899"/>
    <cellStyle name="BM UF in Col E 2 3 2 5 3" xfId="6900"/>
    <cellStyle name="BM UF in Col E 2 3 2 6" xfId="6901"/>
    <cellStyle name="BM UF in Col E 2 3 2 6 2" xfId="6902"/>
    <cellStyle name="BM UF in Col E 2 3 2 6 2 2" xfId="6903"/>
    <cellStyle name="BM UF in Col E 2 3 2 6 3" xfId="6904"/>
    <cellStyle name="BM UF in Col E 2 3 2 7" xfId="6905"/>
    <cellStyle name="BM UF in Col E 2 3 2 7 2" xfId="6906"/>
    <cellStyle name="BM UF in Col E 2 3 2 7 2 2" xfId="6907"/>
    <cellStyle name="BM UF in Col E 2 3 2 7 3" xfId="6908"/>
    <cellStyle name="BM UF in Col E 2 3 2 8" xfId="6909"/>
    <cellStyle name="BM UF in Col E 2 3 2 8 2" xfId="6910"/>
    <cellStyle name="BM UF in Col E 2 3 2 8 2 2" xfId="6911"/>
    <cellStyle name="BM UF in Col E 2 3 2 8 3" xfId="6912"/>
    <cellStyle name="BM UF in Col E 2 3 2 9" xfId="6913"/>
    <cellStyle name="BM UF in Col E 2 3 2 9 2" xfId="6914"/>
    <cellStyle name="BM UF in Col E 2 3 2 9 2 2" xfId="6915"/>
    <cellStyle name="BM UF in Col E 2 3 2 9 3" xfId="6916"/>
    <cellStyle name="BM UF in Col E 2 3 3" xfId="6917"/>
    <cellStyle name="BM UF in Col E 2 3 3 2" xfId="6918"/>
    <cellStyle name="BM UF in Col E 2 3 3 2 2" xfId="6919"/>
    <cellStyle name="BM UF in Col E 2 3 3 3" xfId="6920"/>
    <cellStyle name="BM UF in Col E 2 3 4" xfId="6921"/>
    <cellStyle name="BM UF in Col E 2 3 4 2" xfId="6922"/>
    <cellStyle name="BM UF in Col E 2 3 4 2 2" xfId="6923"/>
    <cellStyle name="BM UF in Col E 2 3 4 3" xfId="6924"/>
    <cellStyle name="BM UF in Col E 2 3 5" xfId="6925"/>
    <cellStyle name="BM UF in Col E 2 3 5 2" xfId="6926"/>
    <cellStyle name="BM UF in Col E 2 3 5 2 2" xfId="6927"/>
    <cellStyle name="BM UF in Col E 2 3 5 3" xfId="6928"/>
    <cellStyle name="BM UF in Col E 2 3 6" xfId="6929"/>
    <cellStyle name="BM UF in Col E 2 3 6 2" xfId="6930"/>
    <cellStyle name="BM UF in Col E 2 3 6 2 2" xfId="6931"/>
    <cellStyle name="BM UF in Col E 2 3 6 3" xfId="6932"/>
    <cellStyle name="BM UF in Col E 2 3 7" xfId="6933"/>
    <cellStyle name="BM UF in Col E 2 3 7 2" xfId="6934"/>
    <cellStyle name="BM UF in Col E 2 3 7 2 2" xfId="6935"/>
    <cellStyle name="BM UF in Col E 2 3 7 3" xfId="6936"/>
    <cellStyle name="BM UF in Col E 2 3 8" xfId="6937"/>
    <cellStyle name="BM UF in Col E 2 3 8 2" xfId="6938"/>
    <cellStyle name="BM UF in Col E 2 3 8 2 2" xfId="6939"/>
    <cellStyle name="BM UF in Col E 2 3 8 3" xfId="6940"/>
    <cellStyle name="BM UF in Col E 2 3 9" xfId="6941"/>
    <cellStyle name="BM UF in Col E 2 3 9 2" xfId="6942"/>
    <cellStyle name="BM UF in Col E 2 3 9 2 2" xfId="6943"/>
    <cellStyle name="BM UF in Col E 2 3 9 3" xfId="6944"/>
    <cellStyle name="BM UF in Col E 2 4" xfId="6945"/>
    <cellStyle name="BM UF in Col E 2 4 10" xfId="6946"/>
    <cellStyle name="BM UF in Col E 2 4 10 2" xfId="6947"/>
    <cellStyle name="BM UF in Col E 2 4 10 2 2" xfId="6948"/>
    <cellStyle name="BM UF in Col E 2 4 10 3" xfId="6949"/>
    <cellStyle name="BM UF in Col E 2 4 11" xfId="6950"/>
    <cellStyle name="BM UF in Col E 2 4 11 2" xfId="6951"/>
    <cellStyle name="BM UF in Col E 2 4 11 2 2" xfId="6952"/>
    <cellStyle name="BM UF in Col E 2 4 11 3" xfId="6953"/>
    <cellStyle name="BM UF in Col E 2 4 12" xfId="6954"/>
    <cellStyle name="BM UF in Col E 2 4 12 2" xfId="6955"/>
    <cellStyle name="BM UF in Col E 2 4 12 2 2" xfId="6956"/>
    <cellStyle name="BM UF in Col E 2 4 12 3" xfId="6957"/>
    <cellStyle name="BM UF in Col E 2 4 13" xfId="6958"/>
    <cellStyle name="BM UF in Col E 2 4 13 2" xfId="6959"/>
    <cellStyle name="BM UF in Col E 2 4 13 2 2" xfId="6960"/>
    <cellStyle name="BM UF in Col E 2 4 13 3" xfId="6961"/>
    <cellStyle name="BM UF in Col E 2 4 14" xfId="6962"/>
    <cellStyle name="BM UF in Col E 2 4 14 2" xfId="6963"/>
    <cellStyle name="BM UF in Col E 2 4 14 2 2" xfId="6964"/>
    <cellStyle name="BM UF in Col E 2 4 14 3" xfId="6965"/>
    <cellStyle name="BM UF in Col E 2 4 15" xfId="6966"/>
    <cellStyle name="BM UF in Col E 2 4 15 2" xfId="6967"/>
    <cellStyle name="BM UF in Col E 2 4 15 2 2" xfId="6968"/>
    <cellStyle name="BM UF in Col E 2 4 15 3" xfId="6969"/>
    <cellStyle name="BM UF in Col E 2 4 16" xfId="6970"/>
    <cellStyle name="BM UF in Col E 2 4 16 2" xfId="6971"/>
    <cellStyle name="BM UF in Col E 2 4 16 2 2" xfId="6972"/>
    <cellStyle name="BM UF in Col E 2 4 16 3" xfId="6973"/>
    <cellStyle name="BM UF in Col E 2 4 17" xfId="6974"/>
    <cellStyle name="BM UF in Col E 2 4 17 2" xfId="6975"/>
    <cellStyle name="BM UF in Col E 2 4 17 2 2" xfId="6976"/>
    <cellStyle name="BM UF in Col E 2 4 17 3" xfId="6977"/>
    <cellStyle name="BM UF in Col E 2 4 18" xfId="6978"/>
    <cellStyle name="BM UF in Col E 2 4 18 2" xfId="6979"/>
    <cellStyle name="BM UF in Col E 2 4 18 2 2" xfId="6980"/>
    <cellStyle name="BM UF in Col E 2 4 18 3" xfId="6981"/>
    <cellStyle name="BM UF in Col E 2 4 19" xfId="6982"/>
    <cellStyle name="BM UF in Col E 2 4 19 2" xfId="6983"/>
    <cellStyle name="BM UF in Col E 2 4 19 2 2" xfId="6984"/>
    <cellStyle name="BM UF in Col E 2 4 19 3" xfId="6985"/>
    <cellStyle name="BM UF in Col E 2 4 2" xfId="6986"/>
    <cellStyle name="BM UF in Col E 2 4 2 10" xfId="6987"/>
    <cellStyle name="BM UF in Col E 2 4 2 10 2" xfId="6988"/>
    <cellStyle name="BM UF in Col E 2 4 2 10 2 2" xfId="6989"/>
    <cellStyle name="BM UF in Col E 2 4 2 10 3" xfId="6990"/>
    <cellStyle name="BM UF in Col E 2 4 2 11" xfId="6991"/>
    <cellStyle name="BM UF in Col E 2 4 2 11 2" xfId="6992"/>
    <cellStyle name="BM UF in Col E 2 4 2 11 2 2" xfId="6993"/>
    <cellStyle name="BM UF in Col E 2 4 2 11 3" xfId="6994"/>
    <cellStyle name="BM UF in Col E 2 4 2 12" xfId="6995"/>
    <cellStyle name="BM UF in Col E 2 4 2 12 2" xfId="6996"/>
    <cellStyle name="BM UF in Col E 2 4 2 12 2 2" xfId="6997"/>
    <cellStyle name="BM UF in Col E 2 4 2 12 3" xfId="6998"/>
    <cellStyle name="BM UF in Col E 2 4 2 13" xfId="6999"/>
    <cellStyle name="BM UF in Col E 2 4 2 13 2" xfId="7000"/>
    <cellStyle name="BM UF in Col E 2 4 2 13 2 2" xfId="7001"/>
    <cellStyle name="BM UF in Col E 2 4 2 13 3" xfId="7002"/>
    <cellStyle name="BM UF in Col E 2 4 2 14" xfId="7003"/>
    <cellStyle name="BM UF in Col E 2 4 2 14 2" xfId="7004"/>
    <cellStyle name="BM UF in Col E 2 4 2 14 2 2" xfId="7005"/>
    <cellStyle name="BM UF in Col E 2 4 2 14 3" xfId="7006"/>
    <cellStyle name="BM UF in Col E 2 4 2 15" xfId="7007"/>
    <cellStyle name="BM UF in Col E 2 4 2 15 2" xfId="7008"/>
    <cellStyle name="BM UF in Col E 2 4 2 15 2 2" xfId="7009"/>
    <cellStyle name="BM UF in Col E 2 4 2 15 3" xfId="7010"/>
    <cellStyle name="BM UF in Col E 2 4 2 16" xfId="7011"/>
    <cellStyle name="BM UF in Col E 2 4 2 16 2" xfId="7012"/>
    <cellStyle name="BM UF in Col E 2 4 2 16 2 2" xfId="7013"/>
    <cellStyle name="BM UF in Col E 2 4 2 16 3" xfId="7014"/>
    <cellStyle name="BM UF in Col E 2 4 2 17" xfId="7015"/>
    <cellStyle name="BM UF in Col E 2 4 2 17 2" xfId="7016"/>
    <cellStyle name="BM UF in Col E 2 4 2 17 2 2" xfId="7017"/>
    <cellStyle name="BM UF in Col E 2 4 2 17 3" xfId="7018"/>
    <cellStyle name="BM UF in Col E 2 4 2 18" xfId="7019"/>
    <cellStyle name="BM UF in Col E 2 4 2 18 2" xfId="7020"/>
    <cellStyle name="BM UF in Col E 2 4 2 18 2 2" xfId="7021"/>
    <cellStyle name="BM UF in Col E 2 4 2 18 3" xfId="7022"/>
    <cellStyle name="BM UF in Col E 2 4 2 19" xfId="7023"/>
    <cellStyle name="BM UF in Col E 2 4 2 19 2" xfId="7024"/>
    <cellStyle name="BM UF in Col E 2 4 2 19 2 2" xfId="7025"/>
    <cellStyle name="BM UF in Col E 2 4 2 19 3" xfId="7026"/>
    <cellStyle name="BM UF in Col E 2 4 2 2" xfId="7027"/>
    <cellStyle name="BM UF in Col E 2 4 2 2 2" xfId="7028"/>
    <cellStyle name="BM UF in Col E 2 4 2 2 2 2" xfId="7029"/>
    <cellStyle name="BM UF in Col E 2 4 2 2 3" xfId="7030"/>
    <cellStyle name="BM UF in Col E 2 4 2 20" xfId="7031"/>
    <cellStyle name="BM UF in Col E 2 4 2 20 2" xfId="7032"/>
    <cellStyle name="BM UF in Col E 2 4 2 20 2 2" xfId="7033"/>
    <cellStyle name="BM UF in Col E 2 4 2 20 3" xfId="7034"/>
    <cellStyle name="BM UF in Col E 2 4 2 21" xfId="7035"/>
    <cellStyle name="BM UF in Col E 2 4 2 21 2" xfId="7036"/>
    <cellStyle name="BM UF in Col E 2 4 2 22" xfId="7037"/>
    <cellStyle name="BM UF in Col E 2 4 2 3" xfId="7038"/>
    <cellStyle name="BM UF in Col E 2 4 2 3 2" xfId="7039"/>
    <cellStyle name="BM UF in Col E 2 4 2 3 2 2" xfId="7040"/>
    <cellStyle name="BM UF in Col E 2 4 2 3 3" xfId="7041"/>
    <cellStyle name="BM UF in Col E 2 4 2 4" xfId="7042"/>
    <cellStyle name="BM UF in Col E 2 4 2 4 2" xfId="7043"/>
    <cellStyle name="BM UF in Col E 2 4 2 4 2 2" xfId="7044"/>
    <cellStyle name="BM UF in Col E 2 4 2 4 3" xfId="7045"/>
    <cellStyle name="BM UF in Col E 2 4 2 5" xfId="7046"/>
    <cellStyle name="BM UF in Col E 2 4 2 5 2" xfId="7047"/>
    <cellStyle name="BM UF in Col E 2 4 2 5 2 2" xfId="7048"/>
    <cellStyle name="BM UF in Col E 2 4 2 5 3" xfId="7049"/>
    <cellStyle name="BM UF in Col E 2 4 2 6" xfId="7050"/>
    <cellStyle name="BM UF in Col E 2 4 2 6 2" xfId="7051"/>
    <cellStyle name="BM UF in Col E 2 4 2 6 2 2" xfId="7052"/>
    <cellStyle name="BM UF in Col E 2 4 2 6 3" xfId="7053"/>
    <cellStyle name="BM UF in Col E 2 4 2 7" xfId="7054"/>
    <cellStyle name="BM UF in Col E 2 4 2 7 2" xfId="7055"/>
    <cellStyle name="BM UF in Col E 2 4 2 7 2 2" xfId="7056"/>
    <cellStyle name="BM UF in Col E 2 4 2 7 3" xfId="7057"/>
    <cellStyle name="BM UF in Col E 2 4 2 8" xfId="7058"/>
    <cellStyle name="BM UF in Col E 2 4 2 8 2" xfId="7059"/>
    <cellStyle name="BM UF in Col E 2 4 2 8 2 2" xfId="7060"/>
    <cellStyle name="BM UF in Col E 2 4 2 8 3" xfId="7061"/>
    <cellStyle name="BM UF in Col E 2 4 2 9" xfId="7062"/>
    <cellStyle name="BM UF in Col E 2 4 2 9 2" xfId="7063"/>
    <cellStyle name="BM UF in Col E 2 4 2 9 2 2" xfId="7064"/>
    <cellStyle name="BM UF in Col E 2 4 2 9 3" xfId="7065"/>
    <cellStyle name="BM UF in Col E 2 4 20" xfId="7066"/>
    <cellStyle name="BM UF in Col E 2 4 20 2" xfId="7067"/>
    <cellStyle name="BM UF in Col E 2 4 20 2 2" xfId="7068"/>
    <cellStyle name="BM UF in Col E 2 4 20 3" xfId="7069"/>
    <cellStyle name="BM UF in Col E 2 4 21" xfId="7070"/>
    <cellStyle name="BM UF in Col E 2 4 21 2" xfId="7071"/>
    <cellStyle name="BM UF in Col E 2 4 21 2 2" xfId="7072"/>
    <cellStyle name="BM UF in Col E 2 4 21 3" xfId="7073"/>
    <cellStyle name="BM UF in Col E 2 4 22" xfId="7074"/>
    <cellStyle name="BM UF in Col E 2 4 22 2" xfId="7075"/>
    <cellStyle name="BM UF in Col E 2 4 23" xfId="7076"/>
    <cellStyle name="BM UF in Col E 2 4 3" xfId="7077"/>
    <cellStyle name="BM UF in Col E 2 4 3 2" xfId="7078"/>
    <cellStyle name="BM UF in Col E 2 4 3 2 2" xfId="7079"/>
    <cellStyle name="BM UF in Col E 2 4 3 3" xfId="7080"/>
    <cellStyle name="BM UF in Col E 2 4 4" xfId="7081"/>
    <cellStyle name="BM UF in Col E 2 4 4 2" xfId="7082"/>
    <cellStyle name="BM UF in Col E 2 4 4 2 2" xfId="7083"/>
    <cellStyle name="BM UF in Col E 2 4 4 3" xfId="7084"/>
    <cellStyle name="BM UF in Col E 2 4 5" xfId="7085"/>
    <cellStyle name="BM UF in Col E 2 4 5 2" xfId="7086"/>
    <cellStyle name="BM UF in Col E 2 4 5 2 2" xfId="7087"/>
    <cellStyle name="BM UF in Col E 2 4 5 3" xfId="7088"/>
    <cellStyle name="BM UF in Col E 2 4 6" xfId="7089"/>
    <cellStyle name="BM UF in Col E 2 4 6 2" xfId="7090"/>
    <cellStyle name="BM UF in Col E 2 4 6 2 2" xfId="7091"/>
    <cellStyle name="BM UF in Col E 2 4 6 3" xfId="7092"/>
    <cellStyle name="BM UF in Col E 2 4 7" xfId="7093"/>
    <cellStyle name="BM UF in Col E 2 4 7 2" xfId="7094"/>
    <cellStyle name="BM UF in Col E 2 4 7 2 2" xfId="7095"/>
    <cellStyle name="BM UF in Col E 2 4 7 3" xfId="7096"/>
    <cellStyle name="BM UF in Col E 2 4 8" xfId="7097"/>
    <cellStyle name="BM UF in Col E 2 4 8 2" xfId="7098"/>
    <cellStyle name="BM UF in Col E 2 4 8 2 2" xfId="7099"/>
    <cellStyle name="BM UF in Col E 2 4 8 3" xfId="7100"/>
    <cellStyle name="BM UF in Col E 2 4 9" xfId="7101"/>
    <cellStyle name="BM UF in Col E 2 4 9 2" xfId="7102"/>
    <cellStyle name="BM UF in Col E 2 4 9 2 2" xfId="7103"/>
    <cellStyle name="BM UF in Col E 2 4 9 3" xfId="7104"/>
    <cellStyle name="BM UF in Col E 2 5" xfId="7105"/>
    <cellStyle name="BM UF in Col E 2 5 10" xfId="7106"/>
    <cellStyle name="BM UF in Col E 2 5 10 2" xfId="7107"/>
    <cellStyle name="BM UF in Col E 2 5 10 2 2" xfId="7108"/>
    <cellStyle name="BM UF in Col E 2 5 10 3" xfId="7109"/>
    <cellStyle name="BM UF in Col E 2 5 11" xfId="7110"/>
    <cellStyle name="BM UF in Col E 2 5 11 2" xfId="7111"/>
    <cellStyle name="BM UF in Col E 2 5 11 2 2" xfId="7112"/>
    <cellStyle name="BM UF in Col E 2 5 11 3" xfId="7113"/>
    <cellStyle name="BM UF in Col E 2 5 12" xfId="7114"/>
    <cellStyle name="BM UF in Col E 2 5 12 2" xfId="7115"/>
    <cellStyle name="BM UF in Col E 2 5 12 2 2" xfId="7116"/>
    <cellStyle name="BM UF in Col E 2 5 12 3" xfId="7117"/>
    <cellStyle name="BM UF in Col E 2 5 13" xfId="7118"/>
    <cellStyle name="BM UF in Col E 2 5 13 2" xfId="7119"/>
    <cellStyle name="BM UF in Col E 2 5 13 2 2" xfId="7120"/>
    <cellStyle name="BM UF in Col E 2 5 13 3" xfId="7121"/>
    <cellStyle name="BM UF in Col E 2 5 14" xfId="7122"/>
    <cellStyle name="BM UF in Col E 2 5 14 2" xfId="7123"/>
    <cellStyle name="BM UF in Col E 2 5 14 2 2" xfId="7124"/>
    <cellStyle name="BM UF in Col E 2 5 14 3" xfId="7125"/>
    <cellStyle name="BM UF in Col E 2 5 15" xfId="7126"/>
    <cellStyle name="BM UF in Col E 2 5 15 2" xfId="7127"/>
    <cellStyle name="BM UF in Col E 2 5 15 2 2" xfId="7128"/>
    <cellStyle name="BM UF in Col E 2 5 15 3" xfId="7129"/>
    <cellStyle name="BM UF in Col E 2 5 16" xfId="7130"/>
    <cellStyle name="BM UF in Col E 2 5 16 2" xfId="7131"/>
    <cellStyle name="BM UF in Col E 2 5 16 2 2" xfId="7132"/>
    <cellStyle name="BM UF in Col E 2 5 16 3" xfId="7133"/>
    <cellStyle name="BM UF in Col E 2 5 17" xfId="7134"/>
    <cellStyle name="BM UF in Col E 2 5 17 2" xfId="7135"/>
    <cellStyle name="BM UF in Col E 2 5 17 2 2" xfId="7136"/>
    <cellStyle name="BM UF in Col E 2 5 17 3" xfId="7137"/>
    <cellStyle name="BM UF in Col E 2 5 18" xfId="7138"/>
    <cellStyle name="BM UF in Col E 2 5 18 2" xfId="7139"/>
    <cellStyle name="BM UF in Col E 2 5 18 2 2" xfId="7140"/>
    <cellStyle name="BM UF in Col E 2 5 18 3" xfId="7141"/>
    <cellStyle name="BM UF in Col E 2 5 19" xfId="7142"/>
    <cellStyle name="BM UF in Col E 2 5 19 2" xfId="7143"/>
    <cellStyle name="BM UF in Col E 2 5 19 2 2" xfId="7144"/>
    <cellStyle name="BM UF in Col E 2 5 19 3" xfId="7145"/>
    <cellStyle name="BM UF in Col E 2 5 2" xfId="7146"/>
    <cellStyle name="BM UF in Col E 2 5 2 2" xfId="7147"/>
    <cellStyle name="BM UF in Col E 2 5 2 2 2" xfId="7148"/>
    <cellStyle name="BM UF in Col E 2 5 2 3" xfId="7149"/>
    <cellStyle name="BM UF in Col E 2 5 20" xfId="7150"/>
    <cellStyle name="BM UF in Col E 2 5 20 2" xfId="7151"/>
    <cellStyle name="BM UF in Col E 2 5 20 2 2" xfId="7152"/>
    <cellStyle name="BM UF in Col E 2 5 20 3" xfId="7153"/>
    <cellStyle name="BM UF in Col E 2 5 21" xfId="7154"/>
    <cellStyle name="BM UF in Col E 2 5 21 2" xfId="7155"/>
    <cellStyle name="BM UF in Col E 2 5 22" xfId="7156"/>
    <cellStyle name="BM UF in Col E 2 5 3" xfId="7157"/>
    <cellStyle name="BM UF in Col E 2 5 3 2" xfId="7158"/>
    <cellStyle name="BM UF in Col E 2 5 3 2 2" xfId="7159"/>
    <cellStyle name="BM UF in Col E 2 5 3 3" xfId="7160"/>
    <cellStyle name="BM UF in Col E 2 5 4" xfId="7161"/>
    <cellStyle name="BM UF in Col E 2 5 4 2" xfId="7162"/>
    <cellStyle name="BM UF in Col E 2 5 4 2 2" xfId="7163"/>
    <cellStyle name="BM UF in Col E 2 5 4 3" xfId="7164"/>
    <cellStyle name="BM UF in Col E 2 5 5" xfId="7165"/>
    <cellStyle name="BM UF in Col E 2 5 5 2" xfId="7166"/>
    <cellStyle name="BM UF in Col E 2 5 5 2 2" xfId="7167"/>
    <cellStyle name="BM UF in Col E 2 5 5 3" xfId="7168"/>
    <cellStyle name="BM UF in Col E 2 5 6" xfId="7169"/>
    <cellStyle name="BM UF in Col E 2 5 6 2" xfId="7170"/>
    <cellStyle name="BM UF in Col E 2 5 6 2 2" xfId="7171"/>
    <cellStyle name="BM UF in Col E 2 5 6 3" xfId="7172"/>
    <cellStyle name="BM UF in Col E 2 5 7" xfId="7173"/>
    <cellStyle name="BM UF in Col E 2 5 7 2" xfId="7174"/>
    <cellStyle name="BM UF in Col E 2 5 7 2 2" xfId="7175"/>
    <cellStyle name="BM UF in Col E 2 5 7 3" xfId="7176"/>
    <cellStyle name="BM UF in Col E 2 5 8" xfId="7177"/>
    <cellStyle name="BM UF in Col E 2 5 8 2" xfId="7178"/>
    <cellStyle name="BM UF in Col E 2 5 8 2 2" xfId="7179"/>
    <cellStyle name="BM UF in Col E 2 5 8 3" xfId="7180"/>
    <cellStyle name="BM UF in Col E 2 5 9" xfId="7181"/>
    <cellStyle name="BM UF in Col E 2 5 9 2" xfId="7182"/>
    <cellStyle name="BM UF in Col E 2 5 9 2 2" xfId="7183"/>
    <cellStyle name="BM UF in Col E 2 5 9 3" xfId="7184"/>
    <cellStyle name="BM UF in Col E 2 6" xfId="7185"/>
    <cellStyle name="BM UF in Col E 2 6 2" xfId="7186"/>
    <cellStyle name="BM UF in Col E 2 6 2 2" xfId="7187"/>
    <cellStyle name="BM UF in Col E 2 6 3" xfId="7188"/>
    <cellStyle name="BM UF in Col E 2 7" xfId="7189"/>
    <cellStyle name="BM UF in Col E 2 7 2" xfId="7190"/>
    <cellStyle name="BM UF in Col E 2 7 2 2" xfId="7191"/>
    <cellStyle name="BM UF in Col E 2 7 3" xfId="7192"/>
    <cellStyle name="BM UF in Col E 2 8" xfId="7193"/>
    <cellStyle name="BM UF in Col E 2 8 2" xfId="7194"/>
    <cellStyle name="BM UF in Col E 2 8 2 2" xfId="7195"/>
    <cellStyle name="BM UF in Col E 2 8 3" xfId="7196"/>
    <cellStyle name="BM UF in Col E 2 9" xfId="7197"/>
    <cellStyle name="BM UF in Col E 2 9 2" xfId="7198"/>
    <cellStyle name="BM UF in Col E 2 9 2 2" xfId="7199"/>
    <cellStyle name="BM UF in Col E 2 9 3" xfId="7200"/>
    <cellStyle name="BM UF in Col E 20" xfId="7201"/>
    <cellStyle name="BM UF in Col E 20 2" xfId="7202"/>
    <cellStyle name="BM UF in Col E 20 2 2" xfId="7203"/>
    <cellStyle name="BM UF in Col E 20 3" xfId="7204"/>
    <cellStyle name="BM UF in Col E 21" xfId="7205"/>
    <cellStyle name="BM UF in Col E 21 2" xfId="7206"/>
    <cellStyle name="BM UF in Col E 21 2 2" xfId="7207"/>
    <cellStyle name="BM UF in Col E 21 3" xfId="7208"/>
    <cellStyle name="BM UF in Col E 22" xfId="7209"/>
    <cellStyle name="BM UF in Col E 22 2" xfId="7210"/>
    <cellStyle name="BM UF in Col E 23" xfId="7211"/>
    <cellStyle name="BM UF in Col E 24" xfId="7212"/>
    <cellStyle name="BM UF in Col E 25" xfId="7213"/>
    <cellStyle name="BM UF in Col E 26" xfId="7214"/>
    <cellStyle name="BM UF in Col E 3" xfId="7215"/>
    <cellStyle name="BM UF in Col E 3 10" xfId="7216"/>
    <cellStyle name="BM UF in Col E 3 10 2" xfId="7217"/>
    <cellStyle name="BM UF in Col E 3 10 2 2" xfId="7218"/>
    <cellStyle name="BM UF in Col E 3 10 3" xfId="7219"/>
    <cellStyle name="BM UF in Col E 3 11" xfId="7220"/>
    <cellStyle name="BM UF in Col E 3 11 2" xfId="7221"/>
    <cellStyle name="BM UF in Col E 3 11 2 2" xfId="7222"/>
    <cellStyle name="BM UF in Col E 3 11 3" xfId="7223"/>
    <cellStyle name="BM UF in Col E 3 12" xfId="7224"/>
    <cellStyle name="BM UF in Col E 3 12 2" xfId="7225"/>
    <cellStyle name="BM UF in Col E 3 12 2 2" xfId="7226"/>
    <cellStyle name="BM UF in Col E 3 12 3" xfId="7227"/>
    <cellStyle name="BM UF in Col E 3 13" xfId="7228"/>
    <cellStyle name="BM UF in Col E 3 13 2" xfId="7229"/>
    <cellStyle name="BM UF in Col E 3 13 2 2" xfId="7230"/>
    <cellStyle name="BM UF in Col E 3 13 3" xfId="7231"/>
    <cellStyle name="BM UF in Col E 3 14" xfId="7232"/>
    <cellStyle name="BM UF in Col E 3 14 2" xfId="7233"/>
    <cellStyle name="BM UF in Col E 3 14 2 2" xfId="7234"/>
    <cellStyle name="BM UF in Col E 3 14 3" xfId="7235"/>
    <cellStyle name="BM UF in Col E 3 15" xfId="7236"/>
    <cellStyle name="BM UF in Col E 3 15 2" xfId="7237"/>
    <cellStyle name="BM UF in Col E 3 15 2 2" xfId="7238"/>
    <cellStyle name="BM UF in Col E 3 15 3" xfId="7239"/>
    <cellStyle name="BM UF in Col E 3 16" xfId="7240"/>
    <cellStyle name="BM UF in Col E 3 16 2" xfId="7241"/>
    <cellStyle name="BM UF in Col E 3 16 2 2" xfId="7242"/>
    <cellStyle name="BM UF in Col E 3 16 3" xfId="7243"/>
    <cellStyle name="BM UF in Col E 3 17" xfId="7244"/>
    <cellStyle name="BM UF in Col E 3 17 2" xfId="7245"/>
    <cellStyle name="BM UF in Col E 3 17 2 2" xfId="7246"/>
    <cellStyle name="BM UF in Col E 3 17 3" xfId="7247"/>
    <cellStyle name="BM UF in Col E 3 18" xfId="7248"/>
    <cellStyle name="BM UF in Col E 3 18 2" xfId="7249"/>
    <cellStyle name="BM UF in Col E 3 19" xfId="7250"/>
    <cellStyle name="BM UF in Col E 3 2" xfId="7251"/>
    <cellStyle name="BM UF in Col E 3 2 10" xfId="7252"/>
    <cellStyle name="BM UF in Col E 3 2 10 2" xfId="7253"/>
    <cellStyle name="BM UF in Col E 3 2 10 2 2" xfId="7254"/>
    <cellStyle name="BM UF in Col E 3 2 10 3" xfId="7255"/>
    <cellStyle name="BM UF in Col E 3 2 11" xfId="7256"/>
    <cellStyle name="BM UF in Col E 3 2 11 2" xfId="7257"/>
    <cellStyle name="BM UF in Col E 3 2 11 2 2" xfId="7258"/>
    <cellStyle name="BM UF in Col E 3 2 11 3" xfId="7259"/>
    <cellStyle name="BM UF in Col E 3 2 12" xfId="7260"/>
    <cellStyle name="BM UF in Col E 3 2 12 2" xfId="7261"/>
    <cellStyle name="BM UF in Col E 3 2 12 2 2" xfId="7262"/>
    <cellStyle name="BM UF in Col E 3 2 12 3" xfId="7263"/>
    <cellStyle name="BM UF in Col E 3 2 13" xfId="7264"/>
    <cellStyle name="BM UF in Col E 3 2 13 2" xfId="7265"/>
    <cellStyle name="BM UF in Col E 3 2 13 2 2" xfId="7266"/>
    <cellStyle name="BM UF in Col E 3 2 13 3" xfId="7267"/>
    <cellStyle name="BM UF in Col E 3 2 14" xfId="7268"/>
    <cellStyle name="BM UF in Col E 3 2 14 2" xfId="7269"/>
    <cellStyle name="BM UF in Col E 3 2 14 2 2" xfId="7270"/>
    <cellStyle name="BM UF in Col E 3 2 14 3" xfId="7271"/>
    <cellStyle name="BM UF in Col E 3 2 15" xfId="7272"/>
    <cellStyle name="BM UF in Col E 3 2 15 2" xfId="7273"/>
    <cellStyle name="BM UF in Col E 3 2 15 2 2" xfId="7274"/>
    <cellStyle name="BM UF in Col E 3 2 15 3" xfId="7275"/>
    <cellStyle name="BM UF in Col E 3 2 16" xfId="7276"/>
    <cellStyle name="BM UF in Col E 3 2 16 2" xfId="7277"/>
    <cellStyle name="BM UF in Col E 3 2 16 2 2" xfId="7278"/>
    <cellStyle name="BM UF in Col E 3 2 16 3" xfId="7279"/>
    <cellStyle name="BM UF in Col E 3 2 17" xfId="7280"/>
    <cellStyle name="BM UF in Col E 3 2 17 2" xfId="7281"/>
    <cellStyle name="BM UF in Col E 3 2 17 2 2" xfId="7282"/>
    <cellStyle name="BM UF in Col E 3 2 17 3" xfId="7283"/>
    <cellStyle name="BM UF in Col E 3 2 18" xfId="7284"/>
    <cellStyle name="BM UF in Col E 3 2 18 2" xfId="7285"/>
    <cellStyle name="BM UF in Col E 3 2 18 2 2" xfId="7286"/>
    <cellStyle name="BM UF in Col E 3 2 18 3" xfId="7287"/>
    <cellStyle name="BM UF in Col E 3 2 19" xfId="7288"/>
    <cellStyle name="BM UF in Col E 3 2 19 2" xfId="7289"/>
    <cellStyle name="BM UF in Col E 3 2 19 2 2" xfId="7290"/>
    <cellStyle name="BM UF in Col E 3 2 19 3" xfId="7291"/>
    <cellStyle name="BM UF in Col E 3 2 2" xfId="7292"/>
    <cellStyle name="BM UF in Col E 3 2 2 2" xfId="7293"/>
    <cellStyle name="BM UF in Col E 3 2 2 2 2" xfId="7294"/>
    <cellStyle name="BM UF in Col E 3 2 2 2 3" xfId="7295"/>
    <cellStyle name="BM UF in Col E 3 2 2 3" xfId="7296"/>
    <cellStyle name="BM UF in Col E 3 2 2 4" xfId="7297"/>
    <cellStyle name="BM UF in Col E 3 2 20" xfId="7298"/>
    <cellStyle name="BM UF in Col E 3 2 20 2" xfId="7299"/>
    <cellStyle name="BM UF in Col E 3 2 20 2 2" xfId="7300"/>
    <cellStyle name="BM UF in Col E 3 2 20 3" xfId="7301"/>
    <cellStyle name="BM UF in Col E 3 2 21" xfId="7302"/>
    <cellStyle name="BM UF in Col E 3 2 21 2" xfId="7303"/>
    <cellStyle name="BM UF in Col E 3 2 22" xfId="7304"/>
    <cellStyle name="BM UF in Col E 3 2 3" xfId="7305"/>
    <cellStyle name="BM UF in Col E 3 2 3 2" xfId="7306"/>
    <cellStyle name="BM UF in Col E 3 2 3 2 2" xfId="7307"/>
    <cellStyle name="BM UF in Col E 3 2 3 3" xfId="7308"/>
    <cellStyle name="BM UF in Col E 3 2 4" xfId="7309"/>
    <cellStyle name="BM UF in Col E 3 2 4 2" xfId="7310"/>
    <cellStyle name="BM UF in Col E 3 2 4 2 2" xfId="7311"/>
    <cellStyle name="BM UF in Col E 3 2 4 3" xfId="7312"/>
    <cellStyle name="BM UF in Col E 3 2 5" xfId="7313"/>
    <cellStyle name="BM UF in Col E 3 2 5 2" xfId="7314"/>
    <cellStyle name="BM UF in Col E 3 2 5 2 2" xfId="7315"/>
    <cellStyle name="BM UF in Col E 3 2 5 3" xfId="7316"/>
    <cellStyle name="BM UF in Col E 3 2 6" xfId="7317"/>
    <cellStyle name="BM UF in Col E 3 2 6 2" xfId="7318"/>
    <cellStyle name="BM UF in Col E 3 2 6 2 2" xfId="7319"/>
    <cellStyle name="BM UF in Col E 3 2 6 3" xfId="7320"/>
    <cellStyle name="BM UF in Col E 3 2 7" xfId="7321"/>
    <cellStyle name="BM UF in Col E 3 2 7 2" xfId="7322"/>
    <cellStyle name="BM UF in Col E 3 2 7 2 2" xfId="7323"/>
    <cellStyle name="BM UF in Col E 3 2 7 3" xfId="7324"/>
    <cellStyle name="BM UF in Col E 3 2 8" xfId="7325"/>
    <cellStyle name="BM UF in Col E 3 2 8 2" xfId="7326"/>
    <cellStyle name="BM UF in Col E 3 2 8 2 2" xfId="7327"/>
    <cellStyle name="BM UF in Col E 3 2 8 3" xfId="7328"/>
    <cellStyle name="BM UF in Col E 3 2 9" xfId="7329"/>
    <cellStyle name="BM UF in Col E 3 2 9 2" xfId="7330"/>
    <cellStyle name="BM UF in Col E 3 2 9 2 2" xfId="7331"/>
    <cellStyle name="BM UF in Col E 3 2 9 3" xfId="7332"/>
    <cellStyle name="BM UF in Col E 3 3" xfId="7333"/>
    <cellStyle name="BM UF in Col E 3 3 2" xfId="7334"/>
    <cellStyle name="BM UF in Col E 3 3 2 2" xfId="7335"/>
    <cellStyle name="BM UF in Col E 3 3 2 3" xfId="7336"/>
    <cellStyle name="BM UF in Col E 3 3 3" xfId="7337"/>
    <cellStyle name="BM UF in Col E 3 3 4" xfId="7338"/>
    <cellStyle name="BM UF in Col E 3 4" xfId="7339"/>
    <cellStyle name="BM UF in Col E 3 4 2" xfId="7340"/>
    <cellStyle name="BM UF in Col E 3 4 2 2" xfId="7341"/>
    <cellStyle name="BM UF in Col E 3 4 3" xfId="7342"/>
    <cellStyle name="BM UF in Col E 3 5" xfId="7343"/>
    <cellStyle name="BM UF in Col E 3 5 2" xfId="7344"/>
    <cellStyle name="BM UF in Col E 3 5 2 2" xfId="7345"/>
    <cellStyle name="BM UF in Col E 3 5 3" xfId="7346"/>
    <cellStyle name="BM UF in Col E 3 6" xfId="7347"/>
    <cellStyle name="BM UF in Col E 3 6 2" xfId="7348"/>
    <cellStyle name="BM UF in Col E 3 6 2 2" xfId="7349"/>
    <cellStyle name="BM UF in Col E 3 6 3" xfId="7350"/>
    <cellStyle name="BM UF in Col E 3 7" xfId="7351"/>
    <cellStyle name="BM UF in Col E 3 7 2" xfId="7352"/>
    <cellStyle name="BM UF in Col E 3 7 2 2" xfId="7353"/>
    <cellStyle name="BM UF in Col E 3 7 3" xfId="7354"/>
    <cellStyle name="BM UF in Col E 3 8" xfId="7355"/>
    <cellStyle name="BM UF in Col E 3 8 2" xfId="7356"/>
    <cellStyle name="BM UF in Col E 3 8 2 2" xfId="7357"/>
    <cellStyle name="BM UF in Col E 3 8 3" xfId="7358"/>
    <cellStyle name="BM UF in Col E 3 9" xfId="7359"/>
    <cellStyle name="BM UF in Col E 3 9 2" xfId="7360"/>
    <cellStyle name="BM UF in Col E 3 9 2 2" xfId="7361"/>
    <cellStyle name="BM UF in Col E 3 9 3" xfId="7362"/>
    <cellStyle name="BM UF in Col E 4" xfId="7363"/>
    <cellStyle name="BM UF in Col E 4 10" xfId="7364"/>
    <cellStyle name="BM UF in Col E 4 10 2" xfId="7365"/>
    <cellStyle name="BM UF in Col E 4 10 2 2" xfId="7366"/>
    <cellStyle name="BM UF in Col E 4 10 3" xfId="7367"/>
    <cellStyle name="BM UF in Col E 4 11" xfId="7368"/>
    <cellStyle name="BM UF in Col E 4 11 2" xfId="7369"/>
    <cellStyle name="BM UF in Col E 4 11 2 2" xfId="7370"/>
    <cellStyle name="BM UF in Col E 4 11 3" xfId="7371"/>
    <cellStyle name="BM UF in Col E 4 12" xfId="7372"/>
    <cellStyle name="BM UF in Col E 4 12 2" xfId="7373"/>
    <cellStyle name="BM UF in Col E 4 12 2 2" xfId="7374"/>
    <cellStyle name="BM UF in Col E 4 12 3" xfId="7375"/>
    <cellStyle name="BM UF in Col E 4 13" xfId="7376"/>
    <cellStyle name="BM UF in Col E 4 13 2" xfId="7377"/>
    <cellStyle name="BM UF in Col E 4 13 2 2" xfId="7378"/>
    <cellStyle name="BM UF in Col E 4 13 3" xfId="7379"/>
    <cellStyle name="BM UF in Col E 4 14" xfId="7380"/>
    <cellStyle name="BM UF in Col E 4 14 2" xfId="7381"/>
    <cellStyle name="BM UF in Col E 4 14 2 2" xfId="7382"/>
    <cellStyle name="BM UF in Col E 4 14 3" xfId="7383"/>
    <cellStyle name="BM UF in Col E 4 15" xfId="7384"/>
    <cellStyle name="BM UF in Col E 4 15 2" xfId="7385"/>
    <cellStyle name="BM UF in Col E 4 15 2 2" xfId="7386"/>
    <cellStyle name="BM UF in Col E 4 15 3" xfId="7387"/>
    <cellStyle name="BM UF in Col E 4 16" xfId="7388"/>
    <cellStyle name="BM UF in Col E 4 16 2" xfId="7389"/>
    <cellStyle name="BM UF in Col E 4 16 2 2" xfId="7390"/>
    <cellStyle name="BM UF in Col E 4 16 3" xfId="7391"/>
    <cellStyle name="BM UF in Col E 4 17" xfId="7392"/>
    <cellStyle name="BM UF in Col E 4 17 2" xfId="7393"/>
    <cellStyle name="BM UF in Col E 4 17 2 2" xfId="7394"/>
    <cellStyle name="BM UF in Col E 4 17 3" xfId="7395"/>
    <cellStyle name="BM UF in Col E 4 18" xfId="7396"/>
    <cellStyle name="BM UF in Col E 4 18 2" xfId="7397"/>
    <cellStyle name="BM UF in Col E 4 19" xfId="7398"/>
    <cellStyle name="BM UF in Col E 4 2" xfId="7399"/>
    <cellStyle name="BM UF in Col E 4 2 10" xfId="7400"/>
    <cellStyle name="BM UF in Col E 4 2 10 2" xfId="7401"/>
    <cellStyle name="BM UF in Col E 4 2 10 2 2" xfId="7402"/>
    <cellStyle name="BM UF in Col E 4 2 10 3" xfId="7403"/>
    <cellStyle name="BM UF in Col E 4 2 11" xfId="7404"/>
    <cellStyle name="BM UF in Col E 4 2 11 2" xfId="7405"/>
    <cellStyle name="BM UF in Col E 4 2 11 2 2" xfId="7406"/>
    <cellStyle name="BM UF in Col E 4 2 11 3" xfId="7407"/>
    <cellStyle name="BM UF in Col E 4 2 12" xfId="7408"/>
    <cellStyle name="BM UF in Col E 4 2 12 2" xfId="7409"/>
    <cellStyle name="BM UF in Col E 4 2 12 2 2" xfId="7410"/>
    <cellStyle name="BM UF in Col E 4 2 12 3" xfId="7411"/>
    <cellStyle name="BM UF in Col E 4 2 13" xfId="7412"/>
    <cellStyle name="BM UF in Col E 4 2 13 2" xfId="7413"/>
    <cellStyle name="BM UF in Col E 4 2 13 2 2" xfId="7414"/>
    <cellStyle name="BM UF in Col E 4 2 13 3" xfId="7415"/>
    <cellStyle name="BM UF in Col E 4 2 14" xfId="7416"/>
    <cellStyle name="BM UF in Col E 4 2 14 2" xfId="7417"/>
    <cellStyle name="BM UF in Col E 4 2 14 2 2" xfId="7418"/>
    <cellStyle name="BM UF in Col E 4 2 14 3" xfId="7419"/>
    <cellStyle name="BM UF in Col E 4 2 15" xfId="7420"/>
    <cellStyle name="BM UF in Col E 4 2 15 2" xfId="7421"/>
    <cellStyle name="BM UF in Col E 4 2 15 2 2" xfId="7422"/>
    <cellStyle name="BM UF in Col E 4 2 15 3" xfId="7423"/>
    <cellStyle name="BM UF in Col E 4 2 16" xfId="7424"/>
    <cellStyle name="BM UF in Col E 4 2 16 2" xfId="7425"/>
    <cellStyle name="BM UF in Col E 4 2 16 2 2" xfId="7426"/>
    <cellStyle name="BM UF in Col E 4 2 16 3" xfId="7427"/>
    <cellStyle name="BM UF in Col E 4 2 17" xfId="7428"/>
    <cellStyle name="BM UF in Col E 4 2 17 2" xfId="7429"/>
    <cellStyle name="BM UF in Col E 4 2 17 2 2" xfId="7430"/>
    <cellStyle name="BM UF in Col E 4 2 17 3" xfId="7431"/>
    <cellStyle name="BM UF in Col E 4 2 18" xfId="7432"/>
    <cellStyle name="BM UF in Col E 4 2 18 2" xfId="7433"/>
    <cellStyle name="BM UF in Col E 4 2 18 2 2" xfId="7434"/>
    <cellStyle name="BM UF in Col E 4 2 18 3" xfId="7435"/>
    <cellStyle name="BM UF in Col E 4 2 19" xfId="7436"/>
    <cellStyle name="BM UF in Col E 4 2 19 2" xfId="7437"/>
    <cellStyle name="BM UF in Col E 4 2 19 2 2" xfId="7438"/>
    <cellStyle name="BM UF in Col E 4 2 19 3" xfId="7439"/>
    <cellStyle name="BM UF in Col E 4 2 2" xfId="7440"/>
    <cellStyle name="BM UF in Col E 4 2 2 2" xfId="7441"/>
    <cellStyle name="BM UF in Col E 4 2 2 2 2" xfId="7442"/>
    <cellStyle name="BM UF in Col E 4 2 2 2 3" xfId="7443"/>
    <cellStyle name="BM UF in Col E 4 2 2 3" xfId="7444"/>
    <cellStyle name="BM UF in Col E 4 2 2 4" xfId="7445"/>
    <cellStyle name="BM UF in Col E 4 2 20" xfId="7446"/>
    <cellStyle name="BM UF in Col E 4 2 20 2" xfId="7447"/>
    <cellStyle name="BM UF in Col E 4 2 20 2 2" xfId="7448"/>
    <cellStyle name="BM UF in Col E 4 2 20 3" xfId="7449"/>
    <cellStyle name="BM UF in Col E 4 2 21" xfId="7450"/>
    <cellStyle name="BM UF in Col E 4 2 21 2" xfId="7451"/>
    <cellStyle name="BM UF in Col E 4 2 22" xfId="7452"/>
    <cellStyle name="BM UF in Col E 4 2 3" xfId="7453"/>
    <cellStyle name="BM UF in Col E 4 2 3 2" xfId="7454"/>
    <cellStyle name="BM UF in Col E 4 2 3 2 2" xfId="7455"/>
    <cellStyle name="BM UF in Col E 4 2 3 3" xfId="7456"/>
    <cellStyle name="BM UF in Col E 4 2 4" xfId="7457"/>
    <cellStyle name="BM UF in Col E 4 2 4 2" xfId="7458"/>
    <cellStyle name="BM UF in Col E 4 2 4 2 2" xfId="7459"/>
    <cellStyle name="BM UF in Col E 4 2 4 3" xfId="7460"/>
    <cellStyle name="BM UF in Col E 4 2 5" xfId="7461"/>
    <cellStyle name="BM UF in Col E 4 2 5 2" xfId="7462"/>
    <cellStyle name="BM UF in Col E 4 2 5 2 2" xfId="7463"/>
    <cellStyle name="BM UF in Col E 4 2 5 3" xfId="7464"/>
    <cellStyle name="BM UF in Col E 4 2 6" xfId="7465"/>
    <cellStyle name="BM UF in Col E 4 2 6 2" xfId="7466"/>
    <cellStyle name="BM UF in Col E 4 2 6 2 2" xfId="7467"/>
    <cellStyle name="BM UF in Col E 4 2 6 3" xfId="7468"/>
    <cellStyle name="BM UF in Col E 4 2 7" xfId="7469"/>
    <cellStyle name="BM UF in Col E 4 2 7 2" xfId="7470"/>
    <cellStyle name="BM UF in Col E 4 2 7 2 2" xfId="7471"/>
    <cellStyle name="BM UF in Col E 4 2 7 3" xfId="7472"/>
    <cellStyle name="BM UF in Col E 4 2 8" xfId="7473"/>
    <cellStyle name="BM UF in Col E 4 2 8 2" xfId="7474"/>
    <cellStyle name="BM UF in Col E 4 2 8 2 2" xfId="7475"/>
    <cellStyle name="BM UF in Col E 4 2 8 3" xfId="7476"/>
    <cellStyle name="BM UF in Col E 4 2 9" xfId="7477"/>
    <cellStyle name="BM UF in Col E 4 2 9 2" xfId="7478"/>
    <cellStyle name="BM UF in Col E 4 2 9 2 2" xfId="7479"/>
    <cellStyle name="BM UF in Col E 4 2 9 3" xfId="7480"/>
    <cellStyle name="BM UF in Col E 4 3" xfId="7481"/>
    <cellStyle name="BM UF in Col E 4 3 2" xfId="7482"/>
    <cellStyle name="BM UF in Col E 4 3 2 2" xfId="7483"/>
    <cellStyle name="BM UF in Col E 4 3 2 3" xfId="7484"/>
    <cellStyle name="BM UF in Col E 4 3 3" xfId="7485"/>
    <cellStyle name="BM UF in Col E 4 3 4" xfId="7486"/>
    <cellStyle name="BM UF in Col E 4 4" xfId="7487"/>
    <cellStyle name="BM UF in Col E 4 4 2" xfId="7488"/>
    <cellStyle name="BM UF in Col E 4 4 2 2" xfId="7489"/>
    <cellStyle name="BM UF in Col E 4 4 3" xfId="7490"/>
    <cellStyle name="BM UF in Col E 4 5" xfId="7491"/>
    <cellStyle name="BM UF in Col E 4 5 2" xfId="7492"/>
    <cellStyle name="BM UF in Col E 4 5 2 2" xfId="7493"/>
    <cellStyle name="BM UF in Col E 4 5 3" xfId="7494"/>
    <cellStyle name="BM UF in Col E 4 6" xfId="7495"/>
    <cellStyle name="BM UF in Col E 4 6 2" xfId="7496"/>
    <cellStyle name="BM UF in Col E 4 6 2 2" xfId="7497"/>
    <cellStyle name="BM UF in Col E 4 6 3" xfId="7498"/>
    <cellStyle name="BM UF in Col E 4 7" xfId="7499"/>
    <cellStyle name="BM UF in Col E 4 7 2" xfId="7500"/>
    <cellStyle name="BM UF in Col E 4 7 2 2" xfId="7501"/>
    <cellStyle name="BM UF in Col E 4 7 3" xfId="7502"/>
    <cellStyle name="BM UF in Col E 4 8" xfId="7503"/>
    <cellStyle name="BM UF in Col E 4 8 2" xfId="7504"/>
    <cellStyle name="BM UF in Col E 4 8 2 2" xfId="7505"/>
    <cellStyle name="BM UF in Col E 4 8 3" xfId="7506"/>
    <cellStyle name="BM UF in Col E 4 9" xfId="7507"/>
    <cellStyle name="BM UF in Col E 4 9 2" xfId="7508"/>
    <cellStyle name="BM UF in Col E 4 9 2 2" xfId="7509"/>
    <cellStyle name="BM UF in Col E 4 9 3" xfId="7510"/>
    <cellStyle name="BM UF in Col E 5" xfId="7511"/>
    <cellStyle name="BM UF in Col E 5 10" xfId="7512"/>
    <cellStyle name="BM UF in Col E 5 10 2" xfId="7513"/>
    <cellStyle name="BM UF in Col E 5 10 2 2" xfId="7514"/>
    <cellStyle name="BM UF in Col E 5 10 3" xfId="7515"/>
    <cellStyle name="BM UF in Col E 5 11" xfId="7516"/>
    <cellStyle name="BM UF in Col E 5 11 2" xfId="7517"/>
    <cellStyle name="BM UF in Col E 5 11 2 2" xfId="7518"/>
    <cellStyle name="BM UF in Col E 5 11 3" xfId="7519"/>
    <cellStyle name="BM UF in Col E 5 12" xfId="7520"/>
    <cellStyle name="BM UF in Col E 5 12 2" xfId="7521"/>
    <cellStyle name="BM UF in Col E 5 12 2 2" xfId="7522"/>
    <cellStyle name="BM UF in Col E 5 12 3" xfId="7523"/>
    <cellStyle name="BM UF in Col E 5 13" xfId="7524"/>
    <cellStyle name="BM UF in Col E 5 13 2" xfId="7525"/>
    <cellStyle name="BM UF in Col E 5 13 2 2" xfId="7526"/>
    <cellStyle name="BM UF in Col E 5 13 3" xfId="7527"/>
    <cellStyle name="BM UF in Col E 5 14" xfId="7528"/>
    <cellStyle name="BM UF in Col E 5 14 2" xfId="7529"/>
    <cellStyle name="BM UF in Col E 5 14 2 2" xfId="7530"/>
    <cellStyle name="BM UF in Col E 5 14 3" xfId="7531"/>
    <cellStyle name="BM UF in Col E 5 15" xfId="7532"/>
    <cellStyle name="BM UF in Col E 5 15 2" xfId="7533"/>
    <cellStyle name="BM UF in Col E 5 15 2 2" xfId="7534"/>
    <cellStyle name="BM UF in Col E 5 15 3" xfId="7535"/>
    <cellStyle name="BM UF in Col E 5 16" xfId="7536"/>
    <cellStyle name="BM UF in Col E 5 16 2" xfId="7537"/>
    <cellStyle name="BM UF in Col E 5 16 2 2" xfId="7538"/>
    <cellStyle name="BM UF in Col E 5 16 3" xfId="7539"/>
    <cellStyle name="BM UF in Col E 5 17" xfId="7540"/>
    <cellStyle name="BM UF in Col E 5 17 2" xfId="7541"/>
    <cellStyle name="BM UF in Col E 5 17 2 2" xfId="7542"/>
    <cellStyle name="BM UF in Col E 5 17 3" xfId="7543"/>
    <cellStyle name="BM UF in Col E 5 18" xfId="7544"/>
    <cellStyle name="BM UF in Col E 5 18 2" xfId="7545"/>
    <cellStyle name="BM UF in Col E 5 18 2 2" xfId="7546"/>
    <cellStyle name="BM UF in Col E 5 18 3" xfId="7547"/>
    <cellStyle name="BM UF in Col E 5 19" xfId="7548"/>
    <cellStyle name="BM UF in Col E 5 19 2" xfId="7549"/>
    <cellStyle name="BM UF in Col E 5 19 2 2" xfId="7550"/>
    <cellStyle name="BM UF in Col E 5 19 3" xfId="7551"/>
    <cellStyle name="BM UF in Col E 5 2" xfId="7552"/>
    <cellStyle name="BM UF in Col E 5 2 10" xfId="7553"/>
    <cellStyle name="BM UF in Col E 5 2 10 2" xfId="7554"/>
    <cellStyle name="BM UF in Col E 5 2 10 2 2" xfId="7555"/>
    <cellStyle name="BM UF in Col E 5 2 10 3" xfId="7556"/>
    <cellStyle name="BM UF in Col E 5 2 11" xfId="7557"/>
    <cellStyle name="BM UF in Col E 5 2 11 2" xfId="7558"/>
    <cellStyle name="BM UF in Col E 5 2 11 2 2" xfId="7559"/>
    <cellStyle name="BM UF in Col E 5 2 11 3" xfId="7560"/>
    <cellStyle name="BM UF in Col E 5 2 12" xfId="7561"/>
    <cellStyle name="BM UF in Col E 5 2 12 2" xfId="7562"/>
    <cellStyle name="BM UF in Col E 5 2 12 2 2" xfId="7563"/>
    <cellStyle name="BM UF in Col E 5 2 12 3" xfId="7564"/>
    <cellStyle name="BM UF in Col E 5 2 13" xfId="7565"/>
    <cellStyle name="BM UF in Col E 5 2 13 2" xfId="7566"/>
    <cellStyle name="BM UF in Col E 5 2 13 2 2" xfId="7567"/>
    <cellStyle name="BM UF in Col E 5 2 13 3" xfId="7568"/>
    <cellStyle name="BM UF in Col E 5 2 14" xfId="7569"/>
    <cellStyle name="BM UF in Col E 5 2 14 2" xfId="7570"/>
    <cellStyle name="BM UF in Col E 5 2 14 2 2" xfId="7571"/>
    <cellStyle name="BM UF in Col E 5 2 14 3" xfId="7572"/>
    <cellStyle name="BM UF in Col E 5 2 15" xfId="7573"/>
    <cellStyle name="BM UF in Col E 5 2 15 2" xfId="7574"/>
    <cellStyle name="BM UF in Col E 5 2 15 2 2" xfId="7575"/>
    <cellStyle name="BM UF in Col E 5 2 15 3" xfId="7576"/>
    <cellStyle name="BM UF in Col E 5 2 16" xfId="7577"/>
    <cellStyle name="BM UF in Col E 5 2 16 2" xfId="7578"/>
    <cellStyle name="BM UF in Col E 5 2 16 2 2" xfId="7579"/>
    <cellStyle name="BM UF in Col E 5 2 16 3" xfId="7580"/>
    <cellStyle name="BM UF in Col E 5 2 17" xfId="7581"/>
    <cellStyle name="BM UF in Col E 5 2 17 2" xfId="7582"/>
    <cellStyle name="BM UF in Col E 5 2 17 2 2" xfId="7583"/>
    <cellStyle name="BM UF in Col E 5 2 17 3" xfId="7584"/>
    <cellStyle name="BM UF in Col E 5 2 18" xfId="7585"/>
    <cellStyle name="BM UF in Col E 5 2 18 2" xfId="7586"/>
    <cellStyle name="BM UF in Col E 5 2 18 2 2" xfId="7587"/>
    <cellStyle name="BM UF in Col E 5 2 18 3" xfId="7588"/>
    <cellStyle name="BM UF in Col E 5 2 19" xfId="7589"/>
    <cellStyle name="BM UF in Col E 5 2 19 2" xfId="7590"/>
    <cellStyle name="BM UF in Col E 5 2 19 2 2" xfId="7591"/>
    <cellStyle name="BM UF in Col E 5 2 19 3" xfId="7592"/>
    <cellStyle name="BM UF in Col E 5 2 2" xfId="7593"/>
    <cellStyle name="BM UF in Col E 5 2 2 2" xfId="7594"/>
    <cellStyle name="BM UF in Col E 5 2 2 2 2" xfId="7595"/>
    <cellStyle name="BM UF in Col E 5 2 2 3" xfId="7596"/>
    <cellStyle name="BM UF in Col E 5 2 20" xfId="7597"/>
    <cellStyle name="BM UF in Col E 5 2 20 2" xfId="7598"/>
    <cellStyle name="BM UF in Col E 5 2 20 2 2" xfId="7599"/>
    <cellStyle name="BM UF in Col E 5 2 20 3" xfId="7600"/>
    <cellStyle name="BM UF in Col E 5 2 21" xfId="7601"/>
    <cellStyle name="BM UF in Col E 5 2 21 2" xfId="7602"/>
    <cellStyle name="BM UF in Col E 5 2 22" xfId="7603"/>
    <cellStyle name="BM UF in Col E 5 2 3" xfId="7604"/>
    <cellStyle name="BM UF in Col E 5 2 3 2" xfId="7605"/>
    <cellStyle name="BM UF in Col E 5 2 3 2 2" xfId="7606"/>
    <cellStyle name="BM UF in Col E 5 2 3 3" xfId="7607"/>
    <cellStyle name="BM UF in Col E 5 2 4" xfId="7608"/>
    <cellStyle name="BM UF in Col E 5 2 4 2" xfId="7609"/>
    <cellStyle name="BM UF in Col E 5 2 4 2 2" xfId="7610"/>
    <cellStyle name="BM UF in Col E 5 2 4 3" xfId="7611"/>
    <cellStyle name="BM UF in Col E 5 2 5" xfId="7612"/>
    <cellStyle name="BM UF in Col E 5 2 5 2" xfId="7613"/>
    <cellStyle name="BM UF in Col E 5 2 5 2 2" xfId="7614"/>
    <cellStyle name="BM UF in Col E 5 2 5 3" xfId="7615"/>
    <cellStyle name="BM UF in Col E 5 2 6" xfId="7616"/>
    <cellStyle name="BM UF in Col E 5 2 6 2" xfId="7617"/>
    <cellStyle name="BM UF in Col E 5 2 6 2 2" xfId="7618"/>
    <cellStyle name="BM UF in Col E 5 2 6 3" xfId="7619"/>
    <cellStyle name="BM UF in Col E 5 2 7" xfId="7620"/>
    <cellStyle name="BM UF in Col E 5 2 7 2" xfId="7621"/>
    <cellStyle name="BM UF in Col E 5 2 7 2 2" xfId="7622"/>
    <cellStyle name="BM UF in Col E 5 2 7 3" xfId="7623"/>
    <cellStyle name="BM UF in Col E 5 2 8" xfId="7624"/>
    <cellStyle name="BM UF in Col E 5 2 8 2" xfId="7625"/>
    <cellStyle name="BM UF in Col E 5 2 8 2 2" xfId="7626"/>
    <cellStyle name="BM UF in Col E 5 2 8 3" xfId="7627"/>
    <cellStyle name="BM UF in Col E 5 2 9" xfId="7628"/>
    <cellStyle name="BM UF in Col E 5 2 9 2" xfId="7629"/>
    <cellStyle name="BM UF in Col E 5 2 9 2 2" xfId="7630"/>
    <cellStyle name="BM UF in Col E 5 2 9 3" xfId="7631"/>
    <cellStyle name="BM UF in Col E 5 20" xfId="7632"/>
    <cellStyle name="BM UF in Col E 5 20 2" xfId="7633"/>
    <cellStyle name="BM UF in Col E 5 20 2 2" xfId="7634"/>
    <cellStyle name="BM UF in Col E 5 20 3" xfId="7635"/>
    <cellStyle name="BM UF in Col E 5 21" xfId="7636"/>
    <cellStyle name="BM UF in Col E 5 21 2" xfId="7637"/>
    <cellStyle name="BM UF in Col E 5 21 2 2" xfId="7638"/>
    <cellStyle name="BM UF in Col E 5 21 3" xfId="7639"/>
    <cellStyle name="BM UF in Col E 5 22" xfId="7640"/>
    <cellStyle name="BM UF in Col E 5 22 2" xfId="7641"/>
    <cellStyle name="BM UF in Col E 5 23" xfId="7642"/>
    <cellStyle name="BM UF in Col E 5 3" xfId="7643"/>
    <cellStyle name="BM UF in Col E 5 3 2" xfId="7644"/>
    <cellStyle name="BM UF in Col E 5 3 2 2" xfId="7645"/>
    <cellStyle name="BM UF in Col E 5 3 3" xfId="7646"/>
    <cellStyle name="BM UF in Col E 5 4" xfId="7647"/>
    <cellStyle name="BM UF in Col E 5 4 2" xfId="7648"/>
    <cellStyle name="BM UF in Col E 5 4 2 2" xfId="7649"/>
    <cellStyle name="BM UF in Col E 5 4 3" xfId="7650"/>
    <cellStyle name="BM UF in Col E 5 5" xfId="7651"/>
    <cellStyle name="BM UF in Col E 5 5 2" xfId="7652"/>
    <cellStyle name="BM UF in Col E 5 5 2 2" xfId="7653"/>
    <cellStyle name="BM UF in Col E 5 5 3" xfId="7654"/>
    <cellStyle name="BM UF in Col E 5 6" xfId="7655"/>
    <cellStyle name="BM UF in Col E 5 6 2" xfId="7656"/>
    <cellStyle name="BM UF in Col E 5 6 2 2" xfId="7657"/>
    <cellStyle name="BM UF in Col E 5 6 3" xfId="7658"/>
    <cellStyle name="BM UF in Col E 5 7" xfId="7659"/>
    <cellStyle name="BM UF in Col E 5 7 2" xfId="7660"/>
    <cellStyle name="BM UF in Col E 5 7 2 2" xfId="7661"/>
    <cellStyle name="BM UF in Col E 5 7 3" xfId="7662"/>
    <cellStyle name="BM UF in Col E 5 8" xfId="7663"/>
    <cellStyle name="BM UF in Col E 5 8 2" xfId="7664"/>
    <cellStyle name="BM UF in Col E 5 8 2 2" xfId="7665"/>
    <cellStyle name="BM UF in Col E 5 8 3" xfId="7666"/>
    <cellStyle name="BM UF in Col E 5 9" xfId="7667"/>
    <cellStyle name="BM UF in Col E 5 9 2" xfId="7668"/>
    <cellStyle name="BM UF in Col E 5 9 2 2" xfId="7669"/>
    <cellStyle name="BM UF in Col E 5 9 3" xfId="7670"/>
    <cellStyle name="BM UF in Col E 6" xfId="7671"/>
    <cellStyle name="BM UF in Col E 6 10" xfId="7672"/>
    <cellStyle name="BM UF in Col E 6 10 2" xfId="7673"/>
    <cellStyle name="BM UF in Col E 6 10 2 2" xfId="7674"/>
    <cellStyle name="BM UF in Col E 6 10 3" xfId="7675"/>
    <cellStyle name="BM UF in Col E 6 11" xfId="7676"/>
    <cellStyle name="BM UF in Col E 6 11 2" xfId="7677"/>
    <cellStyle name="BM UF in Col E 6 11 2 2" xfId="7678"/>
    <cellStyle name="BM UF in Col E 6 11 3" xfId="7679"/>
    <cellStyle name="BM UF in Col E 6 12" xfId="7680"/>
    <cellStyle name="BM UF in Col E 6 12 2" xfId="7681"/>
    <cellStyle name="BM UF in Col E 6 12 2 2" xfId="7682"/>
    <cellStyle name="BM UF in Col E 6 12 3" xfId="7683"/>
    <cellStyle name="BM UF in Col E 6 13" xfId="7684"/>
    <cellStyle name="BM UF in Col E 6 13 2" xfId="7685"/>
    <cellStyle name="BM UF in Col E 6 13 2 2" xfId="7686"/>
    <cellStyle name="BM UF in Col E 6 13 3" xfId="7687"/>
    <cellStyle name="BM UF in Col E 6 14" xfId="7688"/>
    <cellStyle name="BM UF in Col E 6 14 2" xfId="7689"/>
    <cellStyle name="BM UF in Col E 6 14 2 2" xfId="7690"/>
    <cellStyle name="BM UF in Col E 6 14 3" xfId="7691"/>
    <cellStyle name="BM UF in Col E 6 15" xfId="7692"/>
    <cellStyle name="BM UF in Col E 6 15 2" xfId="7693"/>
    <cellStyle name="BM UF in Col E 6 15 2 2" xfId="7694"/>
    <cellStyle name="BM UF in Col E 6 15 3" xfId="7695"/>
    <cellStyle name="BM UF in Col E 6 16" xfId="7696"/>
    <cellStyle name="BM UF in Col E 6 16 2" xfId="7697"/>
    <cellStyle name="BM UF in Col E 6 16 2 2" xfId="7698"/>
    <cellStyle name="BM UF in Col E 6 16 3" xfId="7699"/>
    <cellStyle name="BM UF in Col E 6 17" xfId="7700"/>
    <cellStyle name="BM UF in Col E 6 17 2" xfId="7701"/>
    <cellStyle name="BM UF in Col E 6 17 2 2" xfId="7702"/>
    <cellStyle name="BM UF in Col E 6 17 3" xfId="7703"/>
    <cellStyle name="BM UF in Col E 6 18" xfId="7704"/>
    <cellStyle name="BM UF in Col E 6 18 2" xfId="7705"/>
    <cellStyle name="BM UF in Col E 6 18 2 2" xfId="7706"/>
    <cellStyle name="BM UF in Col E 6 18 3" xfId="7707"/>
    <cellStyle name="BM UF in Col E 6 19" xfId="7708"/>
    <cellStyle name="BM UF in Col E 6 19 2" xfId="7709"/>
    <cellStyle name="BM UF in Col E 6 19 2 2" xfId="7710"/>
    <cellStyle name="BM UF in Col E 6 19 3" xfId="7711"/>
    <cellStyle name="BM UF in Col E 6 2" xfId="7712"/>
    <cellStyle name="BM UF in Col E 6 2 2" xfId="7713"/>
    <cellStyle name="BM UF in Col E 6 2 2 2" xfId="7714"/>
    <cellStyle name="BM UF in Col E 6 2 3" xfId="7715"/>
    <cellStyle name="BM UF in Col E 6 20" xfId="7716"/>
    <cellStyle name="BM UF in Col E 6 20 2" xfId="7717"/>
    <cellStyle name="BM UF in Col E 6 20 2 2" xfId="7718"/>
    <cellStyle name="BM UF in Col E 6 20 3" xfId="7719"/>
    <cellStyle name="BM UF in Col E 6 21" xfId="7720"/>
    <cellStyle name="BM UF in Col E 6 21 2" xfId="7721"/>
    <cellStyle name="BM UF in Col E 6 22" xfId="7722"/>
    <cellStyle name="BM UF in Col E 6 3" xfId="7723"/>
    <cellStyle name="BM UF in Col E 6 3 2" xfId="7724"/>
    <cellStyle name="BM UF in Col E 6 3 2 2" xfId="7725"/>
    <cellStyle name="BM UF in Col E 6 3 3" xfId="7726"/>
    <cellStyle name="BM UF in Col E 6 4" xfId="7727"/>
    <cellStyle name="BM UF in Col E 6 4 2" xfId="7728"/>
    <cellStyle name="BM UF in Col E 6 4 2 2" xfId="7729"/>
    <cellStyle name="BM UF in Col E 6 4 3" xfId="7730"/>
    <cellStyle name="BM UF in Col E 6 5" xfId="7731"/>
    <cellStyle name="BM UF in Col E 6 5 2" xfId="7732"/>
    <cellStyle name="BM UF in Col E 6 5 2 2" xfId="7733"/>
    <cellStyle name="BM UF in Col E 6 5 3" xfId="7734"/>
    <cellStyle name="BM UF in Col E 6 6" xfId="7735"/>
    <cellStyle name="BM UF in Col E 6 6 2" xfId="7736"/>
    <cellStyle name="BM UF in Col E 6 6 2 2" xfId="7737"/>
    <cellStyle name="BM UF in Col E 6 6 3" xfId="7738"/>
    <cellStyle name="BM UF in Col E 6 7" xfId="7739"/>
    <cellStyle name="BM UF in Col E 6 7 2" xfId="7740"/>
    <cellStyle name="BM UF in Col E 6 7 2 2" xfId="7741"/>
    <cellStyle name="BM UF in Col E 6 7 3" xfId="7742"/>
    <cellStyle name="BM UF in Col E 6 8" xfId="7743"/>
    <cellStyle name="BM UF in Col E 6 8 2" xfId="7744"/>
    <cellStyle name="BM UF in Col E 6 8 2 2" xfId="7745"/>
    <cellStyle name="BM UF in Col E 6 8 3" xfId="7746"/>
    <cellStyle name="BM UF in Col E 6 9" xfId="7747"/>
    <cellStyle name="BM UF in Col E 6 9 2" xfId="7748"/>
    <cellStyle name="BM UF in Col E 6 9 2 2" xfId="7749"/>
    <cellStyle name="BM UF in Col E 6 9 3" xfId="7750"/>
    <cellStyle name="BM UF in Col E 7" xfId="7751"/>
    <cellStyle name="BM UF in Col E 7 2" xfId="7752"/>
    <cellStyle name="BM UF in Col E 7 2 2" xfId="7753"/>
    <cellStyle name="BM UF in Col E 7 3" xfId="7754"/>
    <cellStyle name="BM UF in Col E 8" xfId="7755"/>
    <cellStyle name="BM UF in Col E 8 2" xfId="7756"/>
    <cellStyle name="BM UF in Col E 8 2 2" xfId="7757"/>
    <cellStyle name="BM UF in Col E 8 3" xfId="7758"/>
    <cellStyle name="BM UF in Col E 9" xfId="7759"/>
    <cellStyle name="BM UF in Col E 9 2" xfId="7760"/>
    <cellStyle name="BM UF in Col E 9 2 2" xfId="7761"/>
    <cellStyle name="BM UF in Col E 9 3" xfId="7762"/>
    <cellStyle name="Calc" xfId="7763"/>
    <cellStyle name="Calc - Blue" xfId="7764"/>
    <cellStyle name="Calc - Blue 2" xfId="7765"/>
    <cellStyle name="Calc - Feed" xfId="7766"/>
    <cellStyle name="Calc - Feed 2" xfId="7767"/>
    <cellStyle name="Calc - Green" xfId="7768"/>
    <cellStyle name="Calc - Green 2" xfId="7769"/>
    <cellStyle name="Calc - Grey" xfId="7770"/>
    <cellStyle name="Calc - Grey 2" xfId="7771"/>
    <cellStyle name="Calc - White" xfId="7772"/>
    <cellStyle name="Calc - White 2" xfId="7773"/>
    <cellStyle name="Calc 2" xfId="7774"/>
    <cellStyle name="Calculated Field" xfId="7775"/>
    <cellStyle name="Calculated Field 2" xfId="7776"/>
    <cellStyle name="Calculation 2" xfId="7777"/>
    <cellStyle name="Calculation 2 10" xfId="7778"/>
    <cellStyle name="Calculation 2 10 2" xfId="7779"/>
    <cellStyle name="Calculation 2 10 2 2" xfId="7780"/>
    <cellStyle name="Calculation 2 10 3" xfId="7781"/>
    <cellStyle name="Calculation 2 11" xfId="7782"/>
    <cellStyle name="Calculation 2 11 2" xfId="7783"/>
    <cellStyle name="Calculation 2 11 2 2" xfId="7784"/>
    <cellStyle name="Calculation 2 11 3" xfId="7785"/>
    <cellStyle name="Calculation 2 12" xfId="7786"/>
    <cellStyle name="Calculation 2 12 2" xfId="7787"/>
    <cellStyle name="Calculation 2 12 2 2" xfId="7788"/>
    <cellStyle name="Calculation 2 12 3" xfId="7789"/>
    <cellStyle name="Calculation 2 13" xfId="7790"/>
    <cellStyle name="Calculation 2 13 2" xfId="7791"/>
    <cellStyle name="Calculation 2 13 2 2" xfId="7792"/>
    <cellStyle name="Calculation 2 13 3" xfId="7793"/>
    <cellStyle name="Calculation 2 14" xfId="7794"/>
    <cellStyle name="Calculation 2 14 2" xfId="7795"/>
    <cellStyle name="Calculation 2 14 2 2" xfId="7796"/>
    <cellStyle name="Calculation 2 14 3" xfId="7797"/>
    <cellStyle name="Calculation 2 15" xfId="7798"/>
    <cellStyle name="Calculation 2 15 2" xfId="7799"/>
    <cellStyle name="Calculation 2 15 2 2" xfId="7800"/>
    <cellStyle name="Calculation 2 15 3" xfId="7801"/>
    <cellStyle name="Calculation 2 16" xfId="7802"/>
    <cellStyle name="Calculation 2 16 2" xfId="7803"/>
    <cellStyle name="Calculation 2 16 2 2" xfId="7804"/>
    <cellStyle name="Calculation 2 16 3" xfId="7805"/>
    <cellStyle name="Calculation 2 17" xfId="7806"/>
    <cellStyle name="Calculation 2 17 2" xfId="7807"/>
    <cellStyle name="Calculation 2 17 2 2" xfId="7808"/>
    <cellStyle name="Calculation 2 17 3" xfId="7809"/>
    <cellStyle name="Calculation 2 18" xfId="7810"/>
    <cellStyle name="Calculation 2 18 2" xfId="7811"/>
    <cellStyle name="Calculation 2 18 2 2" xfId="7812"/>
    <cellStyle name="Calculation 2 18 3" xfId="7813"/>
    <cellStyle name="Calculation 2 19" xfId="7814"/>
    <cellStyle name="Calculation 2 19 2" xfId="7815"/>
    <cellStyle name="Calculation 2 19 2 2" xfId="7816"/>
    <cellStyle name="Calculation 2 19 3" xfId="7817"/>
    <cellStyle name="Calculation 2 2" xfId="7818"/>
    <cellStyle name="Calculation 2 2 10" xfId="7819"/>
    <cellStyle name="Calculation 2 2 10 2" xfId="7820"/>
    <cellStyle name="Calculation 2 2 10 2 2" xfId="7821"/>
    <cellStyle name="Calculation 2 2 10 3" xfId="7822"/>
    <cellStyle name="Calculation 2 2 11" xfId="7823"/>
    <cellStyle name="Calculation 2 2 11 2" xfId="7824"/>
    <cellStyle name="Calculation 2 2 11 2 2" xfId="7825"/>
    <cellStyle name="Calculation 2 2 11 3" xfId="7826"/>
    <cellStyle name="Calculation 2 2 12" xfId="7827"/>
    <cellStyle name="Calculation 2 2 12 2" xfId="7828"/>
    <cellStyle name="Calculation 2 2 12 2 2" xfId="7829"/>
    <cellStyle name="Calculation 2 2 12 3" xfId="7830"/>
    <cellStyle name="Calculation 2 2 13" xfId="7831"/>
    <cellStyle name="Calculation 2 2 13 2" xfId="7832"/>
    <cellStyle name="Calculation 2 2 13 2 2" xfId="7833"/>
    <cellStyle name="Calculation 2 2 13 3" xfId="7834"/>
    <cellStyle name="Calculation 2 2 14" xfId="7835"/>
    <cellStyle name="Calculation 2 2 14 2" xfId="7836"/>
    <cellStyle name="Calculation 2 2 14 2 2" xfId="7837"/>
    <cellStyle name="Calculation 2 2 14 3" xfId="7838"/>
    <cellStyle name="Calculation 2 2 15" xfId="7839"/>
    <cellStyle name="Calculation 2 2 15 2" xfId="7840"/>
    <cellStyle name="Calculation 2 2 15 2 2" xfId="7841"/>
    <cellStyle name="Calculation 2 2 15 3" xfId="7842"/>
    <cellStyle name="Calculation 2 2 16" xfId="7843"/>
    <cellStyle name="Calculation 2 2 16 2" xfId="7844"/>
    <cellStyle name="Calculation 2 2 16 2 2" xfId="7845"/>
    <cellStyle name="Calculation 2 2 16 3" xfId="7846"/>
    <cellStyle name="Calculation 2 2 17" xfId="7847"/>
    <cellStyle name="Calculation 2 2 17 2" xfId="7848"/>
    <cellStyle name="Calculation 2 2 17 2 2" xfId="7849"/>
    <cellStyle name="Calculation 2 2 17 3" xfId="7850"/>
    <cellStyle name="Calculation 2 2 18" xfId="7851"/>
    <cellStyle name="Calculation 2 2 18 2" xfId="7852"/>
    <cellStyle name="Calculation 2 2 18 2 2" xfId="7853"/>
    <cellStyle name="Calculation 2 2 18 3" xfId="7854"/>
    <cellStyle name="Calculation 2 2 19" xfId="7855"/>
    <cellStyle name="Calculation 2 2 19 2" xfId="7856"/>
    <cellStyle name="Calculation 2 2 19 2 2" xfId="7857"/>
    <cellStyle name="Calculation 2 2 19 3" xfId="7858"/>
    <cellStyle name="Calculation 2 2 2" xfId="7859"/>
    <cellStyle name="Calculation 2 2 2 10" xfId="7860"/>
    <cellStyle name="Calculation 2 2 2 10 2" xfId="7861"/>
    <cellStyle name="Calculation 2 2 2 10 2 2" xfId="7862"/>
    <cellStyle name="Calculation 2 2 2 10 3" xfId="7863"/>
    <cellStyle name="Calculation 2 2 2 11" xfId="7864"/>
    <cellStyle name="Calculation 2 2 2 11 2" xfId="7865"/>
    <cellStyle name="Calculation 2 2 2 11 2 2" xfId="7866"/>
    <cellStyle name="Calculation 2 2 2 11 3" xfId="7867"/>
    <cellStyle name="Calculation 2 2 2 12" xfId="7868"/>
    <cellStyle name="Calculation 2 2 2 12 2" xfId="7869"/>
    <cellStyle name="Calculation 2 2 2 12 2 2" xfId="7870"/>
    <cellStyle name="Calculation 2 2 2 12 3" xfId="7871"/>
    <cellStyle name="Calculation 2 2 2 13" xfId="7872"/>
    <cellStyle name="Calculation 2 2 2 13 2" xfId="7873"/>
    <cellStyle name="Calculation 2 2 2 13 2 2" xfId="7874"/>
    <cellStyle name="Calculation 2 2 2 13 3" xfId="7875"/>
    <cellStyle name="Calculation 2 2 2 14" xfId="7876"/>
    <cellStyle name="Calculation 2 2 2 14 2" xfId="7877"/>
    <cellStyle name="Calculation 2 2 2 14 2 2" xfId="7878"/>
    <cellStyle name="Calculation 2 2 2 14 3" xfId="7879"/>
    <cellStyle name="Calculation 2 2 2 15" xfId="7880"/>
    <cellStyle name="Calculation 2 2 2 15 2" xfId="7881"/>
    <cellStyle name="Calculation 2 2 2 15 2 2" xfId="7882"/>
    <cellStyle name="Calculation 2 2 2 15 3" xfId="7883"/>
    <cellStyle name="Calculation 2 2 2 16" xfId="7884"/>
    <cellStyle name="Calculation 2 2 2 16 2" xfId="7885"/>
    <cellStyle name="Calculation 2 2 2 16 2 2" xfId="7886"/>
    <cellStyle name="Calculation 2 2 2 16 3" xfId="7887"/>
    <cellStyle name="Calculation 2 2 2 17" xfId="7888"/>
    <cellStyle name="Calculation 2 2 2 17 2" xfId="7889"/>
    <cellStyle name="Calculation 2 2 2 17 2 2" xfId="7890"/>
    <cellStyle name="Calculation 2 2 2 17 3" xfId="7891"/>
    <cellStyle name="Calculation 2 2 2 18" xfId="7892"/>
    <cellStyle name="Calculation 2 2 2 18 2" xfId="7893"/>
    <cellStyle name="Calculation 2 2 2 19" xfId="7894"/>
    <cellStyle name="Calculation 2 2 2 2" xfId="7895"/>
    <cellStyle name="Calculation 2 2 2 2 10" xfId="7896"/>
    <cellStyle name="Calculation 2 2 2 2 10 2" xfId="7897"/>
    <cellStyle name="Calculation 2 2 2 2 10 2 2" xfId="7898"/>
    <cellStyle name="Calculation 2 2 2 2 10 3" xfId="7899"/>
    <cellStyle name="Calculation 2 2 2 2 11" xfId="7900"/>
    <cellStyle name="Calculation 2 2 2 2 11 2" xfId="7901"/>
    <cellStyle name="Calculation 2 2 2 2 11 2 2" xfId="7902"/>
    <cellStyle name="Calculation 2 2 2 2 11 3" xfId="7903"/>
    <cellStyle name="Calculation 2 2 2 2 12" xfId="7904"/>
    <cellStyle name="Calculation 2 2 2 2 12 2" xfId="7905"/>
    <cellStyle name="Calculation 2 2 2 2 12 2 2" xfId="7906"/>
    <cellStyle name="Calculation 2 2 2 2 12 3" xfId="7907"/>
    <cellStyle name="Calculation 2 2 2 2 13" xfId="7908"/>
    <cellStyle name="Calculation 2 2 2 2 13 2" xfId="7909"/>
    <cellStyle name="Calculation 2 2 2 2 13 2 2" xfId="7910"/>
    <cellStyle name="Calculation 2 2 2 2 13 3" xfId="7911"/>
    <cellStyle name="Calculation 2 2 2 2 14" xfId="7912"/>
    <cellStyle name="Calculation 2 2 2 2 14 2" xfId="7913"/>
    <cellStyle name="Calculation 2 2 2 2 14 2 2" xfId="7914"/>
    <cellStyle name="Calculation 2 2 2 2 14 3" xfId="7915"/>
    <cellStyle name="Calculation 2 2 2 2 15" xfId="7916"/>
    <cellStyle name="Calculation 2 2 2 2 15 2" xfId="7917"/>
    <cellStyle name="Calculation 2 2 2 2 15 2 2" xfId="7918"/>
    <cellStyle name="Calculation 2 2 2 2 15 3" xfId="7919"/>
    <cellStyle name="Calculation 2 2 2 2 16" xfId="7920"/>
    <cellStyle name="Calculation 2 2 2 2 16 2" xfId="7921"/>
    <cellStyle name="Calculation 2 2 2 2 16 2 2" xfId="7922"/>
    <cellStyle name="Calculation 2 2 2 2 16 3" xfId="7923"/>
    <cellStyle name="Calculation 2 2 2 2 17" xfId="7924"/>
    <cellStyle name="Calculation 2 2 2 2 17 2" xfId="7925"/>
    <cellStyle name="Calculation 2 2 2 2 17 2 2" xfId="7926"/>
    <cellStyle name="Calculation 2 2 2 2 17 3" xfId="7927"/>
    <cellStyle name="Calculation 2 2 2 2 18" xfId="7928"/>
    <cellStyle name="Calculation 2 2 2 2 18 2" xfId="7929"/>
    <cellStyle name="Calculation 2 2 2 2 18 2 2" xfId="7930"/>
    <cellStyle name="Calculation 2 2 2 2 18 3" xfId="7931"/>
    <cellStyle name="Calculation 2 2 2 2 19" xfId="7932"/>
    <cellStyle name="Calculation 2 2 2 2 19 2" xfId="7933"/>
    <cellStyle name="Calculation 2 2 2 2 19 2 2" xfId="7934"/>
    <cellStyle name="Calculation 2 2 2 2 19 3" xfId="7935"/>
    <cellStyle name="Calculation 2 2 2 2 2" xfId="7936"/>
    <cellStyle name="Calculation 2 2 2 2 2 2" xfId="7937"/>
    <cellStyle name="Calculation 2 2 2 2 2 2 2" xfId="7938"/>
    <cellStyle name="Calculation 2 2 2 2 2 3" xfId="7939"/>
    <cellStyle name="Calculation 2 2 2 2 20" xfId="7940"/>
    <cellStyle name="Calculation 2 2 2 2 20 2" xfId="7941"/>
    <cellStyle name="Calculation 2 2 2 2 20 2 2" xfId="7942"/>
    <cellStyle name="Calculation 2 2 2 2 20 3" xfId="7943"/>
    <cellStyle name="Calculation 2 2 2 2 21" xfId="7944"/>
    <cellStyle name="Calculation 2 2 2 2 21 2" xfId="7945"/>
    <cellStyle name="Calculation 2 2 2 2 22" xfId="7946"/>
    <cellStyle name="Calculation 2 2 2 2 3" xfId="7947"/>
    <cellStyle name="Calculation 2 2 2 2 3 2" xfId="7948"/>
    <cellStyle name="Calculation 2 2 2 2 3 2 2" xfId="7949"/>
    <cellStyle name="Calculation 2 2 2 2 3 3" xfId="7950"/>
    <cellStyle name="Calculation 2 2 2 2 4" xfId="7951"/>
    <cellStyle name="Calculation 2 2 2 2 4 2" xfId="7952"/>
    <cellStyle name="Calculation 2 2 2 2 4 2 2" xfId="7953"/>
    <cellStyle name="Calculation 2 2 2 2 4 3" xfId="7954"/>
    <cellStyle name="Calculation 2 2 2 2 5" xfId="7955"/>
    <cellStyle name="Calculation 2 2 2 2 5 2" xfId="7956"/>
    <cellStyle name="Calculation 2 2 2 2 5 2 2" xfId="7957"/>
    <cellStyle name="Calculation 2 2 2 2 5 3" xfId="7958"/>
    <cellStyle name="Calculation 2 2 2 2 6" xfId="7959"/>
    <cellStyle name="Calculation 2 2 2 2 6 2" xfId="7960"/>
    <cellStyle name="Calculation 2 2 2 2 6 2 2" xfId="7961"/>
    <cellStyle name="Calculation 2 2 2 2 6 3" xfId="7962"/>
    <cellStyle name="Calculation 2 2 2 2 7" xfId="7963"/>
    <cellStyle name="Calculation 2 2 2 2 7 2" xfId="7964"/>
    <cellStyle name="Calculation 2 2 2 2 7 2 2" xfId="7965"/>
    <cellStyle name="Calculation 2 2 2 2 7 3" xfId="7966"/>
    <cellStyle name="Calculation 2 2 2 2 8" xfId="7967"/>
    <cellStyle name="Calculation 2 2 2 2 8 2" xfId="7968"/>
    <cellStyle name="Calculation 2 2 2 2 8 2 2" xfId="7969"/>
    <cellStyle name="Calculation 2 2 2 2 8 3" xfId="7970"/>
    <cellStyle name="Calculation 2 2 2 2 9" xfId="7971"/>
    <cellStyle name="Calculation 2 2 2 2 9 2" xfId="7972"/>
    <cellStyle name="Calculation 2 2 2 2 9 2 2" xfId="7973"/>
    <cellStyle name="Calculation 2 2 2 2 9 3" xfId="7974"/>
    <cellStyle name="Calculation 2 2 2 3" xfId="7975"/>
    <cellStyle name="Calculation 2 2 2 3 2" xfId="7976"/>
    <cellStyle name="Calculation 2 2 2 3 2 2" xfId="7977"/>
    <cellStyle name="Calculation 2 2 2 3 3" xfId="7978"/>
    <cellStyle name="Calculation 2 2 2 4" xfId="7979"/>
    <cellStyle name="Calculation 2 2 2 4 2" xfId="7980"/>
    <cellStyle name="Calculation 2 2 2 4 2 2" xfId="7981"/>
    <cellStyle name="Calculation 2 2 2 4 3" xfId="7982"/>
    <cellStyle name="Calculation 2 2 2 5" xfId="7983"/>
    <cellStyle name="Calculation 2 2 2 5 2" xfId="7984"/>
    <cellStyle name="Calculation 2 2 2 5 2 2" xfId="7985"/>
    <cellStyle name="Calculation 2 2 2 5 3" xfId="7986"/>
    <cellStyle name="Calculation 2 2 2 6" xfId="7987"/>
    <cellStyle name="Calculation 2 2 2 6 2" xfId="7988"/>
    <cellStyle name="Calculation 2 2 2 6 2 2" xfId="7989"/>
    <cellStyle name="Calculation 2 2 2 6 3" xfId="7990"/>
    <cellStyle name="Calculation 2 2 2 7" xfId="7991"/>
    <cellStyle name="Calculation 2 2 2 7 2" xfId="7992"/>
    <cellStyle name="Calculation 2 2 2 7 2 2" xfId="7993"/>
    <cellStyle name="Calculation 2 2 2 7 3" xfId="7994"/>
    <cellStyle name="Calculation 2 2 2 8" xfId="7995"/>
    <cellStyle name="Calculation 2 2 2 8 2" xfId="7996"/>
    <cellStyle name="Calculation 2 2 2 8 2 2" xfId="7997"/>
    <cellStyle name="Calculation 2 2 2 8 3" xfId="7998"/>
    <cellStyle name="Calculation 2 2 2 9" xfId="7999"/>
    <cellStyle name="Calculation 2 2 2 9 2" xfId="8000"/>
    <cellStyle name="Calculation 2 2 2 9 2 2" xfId="8001"/>
    <cellStyle name="Calculation 2 2 2 9 3" xfId="8002"/>
    <cellStyle name="Calculation 2 2 20" xfId="8003"/>
    <cellStyle name="Calculation 2 2 20 2" xfId="8004"/>
    <cellStyle name="Calculation 2 2 20 2 2" xfId="8005"/>
    <cellStyle name="Calculation 2 2 20 3" xfId="8006"/>
    <cellStyle name="Calculation 2 2 21" xfId="8007"/>
    <cellStyle name="Calculation 2 2 21 2" xfId="8008"/>
    <cellStyle name="Calculation 2 2 22" xfId="8009"/>
    <cellStyle name="Calculation 2 2 3" xfId="8010"/>
    <cellStyle name="Calculation 2 2 3 10" xfId="8011"/>
    <cellStyle name="Calculation 2 2 3 10 2" xfId="8012"/>
    <cellStyle name="Calculation 2 2 3 10 2 2" xfId="8013"/>
    <cellStyle name="Calculation 2 2 3 10 3" xfId="8014"/>
    <cellStyle name="Calculation 2 2 3 11" xfId="8015"/>
    <cellStyle name="Calculation 2 2 3 11 2" xfId="8016"/>
    <cellStyle name="Calculation 2 2 3 11 2 2" xfId="8017"/>
    <cellStyle name="Calculation 2 2 3 11 3" xfId="8018"/>
    <cellStyle name="Calculation 2 2 3 12" xfId="8019"/>
    <cellStyle name="Calculation 2 2 3 12 2" xfId="8020"/>
    <cellStyle name="Calculation 2 2 3 12 2 2" xfId="8021"/>
    <cellStyle name="Calculation 2 2 3 12 3" xfId="8022"/>
    <cellStyle name="Calculation 2 2 3 13" xfId="8023"/>
    <cellStyle name="Calculation 2 2 3 13 2" xfId="8024"/>
    <cellStyle name="Calculation 2 2 3 13 2 2" xfId="8025"/>
    <cellStyle name="Calculation 2 2 3 13 3" xfId="8026"/>
    <cellStyle name="Calculation 2 2 3 14" xfId="8027"/>
    <cellStyle name="Calculation 2 2 3 14 2" xfId="8028"/>
    <cellStyle name="Calculation 2 2 3 14 2 2" xfId="8029"/>
    <cellStyle name="Calculation 2 2 3 14 3" xfId="8030"/>
    <cellStyle name="Calculation 2 2 3 15" xfId="8031"/>
    <cellStyle name="Calculation 2 2 3 15 2" xfId="8032"/>
    <cellStyle name="Calculation 2 2 3 15 2 2" xfId="8033"/>
    <cellStyle name="Calculation 2 2 3 15 3" xfId="8034"/>
    <cellStyle name="Calculation 2 2 3 16" xfId="8035"/>
    <cellStyle name="Calculation 2 2 3 16 2" xfId="8036"/>
    <cellStyle name="Calculation 2 2 3 16 2 2" xfId="8037"/>
    <cellStyle name="Calculation 2 2 3 16 3" xfId="8038"/>
    <cellStyle name="Calculation 2 2 3 17" xfId="8039"/>
    <cellStyle name="Calculation 2 2 3 17 2" xfId="8040"/>
    <cellStyle name="Calculation 2 2 3 17 2 2" xfId="8041"/>
    <cellStyle name="Calculation 2 2 3 17 3" xfId="8042"/>
    <cellStyle name="Calculation 2 2 3 18" xfId="8043"/>
    <cellStyle name="Calculation 2 2 3 18 2" xfId="8044"/>
    <cellStyle name="Calculation 2 2 3 19" xfId="8045"/>
    <cellStyle name="Calculation 2 2 3 2" xfId="8046"/>
    <cellStyle name="Calculation 2 2 3 2 10" xfId="8047"/>
    <cellStyle name="Calculation 2 2 3 2 10 2" xfId="8048"/>
    <cellStyle name="Calculation 2 2 3 2 10 2 2" xfId="8049"/>
    <cellStyle name="Calculation 2 2 3 2 10 3" xfId="8050"/>
    <cellStyle name="Calculation 2 2 3 2 11" xfId="8051"/>
    <cellStyle name="Calculation 2 2 3 2 11 2" xfId="8052"/>
    <cellStyle name="Calculation 2 2 3 2 11 2 2" xfId="8053"/>
    <cellStyle name="Calculation 2 2 3 2 11 3" xfId="8054"/>
    <cellStyle name="Calculation 2 2 3 2 12" xfId="8055"/>
    <cellStyle name="Calculation 2 2 3 2 12 2" xfId="8056"/>
    <cellStyle name="Calculation 2 2 3 2 12 2 2" xfId="8057"/>
    <cellStyle name="Calculation 2 2 3 2 12 3" xfId="8058"/>
    <cellStyle name="Calculation 2 2 3 2 13" xfId="8059"/>
    <cellStyle name="Calculation 2 2 3 2 13 2" xfId="8060"/>
    <cellStyle name="Calculation 2 2 3 2 13 2 2" xfId="8061"/>
    <cellStyle name="Calculation 2 2 3 2 13 3" xfId="8062"/>
    <cellStyle name="Calculation 2 2 3 2 14" xfId="8063"/>
    <cellStyle name="Calculation 2 2 3 2 14 2" xfId="8064"/>
    <cellStyle name="Calculation 2 2 3 2 14 2 2" xfId="8065"/>
    <cellStyle name="Calculation 2 2 3 2 14 3" xfId="8066"/>
    <cellStyle name="Calculation 2 2 3 2 15" xfId="8067"/>
    <cellStyle name="Calculation 2 2 3 2 15 2" xfId="8068"/>
    <cellStyle name="Calculation 2 2 3 2 15 2 2" xfId="8069"/>
    <cellStyle name="Calculation 2 2 3 2 15 3" xfId="8070"/>
    <cellStyle name="Calculation 2 2 3 2 16" xfId="8071"/>
    <cellStyle name="Calculation 2 2 3 2 16 2" xfId="8072"/>
    <cellStyle name="Calculation 2 2 3 2 16 2 2" xfId="8073"/>
    <cellStyle name="Calculation 2 2 3 2 16 3" xfId="8074"/>
    <cellStyle name="Calculation 2 2 3 2 17" xfId="8075"/>
    <cellStyle name="Calculation 2 2 3 2 17 2" xfId="8076"/>
    <cellStyle name="Calculation 2 2 3 2 17 2 2" xfId="8077"/>
    <cellStyle name="Calculation 2 2 3 2 17 3" xfId="8078"/>
    <cellStyle name="Calculation 2 2 3 2 18" xfId="8079"/>
    <cellStyle name="Calculation 2 2 3 2 18 2" xfId="8080"/>
    <cellStyle name="Calculation 2 2 3 2 18 2 2" xfId="8081"/>
    <cellStyle name="Calculation 2 2 3 2 18 3" xfId="8082"/>
    <cellStyle name="Calculation 2 2 3 2 19" xfId="8083"/>
    <cellStyle name="Calculation 2 2 3 2 19 2" xfId="8084"/>
    <cellStyle name="Calculation 2 2 3 2 19 2 2" xfId="8085"/>
    <cellStyle name="Calculation 2 2 3 2 19 3" xfId="8086"/>
    <cellStyle name="Calculation 2 2 3 2 2" xfId="8087"/>
    <cellStyle name="Calculation 2 2 3 2 2 2" xfId="8088"/>
    <cellStyle name="Calculation 2 2 3 2 2 2 2" xfId="8089"/>
    <cellStyle name="Calculation 2 2 3 2 2 3" xfId="8090"/>
    <cellStyle name="Calculation 2 2 3 2 20" xfId="8091"/>
    <cellStyle name="Calculation 2 2 3 2 20 2" xfId="8092"/>
    <cellStyle name="Calculation 2 2 3 2 20 2 2" xfId="8093"/>
    <cellStyle name="Calculation 2 2 3 2 20 3" xfId="8094"/>
    <cellStyle name="Calculation 2 2 3 2 21" xfId="8095"/>
    <cellStyle name="Calculation 2 2 3 2 21 2" xfId="8096"/>
    <cellStyle name="Calculation 2 2 3 2 22" xfId="8097"/>
    <cellStyle name="Calculation 2 2 3 2 3" xfId="8098"/>
    <cellStyle name="Calculation 2 2 3 2 3 2" xfId="8099"/>
    <cellStyle name="Calculation 2 2 3 2 3 2 2" xfId="8100"/>
    <cellStyle name="Calculation 2 2 3 2 3 3" xfId="8101"/>
    <cellStyle name="Calculation 2 2 3 2 4" xfId="8102"/>
    <cellStyle name="Calculation 2 2 3 2 4 2" xfId="8103"/>
    <cellStyle name="Calculation 2 2 3 2 4 2 2" xfId="8104"/>
    <cellStyle name="Calculation 2 2 3 2 4 3" xfId="8105"/>
    <cellStyle name="Calculation 2 2 3 2 5" xfId="8106"/>
    <cellStyle name="Calculation 2 2 3 2 5 2" xfId="8107"/>
    <cellStyle name="Calculation 2 2 3 2 5 2 2" xfId="8108"/>
    <cellStyle name="Calculation 2 2 3 2 5 3" xfId="8109"/>
    <cellStyle name="Calculation 2 2 3 2 6" xfId="8110"/>
    <cellStyle name="Calculation 2 2 3 2 6 2" xfId="8111"/>
    <cellStyle name="Calculation 2 2 3 2 6 2 2" xfId="8112"/>
    <cellStyle name="Calculation 2 2 3 2 6 3" xfId="8113"/>
    <cellStyle name="Calculation 2 2 3 2 7" xfId="8114"/>
    <cellStyle name="Calculation 2 2 3 2 7 2" xfId="8115"/>
    <cellStyle name="Calculation 2 2 3 2 7 2 2" xfId="8116"/>
    <cellStyle name="Calculation 2 2 3 2 7 3" xfId="8117"/>
    <cellStyle name="Calculation 2 2 3 2 8" xfId="8118"/>
    <cellStyle name="Calculation 2 2 3 2 8 2" xfId="8119"/>
    <cellStyle name="Calculation 2 2 3 2 8 2 2" xfId="8120"/>
    <cellStyle name="Calculation 2 2 3 2 8 3" xfId="8121"/>
    <cellStyle name="Calculation 2 2 3 2 9" xfId="8122"/>
    <cellStyle name="Calculation 2 2 3 2 9 2" xfId="8123"/>
    <cellStyle name="Calculation 2 2 3 2 9 2 2" xfId="8124"/>
    <cellStyle name="Calculation 2 2 3 2 9 3" xfId="8125"/>
    <cellStyle name="Calculation 2 2 3 3" xfId="8126"/>
    <cellStyle name="Calculation 2 2 3 3 2" xfId="8127"/>
    <cellStyle name="Calculation 2 2 3 3 2 2" xfId="8128"/>
    <cellStyle name="Calculation 2 2 3 3 3" xfId="8129"/>
    <cellStyle name="Calculation 2 2 3 4" xfId="8130"/>
    <cellStyle name="Calculation 2 2 3 4 2" xfId="8131"/>
    <cellStyle name="Calculation 2 2 3 4 2 2" xfId="8132"/>
    <cellStyle name="Calculation 2 2 3 4 3" xfId="8133"/>
    <cellStyle name="Calculation 2 2 3 5" xfId="8134"/>
    <cellStyle name="Calculation 2 2 3 5 2" xfId="8135"/>
    <cellStyle name="Calculation 2 2 3 5 2 2" xfId="8136"/>
    <cellStyle name="Calculation 2 2 3 5 3" xfId="8137"/>
    <cellStyle name="Calculation 2 2 3 6" xfId="8138"/>
    <cellStyle name="Calculation 2 2 3 6 2" xfId="8139"/>
    <cellStyle name="Calculation 2 2 3 6 2 2" xfId="8140"/>
    <cellStyle name="Calculation 2 2 3 6 3" xfId="8141"/>
    <cellStyle name="Calculation 2 2 3 7" xfId="8142"/>
    <cellStyle name="Calculation 2 2 3 7 2" xfId="8143"/>
    <cellStyle name="Calculation 2 2 3 7 2 2" xfId="8144"/>
    <cellStyle name="Calculation 2 2 3 7 3" xfId="8145"/>
    <cellStyle name="Calculation 2 2 3 8" xfId="8146"/>
    <cellStyle name="Calculation 2 2 3 8 2" xfId="8147"/>
    <cellStyle name="Calculation 2 2 3 8 2 2" xfId="8148"/>
    <cellStyle name="Calculation 2 2 3 8 3" xfId="8149"/>
    <cellStyle name="Calculation 2 2 3 9" xfId="8150"/>
    <cellStyle name="Calculation 2 2 3 9 2" xfId="8151"/>
    <cellStyle name="Calculation 2 2 3 9 2 2" xfId="8152"/>
    <cellStyle name="Calculation 2 2 3 9 3" xfId="8153"/>
    <cellStyle name="Calculation 2 2 4" xfId="8154"/>
    <cellStyle name="Calculation 2 2 4 10" xfId="8155"/>
    <cellStyle name="Calculation 2 2 4 10 2" xfId="8156"/>
    <cellStyle name="Calculation 2 2 4 10 2 2" xfId="8157"/>
    <cellStyle name="Calculation 2 2 4 10 3" xfId="8158"/>
    <cellStyle name="Calculation 2 2 4 11" xfId="8159"/>
    <cellStyle name="Calculation 2 2 4 11 2" xfId="8160"/>
    <cellStyle name="Calculation 2 2 4 11 2 2" xfId="8161"/>
    <cellStyle name="Calculation 2 2 4 11 3" xfId="8162"/>
    <cellStyle name="Calculation 2 2 4 12" xfId="8163"/>
    <cellStyle name="Calculation 2 2 4 12 2" xfId="8164"/>
    <cellStyle name="Calculation 2 2 4 12 2 2" xfId="8165"/>
    <cellStyle name="Calculation 2 2 4 12 3" xfId="8166"/>
    <cellStyle name="Calculation 2 2 4 13" xfId="8167"/>
    <cellStyle name="Calculation 2 2 4 13 2" xfId="8168"/>
    <cellStyle name="Calculation 2 2 4 13 2 2" xfId="8169"/>
    <cellStyle name="Calculation 2 2 4 13 3" xfId="8170"/>
    <cellStyle name="Calculation 2 2 4 14" xfId="8171"/>
    <cellStyle name="Calculation 2 2 4 14 2" xfId="8172"/>
    <cellStyle name="Calculation 2 2 4 14 2 2" xfId="8173"/>
    <cellStyle name="Calculation 2 2 4 14 3" xfId="8174"/>
    <cellStyle name="Calculation 2 2 4 15" xfId="8175"/>
    <cellStyle name="Calculation 2 2 4 15 2" xfId="8176"/>
    <cellStyle name="Calculation 2 2 4 15 2 2" xfId="8177"/>
    <cellStyle name="Calculation 2 2 4 15 3" xfId="8178"/>
    <cellStyle name="Calculation 2 2 4 16" xfId="8179"/>
    <cellStyle name="Calculation 2 2 4 16 2" xfId="8180"/>
    <cellStyle name="Calculation 2 2 4 16 2 2" xfId="8181"/>
    <cellStyle name="Calculation 2 2 4 16 3" xfId="8182"/>
    <cellStyle name="Calculation 2 2 4 17" xfId="8183"/>
    <cellStyle name="Calculation 2 2 4 17 2" xfId="8184"/>
    <cellStyle name="Calculation 2 2 4 17 2 2" xfId="8185"/>
    <cellStyle name="Calculation 2 2 4 17 3" xfId="8186"/>
    <cellStyle name="Calculation 2 2 4 18" xfId="8187"/>
    <cellStyle name="Calculation 2 2 4 18 2" xfId="8188"/>
    <cellStyle name="Calculation 2 2 4 18 2 2" xfId="8189"/>
    <cellStyle name="Calculation 2 2 4 18 3" xfId="8190"/>
    <cellStyle name="Calculation 2 2 4 19" xfId="8191"/>
    <cellStyle name="Calculation 2 2 4 19 2" xfId="8192"/>
    <cellStyle name="Calculation 2 2 4 19 2 2" xfId="8193"/>
    <cellStyle name="Calculation 2 2 4 19 3" xfId="8194"/>
    <cellStyle name="Calculation 2 2 4 2" xfId="8195"/>
    <cellStyle name="Calculation 2 2 4 2 10" xfId="8196"/>
    <cellStyle name="Calculation 2 2 4 2 10 2" xfId="8197"/>
    <cellStyle name="Calculation 2 2 4 2 10 2 2" xfId="8198"/>
    <cellStyle name="Calculation 2 2 4 2 10 3" xfId="8199"/>
    <cellStyle name="Calculation 2 2 4 2 11" xfId="8200"/>
    <cellStyle name="Calculation 2 2 4 2 11 2" xfId="8201"/>
    <cellStyle name="Calculation 2 2 4 2 11 2 2" xfId="8202"/>
    <cellStyle name="Calculation 2 2 4 2 11 3" xfId="8203"/>
    <cellStyle name="Calculation 2 2 4 2 12" xfId="8204"/>
    <cellStyle name="Calculation 2 2 4 2 12 2" xfId="8205"/>
    <cellStyle name="Calculation 2 2 4 2 12 2 2" xfId="8206"/>
    <cellStyle name="Calculation 2 2 4 2 12 3" xfId="8207"/>
    <cellStyle name="Calculation 2 2 4 2 13" xfId="8208"/>
    <cellStyle name="Calculation 2 2 4 2 13 2" xfId="8209"/>
    <cellStyle name="Calculation 2 2 4 2 13 2 2" xfId="8210"/>
    <cellStyle name="Calculation 2 2 4 2 13 3" xfId="8211"/>
    <cellStyle name="Calculation 2 2 4 2 14" xfId="8212"/>
    <cellStyle name="Calculation 2 2 4 2 14 2" xfId="8213"/>
    <cellStyle name="Calculation 2 2 4 2 14 2 2" xfId="8214"/>
    <cellStyle name="Calculation 2 2 4 2 14 3" xfId="8215"/>
    <cellStyle name="Calculation 2 2 4 2 15" xfId="8216"/>
    <cellStyle name="Calculation 2 2 4 2 15 2" xfId="8217"/>
    <cellStyle name="Calculation 2 2 4 2 15 2 2" xfId="8218"/>
    <cellStyle name="Calculation 2 2 4 2 15 3" xfId="8219"/>
    <cellStyle name="Calculation 2 2 4 2 16" xfId="8220"/>
    <cellStyle name="Calculation 2 2 4 2 16 2" xfId="8221"/>
    <cellStyle name="Calculation 2 2 4 2 16 2 2" xfId="8222"/>
    <cellStyle name="Calculation 2 2 4 2 16 3" xfId="8223"/>
    <cellStyle name="Calculation 2 2 4 2 17" xfId="8224"/>
    <cellStyle name="Calculation 2 2 4 2 17 2" xfId="8225"/>
    <cellStyle name="Calculation 2 2 4 2 17 2 2" xfId="8226"/>
    <cellStyle name="Calculation 2 2 4 2 17 3" xfId="8227"/>
    <cellStyle name="Calculation 2 2 4 2 18" xfId="8228"/>
    <cellStyle name="Calculation 2 2 4 2 18 2" xfId="8229"/>
    <cellStyle name="Calculation 2 2 4 2 18 2 2" xfId="8230"/>
    <cellStyle name="Calculation 2 2 4 2 18 3" xfId="8231"/>
    <cellStyle name="Calculation 2 2 4 2 19" xfId="8232"/>
    <cellStyle name="Calculation 2 2 4 2 19 2" xfId="8233"/>
    <cellStyle name="Calculation 2 2 4 2 19 2 2" xfId="8234"/>
    <cellStyle name="Calculation 2 2 4 2 19 3" xfId="8235"/>
    <cellStyle name="Calculation 2 2 4 2 2" xfId="8236"/>
    <cellStyle name="Calculation 2 2 4 2 2 2" xfId="8237"/>
    <cellStyle name="Calculation 2 2 4 2 2 2 2" xfId="8238"/>
    <cellStyle name="Calculation 2 2 4 2 2 3" xfId="8239"/>
    <cellStyle name="Calculation 2 2 4 2 20" xfId="8240"/>
    <cellStyle name="Calculation 2 2 4 2 20 2" xfId="8241"/>
    <cellStyle name="Calculation 2 2 4 2 20 2 2" xfId="8242"/>
    <cellStyle name="Calculation 2 2 4 2 20 3" xfId="8243"/>
    <cellStyle name="Calculation 2 2 4 2 21" xfId="8244"/>
    <cellStyle name="Calculation 2 2 4 2 21 2" xfId="8245"/>
    <cellStyle name="Calculation 2 2 4 2 22" xfId="8246"/>
    <cellStyle name="Calculation 2 2 4 2 3" xfId="8247"/>
    <cellStyle name="Calculation 2 2 4 2 3 2" xfId="8248"/>
    <cellStyle name="Calculation 2 2 4 2 3 2 2" xfId="8249"/>
    <cellStyle name="Calculation 2 2 4 2 3 3" xfId="8250"/>
    <cellStyle name="Calculation 2 2 4 2 4" xfId="8251"/>
    <cellStyle name="Calculation 2 2 4 2 4 2" xfId="8252"/>
    <cellStyle name="Calculation 2 2 4 2 4 2 2" xfId="8253"/>
    <cellStyle name="Calculation 2 2 4 2 4 3" xfId="8254"/>
    <cellStyle name="Calculation 2 2 4 2 5" xfId="8255"/>
    <cellStyle name="Calculation 2 2 4 2 5 2" xfId="8256"/>
    <cellStyle name="Calculation 2 2 4 2 5 2 2" xfId="8257"/>
    <cellStyle name="Calculation 2 2 4 2 5 3" xfId="8258"/>
    <cellStyle name="Calculation 2 2 4 2 6" xfId="8259"/>
    <cellStyle name="Calculation 2 2 4 2 6 2" xfId="8260"/>
    <cellStyle name="Calculation 2 2 4 2 6 2 2" xfId="8261"/>
    <cellStyle name="Calculation 2 2 4 2 6 3" xfId="8262"/>
    <cellStyle name="Calculation 2 2 4 2 7" xfId="8263"/>
    <cellStyle name="Calculation 2 2 4 2 7 2" xfId="8264"/>
    <cellStyle name="Calculation 2 2 4 2 7 2 2" xfId="8265"/>
    <cellStyle name="Calculation 2 2 4 2 7 3" xfId="8266"/>
    <cellStyle name="Calculation 2 2 4 2 8" xfId="8267"/>
    <cellStyle name="Calculation 2 2 4 2 8 2" xfId="8268"/>
    <cellStyle name="Calculation 2 2 4 2 8 2 2" xfId="8269"/>
    <cellStyle name="Calculation 2 2 4 2 8 3" xfId="8270"/>
    <cellStyle name="Calculation 2 2 4 2 9" xfId="8271"/>
    <cellStyle name="Calculation 2 2 4 2 9 2" xfId="8272"/>
    <cellStyle name="Calculation 2 2 4 2 9 2 2" xfId="8273"/>
    <cellStyle name="Calculation 2 2 4 2 9 3" xfId="8274"/>
    <cellStyle name="Calculation 2 2 4 20" xfId="8275"/>
    <cellStyle name="Calculation 2 2 4 20 2" xfId="8276"/>
    <cellStyle name="Calculation 2 2 4 20 2 2" xfId="8277"/>
    <cellStyle name="Calculation 2 2 4 20 3" xfId="8278"/>
    <cellStyle name="Calculation 2 2 4 21" xfId="8279"/>
    <cellStyle name="Calculation 2 2 4 21 2" xfId="8280"/>
    <cellStyle name="Calculation 2 2 4 21 2 2" xfId="8281"/>
    <cellStyle name="Calculation 2 2 4 21 3" xfId="8282"/>
    <cellStyle name="Calculation 2 2 4 22" xfId="8283"/>
    <cellStyle name="Calculation 2 2 4 22 2" xfId="8284"/>
    <cellStyle name="Calculation 2 2 4 23" xfId="8285"/>
    <cellStyle name="Calculation 2 2 4 3" xfId="8286"/>
    <cellStyle name="Calculation 2 2 4 3 2" xfId="8287"/>
    <cellStyle name="Calculation 2 2 4 3 2 2" xfId="8288"/>
    <cellStyle name="Calculation 2 2 4 3 3" xfId="8289"/>
    <cellStyle name="Calculation 2 2 4 4" xfId="8290"/>
    <cellStyle name="Calculation 2 2 4 4 2" xfId="8291"/>
    <cellStyle name="Calculation 2 2 4 4 2 2" xfId="8292"/>
    <cellStyle name="Calculation 2 2 4 4 3" xfId="8293"/>
    <cellStyle name="Calculation 2 2 4 5" xfId="8294"/>
    <cellStyle name="Calculation 2 2 4 5 2" xfId="8295"/>
    <cellStyle name="Calculation 2 2 4 5 2 2" xfId="8296"/>
    <cellStyle name="Calculation 2 2 4 5 3" xfId="8297"/>
    <cellStyle name="Calculation 2 2 4 6" xfId="8298"/>
    <cellStyle name="Calculation 2 2 4 6 2" xfId="8299"/>
    <cellStyle name="Calculation 2 2 4 6 2 2" xfId="8300"/>
    <cellStyle name="Calculation 2 2 4 6 3" xfId="8301"/>
    <cellStyle name="Calculation 2 2 4 7" xfId="8302"/>
    <cellStyle name="Calculation 2 2 4 7 2" xfId="8303"/>
    <cellStyle name="Calculation 2 2 4 7 2 2" xfId="8304"/>
    <cellStyle name="Calculation 2 2 4 7 3" xfId="8305"/>
    <cellStyle name="Calculation 2 2 4 8" xfId="8306"/>
    <cellStyle name="Calculation 2 2 4 8 2" xfId="8307"/>
    <cellStyle name="Calculation 2 2 4 8 2 2" xfId="8308"/>
    <cellStyle name="Calculation 2 2 4 8 3" xfId="8309"/>
    <cellStyle name="Calculation 2 2 4 9" xfId="8310"/>
    <cellStyle name="Calculation 2 2 4 9 2" xfId="8311"/>
    <cellStyle name="Calculation 2 2 4 9 2 2" xfId="8312"/>
    <cellStyle name="Calculation 2 2 4 9 3" xfId="8313"/>
    <cellStyle name="Calculation 2 2 5" xfId="8314"/>
    <cellStyle name="Calculation 2 2 5 10" xfId="8315"/>
    <cellStyle name="Calculation 2 2 5 10 2" xfId="8316"/>
    <cellStyle name="Calculation 2 2 5 10 2 2" xfId="8317"/>
    <cellStyle name="Calculation 2 2 5 10 3" xfId="8318"/>
    <cellStyle name="Calculation 2 2 5 11" xfId="8319"/>
    <cellStyle name="Calculation 2 2 5 11 2" xfId="8320"/>
    <cellStyle name="Calculation 2 2 5 11 2 2" xfId="8321"/>
    <cellStyle name="Calculation 2 2 5 11 3" xfId="8322"/>
    <cellStyle name="Calculation 2 2 5 12" xfId="8323"/>
    <cellStyle name="Calculation 2 2 5 12 2" xfId="8324"/>
    <cellStyle name="Calculation 2 2 5 12 2 2" xfId="8325"/>
    <cellStyle name="Calculation 2 2 5 12 3" xfId="8326"/>
    <cellStyle name="Calculation 2 2 5 13" xfId="8327"/>
    <cellStyle name="Calculation 2 2 5 13 2" xfId="8328"/>
    <cellStyle name="Calculation 2 2 5 13 2 2" xfId="8329"/>
    <cellStyle name="Calculation 2 2 5 13 3" xfId="8330"/>
    <cellStyle name="Calculation 2 2 5 14" xfId="8331"/>
    <cellStyle name="Calculation 2 2 5 14 2" xfId="8332"/>
    <cellStyle name="Calculation 2 2 5 14 2 2" xfId="8333"/>
    <cellStyle name="Calculation 2 2 5 14 3" xfId="8334"/>
    <cellStyle name="Calculation 2 2 5 15" xfId="8335"/>
    <cellStyle name="Calculation 2 2 5 15 2" xfId="8336"/>
    <cellStyle name="Calculation 2 2 5 15 2 2" xfId="8337"/>
    <cellStyle name="Calculation 2 2 5 15 3" xfId="8338"/>
    <cellStyle name="Calculation 2 2 5 16" xfId="8339"/>
    <cellStyle name="Calculation 2 2 5 16 2" xfId="8340"/>
    <cellStyle name="Calculation 2 2 5 16 2 2" xfId="8341"/>
    <cellStyle name="Calculation 2 2 5 16 3" xfId="8342"/>
    <cellStyle name="Calculation 2 2 5 17" xfId="8343"/>
    <cellStyle name="Calculation 2 2 5 17 2" xfId="8344"/>
    <cellStyle name="Calculation 2 2 5 17 2 2" xfId="8345"/>
    <cellStyle name="Calculation 2 2 5 17 3" xfId="8346"/>
    <cellStyle name="Calculation 2 2 5 18" xfId="8347"/>
    <cellStyle name="Calculation 2 2 5 18 2" xfId="8348"/>
    <cellStyle name="Calculation 2 2 5 18 2 2" xfId="8349"/>
    <cellStyle name="Calculation 2 2 5 18 3" xfId="8350"/>
    <cellStyle name="Calculation 2 2 5 19" xfId="8351"/>
    <cellStyle name="Calculation 2 2 5 19 2" xfId="8352"/>
    <cellStyle name="Calculation 2 2 5 19 2 2" xfId="8353"/>
    <cellStyle name="Calculation 2 2 5 19 3" xfId="8354"/>
    <cellStyle name="Calculation 2 2 5 2" xfId="8355"/>
    <cellStyle name="Calculation 2 2 5 2 2" xfId="8356"/>
    <cellStyle name="Calculation 2 2 5 2 2 2" xfId="8357"/>
    <cellStyle name="Calculation 2 2 5 2 3" xfId="8358"/>
    <cellStyle name="Calculation 2 2 5 20" xfId="8359"/>
    <cellStyle name="Calculation 2 2 5 20 2" xfId="8360"/>
    <cellStyle name="Calculation 2 2 5 20 2 2" xfId="8361"/>
    <cellStyle name="Calculation 2 2 5 20 3" xfId="8362"/>
    <cellStyle name="Calculation 2 2 5 21" xfId="8363"/>
    <cellStyle name="Calculation 2 2 5 21 2" xfId="8364"/>
    <cellStyle name="Calculation 2 2 5 22" xfId="8365"/>
    <cellStyle name="Calculation 2 2 5 3" xfId="8366"/>
    <cellStyle name="Calculation 2 2 5 3 2" xfId="8367"/>
    <cellStyle name="Calculation 2 2 5 3 2 2" xfId="8368"/>
    <cellStyle name="Calculation 2 2 5 3 3" xfId="8369"/>
    <cellStyle name="Calculation 2 2 5 4" xfId="8370"/>
    <cellStyle name="Calculation 2 2 5 4 2" xfId="8371"/>
    <cellStyle name="Calculation 2 2 5 4 2 2" xfId="8372"/>
    <cellStyle name="Calculation 2 2 5 4 3" xfId="8373"/>
    <cellStyle name="Calculation 2 2 5 5" xfId="8374"/>
    <cellStyle name="Calculation 2 2 5 5 2" xfId="8375"/>
    <cellStyle name="Calculation 2 2 5 5 2 2" xfId="8376"/>
    <cellStyle name="Calculation 2 2 5 5 3" xfId="8377"/>
    <cellStyle name="Calculation 2 2 5 6" xfId="8378"/>
    <cellStyle name="Calculation 2 2 5 6 2" xfId="8379"/>
    <cellStyle name="Calculation 2 2 5 6 2 2" xfId="8380"/>
    <cellStyle name="Calculation 2 2 5 6 3" xfId="8381"/>
    <cellStyle name="Calculation 2 2 5 7" xfId="8382"/>
    <cellStyle name="Calculation 2 2 5 7 2" xfId="8383"/>
    <cellStyle name="Calculation 2 2 5 7 2 2" xfId="8384"/>
    <cellStyle name="Calculation 2 2 5 7 3" xfId="8385"/>
    <cellStyle name="Calculation 2 2 5 8" xfId="8386"/>
    <cellStyle name="Calculation 2 2 5 8 2" xfId="8387"/>
    <cellStyle name="Calculation 2 2 5 8 2 2" xfId="8388"/>
    <cellStyle name="Calculation 2 2 5 8 3" xfId="8389"/>
    <cellStyle name="Calculation 2 2 5 9" xfId="8390"/>
    <cellStyle name="Calculation 2 2 5 9 2" xfId="8391"/>
    <cellStyle name="Calculation 2 2 5 9 2 2" xfId="8392"/>
    <cellStyle name="Calculation 2 2 5 9 3" xfId="8393"/>
    <cellStyle name="Calculation 2 2 6" xfId="8394"/>
    <cellStyle name="Calculation 2 2 6 2" xfId="8395"/>
    <cellStyle name="Calculation 2 2 6 2 2" xfId="8396"/>
    <cellStyle name="Calculation 2 2 6 3" xfId="8397"/>
    <cellStyle name="Calculation 2 2 7" xfId="8398"/>
    <cellStyle name="Calculation 2 2 7 2" xfId="8399"/>
    <cellStyle name="Calculation 2 2 7 2 2" xfId="8400"/>
    <cellStyle name="Calculation 2 2 7 3" xfId="8401"/>
    <cellStyle name="Calculation 2 2 8" xfId="8402"/>
    <cellStyle name="Calculation 2 2 8 2" xfId="8403"/>
    <cellStyle name="Calculation 2 2 8 2 2" xfId="8404"/>
    <cellStyle name="Calculation 2 2 8 3" xfId="8405"/>
    <cellStyle name="Calculation 2 2 9" xfId="8406"/>
    <cellStyle name="Calculation 2 2 9 2" xfId="8407"/>
    <cellStyle name="Calculation 2 2 9 2 2" xfId="8408"/>
    <cellStyle name="Calculation 2 2 9 3" xfId="8409"/>
    <cellStyle name="Calculation 2 20" xfId="8410"/>
    <cellStyle name="Calculation 2 20 2" xfId="8411"/>
    <cellStyle name="Calculation 2 20 2 2" xfId="8412"/>
    <cellStyle name="Calculation 2 20 3" xfId="8413"/>
    <cellStyle name="Calculation 2 21" xfId="8414"/>
    <cellStyle name="Calculation 2 21 2" xfId="8415"/>
    <cellStyle name="Calculation 2 21 2 2" xfId="8416"/>
    <cellStyle name="Calculation 2 21 3" xfId="8417"/>
    <cellStyle name="Calculation 2 22" xfId="8418"/>
    <cellStyle name="Calculation 2 22 2" xfId="8419"/>
    <cellStyle name="Calculation 2 23" xfId="8420"/>
    <cellStyle name="Calculation 2 24" xfId="8421"/>
    <cellStyle name="Calculation 2 25" xfId="8422"/>
    <cellStyle name="Calculation 2 26" xfId="8423"/>
    <cellStyle name="Calculation 2 27" xfId="8424"/>
    <cellStyle name="Calculation 2 3" xfId="8425"/>
    <cellStyle name="Calculation 2 3 10" xfId="8426"/>
    <cellStyle name="Calculation 2 3 10 2" xfId="8427"/>
    <cellStyle name="Calculation 2 3 10 2 2" xfId="8428"/>
    <cellStyle name="Calculation 2 3 10 3" xfId="8429"/>
    <cellStyle name="Calculation 2 3 11" xfId="8430"/>
    <cellStyle name="Calculation 2 3 11 2" xfId="8431"/>
    <cellStyle name="Calculation 2 3 11 2 2" xfId="8432"/>
    <cellStyle name="Calculation 2 3 11 3" xfId="8433"/>
    <cellStyle name="Calculation 2 3 12" xfId="8434"/>
    <cellStyle name="Calculation 2 3 12 2" xfId="8435"/>
    <cellStyle name="Calculation 2 3 12 2 2" xfId="8436"/>
    <cellStyle name="Calculation 2 3 12 3" xfId="8437"/>
    <cellStyle name="Calculation 2 3 13" xfId="8438"/>
    <cellStyle name="Calculation 2 3 13 2" xfId="8439"/>
    <cellStyle name="Calculation 2 3 13 2 2" xfId="8440"/>
    <cellStyle name="Calculation 2 3 13 3" xfId="8441"/>
    <cellStyle name="Calculation 2 3 14" xfId="8442"/>
    <cellStyle name="Calculation 2 3 14 2" xfId="8443"/>
    <cellStyle name="Calculation 2 3 14 2 2" xfId="8444"/>
    <cellStyle name="Calculation 2 3 14 3" xfId="8445"/>
    <cellStyle name="Calculation 2 3 15" xfId="8446"/>
    <cellStyle name="Calculation 2 3 15 2" xfId="8447"/>
    <cellStyle name="Calculation 2 3 15 2 2" xfId="8448"/>
    <cellStyle name="Calculation 2 3 15 3" xfId="8449"/>
    <cellStyle name="Calculation 2 3 16" xfId="8450"/>
    <cellStyle name="Calculation 2 3 16 2" xfId="8451"/>
    <cellStyle name="Calculation 2 3 16 2 2" xfId="8452"/>
    <cellStyle name="Calculation 2 3 16 3" xfId="8453"/>
    <cellStyle name="Calculation 2 3 17" xfId="8454"/>
    <cellStyle name="Calculation 2 3 17 2" xfId="8455"/>
    <cellStyle name="Calculation 2 3 17 2 2" xfId="8456"/>
    <cellStyle name="Calculation 2 3 17 3" xfId="8457"/>
    <cellStyle name="Calculation 2 3 18" xfId="8458"/>
    <cellStyle name="Calculation 2 3 18 2" xfId="8459"/>
    <cellStyle name="Calculation 2 3 19" xfId="8460"/>
    <cellStyle name="Calculation 2 3 2" xfId="8461"/>
    <cellStyle name="Calculation 2 3 2 10" xfId="8462"/>
    <cellStyle name="Calculation 2 3 2 10 2" xfId="8463"/>
    <cellStyle name="Calculation 2 3 2 10 2 2" xfId="8464"/>
    <cellStyle name="Calculation 2 3 2 10 3" xfId="8465"/>
    <cellStyle name="Calculation 2 3 2 11" xfId="8466"/>
    <cellStyle name="Calculation 2 3 2 11 2" xfId="8467"/>
    <cellStyle name="Calculation 2 3 2 11 2 2" xfId="8468"/>
    <cellStyle name="Calculation 2 3 2 11 3" xfId="8469"/>
    <cellStyle name="Calculation 2 3 2 12" xfId="8470"/>
    <cellStyle name="Calculation 2 3 2 12 2" xfId="8471"/>
    <cellStyle name="Calculation 2 3 2 12 2 2" xfId="8472"/>
    <cellStyle name="Calculation 2 3 2 12 3" xfId="8473"/>
    <cellStyle name="Calculation 2 3 2 13" xfId="8474"/>
    <cellStyle name="Calculation 2 3 2 13 2" xfId="8475"/>
    <cellStyle name="Calculation 2 3 2 13 2 2" xfId="8476"/>
    <cellStyle name="Calculation 2 3 2 13 3" xfId="8477"/>
    <cellStyle name="Calculation 2 3 2 14" xfId="8478"/>
    <cellStyle name="Calculation 2 3 2 14 2" xfId="8479"/>
    <cellStyle name="Calculation 2 3 2 14 2 2" xfId="8480"/>
    <cellStyle name="Calculation 2 3 2 14 3" xfId="8481"/>
    <cellStyle name="Calculation 2 3 2 15" xfId="8482"/>
    <cellStyle name="Calculation 2 3 2 15 2" xfId="8483"/>
    <cellStyle name="Calculation 2 3 2 15 2 2" xfId="8484"/>
    <cellStyle name="Calculation 2 3 2 15 3" xfId="8485"/>
    <cellStyle name="Calculation 2 3 2 16" xfId="8486"/>
    <cellStyle name="Calculation 2 3 2 16 2" xfId="8487"/>
    <cellStyle name="Calculation 2 3 2 16 2 2" xfId="8488"/>
    <cellStyle name="Calculation 2 3 2 16 3" xfId="8489"/>
    <cellStyle name="Calculation 2 3 2 17" xfId="8490"/>
    <cellStyle name="Calculation 2 3 2 17 2" xfId="8491"/>
    <cellStyle name="Calculation 2 3 2 17 2 2" xfId="8492"/>
    <cellStyle name="Calculation 2 3 2 17 3" xfId="8493"/>
    <cellStyle name="Calculation 2 3 2 18" xfId="8494"/>
    <cellStyle name="Calculation 2 3 2 18 2" xfId="8495"/>
    <cellStyle name="Calculation 2 3 2 18 2 2" xfId="8496"/>
    <cellStyle name="Calculation 2 3 2 18 3" xfId="8497"/>
    <cellStyle name="Calculation 2 3 2 19" xfId="8498"/>
    <cellStyle name="Calculation 2 3 2 19 2" xfId="8499"/>
    <cellStyle name="Calculation 2 3 2 19 2 2" xfId="8500"/>
    <cellStyle name="Calculation 2 3 2 19 3" xfId="8501"/>
    <cellStyle name="Calculation 2 3 2 2" xfId="8502"/>
    <cellStyle name="Calculation 2 3 2 2 2" xfId="8503"/>
    <cellStyle name="Calculation 2 3 2 2 2 2" xfId="8504"/>
    <cellStyle name="Calculation 2 3 2 2 2 3" xfId="8505"/>
    <cellStyle name="Calculation 2 3 2 2 3" xfId="8506"/>
    <cellStyle name="Calculation 2 3 2 2 4" xfId="8507"/>
    <cellStyle name="Calculation 2 3 2 20" xfId="8508"/>
    <cellStyle name="Calculation 2 3 2 20 2" xfId="8509"/>
    <cellStyle name="Calculation 2 3 2 20 2 2" xfId="8510"/>
    <cellStyle name="Calculation 2 3 2 20 3" xfId="8511"/>
    <cellStyle name="Calculation 2 3 2 21" xfId="8512"/>
    <cellStyle name="Calculation 2 3 2 21 2" xfId="8513"/>
    <cellStyle name="Calculation 2 3 2 22" xfId="8514"/>
    <cellStyle name="Calculation 2 3 2 3" xfId="8515"/>
    <cellStyle name="Calculation 2 3 2 3 2" xfId="8516"/>
    <cellStyle name="Calculation 2 3 2 3 2 2" xfId="8517"/>
    <cellStyle name="Calculation 2 3 2 3 3" xfId="8518"/>
    <cellStyle name="Calculation 2 3 2 4" xfId="8519"/>
    <cellStyle name="Calculation 2 3 2 4 2" xfId="8520"/>
    <cellStyle name="Calculation 2 3 2 4 2 2" xfId="8521"/>
    <cellStyle name="Calculation 2 3 2 4 3" xfId="8522"/>
    <cellStyle name="Calculation 2 3 2 5" xfId="8523"/>
    <cellStyle name="Calculation 2 3 2 5 2" xfId="8524"/>
    <cellStyle name="Calculation 2 3 2 5 2 2" xfId="8525"/>
    <cellStyle name="Calculation 2 3 2 5 3" xfId="8526"/>
    <cellStyle name="Calculation 2 3 2 6" xfId="8527"/>
    <cellStyle name="Calculation 2 3 2 6 2" xfId="8528"/>
    <cellStyle name="Calculation 2 3 2 6 2 2" xfId="8529"/>
    <cellStyle name="Calculation 2 3 2 6 3" xfId="8530"/>
    <cellStyle name="Calculation 2 3 2 7" xfId="8531"/>
    <cellStyle name="Calculation 2 3 2 7 2" xfId="8532"/>
    <cellStyle name="Calculation 2 3 2 7 2 2" xfId="8533"/>
    <cellStyle name="Calculation 2 3 2 7 3" xfId="8534"/>
    <cellStyle name="Calculation 2 3 2 8" xfId="8535"/>
    <cellStyle name="Calculation 2 3 2 8 2" xfId="8536"/>
    <cellStyle name="Calculation 2 3 2 8 2 2" xfId="8537"/>
    <cellStyle name="Calculation 2 3 2 8 3" xfId="8538"/>
    <cellStyle name="Calculation 2 3 2 9" xfId="8539"/>
    <cellStyle name="Calculation 2 3 2 9 2" xfId="8540"/>
    <cellStyle name="Calculation 2 3 2 9 2 2" xfId="8541"/>
    <cellStyle name="Calculation 2 3 2 9 3" xfId="8542"/>
    <cellStyle name="Calculation 2 3 3" xfId="8543"/>
    <cellStyle name="Calculation 2 3 3 2" xfId="8544"/>
    <cellStyle name="Calculation 2 3 3 2 2" xfId="8545"/>
    <cellStyle name="Calculation 2 3 3 2 3" xfId="8546"/>
    <cellStyle name="Calculation 2 3 3 3" xfId="8547"/>
    <cellStyle name="Calculation 2 3 3 4" xfId="8548"/>
    <cellStyle name="Calculation 2 3 4" xfId="8549"/>
    <cellStyle name="Calculation 2 3 4 2" xfId="8550"/>
    <cellStyle name="Calculation 2 3 4 2 2" xfId="8551"/>
    <cellStyle name="Calculation 2 3 4 3" xfId="8552"/>
    <cellStyle name="Calculation 2 3 5" xfId="8553"/>
    <cellStyle name="Calculation 2 3 5 2" xfId="8554"/>
    <cellStyle name="Calculation 2 3 5 2 2" xfId="8555"/>
    <cellStyle name="Calculation 2 3 5 3" xfId="8556"/>
    <cellStyle name="Calculation 2 3 6" xfId="8557"/>
    <cellStyle name="Calculation 2 3 6 2" xfId="8558"/>
    <cellStyle name="Calculation 2 3 6 2 2" xfId="8559"/>
    <cellStyle name="Calculation 2 3 6 3" xfId="8560"/>
    <cellStyle name="Calculation 2 3 7" xfId="8561"/>
    <cellStyle name="Calculation 2 3 7 2" xfId="8562"/>
    <cellStyle name="Calculation 2 3 7 2 2" xfId="8563"/>
    <cellStyle name="Calculation 2 3 7 3" xfId="8564"/>
    <cellStyle name="Calculation 2 3 8" xfId="8565"/>
    <cellStyle name="Calculation 2 3 8 2" xfId="8566"/>
    <cellStyle name="Calculation 2 3 8 2 2" xfId="8567"/>
    <cellStyle name="Calculation 2 3 8 3" xfId="8568"/>
    <cellStyle name="Calculation 2 3 9" xfId="8569"/>
    <cellStyle name="Calculation 2 3 9 2" xfId="8570"/>
    <cellStyle name="Calculation 2 3 9 2 2" xfId="8571"/>
    <cellStyle name="Calculation 2 3 9 3" xfId="8572"/>
    <cellStyle name="Calculation 2 4" xfId="8573"/>
    <cellStyle name="Calculation 2 4 10" xfId="8574"/>
    <cellStyle name="Calculation 2 4 10 2" xfId="8575"/>
    <cellStyle name="Calculation 2 4 10 2 2" xfId="8576"/>
    <cellStyle name="Calculation 2 4 10 3" xfId="8577"/>
    <cellStyle name="Calculation 2 4 11" xfId="8578"/>
    <cellStyle name="Calculation 2 4 11 2" xfId="8579"/>
    <cellStyle name="Calculation 2 4 11 2 2" xfId="8580"/>
    <cellStyle name="Calculation 2 4 11 3" xfId="8581"/>
    <cellStyle name="Calculation 2 4 12" xfId="8582"/>
    <cellStyle name="Calculation 2 4 12 2" xfId="8583"/>
    <cellStyle name="Calculation 2 4 12 2 2" xfId="8584"/>
    <cellStyle name="Calculation 2 4 12 3" xfId="8585"/>
    <cellStyle name="Calculation 2 4 13" xfId="8586"/>
    <cellStyle name="Calculation 2 4 13 2" xfId="8587"/>
    <cellStyle name="Calculation 2 4 13 2 2" xfId="8588"/>
    <cellStyle name="Calculation 2 4 13 3" xfId="8589"/>
    <cellStyle name="Calculation 2 4 14" xfId="8590"/>
    <cellStyle name="Calculation 2 4 14 2" xfId="8591"/>
    <cellStyle name="Calculation 2 4 14 2 2" xfId="8592"/>
    <cellStyle name="Calculation 2 4 14 3" xfId="8593"/>
    <cellStyle name="Calculation 2 4 15" xfId="8594"/>
    <cellStyle name="Calculation 2 4 15 2" xfId="8595"/>
    <cellStyle name="Calculation 2 4 15 2 2" xfId="8596"/>
    <cellStyle name="Calculation 2 4 15 3" xfId="8597"/>
    <cellStyle name="Calculation 2 4 16" xfId="8598"/>
    <cellStyle name="Calculation 2 4 16 2" xfId="8599"/>
    <cellStyle name="Calculation 2 4 16 2 2" xfId="8600"/>
    <cellStyle name="Calculation 2 4 16 3" xfId="8601"/>
    <cellStyle name="Calculation 2 4 17" xfId="8602"/>
    <cellStyle name="Calculation 2 4 17 2" xfId="8603"/>
    <cellStyle name="Calculation 2 4 17 2 2" xfId="8604"/>
    <cellStyle name="Calculation 2 4 17 3" xfId="8605"/>
    <cellStyle name="Calculation 2 4 18" xfId="8606"/>
    <cellStyle name="Calculation 2 4 18 2" xfId="8607"/>
    <cellStyle name="Calculation 2 4 19" xfId="8608"/>
    <cellStyle name="Calculation 2 4 2" xfId="8609"/>
    <cellStyle name="Calculation 2 4 2 10" xfId="8610"/>
    <cellStyle name="Calculation 2 4 2 10 2" xfId="8611"/>
    <cellStyle name="Calculation 2 4 2 10 2 2" xfId="8612"/>
    <cellStyle name="Calculation 2 4 2 10 3" xfId="8613"/>
    <cellStyle name="Calculation 2 4 2 11" xfId="8614"/>
    <cellStyle name="Calculation 2 4 2 11 2" xfId="8615"/>
    <cellStyle name="Calculation 2 4 2 11 2 2" xfId="8616"/>
    <cellStyle name="Calculation 2 4 2 11 3" xfId="8617"/>
    <cellStyle name="Calculation 2 4 2 12" xfId="8618"/>
    <cellStyle name="Calculation 2 4 2 12 2" xfId="8619"/>
    <cellStyle name="Calculation 2 4 2 12 2 2" xfId="8620"/>
    <cellStyle name="Calculation 2 4 2 12 3" xfId="8621"/>
    <cellStyle name="Calculation 2 4 2 13" xfId="8622"/>
    <cellStyle name="Calculation 2 4 2 13 2" xfId="8623"/>
    <cellStyle name="Calculation 2 4 2 13 2 2" xfId="8624"/>
    <cellStyle name="Calculation 2 4 2 13 3" xfId="8625"/>
    <cellStyle name="Calculation 2 4 2 14" xfId="8626"/>
    <cellStyle name="Calculation 2 4 2 14 2" xfId="8627"/>
    <cellStyle name="Calculation 2 4 2 14 2 2" xfId="8628"/>
    <cellStyle name="Calculation 2 4 2 14 3" xfId="8629"/>
    <cellStyle name="Calculation 2 4 2 15" xfId="8630"/>
    <cellStyle name="Calculation 2 4 2 15 2" xfId="8631"/>
    <cellStyle name="Calculation 2 4 2 15 2 2" xfId="8632"/>
    <cellStyle name="Calculation 2 4 2 15 3" xfId="8633"/>
    <cellStyle name="Calculation 2 4 2 16" xfId="8634"/>
    <cellStyle name="Calculation 2 4 2 16 2" xfId="8635"/>
    <cellStyle name="Calculation 2 4 2 16 2 2" xfId="8636"/>
    <cellStyle name="Calculation 2 4 2 16 3" xfId="8637"/>
    <cellStyle name="Calculation 2 4 2 17" xfId="8638"/>
    <cellStyle name="Calculation 2 4 2 17 2" xfId="8639"/>
    <cellStyle name="Calculation 2 4 2 17 2 2" xfId="8640"/>
    <cellStyle name="Calculation 2 4 2 17 3" xfId="8641"/>
    <cellStyle name="Calculation 2 4 2 18" xfId="8642"/>
    <cellStyle name="Calculation 2 4 2 18 2" xfId="8643"/>
    <cellStyle name="Calculation 2 4 2 18 2 2" xfId="8644"/>
    <cellStyle name="Calculation 2 4 2 18 3" xfId="8645"/>
    <cellStyle name="Calculation 2 4 2 19" xfId="8646"/>
    <cellStyle name="Calculation 2 4 2 19 2" xfId="8647"/>
    <cellStyle name="Calculation 2 4 2 19 2 2" xfId="8648"/>
    <cellStyle name="Calculation 2 4 2 19 3" xfId="8649"/>
    <cellStyle name="Calculation 2 4 2 2" xfId="8650"/>
    <cellStyle name="Calculation 2 4 2 2 2" xfId="8651"/>
    <cellStyle name="Calculation 2 4 2 2 2 2" xfId="8652"/>
    <cellStyle name="Calculation 2 4 2 2 2 3" xfId="8653"/>
    <cellStyle name="Calculation 2 4 2 2 3" xfId="8654"/>
    <cellStyle name="Calculation 2 4 2 2 4" xfId="8655"/>
    <cellStyle name="Calculation 2 4 2 20" xfId="8656"/>
    <cellStyle name="Calculation 2 4 2 20 2" xfId="8657"/>
    <cellStyle name="Calculation 2 4 2 20 2 2" xfId="8658"/>
    <cellStyle name="Calculation 2 4 2 20 3" xfId="8659"/>
    <cellStyle name="Calculation 2 4 2 21" xfId="8660"/>
    <cellStyle name="Calculation 2 4 2 21 2" xfId="8661"/>
    <cellStyle name="Calculation 2 4 2 22" xfId="8662"/>
    <cellStyle name="Calculation 2 4 2 3" xfId="8663"/>
    <cellStyle name="Calculation 2 4 2 3 2" xfId="8664"/>
    <cellStyle name="Calculation 2 4 2 3 2 2" xfId="8665"/>
    <cellStyle name="Calculation 2 4 2 3 3" xfId="8666"/>
    <cellStyle name="Calculation 2 4 2 4" xfId="8667"/>
    <cellStyle name="Calculation 2 4 2 4 2" xfId="8668"/>
    <cellStyle name="Calculation 2 4 2 4 2 2" xfId="8669"/>
    <cellStyle name="Calculation 2 4 2 4 3" xfId="8670"/>
    <cellStyle name="Calculation 2 4 2 5" xfId="8671"/>
    <cellStyle name="Calculation 2 4 2 5 2" xfId="8672"/>
    <cellStyle name="Calculation 2 4 2 5 2 2" xfId="8673"/>
    <cellStyle name="Calculation 2 4 2 5 3" xfId="8674"/>
    <cellStyle name="Calculation 2 4 2 6" xfId="8675"/>
    <cellStyle name="Calculation 2 4 2 6 2" xfId="8676"/>
    <cellStyle name="Calculation 2 4 2 6 2 2" xfId="8677"/>
    <cellStyle name="Calculation 2 4 2 6 3" xfId="8678"/>
    <cellStyle name="Calculation 2 4 2 7" xfId="8679"/>
    <cellStyle name="Calculation 2 4 2 7 2" xfId="8680"/>
    <cellStyle name="Calculation 2 4 2 7 2 2" xfId="8681"/>
    <cellStyle name="Calculation 2 4 2 7 3" xfId="8682"/>
    <cellStyle name="Calculation 2 4 2 8" xfId="8683"/>
    <cellStyle name="Calculation 2 4 2 8 2" xfId="8684"/>
    <cellStyle name="Calculation 2 4 2 8 2 2" xfId="8685"/>
    <cellStyle name="Calculation 2 4 2 8 3" xfId="8686"/>
    <cellStyle name="Calculation 2 4 2 9" xfId="8687"/>
    <cellStyle name="Calculation 2 4 2 9 2" xfId="8688"/>
    <cellStyle name="Calculation 2 4 2 9 2 2" xfId="8689"/>
    <cellStyle name="Calculation 2 4 2 9 3" xfId="8690"/>
    <cellStyle name="Calculation 2 4 3" xfId="8691"/>
    <cellStyle name="Calculation 2 4 3 2" xfId="8692"/>
    <cellStyle name="Calculation 2 4 3 2 2" xfId="8693"/>
    <cellStyle name="Calculation 2 4 3 2 3" xfId="8694"/>
    <cellStyle name="Calculation 2 4 3 3" xfId="8695"/>
    <cellStyle name="Calculation 2 4 3 4" xfId="8696"/>
    <cellStyle name="Calculation 2 4 4" xfId="8697"/>
    <cellStyle name="Calculation 2 4 4 2" xfId="8698"/>
    <cellStyle name="Calculation 2 4 4 2 2" xfId="8699"/>
    <cellStyle name="Calculation 2 4 4 3" xfId="8700"/>
    <cellStyle name="Calculation 2 4 5" xfId="8701"/>
    <cellStyle name="Calculation 2 4 5 2" xfId="8702"/>
    <cellStyle name="Calculation 2 4 5 2 2" xfId="8703"/>
    <cellStyle name="Calculation 2 4 5 3" xfId="8704"/>
    <cellStyle name="Calculation 2 4 6" xfId="8705"/>
    <cellStyle name="Calculation 2 4 6 2" xfId="8706"/>
    <cellStyle name="Calculation 2 4 6 2 2" xfId="8707"/>
    <cellStyle name="Calculation 2 4 6 3" xfId="8708"/>
    <cellStyle name="Calculation 2 4 7" xfId="8709"/>
    <cellStyle name="Calculation 2 4 7 2" xfId="8710"/>
    <cellStyle name="Calculation 2 4 7 2 2" xfId="8711"/>
    <cellStyle name="Calculation 2 4 7 3" xfId="8712"/>
    <cellStyle name="Calculation 2 4 8" xfId="8713"/>
    <cellStyle name="Calculation 2 4 8 2" xfId="8714"/>
    <cellStyle name="Calculation 2 4 8 2 2" xfId="8715"/>
    <cellStyle name="Calculation 2 4 8 3" xfId="8716"/>
    <cellStyle name="Calculation 2 4 9" xfId="8717"/>
    <cellStyle name="Calculation 2 4 9 2" xfId="8718"/>
    <cellStyle name="Calculation 2 4 9 2 2" xfId="8719"/>
    <cellStyle name="Calculation 2 4 9 3" xfId="8720"/>
    <cellStyle name="Calculation 2 5" xfId="8721"/>
    <cellStyle name="Calculation 2 5 10" xfId="8722"/>
    <cellStyle name="Calculation 2 5 10 2" xfId="8723"/>
    <cellStyle name="Calculation 2 5 10 2 2" xfId="8724"/>
    <cellStyle name="Calculation 2 5 10 3" xfId="8725"/>
    <cellStyle name="Calculation 2 5 11" xfId="8726"/>
    <cellStyle name="Calculation 2 5 11 2" xfId="8727"/>
    <cellStyle name="Calculation 2 5 11 2 2" xfId="8728"/>
    <cellStyle name="Calculation 2 5 11 3" xfId="8729"/>
    <cellStyle name="Calculation 2 5 12" xfId="8730"/>
    <cellStyle name="Calculation 2 5 12 2" xfId="8731"/>
    <cellStyle name="Calculation 2 5 12 2 2" xfId="8732"/>
    <cellStyle name="Calculation 2 5 12 3" xfId="8733"/>
    <cellStyle name="Calculation 2 5 13" xfId="8734"/>
    <cellStyle name="Calculation 2 5 13 2" xfId="8735"/>
    <cellStyle name="Calculation 2 5 13 2 2" xfId="8736"/>
    <cellStyle name="Calculation 2 5 13 3" xfId="8737"/>
    <cellStyle name="Calculation 2 5 14" xfId="8738"/>
    <cellStyle name="Calculation 2 5 14 2" xfId="8739"/>
    <cellStyle name="Calculation 2 5 14 2 2" xfId="8740"/>
    <cellStyle name="Calculation 2 5 14 3" xfId="8741"/>
    <cellStyle name="Calculation 2 5 15" xfId="8742"/>
    <cellStyle name="Calculation 2 5 15 2" xfId="8743"/>
    <cellStyle name="Calculation 2 5 15 2 2" xfId="8744"/>
    <cellStyle name="Calculation 2 5 15 3" xfId="8745"/>
    <cellStyle name="Calculation 2 5 16" xfId="8746"/>
    <cellStyle name="Calculation 2 5 16 2" xfId="8747"/>
    <cellStyle name="Calculation 2 5 16 2 2" xfId="8748"/>
    <cellStyle name="Calculation 2 5 16 3" xfId="8749"/>
    <cellStyle name="Calculation 2 5 17" xfId="8750"/>
    <cellStyle name="Calculation 2 5 17 2" xfId="8751"/>
    <cellStyle name="Calculation 2 5 17 2 2" xfId="8752"/>
    <cellStyle name="Calculation 2 5 17 3" xfId="8753"/>
    <cellStyle name="Calculation 2 5 18" xfId="8754"/>
    <cellStyle name="Calculation 2 5 18 2" xfId="8755"/>
    <cellStyle name="Calculation 2 5 18 2 2" xfId="8756"/>
    <cellStyle name="Calculation 2 5 18 3" xfId="8757"/>
    <cellStyle name="Calculation 2 5 19" xfId="8758"/>
    <cellStyle name="Calculation 2 5 19 2" xfId="8759"/>
    <cellStyle name="Calculation 2 5 19 2 2" xfId="8760"/>
    <cellStyle name="Calculation 2 5 19 3" xfId="8761"/>
    <cellStyle name="Calculation 2 5 2" xfId="8762"/>
    <cellStyle name="Calculation 2 5 2 10" xfId="8763"/>
    <cellStyle name="Calculation 2 5 2 10 2" xfId="8764"/>
    <cellStyle name="Calculation 2 5 2 10 2 2" xfId="8765"/>
    <cellStyle name="Calculation 2 5 2 10 3" xfId="8766"/>
    <cellStyle name="Calculation 2 5 2 11" xfId="8767"/>
    <cellStyle name="Calculation 2 5 2 11 2" xfId="8768"/>
    <cellStyle name="Calculation 2 5 2 11 2 2" xfId="8769"/>
    <cellStyle name="Calculation 2 5 2 11 3" xfId="8770"/>
    <cellStyle name="Calculation 2 5 2 12" xfId="8771"/>
    <cellStyle name="Calculation 2 5 2 12 2" xfId="8772"/>
    <cellStyle name="Calculation 2 5 2 12 2 2" xfId="8773"/>
    <cellStyle name="Calculation 2 5 2 12 3" xfId="8774"/>
    <cellStyle name="Calculation 2 5 2 13" xfId="8775"/>
    <cellStyle name="Calculation 2 5 2 13 2" xfId="8776"/>
    <cellStyle name="Calculation 2 5 2 13 2 2" xfId="8777"/>
    <cellStyle name="Calculation 2 5 2 13 3" xfId="8778"/>
    <cellStyle name="Calculation 2 5 2 14" xfId="8779"/>
    <cellStyle name="Calculation 2 5 2 14 2" xfId="8780"/>
    <cellStyle name="Calculation 2 5 2 14 2 2" xfId="8781"/>
    <cellStyle name="Calculation 2 5 2 14 3" xfId="8782"/>
    <cellStyle name="Calculation 2 5 2 15" xfId="8783"/>
    <cellStyle name="Calculation 2 5 2 15 2" xfId="8784"/>
    <cellStyle name="Calculation 2 5 2 15 2 2" xfId="8785"/>
    <cellStyle name="Calculation 2 5 2 15 3" xfId="8786"/>
    <cellStyle name="Calculation 2 5 2 16" xfId="8787"/>
    <cellStyle name="Calculation 2 5 2 16 2" xfId="8788"/>
    <cellStyle name="Calculation 2 5 2 16 2 2" xfId="8789"/>
    <cellStyle name="Calculation 2 5 2 16 3" xfId="8790"/>
    <cellStyle name="Calculation 2 5 2 17" xfId="8791"/>
    <cellStyle name="Calculation 2 5 2 17 2" xfId="8792"/>
    <cellStyle name="Calculation 2 5 2 17 2 2" xfId="8793"/>
    <cellStyle name="Calculation 2 5 2 17 3" xfId="8794"/>
    <cellStyle name="Calculation 2 5 2 18" xfId="8795"/>
    <cellStyle name="Calculation 2 5 2 18 2" xfId="8796"/>
    <cellStyle name="Calculation 2 5 2 18 2 2" xfId="8797"/>
    <cellStyle name="Calculation 2 5 2 18 3" xfId="8798"/>
    <cellStyle name="Calculation 2 5 2 19" xfId="8799"/>
    <cellStyle name="Calculation 2 5 2 19 2" xfId="8800"/>
    <cellStyle name="Calculation 2 5 2 19 2 2" xfId="8801"/>
    <cellStyle name="Calculation 2 5 2 19 3" xfId="8802"/>
    <cellStyle name="Calculation 2 5 2 2" xfId="8803"/>
    <cellStyle name="Calculation 2 5 2 2 2" xfId="8804"/>
    <cellStyle name="Calculation 2 5 2 2 2 2" xfId="8805"/>
    <cellStyle name="Calculation 2 5 2 2 3" xfId="8806"/>
    <cellStyle name="Calculation 2 5 2 20" xfId="8807"/>
    <cellStyle name="Calculation 2 5 2 20 2" xfId="8808"/>
    <cellStyle name="Calculation 2 5 2 20 2 2" xfId="8809"/>
    <cellStyle name="Calculation 2 5 2 20 3" xfId="8810"/>
    <cellStyle name="Calculation 2 5 2 21" xfId="8811"/>
    <cellStyle name="Calculation 2 5 2 21 2" xfId="8812"/>
    <cellStyle name="Calculation 2 5 2 22" xfId="8813"/>
    <cellStyle name="Calculation 2 5 2 3" xfId="8814"/>
    <cellStyle name="Calculation 2 5 2 3 2" xfId="8815"/>
    <cellStyle name="Calculation 2 5 2 3 2 2" xfId="8816"/>
    <cellStyle name="Calculation 2 5 2 3 3" xfId="8817"/>
    <cellStyle name="Calculation 2 5 2 4" xfId="8818"/>
    <cellStyle name="Calculation 2 5 2 4 2" xfId="8819"/>
    <cellStyle name="Calculation 2 5 2 4 2 2" xfId="8820"/>
    <cellStyle name="Calculation 2 5 2 4 3" xfId="8821"/>
    <cellStyle name="Calculation 2 5 2 5" xfId="8822"/>
    <cellStyle name="Calculation 2 5 2 5 2" xfId="8823"/>
    <cellStyle name="Calculation 2 5 2 5 2 2" xfId="8824"/>
    <cellStyle name="Calculation 2 5 2 5 3" xfId="8825"/>
    <cellStyle name="Calculation 2 5 2 6" xfId="8826"/>
    <cellStyle name="Calculation 2 5 2 6 2" xfId="8827"/>
    <cellStyle name="Calculation 2 5 2 6 2 2" xfId="8828"/>
    <cellStyle name="Calculation 2 5 2 6 3" xfId="8829"/>
    <cellStyle name="Calculation 2 5 2 7" xfId="8830"/>
    <cellStyle name="Calculation 2 5 2 7 2" xfId="8831"/>
    <cellStyle name="Calculation 2 5 2 7 2 2" xfId="8832"/>
    <cellStyle name="Calculation 2 5 2 7 3" xfId="8833"/>
    <cellStyle name="Calculation 2 5 2 8" xfId="8834"/>
    <cellStyle name="Calculation 2 5 2 8 2" xfId="8835"/>
    <cellStyle name="Calculation 2 5 2 8 2 2" xfId="8836"/>
    <cellStyle name="Calculation 2 5 2 8 3" xfId="8837"/>
    <cellStyle name="Calculation 2 5 2 9" xfId="8838"/>
    <cellStyle name="Calculation 2 5 2 9 2" xfId="8839"/>
    <cellStyle name="Calculation 2 5 2 9 2 2" xfId="8840"/>
    <cellStyle name="Calculation 2 5 2 9 3" xfId="8841"/>
    <cellStyle name="Calculation 2 5 20" xfId="8842"/>
    <cellStyle name="Calculation 2 5 20 2" xfId="8843"/>
    <cellStyle name="Calculation 2 5 20 2 2" xfId="8844"/>
    <cellStyle name="Calculation 2 5 20 3" xfId="8845"/>
    <cellStyle name="Calculation 2 5 21" xfId="8846"/>
    <cellStyle name="Calculation 2 5 21 2" xfId="8847"/>
    <cellStyle name="Calculation 2 5 21 2 2" xfId="8848"/>
    <cellStyle name="Calculation 2 5 21 3" xfId="8849"/>
    <cellStyle name="Calculation 2 5 22" xfId="8850"/>
    <cellStyle name="Calculation 2 5 22 2" xfId="8851"/>
    <cellStyle name="Calculation 2 5 23" xfId="8852"/>
    <cellStyle name="Calculation 2 5 3" xfId="8853"/>
    <cellStyle name="Calculation 2 5 3 2" xfId="8854"/>
    <cellStyle name="Calculation 2 5 3 2 2" xfId="8855"/>
    <cellStyle name="Calculation 2 5 3 3" xfId="8856"/>
    <cellStyle name="Calculation 2 5 4" xfId="8857"/>
    <cellStyle name="Calculation 2 5 4 2" xfId="8858"/>
    <cellStyle name="Calculation 2 5 4 2 2" xfId="8859"/>
    <cellStyle name="Calculation 2 5 4 3" xfId="8860"/>
    <cellStyle name="Calculation 2 5 5" xfId="8861"/>
    <cellStyle name="Calculation 2 5 5 2" xfId="8862"/>
    <cellStyle name="Calculation 2 5 5 2 2" xfId="8863"/>
    <cellStyle name="Calculation 2 5 5 3" xfId="8864"/>
    <cellStyle name="Calculation 2 5 6" xfId="8865"/>
    <cellStyle name="Calculation 2 5 6 2" xfId="8866"/>
    <cellStyle name="Calculation 2 5 6 2 2" xfId="8867"/>
    <cellStyle name="Calculation 2 5 6 3" xfId="8868"/>
    <cellStyle name="Calculation 2 5 7" xfId="8869"/>
    <cellStyle name="Calculation 2 5 7 2" xfId="8870"/>
    <cellStyle name="Calculation 2 5 7 2 2" xfId="8871"/>
    <cellStyle name="Calculation 2 5 7 3" xfId="8872"/>
    <cellStyle name="Calculation 2 5 8" xfId="8873"/>
    <cellStyle name="Calculation 2 5 8 2" xfId="8874"/>
    <cellStyle name="Calculation 2 5 8 2 2" xfId="8875"/>
    <cellStyle name="Calculation 2 5 8 3" xfId="8876"/>
    <cellStyle name="Calculation 2 5 9" xfId="8877"/>
    <cellStyle name="Calculation 2 5 9 2" xfId="8878"/>
    <cellStyle name="Calculation 2 5 9 2 2" xfId="8879"/>
    <cellStyle name="Calculation 2 5 9 3" xfId="8880"/>
    <cellStyle name="Calculation 2 6" xfId="8881"/>
    <cellStyle name="Calculation 2 6 10" xfId="8882"/>
    <cellStyle name="Calculation 2 6 10 2" xfId="8883"/>
    <cellStyle name="Calculation 2 6 10 2 2" xfId="8884"/>
    <cellStyle name="Calculation 2 6 10 3" xfId="8885"/>
    <cellStyle name="Calculation 2 6 11" xfId="8886"/>
    <cellStyle name="Calculation 2 6 11 2" xfId="8887"/>
    <cellStyle name="Calculation 2 6 11 2 2" xfId="8888"/>
    <cellStyle name="Calculation 2 6 11 3" xfId="8889"/>
    <cellStyle name="Calculation 2 6 12" xfId="8890"/>
    <cellStyle name="Calculation 2 6 12 2" xfId="8891"/>
    <cellStyle name="Calculation 2 6 12 2 2" xfId="8892"/>
    <cellStyle name="Calculation 2 6 12 3" xfId="8893"/>
    <cellStyle name="Calculation 2 6 13" xfId="8894"/>
    <cellStyle name="Calculation 2 6 13 2" xfId="8895"/>
    <cellStyle name="Calculation 2 6 13 2 2" xfId="8896"/>
    <cellStyle name="Calculation 2 6 13 3" xfId="8897"/>
    <cellStyle name="Calculation 2 6 14" xfId="8898"/>
    <cellStyle name="Calculation 2 6 14 2" xfId="8899"/>
    <cellStyle name="Calculation 2 6 14 2 2" xfId="8900"/>
    <cellStyle name="Calculation 2 6 14 3" xfId="8901"/>
    <cellStyle name="Calculation 2 6 15" xfId="8902"/>
    <cellStyle name="Calculation 2 6 15 2" xfId="8903"/>
    <cellStyle name="Calculation 2 6 15 2 2" xfId="8904"/>
    <cellStyle name="Calculation 2 6 15 3" xfId="8905"/>
    <cellStyle name="Calculation 2 6 16" xfId="8906"/>
    <cellStyle name="Calculation 2 6 16 2" xfId="8907"/>
    <cellStyle name="Calculation 2 6 16 2 2" xfId="8908"/>
    <cellStyle name="Calculation 2 6 16 3" xfId="8909"/>
    <cellStyle name="Calculation 2 6 17" xfId="8910"/>
    <cellStyle name="Calculation 2 6 17 2" xfId="8911"/>
    <cellStyle name="Calculation 2 6 17 2 2" xfId="8912"/>
    <cellStyle name="Calculation 2 6 17 3" xfId="8913"/>
    <cellStyle name="Calculation 2 6 18" xfId="8914"/>
    <cellStyle name="Calculation 2 6 18 2" xfId="8915"/>
    <cellStyle name="Calculation 2 6 18 2 2" xfId="8916"/>
    <cellStyle name="Calculation 2 6 18 3" xfId="8917"/>
    <cellStyle name="Calculation 2 6 19" xfId="8918"/>
    <cellStyle name="Calculation 2 6 19 2" xfId="8919"/>
    <cellStyle name="Calculation 2 6 19 2 2" xfId="8920"/>
    <cellStyle name="Calculation 2 6 19 3" xfId="8921"/>
    <cellStyle name="Calculation 2 6 2" xfId="8922"/>
    <cellStyle name="Calculation 2 6 2 2" xfId="8923"/>
    <cellStyle name="Calculation 2 6 2 2 2" xfId="8924"/>
    <cellStyle name="Calculation 2 6 2 3" xfId="8925"/>
    <cellStyle name="Calculation 2 6 20" xfId="8926"/>
    <cellStyle name="Calculation 2 6 20 2" xfId="8927"/>
    <cellStyle name="Calculation 2 6 20 2 2" xfId="8928"/>
    <cellStyle name="Calculation 2 6 20 3" xfId="8929"/>
    <cellStyle name="Calculation 2 6 21" xfId="8930"/>
    <cellStyle name="Calculation 2 6 21 2" xfId="8931"/>
    <cellStyle name="Calculation 2 6 22" xfId="8932"/>
    <cellStyle name="Calculation 2 6 3" xfId="8933"/>
    <cellStyle name="Calculation 2 6 3 2" xfId="8934"/>
    <cellStyle name="Calculation 2 6 3 2 2" xfId="8935"/>
    <cellStyle name="Calculation 2 6 3 3" xfId="8936"/>
    <cellStyle name="Calculation 2 6 4" xfId="8937"/>
    <cellStyle name="Calculation 2 6 4 2" xfId="8938"/>
    <cellStyle name="Calculation 2 6 4 2 2" xfId="8939"/>
    <cellStyle name="Calculation 2 6 4 3" xfId="8940"/>
    <cellStyle name="Calculation 2 6 5" xfId="8941"/>
    <cellStyle name="Calculation 2 6 5 2" xfId="8942"/>
    <cellStyle name="Calculation 2 6 5 2 2" xfId="8943"/>
    <cellStyle name="Calculation 2 6 5 3" xfId="8944"/>
    <cellStyle name="Calculation 2 6 6" xfId="8945"/>
    <cellStyle name="Calculation 2 6 6 2" xfId="8946"/>
    <cellStyle name="Calculation 2 6 6 2 2" xfId="8947"/>
    <cellStyle name="Calculation 2 6 6 3" xfId="8948"/>
    <cellStyle name="Calculation 2 6 7" xfId="8949"/>
    <cellStyle name="Calculation 2 6 7 2" xfId="8950"/>
    <cellStyle name="Calculation 2 6 7 2 2" xfId="8951"/>
    <cellStyle name="Calculation 2 6 7 3" xfId="8952"/>
    <cellStyle name="Calculation 2 6 8" xfId="8953"/>
    <cellStyle name="Calculation 2 6 8 2" xfId="8954"/>
    <cellStyle name="Calculation 2 6 8 2 2" xfId="8955"/>
    <cellStyle name="Calculation 2 6 8 3" xfId="8956"/>
    <cellStyle name="Calculation 2 6 9" xfId="8957"/>
    <cellStyle name="Calculation 2 6 9 2" xfId="8958"/>
    <cellStyle name="Calculation 2 6 9 2 2" xfId="8959"/>
    <cellStyle name="Calculation 2 6 9 3" xfId="8960"/>
    <cellStyle name="Calculation 2 7" xfId="8961"/>
    <cellStyle name="Calculation 2 7 2" xfId="8962"/>
    <cellStyle name="Calculation 2 7 2 2" xfId="8963"/>
    <cellStyle name="Calculation 2 7 3" xfId="8964"/>
    <cellStyle name="Calculation 2 8" xfId="8965"/>
    <cellStyle name="Calculation 2 8 2" xfId="8966"/>
    <cellStyle name="Calculation 2 8 2 2" xfId="8967"/>
    <cellStyle name="Calculation 2 8 3" xfId="8968"/>
    <cellStyle name="Calculation 2 9" xfId="8969"/>
    <cellStyle name="Calculation 2 9 2" xfId="8970"/>
    <cellStyle name="Calculation 2 9 2 2" xfId="8971"/>
    <cellStyle name="Calculation 2 9 3" xfId="8972"/>
    <cellStyle name="Calculation 3" xfId="8973"/>
    <cellStyle name="Calculation 3 10" xfId="8974"/>
    <cellStyle name="Calculation 3 10 2" xfId="8975"/>
    <cellStyle name="Calculation 3 10 2 2" xfId="8976"/>
    <cellStyle name="Calculation 3 10 3" xfId="8977"/>
    <cellStyle name="Calculation 3 11" xfId="8978"/>
    <cellStyle name="Calculation 3 11 2" xfId="8979"/>
    <cellStyle name="Calculation 3 11 2 2" xfId="8980"/>
    <cellStyle name="Calculation 3 11 3" xfId="8981"/>
    <cellStyle name="Calculation 3 12" xfId="8982"/>
    <cellStyle name="Calculation 3 12 2" xfId="8983"/>
    <cellStyle name="Calculation 3 12 2 2" xfId="8984"/>
    <cellStyle name="Calculation 3 12 3" xfId="8985"/>
    <cellStyle name="Calculation 3 13" xfId="8986"/>
    <cellStyle name="Calculation 3 13 2" xfId="8987"/>
    <cellStyle name="Calculation 3 13 2 2" xfId="8988"/>
    <cellStyle name="Calculation 3 13 3" xfId="8989"/>
    <cellStyle name="Calculation 3 14" xfId="8990"/>
    <cellStyle name="Calculation 3 14 2" xfId="8991"/>
    <cellStyle name="Calculation 3 14 2 2" xfId="8992"/>
    <cellStyle name="Calculation 3 14 3" xfId="8993"/>
    <cellStyle name="Calculation 3 15" xfId="8994"/>
    <cellStyle name="Calculation 3 15 2" xfId="8995"/>
    <cellStyle name="Calculation 3 15 2 2" xfId="8996"/>
    <cellStyle name="Calculation 3 15 3" xfId="8997"/>
    <cellStyle name="Calculation 3 16" xfId="8998"/>
    <cellStyle name="Calculation 3 16 2" xfId="8999"/>
    <cellStyle name="Calculation 3 16 2 2" xfId="9000"/>
    <cellStyle name="Calculation 3 16 3" xfId="9001"/>
    <cellStyle name="Calculation 3 17" xfId="9002"/>
    <cellStyle name="Calculation 3 17 2" xfId="9003"/>
    <cellStyle name="Calculation 3 17 2 2" xfId="9004"/>
    <cellStyle name="Calculation 3 17 3" xfId="9005"/>
    <cellStyle name="Calculation 3 18" xfId="9006"/>
    <cellStyle name="Calculation 3 18 2" xfId="9007"/>
    <cellStyle name="Calculation 3 18 2 2" xfId="9008"/>
    <cellStyle name="Calculation 3 18 3" xfId="9009"/>
    <cellStyle name="Calculation 3 19" xfId="9010"/>
    <cellStyle name="Calculation 3 19 2" xfId="9011"/>
    <cellStyle name="Calculation 3 19 2 2" xfId="9012"/>
    <cellStyle name="Calculation 3 19 3" xfId="9013"/>
    <cellStyle name="Calculation 3 2" xfId="9014"/>
    <cellStyle name="Calculation 3 2 10" xfId="9015"/>
    <cellStyle name="Calculation 3 2 10 2" xfId="9016"/>
    <cellStyle name="Calculation 3 2 10 2 2" xfId="9017"/>
    <cellStyle name="Calculation 3 2 10 3" xfId="9018"/>
    <cellStyle name="Calculation 3 2 11" xfId="9019"/>
    <cellStyle name="Calculation 3 2 11 2" xfId="9020"/>
    <cellStyle name="Calculation 3 2 11 2 2" xfId="9021"/>
    <cellStyle name="Calculation 3 2 11 3" xfId="9022"/>
    <cellStyle name="Calculation 3 2 12" xfId="9023"/>
    <cellStyle name="Calculation 3 2 12 2" xfId="9024"/>
    <cellStyle name="Calculation 3 2 12 2 2" xfId="9025"/>
    <cellStyle name="Calculation 3 2 12 3" xfId="9026"/>
    <cellStyle name="Calculation 3 2 13" xfId="9027"/>
    <cellStyle name="Calculation 3 2 13 2" xfId="9028"/>
    <cellStyle name="Calculation 3 2 13 2 2" xfId="9029"/>
    <cellStyle name="Calculation 3 2 13 3" xfId="9030"/>
    <cellStyle name="Calculation 3 2 14" xfId="9031"/>
    <cellStyle name="Calculation 3 2 14 2" xfId="9032"/>
    <cellStyle name="Calculation 3 2 14 2 2" xfId="9033"/>
    <cellStyle name="Calculation 3 2 14 3" xfId="9034"/>
    <cellStyle name="Calculation 3 2 15" xfId="9035"/>
    <cellStyle name="Calculation 3 2 15 2" xfId="9036"/>
    <cellStyle name="Calculation 3 2 15 2 2" xfId="9037"/>
    <cellStyle name="Calculation 3 2 15 3" xfId="9038"/>
    <cellStyle name="Calculation 3 2 16" xfId="9039"/>
    <cellStyle name="Calculation 3 2 16 2" xfId="9040"/>
    <cellStyle name="Calculation 3 2 16 2 2" xfId="9041"/>
    <cellStyle name="Calculation 3 2 16 3" xfId="9042"/>
    <cellStyle name="Calculation 3 2 17" xfId="9043"/>
    <cellStyle name="Calculation 3 2 17 2" xfId="9044"/>
    <cellStyle name="Calculation 3 2 17 2 2" xfId="9045"/>
    <cellStyle name="Calculation 3 2 17 3" xfId="9046"/>
    <cellStyle name="Calculation 3 2 18" xfId="9047"/>
    <cellStyle name="Calculation 3 2 18 2" xfId="9048"/>
    <cellStyle name="Calculation 3 2 18 2 2" xfId="9049"/>
    <cellStyle name="Calculation 3 2 18 3" xfId="9050"/>
    <cellStyle name="Calculation 3 2 19" xfId="9051"/>
    <cellStyle name="Calculation 3 2 19 2" xfId="9052"/>
    <cellStyle name="Calculation 3 2 19 2 2" xfId="9053"/>
    <cellStyle name="Calculation 3 2 19 3" xfId="9054"/>
    <cellStyle name="Calculation 3 2 2" xfId="9055"/>
    <cellStyle name="Calculation 3 2 2 10" xfId="9056"/>
    <cellStyle name="Calculation 3 2 2 10 2" xfId="9057"/>
    <cellStyle name="Calculation 3 2 2 10 2 2" xfId="9058"/>
    <cellStyle name="Calculation 3 2 2 10 3" xfId="9059"/>
    <cellStyle name="Calculation 3 2 2 11" xfId="9060"/>
    <cellStyle name="Calculation 3 2 2 11 2" xfId="9061"/>
    <cellStyle name="Calculation 3 2 2 11 2 2" xfId="9062"/>
    <cellStyle name="Calculation 3 2 2 11 3" xfId="9063"/>
    <cellStyle name="Calculation 3 2 2 12" xfId="9064"/>
    <cellStyle name="Calculation 3 2 2 12 2" xfId="9065"/>
    <cellStyle name="Calculation 3 2 2 12 2 2" xfId="9066"/>
    <cellStyle name="Calculation 3 2 2 12 3" xfId="9067"/>
    <cellStyle name="Calculation 3 2 2 13" xfId="9068"/>
    <cellStyle name="Calculation 3 2 2 13 2" xfId="9069"/>
    <cellStyle name="Calculation 3 2 2 13 2 2" xfId="9070"/>
    <cellStyle name="Calculation 3 2 2 13 3" xfId="9071"/>
    <cellStyle name="Calculation 3 2 2 14" xfId="9072"/>
    <cellStyle name="Calculation 3 2 2 14 2" xfId="9073"/>
    <cellStyle name="Calculation 3 2 2 14 2 2" xfId="9074"/>
    <cellStyle name="Calculation 3 2 2 14 3" xfId="9075"/>
    <cellStyle name="Calculation 3 2 2 15" xfId="9076"/>
    <cellStyle name="Calculation 3 2 2 15 2" xfId="9077"/>
    <cellStyle name="Calculation 3 2 2 15 2 2" xfId="9078"/>
    <cellStyle name="Calculation 3 2 2 15 3" xfId="9079"/>
    <cellStyle name="Calculation 3 2 2 16" xfId="9080"/>
    <cellStyle name="Calculation 3 2 2 16 2" xfId="9081"/>
    <cellStyle name="Calculation 3 2 2 16 2 2" xfId="9082"/>
    <cellStyle name="Calculation 3 2 2 16 3" xfId="9083"/>
    <cellStyle name="Calculation 3 2 2 17" xfId="9084"/>
    <cellStyle name="Calculation 3 2 2 17 2" xfId="9085"/>
    <cellStyle name="Calculation 3 2 2 17 2 2" xfId="9086"/>
    <cellStyle name="Calculation 3 2 2 17 3" xfId="9087"/>
    <cellStyle name="Calculation 3 2 2 18" xfId="9088"/>
    <cellStyle name="Calculation 3 2 2 18 2" xfId="9089"/>
    <cellStyle name="Calculation 3 2 2 19" xfId="9090"/>
    <cellStyle name="Calculation 3 2 2 2" xfId="9091"/>
    <cellStyle name="Calculation 3 2 2 2 10" xfId="9092"/>
    <cellStyle name="Calculation 3 2 2 2 10 2" xfId="9093"/>
    <cellStyle name="Calculation 3 2 2 2 10 2 2" xfId="9094"/>
    <cellStyle name="Calculation 3 2 2 2 10 3" xfId="9095"/>
    <cellStyle name="Calculation 3 2 2 2 11" xfId="9096"/>
    <cellStyle name="Calculation 3 2 2 2 11 2" xfId="9097"/>
    <cellStyle name="Calculation 3 2 2 2 11 2 2" xfId="9098"/>
    <cellStyle name="Calculation 3 2 2 2 11 3" xfId="9099"/>
    <cellStyle name="Calculation 3 2 2 2 12" xfId="9100"/>
    <cellStyle name="Calculation 3 2 2 2 12 2" xfId="9101"/>
    <cellStyle name="Calculation 3 2 2 2 12 2 2" xfId="9102"/>
    <cellStyle name="Calculation 3 2 2 2 12 3" xfId="9103"/>
    <cellStyle name="Calculation 3 2 2 2 13" xfId="9104"/>
    <cellStyle name="Calculation 3 2 2 2 13 2" xfId="9105"/>
    <cellStyle name="Calculation 3 2 2 2 13 2 2" xfId="9106"/>
    <cellStyle name="Calculation 3 2 2 2 13 3" xfId="9107"/>
    <cellStyle name="Calculation 3 2 2 2 14" xfId="9108"/>
    <cellStyle name="Calculation 3 2 2 2 14 2" xfId="9109"/>
    <cellStyle name="Calculation 3 2 2 2 14 2 2" xfId="9110"/>
    <cellStyle name="Calculation 3 2 2 2 14 3" xfId="9111"/>
    <cellStyle name="Calculation 3 2 2 2 15" xfId="9112"/>
    <cellStyle name="Calculation 3 2 2 2 15 2" xfId="9113"/>
    <cellStyle name="Calculation 3 2 2 2 15 2 2" xfId="9114"/>
    <cellStyle name="Calculation 3 2 2 2 15 3" xfId="9115"/>
    <cellStyle name="Calculation 3 2 2 2 16" xfId="9116"/>
    <cellStyle name="Calculation 3 2 2 2 16 2" xfId="9117"/>
    <cellStyle name="Calculation 3 2 2 2 16 2 2" xfId="9118"/>
    <cellStyle name="Calculation 3 2 2 2 16 3" xfId="9119"/>
    <cellStyle name="Calculation 3 2 2 2 17" xfId="9120"/>
    <cellStyle name="Calculation 3 2 2 2 17 2" xfId="9121"/>
    <cellStyle name="Calculation 3 2 2 2 17 2 2" xfId="9122"/>
    <cellStyle name="Calculation 3 2 2 2 17 3" xfId="9123"/>
    <cellStyle name="Calculation 3 2 2 2 18" xfId="9124"/>
    <cellStyle name="Calculation 3 2 2 2 18 2" xfId="9125"/>
    <cellStyle name="Calculation 3 2 2 2 18 2 2" xfId="9126"/>
    <cellStyle name="Calculation 3 2 2 2 18 3" xfId="9127"/>
    <cellStyle name="Calculation 3 2 2 2 19" xfId="9128"/>
    <cellStyle name="Calculation 3 2 2 2 19 2" xfId="9129"/>
    <cellStyle name="Calculation 3 2 2 2 19 2 2" xfId="9130"/>
    <cellStyle name="Calculation 3 2 2 2 19 3" xfId="9131"/>
    <cellStyle name="Calculation 3 2 2 2 2" xfId="9132"/>
    <cellStyle name="Calculation 3 2 2 2 2 2" xfId="9133"/>
    <cellStyle name="Calculation 3 2 2 2 2 2 2" xfId="9134"/>
    <cellStyle name="Calculation 3 2 2 2 2 3" xfId="9135"/>
    <cellStyle name="Calculation 3 2 2 2 20" xfId="9136"/>
    <cellStyle name="Calculation 3 2 2 2 20 2" xfId="9137"/>
    <cellStyle name="Calculation 3 2 2 2 20 2 2" xfId="9138"/>
    <cellStyle name="Calculation 3 2 2 2 20 3" xfId="9139"/>
    <cellStyle name="Calculation 3 2 2 2 21" xfId="9140"/>
    <cellStyle name="Calculation 3 2 2 2 21 2" xfId="9141"/>
    <cellStyle name="Calculation 3 2 2 2 22" xfId="9142"/>
    <cellStyle name="Calculation 3 2 2 2 3" xfId="9143"/>
    <cellStyle name="Calculation 3 2 2 2 3 2" xfId="9144"/>
    <cellStyle name="Calculation 3 2 2 2 3 2 2" xfId="9145"/>
    <cellStyle name="Calculation 3 2 2 2 3 3" xfId="9146"/>
    <cellStyle name="Calculation 3 2 2 2 4" xfId="9147"/>
    <cellStyle name="Calculation 3 2 2 2 4 2" xfId="9148"/>
    <cellStyle name="Calculation 3 2 2 2 4 2 2" xfId="9149"/>
    <cellStyle name="Calculation 3 2 2 2 4 3" xfId="9150"/>
    <cellStyle name="Calculation 3 2 2 2 5" xfId="9151"/>
    <cellStyle name="Calculation 3 2 2 2 5 2" xfId="9152"/>
    <cellStyle name="Calculation 3 2 2 2 5 2 2" xfId="9153"/>
    <cellStyle name="Calculation 3 2 2 2 5 3" xfId="9154"/>
    <cellStyle name="Calculation 3 2 2 2 6" xfId="9155"/>
    <cellStyle name="Calculation 3 2 2 2 6 2" xfId="9156"/>
    <cellStyle name="Calculation 3 2 2 2 6 2 2" xfId="9157"/>
    <cellStyle name="Calculation 3 2 2 2 6 3" xfId="9158"/>
    <cellStyle name="Calculation 3 2 2 2 7" xfId="9159"/>
    <cellStyle name="Calculation 3 2 2 2 7 2" xfId="9160"/>
    <cellStyle name="Calculation 3 2 2 2 7 2 2" xfId="9161"/>
    <cellStyle name="Calculation 3 2 2 2 7 3" xfId="9162"/>
    <cellStyle name="Calculation 3 2 2 2 8" xfId="9163"/>
    <cellStyle name="Calculation 3 2 2 2 8 2" xfId="9164"/>
    <cellStyle name="Calculation 3 2 2 2 8 2 2" xfId="9165"/>
    <cellStyle name="Calculation 3 2 2 2 8 3" xfId="9166"/>
    <cellStyle name="Calculation 3 2 2 2 9" xfId="9167"/>
    <cellStyle name="Calculation 3 2 2 2 9 2" xfId="9168"/>
    <cellStyle name="Calculation 3 2 2 2 9 2 2" xfId="9169"/>
    <cellStyle name="Calculation 3 2 2 2 9 3" xfId="9170"/>
    <cellStyle name="Calculation 3 2 2 3" xfId="9171"/>
    <cellStyle name="Calculation 3 2 2 3 2" xfId="9172"/>
    <cellStyle name="Calculation 3 2 2 3 2 2" xfId="9173"/>
    <cellStyle name="Calculation 3 2 2 3 3" xfId="9174"/>
    <cellStyle name="Calculation 3 2 2 4" xfId="9175"/>
    <cellStyle name="Calculation 3 2 2 4 2" xfId="9176"/>
    <cellStyle name="Calculation 3 2 2 4 2 2" xfId="9177"/>
    <cellStyle name="Calculation 3 2 2 4 3" xfId="9178"/>
    <cellStyle name="Calculation 3 2 2 5" xfId="9179"/>
    <cellStyle name="Calculation 3 2 2 5 2" xfId="9180"/>
    <cellStyle name="Calculation 3 2 2 5 2 2" xfId="9181"/>
    <cellStyle name="Calculation 3 2 2 5 3" xfId="9182"/>
    <cellStyle name="Calculation 3 2 2 6" xfId="9183"/>
    <cellStyle name="Calculation 3 2 2 6 2" xfId="9184"/>
    <cellStyle name="Calculation 3 2 2 6 2 2" xfId="9185"/>
    <cellStyle name="Calculation 3 2 2 6 3" xfId="9186"/>
    <cellStyle name="Calculation 3 2 2 7" xfId="9187"/>
    <cellStyle name="Calculation 3 2 2 7 2" xfId="9188"/>
    <cellStyle name="Calculation 3 2 2 7 2 2" xfId="9189"/>
    <cellStyle name="Calculation 3 2 2 7 3" xfId="9190"/>
    <cellStyle name="Calculation 3 2 2 8" xfId="9191"/>
    <cellStyle name="Calculation 3 2 2 8 2" xfId="9192"/>
    <cellStyle name="Calculation 3 2 2 8 2 2" xfId="9193"/>
    <cellStyle name="Calculation 3 2 2 8 3" xfId="9194"/>
    <cellStyle name="Calculation 3 2 2 9" xfId="9195"/>
    <cellStyle name="Calculation 3 2 2 9 2" xfId="9196"/>
    <cellStyle name="Calculation 3 2 2 9 2 2" xfId="9197"/>
    <cellStyle name="Calculation 3 2 2 9 3" xfId="9198"/>
    <cellStyle name="Calculation 3 2 20" xfId="9199"/>
    <cellStyle name="Calculation 3 2 20 2" xfId="9200"/>
    <cellStyle name="Calculation 3 2 20 2 2" xfId="9201"/>
    <cellStyle name="Calculation 3 2 20 3" xfId="9202"/>
    <cellStyle name="Calculation 3 2 21" xfId="9203"/>
    <cellStyle name="Calculation 3 2 21 2" xfId="9204"/>
    <cellStyle name="Calculation 3 2 22" xfId="9205"/>
    <cellStyle name="Calculation 3 2 3" xfId="9206"/>
    <cellStyle name="Calculation 3 2 3 10" xfId="9207"/>
    <cellStyle name="Calculation 3 2 3 10 2" xfId="9208"/>
    <cellStyle name="Calculation 3 2 3 10 2 2" xfId="9209"/>
    <cellStyle name="Calculation 3 2 3 10 3" xfId="9210"/>
    <cellStyle name="Calculation 3 2 3 11" xfId="9211"/>
    <cellStyle name="Calculation 3 2 3 11 2" xfId="9212"/>
    <cellStyle name="Calculation 3 2 3 11 2 2" xfId="9213"/>
    <cellStyle name="Calculation 3 2 3 11 3" xfId="9214"/>
    <cellStyle name="Calculation 3 2 3 12" xfId="9215"/>
    <cellStyle name="Calculation 3 2 3 12 2" xfId="9216"/>
    <cellStyle name="Calculation 3 2 3 12 2 2" xfId="9217"/>
    <cellStyle name="Calculation 3 2 3 12 3" xfId="9218"/>
    <cellStyle name="Calculation 3 2 3 13" xfId="9219"/>
    <cellStyle name="Calculation 3 2 3 13 2" xfId="9220"/>
    <cellStyle name="Calculation 3 2 3 13 2 2" xfId="9221"/>
    <cellStyle name="Calculation 3 2 3 13 3" xfId="9222"/>
    <cellStyle name="Calculation 3 2 3 14" xfId="9223"/>
    <cellStyle name="Calculation 3 2 3 14 2" xfId="9224"/>
    <cellStyle name="Calculation 3 2 3 14 2 2" xfId="9225"/>
    <cellStyle name="Calculation 3 2 3 14 3" xfId="9226"/>
    <cellStyle name="Calculation 3 2 3 15" xfId="9227"/>
    <cellStyle name="Calculation 3 2 3 15 2" xfId="9228"/>
    <cellStyle name="Calculation 3 2 3 15 2 2" xfId="9229"/>
    <cellStyle name="Calculation 3 2 3 15 3" xfId="9230"/>
    <cellStyle name="Calculation 3 2 3 16" xfId="9231"/>
    <cellStyle name="Calculation 3 2 3 16 2" xfId="9232"/>
    <cellStyle name="Calculation 3 2 3 16 2 2" xfId="9233"/>
    <cellStyle name="Calculation 3 2 3 16 3" xfId="9234"/>
    <cellStyle name="Calculation 3 2 3 17" xfId="9235"/>
    <cellStyle name="Calculation 3 2 3 17 2" xfId="9236"/>
    <cellStyle name="Calculation 3 2 3 17 2 2" xfId="9237"/>
    <cellStyle name="Calculation 3 2 3 17 3" xfId="9238"/>
    <cellStyle name="Calculation 3 2 3 18" xfId="9239"/>
    <cellStyle name="Calculation 3 2 3 18 2" xfId="9240"/>
    <cellStyle name="Calculation 3 2 3 19" xfId="9241"/>
    <cellStyle name="Calculation 3 2 3 2" xfId="9242"/>
    <cellStyle name="Calculation 3 2 3 2 10" xfId="9243"/>
    <cellStyle name="Calculation 3 2 3 2 10 2" xfId="9244"/>
    <cellStyle name="Calculation 3 2 3 2 10 2 2" xfId="9245"/>
    <cellStyle name="Calculation 3 2 3 2 10 3" xfId="9246"/>
    <cellStyle name="Calculation 3 2 3 2 11" xfId="9247"/>
    <cellStyle name="Calculation 3 2 3 2 11 2" xfId="9248"/>
    <cellStyle name="Calculation 3 2 3 2 11 2 2" xfId="9249"/>
    <cellStyle name="Calculation 3 2 3 2 11 3" xfId="9250"/>
    <cellStyle name="Calculation 3 2 3 2 12" xfId="9251"/>
    <cellStyle name="Calculation 3 2 3 2 12 2" xfId="9252"/>
    <cellStyle name="Calculation 3 2 3 2 12 2 2" xfId="9253"/>
    <cellStyle name="Calculation 3 2 3 2 12 3" xfId="9254"/>
    <cellStyle name="Calculation 3 2 3 2 13" xfId="9255"/>
    <cellStyle name="Calculation 3 2 3 2 13 2" xfId="9256"/>
    <cellStyle name="Calculation 3 2 3 2 13 2 2" xfId="9257"/>
    <cellStyle name="Calculation 3 2 3 2 13 3" xfId="9258"/>
    <cellStyle name="Calculation 3 2 3 2 14" xfId="9259"/>
    <cellStyle name="Calculation 3 2 3 2 14 2" xfId="9260"/>
    <cellStyle name="Calculation 3 2 3 2 14 2 2" xfId="9261"/>
    <cellStyle name="Calculation 3 2 3 2 14 3" xfId="9262"/>
    <cellStyle name="Calculation 3 2 3 2 15" xfId="9263"/>
    <cellStyle name="Calculation 3 2 3 2 15 2" xfId="9264"/>
    <cellStyle name="Calculation 3 2 3 2 15 2 2" xfId="9265"/>
    <cellStyle name="Calculation 3 2 3 2 15 3" xfId="9266"/>
    <cellStyle name="Calculation 3 2 3 2 16" xfId="9267"/>
    <cellStyle name="Calculation 3 2 3 2 16 2" xfId="9268"/>
    <cellStyle name="Calculation 3 2 3 2 16 2 2" xfId="9269"/>
    <cellStyle name="Calculation 3 2 3 2 16 3" xfId="9270"/>
    <cellStyle name="Calculation 3 2 3 2 17" xfId="9271"/>
    <cellStyle name="Calculation 3 2 3 2 17 2" xfId="9272"/>
    <cellStyle name="Calculation 3 2 3 2 17 2 2" xfId="9273"/>
    <cellStyle name="Calculation 3 2 3 2 17 3" xfId="9274"/>
    <cellStyle name="Calculation 3 2 3 2 18" xfId="9275"/>
    <cellStyle name="Calculation 3 2 3 2 18 2" xfId="9276"/>
    <cellStyle name="Calculation 3 2 3 2 18 2 2" xfId="9277"/>
    <cellStyle name="Calculation 3 2 3 2 18 3" xfId="9278"/>
    <cellStyle name="Calculation 3 2 3 2 19" xfId="9279"/>
    <cellStyle name="Calculation 3 2 3 2 19 2" xfId="9280"/>
    <cellStyle name="Calculation 3 2 3 2 19 2 2" xfId="9281"/>
    <cellStyle name="Calculation 3 2 3 2 19 3" xfId="9282"/>
    <cellStyle name="Calculation 3 2 3 2 2" xfId="9283"/>
    <cellStyle name="Calculation 3 2 3 2 2 2" xfId="9284"/>
    <cellStyle name="Calculation 3 2 3 2 2 2 2" xfId="9285"/>
    <cellStyle name="Calculation 3 2 3 2 2 3" xfId="9286"/>
    <cellStyle name="Calculation 3 2 3 2 20" xfId="9287"/>
    <cellStyle name="Calculation 3 2 3 2 20 2" xfId="9288"/>
    <cellStyle name="Calculation 3 2 3 2 20 2 2" xfId="9289"/>
    <cellStyle name="Calculation 3 2 3 2 20 3" xfId="9290"/>
    <cellStyle name="Calculation 3 2 3 2 21" xfId="9291"/>
    <cellStyle name="Calculation 3 2 3 2 21 2" xfId="9292"/>
    <cellStyle name="Calculation 3 2 3 2 22" xfId="9293"/>
    <cellStyle name="Calculation 3 2 3 2 3" xfId="9294"/>
    <cellStyle name="Calculation 3 2 3 2 3 2" xfId="9295"/>
    <cellStyle name="Calculation 3 2 3 2 3 2 2" xfId="9296"/>
    <cellStyle name="Calculation 3 2 3 2 3 3" xfId="9297"/>
    <cellStyle name="Calculation 3 2 3 2 4" xfId="9298"/>
    <cellStyle name="Calculation 3 2 3 2 4 2" xfId="9299"/>
    <cellStyle name="Calculation 3 2 3 2 4 2 2" xfId="9300"/>
    <cellStyle name="Calculation 3 2 3 2 4 3" xfId="9301"/>
    <cellStyle name="Calculation 3 2 3 2 5" xfId="9302"/>
    <cellStyle name="Calculation 3 2 3 2 5 2" xfId="9303"/>
    <cellStyle name="Calculation 3 2 3 2 5 2 2" xfId="9304"/>
    <cellStyle name="Calculation 3 2 3 2 5 3" xfId="9305"/>
    <cellStyle name="Calculation 3 2 3 2 6" xfId="9306"/>
    <cellStyle name="Calculation 3 2 3 2 6 2" xfId="9307"/>
    <cellStyle name="Calculation 3 2 3 2 6 2 2" xfId="9308"/>
    <cellStyle name="Calculation 3 2 3 2 6 3" xfId="9309"/>
    <cellStyle name="Calculation 3 2 3 2 7" xfId="9310"/>
    <cellStyle name="Calculation 3 2 3 2 7 2" xfId="9311"/>
    <cellStyle name="Calculation 3 2 3 2 7 2 2" xfId="9312"/>
    <cellStyle name="Calculation 3 2 3 2 7 3" xfId="9313"/>
    <cellStyle name="Calculation 3 2 3 2 8" xfId="9314"/>
    <cellStyle name="Calculation 3 2 3 2 8 2" xfId="9315"/>
    <cellStyle name="Calculation 3 2 3 2 8 2 2" xfId="9316"/>
    <cellStyle name="Calculation 3 2 3 2 8 3" xfId="9317"/>
    <cellStyle name="Calculation 3 2 3 2 9" xfId="9318"/>
    <cellStyle name="Calculation 3 2 3 2 9 2" xfId="9319"/>
    <cellStyle name="Calculation 3 2 3 2 9 2 2" xfId="9320"/>
    <cellStyle name="Calculation 3 2 3 2 9 3" xfId="9321"/>
    <cellStyle name="Calculation 3 2 3 3" xfId="9322"/>
    <cellStyle name="Calculation 3 2 3 3 2" xfId="9323"/>
    <cellStyle name="Calculation 3 2 3 3 2 2" xfId="9324"/>
    <cellStyle name="Calculation 3 2 3 3 3" xfId="9325"/>
    <cellStyle name="Calculation 3 2 3 4" xfId="9326"/>
    <cellStyle name="Calculation 3 2 3 4 2" xfId="9327"/>
    <cellStyle name="Calculation 3 2 3 4 2 2" xfId="9328"/>
    <cellStyle name="Calculation 3 2 3 4 3" xfId="9329"/>
    <cellStyle name="Calculation 3 2 3 5" xfId="9330"/>
    <cellStyle name="Calculation 3 2 3 5 2" xfId="9331"/>
    <cellStyle name="Calculation 3 2 3 5 2 2" xfId="9332"/>
    <cellStyle name="Calculation 3 2 3 5 3" xfId="9333"/>
    <cellStyle name="Calculation 3 2 3 6" xfId="9334"/>
    <cellStyle name="Calculation 3 2 3 6 2" xfId="9335"/>
    <cellStyle name="Calculation 3 2 3 6 2 2" xfId="9336"/>
    <cellStyle name="Calculation 3 2 3 6 3" xfId="9337"/>
    <cellStyle name="Calculation 3 2 3 7" xfId="9338"/>
    <cellStyle name="Calculation 3 2 3 7 2" xfId="9339"/>
    <cellStyle name="Calculation 3 2 3 7 2 2" xfId="9340"/>
    <cellStyle name="Calculation 3 2 3 7 3" xfId="9341"/>
    <cellStyle name="Calculation 3 2 3 8" xfId="9342"/>
    <cellStyle name="Calculation 3 2 3 8 2" xfId="9343"/>
    <cellStyle name="Calculation 3 2 3 8 2 2" xfId="9344"/>
    <cellStyle name="Calculation 3 2 3 8 3" xfId="9345"/>
    <cellStyle name="Calculation 3 2 3 9" xfId="9346"/>
    <cellStyle name="Calculation 3 2 3 9 2" xfId="9347"/>
    <cellStyle name="Calculation 3 2 3 9 2 2" xfId="9348"/>
    <cellStyle name="Calculation 3 2 3 9 3" xfId="9349"/>
    <cellStyle name="Calculation 3 2 4" xfId="9350"/>
    <cellStyle name="Calculation 3 2 4 10" xfId="9351"/>
    <cellStyle name="Calculation 3 2 4 10 2" xfId="9352"/>
    <cellStyle name="Calculation 3 2 4 10 2 2" xfId="9353"/>
    <cellStyle name="Calculation 3 2 4 10 3" xfId="9354"/>
    <cellStyle name="Calculation 3 2 4 11" xfId="9355"/>
    <cellStyle name="Calculation 3 2 4 11 2" xfId="9356"/>
    <cellStyle name="Calculation 3 2 4 11 2 2" xfId="9357"/>
    <cellStyle name="Calculation 3 2 4 11 3" xfId="9358"/>
    <cellStyle name="Calculation 3 2 4 12" xfId="9359"/>
    <cellStyle name="Calculation 3 2 4 12 2" xfId="9360"/>
    <cellStyle name="Calculation 3 2 4 12 2 2" xfId="9361"/>
    <cellStyle name="Calculation 3 2 4 12 3" xfId="9362"/>
    <cellStyle name="Calculation 3 2 4 13" xfId="9363"/>
    <cellStyle name="Calculation 3 2 4 13 2" xfId="9364"/>
    <cellStyle name="Calculation 3 2 4 13 2 2" xfId="9365"/>
    <cellStyle name="Calculation 3 2 4 13 3" xfId="9366"/>
    <cellStyle name="Calculation 3 2 4 14" xfId="9367"/>
    <cellStyle name="Calculation 3 2 4 14 2" xfId="9368"/>
    <cellStyle name="Calculation 3 2 4 14 2 2" xfId="9369"/>
    <cellStyle name="Calculation 3 2 4 14 3" xfId="9370"/>
    <cellStyle name="Calculation 3 2 4 15" xfId="9371"/>
    <cellStyle name="Calculation 3 2 4 15 2" xfId="9372"/>
    <cellStyle name="Calculation 3 2 4 15 2 2" xfId="9373"/>
    <cellStyle name="Calculation 3 2 4 15 3" xfId="9374"/>
    <cellStyle name="Calculation 3 2 4 16" xfId="9375"/>
    <cellStyle name="Calculation 3 2 4 16 2" xfId="9376"/>
    <cellStyle name="Calculation 3 2 4 16 2 2" xfId="9377"/>
    <cellStyle name="Calculation 3 2 4 16 3" xfId="9378"/>
    <cellStyle name="Calculation 3 2 4 17" xfId="9379"/>
    <cellStyle name="Calculation 3 2 4 17 2" xfId="9380"/>
    <cellStyle name="Calculation 3 2 4 17 2 2" xfId="9381"/>
    <cellStyle name="Calculation 3 2 4 17 3" xfId="9382"/>
    <cellStyle name="Calculation 3 2 4 18" xfId="9383"/>
    <cellStyle name="Calculation 3 2 4 18 2" xfId="9384"/>
    <cellStyle name="Calculation 3 2 4 18 2 2" xfId="9385"/>
    <cellStyle name="Calculation 3 2 4 18 3" xfId="9386"/>
    <cellStyle name="Calculation 3 2 4 19" xfId="9387"/>
    <cellStyle name="Calculation 3 2 4 19 2" xfId="9388"/>
    <cellStyle name="Calculation 3 2 4 19 2 2" xfId="9389"/>
    <cellStyle name="Calculation 3 2 4 19 3" xfId="9390"/>
    <cellStyle name="Calculation 3 2 4 2" xfId="9391"/>
    <cellStyle name="Calculation 3 2 4 2 10" xfId="9392"/>
    <cellStyle name="Calculation 3 2 4 2 10 2" xfId="9393"/>
    <cellStyle name="Calculation 3 2 4 2 10 2 2" xfId="9394"/>
    <cellStyle name="Calculation 3 2 4 2 10 3" xfId="9395"/>
    <cellStyle name="Calculation 3 2 4 2 11" xfId="9396"/>
    <cellStyle name="Calculation 3 2 4 2 11 2" xfId="9397"/>
    <cellStyle name="Calculation 3 2 4 2 11 2 2" xfId="9398"/>
    <cellStyle name="Calculation 3 2 4 2 11 3" xfId="9399"/>
    <cellStyle name="Calculation 3 2 4 2 12" xfId="9400"/>
    <cellStyle name="Calculation 3 2 4 2 12 2" xfId="9401"/>
    <cellStyle name="Calculation 3 2 4 2 12 2 2" xfId="9402"/>
    <cellStyle name="Calculation 3 2 4 2 12 3" xfId="9403"/>
    <cellStyle name="Calculation 3 2 4 2 13" xfId="9404"/>
    <cellStyle name="Calculation 3 2 4 2 13 2" xfId="9405"/>
    <cellStyle name="Calculation 3 2 4 2 13 2 2" xfId="9406"/>
    <cellStyle name="Calculation 3 2 4 2 13 3" xfId="9407"/>
    <cellStyle name="Calculation 3 2 4 2 14" xfId="9408"/>
    <cellStyle name="Calculation 3 2 4 2 14 2" xfId="9409"/>
    <cellStyle name="Calculation 3 2 4 2 14 2 2" xfId="9410"/>
    <cellStyle name="Calculation 3 2 4 2 14 3" xfId="9411"/>
    <cellStyle name="Calculation 3 2 4 2 15" xfId="9412"/>
    <cellStyle name="Calculation 3 2 4 2 15 2" xfId="9413"/>
    <cellStyle name="Calculation 3 2 4 2 15 2 2" xfId="9414"/>
    <cellStyle name="Calculation 3 2 4 2 15 3" xfId="9415"/>
    <cellStyle name="Calculation 3 2 4 2 16" xfId="9416"/>
    <cellStyle name="Calculation 3 2 4 2 16 2" xfId="9417"/>
    <cellStyle name="Calculation 3 2 4 2 16 2 2" xfId="9418"/>
    <cellStyle name="Calculation 3 2 4 2 16 3" xfId="9419"/>
    <cellStyle name="Calculation 3 2 4 2 17" xfId="9420"/>
    <cellStyle name="Calculation 3 2 4 2 17 2" xfId="9421"/>
    <cellStyle name="Calculation 3 2 4 2 17 2 2" xfId="9422"/>
    <cellStyle name="Calculation 3 2 4 2 17 3" xfId="9423"/>
    <cellStyle name="Calculation 3 2 4 2 18" xfId="9424"/>
    <cellStyle name="Calculation 3 2 4 2 18 2" xfId="9425"/>
    <cellStyle name="Calculation 3 2 4 2 18 2 2" xfId="9426"/>
    <cellStyle name="Calculation 3 2 4 2 18 3" xfId="9427"/>
    <cellStyle name="Calculation 3 2 4 2 19" xfId="9428"/>
    <cellStyle name="Calculation 3 2 4 2 19 2" xfId="9429"/>
    <cellStyle name="Calculation 3 2 4 2 19 2 2" xfId="9430"/>
    <cellStyle name="Calculation 3 2 4 2 19 3" xfId="9431"/>
    <cellStyle name="Calculation 3 2 4 2 2" xfId="9432"/>
    <cellStyle name="Calculation 3 2 4 2 2 2" xfId="9433"/>
    <cellStyle name="Calculation 3 2 4 2 2 2 2" xfId="9434"/>
    <cellStyle name="Calculation 3 2 4 2 2 3" xfId="9435"/>
    <cellStyle name="Calculation 3 2 4 2 20" xfId="9436"/>
    <cellStyle name="Calculation 3 2 4 2 20 2" xfId="9437"/>
    <cellStyle name="Calculation 3 2 4 2 20 2 2" xfId="9438"/>
    <cellStyle name="Calculation 3 2 4 2 20 3" xfId="9439"/>
    <cellStyle name="Calculation 3 2 4 2 21" xfId="9440"/>
    <cellStyle name="Calculation 3 2 4 2 21 2" xfId="9441"/>
    <cellStyle name="Calculation 3 2 4 2 22" xfId="9442"/>
    <cellStyle name="Calculation 3 2 4 2 3" xfId="9443"/>
    <cellStyle name="Calculation 3 2 4 2 3 2" xfId="9444"/>
    <cellStyle name="Calculation 3 2 4 2 3 2 2" xfId="9445"/>
    <cellStyle name="Calculation 3 2 4 2 3 3" xfId="9446"/>
    <cellStyle name="Calculation 3 2 4 2 4" xfId="9447"/>
    <cellStyle name="Calculation 3 2 4 2 4 2" xfId="9448"/>
    <cellStyle name="Calculation 3 2 4 2 4 2 2" xfId="9449"/>
    <cellStyle name="Calculation 3 2 4 2 4 3" xfId="9450"/>
    <cellStyle name="Calculation 3 2 4 2 5" xfId="9451"/>
    <cellStyle name="Calculation 3 2 4 2 5 2" xfId="9452"/>
    <cellStyle name="Calculation 3 2 4 2 5 2 2" xfId="9453"/>
    <cellStyle name="Calculation 3 2 4 2 5 3" xfId="9454"/>
    <cellStyle name="Calculation 3 2 4 2 6" xfId="9455"/>
    <cellStyle name="Calculation 3 2 4 2 6 2" xfId="9456"/>
    <cellStyle name="Calculation 3 2 4 2 6 2 2" xfId="9457"/>
    <cellStyle name="Calculation 3 2 4 2 6 3" xfId="9458"/>
    <cellStyle name="Calculation 3 2 4 2 7" xfId="9459"/>
    <cellStyle name="Calculation 3 2 4 2 7 2" xfId="9460"/>
    <cellStyle name="Calculation 3 2 4 2 7 2 2" xfId="9461"/>
    <cellStyle name="Calculation 3 2 4 2 7 3" xfId="9462"/>
    <cellStyle name="Calculation 3 2 4 2 8" xfId="9463"/>
    <cellStyle name="Calculation 3 2 4 2 8 2" xfId="9464"/>
    <cellStyle name="Calculation 3 2 4 2 8 2 2" xfId="9465"/>
    <cellStyle name="Calculation 3 2 4 2 8 3" xfId="9466"/>
    <cellStyle name="Calculation 3 2 4 2 9" xfId="9467"/>
    <cellStyle name="Calculation 3 2 4 2 9 2" xfId="9468"/>
    <cellStyle name="Calculation 3 2 4 2 9 2 2" xfId="9469"/>
    <cellStyle name="Calculation 3 2 4 2 9 3" xfId="9470"/>
    <cellStyle name="Calculation 3 2 4 20" xfId="9471"/>
    <cellStyle name="Calculation 3 2 4 20 2" xfId="9472"/>
    <cellStyle name="Calculation 3 2 4 20 2 2" xfId="9473"/>
    <cellStyle name="Calculation 3 2 4 20 3" xfId="9474"/>
    <cellStyle name="Calculation 3 2 4 21" xfId="9475"/>
    <cellStyle name="Calculation 3 2 4 21 2" xfId="9476"/>
    <cellStyle name="Calculation 3 2 4 21 2 2" xfId="9477"/>
    <cellStyle name="Calculation 3 2 4 21 3" xfId="9478"/>
    <cellStyle name="Calculation 3 2 4 22" xfId="9479"/>
    <cellStyle name="Calculation 3 2 4 22 2" xfId="9480"/>
    <cellStyle name="Calculation 3 2 4 23" xfId="9481"/>
    <cellStyle name="Calculation 3 2 4 3" xfId="9482"/>
    <cellStyle name="Calculation 3 2 4 3 2" xfId="9483"/>
    <cellStyle name="Calculation 3 2 4 3 2 2" xfId="9484"/>
    <cellStyle name="Calculation 3 2 4 3 3" xfId="9485"/>
    <cellStyle name="Calculation 3 2 4 4" xfId="9486"/>
    <cellStyle name="Calculation 3 2 4 4 2" xfId="9487"/>
    <cellStyle name="Calculation 3 2 4 4 2 2" xfId="9488"/>
    <cellStyle name="Calculation 3 2 4 4 3" xfId="9489"/>
    <cellStyle name="Calculation 3 2 4 5" xfId="9490"/>
    <cellStyle name="Calculation 3 2 4 5 2" xfId="9491"/>
    <cellStyle name="Calculation 3 2 4 5 2 2" xfId="9492"/>
    <cellStyle name="Calculation 3 2 4 5 3" xfId="9493"/>
    <cellStyle name="Calculation 3 2 4 6" xfId="9494"/>
    <cellStyle name="Calculation 3 2 4 6 2" xfId="9495"/>
    <cellStyle name="Calculation 3 2 4 6 2 2" xfId="9496"/>
    <cellStyle name="Calculation 3 2 4 6 3" xfId="9497"/>
    <cellStyle name="Calculation 3 2 4 7" xfId="9498"/>
    <cellStyle name="Calculation 3 2 4 7 2" xfId="9499"/>
    <cellStyle name="Calculation 3 2 4 7 2 2" xfId="9500"/>
    <cellStyle name="Calculation 3 2 4 7 3" xfId="9501"/>
    <cellStyle name="Calculation 3 2 4 8" xfId="9502"/>
    <cellStyle name="Calculation 3 2 4 8 2" xfId="9503"/>
    <cellStyle name="Calculation 3 2 4 8 2 2" xfId="9504"/>
    <cellStyle name="Calculation 3 2 4 8 3" xfId="9505"/>
    <cellStyle name="Calculation 3 2 4 9" xfId="9506"/>
    <cellStyle name="Calculation 3 2 4 9 2" xfId="9507"/>
    <cellStyle name="Calculation 3 2 4 9 2 2" xfId="9508"/>
    <cellStyle name="Calculation 3 2 4 9 3" xfId="9509"/>
    <cellStyle name="Calculation 3 2 5" xfId="9510"/>
    <cellStyle name="Calculation 3 2 5 10" xfId="9511"/>
    <cellStyle name="Calculation 3 2 5 10 2" xfId="9512"/>
    <cellStyle name="Calculation 3 2 5 10 2 2" xfId="9513"/>
    <cellStyle name="Calculation 3 2 5 10 3" xfId="9514"/>
    <cellStyle name="Calculation 3 2 5 11" xfId="9515"/>
    <cellStyle name="Calculation 3 2 5 11 2" xfId="9516"/>
    <cellStyle name="Calculation 3 2 5 11 2 2" xfId="9517"/>
    <cellStyle name="Calculation 3 2 5 11 3" xfId="9518"/>
    <cellStyle name="Calculation 3 2 5 12" xfId="9519"/>
    <cellStyle name="Calculation 3 2 5 12 2" xfId="9520"/>
    <cellStyle name="Calculation 3 2 5 12 2 2" xfId="9521"/>
    <cellStyle name="Calculation 3 2 5 12 3" xfId="9522"/>
    <cellStyle name="Calculation 3 2 5 13" xfId="9523"/>
    <cellStyle name="Calculation 3 2 5 13 2" xfId="9524"/>
    <cellStyle name="Calculation 3 2 5 13 2 2" xfId="9525"/>
    <cellStyle name="Calculation 3 2 5 13 3" xfId="9526"/>
    <cellStyle name="Calculation 3 2 5 14" xfId="9527"/>
    <cellStyle name="Calculation 3 2 5 14 2" xfId="9528"/>
    <cellStyle name="Calculation 3 2 5 14 2 2" xfId="9529"/>
    <cellStyle name="Calculation 3 2 5 14 3" xfId="9530"/>
    <cellStyle name="Calculation 3 2 5 15" xfId="9531"/>
    <cellStyle name="Calculation 3 2 5 15 2" xfId="9532"/>
    <cellStyle name="Calculation 3 2 5 15 2 2" xfId="9533"/>
    <cellStyle name="Calculation 3 2 5 15 3" xfId="9534"/>
    <cellStyle name="Calculation 3 2 5 16" xfId="9535"/>
    <cellStyle name="Calculation 3 2 5 16 2" xfId="9536"/>
    <cellStyle name="Calculation 3 2 5 16 2 2" xfId="9537"/>
    <cellStyle name="Calculation 3 2 5 16 3" xfId="9538"/>
    <cellStyle name="Calculation 3 2 5 17" xfId="9539"/>
    <cellStyle name="Calculation 3 2 5 17 2" xfId="9540"/>
    <cellStyle name="Calculation 3 2 5 17 2 2" xfId="9541"/>
    <cellStyle name="Calculation 3 2 5 17 3" xfId="9542"/>
    <cellStyle name="Calculation 3 2 5 18" xfId="9543"/>
    <cellStyle name="Calculation 3 2 5 18 2" xfId="9544"/>
    <cellStyle name="Calculation 3 2 5 18 2 2" xfId="9545"/>
    <cellStyle name="Calculation 3 2 5 18 3" xfId="9546"/>
    <cellStyle name="Calculation 3 2 5 19" xfId="9547"/>
    <cellStyle name="Calculation 3 2 5 19 2" xfId="9548"/>
    <cellStyle name="Calculation 3 2 5 19 2 2" xfId="9549"/>
    <cellStyle name="Calculation 3 2 5 19 3" xfId="9550"/>
    <cellStyle name="Calculation 3 2 5 2" xfId="9551"/>
    <cellStyle name="Calculation 3 2 5 2 2" xfId="9552"/>
    <cellStyle name="Calculation 3 2 5 2 2 2" xfId="9553"/>
    <cellStyle name="Calculation 3 2 5 2 3" xfId="9554"/>
    <cellStyle name="Calculation 3 2 5 20" xfId="9555"/>
    <cellStyle name="Calculation 3 2 5 20 2" xfId="9556"/>
    <cellStyle name="Calculation 3 2 5 20 2 2" xfId="9557"/>
    <cellStyle name="Calculation 3 2 5 20 3" xfId="9558"/>
    <cellStyle name="Calculation 3 2 5 21" xfId="9559"/>
    <cellStyle name="Calculation 3 2 5 21 2" xfId="9560"/>
    <cellStyle name="Calculation 3 2 5 22" xfId="9561"/>
    <cellStyle name="Calculation 3 2 5 3" xfId="9562"/>
    <cellStyle name="Calculation 3 2 5 3 2" xfId="9563"/>
    <cellStyle name="Calculation 3 2 5 3 2 2" xfId="9564"/>
    <cellStyle name="Calculation 3 2 5 3 3" xfId="9565"/>
    <cellStyle name="Calculation 3 2 5 4" xfId="9566"/>
    <cellStyle name="Calculation 3 2 5 4 2" xfId="9567"/>
    <cellStyle name="Calculation 3 2 5 4 2 2" xfId="9568"/>
    <cellStyle name="Calculation 3 2 5 4 3" xfId="9569"/>
    <cellStyle name="Calculation 3 2 5 5" xfId="9570"/>
    <cellStyle name="Calculation 3 2 5 5 2" xfId="9571"/>
    <cellStyle name="Calculation 3 2 5 5 2 2" xfId="9572"/>
    <cellStyle name="Calculation 3 2 5 5 3" xfId="9573"/>
    <cellStyle name="Calculation 3 2 5 6" xfId="9574"/>
    <cellStyle name="Calculation 3 2 5 6 2" xfId="9575"/>
    <cellStyle name="Calculation 3 2 5 6 2 2" xfId="9576"/>
    <cellStyle name="Calculation 3 2 5 6 3" xfId="9577"/>
    <cellStyle name="Calculation 3 2 5 7" xfId="9578"/>
    <cellStyle name="Calculation 3 2 5 7 2" xfId="9579"/>
    <cellStyle name="Calculation 3 2 5 7 2 2" xfId="9580"/>
    <cellStyle name="Calculation 3 2 5 7 3" xfId="9581"/>
    <cellStyle name="Calculation 3 2 5 8" xfId="9582"/>
    <cellStyle name="Calculation 3 2 5 8 2" xfId="9583"/>
    <cellStyle name="Calculation 3 2 5 8 2 2" xfId="9584"/>
    <cellStyle name="Calculation 3 2 5 8 3" xfId="9585"/>
    <cellStyle name="Calculation 3 2 5 9" xfId="9586"/>
    <cellStyle name="Calculation 3 2 5 9 2" xfId="9587"/>
    <cellStyle name="Calculation 3 2 5 9 2 2" xfId="9588"/>
    <cellStyle name="Calculation 3 2 5 9 3" xfId="9589"/>
    <cellStyle name="Calculation 3 2 6" xfId="9590"/>
    <cellStyle name="Calculation 3 2 6 2" xfId="9591"/>
    <cellStyle name="Calculation 3 2 6 2 2" xfId="9592"/>
    <cellStyle name="Calculation 3 2 6 3" xfId="9593"/>
    <cellStyle name="Calculation 3 2 7" xfId="9594"/>
    <cellStyle name="Calculation 3 2 7 2" xfId="9595"/>
    <cellStyle name="Calculation 3 2 7 2 2" xfId="9596"/>
    <cellStyle name="Calculation 3 2 7 3" xfId="9597"/>
    <cellStyle name="Calculation 3 2 8" xfId="9598"/>
    <cellStyle name="Calculation 3 2 8 2" xfId="9599"/>
    <cellStyle name="Calculation 3 2 8 2 2" xfId="9600"/>
    <cellStyle name="Calculation 3 2 8 3" xfId="9601"/>
    <cellStyle name="Calculation 3 2 9" xfId="9602"/>
    <cellStyle name="Calculation 3 2 9 2" xfId="9603"/>
    <cellStyle name="Calculation 3 2 9 2 2" xfId="9604"/>
    <cellStyle name="Calculation 3 2 9 3" xfId="9605"/>
    <cellStyle name="Calculation 3 20" xfId="9606"/>
    <cellStyle name="Calculation 3 20 2" xfId="9607"/>
    <cellStyle name="Calculation 3 20 2 2" xfId="9608"/>
    <cellStyle name="Calculation 3 20 3" xfId="9609"/>
    <cellStyle name="Calculation 3 21" xfId="9610"/>
    <cellStyle name="Calculation 3 21 2" xfId="9611"/>
    <cellStyle name="Calculation 3 21 2 2" xfId="9612"/>
    <cellStyle name="Calculation 3 21 3" xfId="9613"/>
    <cellStyle name="Calculation 3 22" xfId="9614"/>
    <cellStyle name="Calculation 3 22 2" xfId="9615"/>
    <cellStyle name="Calculation 3 23" xfId="9616"/>
    <cellStyle name="Calculation 3 24" xfId="9617"/>
    <cellStyle name="Calculation 3 25" xfId="9618"/>
    <cellStyle name="Calculation 3 26" xfId="9619"/>
    <cellStyle name="Calculation 3 3" xfId="9620"/>
    <cellStyle name="Calculation 3 3 10" xfId="9621"/>
    <cellStyle name="Calculation 3 3 10 2" xfId="9622"/>
    <cellStyle name="Calculation 3 3 10 2 2" xfId="9623"/>
    <cellStyle name="Calculation 3 3 10 3" xfId="9624"/>
    <cellStyle name="Calculation 3 3 11" xfId="9625"/>
    <cellStyle name="Calculation 3 3 11 2" xfId="9626"/>
    <cellStyle name="Calculation 3 3 11 2 2" xfId="9627"/>
    <cellStyle name="Calculation 3 3 11 3" xfId="9628"/>
    <cellStyle name="Calculation 3 3 12" xfId="9629"/>
    <cellStyle name="Calculation 3 3 12 2" xfId="9630"/>
    <cellStyle name="Calculation 3 3 12 2 2" xfId="9631"/>
    <cellStyle name="Calculation 3 3 12 3" xfId="9632"/>
    <cellStyle name="Calculation 3 3 13" xfId="9633"/>
    <cellStyle name="Calculation 3 3 13 2" xfId="9634"/>
    <cellStyle name="Calculation 3 3 13 2 2" xfId="9635"/>
    <cellStyle name="Calculation 3 3 13 3" xfId="9636"/>
    <cellStyle name="Calculation 3 3 14" xfId="9637"/>
    <cellStyle name="Calculation 3 3 14 2" xfId="9638"/>
    <cellStyle name="Calculation 3 3 14 2 2" xfId="9639"/>
    <cellStyle name="Calculation 3 3 14 3" xfId="9640"/>
    <cellStyle name="Calculation 3 3 15" xfId="9641"/>
    <cellStyle name="Calculation 3 3 15 2" xfId="9642"/>
    <cellStyle name="Calculation 3 3 15 2 2" xfId="9643"/>
    <cellStyle name="Calculation 3 3 15 3" xfId="9644"/>
    <cellStyle name="Calculation 3 3 16" xfId="9645"/>
    <cellStyle name="Calculation 3 3 16 2" xfId="9646"/>
    <cellStyle name="Calculation 3 3 16 2 2" xfId="9647"/>
    <cellStyle name="Calculation 3 3 16 3" xfId="9648"/>
    <cellStyle name="Calculation 3 3 17" xfId="9649"/>
    <cellStyle name="Calculation 3 3 17 2" xfId="9650"/>
    <cellStyle name="Calculation 3 3 17 2 2" xfId="9651"/>
    <cellStyle name="Calculation 3 3 17 3" xfId="9652"/>
    <cellStyle name="Calculation 3 3 18" xfId="9653"/>
    <cellStyle name="Calculation 3 3 18 2" xfId="9654"/>
    <cellStyle name="Calculation 3 3 19" xfId="9655"/>
    <cellStyle name="Calculation 3 3 2" xfId="9656"/>
    <cellStyle name="Calculation 3 3 2 10" xfId="9657"/>
    <cellStyle name="Calculation 3 3 2 10 2" xfId="9658"/>
    <cellStyle name="Calculation 3 3 2 10 2 2" xfId="9659"/>
    <cellStyle name="Calculation 3 3 2 10 3" xfId="9660"/>
    <cellStyle name="Calculation 3 3 2 11" xfId="9661"/>
    <cellStyle name="Calculation 3 3 2 11 2" xfId="9662"/>
    <cellStyle name="Calculation 3 3 2 11 2 2" xfId="9663"/>
    <cellStyle name="Calculation 3 3 2 11 3" xfId="9664"/>
    <cellStyle name="Calculation 3 3 2 12" xfId="9665"/>
    <cellStyle name="Calculation 3 3 2 12 2" xfId="9666"/>
    <cellStyle name="Calculation 3 3 2 12 2 2" xfId="9667"/>
    <cellStyle name="Calculation 3 3 2 12 3" xfId="9668"/>
    <cellStyle name="Calculation 3 3 2 13" xfId="9669"/>
    <cellStyle name="Calculation 3 3 2 13 2" xfId="9670"/>
    <cellStyle name="Calculation 3 3 2 13 2 2" xfId="9671"/>
    <cellStyle name="Calculation 3 3 2 13 3" xfId="9672"/>
    <cellStyle name="Calculation 3 3 2 14" xfId="9673"/>
    <cellStyle name="Calculation 3 3 2 14 2" xfId="9674"/>
    <cellStyle name="Calculation 3 3 2 14 2 2" xfId="9675"/>
    <cellStyle name="Calculation 3 3 2 14 3" xfId="9676"/>
    <cellStyle name="Calculation 3 3 2 15" xfId="9677"/>
    <cellStyle name="Calculation 3 3 2 15 2" xfId="9678"/>
    <cellStyle name="Calculation 3 3 2 15 2 2" xfId="9679"/>
    <cellStyle name="Calculation 3 3 2 15 3" xfId="9680"/>
    <cellStyle name="Calculation 3 3 2 16" xfId="9681"/>
    <cellStyle name="Calculation 3 3 2 16 2" xfId="9682"/>
    <cellStyle name="Calculation 3 3 2 16 2 2" xfId="9683"/>
    <cellStyle name="Calculation 3 3 2 16 3" xfId="9684"/>
    <cellStyle name="Calculation 3 3 2 17" xfId="9685"/>
    <cellStyle name="Calculation 3 3 2 17 2" xfId="9686"/>
    <cellStyle name="Calculation 3 3 2 17 2 2" xfId="9687"/>
    <cellStyle name="Calculation 3 3 2 17 3" xfId="9688"/>
    <cellStyle name="Calculation 3 3 2 18" xfId="9689"/>
    <cellStyle name="Calculation 3 3 2 18 2" xfId="9690"/>
    <cellStyle name="Calculation 3 3 2 18 2 2" xfId="9691"/>
    <cellStyle name="Calculation 3 3 2 18 3" xfId="9692"/>
    <cellStyle name="Calculation 3 3 2 19" xfId="9693"/>
    <cellStyle name="Calculation 3 3 2 19 2" xfId="9694"/>
    <cellStyle name="Calculation 3 3 2 19 2 2" xfId="9695"/>
    <cellStyle name="Calculation 3 3 2 19 3" xfId="9696"/>
    <cellStyle name="Calculation 3 3 2 2" xfId="9697"/>
    <cellStyle name="Calculation 3 3 2 2 2" xfId="9698"/>
    <cellStyle name="Calculation 3 3 2 2 2 2" xfId="9699"/>
    <cellStyle name="Calculation 3 3 2 2 2 3" xfId="9700"/>
    <cellStyle name="Calculation 3 3 2 2 3" xfId="9701"/>
    <cellStyle name="Calculation 3 3 2 2 4" xfId="9702"/>
    <cellStyle name="Calculation 3 3 2 20" xfId="9703"/>
    <cellStyle name="Calculation 3 3 2 20 2" xfId="9704"/>
    <cellStyle name="Calculation 3 3 2 20 2 2" xfId="9705"/>
    <cellStyle name="Calculation 3 3 2 20 3" xfId="9706"/>
    <cellStyle name="Calculation 3 3 2 21" xfId="9707"/>
    <cellStyle name="Calculation 3 3 2 21 2" xfId="9708"/>
    <cellStyle name="Calculation 3 3 2 22" xfId="9709"/>
    <cellStyle name="Calculation 3 3 2 3" xfId="9710"/>
    <cellStyle name="Calculation 3 3 2 3 2" xfId="9711"/>
    <cellStyle name="Calculation 3 3 2 3 2 2" xfId="9712"/>
    <cellStyle name="Calculation 3 3 2 3 3" xfId="9713"/>
    <cellStyle name="Calculation 3 3 2 4" xfId="9714"/>
    <cellStyle name="Calculation 3 3 2 4 2" xfId="9715"/>
    <cellStyle name="Calculation 3 3 2 4 2 2" xfId="9716"/>
    <cellStyle name="Calculation 3 3 2 4 3" xfId="9717"/>
    <cellStyle name="Calculation 3 3 2 5" xfId="9718"/>
    <cellStyle name="Calculation 3 3 2 5 2" xfId="9719"/>
    <cellStyle name="Calculation 3 3 2 5 2 2" xfId="9720"/>
    <cellStyle name="Calculation 3 3 2 5 3" xfId="9721"/>
    <cellStyle name="Calculation 3 3 2 6" xfId="9722"/>
    <cellStyle name="Calculation 3 3 2 6 2" xfId="9723"/>
    <cellStyle name="Calculation 3 3 2 6 2 2" xfId="9724"/>
    <cellStyle name="Calculation 3 3 2 6 3" xfId="9725"/>
    <cellStyle name="Calculation 3 3 2 7" xfId="9726"/>
    <cellStyle name="Calculation 3 3 2 7 2" xfId="9727"/>
    <cellStyle name="Calculation 3 3 2 7 2 2" xfId="9728"/>
    <cellStyle name="Calculation 3 3 2 7 3" xfId="9729"/>
    <cellStyle name="Calculation 3 3 2 8" xfId="9730"/>
    <cellStyle name="Calculation 3 3 2 8 2" xfId="9731"/>
    <cellStyle name="Calculation 3 3 2 8 2 2" xfId="9732"/>
    <cellStyle name="Calculation 3 3 2 8 3" xfId="9733"/>
    <cellStyle name="Calculation 3 3 2 9" xfId="9734"/>
    <cellStyle name="Calculation 3 3 2 9 2" xfId="9735"/>
    <cellStyle name="Calculation 3 3 2 9 2 2" xfId="9736"/>
    <cellStyle name="Calculation 3 3 2 9 3" xfId="9737"/>
    <cellStyle name="Calculation 3 3 3" xfId="9738"/>
    <cellStyle name="Calculation 3 3 3 2" xfId="9739"/>
    <cellStyle name="Calculation 3 3 3 2 2" xfId="9740"/>
    <cellStyle name="Calculation 3 3 3 2 3" xfId="9741"/>
    <cellStyle name="Calculation 3 3 3 3" xfId="9742"/>
    <cellStyle name="Calculation 3 3 3 4" xfId="9743"/>
    <cellStyle name="Calculation 3 3 4" xfId="9744"/>
    <cellStyle name="Calculation 3 3 4 2" xfId="9745"/>
    <cellStyle name="Calculation 3 3 4 2 2" xfId="9746"/>
    <cellStyle name="Calculation 3 3 4 3" xfId="9747"/>
    <cellStyle name="Calculation 3 3 5" xfId="9748"/>
    <cellStyle name="Calculation 3 3 5 2" xfId="9749"/>
    <cellStyle name="Calculation 3 3 5 2 2" xfId="9750"/>
    <cellStyle name="Calculation 3 3 5 3" xfId="9751"/>
    <cellStyle name="Calculation 3 3 6" xfId="9752"/>
    <cellStyle name="Calculation 3 3 6 2" xfId="9753"/>
    <cellStyle name="Calculation 3 3 6 2 2" xfId="9754"/>
    <cellStyle name="Calculation 3 3 6 3" xfId="9755"/>
    <cellStyle name="Calculation 3 3 7" xfId="9756"/>
    <cellStyle name="Calculation 3 3 7 2" xfId="9757"/>
    <cellStyle name="Calculation 3 3 7 2 2" xfId="9758"/>
    <cellStyle name="Calculation 3 3 7 3" xfId="9759"/>
    <cellStyle name="Calculation 3 3 8" xfId="9760"/>
    <cellStyle name="Calculation 3 3 8 2" xfId="9761"/>
    <cellStyle name="Calculation 3 3 8 2 2" xfId="9762"/>
    <cellStyle name="Calculation 3 3 8 3" xfId="9763"/>
    <cellStyle name="Calculation 3 3 9" xfId="9764"/>
    <cellStyle name="Calculation 3 3 9 2" xfId="9765"/>
    <cellStyle name="Calculation 3 3 9 2 2" xfId="9766"/>
    <cellStyle name="Calculation 3 3 9 3" xfId="9767"/>
    <cellStyle name="Calculation 3 4" xfId="9768"/>
    <cellStyle name="Calculation 3 4 10" xfId="9769"/>
    <cellStyle name="Calculation 3 4 10 2" xfId="9770"/>
    <cellStyle name="Calculation 3 4 10 2 2" xfId="9771"/>
    <cellStyle name="Calculation 3 4 10 3" xfId="9772"/>
    <cellStyle name="Calculation 3 4 11" xfId="9773"/>
    <cellStyle name="Calculation 3 4 11 2" xfId="9774"/>
    <cellStyle name="Calculation 3 4 11 2 2" xfId="9775"/>
    <cellStyle name="Calculation 3 4 11 3" xfId="9776"/>
    <cellStyle name="Calculation 3 4 12" xfId="9777"/>
    <cellStyle name="Calculation 3 4 12 2" xfId="9778"/>
    <cellStyle name="Calculation 3 4 12 2 2" xfId="9779"/>
    <cellStyle name="Calculation 3 4 12 3" xfId="9780"/>
    <cellStyle name="Calculation 3 4 13" xfId="9781"/>
    <cellStyle name="Calculation 3 4 13 2" xfId="9782"/>
    <cellStyle name="Calculation 3 4 13 2 2" xfId="9783"/>
    <cellStyle name="Calculation 3 4 13 3" xfId="9784"/>
    <cellStyle name="Calculation 3 4 14" xfId="9785"/>
    <cellStyle name="Calculation 3 4 14 2" xfId="9786"/>
    <cellStyle name="Calculation 3 4 14 2 2" xfId="9787"/>
    <cellStyle name="Calculation 3 4 14 3" xfId="9788"/>
    <cellStyle name="Calculation 3 4 15" xfId="9789"/>
    <cellStyle name="Calculation 3 4 15 2" xfId="9790"/>
    <cellStyle name="Calculation 3 4 15 2 2" xfId="9791"/>
    <cellStyle name="Calculation 3 4 15 3" xfId="9792"/>
    <cellStyle name="Calculation 3 4 16" xfId="9793"/>
    <cellStyle name="Calculation 3 4 16 2" xfId="9794"/>
    <cellStyle name="Calculation 3 4 16 2 2" xfId="9795"/>
    <cellStyle name="Calculation 3 4 16 3" xfId="9796"/>
    <cellStyle name="Calculation 3 4 17" xfId="9797"/>
    <cellStyle name="Calculation 3 4 17 2" xfId="9798"/>
    <cellStyle name="Calculation 3 4 17 2 2" xfId="9799"/>
    <cellStyle name="Calculation 3 4 17 3" xfId="9800"/>
    <cellStyle name="Calculation 3 4 18" xfId="9801"/>
    <cellStyle name="Calculation 3 4 18 2" xfId="9802"/>
    <cellStyle name="Calculation 3 4 19" xfId="9803"/>
    <cellStyle name="Calculation 3 4 2" xfId="9804"/>
    <cellStyle name="Calculation 3 4 2 10" xfId="9805"/>
    <cellStyle name="Calculation 3 4 2 10 2" xfId="9806"/>
    <cellStyle name="Calculation 3 4 2 10 2 2" xfId="9807"/>
    <cellStyle name="Calculation 3 4 2 10 3" xfId="9808"/>
    <cellStyle name="Calculation 3 4 2 11" xfId="9809"/>
    <cellStyle name="Calculation 3 4 2 11 2" xfId="9810"/>
    <cellStyle name="Calculation 3 4 2 11 2 2" xfId="9811"/>
    <cellStyle name="Calculation 3 4 2 11 3" xfId="9812"/>
    <cellStyle name="Calculation 3 4 2 12" xfId="9813"/>
    <cellStyle name="Calculation 3 4 2 12 2" xfId="9814"/>
    <cellStyle name="Calculation 3 4 2 12 2 2" xfId="9815"/>
    <cellStyle name="Calculation 3 4 2 12 3" xfId="9816"/>
    <cellStyle name="Calculation 3 4 2 13" xfId="9817"/>
    <cellStyle name="Calculation 3 4 2 13 2" xfId="9818"/>
    <cellStyle name="Calculation 3 4 2 13 2 2" xfId="9819"/>
    <cellStyle name="Calculation 3 4 2 13 3" xfId="9820"/>
    <cellStyle name="Calculation 3 4 2 14" xfId="9821"/>
    <cellStyle name="Calculation 3 4 2 14 2" xfId="9822"/>
    <cellStyle name="Calculation 3 4 2 14 2 2" xfId="9823"/>
    <cellStyle name="Calculation 3 4 2 14 3" xfId="9824"/>
    <cellStyle name="Calculation 3 4 2 15" xfId="9825"/>
    <cellStyle name="Calculation 3 4 2 15 2" xfId="9826"/>
    <cellStyle name="Calculation 3 4 2 15 2 2" xfId="9827"/>
    <cellStyle name="Calculation 3 4 2 15 3" xfId="9828"/>
    <cellStyle name="Calculation 3 4 2 16" xfId="9829"/>
    <cellStyle name="Calculation 3 4 2 16 2" xfId="9830"/>
    <cellStyle name="Calculation 3 4 2 16 2 2" xfId="9831"/>
    <cellStyle name="Calculation 3 4 2 16 3" xfId="9832"/>
    <cellStyle name="Calculation 3 4 2 17" xfId="9833"/>
    <cellStyle name="Calculation 3 4 2 17 2" xfId="9834"/>
    <cellStyle name="Calculation 3 4 2 17 2 2" xfId="9835"/>
    <cellStyle name="Calculation 3 4 2 17 3" xfId="9836"/>
    <cellStyle name="Calculation 3 4 2 18" xfId="9837"/>
    <cellStyle name="Calculation 3 4 2 18 2" xfId="9838"/>
    <cellStyle name="Calculation 3 4 2 18 2 2" xfId="9839"/>
    <cellStyle name="Calculation 3 4 2 18 3" xfId="9840"/>
    <cellStyle name="Calculation 3 4 2 19" xfId="9841"/>
    <cellStyle name="Calculation 3 4 2 19 2" xfId="9842"/>
    <cellStyle name="Calculation 3 4 2 19 2 2" xfId="9843"/>
    <cellStyle name="Calculation 3 4 2 19 3" xfId="9844"/>
    <cellStyle name="Calculation 3 4 2 2" xfId="9845"/>
    <cellStyle name="Calculation 3 4 2 2 2" xfId="9846"/>
    <cellStyle name="Calculation 3 4 2 2 2 2" xfId="9847"/>
    <cellStyle name="Calculation 3 4 2 2 2 3" xfId="9848"/>
    <cellStyle name="Calculation 3 4 2 2 3" xfId="9849"/>
    <cellStyle name="Calculation 3 4 2 2 4" xfId="9850"/>
    <cellStyle name="Calculation 3 4 2 20" xfId="9851"/>
    <cellStyle name="Calculation 3 4 2 20 2" xfId="9852"/>
    <cellStyle name="Calculation 3 4 2 20 2 2" xfId="9853"/>
    <cellStyle name="Calculation 3 4 2 20 3" xfId="9854"/>
    <cellStyle name="Calculation 3 4 2 21" xfId="9855"/>
    <cellStyle name="Calculation 3 4 2 21 2" xfId="9856"/>
    <cellStyle name="Calculation 3 4 2 22" xfId="9857"/>
    <cellStyle name="Calculation 3 4 2 3" xfId="9858"/>
    <cellStyle name="Calculation 3 4 2 3 2" xfId="9859"/>
    <cellStyle name="Calculation 3 4 2 3 2 2" xfId="9860"/>
    <cellStyle name="Calculation 3 4 2 3 3" xfId="9861"/>
    <cellStyle name="Calculation 3 4 2 4" xfId="9862"/>
    <cellStyle name="Calculation 3 4 2 4 2" xfId="9863"/>
    <cellStyle name="Calculation 3 4 2 4 2 2" xfId="9864"/>
    <cellStyle name="Calculation 3 4 2 4 3" xfId="9865"/>
    <cellStyle name="Calculation 3 4 2 5" xfId="9866"/>
    <cellStyle name="Calculation 3 4 2 5 2" xfId="9867"/>
    <cellStyle name="Calculation 3 4 2 5 2 2" xfId="9868"/>
    <cellStyle name="Calculation 3 4 2 5 3" xfId="9869"/>
    <cellStyle name="Calculation 3 4 2 6" xfId="9870"/>
    <cellStyle name="Calculation 3 4 2 6 2" xfId="9871"/>
    <cellStyle name="Calculation 3 4 2 6 2 2" xfId="9872"/>
    <cellStyle name="Calculation 3 4 2 6 3" xfId="9873"/>
    <cellStyle name="Calculation 3 4 2 7" xfId="9874"/>
    <cellStyle name="Calculation 3 4 2 7 2" xfId="9875"/>
    <cellStyle name="Calculation 3 4 2 7 2 2" xfId="9876"/>
    <cellStyle name="Calculation 3 4 2 7 3" xfId="9877"/>
    <cellStyle name="Calculation 3 4 2 8" xfId="9878"/>
    <cellStyle name="Calculation 3 4 2 8 2" xfId="9879"/>
    <cellStyle name="Calculation 3 4 2 8 2 2" xfId="9880"/>
    <cellStyle name="Calculation 3 4 2 8 3" xfId="9881"/>
    <cellStyle name="Calculation 3 4 2 9" xfId="9882"/>
    <cellStyle name="Calculation 3 4 2 9 2" xfId="9883"/>
    <cellStyle name="Calculation 3 4 2 9 2 2" xfId="9884"/>
    <cellStyle name="Calculation 3 4 2 9 3" xfId="9885"/>
    <cellStyle name="Calculation 3 4 3" xfId="9886"/>
    <cellStyle name="Calculation 3 4 3 2" xfId="9887"/>
    <cellStyle name="Calculation 3 4 3 2 2" xfId="9888"/>
    <cellStyle name="Calculation 3 4 3 2 3" xfId="9889"/>
    <cellStyle name="Calculation 3 4 3 3" xfId="9890"/>
    <cellStyle name="Calculation 3 4 3 4" xfId="9891"/>
    <cellStyle name="Calculation 3 4 4" xfId="9892"/>
    <cellStyle name="Calculation 3 4 4 2" xfId="9893"/>
    <cellStyle name="Calculation 3 4 4 2 2" xfId="9894"/>
    <cellStyle name="Calculation 3 4 4 3" xfId="9895"/>
    <cellStyle name="Calculation 3 4 5" xfId="9896"/>
    <cellStyle name="Calculation 3 4 5 2" xfId="9897"/>
    <cellStyle name="Calculation 3 4 5 2 2" xfId="9898"/>
    <cellStyle name="Calculation 3 4 5 3" xfId="9899"/>
    <cellStyle name="Calculation 3 4 6" xfId="9900"/>
    <cellStyle name="Calculation 3 4 6 2" xfId="9901"/>
    <cellStyle name="Calculation 3 4 6 2 2" xfId="9902"/>
    <cellStyle name="Calculation 3 4 6 3" xfId="9903"/>
    <cellStyle name="Calculation 3 4 7" xfId="9904"/>
    <cellStyle name="Calculation 3 4 7 2" xfId="9905"/>
    <cellStyle name="Calculation 3 4 7 2 2" xfId="9906"/>
    <cellStyle name="Calculation 3 4 7 3" xfId="9907"/>
    <cellStyle name="Calculation 3 4 8" xfId="9908"/>
    <cellStyle name="Calculation 3 4 8 2" xfId="9909"/>
    <cellStyle name="Calculation 3 4 8 2 2" xfId="9910"/>
    <cellStyle name="Calculation 3 4 8 3" xfId="9911"/>
    <cellStyle name="Calculation 3 4 9" xfId="9912"/>
    <cellStyle name="Calculation 3 4 9 2" xfId="9913"/>
    <cellStyle name="Calculation 3 4 9 2 2" xfId="9914"/>
    <cellStyle name="Calculation 3 4 9 3" xfId="9915"/>
    <cellStyle name="Calculation 3 5" xfId="9916"/>
    <cellStyle name="Calculation 3 5 10" xfId="9917"/>
    <cellStyle name="Calculation 3 5 10 2" xfId="9918"/>
    <cellStyle name="Calculation 3 5 10 2 2" xfId="9919"/>
    <cellStyle name="Calculation 3 5 10 3" xfId="9920"/>
    <cellStyle name="Calculation 3 5 11" xfId="9921"/>
    <cellStyle name="Calculation 3 5 11 2" xfId="9922"/>
    <cellStyle name="Calculation 3 5 11 2 2" xfId="9923"/>
    <cellStyle name="Calculation 3 5 11 3" xfId="9924"/>
    <cellStyle name="Calculation 3 5 12" xfId="9925"/>
    <cellStyle name="Calculation 3 5 12 2" xfId="9926"/>
    <cellStyle name="Calculation 3 5 12 2 2" xfId="9927"/>
    <cellStyle name="Calculation 3 5 12 3" xfId="9928"/>
    <cellStyle name="Calculation 3 5 13" xfId="9929"/>
    <cellStyle name="Calculation 3 5 13 2" xfId="9930"/>
    <cellStyle name="Calculation 3 5 13 2 2" xfId="9931"/>
    <cellStyle name="Calculation 3 5 13 3" xfId="9932"/>
    <cellStyle name="Calculation 3 5 14" xfId="9933"/>
    <cellStyle name="Calculation 3 5 14 2" xfId="9934"/>
    <cellStyle name="Calculation 3 5 14 2 2" xfId="9935"/>
    <cellStyle name="Calculation 3 5 14 3" xfId="9936"/>
    <cellStyle name="Calculation 3 5 15" xfId="9937"/>
    <cellStyle name="Calculation 3 5 15 2" xfId="9938"/>
    <cellStyle name="Calculation 3 5 15 2 2" xfId="9939"/>
    <cellStyle name="Calculation 3 5 15 3" xfId="9940"/>
    <cellStyle name="Calculation 3 5 16" xfId="9941"/>
    <cellStyle name="Calculation 3 5 16 2" xfId="9942"/>
    <cellStyle name="Calculation 3 5 16 2 2" xfId="9943"/>
    <cellStyle name="Calculation 3 5 16 3" xfId="9944"/>
    <cellStyle name="Calculation 3 5 17" xfId="9945"/>
    <cellStyle name="Calculation 3 5 17 2" xfId="9946"/>
    <cellStyle name="Calculation 3 5 17 2 2" xfId="9947"/>
    <cellStyle name="Calculation 3 5 17 3" xfId="9948"/>
    <cellStyle name="Calculation 3 5 18" xfId="9949"/>
    <cellStyle name="Calculation 3 5 18 2" xfId="9950"/>
    <cellStyle name="Calculation 3 5 18 2 2" xfId="9951"/>
    <cellStyle name="Calculation 3 5 18 3" xfId="9952"/>
    <cellStyle name="Calculation 3 5 19" xfId="9953"/>
    <cellStyle name="Calculation 3 5 19 2" xfId="9954"/>
    <cellStyle name="Calculation 3 5 19 2 2" xfId="9955"/>
    <cellStyle name="Calculation 3 5 19 3" xfId="9956"/>
    <cellStyle name="Calculation 3 5 2" xfId="9957"/>
    <cellStyle name="Calculation 3 5 2 10" xfId="9958"/>
    <cellStyle name="Calculation 3 5 2 10 2" xfId="9959"/>
    <cellStyle name="Calculation 3 5 2 10 2 2" xfId="9960"/>
    <cellStyle name="Calculation 3 5 2 10 3" xfId="9961"/>
    <cellStyle name="Calculation 3 5 2 11" xfId="9962"/>
    <cellStyle name="Calculation 3 5 2 11 2" xfId="9963"/>
    <cellStyle name="Calculation 3 5 2 11 2 2" xfId="9964"/>
    <cellStyle name="Calculation 3 5 2 11 3" xfId="9965"/>
    <cellStyle name="Calculation 3 5 2 12" xfId="9966"/>
    <cellStyle name="Calculation 3 5 2 12 2" xfId="9967"/>
    <cellStyle name="Calculation 3 5 2 12 2 2" xfId="9968"/>
    <cellStyle name="Calculation 3 5 2 12 3" xfId="9969"/>
    <cellStyle name="Calculation 3 5 2 13" xfId="9970"/>
    <cellStyle name="Calculation 3 5 2 13 2" xfId="9971"/>
    <cellStyle name="Calculation 3 5 2 13 2 2" xfId="9972"/>
    <cellStyle name="Calculation 3 5 2 13 3" xfId="9973"/>
    <cellStyle name="Calculation 3 5 2 14" xfId="9974"/>
    <cellStyle name="Calculation 3 5 2 14 2" xfId="9975"/>
    <cellStyle name="Calculation 3 5 2 14 2 2" xfId="9976"/>
    <cellStyle name="Calculation 3 5 2 14 3" xfId="9977"/>
    <cellStyle name="Calculation 3 5 2 15" xfId="9978"/>
    <cellStyle name="Calculation 3 5 2 15 2" xfId="9979"/>
    <cellStyle name="Calculation 3 5 2 15 2 2" xfId="9980"/>
    <cellStyle name="Calculation 3 5 2 15 3" xfId="9981"/>
    <cellStyle name="Calculation 3 5 2 16" xfId="9982"/>
    <cellStyle name="Calculation 3 5 2 16 2" xfId="9983"/>
    <cellStyle name="Calculation 3 5 2 16 2 2" xfId="9984"/>
    <cellStyle name="Calculation 3 5 2 16 3" xfId="9985"/>
    <cellStyle name="Calculation 3 5 2 17" xfId="9986"/>
    <cellStyle name="Calculation 3 5 2 17 2" xfId="9987"/>
    <cellStyle name="Calculation 3 5 2 17 2 2" xfId="9988"/>
    <cellStyle name="Calculation 3 5 2 17 3" xfId="9989"/>
    <cellStyle name="Calculation 3 5 2 18" xfId="9990"/>
    <cellStyle name="Calculation 3 5 2 18 2" xfId="9991"/>
    <cellStyle name="Calculation 3 5 2 18 2 2" xfId="9992"/>
    <cellStyle name="Calculation 3 5 2 18 3" xfId="9993"/>
    <cellStyle name="Calculation 3 5 2 19" xfId="9994"/>
    <cellStyle name="Calculation 3 5 2 19 2" xfId="9995"/>
    <cellStyle name="Calculation 3 5 2 19 2 2" xfId="9996"/>
    <cellStyle name="Calculation 3 5 2 19 3" xfId="9997"/>
    <cellStyle name="Calculation 3 5 2 2" xfId="9998"/>
    <cellStyle name="Calculation 3 5 2 2 2" xfId="9999"/>
    <cellStyle name="Calculation 3 5 2 2 2 2" xfId="10000"/>
    <cellStyle name="Calculation 3 5 2 2 3" xfId="10001"/>
    <cellStyle name="Calculation 3 5 2 20" xfId="10002"/>
    <cellStyle name="Calculation 3 5 2 20 2" xfId="10003"/>
    <cellStyle name="Calculation 3 5 2 20 2 2" xfId="10004"/>
    <cellStyle name="Calculation 3 5 2 20 3" xfId="10005"/>
    <cellStyle name="Calculation 3 5 2 21" xfId="10006"/>
    <cellStyle name="Calculation 3 5 2 21 2" xfId="10007"/>
    <cellStyle name="Calculation 3 5 2 22" xfId="10008"/>
    <cellStyle name="Calculation 3 5 2 3" xfId="10009"/>
    <cellStyle name="Calculation 3 5 2 3 2" xfId="10010"/>
    <cellStyle name="Calculation 3 5 2 3 2 2" xfId="10011"/>
    <cellStyle name="Calculation 3 5 2 3 3" xfId="10012"/>
    <cellStyle name="Calculation 3 5 2 4" xfId="10013"/>
    <cellStyle name="Calculation 3 5 2 4 2" xfId="10014"/>
    <cellStyle name="Calculation 3 5 2 4 2 2" xfId="10015"/>
    <cellStyle name="Calculation 3 5 2 4 3" xfId="10016"/>
    <cellStyle name="Calculation 3 5 2 5" xfId="10017"/>
    <cellStyle name="Calculation 3 5 2 5 2" xfId="10018"/>
    <cellStyle name="Calculation 3 5 2 5 2 2" xfId="10019"/>
    <cellStyle name="Calculation 3 5 2 5 3" xfId="10020"/>
    <cellStyle name="Calculation 3 5 2 6" xfId="10021"/>
    <cellStyle name="Calculation 3 5 2 6 2" xfId="10022"/>
    <cellStyle name="Calculation 3 5 2 6 2 2" xfId="10023"/>
    <cellStyle name="Calculation 3 5 2 6 3" xfId="10024"/>
    <cellStyle name="Calculation 3 5 2 7" xfId="10025"/>
    <cellStyle name="Calculation 3 5 2 7 2" xfId="10026"/>
    <cellStyle name="Calculation 3 5 2 7 2 2" xfId="10027"/>
    <cellStyle name="Calculation 3 5 2 7 3" xfId="10028"/>
    <cellStyle name="Calculation 3 5 2 8" xfId="10029"/>
    <cellStyle name="Calculation 3 5 2 8 2" xfId="10030"/>
    <cellStyle name="Calculation 3 5 2 8 2 2" xfId="10031"/>
    <cellStyle name="Calculation 3 5 2 8 3" xfId="10032"/>
    <cellStyle name="Calculation 3 5 2 9" xfId="10033"/>
    <cellStyle name="Calculation 3 5 2 9 2" xfId="10034"/>
    <cellStyle name="Calculation 3 5 2 9 2 2" xfId="10035"/>
    <cellStyle name="Calculation 3 5 2 9 3" xfId="10036"/>
    <cellStyle name="Calculation 3 5 20" xfId="10037"/>
    <cellStyle name="Calculation 3 5 20 2" xfId="10038"/>
    <cellStyle name="Calculation 3 5 20 2 2" xfId="10039"/>
    <cellStyle name="Calculation 3 5 20 3" xfId="10040"/>
    <cellStyle name="Calculation 3 5 21" xfId="10041"/>
    <cellStyle name="Calculation 3 5 21 2" xfId="10042"/>
    <cellStyle name="Calculation 3 5 21 2 2" xfId="10043"/>
    <cellStyle name="Calculation 3 5 21 3" xfId="10044"/>
    <cellStyle name="Calculation 3 5 22" xfId="10045"/>
    <cellStyle name="Calculation 3 5 22 2" xfId="10046"/>
    <cellStyle name="Calculation 3 5 23" xfId="10047"/>
    <cellStyle name="Calculation 3 5 3" xfId="10048"/>
    <cellStyle name="Calculation 3 5 3 2" xfId="10049"/>
    <cellStyle name="Calculation 3 5 3 2 2" xfId="10050"/>
    <cellStyle name="Calculation 3 5 3 3" xfId="10051"/>
    <cellStyle name="Calculation 3 5 4" xfId="10052"/>
    <cellStyle name="Calculation 3 5 4 2" xfId="10053"/>
    <cellStyle name="Calculation 3 5 4 2 2" xfId="10054"/>
    <cellStyle name="Calculation 3 5 4 3" xfId="10055"/>
    <cellStyle name="Calculation 3 5 5" xfId="10056"/>
    <cellStyle name="Calculation 3 5 5 2" xfId="10057"/>
    <cellStyle name="Calculation 3 5 5 2 2" xfId="10058"/>
    <cellStyle name="Calculation 3 5 5 3" xfId="10059"/>
    <cellStyle name="Calculation 3 5 6" xfId="10060"/>
    <cellStyle name="Calculation 3 5 6 2" xfId="10061"/>
    <cellStyle name="Calculation 3 5 6 2 2" xfId="10062"/>
    <cellStyle name="Calculation 3 5 6 3" xfId="10063"/>
    <cellStyle name="Calculation 3 5 7" xfId="10064"/>
    <cellStyle name="Calculation 3 5 7 2" xfId="10065"/>
    <cellStyle name="Calculation 3 5 7 2 2" xfId="10066"/>
    <cellStyle name="Calculation 3 5 7 3" xfId="10067"/>
    <cellStyle name="Calculation 3 5 8" xfId="10068"/>
    <cellStyle name="Calculation 3 5 8 2" xfId="10069"/>
    <cellStyle name="Calculation 3 5 8 2 2" xfId="10070"/>
    <cellStyle name="Calculation 3 5 8 3" xfId="10071"/>
    <cellStyle name="Calculation 3 5 9" xfId="10072"/>
    <cellStyle name="Calculation 3 5 9 2" xfId="10073"/>
    <cellStyle name="Calculation 3 5 9 2 2" xfId="10074"/>
    <cellStyle name="Calculation 3 5 9 3" xfId="10075"/>
    <cellStyle name="Calculation 3 6" xfId="10076"/>
    <cellStyle name="Calculation 3 6 10" xfId="10077"/>
    <cellStyle name="Calculation 3 6 10 2" xfId="10078"/>
    <cellStyle name="Calculation 3 6 10 2 2" xfId="10079"/>
    <cellStyle name="Calculation 3 6 10 3" xfId="10080"/>
    <cellStyle name="Calculation 3 6 11" xfId="10081"/>
    <cellStyle name="Calculation 3 6 11 2" xfId="10082"/>
    <cellStyle name="Calculation 3 6 11 2 2" xfId="10083"/>
    <cellStyle name="Calculation 3 6 11 3" xfId="10084"/>
    <cellStyle name="Calculation 3 6 12" xfId="10085"/>
    <cellStyle name="Calculation 3 6 12 2" xfId="10086"/>
    <cellStyle name="Calculation 3 6 12 2 2" xfId="10087"/>
    <cellStyle name="Calculation 3 6 12 3" xfId="10088"/>
    <cellStyle name="Calculation 3 6 13" xfId="10089"/>
    <cellStyle name="Calculation 3 6 13 2" xfId="10090"/>
    <cellStyle name="Calculation 3 6 13 2 2" xfId="10091"/>
    <cellStyle name="Calculation 3 6 13 3" xfId="10092"/>
    <cellStyle name="Calculation 3 6 14" xfId="10093"/>
    <cellStyle name="Calculation 3 6 14 2" xfId="10094"/>
    <cellStyle name="Calculation 3 6 14 2 2" xfId="10095"/>
    <cellStyle name="Calculation 3 6 14 3" xfId="10096"/>
    <cellStyle name="Calculation 3 6 15" xfId="10097"/>
    <cellStyle name="Calculation 3 6 15 2" xfId="10098"/>
    <cellStyle name="Calculation 3 6 15 2 2" xfId="10099"/>
    <cellStyle name="Calculation 3 6 15 3" xfId="10100"/>
    <cellStyle name="Calculation 3 6 16" xfId="10101"/>
    <cellStyle name="Calculation 3 6 16 2" xfId="10102"/>
    <cellStyle name="Calculation 3 6 16 2 2" xfId="10103"/>
    <cellStyle name="Calculation 3 6 16 3" xfId="10104"/>
    <cellStyle name="Calculation 3 6 17" xfId="10105"/>
    <cellStyle name="Calculation 3 6 17 2" xfId="10106"/>
    <cellStyle name="Calculation 3 6 17 2 2" xfId="10107"/>
    <cellStyle name="Calculation 3 6 17 3" xfId="10108"/>
    <cellStyle name="Calculation 3 6 18" xfId="10109"/>
    <cellStyle name="Calculation 3 6 18 2" xfId="10110"/>
    <cellStyle name="Calculation 3 6 18 2 2" xfId="10111"/>
    <cellStyle name="Calculation 3 6 18 3" xfId="10112"/>
    <cellStyle name="Calculation 3 6 19" xfId="10113"/>
    <cellStyle name="Calculation 3 6 19 2" xfId="10114"/>
    <cellStyle name="Calculation 3 6 19 2 2" xfId="10115"/>
    <cellStyle name="Calculation 3 6 19 3" xfId="10116"/>
    <cellStyle name="Calculation 3 6 2" xfId="10117"/>
    <cellStyle name="Calculation 3 6 2 2" xfId="10118"/>
    <cellStyle name="Calculation 3 6 2 2 2" xfId="10119"/>
    <cellStyle name="Calculation 3 6 2 3" xfId="10120"/>
    <cellStyle name="Calculation 3 6 20" xfId="10121"/>
    <cellStyle name="Calculation 3 6 20 2" xfId="10122"/>
    <cellStyle name="Calculation 3 6 20 2 2" xfId="10123"/>
    <cellStyle name="Calculation 3 6 20 3" xfId="10124"/>
    <cellStyle name="Calculation 3 6 21" xfId="10125"/>
    <cellStyle name="Calculation 3 6 21 2" xfId="10126"/>
    <cellStyle name="Calculation 3 6 22" xfId="10127"/>
    <cellStyle name="Calculation 3 6 3" xfId="10128"/>
    <cellStyle name="Calculation 3 6 3 2" xfId="10129"/>
    <cellStyle name="Calculation 3 6 3 2 2" xfId="10130"/>
    <cellStyle name="Calculation 3 6 3 3" xfId="10131"/>
    <cellStyle name="Calculation 3 6 4" xfId="10132"/>
    <cellStyle name="Calculation 3 6 4 2" xfId="10133"/>
    <cellStyle name="Calculation 3 6 4 2 2" xfId="10134"/>
    <cellStyle name="Calculation 3 6 4 3" xfId="10135"/>
    <cellStyle name="Calculation 3 6 5" xfId="10136"/>
    <cellStyle name="Calculation 3 6 5 2" xfId="10137"/>
    <cellStyle name="Calculation 3 6 5 2 2" xfId="10138"/>
    <cellStyle name="Calculation 3 6 5 3" xfId="10139"/>
    <cellStyle name="Calculation 3 6 6" xfId="10140"/>
    <cellStyle name="Calculation 3 6 6 2" xfId="10141"/>
    <cellStyle name="Calculation 3 6 6 2 2" xfId="10142"/>
    <cellStyle name="Calculation 3 6 6 3" xfId="10143"/>
    <cellStyle name="Calculation 3 6 7" xfId="10144"/>
    <cellStyle name="Calculation 3 6 7 2" xfId="10145"/>
    <cellStyle name="Calculation 3 6 7 2 2" xfId="10146"/>
    <cellStyle name="Calculation 3 6 7 3" xfId="10147"/>
    <cellStyle name="Calculation 3 6 8" xfId="10148"/>
    <cellStyle name="Calculation 3 6 8 2" xfId="10149"/>
    <cellStyle name="Calculation 3 6 8 2 2" xfId="10150"/>
    <cellStyle name="Calculation 3 6 8 3" xfId="10151"/>
    <cellStyle name="Calculation 3 6 9" xfId="10152"/>
    <cellStyle name="Calculation 3 6 9 2" xfId="10153"/>
    <cellStyle name="Calculation 3 6 9 2 2" xfId="10154"/>
    <cellStyle name="Calculation 3 6 9 3" xfId="10155"/>
    <cellStyle name="Calculation 3 7" xfId="10156"/>
    <cellStyle name="Calculation 3 7 2" xfId="10157"/>
    <cellStyle name="Calculation 3 7 2 2" xfId="10158"/>
    <cellStyle name="Calculation 3 7 3" xfId="10159"/>
    <cellStyle name="Calculation 3 8" xfId="10160"/>
    <cellStyle name="Calculation 3 8 2" xfId="10161"/>
    <cellStyle name="Calculation 3 8 2 2" xfId="10162"/>
    <cellStyle name="Calculation 3 8 3" xfId="10163"/>
    <cellStyle name="Calculation 3 9" xfId="10164"/>
    <cellStyle name="Calculation 3 9 2" xfId="10165"/>
    <cellStyle name="Calculation 3 9 2 2" xfId="10166"/>
    <cellStyle name="Calculation 3 9 3" xfId="10167"/>
    <cellStyle name="Calculation 4" xfId="10168"/>
    <cellStyle name="Calculation 4 10" xfId="10169"/>
    <cellStyle name="Calculation 4 10 2" xfId="10170"/>
    <cellStyle name="Calculation 4 10 2 2" xfId="10171"/>
    <cellStyle name="Calculation 4 10 3" xfId="10172"/>
    <cellStyle name="Calculation 4 11" xfId="10173"/>
    <cellStyle name="Calculation 4 11 2" xfId="10174"/>
    <cellStyle name="Calculation 4 11 2 2" xfId="10175"/>
    <cellStyle name="Calculation 4 11 3" xfId="10176"/>
    <cellStyle name="Calculation 4 12" xfId="10177"/>
    <cellStyle name="Calculation 4 12 2" xfId="10178"/>
    <cellStyle name="Calculation 4 12 2 2" xfId="10179"/>
    <cellStyle name="Calculation 4 12 3" xfId="10180"/>
    <cellStyle name="Calculation 4 13" xfId="10181"/>
    <cellStyle name="Calculation 4 13 2" xfId="10182"/>
    <cellStyle name="Calculation 4 13 2 2" xfId="10183"/>
    <cellStyle name="Calculation 4 13 3" xfId="10184"/>
    <cellStyle name="Calculation 4 14" xfId="10185"/>
    <cellStyle name="Calculation 4 14 2" xfId="10186"/>
    <cellStyle name="Calculation 4 14 2 2" xfId="10187"/>
    <cellStyle name="Calculation 4 14 3" xfId="10188"/>
    <cellStyle name="Calculation 4 15" xfId="10189"/>
    <cellStyle name="Calculation 4 15 2" xfId="10190"/>
    <cellStyle name="Calculation 4 15 2 2" xfId="10191"/>
    <cellStyle name="Calculation 4 15 3" xfId="10192"/>
    <cellStyle name="Calculation 4 16" xfId="10193"/>
    <cellStyle name="Calculation 4 16 2" xfId="10194"/>
    <cellStyle name="Calculation 4 16 2 2" xfId="10195"/>
    <cellStyle name="Calculation 4 16 3" xfId="10196"/>
    <cellStyle name="Calculation 4 17" xfId="10197"/>
    <cellStyle name="Calculation 4 17 2" xfId="10198"/>
    <cellStyle name="Calculation 4 17 2 2" xfId="10199"/>
    <cellStyle name="Calculation 4 17 3" xfId="10200"/>
    <cellStyle name="Calculation 4 18" xfId="10201"/>
    <cellStyle name="Calculation 4 18 2" xfId="10202"/>
    <cellStyle name="Calculation 4 18 2 2" xfId="10203"/>
    <cellStyle name="Calculation 4 18 3" xfId="10204"/>
    <cellStyle name="Calculation 4 19" xfId="10205"/>
    <cellStyle name="Calculation 4 19 2" xfId="10206"/>
    <cellStyle name="Calculation 4 19 2 2" xfId="10207"/>
    <cellStyle name="Calculation 4 19 3" xfId="10208"/>
    <cellStyle name="Calculation 4 2" xfId="10209"/>
    <cellStyle name="Calculation 4 2 10" xfId="10210"/>
    <cellStyle name="Calculation 4 2 10 2" xfId="10211"/>
    <cellStyle name="Calculation 4 2 10 2 2" xfId="10212"/>
    <cellStyle name="Calculation 4 2 10 3" xfId="10213"/>
    <cellStyle name="Calculation 4 2 11" xfId="10214"/>
    <cellStyle name="Calculation 4 2 11 2" xfId="10215"/>
    <cellStyle name="Calculation 4 2 11 2 2" xfId="10216"/>
    <cellStyle name="Calculation 4 2 11 3" xfId="10217"/>
    <cellStyle name="Calculation 4 2 12" xfId="10218"/>
    <cellStyle name="Calculation 4 2 12 2" xfId="10219"/>
    <cellStyle name="Calculation 4 2 12 2 2" xfId="10220"/>
    <cellStyle name="Calculation 4 2 12 3" xfId="10221"/>
    <cellStyle name="Calculation 4 2 13" xfId="10222"/>
    <cellStyle name="Calculation 4 2 13 2" xfId="10223"/>
    <cellStyle name="Calculation 4 2 13 2 2" xfId="10224"/>
    <cellStyle name="Calculation 4 2 13 3" xfId="10225"/>
    <cellStyle name="Calculation 4 2 14" xfId="10226"/>
    <cellStyle name="Calculation 4 2 14 2" xfId="10227"/>
    <cellStyle name="Calculation 4 2 14 2 2" xfId="10228"/>
    <cellStyle name="Calculation 4 2 14 3" xfId="10229"/>
    <cellStyle name="Calculation 4 2 15" xfId="10230"/>
    <cellStyle name="Calculation 4 2 15 2" xfId="10231"/>
    <cellStyle name="Calculation 4 2 15 2 2" xfId="10232"/>
    <cellStyle name="Calculation 4 2 15 3" xfId="10233"/>
    <cellStyle name="Calculation 4 2 16" xfId="10234"/>
    <cellStyle name="Calculation 4 2 16 2" xfId="10235"/>
    <cellStyle name="Calculation 4 2 16 2 2" xfId="10236"/>
    <cellStyle name="Calculation 4 2 16 3" xfId="10237"/>
    <cellStyle name="Calculation 4 2 17" xfId="10238"/>
    <cellStyle name="Calculation 4 2 17 2" xfId="10239"/>
    <cellStyle name="Calculation 4 2 17 2 2" xfId="10240"/>
    <cellStyle name="Calculation 4 2 17 3" xfId="10241"/>
    <cellStyle name="Calculation 4 2 18" xfId="10242"/>
    <cellStyle name="Calculation 4 2 18 2" xfId="10243"/>
    <cellStyle name="Calculation 4 2 18 2 2" xfId="10244"/>
    <cellStyle name="Calculation 4 2 18 3" xfId="10245"/>
    <cellStyle name="Calculation 4 2 19" xfId="10246"/>
    <cellStyle name="Calculation 4 2 19 2" xfId="10247"/>
    <cellStyle name="Calculation 4 2 19 2 2" xfId="10248"/>
    <cellStyle name="Calculation 4 2 19 3" xfId="10249"/>
    <cellStyle name="Calculation 4 2 2" xfId="10250"/>
    <cellStyle name="Calculation 4 2 2 10" xfId="10251"/>
    <cellStyle name="Calculation 4 2 2 10 2" xfId="10252"/>
    <cellStyle name="Calculation 4 2 2 10 2 2" xfId="10253"/>
    <cellStyle name="Calculation 4 2 2 10 3" xfId="10254"/>
    <cellStyle name="Calculation 4 2 2 11" xfId="10255"/>
    <cellStyle name="Calculation 4 2 2 11 2" xfId="10256"/>
    <cellStyle name="Calculation 4 2 2 11 2 2" xfId="10257"/>
    <cellStyle name="Calculation 4 2 2 11 3" xfId="10258"/>
    <cellStyle name="Calculation 4 2 2 12" xfId="10259"/>
    <cellStyle name="Calculation 4 2 2 12 2" xfId="10260"/>
    <cellStyle name="Calculation 4 2 2 12 2 2" xfId="10261"/>
    <cellStyle name="Calculation 4 2 2 12 3" xfId="10262"/>
    <cellStyle name="Calculation 4 2 2 13" xfId="10263"/>
    <cellStyle name="Calculation 4 2 2 13 2" xfId="10264"/>
    <cellStyle name="Calculation 4 2 2 13 2 2" xfId="10265"/>
    <cellStyle name="Calculation 4 2 2 13 3" xfId="10266"/>
    <cellStyle name="Calculation 4 2 2 14" xfId="10267"/>
    <cellStyle name="Calculation 4 2 2 14 2" xfId="10268"/>
    <cellStyle name="Calculation 4 2 2 14 2 2" xfId="10269"/>
    <cellStyle name="Calculation 4 2 2 14 3" xfId="10270"/>
    <cellStyle name="Calculation 4 2 2 15" xfId="10271"/>
    <cellStyle name="Calculation 4 2 2 15 2" xfId="10272"/>
    <cellStyle name="Calculation 4 2 2 15 2 2" xfId="10273"/>
    <cellStyle name="Calculation 4 2 2 15 3" xfId="10274"/>
    <cellStyle name="Calculation 4 2 2 16" xfId="10275"/>
    <cellStyle name="Calculation 4 2 2 16 2" xfId="10276"/>
    <cellStyle name="Calculation 4 2 2 16 2 2" xfId="10277"/>
    <cellStyle name="Calculation 4 2 2 16 3" xfId="10278"/>
    <cellStyle name="Calculation 4 2 2 17" xfId="10279"/>
    <cellStyle name="Calculation 4 2 2 17 2" xfId="10280"/>
    <cellStyle name="Calculation 4 2 2 17 2 2" xfId="10281"/>
    <cellStyle name="Calculation 4 2 2 17 3" xfId="10282"/>
    <cellStyle name="Calculation 4 2 2 18" xfId="10283"/>
    <cellStyle name="Calculation 4 2 2 18 2" xfId="10284"/>
    <cellStyle name="Calculation 4 2 2 19" xfId="10285"/>
    <cellStyle name="Calculation 4 2 2 2" xfId="10286"/>
    <cellStyle name="Calculation 4 2 2 2 10" xfId="10287"/>
    <cellStyle name="Calculation 4 2 2 2 10 2" xfId="10288"/>
    <cellStyle name="Calculation 4 2 2 2 10 2 2" xfId="10289"/>
    <cellStyle name="Calculation 4 2 2 2 10 3" xfId="10290"/>
    <cellStyle name="Calculation 4 2 2 2 11" xfId="10291"/>
    <cellStyle name="Calculation 4 2 2 2 11 2" xfId="10292"/>
    <cellStyle name="Calculation 4 2 2 2 11 2 2" xfId="10293"/>
    <cellStyle name="Calculation 4 2 2 2 11 3" xfId="10294"/>
    <cellStyle name="Calculation 4 2 2 2 12" xfId="10295"/>
    <cellStyle name="Calculation 4 2 2 2 12 2" xfId="10296"/>
    <cellStyle name="Calculation 4 2 2 2 12 2 2" xfId="10297"/>
    <cellStyle name="Calculation 4 2 2 2 12 3" xfId="10298"/>
    <cellStyle name="Calculation 4 2 2 2 13" xfId="10299"/>
    <cellStyle name="Calculation 4 2 2 2 13 2" xfId="10300"/>
    <cellStyle name="Calculation 4 2 2 2 13 2 2" xfId="10301"/>
    <cellStyle name="Calculation 4 2 2 2 13 3" xfId="10302"/>
    <cellStyle name="Calculation 4 2 2 2 14" xfId="10303"/>
    <cellStyle name="Calculation 4 2 2 2 14 2" xfId="10304"/>
    <cellStyle name="Calculation 4 2 2 2 14 2 2" xfId="10305"/>
    <cellStyle name="Calculation 4 2 2 2 14 3" xfId="10306"/>
    <cellStyle name="Calculation 4 2 2 2 15" xfId="10307"/>
    <cellStyle name="Calculation 4 2 2 2 15 2" xfId="10308"/>
    <cellStyle name="Calculation 4 2 2 2 15 2 2" xfId="10309"/>
    <cellStyle name="Calculation 4 2 2 2 15 3" xfId="10310"/>
    <cellStyle name="Calculation 4 2 2 2 16" xfId="10311"/>
    <cellStyle name="Calculation 4 2 2 2 16 2" xfId="10312"/>
    <cellStyle name="Calculation 4 2 2 2 16 2 2" xfId="10313"/>
    <cellStyle name="Calculation 4 2 2 2 16 3" xfId="10314"/>
    <cellStyle name="Calculation 4 2 2 2 17" xfId="10315"/>
    <cellStyle name="Calculation 4 2 2 2 17 2" xfId="10316"/>
    <cellStyle name="Calculation 4 2 2 2 17 2 2" xfId="10317"/>
    <cellStyle name="Calculation 4 2 2 2 17 3" xfId="10318"/>
    <cellStyle name="Calculation 4 2 2 2 18" xfId="10319"/>
    <cellStyle name="Calculation 4 2 2 2 18 2" xfId="10320"/>
    <cellStyle name="Calculation 4 2 2 2 18 2 2" xfId="10321"/>
    <cellStyle name="Calculation 4 2 2 2 18 3" xfId="10322"/>
    <cellStyle name="Calculation 4 2 2 2 19" xfId="10323"/>
    <cellStyle name="Calculation 4 2 2 2 19 2" xfId="10324"/>
    <cellStyle name="Calculation 4 2 2 2 19 2 2" xfId="10325"/>
    <cellStyle name="Calculation 4 2 2 2 19 3" xfId="10326"/>
    <cellStyle name="Calculation 4 2 2 2 2" xfId="10327"/>
    <cellStyle name="Calculation 4 2 2 2 2 2" xfId="10328"/>
    <cellStyle name="Calculation 4 2 2 2 2 2 2" xfId="10329"/>
    <cellStyle name="Calculation 4 2 2 2 2 3" xfId="10330"/>
    <cellStyle name="Calculation 4 2 2 2 20" xfId="10331"/>
    <cellStyle name="Calculation 4 2 2 2 20 2" xfId="10332"/>
    <cellStyle name="Calculation 4 2 2 2 20 2 2" xfId="10333"/>
    <cellStyle name="Calculation 4 2 2 2 20 3" xfId="10334"/>
    <cellStyle name="Calculation 4 2 2 2 21" xfId="10335"/>
    <cellStyle name="Calculation 4 2 2 2 21 2" xfId="10336"/>
    <cellStyle name="Calculation 4 2 2 2 22" xfId="10337"/>
    <cellStyle name="Calculation 4 2 2 2 3" xfId="10338"/>
    <cellStyle name="Calculation 4 2 2 2 3 2" xfId="10339"/>
    <cellStyle name="Calculation 4 2 2 2 3 2 2" xfId="10340"/>
    <cellStyle name="Calculation 4 2 2 2 3 3" xfId="10341"/>
    <cellStyle name="Calculation 4 2 2 2 4" xfId="10342"/>
    <cellStyle name="Calculation 4 2 2 2 4 2" xfId="10343"/>
    <cellStyle name="Calculation 4 2 2 2 4 2 2" xfId="10344"/>
    <cellStyle name="Calculation 4 2 2 2 4 3" xfId="10345"/>
    <cellStyle name="Calculation 4 2 2 2 5" xfId="10346"/>
    <cellStyle name="Calculation 4 2 2 2 5 2" xfId="10347"/>
    <cellStyle name="Calculation 4 2 2 2 5 2 2" xfId="10348"/>
    <cellStyle name="Calculation 4 2 2 2 5 3" xfId="10349"/>
    <cellStyle name="Calculation 4 2 2 2 6" xfId="10350"/>
    <cellStyle name="Calculation 4 2 2 2 6 2" xfId="10351"/>
    <cellStyle name="Calculation 4 2 2 2 6 2 2" xfId="10352"/>
    <cellStyle name="Calculation 4 2 2 2 6 3" xfId="10353"/>
    <cellStyle name="Calculation 4 2 2 2 7" xfId="10354"/>
    <cellStyle name="Calculation 4 2 2 2 7 2" xfId="10355"/>
    <cellStyle name="Calculation 4 2 2 2 7 2 2" xfId="10356"/>
    <cellStyle name="Calculation 4 2 2 2 7 3" xfId="10357"/>
    <cellStyle name="Calculation 4 2 2 2 8" xfId="10358"/>
    <cellStyle name="Calculation 4 2 2 2 8 2" xfId="10359"/>
    <cellStyle name="Calculation 4 2 2 2 8 2 2" xfId="10360"/>
    <cellStyle name="Calculation 4 2 2 2 8 3" xfId="10361"/>
    <cellStyle name="Calculation 4 2 2 2 9" xfId="10362"/>
    <cellStyle name="Calculation 4 2 2 2 9 2" xfId="10363"/>
    <cellStyle name="Calculation 4 2 2 2 9 2 2" xfId="10364"/>
    <cellStyle name="Calculation 4 2 2 2 9 3" xfId="10365"/>
    <cellStyle name="Calculation 4 2 2 3" xfId="10366"/>
    <cellStyle name="Calculation 4 2 2 3 2" xfId="10367"/>
    <cellStyle name="Calculation 4 2 2 3 2 2" xfId="10368"/>
    <cellStyle name="Calculation 4 2 2 3 3" xfId="10369"/>
    <cellStyle name="Calculation 4 2 2 4" xfId="10370"/>
    <cellStyle name="Calculation 4 2 2 4 2" xfId="10371"/>
    <cellStyle name="Calculation 4 2 2 4 2 2" xfId="10372"/>
    <cellStyle name="Calculation 4 2 2 4 3" xfId="10373"/>
    <cellStyle name="Calculation 4 2 2 5" xfId="10374"/>
    <cellStyle name="Calculation 4 2 2 5 2" xfId="10375"/>
    <cellStyle name="Calculation 4 2 2 5 2 2" xfId="10376"/>
    <cellStyle name="Calculation 4 2 2 5 3" xfId="10377"/>
    <cellStyle name="Calculation 4 2 2 6" xfId="10378"/>
    <cellStyle name="Calculation 4 2 2 6 2" xfId="10379"/>
    <cellStyle name="Calculation 4 2 2 6 2 2" xfId="10380"/>
    <cellStyle name="Calculation 4 2 2 6 3" xfId="10381"/>
    <cellStyle name="Calculation 4 2 2 7" xfId="10382"/>
    <cellStyle name="Calculation 4 2 2 7 2" xfId="10383"/>
    <cellStyle name="Calculation 4 2 2 7 2 2" xfId="10384"/>
    <cellStyle name="Calculation 4 2 2 7 3" xfId="10385"/>
    <cellStyle name="Calculation 4 2 2 8" xfId="10386"/>
    <cellStyle name="Calculation 4 2 2 8 2" xfId="10387"/>
    <cellStyle name="Calculation 4 2 2 8 2 2" xfId="10388"/>
    <cellStyle name="Calculation 4 2 2 8 3" xfId="10389"/>
    <cellStyle name="Calculation 4 2 2 9" xfId="10390"/>
    <cellStyle name="Calculation 4 2 2 9 2" xfId="10391"/>
    <cellStyle name="Calculation 4 2 2 9 2 2" xfId="10392"/>
    <cellStyle name="Calculation 4 2 2 9 3" xfId="10393"/>
    <cellStyle name="Calculation 4 2 20" xfId="10394"/>
    <cellStyle name="Calculation 4 2 20 2" xfId="10395"/>
    <cellStyle name="Calculation 4 2 20 2 2" xfId="10396"/>
    <cellStyle name="Calculation 4 2 20 3" xfId="10397"/>
    <cellStyle name="Calculation 4 2 21" xfId="10398"/>
    <cellStyle name="Calculation 4 2 21 2" xfId="10399"/>
    <cellStyle name="Calculation 4 2 22" xfId="10400"/>
    <cellStyle name="Calculation 4 2 3" xfId="10401"/>
    <cellStyle name="Calculation 4 2 3 10" xfId="10402"/>
    <cellStyle name="Calculation 4 2 3 10 2" xfId="10403"/>
    <cellStyle name="Calculation 4 2 3 10 2 2" xfId="10404"/>
    <cellStyle name="Calculation 4 2 3 10 3" xfId="10405"/>
    <cellStyle name="Calculation 4 2 3 11" xfId="10406"/>
    <cellStyle name="Calculation 4 2 3 11 2" xfId="10407"/>
    <cellStyle name="Calculation 4 2 3 11 2 2" xfId="10408"/>
    <cellStyle name="Calculation 4 2 3 11 3" xfId="10409"/>
    <cellStyle name="Calculation 4 2 3 12" xfId="10410"/>
    <cellStyle name="Calculation 4 2 3 12 2" xfId="10411"/>
    <cellStyle name="Calculation 4 2 3 12 2 2" xfId="10412"/>
    <cellStyle name="Calculation 4 2 3 12 3" xfId="10413"/>
    <cellStyle name="Calculation 4 2 3 13" xfId="10414"/>
    <cellStyle name="Calculation 4 2 3 13 2" xfId="10415"/>
    <cellStyle name="Calculation 4 2 3 13 2 2" xfId="10416"/>
    <cellStyle name="Calculation 4 2 3 13 3" xfId="10417"/>
    <cellStyle name="Calculation 4 2 3 14" xfId="10418"/>
    <cellStyle name="Calculation 4 2 3 14 2" xfId="10419"/>
    <cellStyle name="Calculation 4 2 3 14 2 2" xfId="10420"/>
    <cellStyle name="Calculation 4 2 3 14 3" xfId="10421"/>
    <cellStyle name="Calculation 4 2 3 15" xfId="10422"/>
    <cellStyle name="Calculation 4 2 3 15 2" xfId="10423"/>
    <cellStyle name="Calculation 4 2 3 15 2 2" xfId="10424"/>
    <cellStyle name="Calculation 4 2 3 15 3" xfId="10425"/>
    <cellStyle name="Calculation 4 2 3 16" xfId="10426"/>
    <cellStyle name="Calculation 4 2 3 16 2" xfId="10427"/>
    <cellStyle name="Calculation 4 2 3 16 2 2" xfId="10428"/>
    <cellStyle name="Calculation 4 2 3 16 3" xfId="10429"/>
    <cellStyle name="Calculation 4 2 3 17" xfId="10430"/>
    <cellStyle name="Calculation 4 2 3 17 2" xfId="10431"/>
    <cellStyle name="Calculation 4 2 3 17 2 2" xfId="10432"/>
    <cellStyle name="Calculation 4 2 3 17 3" xfId="10433"/>
    <cellStyle name="Calculation 4 2 3 18" xfId="10434"/>
    <cellStyle name="Calculation 4 2 3 18 2" xfId="10435"/>
    <cellStyle name="Calculation 4 2 3 19" xfId="10436"/>
    <cellStyle name="Calculation 4 2 3 2" xfId="10437"/>
    <cellStyle name="Calculation 4 2 3 2 10" xfId="10438"/>
    <cellStyle name="Calculation 4 2 3 2 10 2" xfId="10439"/>
    <cellStyle name="Calculation 4 2 3 2 10 2 2" xfId="10440"/>
    <cellStyle name="Calculation 4 2 3 2 10 3" xfId="10441"/>
    <cellStyle name="Calculation 4 2 3 2 11" xfId="10442"/>
    <cellStyle name="Calculation 4 2 3 2 11 2" xfId="10443"/>
    <cellStyle name="Calculation 4 2 3 2 11 2 2" xfId="10444"/>
    <cellStyle name="Calculation 4 2 3 2 11 3" xfId="10445"/>
    <cellStyle name="Calculation 4 2 3 2 12" xfId="10446"/>
    <cellStyle name="Calculation 4 2 3 2 12 2" xfId="10447"/>
    <cellStyle name="Calculation 4 2 3 2 12 2 2" xfId="10448"/>
    <cellStyle name="Calculation 4 2 3 2 12 3" xfId="10449"/>
    <cellStyle name="Calculation 4 2 3 2 13" xfId="10450"/>
    <cellStyle name="Calculation 4 2 3 2 13 2" xfId="10451"/>
    <cellStyle name="Calculation 4 2 3 2 13 2 2" xfId="10452"/>
    <cellStyle name="Calculation 4 2 3 2 13 3" xfId="10453"/>
    <cellStyle name="Calculation 4 2 3 2 14" xfId="10454"/>
    <cellStyle name="Calculation 4 2 3 2 14 2" xfId="10455"/>
    <cellStyle name="Calculation 4 2 3 2 14 2 2" xfId="10456"/>
    <cellStyle name="Calculation 4 2 3 2 14 3" xfId="10457"/>
    <cellStyle name="Calculation 4 2 3 2 15" xfId="10458"/>
    <cellStyle name="Calculation 4 2 3 2 15 2" xfId="10459"/>
    <cellStyle name="Calculation 4 2 3 2 15 2 2" xfId="10460"/>
    <cellStyle name="Calculation 4 2 3 2 15 3" xfId="10461"/>
    <cellStyle name="Calculation 4 2 3 2 16" xfId="10462"/>
    <cellStyle name="Calculation 4 2 3 2 16 2" xfId="10463"/>
    <cellStyle name="Calculation 4 2 3 2 16 2 2" xfId="10464"/>
    <cellStyle name="Calculation 4 2 3 2 16 3" xfId="10465"/>
    <cellStyle name="Calculation 4 2 3 2 17" xfId="10466"/>
    <cellStyle name="Calculation 4 2 3 2 17 2" xfId="10467"/>
    <cellStyle name="Calculation 4 2 3 2 17 2 2" xfId="10468"/>
    <cellStyle name="Calculation 4 2 3 2 17 3" xfId="10469"/>
    <cellStyle name="Calculation 4 2 3 2 18" xfId="10470"/>
    <cellStyle name="Calculation 4 2 3 2 18 2" xfId="10471"/>
    <cellStyle name="Calculation 4 2 3 2 18 2 2" xfId="10472"/>
    <cellStyle name="Calculation 4 2 3 2 18 3" xfId="10473"/>
    <cellStyle name="Calculation 4 2 3 2 19" xfId="10474"/>
    <cellStyle name="Calculation 4 2 3 2 19 2" xfId="10475"/>
    <cellStyle name="Calculation 4 2 3 2 19 2 2" xfId="10476"/>
    <cellStyle name="Calculation 4 2 3 2 19 3" xfId="10477"/>
    <cellStyle name="Calculation 4 2 3 2 2" xfId="10478"/>
    <cellStyle name="Calculation 4 2 3 2 2 2" xfId="10479"/>
    <cellStyle name="Calculation 4 2 3 2 2 2 2" xfId="10480"/>
    <cellStyle name="Calculation 4 2 3 2 2 3" xfId="10481"/>
    <cellStyle name="Calculation 4 2 3 2 20" xfId="10482"/>
    <cellStyle name="Calculation 4 2 3 2 20 2" xfId="10483"/>
    <cellStyle name="Calculation 4 2 3 2 20 2 2" xfId="10484"/>
    <cellStyle name="Calculation 4 2 3 2 20 3" xfId="10485"/>
    <cellStyle name="Calculation 4 2 3 2 21" xfId="10486"/>
    <cellStyle name="Calculation 4 2 3 2 21 2" xfId="10487"/>
    <cellStyle name="Calculation 4 2 3 2 22" xfId="10488"/>
    <cellStyle name="Calculation 4 2 3 2 3" xfId="10489"/>
    <cellStyle name="Calculation 4 2 3 2 3 2" xfId="10490"/>
    <cellStyle name="Calculation 4 2 3 2 3 2 2" xfId="10491"/>
    <cellStyle name="Calculation 4 2 3 2 3 3" xfId="10492"/>
    <cellStyle name="Calculation 4 2 3 2 4" xfId="10493"/>
    <cellStyle name="Calculation 4 2 3 2 4 2" xfId="10494"/>
    <cellStyle name="Calculation 4 2 3 2 4 2 2" xfId="10495"/>
    <cellStyle name="Calculation 4 2 3 2 4 3" xfId="10496"/>
    <cellStyle name="Calculation 4 2 3 2 5" xfId="10497"/>
    <cellStyle name="Calculation 4 2 3 2 5 2" xfId="10498"/>
    <cellStyle name="Calculation 4 2 3 2 5 2 2" xfId="10499"/>
    <cellStyle name="Calculation 4 2 3 2 5 3" xfId="10500"/>
    <cellStyle name="Calculation 4 2 3 2 6" xfId="10501"/>
    <cellStyle name="Calculation 4 2 3 2 6 2" xfId="10502"/>
    <cellStyle name="Calculation 4 2 3 2 6 2 2" xfId="10503"/>
    <cellStyle name="Calculation 4 2 3 2 6 3" xfId="10504"/>
    <cellStyle name="Calculation 4 2 3 2 7" xfId="10505"/>
    <cellStyle name="Calculation 4 2 3 2 7 2" xfId="10506"/>
    <cellStyle name="Calculation 4 2 3 2 7 2 2" xfId="10507"/>
    <cellStyle name="Calculation 4 2 3 2 7 3" xfId="10508"/>
    <cellStyle name="Calculation 4 2 3 2 8" xfId="10509"/>
    <cellStyle name="Calculation 4 2 3 2 8 2" xfId="10510"/>
    <cellStyle name="Calculation 4 2 3 2 8 2 2" xfId="10511"/>
    <cellStyle name="Calculation 4 2 3 2 8 3" xfId="10512"/>
    <cellStyle name="Calculation 4 2 3 2 9" xfId="10513"/>
    <cellStyle name="Calculation 4 2 3 2 9 2" xfId="10514"/>
    <cellStyle name="Calculation 4 2 3 2 9 2 2" xfId="10515"/>
    <cellStyle name="Calculation 4 2 3 2 9 3" xfId="10516"/>
    <cellStyle name="Calculation 4 2 3 3" xfId="10517"/>
    <cellStyle name="Calculation 4 2 3 3 2" xfId="10518"/>
    <cellStyle name="Calculation 4 2 3 3 2 2" xfId="10519"/>
    <cellStyle name="Calculation 4 2 3 3 3" xfId="10520"/>
    <cellStyle name="Calculation 4 2 3 4" xfId="10521"/>
    <cellStyle name="Calculation 4 2 3 4 2" xfId="10522"/>
    <cellStyle name="Calculation 4 2 3 4 2 2" xfId="10523"/>
    <cellStyle name="Calculation 4 2 3 4 3" xfId="10524"/>
    <cellStyle name="Calculation 4 2 3 5" xfId="10525"/>
    <cellStyle name="Calculation 4 2 3 5 2" xfId="10526"/>
    <cellStyle name="Calculation 4 2 3 5 2 2" xfId="10527"/>
    <cellStyle name="Calculation 4 2 3 5 3" xfId="10528"/>
    <cellStyle name="Calculation 4 2 3 6" xfId="10529"/>
    <cellStyle name="Calculation 4 2 3 6 2" xfId="10530"/>
    <cellStyle name="Calculation 4 2 3 6 2 2" xfId="10531"/>
    <cellStyle name="Calculation 4 2 3 6 3" xfId="10532"/>
    <cellStyle name="Calculation 4 2 3 7" xfId="10533"/>
    <cellStyle name="Calculation 4 2 3 7 2" xfId="10534"/>
    <cellStyle name="Calculation 4 2 3 7 2 2" xfId="10535"/>
    <cellStyle name="Calculation 4 2 3 7 3" xfId="10536"/>
    <cellStyle name="Calculation 4 2 3 8" xfId="10537"/>
    <cellStyle name="Calculation 4 2 3 8 2" xfId="10538"/>
    <cellStyle name="Calculation 4 2 3 8 2 2" xfId="10539"/>
    <cellStyle name="Calculation 4 2 3 8 3" xfId="10540"/>
    <cellStyle name="Calculation 4 2 3 9" xfId="10541"/>
    <cellStyle name="Calculation 4 2 3 9 2" xfId="10542"/>
    <cellStyle name="Calculation 4 2 3 9 2 2" xfId="10543"/>
    <cellStyle name="Calculation 4 2 3 9 3" xfId="10544"/>
    <cellStyle name="Calculation 4 2 4" xfId="10545"/>
    <cellStyle name="Calculation 4 2 4 10" xfId="10546"/>
    <cellStyle name="Calculation 4 2 4 10 2" xfId="10547"/>
    <cellStyle name="Calculation 4 2 4 10 2 2" xfId="10548"/>
    <cellStyle name="Calculation 4 2 4 10 3" xfId="10549"/>
    <cellStyle name="Calculation 4 2 4 11" xfId="10550"/>
    <cellStyle name="Calculation 4 2 4 11 2" xfId="10551"/>
    <cellStyle name="Calculation 4 2 4 11 2 2" xfId="10552"/>
    <cellStyle name="Calculation 4 2 4 11 3" xfId="10553"/>
    <cellStyle name="Calculation 4 2 4 12" xfId="10554"/>
    <cellStyle name="Calculation 4 2 4 12 2" xfId="10555"/>
    <cellStyle name="Calculation 4 2 4 12 2 2" xfId="10556"/>
    <cellStyle name="Calculation 4 2 4 12 3" xfId="10557"/>
    <cellStyle name="Calculation 4 2 4 13" xfId="10558"/>
    <cellStyle name="Calculation 4 2 4 13 2" xfId="10559"/>
    <cellStyle name="Calculation 4 2 4 13 2 2" xfId="10560"/>
    <cellStyle name="Calculation 4 2 4 13 3" xfId="10561"/>
    <cellStyle name="Calculation 4 2 4 14" xfId="10562"/>
    <cellStyle name="Calculation 4 2 4 14 2" xfId="10563"/>
    <cellStyle name="Calculation 4 2 4 14 2 2" xfId="10564"/>
    <cellStyle name="Calculation 4 2 4 14 3" xfId="10565"/>
    <cellStyle name="Calculation 4 2 4 15" xfId="10566"/>
    <cellStyle name="Calculation 4 2 4 15 2" xfId="10567"/>
    <cellStyle name="Calculation 4 2 4 15 2 2" xfId="10568"/>
    <cellStyle name="Calculation 4 2 4 15 3" xfId="10569"/>
    <cellStyle name="Calculation 4 2 4 16" xfId="10570"/>
    <cellStyle name="Calculation 4 2 4 16 2" xfId="10571"/>
    <cellStyle name="Calculation 4 2 4 16 2 2" xfId="10572"/>
    <cellStyle name="Calculation 4 2 4 16 3" xfId="10573"/>
    <cellStyle name="Calculation 4 2 4 17" xfId="10574"/>
    <cellStyle name="Calculation 4 2 4 17 2" xfId="10575"/>
    <cellStyle name="Calculation 4 2 4 17 2 2" xfId="10576"/>
    <cellStyle name="Calculation 4 2 4 17 3" xfId="10577"/>
    <cellStyle name="Calculation 4 2 4 18" xfId="10578"/>
    <cellStyle name="Calculation 4 2 4 18 2" xfId="10579"/>
    <cellStyle name="Calculation 4 2 4 18 2 2" xfId="10580"/>
    <cellStyle name="Calculation 4 2 4 18 3" xfId="10581"/>
    <cellStyle name="Calculation 4 2 4 19" xfId="10582"/>
    <cellStyle name="Calculation 4 2 4 19 2" xfId="10583"/>
    <cellStyle name="Calculation 4 2 4 19 2 2" xfId="10584"/>
    <cellStyle name="Calculation 4 2 4 19 3" xfId="10585"/>
    <cellStyle name="Calculation 4 2 4 2" xfId="10586"/>
    <cellStyle name="Calculation 4 2 4 2 10" xfId="10587"/>
    <cellStyle name="Calculation 4 2 4 2 10 2" xfId="10588"/>
    <cellStyle name="Calculation 4 2 4 2 10 2 2" xfId="10589"/>
    <cellStyle name="Calculation 4 2 4 2 10 3" xfId="10590"/>
    <cellStyle name="Calculation 4 2 4 2 11" xfId="10591"/>
    <cellStyle name="Calculation 4 2 4 2 11 2" xfId="10592"/>
    <cellStyle name="Calculation 4 2 4 2 11 2 2" xfId="10593"/>
    <cellStyle name="Calculation 4 2 4 2 11 3" xfId="10594"/>
    <cellStyle name="Calculation 4 2 4 2 12" xfId="10595"/>
    <cellStyle name="Calculation 4 2 4 2 12 2" xfId="10596"/>
    <cellStyle name="Calculation 4 2 4 2 12 2 2" xfId="10597"/>
    <cellStyle name="Calculation 4 2 4 2 12 3" xfId="10598"/>
    <cellStyle name="Calculation 4 2 4 2 13" xfId="10599"/>
    <cellStyle name="Calculation 4 2 4 2 13 2" xfId="10600"/>
    <cellStyle name="Calculation 4 2 4 2 13 2 2" xfId="10601"/>
    <cellStyle name="Calculation 4 2 4 2 13 3" xfId="10602"/>
    <cellStyle name="Calculation 4 2 4 2 14" xfId="10603"/>
    <cellStyle name="Calculation 4 2 4 2 14 2" xfId="10604"/>
    <cellStyle name="Calculation 4 2 4 2 14 2 2" xfId="10605"/>
    <cellStyle name="Calculation 4 2 4 2 14 3" xfId="10606"/>
    <cellStyle name="Calculation 4 2 4 2 15" xfId="10607"/>
    <cellStyle name="Calculation 4 2 4 2 15 2" xfId="10608"/>
    <cellStyle name="Calculation 4 2 4 2 15 2 2" xfId="10609"/>
    <cellStyle name="Calculation 4 2 4 2 15 3" xfId="10610"/>
    <cellStyle name="Calculation 4 2 4 2 16" xfId="10611"/>
    <cellStyle name="Calculation 4 2 4 2 16 2" xfId="10612"/>
    <cellStyle name="Calculation 4 2 4 2 16 2 2" xfId="10613"/>
    <cellStyle name="Calculation 4 2 4 2 16 3" xfId="10614"/>
    <cellStyle name="Calculation 4 2 4 2 17" xfId="10615"/>
    <cellStyle name="Calculation 4 2 4 2 17 2" xfId="10616"/>
    <cellStyle name="Calculation 4 2 4 2 17 2 2" xfId="10617"/>
    <cellStyle name="Calculation 4 2 4 2 17 3" xfId="10618"/>
    <cellStyle name="Calculation 4 2 4 2 18" xfId="10619"/>
    <cellStyle name="Calculation 4 2 4 2 18 2" xfId="10620"/>
    <cellStyle name="Calculation 4 2 4 2 18 2 2" xfId="10621"/>
    <cellStyle name="Calculation 4 2 4 2 18 3" xfId="10622"/>
    <cellStyle name="Calculation 4 2 4 2 19" xfId="10623"/>
    <cellStyle name="Calculation 4 2 4 2 19 2" xfId="10624"/>
    <cellStyle name="Calculation 4 2 4 2 19 2 2" xfId="10625"/>
    <cellStyle name="Calculation 4 2 4 2 19 3" xfId="10626"/>
    <cellStyle name="Calculation 4 2 4 2 2" xfId="10627"/>
    <cellStyle name="Calculation 4 2 4 2 2 2" xfId="10628"/>
    <cellStyle name="Calculation 4 2 4 2 2 2 2" xfId="10629"/>
    <cellStyle name="Calculation 4 2 4 2 2 3" xfId="10630"/>
    <cellStyle name="Calculation 4 2 4 2 20" xfId="10631"/>
    <cellStyle name="Calculation 4 2 4 2 20 2" xfId="10632"/>
    <cellStyle name="Calculation 4 2 4 2 20 2 2" xfId="10633"/>
    <cellStyle name="Calculation 4 2 4 2 20 3" xfId="10634"/>
    <cellStyle name="Calculation 4 2 4 2 21" xfId="10635"/>
    <cellStyle name="Calculation 4 2 4 2 21 2" xfId="10636"/>
    <cellStyle name="Calculation 4 2 4 2 22" xfId="10637"/>
    <cellStyle name="Calculation 4 2 4 2 3" xfId="10638"/>
    <cellStyle name="Calculation 4 2 4 2 3 2" xfId="10639"/>
    <cellStyle name="Calculation 4 2 4 2 3 2 2" xfId="10640"/>
    <cellStyle name="Calculation 4 2 4 2 3 3" xfId="10641"/>
    <cellStyle name="Calculation 4 2 4 2 4" xfId="10642"/>
    <cellStyle name="Calculation 4 2 4 2 4 2" xfId="10643"/>
    <cellStyle name="Calculation 4 2 4 2 4 2 2" xfId="10644"/>
    <cellStyle name="Calculation 4 2 4 2 4 3" xfId="10645"/>
    <cellStyle name="Calculation 4 2 4 2 5" xfId="10646"/>
    <cellStyle name="Calculation 4 2 4 2 5 2" xfId="10647"/>
    <cellStyle name="Calculation 4 2 4 2 5 2 2" xfId="10648"/>
    <cellStyle name="Calculation 4 2 4 2 5 3" xfId="10649"/>
    <cellStyle name="Calculation 4 2 4 2 6" xfId="10650"/>
    <cellStyle name="Calculation 4 2 4 2 6 2" xfId="10651"/>
    <cellStyle name="Calculation 4 2 4 2 6 2 2" xfId="10652"/>
    <cellStyle name="Calculation 4 2 4 2 6 3" xfId="10653"/>
    <cellStyle name="Calculation 4 2 4 2 7" xfId="10654"/>
    <cellStyle name="Calculation 4 2 4 2 7 2" xfId="10655"/>
    <cellStyle name="Calculation 4 2 4 2 7 2 2" xfId="10656"/>
    <cellStyle name="Calculation 4 2 4 2 7 3" xfId="10657"/>
    <cellStyle name="Calculation 4 2 4 2 8" xfId="10658"/>
    <cellStyle name="Calculation 4 2 4 2 8 2" xfId="10659"/>
    <cellStyle name="Calculation 4 2 4 2 8 2 2" xfId="10660"/>
    <cellStyle name="Calculation 4 2 4 2 8 3" xfId="10661"/>
    <cellStyle name="Calculation 4 2 4 2 9" xfId="10662"/>
    <cellStyle name="Calculation 4 2 4 2 9 2" xfId="10663"/>
    <cellStyle name="Calculation 4 2 4 2 9 2 2" xfId="10664"/>
    <cellStyle name="Calculation 4 2 4 2 9 3" xfId="10665"/>
    <cellStyle name="Calculation 4 2 4 20" xfId="10666"/>
    <cellStyle name="Calculation 4 2 4 20 2" xfId="10667"/>
    <cellStyle name="Calculation 4 2 4 20 2 2" xfId="10668"/>
    <cellStyle name="Calculation 4 2 4 20 3" xfId="10669"/>
    <cellStyle name="Calculation 4 2 4 21" xfId="10670"/>
    <cellStyle name="Calculation 4 2 4 21 2" xfId="10671"/>
    <cellStyle name="Calculation 4 2 4 21 2 2" xfId="10672"/>
    <cellStyle name="Calculation 4 2 4 21 3" xfId="10673"/>
    <cellStyle name="Calculation 4 2 4 22" xfId="10674"/>
    <cellStyle name="Calculation 4 2 4 22 2" xfId="10675"/>
    <cellStyle name="Calculation 4 2 4 23" xfId="10676"/>
    <cellStyle name="Calculation 4 2 4 3" xfId="10677"/>
    <cellStyle name="Calculation 4 2 4 3 2" xfId="10678"/>
    <cellStyle name="Calculation 4 2 4 3 2 2" xfId="10679"/>
    <cellStyle name="Calculation 4 2 4 3 3" xfId="10680"/>
    <cellStyle name="Calculation 4 2 4 4" xfId="10681"/>
    <cellStyle name="Calculation 4 2 4 4 2" xfId="10682"/>
    <cellStyle name="Calculation 4 2 4 4 2 2" xfId="10683"/>
    <cellStyle name="Calculation 4 2 4 4 3" xfId="10684"/>
    <cellStyle name="Calculation 4 2 4 5" xfId="10685"/>
    <cellStyle name="Calculation 4 2 4 5 2" xfId="10686"/>
    <cellStyle name="Calculation 4 2 4 5 2 2" xfId="10687"/>
    <cellStyle name="Calculation 4 2 4 5 3" xfId="10688"/>
    <cellStyle name="Calculation 4 2 4 6" xfId="10689"/>
    <cellStyle name="Calculation 4 2 4 6 2" xfId="10690"/>
    <cellStyle name="Calculation 4 2 4 6 2 2" xfId="10691"/>
    <cellStyle name="Calculation 4 2 4 6 3" xfId="10692"/>
    <cellStyle name="Calculation 4 2 4 7" xfId="10693"/>
    <cellStyle name="Calculation 4 2 4 7 2" xfId="10694"/>
    <cellStyle name="Calculation 4 2 4 7 2 2" xfId="10695"/>
    <cellStyle name="Calculation 4 2 4 7 3" xfId="10696"/>
    <cellStyle name="Calculation 4 2 4 8" xfId="10697"/>
    <cellStyle name="Calculation 4 2 4 8 2" xfId="10698"/>
    <cellStyle name="Calculation 4 2 4 8 2 2" xfId="10699"/>
    <cellStyle name="Calculation 4 2 4 8 3" xfId="10700"/>
    <cellStyle name="Calculation 4 2 4 9" xfId="10701"/>
    <cellStyle name="Calculation 4 2 4 9 2" xfId="10702"/>
    <cellStyle name="Calculation 4 2 4 9 2 2" xfId="10703"/>
    <cellStyle name="Calculation 4 2 4 9 3" xfId="10704"/>
    <cellStyle name="Calculation 4 2 5" xfId="10705"/>
    <cellStyle name="Calculation 4 2 5 10" xfId="10706"/>
    <cellStyle name="Calculation 4 2 5 10 2" xfId="10707"/>
    <cellStyle name="Calculation 4 2 5 10 2 2" xfId="10708"/>
    <cellStyle name="Calculation 4 2 5 10 3" xfId="10709"/>
    <cellStyle name="Calculation 4 2 5 11" xfId="10710"/>
    <cellStyle name="Calculation 4 2 5 11 2" xfId="10711"/>
    <cellStyle name="Calculation 4 2 5 11 2 2" xfId="10712"/>
    <cellStyle name="Calculation 4 2 5 11 3" xfId="10713"/>
    <cellStyle name="Calculation 4 2 5 12" xfId="10714"/>
    <cellStyle name="Calculation 4 2 5 12 2" xfId="10715"/>
    <cellStyle name="Calculation 4 2 5 12 2 2" xfId="10716"/>
    <cellStyle name="Calculation 4 2 5 12 3" xfId="10717"/>
    <cellStyle name="Calculation 4 2 5 13" xfId="10718"/>
    <cellStyle name="Calculation 4 2 5 13 2" xfId="10719"/>
    <cellStyle name="Calculation 4 2 5 13 2 2" xfId="10720"/>
    <cellStyle name="Calculation 4 2 5 13 3" xfId="10721"/>
    <cellStyle name="Calculation 4 2 5 14" xfId="10722"/>
    <cellStyle name="Calculation 4 2 5 14 2" xfId="10723"/>
    <cellStyle name="Calculation 4 2 5 14 2 2" xfId="10724"/>
    <cellStyle name="Calculation 4 2 5 14 3" xfId="10725"/>
    <cellStyle name="Calculation 4 2 5 15" xfId="10726"/>
    <cellStyle name="Calculation 4 2 5 15 2" xfId="10727"/>
    <cellStyle name="Calculation 4 2 5 15 2 2" xfId="10728"/>
    <cellStyle name="Calculation 4 2 5 15 3" xfId="10729"/>
    <cellStyle name="Calculation 4 2 5 16" xfId="10730"/>
    <cellStyle name="Calculation 4 2 5 16 2" xfId="10731"/>
    <cellStyle name="Calculation 4 2 5 16 2 2" xfId="10732"/>
    <cellStyle name="Calculation 4 2 5 16 3" xfId="10733"/>
    <cellStyle name="Calculation 4 2 5 17" xfId="10734"/>
    <cellStyle name="Calculation 4 2 5 17 2" xfId="10735"/>
    <cellStyle name="Calculation 4 2 5 17 2 2" xfId="10736"/>
    <cellStyle name="Calculation 4 2 5 17 3" xfId="10737"/>
    <cellStyle name="Calculation 4 2 5 18" xfId="10738"/>
    <cellStyle name="Calculation 4 2 5 18 2" xfId="10739"/>
    <cellStyle name="Calculation 4 2 5 18 2 2" xfId="10740"/>
    <cellStyle name="Calculation 4 2 5 18 3" xfId="10741"/>
    <cellStyle name="Calculation 4 2 5 19" xfId="10742"/>
    <cellStyle name="Calculation 4 2 5 19 2" xfId="10743"/>
    <cellStyle name="Calculation 4 2 5 19 2 2" xfId="10744"/>
    <cellStyle name="Calculation 4 2 5 19 3" xfId="10745"/>
    <cellStyle name="Calculation 4 2 5 2" xfId="10746"/>
    <cellStyle name="Calculation 4 2 5 2 2" xfId="10747"/>
    <cellStyle name="Calculation 4 2 5 2 2 2" xfId="10748"/>
    <cellStyle name="Calculation 4 2 5 2 3" xfId="10749"/>
    <cellStyle name="Calculation 4 2 5 20" xfId="10750"/>
    <cellStyle name="Calculation 4 2 5 20 2" xfId="10751"/>
    <cellStyle name="Calculation 4 2 5 20 2 2" xfId="10752"/>
    <cellStyle name="Calculation 4 2 5 20 3" xfId="10753"/>
    <cellStyle name="Calculation 4 2 5 21" xfId="10754"/>
    <cellStyle name="Calculation 4 2 5 21 2" xfId="10755"/>
    <cellStyle name="Calculation 4 2 5 22" xfId="10756"/>
    <cellStyle name="Calculation 4 2 5 3" xfId="10757"/>
    <cellStyle name="Calculation 4 2 5 3 2" xfId="10758"/>
    <cellStyle name="Calculation 4 2 5 3 2 2" xfId="10759"/>
    <cellStyle name="Calculation 4 2 5 3 3" xfId="10760"/>
    <cellStyle name="Calculation 4 2 5 4" xfId="10761"/>
    <cellStyle name="Calculation 4 2 5 4 2" xfId="10762"/>
    <cellStyle name="Calculation 4 2 5 4 2 2" xfId="10763"/>
    <cellStyle name="Calculation 4 2 5 4 3" xfId="10764"/>
    <cellStyle name="Calculation 4 2 5 5" xfId="10765"/>
    <cellStyle name="Calculation 4 2 5 5 2" xfId="10766"/>
    <cellStyle name="Calculation 4 2 5 5 2 2" xfId="10767"/>
    <cellStyle name="Calculation 4 2 5 5 3" xfId="10768"/>
    <cellStyle name="Calculation 4 2 5 6" xfId="10769"/>
    <cellStyle name="Calculation 4 2 5 6 2" xfId="10770"/>
    <cellStyle name="Calculation 4 2 5 6 2 2" xfId="10771"/>
    <cellStyle name="Calculation 4 2 5 6 3" xfId="10772"/>
    <cellStyle name="Calculation 4 2 5 7" xfId="10773"/>
    <cellStyle name="Calculation 4 2 5 7 2" xfId="10774"/>
    <cellStyle name="Calculation 4 2 5 7 2 2" xfId="10775"/>
    <cellStyle name="Calculation 4 2 5 7 3" xfId="10776"/>
    <cellStyle name="Calculation 4 2 5 8" xfId="10777"/>
    <cellStyle name="Calculation 4 2 5 8 2" xfId="10778"/>
    <cellStyle name="Calculation 4 2 5 8 2 2" xfId="10779"/>
    <cellStyle name="Calculation 4 2 5 8 3" xfId="10780"/>
    <cellStyle name="Calculation 4 2 5 9" xfId="10781"/>
    <cellStyle name="Calculation 4 2 5 9 2" xfId="10782"/>
    <cellStyle name="Calculation 4 2 5 9 2 2" xfId="10783"/>
    <cellStyle name="Calculation 4 2 5 9 3" xfId="10784"/>
    <cellStyle name="Calculation 4 2 6" xfId="10785"/>
    <cellStyle name="Calculation 4 2 6 2" xfId="10786"/>
    <cellStyle name="Calculation 4 2 6 2 2" xfId="10787"/>
    <cellStyle name="Calculation 4 2 6 3" xfId="10788"/>
    <cellStyle name="Calculation 4 2 7" xfId="10789"/>
    <cellStyle name="Calculation 4 2 7 2" xfId="10790"/>
    <cellStyle name="Calculation 4 2 7 2 2" xfId="10791"/>
    <cellStyle name="Calculation 4 2 7 3" xfId="10792"/>
    <cellStyle name="Calculation 4 2 8" xfId="10793"/>
    <cellStyle name="Calculation 4 2 8 2" xfId="10794"/>
    <cellStyle name="Calculation 4 2 8 2 2" xfId="10795"/>
    <cellStyle name="Calculation 4 2 8 3" xfId="10796"/>
    <cellStyle name="Calculation 4 2 9" xfId="10797"/>
    <cellStyle name="Calculation 4 2 9 2" xfId="10798"/>
    <cellStyle name="Calculation 4 2 9 2 2" xfId="10799"/>
    <cellStyle name="Calculation 4 2 9 3" xfId="10800"/>
    <cellStyle name="Calculation 4 20" xfId="10801"/>
    <cellStyle name="Calculation 4 20 2" xfId="10802"/>
    <cellStyle name="Calculation 4 20 2 2" xfId="10803"/>
    <cellStyle name="Calculation 4 20 3" xfId="10804"/>
    <cellStyle name="Calculation 4 21" xfId="10805"/>
    <cellStyle name="Calculation 4 21 2" xfId="10806"/>
    <cellStyle name="Calculation 4 21 2 2" xfId="10807"/>
    <cellStyle name="Calculation 4 21 3" xfId="10808"/>
    <cellStyle name="Calculation 4 22" xfId="10809"/>
    <cellStyle name="Calculation 4 22 2" xfId="10810"/>
    <cellStyle name="Calculation 4 23" xfId="10811"/>
    <cellStyle name="Calculation 4 24" xfId="10812"/>
    <cellStyle name="Calculation 4 25" xfId="10813"/>
    <cellStyle name="Calculation 4 26" xfId="10814"/>
    <cellStyle name="Calculation 4 3" xfId="10815"/>
    <cellStyle name="Calculation 4 3 10" xfId="10816"/>
    <cellStyle name="Calculation 4 3 10 2" xfId="10817"/>
    <cellStyle name="Calculation 4 3 10 2 2" xfId="10818"/>
    <cellStyle name="Calculation 4 3 10 3" xfId="10819"/>
    <cellStyle name="Calculation 4 3 11" xfId="10820"/>
    <cellStyle name="Calculation 4 3 11 2" xfId="10821"/>
    <cellStyle name="Calculation 4 3 11 2 2" xfId="10822"/>
    <cellStyle name="Calculation 4 3 11 3" xfId="10823"/>
    <cellStyle name="Calculation 4 3 12" xfId="10824"/>
    <cellStyle name="Calculation 4 3 12 2" xfId="10825"/>
    <cellStyle name="Calculation 4 3 12 2 2" xfId="10826"/>
    <cellStyle name="Calculation 4 3 12 3" xfId="10827"/>
    <cellStyle name="Calculation 4 3 13" xfId="10828"/>
    <cellStyle name="Calculation 4 3 13 2" xfId="10829"/>
    <cellStyle name="Calculation 4 3 13 2 2" xfId="10830"/>
    <cellStyle name="Calculation 4 3 13 3" xfId="10831"/>
    <cellStyle name="Calculation 4 3 14" xfId="10832"/>
    <cellStyle name="Calculation 4 3 14 2" xfId="10833"/>
    <cellStyle name="Calculation 4 3 14 2 2" xfId="10834"/>
    <cellStyle name="Calculation 4 3 14 3" xfId="10835"/>
    <cellStyle name="Calculation 4 3 15" xfId="10836"/>
    <cellStyle name="Calculation 4 3 15 2" xfId="10837"/>
    <cellStyle name="Calculation 4 3 15 2 2" xfId="10838"/>
    <cellStyle name="Calculation 4 3 15 3" xfId="10839"/>
    <cellStyle name="Calculation 4 3 16" xfId="10840"/>
    <cellStyle name="Calculation 4 3 16 2" xfId="10841"/>
    <cellStyle name="Calculation 4 3 16 2 2" xfId="10842"/>
    <cellStyle name="Calculation 4 3 16 3" xfId="10843"/>
    <cellStyle name="Calculation 4 3 17" xfId="10844"/>
    <cellStyle name="Calculation 4 3 17 2" xfId="10845"/>
    <cellStyle name="Calculation 4 3 17 2 2" xfId="10846"/>
    <cellStyle name="Calculation 4 3 17 3" xfId="10847"/>
    <cellStyle name="Calculation 4 3 18" xfId="10848"/>
    <cellStyle name="Calculation 4 3 18 2" xfId="10849"/>
    <cellStyle name="Calculation 4 3 19" xfId="10850"/>
    <cellStyle name="Calculation 4 3 2" xfId="10851"/>
    <cellStyle name="Calculation 4 3 2 10" xfId="10852"/>
    <cellStyle name="Calculation 4 3 2 10 2" xfId="10853"/>
    <cellStyle name="Calculation 4 3 2 10 2 2" xfId="10854"/>
    <cellStyle name="Calculation 4 3 2 10 3" xfId="10855"/>
    <cellStyle name="Calculation 4 3 2 11" xfId="10856"/>
    <cellStyle name="Calculation 4 3 2 11 2" xfId="10857"/>
    <cellStyle name="Calculation 4 3 2 11 2 2" xfId="10858"/>
    <cellStyle name="Calculation 4 3 2 11 3" xfId="10859"/>
    <cellStyle name="Calculation 4 3 2 12" xfId="10860"/>
    <cellStyle name="Calculation 4 3 2 12 2" xfId="10861"/>
    <cellStyle name="Calculation 4 3 2 12 2 2" xfId="10862"/>
    <cellStyle name="Calculation 4 3 2 12 3" xfId="10863"/>
    <cellStyle name="Calculation 4 3 2 13" xfId="10864"/>
    <cellStyle name="Calculation 4 3 2 13 2" xfId="10865"/>
    <cellStyle name="Calculation 4 3 2 13 2 2" xfId="10866"/>
    <cellStyle name="Calculation 4 3 2 13 3" xfId="10867"/>
    <cellStyle name="Calculation 4 3 2 14" xfId="10868"/>
    <cellStyle name="Calculation 4 3 2 14 2" xfId="10869"/>
    <cellStyle name="Calculation 4 3 2 14 2 2" xfId="10870"/>
    <cellStyle name="Calculation 4 3 2 14 3" xfId="10871"/>
    <cellStyle name="Calculation 4 3 2 15" xfId="10872"/>
    <cellStyle name="Calculation 4 3 2 15 2" xfId="10873"/>
    <cellStyle name="Calculation 4 3 2 15 2 2" xfId="10874"/>
    <cellStyle name="Calculation 4 3 2 15 3" xfId="10875"/>
    <cellStyle name="Calculation 4 3 2 16" xfId="10876"/>
    <cellStyle name="Calculation 4 3 2 16 2" xfId="10877"/>
    <cellStyle name="Calculation 4 3 2 16 2 2" xfId="10878"/>
    <cellStyle name="Calculation 4 3 2 16 3" xfId="10879"/>
    <cellStyle name="Calculation 4 3 2 17" xfId="10880"/>
    <cellStyle name="Calculation 4 3 2 17 2" xfId="10881"/>
    <cellStyle name="Calculation 4 3 2 17 2 2" xfId="10882"/>
    <cellStyle name="Calculation 4 3 2 17 3" xfId="10883"/>
    <cellStyle name="Calculation 4 3 2 18" xfId="10884"/>
    <cellStyle name="Calculation 4 3 2 18 2" xfId="10885"/>
    <cellStyle name="Calculation 4 3 2 18 2 2" xfId="10886"/>
    <cellStyle name="Calculation 4 3 2 18 3" xfId="10887"/>
    <cellStyle name="Calculation 4 3 2 19" xfId="10888"/>
    <cellStyle name="Calculation 4 3 2 19 2" xfId="10889"/>
    <cellStyle name="Calculation 4 3 2 19 2 2" xfId="10890"/>
    <cellStyle name="Calculation 4 3 2 19 3" xfId="10891"/>
    <cellStyle name="Calculation 4 3 2 2" xfId="10892"/>
    <cellStyle name="Calculation 4 3 2 2 2" xfId="10893"/>
    <cellStyle name="Calculation 4 3 2 2 2 2" xfId="10894"/>
    <cellStyle name="Calculation 4 3 2 2 2 3" xfId="10895"/>
    <cellStyle name="Calculation 4 3 2 2 3" xfId="10896"/>
    <cellStyle name="Calculation 4 3 2 2 4" xfId="10897"/>
    <cellStyle name="Calculation 4 3 2 20" xfId="10898"/>
    <cellStyle name="Calculation 4 3 2 20 2" xfId="10899"/>
    <cellStyle name="Calculation 4 3 2 20 2 2" xfId="10900"/>
    <cellStyle name="Calculation 4 3 2 20 3" xfId="10901"/>
    <cellStyle name="Calculation 4 3 2 21" xfId="10902"/>
    <cellStyle name="Calculation 4 3 2 21 2" xfId="10903"/>
    <cellStyle name="Calculation 4 3 2 22" xfId="10904"/>
    <cellStyle name="Calculation 4 3 2 3" xfId="10905"/>
    <cellStyle name="Calculation 4 3 2 3 2" xfId="10906"/>
    <cellStyle name="Calculation 4 3 2 3 2 2" xfId="10907"/>
    <cellStyle name="Calculation 4 3 2 3 3" xfId="10908"/>
    <cellStyle name="Calculation 4 3 2 4" xfId="10909"/>
    <cellStyle name="Calculation 4 3 2 4 2" xfId="10910"/>
    <cellStyle name="Calculation 4 3 2 4 2 2" xfId="10911"/>
    <cellStyle name="Calculation 4 3 2 4 3" xfId="10912"/>
    <cellStyle name="Calculation 4 3 2 5" xfId="10913"/>
    <cellStyle name="Calculation 4 3 2 5 2" xfId="10914"/>
    <cellStyle name="Calculation 4 3 2 5 2 2" xfId="10915"/>
    <cellStyle name="Calculation 4 3 2 5 3" xfId="10916"/>
    <cellStyle name="Calculation 4 3 2 6" xfId="10917"/>
    <cellStyle name="Calculation 4 3 2 6 2" xfId="10918"/>
    <cellStyle name="Calculation 4 3 2 6 2 2" xfId="10919"/>
    <cellStyle name="Calculation 4 3 2 6 3" xfId="10920"/>
    <cellStyle name="Calculation 4 3 2 7" xfId="10921"/>
    <cellStyle name="Calculation 4 3 2 7 2" xfId="10922"/>
    <cellStyle name="Calculation 4 3 2 7 2 2" xfId="10923"/>
    <cellStyle name="Calculation 4 3 2 7 3" xfId="10924"/>
    <cellStyle name="Calculation 4 3 2 8" xfId="10925"/>
    <cellStyle name="Calculation 4 3 2 8 2" xfId="10926"/>
    <cellStyle name="Calculation 4 3 2 8 2 2" xfId="10927"/>
    <cellStyle name="Calculation 4 3 2 8 3" xfId="10928"/>
    <cellStyle name="Calculation 4 3 2 9" xfId="10929"/>
    <cellStyle name="Calculation 4 3 2 9 2" xfId="10930"/>
    <cellStyle name="Calculation 4 3 2 9 2 2" xfId="10931"/>
    <cellStyle name="Calculation 4 3 2 9 3" xfId="10932"/>
    <cellStyle name="Calculation 4 3 3" xfId="10933"/>
    <cellStyle name="Calculation 4 3 3 2" xfId="10934"/>
    <cellStyle name="Calculation 4 3 3 2 2" xfId="10935"/>
    <cellStyle name="Calculation 4 3 3 2 3" xfId="10936"/>
    <cellStyle name="Calculation 4 3 3 3" xfId="10937"/>
    <cellStyle name="Calculation 4 3 3 4" xfId="10938"/>
    <cellStyle name="Calculation 4 3 4" xfId="10939"/>
    <cellStyle name="Calculation 4 3 4 2" xfId="10940"/>
    <cellStyle name="Calculation 4 3 4 2 2" xfId="10941"/>
    <cellStyle name="Calculation 4 3 4 3" xfId="10942"/>
    <cellStyle name="Calculation 4 3 5" xfId="10943"/>
    <cellStyle name="Calculation 4 3 5 2" xfId="10944"/>
    <cellStyle name="Calculation 4 3 5 2 2" xfId="10945"/>
    <cellStyle name="Calculation 4 3 5 3" xfId="10946"/>
    <cellStyle name="Calculation 4 3 6" xfId="10947"/>
    <cellStyle name="Calculation 4 3 6 2" xfId="10948"/>
    <cellStyle name="Calculation 4 3 6 2 2" xfId="10949"/>
    <cellStyle name="Calculation 4 3 6 3" xfId="10950"/>
    <cellStyle name="Calculation 4 3 7" xfId="10951"/>
    <cellStyle name="Calculation 4 3 7 2" xfId="10952"/>
    <cellStyle name="Calculation 4 3 7 2 2" xfId="10953"/>
    <cellStyle name="Calculation 4 3 7 3" xfId="10954"/>
    <cellStyle name="Calculation 4 3 8" xfId="10955"/>
    <cellStyle name="Calculation 4 3 8 2" xfId="10956"/>
    <cellStyle name="Calculation 4 3 8 2 2" xfId="10957"/>
    <cellStyle name="Calculation 4 3 8 3" xfId="10958"/>
    <cellStyle name="Calculation 4 3 9" xfId="10959"/>
    <cellStyle name="Calculation 4 3 9 2" xfId="10960"/>
    <cellStyle name="Calculation 4 3 9 2 2" xfId="10961"/>
    <cellStyle name="Calculation 4 3 9 3" xfId="10962"/>
    <cellStyle name="Calculation 4 4" xfId="10963"/>
    <cellStyle name="Calculation 4 4 10" xfId="10964"/>
    <cellStyle name="Calculation 4 4 10 2" xfId="10965"/>
    <cellStyle name="Calculation 4 4 10 2 2" xfId="10966"/>
    <cellStyle name="Calculation 4 4 10 3" xfId="10967"/>
    <cellStyle name="Calculation 4 4 11" xfId="10968"/>
    <cellStyle name="Calculation 4 4 11 2" xfId="10969"/>
    <cellStyle name="Calculation 4 4 11 2 2" xfId="10970"/>
    <cellStyle name="Calculation 4 4 11 3" xfId="10971"/>
    <cellStyle name="Calculation 4 4 12" xfId="10972"/>
    <cellStyle name="Calculation 4 4 12 2" xfId="10973"/>
    <cellStyle name="Calculation 4 4 12 2 2" xfId="10974"/>
    <cellStyle name="Calculation 4 4 12 3" xfId="10975"/>
    <cellStyle name="Calculation 4 4 13" xfId="10976"/>
    <cellStyle name="Calculation 4 4 13 2" xfId="10977"/>
    <cellStyle name="Calculation 4 4 13 2 2" xfId="10978"/>
    <cellStyle name="Calculation 4 4 13 3" xfId="10979"/>
    <cellStyle name="Calculation 4 4 14" xfId="10980"/>
    <cellStyle name="Calculation 4 4 14 2" xfId="10981"/>
    <cellStyle name="Calculation 4 4 14 2 2" xfId="10982"/>
    <cellStyle name="Calculation 4 4 14 3" xfId="10983"/>
    <cellStyle name="Calculation 4 4 15" xfId="10984"/>
    <cellStyle name="Calculation 4 4 15 2" xfId="10985"/>
    <cellStyle name="Calculation 4 4 15 2 2" xfId="10986"/>
    <cellStyle name="Calculation 4 4 15 3" xfId="10987"/>
    <cellStyle name="Calculation 4 4 16" xfId="10988"/>
    <cellStyle name="Calculation 4 4 16 2" xfId="10989"/>
    <cellStyle name="Calculation 4 4 16 2 2" xfId="10990"/>
    <cellStyle name="Calculation 4 4 16 3" xfId="10991"/>
    <cellStyle name="Calculation 4 4 17" xfId="10992"/>
    <cellStyle name="Calculation 4 4 17 2" xfId="10993"/>
    <cellStyle name="Calculation 4 4 17 2 2" xfId="10994"/>
    <cellStyle name="Calculation 4 4 17 3" xfId="10995"/>
    <cellStyle name="Calculation 4 4 18" xfId="10996"/>
    <cellStyle name="Calculation 4 4 18 2" xfId="10997"/>
    <cellStyle name="Calculation 4 4 19" xfId="10998"/>
    <cellStyle name="Calculation 4 4 2" xfId="10999"/>
    <cellStyle name="Calculation 4 4 2 10" xfId="11000"/>
    <cellStyle name="Calculation 4 4 2 10 2" xfId="11001"/>
    <cellStyle name="Calculation 4 4 2 10 2 2" xfId="11002"/>
    <cellStyle name="Calculation 4 4 2 10 3" xfId="11003"/>
    <cellStyle name="Calculation 4 4 2 11" xfId="11004"/>
    <cellStyle name="Calculation 4 4 2 11 2" xfId="11005"/>
    <cellStyle name="Calculation 4 4 2 11 2 2" xfId="11006"/>
    <cellStyle name="Calculation 4 4 2 11 3" xfId="11007"/>
    <cellStyle name="Calculation 4 4 2 12" xfId="11008"/>
    <cellStyle name="Calculation 4 4 2 12 2" xfId="11009"/>
    <cellStyle name="Calculation 4 4 2 12 2 2" xfId="11010"/>
    <cellStyle name="Calculation 4 4 2 12 3" xfId="11011"/>
    <cellStyle name="Calculation 4 4 2 13" xfId="11012"/>
    <cellStyle name="Calculation 4 4 2 13 2" xfId="11013"/>
    <cellStyle name="Calculation 4 4 2 13 2 2" xfId="11014"/>
    <cellStyle name="Calculation 4 4 2 13 3" xfId="11015"/>
    <cellStyle name="Calculation 4 4 2 14" xfId="11016"/>
    <cellStyle name="Calculation 4 4 2 14 2" xfId="11017"/>
    <cellStyle name="Calculation 4 4 2 14 2 2" xfId="11018"/>
    <cellStyle name="Calculation 4 4 2 14 3" xfId="11019"/>
    <cellStyle name="Calculation 4 4 2 15" xfId="11020"/>
    <cellStyle name="Calculation 4 4 2 15 2" xfId="11021"/>
    <cellStyle name="Calculation 4 4 2 15 2 2" xfId="11022"/>
    <cellStyle name="Calculation 4 4 2 15 3" xfId="11023"/>
    <cellStyle name="Calculation 4 4 2 16" xfId="11024"/>
    <cellStyle name="Calculation 4 4 2 16 2" xfId="11025"/>
    <cellStyle name="Calculation 4 4 2 16 2 2" xfId="11026"/>
    <cellStyle name="Calculation 4 4 2 16 3" xfId="11027"/>
    <cellStyle name="Calculation 4 4 2 17" xfId="11028"/>
    <cellStyle name="Calculation 4 4 2 17 2" xfId="11029"/>
    <cellStyle name="Calculation 4 4 2 17 2 2" xfId="11030"/>
    <cellStyle name="Calculation 4 4 2 17 3" xfId="11031"/>
    <cellStyle name="Calculation 4 4 2 18" xfId="11032"/>
    <cellStyle name="Calculation 4 4 2 18 2" xfId="11033"/>
    <cellStyle name="Calculation 4 4 2 18 2 2" xfId="11034"/>
    <cellStyle name="Calculation 4 4 2 18 3" xfId="11035"/>
    <cellStyle name="Calculation 4 4 2 19" xfId="11036"/>
    <cellStyle name="Calculation 4 4 2 19 2" xfId="11037"/>
    <cellStyle name="Calculation 4 4 2 19 2 2" xfId="11038"/>
    <cellStyle name="Calculation 4 4 2 19 3" xfId="11039"/>
    <cellStyle name="Calculation 4 4 2 2" xfId="11040"/>
    <cellStyle name="Calculation 4 4 2 2 2" xfId="11041"/>
    <cellStyle name="Calculation 4 4 2 2 2 2" xfId="11042"/>
    <cellStyle name="Calculation 4 4 2 2 2 3" xfId="11043"/>
    <cellStyle name="Calculation 4 4 2 2 3" xfId="11044"/>
    <cellStyle name="Calculation 4 4 2 2 4" xfId="11045"/>
    <cellStyle name="Calculation 4 4 2 20" xfId="11046"/>
    <cellStyle name="Calculation 4 4 2 20 2" xfId="11047"/>
    <cellStyle name="Calculation 4 4 2 20 2 2" xfId="11048"/>
    <cellStyle name="Calculation 4 4 2 20 3" xfId="11049"/>
    <cellStyle name="Calculation 4 4 2 21" xfId="11050"/>
    <cellStyle name="Calculation 4 4 2 21 2" xfId="11051"/>
    <cellStyle name="Calculation 4 4 2 22" xfId="11052"/>
    <cellStyle name="Calculation 4 4 2 3" xfId="11053"/>
    <cellStyle name="Calculation 4 4 2 3 2" xfId="11054"/>
    <cellStyle name="Calculation 4 4 2 3 2 2" xfId="11055"/>
    <cellStyle name="Calculation 4 4 2 3 3" xfId="11056"/>
    <cellStyle name="Calculation 4 4 2 4" xfId="11057"/>
    <cellStyle name="Calculation 4 4 2 4 2" xfId="11058"/>
    <cellStyle name="Calculation 4 4 2 4 2 2" xfId="11059"/>
    <cellStyle name="Calculation 4 4 2 4 3" xfId="11060"/>
    <cellStyle name="Calculation 4 4 2 5" xfId="11061"/>
    <cellStyle name="Calculation 4 4 2 5 2" xfId="11062"/>
    <cellStyle name="Calculation 4 4 2 5 2 2" xfId="11063"/>
    <cellStyle name="Calculation 4 4 2 5 3" xfId="11064"/>
    <cellStyle name="Calculation 4 4 2 6" xfId="11065"/>
    <cellStyle name="Calculation 4 4 2 6 2" xfId="11066"/>
    <cellStyle name="Calculation 4 4 2 6 2 2" xfId="11067"/>
    <cellStyle name="Calculation 4 4 2 6 3" xfId="11068"/>
    <cellStyle name="Calculation 4 4 2 7" xfId="11069"/>
    <cellStyle name="Calculation 4 4 2 7 2" xfId="11070"/>
    <cellStyle name="Calculation 4 4 2 7 2 2" xfId="11071"/>
    <cellStyle name="Calculation 4 4 2 7 3" xfId="11072"/>
    <cellStyle name="Calculation 4 4 2 8" xfId="11073"/>
    <cellStyle name="Calculation 4 4 2 8 2" xfId="11074"/>
    <cellStyle name="Calculation 4 4 2 8 2 2" xfId="11075"/>
    <cellStyle name="Calculation 4 4 2 8 3" xfId="11076"/>
    <cellStyle name="Calculation 4 4 2 9" xfId="11077"/>
    <cellStyle name="Calculation 4 4 2 9 2" xfId="11078"/>
    <cellStyle name="Calculation 4 4 2 9 2 2" xfId="11079"/>
    <cellStyle name="Calculation 4 4 2 9 3" xfId="11080"/>
    <cellStyle name="Calculation 4 4 3" xfId="11081"/>
    <cellStyle name="Calculation 4 4 3 2" xfId="11082"/>
    <cellStyle name="Calculation 4 4 3 2 2" xfId="11083"/>
    <cellStyle name="Calculation 4 4 3 2 3" xfId="11084"/>
    <cellStyle name="Calculation 4 4 3 3" xfId="11085"/>
    <cellStyle name="Calculation 4 4 3 4" xfId="11086"/>
    <cellStyle name="Calculation 4 4 4" xfId="11087"/>
    <cellStyle name="Calculation 4 4 4 2" xfId="11088"/>
    <cellStyle name="Calculation 4 4 4 2 2" xfId="11089"/>
    <cellStyle name="Calculation 4 4 4 3" xfId="11090"/>
    <cellStyle name="Calculation 4 4 5" xfId="11091"/>
    <cellStyle name="Calculation 4 4 5 2" xfId="11092"/>
    <cellStyle name="Calculation 4 4 5 2 2" xfId="11093"/>
    <cellStyle name="Calculation 4 4 5 3" xfId="11094"/>
    <cellStyle name="Calculation 4 4 6" xfId="11095"/>
    <cellStyle name="Calculation 4 4 6 2" xfId="11096"/>
    <cellStyle name="Calculation 4 4 6 2 2" xfId="11097"/>
    <cellStyle name="Calculation 4 4 6 3" xfId="11098"/>
    <cellStyle name="Calculation 4 4 7" xfId="11099"/>
    <cellStyle name="Calculation 4 4 7 2" xfId="11100"/>
    <cellStyle name="Calculation 4 4 7 2 2" xfId="11101"/>
    <cellStyle name="Calculation 4 4 7 3" xfId="11102"/>
    <cellStyle name="Calculation 4 4 8" xfId="11103"/>
    <cellStyle name="Calculation 4 4 8 2" xfId="11104"/>
    <cellStyle name="Calculation 4 4 8 2 2" xfId="11105"/>
    <cellStyle name="Calculation 4 4 8 3" xfId="11106"/>
    <cellStyle name="Calculation 4 4 9" xfId="11107"/>
    <cellStyle name="Calculation 4 4 9 2" xfId="11108"/>
    <cellStyle name="Calculation 4 4 9 2 2" xfId="11109"/>
    <cellStyle name="Calculation 4 4 9 3" xfId="11110"/>
    <cellStyle name="Calculation 4 5" xfId="11111"/>
    <cellStyle name="Calculation 4 5 10" xfId="11112"/>
    <cellStyle name="Calculation 4 5 10 2" xfId="11113"/>
    <cellStyle name="Calculation 4 5 10 2 2" xfId="11114"/>
    <cellStyle name="Calculation 4 5 10 3" xfId="11115"/>
    <cellStyle name="Calculation 4 5 11" xfId="11116"/>
    <cellStyle name="Calculation 4 5 11 2" xfId="11117"/>
    <cellStyle name="Calculation 4 5 11 2 2" xfId="11118"/>
    <cellStyle name="Calculation 4 5 11 3" xfId="11119"/>
    <cellStyle name="Calculation 4 5 12" xfId="11120"/>
    <cellStyle name="Calculation 4 5 12 2" xfId="11121"/>
    <cellStyle name="Calculation 4 5 12 2 2" xfId="11122"/>
    <cellStyle name="Calculation 4 5 12 3" xfId="11123"/>
    <cellStyle name="Calculation 4 5 13" xfId="11124"/>
    <cellStyle name="Calculation 4 5 13 2" xfId="11125"/>
    <cellStyle name="Calculation 4 5 13 2 2" xfId="11126"/>
    <cellStyle name="Calculation 4 5 13 3" xfId="11127"/>
    <cellStyle name="Calculation 4 5 14" xfId="11128"/>
    <cellStyle name="Calculation 4 5 14 2" xfId="11129"/>
    <cellStyle name="Calculation 4 5 14 2 2" xfId="11130"/>
    <cellStyle name="Calculation 4 5 14 3" xfId="11131"/>
    <cellStyle name="Calculation 4 5 15" xfId="11132"/>
    <cellStyle name="Calculation 4 5 15 2" xfId="11133"/>
    <cellStyle name="Calculation 4 5 15 2 2" xfId="11134"/>
    <cellStyle name="Calculation 4 5 15 3" xfId="11135"/>
    <cellStyle name="Calculation 4 5 16" xfId="11136"/>
    <cellStyle name="Calculation 4 5 16 2" xfId="11137"/>
    <cellStyle name="Calculation 4 5 16 2 2" xfId="11138"/>
    <cellStyle name="Calculation 4 5 16 3" xfId="11139"/>
    <cellStyle name="Calculation 4 5 17" xfId="11140"/>
    <cellStyle name="Calculation 4 5 17 2" xfId="11141"/>
    <cellStyle name="Calculation 4 5 17 2 2" xfId="11142"/>
    <cellStyle name="Calculation 4 5 17 3" xfId="11143"/>
    <cellStyle name="Calculation 4 5 18" xfId="11144"/>
    <cellStyle name="Calculation 4 5 18 2" xfId="11145"/>
    <cellStyle name="Calculation 4 5 18 2 2" xfId="11146"/>
    <cellStyle name="Calculation 4 5 18 3" xfId="11147"/>
    <cellStyle name="Calculation 4 5 19" xfId="11148"/>
    <cellStyle name="Calculation 4 5 19 2" xfId="11149"/>
    <cellStyle name="Calculation 4 5 19 2 2" xfId="11150"/>
    <cellStyle name="Calculation 4 5 19 3" xfId="11151"/>
    <cellStyle name="Calculation 4 5 2" xfId="11152"/>
    <cellStyle name="Calculation 4 5 2 10" xfId="11153"/>
    <cellStyle name="Calculation 4 5 2 10 2" xfId="11154"/>
    <cellStyle name="Calculation 4 5 2 10 2 2" xfId="11155"/>
    <cellStyle name="Calculation 4 5 2 10 3" xfId="11156"/>
    <cellStyle name="Calculation 4 5 2 11" xfId="11157"/>
    <cellStyle name="Calculation 4 5 2 11 2" xfId="11158"/>
    <cellStyle name="Calculation 4 5 2 11 2 2" xfId="11159"/>
    <cellStyle name="Calculation 4 5 2 11 3" xfId="11160"/>
    <cellStyle name="Calculation 4 5 2 12" xfId="11161"/>
    <cellStyle name="Calculation 4 5 2 12 2" xfId="11162"/>
    <cellStyle name="Calculation 4 5 2 12 2 2" xfId="11163"/>
    <cellStyle name="Calculation 4 5 2 12 3" xfId="11164"/>
    <cellStyle name="Calculation 4 5 2 13" xfId="11165"/>
    <cellStyle name="Calculation 4 5 2 13 2" xfId="11166"/>
    <cellStyle name="Calculation 4 5 2 13 2 2" xfId="11167"/>
    <cellStyle name="Calculation 4 5 2 13 3" xfId="11168"/>
    <cellStyle name="Calculation 4 5 2 14" xfId="11169"/>
    <cellStyle name="Calculation 4 5 2 14 2" xfId="11170"/>
    <cellStyle name="Calculation 4 5 2 14 2 2" xfId="11171"/>
    <cellStyle name="Calculation 4 5 2 14 3" xfId="11172"/>
    <cellStyle name="Calculation 4 5 2 15" xfId="11173"/>
    <cellStyle name="Calculation 4 5 2 15 2" xfId="11174"/>
    <cellStyle name="Calculation 4 5 2 15 2 2" xfId="11175"/>
    <cellStyle name="Calculation 4 5 2 15 3" xfId="11176"/>
    <cellStyle name="Calculation 4 5 2 16" xfId="11177"/>
    <cellStyle name="Calculation 4 5 2 16 2" xfId="11178"/>
    <cellStyle name="Calculation 4 5 2 16 2 2" xfId="11179"/>
    <cellStyle name="Calculation 4 5 2 16 3" xfId="11180"/>
    <cellStyle name="Calculation 4 5 2 17" xfId="11181"/>
    <cellStyle name="Calculation 4 5 2 17 2" xfId="11182"/>
    <cellStyle name="Calculation 4 5 2 17 2 2" xfId="11183"/>
    <cellStyle name="Calculation 4 5 2 17 3" xfId="11184"/>
    <cellStyle name="Calculation 4 5 2 18" xfId="11185"/>
    <cellStyle name="Calculation 4 5 2 18 2" xfId="11186"/>
    <cellStyle name="Calculation 4 5 2 18 2 2" xfId="11187"/>
    <cellStyle name="Calculation 4 5 2 18 3" xfId="11188"/>
    <cellStyle name="Calculation 4 5 2 19" xfId="11189"/>
    <cellStyle name="Calculation 4 5 2 19 2" xfId="11190"/>
    <cellStyle name="Calculation 4 5 2 19 2 2" xfId="11191"/>
    <cellStyle name="Calculation 4 5 2 19 3" xfId="11192"/>
    <cellStyle name="Calculation 4 5 2 2" xfId="11193"/>
    <cellStyle name="Calculation 4 5 2 2 2" xfId="11194"/>
    <cellStyle name="Calculation 4 5 2 2 2 2" xfId="11195"/>
    <cellStyle name="Calculation 4 5 2 2 3" xfId="11196"/>
    <cellStyle name="Calculation 4 5 2 20" xfId="11197"/>
    <cellStyle name="Calculation 4 5 2 20 2" xfId="11198"/>
    <cellStyle name="Calculation 4 5 2 20 2 2" xfId="11199"/>
    <cellStyle name="Calculation 4 5 2 20 3" xfId="11200"/>
    <cellStyle name="Calculation 4 5 2 21" xfId="11201"/>
    <cellStyle name="Calculation 4 5 2 21 2" xfId="11202"/>
    <cellStyle name="Calculation 4 5 2 22" xfId="11203"/>
    <cellStyle name="Calculation 4 5 2 3" xfId="11204"/>
    <cellStyle name="Calculation 4 5 2 3 2" xfId="11205"/>
    <cellStyle name="Calculation 4 5 2 3 2 2" xfId="11206"/>
    <cellStyle name="Calculation 4 5 2 3 3" xfId="11207"/>
    <cellStyle name="Calculation 4 5 2 4" xfId="11208"/>
    <cellStyle name="Calculation 4 5 2 4 2" xfId="11209"/>
    <cellStyle name="Calculation 4 5 2 4 2 2" xfId="11210"/>
    <cellStyle name="Calculation 4 5 2 4 3" xfId="11211"/>
    <cellStyle name="Calculation 4 5 2 5" xfId="11212"/>
    <cellStyle name="Calculation 4 5 2 5 2" xfId="11213"/>
    <cellStyle name="Calculation 4 5 2 5 2 2" xfId="11214"/>
    <cellStyle name="Calculation 4 5 2 5 3" xfId="11215"/>
    <cellStyle name="Calculation 4 5 2 6" xfId="11216"/>
    <cellStyle name="Calculation 4 5 2 6 2" xfId="11217"/>
    <cellStyle name="Calculation 4 5 2 6 2 2" xfId="11218"/>
    <cellStyle name="Calculation 4 5 2 6 3" xfId="11219"/>
    <cellStyle name="Calculation 4 5 2 7" xfId="11220"/>
    <cellStyle name="Calculation 4 5 2 7 2" xfId="11221"/>
    <cellStyle name="Calculation 4 5 2 7 2 2" xfId="11222"/>
    <cellStyle name="Calculation 4 5 2 7 3" xfId="11223"/>
    <cellStyle name="Calculation 4 5 2 8" xfId="11224"/>
    <cellStyle name="Calculation 4 5 2 8 2" xfId="11225"/>
    <cellStyle name="Calculation 4 5 2 8 2 2" xfId="11226"/>
    <cellStyle name="Calculation 4 5 2 8 3" xfId="11227"/>
    <cellStyle name="Calculation 4 5 2 9" xfId="11228"/>
    <cellStyle name="Calculation 4 5 2 9 2" xfId="11229"/>
    <cellStyle name="Calculation 4 5 2 9 2 2" xfId="11230"/>
    <cellStyle name="Calculation 4 5 2 9 3" xfId="11231"/>
    <cellStyle name="Calculation 4 5 20" xfId="11232"/>
    <cellStyle name="Calculation 4 5 20 2" xfId="11233"/>
    <cellStyle name="Calculation 4 5 20 2 2" xfId="11234"/>
    <cellStyle name="Calculation 4 5 20 3" xfId="11235"/>
    <cellStyle name="Calculation 4 5 21" xfId="11236"/>
    <cellStyle name="Calculation 4 5 21 2" xfId="11237"/>
    <cellStyle name="Calculation 4 5 21 2 2" xfId="11238"/>
    <cellStyle name="Calculation 4 5 21 3" xfId="11239"/>
    <cellStyle name="Calculation 4 5 22" xfId="11240"/>
    <cellStyle name="Calculation 4 5 22 2" xfId="11241"/>
    <cellStyle name="Calculation 4 5 23" xfId="11242"/>
    <cellStyle name="Calculation 4 5 3" xfId="11243"/>
    <cellStyle name="Calculation 4 5 3 2" xfId="11244"/>
    <cellStyle name="Calculation 4 5 3 2 2" xfId="11245"/>
    <cellStyle name="Calculation 4 5 3 3" xfId="11246"/>
    <cellStyle name="Calculation 4 5 4" xfId="11247"/>
    <cellStyle name="Calculation 4 5 4 2" xfId="11248"/>
    <cellStyle name="Calculation 4 5 4 2 2" xfId="11249"/>
    <cellStyle name="Calculation 4 5 4 3" xfId="11250"/>
    <cellStyle name="Calculation 4 5 5" xfId="11251"/>
    <cellStyle name="Calculation 4 5 5 2" xfId="11252"/>
    <cellStyle name="Calculation 4 5 5 2 2" xfId="11253"/>
    <cellStyle name="Calculation 4 5 5 3" xfId="11254"/>
    <cellStyle name="Calculation 4 5 6" xfId="11255"/>
    <cellStyle name="Calculation 4 5 6 2" xfId="11256"/>
    <cellStyle name="Calculation 4 5 6 2 2" xfId="11257"/>
    <cellStyle name="Calculation 4 5 6 3" xfId="11258"/>
    <cellStyle name="Calculation 4 5 7" xfId="11259"/>
    <cellStyle name="Calculation 4 5 7 2" xfId="11260"/>
    <cellStyle name="Calculation 4 5 7 2 2" xfId="11261"/>
    <cellStyle name="Calculation 4 5 7 3" xfId="11262"/>
    <cellStyle name="Calculation 4 5 8" xfId="11263"/>
    <cellStyle name="Calculation 4 5 8 2" xfId="11264"/>
    <cellStyle name="Calculation 4 5 8 2 2" xfId="11265"/>
    <cellStyle name="Calculation 4 5 8 3" xfId="11266"/>
    <cellStyle name="Calculation 4 5 9" xfId="11267"/>
    <cellStyle name="Calculation 4 5 9 2" xfId="11268"/>
    <cellStyle name="Calculation 4 5 9 2 2" xfId="11269"/>
    <cellStyle name="Calculation 4 5 9 3" xfId="11270"/>
    <cellStyle name="Calculation 4 6" xfId="11271"/>
    <cellStyle name="Calculation 4 6 10" xfId="11272"/>
    <cellStyle name="Calculation 4 6 10 2" xfId="11273"/>
    <cellStyle name="Calculation 4 6 10 2 2" xfId="11274"/>
    <cellStyle name="Calculation 4 6 10 3" xfId="11275"/>
    <cellStyle name="Calculation 4 6 11" xfId="11276"/>
    <cellStyle name="Calculation 4 6 11 2" xfId="11277"/>
    <cellStyle name="Calculation 4 6 11 2 2" xfId="11278"/>
    <cellStyle name="Calculation 4 6 11 3" xfId="11279"/>
    <cellStyle name="Calculation 4 6 12" xfId="11280"/>
    <cellStyle name="Calculation 4 6 12 2" xfId="11281"/>
    <cellStyle name="Calculation 4 6 12 2 2" xfId="11282"/>
    <cellStyle name="Calculation 4 6 12 3" xfId="11283"/>
    <cellStyle name="Calculation 4 6 13" xfId="11284"/>
    <cellStyle name="Calculation 4 6 13 2" xfId="11285"/>
    <cellStyle name="Calculation 4 6 13 2 2" xfId="11286"/>
    <cellStyle name="Calculation 4 6 13 3" xfId="11287"/>
    <cellStyle name="Calculation 4 6 14" xfId="11288"/>
    <cellStyle name="Calculation 4 6 14 2" xfId="11289"/>
    <cellStyle name="Calculation 4 6 14 2 2" xfId="11290"/>
    <cellStyle name="Calculation 4 6 14 3" xfId="11291"/>
    <cellStyle name="Calculation 4 6 15" xfId="11292"/>
    <cellStyle name="Calculation 4 6 15 2" xfId="11293"/>
    <cellStyle name="Calculation 4 6 15 2 2" xfId="11294"/>
    <cellStyle name="Calculation 4 6 15 3" xfId="11295"/>
    <cellStyle name="Calculation 4 6 16" xfId="11296"/>
    <cellStyle name="Calculation 4 6 16 2" xfId="11297"/>
    <cellStyle name="Calculation 4 6 16 2 2" xfId="11298"/>
    <cellStyle name="Calculation 4 6 16 3" xfId="11299"/>
    <cellStyle name="Calculation 4 6 17" xfId="11300"/>
    <cellStyle name="Calculation 4 6 17 2" xfId="11301"/>
    <cellStyle name="Calculation 4 6 17 2 2" xfId="11302"/>
    <cellStyle name="Calculation 4 6 17 3" xfId="11303"/>
    <cellStyle name="Calculation 4 6 18" xfId="11304"/>
    <cellStyle name="Calculation 4 6 18 2" xfId="11305"/>
    <cellStyle name="Calculation 4 6 18 2 2" xfId="11306"/>
    <cellStyle name="Calculation 4 6 18 3" xfId="11307"/>
    <cellStyle name="Calculation 4 6 19" xfId="11308"/>
    <cellStyle name="Calculation 4 6 19 2" xfId="11309"/>
    <cellStyle name="Calculation 4 6 19 2 2" xfId="11310"/>
    <cellStyle name="Calculation 4 6 19 3" xfId="11311"/>
    <cellStyle name="Calculation 4 6 2" xfId="11312"/>
    <cellStyle name="Calculation 4 6 2 2" xfId="11313"/>
    <cellStyle name="Calculation 4 6 2 2 2" xfId="11314"/>
    <cellStyle name="Calculation 4 6 2 3" xfId="11315"/>
    <cellStyle name="Calculation 4 6 20" xfId="11316"/>
    <cellStyle name="Calculation 4 6 20 2" xfId="11317"/>
    <cellStyle name="Calculation 4 6 20 2 2" xfId="11318"/>
    <cellStyle name="Calculation 4 6 20 3" xfId="11319"/>
    <cellStyle name="Calculation 4 6 21" xfId="11320"/>
    <cellStyle name="Calculation 4 6 21 2" xfId="11321"/>
    <cellStyle name="Calculation 4 6 22" xfId="11322"/>
    <cellStyle name="Calculation 4 6 3" xfId="11323"/>
    <cellStyle name="Calculation 4 6 3 2" xfId="11324"/>
    <cellStyle name="Calculation 4 6 3 2 2" xfId="11325"/>
    <cellStyle name="Calculation 4 6 3 3" xfId="11326"/>
    <cellStyle name="Calculation 4 6 4" xfId="11327"/>
    <cellStyle name="Calculation 4 6 4 2" xfId="11328"/>
    <cellStyle name="Calculation 4 6 4 2 2" xfId="11329"/>
    <cellStyle name="Calculation 4 6 4 3" xfId="11330"/>
    <cellStyle name="Calculation 4 6 5" xfId="11331"/>
    <cellStyle name="Calculation 4 6 5 2" xfId="11332"/>
    <cellStyle name="Calculation 4 6 5 2 2" xfId="11333"/>
    <cellStyle name="Calculation 4 6 5 3" xfId="11334"/>
    <cellStyle name="Calculation 4 6 6" xfId="11335"/>
    <cellStyle name="Calculation 4 6 6 2" xfId="11336"/>
    <cellStyle name="Calculation 4 6 6 2 2" xfId="11337"/>
    <cellStyle name="Calculation 4 6 6 3" xfId="11338"/>
    <cellStyle name="Calculation 4 6 7" xfId="11339"/>
    <cellStyle name="Calculation 4 6 7 2" xfId="11340"/>
    <cellStyle name="Calculation 4 6 7 2 2" xfId="11341"/>
    <cellStyle name="Calculation 4 6 7 3" xfId="11342"/>
    <cellStyle name="Calculation 4 6 8" xfId="11343"/>
    <cellStyle name="Calculation 4 6 8 2" xfId="11344"/>
    <cellStyle name="Calculation 4 6 8 2 2" xfId="11345"/>
    <cellStyle name="Calculation 4 6 8 3" xfId="11346"/>
    <cellStyle name="Calculation 4 6 9" xfId="11347"/>
    <cellStyle name="Calculation 4 6 9 2" xfId="11348"/>
    <cellStyle name="Calculation 4 6 9 2 2" xfId="11349"/>
    <cellStyle name="Calculation 4 6 9 3" xfId="11350"/>
    <cellStyle name="Calculation 4 7" xfId="11351"/>
    <cellStyle name="Calculation 4 7 2" xfId="11352"/>
    <cellStyle name="Calculation 4 7 2 2" xfId="11353"/>
    <cellStyle name="Calculation 4 7 3" xfId="11354"/>
    <cellStyle name="Calculation 4 8" xfId="11355"/>
    <cellStyle name="Calculation 4 8 2" xfId="11356"/>
    <cellStyle name="Calculation 4 8 2 2" xfId="11357"/>
    <cellStyle name="Calculation 4 8 3" xfId="11358"/>
    <cellStyle name="Calculation 4 9" xfId="11359"/>
    <cellStyle name="Calculation 4 9 2" xfId="11360"/>
    <cellStyle name="Calculation 4 9 2 2" xfId="11361"/>
    <cellStyle name="Calculation 4 9 3" xfId="11362"/>
    <cellStyle name="Calculation 5" xfId="11363"/>
    <cellStyle name="Calculation 5 10" xfId="11364"/>
    <cellStyle name="Calculation 5 10 2" xfId="11365"/>
    <cellStyle name="Calculation 5 10 2 2" xfId="11366"/>
    <cellStyle name="Calculation 5 10 3" xfId="11367"/>
    <cellStyle name="Calculation 5 11" xfId="11368"/>
    <cellStyle name="Calculation 5 11 2" xfId="11369"/>
    <cellStyle name="Calculation 5 11 2 2" xfId="11370"/>
    <cellStyle name="Calculation 5 11 3" xfId="11371"/>
    <cellStyle name="Calculation 5 12" xfId="11372"/>
    <cellStyle name="Calculation 5 12 2" xfId="11373"/>
    <cellStyle name="Calculation 5 12 2 2" xfId="11374"/>
    <cellStyle name="Calculation 5 12 3" xfId="11375"/>
    <cellStyle name="Calculation 5 13" xfId="11376"/>
    <cellStyle name="Calculation 5 13 2" xfId="11377"/>
    <cellStyle name="Calculation 5 13 2 2" xfId="11378"/>
    <cellStyle name="Calculation 5 13 3" xfId="11379"/>
    <cellStyle name="Calculation 5 14" xfId="11380"/>
    <cellStyle name="Calculation 5 14 2" xfId="11381"/>
    <cellStyle name="Calculation 5 14 2 2" xfId="11382"/>
    <cellStyle name="Calculation 5 14 3" xfId="11383"/>
    <cellStyle name="Calculation 5 15" xfId="11384"/>
    <cellStyle name="Calculation 5 15 2" xfId="11385"/>
    <cellStyle name="Calculation 5 15 2 2" xfId="11386"/>
    <cellStyle name="Calculation 5 15 3" xfId="11387"/>
    <cellStyle name="Calculation 5 16" xfId="11388"/>
    <cellStyle name="Calculation 5 16 2" xfId="11389"/>
    <cellStyle name="Calculation 5 16 2 2" xfId="11390"/>
    <cellStyle name="Calculation 5 16 3" xfId="11391"/>
    <cellStyle name="Calculation 5 17" xfId="11392"/>
    <cellStyle name="Calculation 5 17 2" xfId="11393"/>
    <cellStyle name="Calculation 5 17 2 2" xfId="11394"/>
    <cellStyle name="Calculation 5 17 3" xfId="11395"/>
    <cellStyle name="Calculation 5 18" xfId="11396"/>
    <cellStyle name="Calculation 5 18 2" xfId="11397"/>
    <cellStyle name="Calculation 5 18 2 2" xfId="11398"/>
    <cellStyle name="Calculation 5 18 3" xfId="11399"/>
    <cellStyle name="Calculation 5 19" xfId="11400"/>
    <cellStyle name="Calculation 5 19 2" xfId="11401"/>
    <cellStyle name="Calculation 5 19 2 2" xfId="11402"/>
    <cellStyle name="Calculation 5 19 3" xfId="11403"/>
    <cellStyle name="Calculation 5 2" xfId="11404"/>
    <cellStyle name="Calculation 5 2 10" xfId="11405"/>
    <cellStyle name="Calculation 5 2 10 2" xfId="11406"/>
    <cellStyle name="Calculation 5 2 10 2 2" xfId="11407"/>
    <cellStyle name="Calculation 5 2 10 3" xfId="11408"/>
    <cellStyle name="Calculation 5 2 11" xfId="11409"/>
    <cellStyle name="Calculation 5 2 11 2" xfId="11410"/>
    <cellStyle name="Calculation 5 2 11 2 2" xfId="11411"/>
    <cellStyle name="Calculation 5 2 11 3" xfId="11412"/>
    <cellStyle name="Calculation 5 2 12" xfId="11413"/>
    <cellStyle name="Calculation 5 2 12 2" xfId="11414"/>
    <cellStyle name="Calculation 5 2 12 2 2" xfId="11415"/>
    <cellStyle name="Calculation 5 2 12 3" xfId="11416"/>
    <cellStyle name="Calculation 5 2 13" xfId="11417"/>
    <cellStyle name="Calculation 5 2 13 2" xfId="11418"/>
    <cellStyle name="Calculation 5 2 13 2 2" xfId="11419"/>
    <cellStyle name="Calculation 5 2 13 3" xfId="11420"/>
    <cellStyle name="Calculation 5 2 14" xfId="11421"/>
    <cellStyle name="Calculation 5 2 14 2" xfId="11422"/>
    <cellStyle name="Calculation 5 2 14 2 2" xfId="11423"/>
    <cellStyle name="Calculation 5 2 14 3" xfId="11424"/>
    <cellStyle name="Calculation 5 2 15" xfId="11425"/>
    <cellStyle name="Calculation 5 2 15 2" xfId="11426"/>
    <cellStyle name="Calculation 5 2 15 2 2" xfId="11427"/>
    <cellStyle name="Calculation 5 2 15 3" xfId="11428"/>
    <cellStyle name="Calculation 5 2 16" xfId="11429"/>
    <cellStyle name="Calculation 5 2 16 2" xfId="11430"/>
    <cellStyle name="Calculation 5 2 16 2 2" xfId="11431"/>
    <cellStyle name="Calculation 5 2 16 3" xfId="11432"/>
    <cellStyle name="Calculation 5 2 17" xfId="11433"/>
    <cellStyle name="Calculation 5 2 17 2" xfId="11434"/>
    <cellStyle name="Calculation 5 2 17 2 2" xfId="11435"/>
    <cellStyle name="Calculation 5 2 17 3" xfId="11436"/>
    <cellStyle name="Calculation 5 2 18" xfId="11437"/>
    <cellStyle name="Calculation 5 2 18 2" xfId="11438"/>
    <cellStyle name="Calculation 5 2 18 2 2" xfId="11439"/>
    <cellStyle name="Calculation 5 2 18 3" xfId="11440"/>
    <cellStyle name="Calculation 5 2 19" xfId="11441"/>
    <cellStyle name="Calculation 5 2 19 2" xfId="11442"/>
    <cellStyle name="Calculation 5 2 19 2 2" xfId="11443"/>
    <cellStyle name="Calculation 5 2 19 3" xfId="11444"/>
    <cellStyle name="Calculation 5 2 2" xfId="11445"/>
    <cellStyle name="Calculation 5 2 2 10" xfId="11446"/>
    <cellStyle name="Calculation 5 2 2 10 2" xfId="11447"/>
    <cellStyle name="Calculation 5 2 2 10 2 2" xfId="11448"/>
    <cellStyle name="Calculation 5 2 2 10 3" xfId="11449"/>
    <cellStyle name="Calculation 5 2 2 11" xfId="11450"/>
    <cellStyle name="Calculation 5 2 2 11 2" xfId="11451"/>
    <cellStyle name="Calculation 5 2 2 11 2 2" xfId="11452"/>
    <cellStyle name="Calculation 5 2 2 11 3" xfId="11453"/>
    <cellStyle name="Calculation 5 2 2 12" xfId="11454"/>
    <cellStyle name="Calculation 5 2 2 12 2" xfId="11455"/>
    <cellStyle name="Calculation 5 2 2 12 2 2" xfId="11456"/>
    <cellStyle name="Calculation 5 2 2 12 3" xfId="11457"/>
    <cellStyle name="Calculation 5 2 2 13" xfId="11458"/>
    <cellStyle name="Calculation 5 2 2 13 2" xfId="11459"/>
    <cellStyle name="Calculation 5 2 2 13 2 2" xfId="11460"/>
    <cellStyle name="Calculation 5 2 2 13 3" xfId="11461"/>
    <cellStyle name="Calculation 5 2 2 14" xfId="11462"/>
    <cellStyle name="Calculation 5 2 2 14 2" xfId="11463"/>
    <cellStyle name="Calculation 5 2 2 14 2 2" xfId="11464"/>
    <cellStyle name="Calculation 5 2 2 14 3" xfId="11465"/>
    <cellStyle name="Calculation 5 2 2 15" xfId="11466"/>
    <cellStyle name="Calculation 5 2 2 15 2" xfId="11467"/>
    <cellStyle name="Calculation 5 2 2 15 2 2" xfId="11468"/>
    <cellStyle name="Calculation 5 2 2 15 3" xfId="11469"/>
    <cellStyle name="Calculation 5 2 2 16" xfId="11470"/>
    <cellStyle name="Calculation 5 2 2 16 2" xfId="11471"/>
    <cellStyle name="Calculation 5 2 2 16 2 2" xfId="11472"/>
    <cellStyle name="Calculation 5 2 2 16 3" xfId="11473"/>
    <cellStyle name="Calculation 5 2 2 17" xfId="11474"/>
    <cellStyle name="Calculation 5 2 2 17 2" xfId="11475"/>
    <cellStyle name="Calculation 5 2 2 17 2 2" xfId="11476"/>
    <cellStyle name="Calculation 5 2 2 17 3" xfId="11477"/>
    <cellStyle name="Calculation 5 2 2 18" xfId="11478"/>
    <cellStyle name="Calculation 5 2 2 18 2" xfId="11479"/>
    <cellStyle name="Calculation 5 2 2 19" xfId="11480"/>
    <cellStyle name="Calculation 5 2 2 2" xfId="11481"/>
    <cellStyle name="Calculation 5 2 2 2 10" xfId="11482"/>
    <cellStyle name="Calculation 5 2 2 2 10 2" xfId="11483"/>
    <cellStyle name="Calculation 5 2 2 2 10 2 2" xfId="11484"/>
    <cellStyle name="Calculation 5 2 2 2 10 3" xfId="11485"/>
    <cellStyle name="Calculation 5 2 2 2 11" xfId="11486"/>
    <cellStyle name="Calculation 5 2 2 2 11 2" xfId="11487"/>
    <cellStyle name="Calculation 5 2 2 2 11 2 2" xfId="11488"/>
    <cellStyle name="Calculation 5 2 2 2 11 3" xfId="11489"/>
    <cellStyle name="Calculation 5 2 2 2 12" xfId="11490"/>
    <cellStyle name="Calculation 5 2 2 2 12 2" xfId="11491"/>
    <cellStyle name="Calculation 5 2 2 2 12 2 2" xfId="11492"/>
    <cellStyle name="Calculation 5 2 2 2 12 3" xfId="11493"/>
    <cellStyle name="Calculation 5 2 2 2 13" xfId="11494"/>
    <cellStyle name="Calculation 5 2 2 2 13 2" xfId="11495"/>
    <cellStyle name="Calculation 5 2 2 2 13 2 2" xfId="11496"/>
    <cellStyle name="Calculation 5 2 2 2 13 3" xfId="11497"/>
    <cellStyle name="Calculation 5 2 2 2 14" xfId="11498"/>
    <cellStyle name="Calculation 5 2 2 2 14 2" xfId="11499"/>
    <cellStyle name="Calculation 5 2 2 2 14 2 2" xfId="11500"/>
    <cellStyle name="Calculation 5 2 2 2 14 3" xfId="11501"/>
    <cellStyle name="Calculation 5 2 2 2 15" xfId="11502"/>
    <cellStyle name="Calculation 5 2 2 2 15 2" xfId="11503"/>
    <cellStyle name="Calculation 5 2 2 2 15 2 2" xfId="11504"/>
    <cellStyle name="Calculation 5 2 2 2 15 3" xfId="11505"/>
    <cellStyle name="Calculation 5 2 2 2 16" xfId="11506"/>
    <cellStyle name="Calculation 5 2 2 2 16 2" xfId="11507"/>
    <cellStyle name="Calculation 5 2 2 2 16 2 2" xfId="11508"/>
    <cellStyle name="Calculation 5 2 2 2 16 3" xfId="11509"/>
    <cellStyle name="Calculation 5 2 2 2 17" xfId="11510"/>
    <cellStyle name="Calculation 5 2 2 2 17 2" xfId="11511"/>
    <cellStyle name="Calculation 5 2 2 2 17 2 2" xfId="11512"/>
    <cellStyle name="Calculation 5 2 2 2 17 3" xfId="11513"/>
    <cellStyle name="Calculation 5 2 2 2 18" xfId="11514"/>
    <cellStyle name="Calculation 5 2 2 2 18 2" xfId="11515"/>
    <cellStyle name="Calculation 5 2 2 2 18 2 2" xfId="11516"/>
    <cellStyle name="Calculation 5 2 2 2 18 3" xfId="11517"/>
    <cellStyle name="Calculation 5 2 2 2 19" xfId="11518"/>
    <cellStyle name="Calculation 5 2 2 2 19 2" xfId="11519"/>
    <cellStyle name="Calculation 5 2 2 2 19 2 2" xfId="11520"/>
    <cellStyle name="Calculation 5 2 2 2 19 3" xfId="11521"/>
    <cellStyle name="Calculation 5 2 2 2 2" xfId="11522"/>
    <cellStyle name="Calculation 5 2 2 2 2 2" xfId="11523"/>
    <cellStyle name="Calculation 5 2 2 2 2 2 2" xfId="11524"/>
    <cellStyle name="Calculation 5 2 2 2 2 3" xfId="11525"/>
    <cellStyle name="Calculation 5 2 2 2 20" xfId="11526"/>
    <cellStyle name="Calculation 5 2 2 2 20 2" xfId="11527"/>
    <cellStyle name="Calculation 5 2 2 2 20 2 2" xfId="11528"/>
    <cellStyle name="Calculation 5 2 2 2 20 3" xfId="11529"/>
    <cellStyle name="Calculation 5 2 2 2 21" xfId="11530"/>
    <cellStyle name="Calculation 5 2 2 2 21 2" xfId="11531"/>
    <cellStyle name="Calculation 5 2 2 2 22" xfId="11532"/>
    <cellStyle name="Calculation 5 2 2 2 3" xfId="11533"/>
    <cellStyle name="Calculation 5 2 2 2 3 2" xfId="11534"/>
    <cellStyle name="Calculation 5 2 2 2 3 2 2" xfId="11535"/>
    <cellStyle name="Calculation 5 2 2 2 3 3" xfId="11536"/>
    <cellStyle name="Calculation 5 2 2 2 4" xfId="11537"/>
    <cellStyle name="Calculation 5 2 2 2 4 2" xfId="11538"/>
    <cellStyle name="Calculation 5 2 2 2 4 2 2" xfId="11539"/>
    <cellStyle name="Calculation 5 2 2 2 4 3" xfId="11540"/>
    <cellStyle name="Calculation 5 2 2 2 5" xfId="11541"/>
    <cellStyle name="Calculation 5 2 2 2 5 2" xfId="11542"/>
    <cellStyle name="Calculation 5 2 2 2 5 2 2" xfId="11543"/>
    <cellStyle name="Calculation 5 2 2 2 5 3" xfId="11544"/>
    <cellStyle name="Calculation 5 2 2 2 6" xfId="11545"/>
    <cellStyle name="Calculation 5 2 2 2 6 2" xfId="11546"/>
    <cellStyle name="Calculation 5 2 2 2 6 2 2" xfId="11547"/>
    <cellStyle name="Calculation 5 2 2 2 6 3" xfId="11548"/>
    <cellStyle name="Calculation 5 2 2 2 7" xfId="11549"/>
    <cellStyle name="Calculation 5 2 2 2 7 2" xfId="11550"/>
    <cellStyle name="Calculation 5 2 2 2 7 2 2" xfId="11551"/>
    <cellStyle name="Calculation 5 2 2 2 7 3" xfId="11552"/>
    <cellStyle name="Calculation 5 2 2 2 8" xfId="11553"/>
    <cellStyle name="Calculation 5 2 2 2 8 2" xfId="11554"/>
    <cellStyle name="Calculation 5 2 2 2 8 2 2" xfId="11555"/>
    <cellStyle name="Calculation 5 2 2 2 8 3" xfId="11556"/>
    <cellStyle name="Calculation 5 2 2 2 9" xfId="11557"/>
    <cellStyle name="Calculation 5 2 2 2 9 2" xfId="11558"/>
    <cellStyle name="Calculation 5 2 2 2 9 2 2" xfId="11559"/>
    <cellStyle name="Calculation 5 2 2 2 9 3" xfId="11560"/>
    <cellStyle name="Calculation 5 2 2 3" xfId="11561"/>
    <cellStyle name="Calculation 5 2 2 3 2" xfId="11562"/>
    <cellStyle name="Calculation 5 2 2 3 2 2" xfId="11563"/>
    <cellStyle name="Calculation 5 2 2 3 3" xfId="11564"/>
    <cellStyle name="Calculation 5 2 2 4" xfId="11565"/>
    <cellStyle name="Calculation 5 2 2 4 2" xfId="11566"/>
    <cellStyle name="Calculation 5 2 2 4 2 2" xfId="11567"/>
    <cellStyle name="Calculation 5 2 2 4 3" xfId="11568"/>
    <cellStyle name="Calculation 5 2 2 5" xfId="11569"/>
    <cellStyle name="Calculation 5 2 2 5 2" xfId="11570"/>
    <cellStyle name="Calculation 5 2 2 5 2 2" xfId="11571"/>
    <cellStyle name="Calculation 5 2 2 5 3" xfId="11572"/>
    <cellStyle name="Calculation 5 2 2 6" xfId="11573"/>
    <cellStyle name="Calculation 5 2 2 6 2" xfId="11574"/>
    <cellStyle name="Calculation 5 2 2 6 2 2" xfId="11575"/>
    <cellStyle name="Calculation 5 2 2 6 3" xfId="11576"/>
    <cellStyle name="Calculation 5 2 2 7" xfId="11577"/>
    <cellStyle name="Calculation 5 2 2 7 2" xfId="11578"/>
    <cellStyle name="Calculation 5 2 2 7 2 2" xfId="11579"/>
    <cellStyle name="Calculation 5 2 2 7 3" xfId="11580"/>
    <cellStyle name="Calculation 5 2 2 8" xfId="11581"/>
    <cellStyle name="Calculation 5 2 2 8 2" xfId="11582"/>
    <cellStyle name="Calculation 5 2 2 8 2 2" xfId="11583"/>
    <cellStyle name="Calculation 5 2 2 8 3" xfId="11584"/>
    <cellStyle name="Calculation 5 2 2 9" xfId="11585"/>
    <cellStyle name="Calculation 5 2 2 9 2" xfId="11586"/>
    <cellStyle name="Calculation 5 2 2 9 2 2" xfId="11587"/>
    <cellStyle name="Calculation 5 2 2 9 3" xfId="11588"/>
    <cellStyle name="Calculation 5 2 20" xfId="11589"/>
    <cellStyle name="Calculation 5 2 20 2" xfId="11590"/>
    <cellStyle name="Calculation 5 2 20 2 2" xfId="11591"/>
    <cellStyle name="Calculation 5 2 20 3" xfId="11592"/>
    <cellStyle name="Calculation 5 2 21" xfId="11593"/>
    <cellStyle name="Calculation 5 2 21 2" xfId="11594"/>
    <cellStyle name="Calculation 5 2 22" xfId="11595"/>
    <cellStyle name="Calculation 5 2 3" xfId="11596"/>
    <cellStyle name="Calculation 5 2 3 10" xfId="11597"/>
    <cellStyle name="Calculation 5 2 3 10 2" xfId="11598"/>
    <cellStyle name="Calculation 5 2 3 10 2 2" xfId="11599"/>
    <cellStyle name="Calculation 5 2 3 10 3" xfId="11600"/>
    <cellStyle name="Calculation 5 2 3 11" xfId="11601"/>
    <cellStyle name="Calculation 5 2 3 11 2" xfId="11602"/>
    <cellStyle name="Calculation 5 2 3 11 2 2" xfId="11603"/>
    <cellStyle name="Calculation 5 2 3 11 3" xfId="11604"/>
    <cellStyle name="Calculation 5 2 3 12" xfId="11605"/>
    <cellStyle name="Calculation 5 2 3 12 2" xfId="11606"/>
    <cellStyle name="Calculation 5 2 3 12 2 2" xfId="11607"/>
    <cellStyle name="Calculation 5 2 3 12 3" xfId="11608"/>
    <cellStyle name="Calculation 5 2 3 13" xfId="11609"/>
    <cellStyle name="Calculation 5 2 3 13 2" xfId="11610"/>
    <cellStyle name="Calculation 5 2 3 13 2 2" xfId="11611"/>
    <cellStyle name="Calculation 5 2 3 13 3" xfId="11612"/>
    <cellStyle name="Calculation 5 2 3 14" xfId="11613"/>
    <cellStyle name="Calculation 5 2 3 14 2" xfId="11614"/>
    <cellStyle name="Calculation 5 2 3 14 2 2" xfId="11615"/>
    <cellStyle name="Calculation 5 2 3 14 3" xfId="11616"/>
    <cellStyle name="Calculation 5 2 3 15" xfId="11617"/>
    <cellStyle name="Calculation 5 2 3 15 2" xfId="11618"/>
    <cellStyle name="Calculation 5 2 3 15 2 2" xfId="11619"/>
    <cellStyle name="Calculation 5 2 3 15 3" xfId="11620"/>
    <cellStyle name="Calculation 5 2 3 16" xfId="11621"/>
    <cellStyle name="Calculation 5 2 3 16 2" xfId="11622"/>
    <cellStyle name="Calculation 5 2 3 16 2 2" xfId="11623"/>
    <cellStyle name="Calculation 5 2 3 16 3" xfId="11624"/>
    <cellStyle name="Calculation 5 2 3 17" xfId="11625"/>
    <cellStyle name="Calculation 5 2 3 17 2" xfId="11626"/>
    <cellStyle name="Calculation 5 2 3 17 2 2" xfId="11627"/>
    <cellStyle name="Calculation 5 2 3 17 3" xfId="11628"/>
    <cellStyle name="Calculation 5 2 3 18" xfId="11629"/>
    <cellStyle name="Calculation 5 2 3 18 2" xfId="11630"/>
    <cellStyle name="Calculation 5 2 3 19" xfId="11631"/>
    <cellStyle name="Calculation 5 2 3 2" xfId="11632"/>
    <cellStyle name="Calculation 5 2 3 2 10" xfId="11633"/>
    <cellStyle name="Calculation 5 2 3 2 10 2" xfId="11634"/>
    <cellStyle name="Calculation 5 2 3 2 10 2 2" xfId="11635"/>
    <cellStyle name="Calculation 5 2 3 2 10 3" xfId="11636"/>
    <cellStyle name="Calculation 5 2 3 2 11" xfId="11637"/>
    <cellStyle name="Calculation 5 2 3 2 11 2" xfId="11638"/>
    <cellStyle name="Calculation 5 2 3 2 11 2 2" xfId="11639"/>
    <cellStyle name="Calculation 5 2 3 2 11 3" xfId="11640"/>
    <cellStyle name="Calculation 5 2 3 2 12" xfId="11641"/>
    <cellStyle name="Calculation 5 2 3 2 12 2" xfId="11642"/>
    <cellStyle name="Calculation 5 2 3 2 12 2 2" xfId="11643"/>
    <cellStyle name="Calculation 5 2 3 2 12 3" xfId="11644"/>
    <cellStyle name="Calculation 5 2 3 2 13" xfId="11645"/>
    <cellStyle name="Calculation 5 2 3 2 13 2" xfId="11646"/>
    <cellStyle name="Calculation 5 2 3 2 13 2 2" xfId="11647"/>
    <cellStyle name="Calculation 5 2 3 2 13 3" xfId="11648"/>
    <cellStyle name="Calculation 5 2 3 2 14" xfId="11649"/>
    <cellStyle name="Calculation 5 2 3 2 14 2" xfId="11650"/>
    <cellStyle name="Calculation 5 2 3 2 14 2 2" xfId="11651"/>
    <cellStyle name="Calculation 5 2 3 2 14 3" xfId="11652"/>
    <cellStyle name="Calculation 5 2 3 2 15" xfId="11653"/>
    <cellStyle name="Calculation 5 2 3 2 15 2" xfId="11654"/>
    <cellStyle name="Calculation 5 2 3 2 15 2 2" xfId="11655"/>
    <cellStyle name="Calculation 5 2 3 2 15 3" xfId="11656"/>
    <cellStyle name="Calculation 5 2 3 2 16" xfId="11657"/>
    <cellStyle name="Calculation 5 2 3 2 16 2" xfId="11658"/>
    <cellStyle name="Calculation 5 2 3 2 16 2 2" xfId="11659"/>
    <cellStyle name="Calculation 5 2 3 2 16 3" xfId="11660"/>
    <cellStyle name="Calculation 5 2 3 2 17" xfId="11661"/>
    <cellStyle name="Calculation 5 2 3 2 17 2" xfId="11662"/>
    <cellStyle name="Calculation 5 2 3 2 17 2 2" xfId="11663"/>
    <cellStyle name="Calculation 5 2 3 2 17 3" xfId="11664"/>
    <cellStyle name="Calculation 5 2 3 2 18" xfId="11665"/>
    <cellStyle name="Calculation 5 2 3 2 18 2" xfId="11666"/>
    <cellStyle name="Calculation 5 2 3 2 18 2 2" xfId="11667"/>
    <cellStyle name="Calculation 5 2 3 2 18 3" xfId="11668"/>
    <cellStyle name="Calculation 5 2 3 2 19" xfId="11669"/>
    <cellStyle name="Calculation 5 2 3 2 19 2" xfId="11670"/>
    <cellStyle name="Calculation 5 2 3 2 19 2 2" xfId="11671"/>
    <cellStyle name="Calculation 5 2 3 2 19 3" xfId="11672"/>
    <cellStyle name="Calculation 5 2 3 2 2" xfId="11673"/>
    <cellStyle name="Calculation 5 2 3 2 2 2" xfId="11674"/>
    <cellStyle name="Calculation 5 2 3 2 2 2 2" xfId="11675"/>
    <cellStyle name="Calculation 5 2 3 2 2 3" xfId="11676"/>
    <cellStyle name="Calculation 5 2 3 2 20" xfId="11677"/>
    <cellStyle name="Calculation 5 2 3 2 20 2" xfId="11678"/>
    <cellStyle name="Calculation 5 2 3 2 20 2 2" xfId="11679"/>
    <cellStyle name="Calculation 5 2 3 2 20 3" xfId="11680"/>
    <cellStyle name="Calculation 5 2 3 2 21" xfId="11681"/>
    <cellStyle name="Calculation 5 2 3 2 21 2" xfId="11682"/>
    <cellStyle name="Calculation 5 2 3 2 22" xfId="11683"/>
    <cellStyle name="Calculation 5 2 3 2 3" xfId="11684"/>
    <cellStyle name="Calculation 5 2 3 2 3 2" xfId="11685"/>
    <cellStyle name="Calculation 5 2 3 2 3 2 2" xfId="11686"/>
    <cellStyle name="Calculation 5 2 3 2 3 3" xfId="11687"/>
    <cellStyle name="Calculation 5 2 3 2 4" xfId="11688"/>
    <cellStyle name="Calculation 5 2 3 2 4 2" xfId="11689"/>
    <cellStyle name="Calculation 5 2 3 2 4 2 2" xfId="11690"/>
    <cellStyle name="Calculation 5 2 3 2 4 3" xfId="11691"/>
    <cellStyle name="Calculation 5 2 3 2 5" xfId="11692"/>
    <cellStyle name="Calculation 5 2 3 2 5 2" xfId="11693"/>
    <cellStyle name="Calculation 5 2 3 2 5 2 2" xfId="11694"/>
    <cellStyle name="Calculation 5 2 3 2 5 3" xfId="11695"/>
    <cellStyle name="Calculation 5 2 3 2 6" xfId="11696"/>
    <cellStyle name="Calculation 5 2 3 2 6 2" xfId="11697"/>
    <cellStyle name="Calculation 5 2 3 2 6 2 2" xfId="11698"/>
    <cellStyle name="Calculation 5 2 3 2 6 3" xfId="11699"/>
    <cellStyle name="Calculation 5 2 3 2 7" xfId="11700"/>
    <cellStyle name="Calculation 5 2 3 2 7 2" xfId="11701"/>
    <cellStyle name="Calculation 5 2 3 2 7 2 2" xfId="11702"/>
    <cellStyle name="Calculation 5 2 3 2 7 3" xfId="11703"/>
    <cellStyle name="Calculation 5 2 3 2 8" xfId="11704"/>
    <cellStyle name="Calculation 5 2 3 2 8 2" xfId="11705"/>
    <cellStyle name="Calculation 5 2 3 2 8 2 2" xfId="11706"/>
    <cellStyle name="Calculation 5 2 3 2 8 3" xfId="11707"/>
    <cellStyle name="Calculation 5 2 3 2 9" xfId="11708"/>
    <cellStyle name="Calculation 5 2 3 2 9 2" xfId="11709"/>
    <cellStyle name="Calculation 5 2 3 2 9 2 2" xfId="11710"/>
    <cellStyle name="Calculation 5 2 3 2 9 3" xfId="11711"/>
    <cellStyle name="Calculation 5 2 3 3" xfId="11712"/>
    <cellStyle name="Calculation 5 2 3 3 2" xfId="11713"/>
    <cellStyle name="Calculation 5 2 3 3 2 2" xfId="11714"/>
    <cellStyle name="Calculation 5 2 3 3 3" xfId="11715"/>
    <cellStyle name="Calculation 5 2 3 4" xfId="11716"/>
    <cellStyle name="Calculation 5 2 3 4 2" xfId="11717"/>
    <cellStyle name="Calculation 5 2 3 4 2 2" xfId="11718"/>
    <cellStyle name="Calculation 5 2 3 4 3" xfId="11719"/>
    <cellStyle name="Calculation 5 2 3 5" xfId="11720"/>
    <cellStyle name="Calculation 5 2 3 5 2" xfId="11721"/>
    <cellStyle name="Calculation 5 2 3 5 2 2" xfId="11722"/>
    <cellStyle name="Calculation 5 2 3 5 3" xfId="11723"/>
    <cellStyle name="Calculation 5 2 3 6" xfId="11724"/>
    <cellStyle name="Calculation 5 2 3 6 2" xfId="11725"/>
    <cellStyle name="Calculation 5 2 3 6 2 2" xfId="11726"/>
    <cellStyle name="Calculation 5 2 3 6 3" xfId="11727"/>
    <cellStyle name="Calculation 5 2 3 7" xfId="11728"/>
    <cellStyle name="Calculation 5 2 3 7 2" xfId="11729"/>
    <cellStyle name="Calculation 5 2 3 7 2 2" xfId="11730"/>
    <cellStyle name="Calculation 5 2 3 7 3" xfId="11731"/>
    <cellStyle name="Calculation 5 2 3 8" xfId="11732"/>
    <cellStyle name="Calculation 5 2 3 8 2" xfId="11733"/>
    <cellStyle name="Calculation 5 2 3 8 2 2" xfId="11734"/>
    <cellStyle name="Calculation 5 2 3 8 3" xfId="11735"/>
    <cellStyle name="Calculation 5 2 3 9" xfId="11736"/>
    <cellStyle name="Calculation 5 2 3 9 2" xfId="11737"/>
    <cellStyle name="Calculation 5 2 3 9 2 2" xfId="11738"/>
    <cellStyle name="Calculation 5 2 3 9 3" xfId="11739"/>
    <cellStyle name="Calculation 5 2 4" xfId="11740"/>
    <cellStyle name="Calculation 5 2 4 10" xfId="11741"/>
    <cellStyle name="Calculation 5 2 4 10 2" xfId="11742"/>
    <cellStyle name="Calculation 5 2 4 10 2 2" xfId="11743"/>
    <cellStyle name="Calculation 5 2 4 10 3" xfId="11744"/>
    <cellStyle name="Calculation 5 2 4 11" xfId="11745"/>
    <cellStyle name="Calculation 5 2 4 11 2" xfId="11746"/>
    <cellStyle name="Calculation 5 2 4 11 2 2" xfId="11747"/>
    <cellStyle name="Calculation 5 2 4 11 3" xfId="11748"/>
    <cellStyle name="Calculation 5 2 4 12" xfId="11749"/>
    <cellStyle name="Calculation 5 2 4 12 2" xfId="11750"/>
    <cellStyle name="Calculation 5 2 4 12 2 2" xfId="11751"/>
    <cellStyle name="Calculation 5 2 4 12 3" xfId="11752"/>
    <cellStyle name="Calculation 5 2 4 13" xfId="11753"/>
    <cellStyle name="Calculation 5 2 4 13 2" xfId="11754"/>
    <cellStyle name="Calculation 5 2 4 13 2 2" xfId="11755"/>
    <cellStyle name="Calculation 5 2 4 13 3" xfId="11756"/>
    <cellStyle name="Calculation 5 2 4 14" xfId="11757"/>
    <cellStyle name="Calculation 5 2 4 14 2" xfId="11758"/>
    <cellStyle name="Calculation 5 2 4 14 2 2" xfId="11759"/>
    <cellStyle name="Calculation 5 2 4 14 3" xfId="11760"/>
    <cellStyle name="Calculation 5 2 4 15" xfId="11761"/>
    <cellStyle name="Calculation 5 2 4 15 2" xfId="11762"/>
    <cellStyle name="Calculation 5 2 4 15 2 2" xfId="11763"/>
    <cellStyle name="Calculation 5 2 4 15 3" xfId="11764"/>
    <cellStyle name="Calculation 5 2 4 16" xfId="11765"/>
    <cellStyle name="Calculation 5 2 4 16 2" xfId="11766"/>
    <cellStyle name="Calculation 5 2 4 16 2 2" xfId="11767"/>
    <cellStyle name="Calculation 5 2 4 16 3" xfId="11768"/>
    <cellStyle name="Calculation 5 2 4 17" xfId="11769"/>
    <cellStyle name="Calculation 5 2 4 17 2" xfId="11770"/>
    <cellStyle name="Calculation 5 2 4 17 2 2" xfId="11771"/>
    <cellStyle name="Calculation 5 2 4 17 3" xfId="11772"/>
    <cellStyle name="Calculation 5 2 4 18" xfId="11773"/>
    <cellStyle name="Calculation 5 2 4 18 2" xfId="11774"/>
    <cellStyle name="Calculation 5 2 4 18 2 2" xfId="11775"/>
    <cellStyle name="Calculation 5 2 4 18 3" xfId="11776"/>
    <cellStyle name="Calculation 5 2 4 19" xfId="11777"/>
    <cellStyle name="Calculation 5 2 4 19 2" xfId="11778"/>
    <cellStyle name="Calculation 5 2 4 19 2 2" xfId="11779"/>
    <cellStyle name="Calculation 5 2 4 19 3" xfId="11780"/>
    <cellStyle name="Calculation 5 2 4 2" xfId="11781"/>
    <cellStyle name="Calculation 5 2 4 2 10" xfId="11782"/>
    <cellStyle name="Calculation 5 2 4 2 10 2" xfId="11783"/>
    <cellStyle name="Calculation 5 2 4 2 10 2 2" xfId="11784"/>
    <cellStyle name="Calculation 5 2 4 2 10 3" xfId="11785"/>
    <cellStyle name="Calculation 5 2 4 2 11" xfId="11786"/>
    <cellStyle name="Calculation 5 2 4 2 11 2" xfId="11787"/>
    <cellStyle name="Calculation 5 2 4 2 11 2 2" xfId="11788"/>
    <cellStyle name="Calculation 5 2 4 2 11 3" xfId="11789"/>
    <cellStyle name="Calculation 5 2 4 2 12" xfId="11790"/>
    <cellStyle name="Calculation 5 2 4 2 12 2" xfId="11791"/>
    <cellStyle name="Calculation 5 2 4 2 12 2 2" xfId="11792"/>
    <cellStyle name="Calculation 5 2 4 2 12 3" xfId="11793"/>
    <cellStyle name="Calculation 5 2 4 2 13" xfId="11794"/>
    <cellStyle name="Calculation 5 2 4 2 13 2" xfId="11795"/>
    <cellStyle name="Calculation 5 2 4 2 13 2 2" xfId="11796"/>
    <cellStyle name="Calculation 5 2 4 2 13 3" xfId="11797"/>
    <cellStyle name="Calculation 5 2 4 2 14" xfId="11798"/>
    <cellStyle name="Calculation 5 2 4 2 14 2" xfId="11799"/>
    <cellStyle name="Calculation 5 2 4 2 14 2 2" xfId="11800"/>
    <cellStyle name="Calculation 5 2 4 2 14 3" xfId="11801"/>
    <cellStyle name="Calculation 5 2 4 2 15" xfId="11802"/>
    <cellStyle name="Calculation 5 2 4 2 15 2" xfId="11803"/>
    <cellStyle name="Calculation 5 2 4 2 15 2 2" xfId="11804"/>
    <cellStyle name="Calculation 5 2 4 2 15 3" xfId="11805"/>
    <cellStyle name="Calculation 5 2 4 2 16" xfId="11806"/>
    <cellStyle name="Calculation 5 2 4 2 16 2" xfId="11807"/>
    <cellStyle name="Calculation 5 2 4 2 16 2 2" xfId="11808"/>
    <cellStyle name="Calculation 5 2 4 2 16 3" xfId="11809"/>
    <cellStyle name="Calculation 5 2 4 2 17" xfId="11810"/>
    <cellStyle name="Calculation 5 2 4 2 17 2" xfId="11811"/>
    <cellStyle name="Calculation 5 2 4 2 17 2 2" xfId="11812"/>
    <cellStyle name="Calculation 5 2 4 2 17 3" xfId="11813"/>
    <cellStyle name="Calculation 5 2 4 2 18" xfId="11814"/>
    <cellStyle name="Calculation 5 2 4 2 18 2" xfId="11815"/>
    <cellStyle name="Calculation 5 2 4 2 18 2 2" xfId="11816"/>
    <cellStyle name="Calculation 5 2 4 2 18 3" xfId="11817"/>
    <cellStyle name="Calculation 5 2 4 2 19" xfId="11818"/>
    <cellStyle name="Calculation 5 2 4 2 19 2" xfId="11819"/>
    <cellStyle name="Calculation 5 2 4 2 19 2 2" xfId="11820"/>
    <cellStyle name="Calculation 5 2 4 2 19 3" xfId="11821"/>
    <cellStyle name="Calculation 5 2 4 2 2" xfId="11822"/>
    <cellStyle name="Calculation 5 2 4 2 2 2" xfId="11823"/>
    <cellStyle name="Calculation 5 2 4 2 2 2 2" xfId="11824"/>
    <cellStyle name="Calculation 5 2 4 2 2 3" xfId="11825"/>
    <cellStyle name="Calculation 5 2 4 2 20" xfId="11826"/>
    <cellStyle name="Calculation 5 2 4 2 20 2" xfId="11827"/>
    <cellStyle name="Calculation 5 2 4 2 20 2 2" xfId="11828"/>
    <cellStyle name="Calculation 5 2 4 2 20 3" xfId="11829"/>
    <cellStyle name="Calculation 5 2 4 2 21" xfId="11830"/>
    <cellStyle name="Calculation 5 2 4 2 21 2" xfId="11831"/>
    <cellStyle name="Calculation 5 2 4 2 22" xfId="11832"/>
    <cellStyle name="Calculation 5 2 4 2 3" xfId="11833"/>
    <cellStyle name="Calculation 5 2 4 2 3 2" xfId="11834"/>
    <cellStyle name="Calculation 5 2 4 2 3 2 2" xfId="11835"/>
    <cellStyle name="Calculation 5 2 4 2 3 3" xfId="11836"/>
    <cellStyle name="Calculation 5 2 4 2 4" xfId="11837"/>
    <cellStyle name="Calculation 5 2 4 2 4 2" xfId="11838"/>
    <cellStyle name="Calculation 5 2 4 2 4 2 2" xfId="11839"/>
    <cellStyle name="Calculation 5 2 4 2 4 3" xfId="11840"/>
    <cellStyle name="Calculation 5 2 4 2 5" xfId="11841"/>
    <cellStyle name="Calculation 5 2 4 2 5 2" xfId="11842"/>
    <cellStyle name="Calculation 5 2 4 2 5 2 2" xfId="11843"/>
    <cellStyle name="Calculation 5 2 4 2 5 3" xfId="11844"/>
    <cellStyle name="Calculation 5 2 4 2 6" xfId="11845"/>
    <cellStyle name="Calculation 5 2 4 2 6 2" xfId="11846"/>
    <cellStyle name="Calculation 5 2 4 2 6 2 2" xfId="11847"/>
    <cellStyle name="Calculation 5 2 4 2 6 3" xfId="11848"/>
    <cellStyle name="Calculation 5 2 4 2 7" xfId="11849"/>
    <cellStyle name="Calculation 5 2 4 2 7 2" xfId="11850"/>
    <cellStyle name="Calculation 5 2 4 2 7 2 2" xfId="11851"/>
    <cellStyle name="Calculation 5 2 4 2 7 3" xfId="11852"/>
    <cellStyle name="Calculation 5 2 4 2 8" xfId="11853"/>
    <cellStyle name="Calculation 5 2 4 2 8 2" xfId="11854"/>
    <cellStyle name="Calculation 5 2 4 2 8 2 2" xfId="11855"/>
    <cellStyle name="Calculation 5 2 4 2 8 3" xfId="11856"/>
    <cellStyle name="Calculation 5 2 4 2 9" xfId="11857"/>
    <cellStyle name="Calculation 5 2 4 2 9 2" xfId="11858"/>
    <cellStyle name="Calculation 5 2 4 2 9 2 2" xfId="11859"/>
    <cellStyle name="Calculation 5 2 4 2 9 3" xfId="11860"/>
    <cellStyle name="Calculation 5 2 4 20" xfId="11861"/>
    <cellStyle name="Calculation 5 2 4 20 2" xfId="11862"/>
    <cellStyle name="Calculation 5 2 4 20 2 2" xfId="11863"/>
    <cellStyle name="Calculation 5 2 4 20 3" xfId="11864"/>
    <cellStyle name="Calculation 5 2 4 21" xfId="11865"/>
    <cellStyle name="Calculation 5 2 4 21 2" xfId="11866"/>
    <cellStyle name="Calculation 5 2 4 21 2 2" xfId="11867"/>
    <cellStyle name="Calculation 5 2 4 21 3" xfId="11868"/>
    <cellStyle name="Calculation 5 2 4 22" xfId="11869"/>
    <cellStyle name="Calculation 5 2 4 22 2" xfId="11870"/>
    <cellStyle name="Calculation 5 2 4 23" xfId="11871"/>
    <cellStyle name="Calculation 5 2 4 3" xfId="11872"/>
    <cellStyle name="Calculation 5 2 4 3 2" xfId="11873"/>
    <cellStyle name="Calculation 5 2 4 3 2 2" xfId="11874"/>
    <cellStyle name="Calculation 5 2 4 3 3" xfId="11875"/>
    <cellStyle name="Calculation 5 2 4 4" xfId="11876"/>
    <cellStyle name="Calculation 5 2 4 4 2" xfId="11877"/>
    <cellStyle name="Calculation 5 2 4 4 2 2" xfId="11878"/>
    <cellStyle name="Calculation 5 2 4 4 3" xfId="11879"/>
    <cellStyle name="Calculation 5 2 4 5" xfId="11880"/>
    <cellStyle name="Calculation 5 2 4 5 2" xfId="11881"/>
    <cellStyle name="Calculation 5 2 4 5 2 2" xfId="11882"/>
    <cellStyle name="Calculation 5 2 4 5 3" xfId="11883"/>
    <cellStyle name="Calculation 5 2 4 6" xfId="11884"/>
    <cellStyle name="Calculation 5 2 4 6 2" xfId="11885"/>
    <cellStyle name="Calculation 5 2 4 6 2 2" xfId="11886"/>
    <cellStyle name="Calculation 5 2 4 6 3" xfId="11887"/>
    <cellStyle name="Calculation 5 2 4 7" xfId="11888"/>
    <cellStyle name="Calculation 5 2 4 7 2" xfId="11889"/>
    <cellStyle name="Calculation 5 2 4 7 2 2" xfId="11890"/>
    <cellStyle name="Calculation 5 2 4 7 3" xfId="11891"/>
    <cellStyle name="Calculation 5 2 4 8" xfId="11892"/>
    <cellStyle name="Calculation 5 2 4 8 2" xfId="11893"/>
    <cellStyle name="Calculation 5 2 4 8 2 2" xfId="11894"/>
    <cellStyle name="Calculation 5 2 4 8 3" xfId="11895"/>
    <cellStyle name="Calculation 5 2 4 9" xfId="11896"/>
    <cellStyle name="Calculation 5 2 4 9 2" xfId="11897"/>
    <cellStyle name="Calculation 5 2 4 9 2 2" xfId="11898"/>
    <cellStyle name="Calculation 5 2 4 9 3" xfId="11899"/>
    <cellStyle name="Calculation 5 2 5" xfId="11900"/>
    <cellStyle name="Calculation 5 2 5 10" xfId="11901"/>
    <cellStyle name="Calculation 5 2 5 10 2" xfId="11902"/>
    <cellStyle name="Calculation 5 2 5 10 2 2" xfId="11903"/>
    <cellStyle name="Calculation 5 2 5 10 3" xfId="11904"/>
    <cellStyle name="Calculation 5 2 5 11" xfId="11905"/>
    <cellStyle name="Calculation 5 2 5 11 2" xfId="11906"/>
    <cellStyle name="Calculation 5 2 5 11 2 2" xfId="11907"/>
    <cellStyle name="Calculation 5 2 5 11 3" xfId="11908"/>
    <cellStyle name="Calculation 5 2 5 12" xfId="11909"/>
    <cellStyle name="Calculation 5 2 5 12 2" xfId="11910"/>
    <cellStyle name="Calculation 5 2 5 12 2 2" xfId="11911"/>
    <cellStyle name="Calculation 5 2 5 12 3" xfId="11912"/>
    <cellStyle name="Calculation 5 2 5 13" xfId="11913"/>
    <cellStyle name="Calculation 5 2 5 13 2" xfId="11914"/>
    <cellStyle name="Calculation 5 2 5 13 2 2" xfId="11915"/>
    <cellStyle name="Calculation 5 2 5 13 3" xfId="11916"/>
    <cellStyle name="Calculation 5 2 5 14" xfId="11917"/>
    <cellStyle name="Calculation 5 2 5 14 2" xfId="11918"/>
    <cellStyle name="Calculation 5 2 5 14 2 2" xfId="11919"/>
    <cellStyle name="Calculation 5 2 5 14 3" xfId="11920"/>
    <cellStyle name="Calculation 5 2 5 15" xfId="11921"/>
    <cellStyle name="Calculation 5 2 5 15 2" xfId="11922"/>
    <cellStyle name="Calculation 5 2 5 15 2 2" xfId="11923"/>
    <cellStyle name="Calculation 5 2 5 15 3" xfId="11924"/>
    <cellStyle name="Calculation 5 2 5 16" xfId="11925"/>
    <cellStyle name="Calculation 5 2 5 16 2" xfId="11926"/>
    <cellStyle name="Calculation 5 2 5 16 2 2" xfId="11927"/>
    <cellStyle name="Calculation 5 2 5 16 3" xfId="11928"/>
    <cellStyle name="Calculation 5 2 5 17" xfId="11929"/>
    <cellStyle name="Calculation 5 2 5 17 2" xfId="11930"/>
    <cellStyle name="Calculation 5 2 5 17 2 2" xfId="11931"/>
    <cellStyle name="Calculation 5 2 5 17 3" xfId="11932"/>
    <cellStyle name="Calculation 5 2 5 18" xfId="11933"/>
    <cellStyle name="Calculation 5 2 5 18 2" xfId="11934"/>
    <cellStyle name="Calculation 5 2 5 18 2 2" xfId="11935"/>
    <cellStyle name="Calculation 5 2 5 18 3" xfId="11936"/>
    <cellStyle name="Calculation 5 2 5 19" xfId="11937"/>
    <cellStyle name="Calculation 5 2 5 19 2" xfId="11938"/>
    <cellStyle name="Calculation 5 2 5 19 2 2" xfId="11939"/>
    <cellStyle name="Calculation 5 2 5 19 3" xfId="11940"/>
    <cellStyle name="Calculation 5 2 5 2" xfId="11941"/>
    <cellStyle name="Calculation 5 2 5 2 2" xfId="11942"/>
    <cellStyle name="Calculation 5 2 5 2 2 2" xfId="11943"/>
    <cellStyle name="Calculation 5 2 5 2 3" xfId="11944"/>
    <cellStyle name="Calculation 5 2 5 20" xfId="11945"/>
    <cellStyle name="Calculation 5 2 5 20 2" xfId="11946"/>
    <cellStyle name="Calculation 5 2 5 20 2 2" xfId="11947"/>
    <cellStyle name="Calculation 5 2 5 20 3" xfId="11948"/>
    <cellStyle name="Calculation 5 2 5 21" xfId="11949"/>
    <cellStyle name="Calculation 5 2 5 21 2" xfId="11950"/>
    <cellStyle name="Calculation 5 2 5 22" xfId="11951"/>
    <cellStyle name="Calculation 5 2 5 3" xfId="11952"/>
    <cellStyle name="Calculation 5 2 5 3 2" xfId="11953"/>
    <cellStyle name="Calculation 5 2 5 3 2 2" xfId="11954"/>
    <cellStyle name="Calculation 5 2 5 3 3" xfId="11955"/>
    <cellStyle name="Calculation 5 2 5 4" xfId="11956"/>
    <cellStyle name="Calculation 5 2 5 4 2" xfId="11957"/>
    <cellStyle name="Calculation 5 2 5 4 2 2" xfId="11958"/>
    <cellStyle name="Calculation 5 2 5 4 3" xfId="11959"/>
    <cellStyle name="Calculation 5 2 5 5" xfId="11960"/>
    <cellStyle name="Calculation 5 2 5 5 2" xfId="11961"/>
    <cellStyle name="Calculation 5 2 5 5 2 2" xfId="11962"/>
    <cellStyle name="Calculation 5 2 5 5 3" xfId="11963"/>
    <cellStyle name="Calculation 5 2 5 6" xfId="11964"/>
    <cellStyle name="Calculation 5 2 5 6 2" xfId="11965"/>
    <cellStyle name="Calculation 5 2 5 6 2 2" xfId="11966"/>
    <cellStyle name="Calculation 5 2 5 6 3" xfId="11967"/>
    <cellStyle name="Calculation 5 2 5 7" xfId="11968"/>
    <cellStyle name="Calculation 5 2 5 7 2" xfId="11969"/>
    <cellStyle name="Calculation 5 2 5 7 2 2" xfId="11970"/>
    <cellStyle name="Calculation 5 2 5 7 3" xfId="11971"/>
    <cellStyle name="Calculation 5 2 5 8" xfId="11972"/>
    <cellStyle name="Calculation 5 2 5 8 2" xfId="11973"/>
    <cellStyle name="Calculation 5 2 5 8 2 2" xfId="11974"/>
    <cellStyle name="Calculation 5 2 5 8 3" xfId="11975"/>
    <cellStyle name="Calculation 5 2 5 9" xfId="11976"/>
    <cellStyle name="Calculation 5 2 5 9 2" xfId="11977"/>
    <cellStyle name="Calculation 5 2 5 9 2 2" xfId="11978"/>
    <cellStyle name="Calculation 5 2 5 9 3" xfId="11979"/>
    <cellStyle name="Calculation 5 2 6" xfId="11980"/>
    <cellStyle name="Calculation 5 2 6 2" xfId="11981"/>
    <cellStyle name="Calculation 5 2 6 2 2" xfId="11982"/>
    <cellStyle name="Calculation 5 2 6 3" xfId="11983"/>
    <cellStyle name="Calculation 5 2 7" xfId="11984"/>
    <cellStyle name="Calculation 5 2 7 2" xfId="11985"/>
    <cellStyle name="Calculation 5 2 7 2 2" xfId="11986"/>
    <cellStyle name="Calculation 5 2 7 3" xfId="11987"/>
    <cellStyle name="Calculation 5 2 8" xfId="11988"/>
    <cellStyle name="Calculation 5 2 8 2" xfId="11989"/>
    <cellStyle name="Calculation 5 2 8 2 2" xfId="11990"/>
    <cellStyle name="Calculation 5 2 8 3" xfId="11991"/>
    <cellStyle name="Calculation 5 2 9" xfId="11992"/>
    <cellStyle name="Calculation 5 2 9 2" xfId="11993"/>
    <cellStyle name="Calculation 5 2 9 2 2" xfId="11994"/>
    <cellStyle name="Calculation 5 2 9 3" xfId="11995"/>
    <cellStyle name="Calculation 5 20" xfId="11996"/>
    <cellStyle name="Calculation 5 20 2" xfId="11997"/>
    <cellStyle name="Calculation 5 20 2 2" xfId="11998"/>
    <cellStyle name="Calculation 5 20 3" xfId="11999"/>
    <cellStyle name="Calculation 5 21" xfId="12000"/>
    <cellStyle name="Calculation 5 21 2" xfId="12001"/>
    <cellStyle name="Calculation 5 21 2 2" xfId="12002"/>
    <cellStyle name="Calculation 5 21 3" xfId="12003"/>
    <cellStyle name="Calculation 5 22" xfId="12004"/>
    <cellStyle name="Calculation 5 22 2" xfId="12005"/>
    <cellStyle name="Calculation 5 23" xfId="12006"/>
    <cellStyle name="Calculation 5 24" xfId="12007"/>
    <cellStyle name="Calculation 5 25" xfId="12008"/>
    <cellStyle name="Calculation 5 26" xfId="12009"/>
    <cellStyle name="Calculation 5 3" xfId="12010"/>
    <cellStyle name="Calculation 5 3 10" xfId="12011"/>
    <cellStyle name="Calculation 5 3 10 2" xfId="12012"/>
    <cellStyle name="Calculation 5 3 10 2 2" xfId="12013"/>
    <cellStyle name="Calculation 5 3 10 3" xfId="12014"/>
    <cellStyle name="Calculation 5 3 11" xfId="12015"/>
    <cellStyle name="Calculation 5 3 11 2" xfId="12016"/>
    <cellStyle name="Calculation 5 3 11 2 2" xfId="12017"/>
    <cellStyle name="Calculation 5 3 11 3" xfId="12018"/>
    <cellStyle name="Calculation 5 3 12" xfId="12019"/>
    <cellStyle name="Calculation 5 3 12 2" xfId="12020"/>
    <cellStyle name="Calculation 5 3 12 2 2" xfId="12021"/>
    <cellStyle name="Calculation 5 3 12 3" xfId="12022"/>
    <cellStyle name="Calculation 5 3 13" xfId="12023"/>
    <cellStyle name="Calculation 5 3 13 2" xfId="12024"/>
    <cellStyle name="Calculation 5 3 13 2 2" xfId="12025"/>
    <cellStyle name="Calculation 5 3 13 3" xfId="12026"/>
    <cellStyle name="Calculation 5 3 14" xfId="12027"/>
    <cellStyle name="Calculation 5 3 14 2" xfId="12028"/>
    <cellStyle name="Calculation 5 3 14 2 2" xfId="12029"/>
    <cellStyle name="Calculation 5 3 14 3" xfId="12030"/>
    <cellStyle name="Calculation 5 3 15" xfId="12031"/>
    <cellStyle name="Calculation 5 3 15 2" xfId="12032"/>
    <cellStyle name="Calculation 5 3 15 2 2" xfId="12033"/>
    <cellStyle name="Calculation 5 3 15 3" xfId="12034"/>
    <cellStyle name="Calculation 5 3 16" xfId="12035"/>
    <cellStyle name="Calculation 5 3 16 2" xfId="12036"/>
    <cellStyle name="Calculation 5 3 16 2 2" xfId="12037"/>
    <cellStyle name="Calculation 5 3 16 3" xfId="12038"/>
    <cellStyle name="Calculation 5 3 17" xfId="12039"/>
    <cellStyle name="Calculation 5 3 17 2" xfId="12040"/>
    <cellStyle name="Calculation 5 3 17 2 2" xfId="12041"/>
    <cellStyle name="Calculation 5 3 17 3" xfId="12042"/>
    <cellStyle name="Calculation 5 3 18" xfId="12043"/>
    <cellStyle name="Calculation 5 3 18 2" xfId="12044"/>
    <cellStyle name="Calculation 5 3 19" xfId="12045"/>
    <cellStyle name="Calculation 5 3 2" xfId="12046"/>
    <cellStyle name="Calculation 5 3 2 10" xfId="12047"/>
    <cellStyle name="Calculation 5 3 2 10 2" xfId="12048"/>
    <cellStyle name="Calculation 5 3 2 10 2 2" xfId="12049"/>
    <cellStyle name="Calculation 5 3 2 10 3" xfId="12050"/>
    <cellStyle name="Calculation 5 3 2 11" xfId="12051"/>
    <cellStyle name="Calculation 5 3 2 11 2" xfId="12052"/>
    <cellStyle name="Calculation 5 3 2 11 2 2" xfId="12053"/>
    <cellStyle name="Calculation 5 3 2 11 3" xfId="12054"/>
    <cellStyle name="Calculation 5 3 2 12" xfId="12055"/>
    <cellStyle name="Calculation 5 3 2 12 2" xfId="12056"/>
    <cellStyle name="Calculation 5 3 2 12 2 2" xfId="12057"/>
    <cellStyle name="Calculation 5 3 2 12 3" xfId="12058"/>
    <cellStyle name="Calculation 5 3 2 13" xfId="12059"/>
    <cellStyle name="Calculation 5 3 2 13 2" xfId="12060"/>
    <cellStyle name="Calculation 5 3 2 13 2 2" xfId="12061"/>
    <cellStyle name="Calculation 5 3 2 13 3" xfId="12062"/>
    <cellStyle name="Calculation 5 3 2 14" xfId="12063"/>
    <cellStyle name="Calculation 5 3 2 14 2" xfId="12064"/>
    <cellStyle name="Calculation 5 3 2 14 2 2" xfId="12065"/>
    <cellStyle name="Calculation 5 3 2 14 3" xfId="12066"/>
    <cellStyle name="Calculation 5 3 2 15" xfId="12067"/>
    <cellStyle name="Calculation 5 3 2 15 2" xfId="12068"/>
    <cellStyle name="Calculation 5 3 2 15 2 2" xfId="12069"/>
    <cellStyle name="Calculation 5 3 2 15 3" xfId="12070"/>
    <cellStyle name="Calculation 5 3 2 16" xfId="12071"/>
    <cellStyle name="Calculation 5 3 2 16 2" xfId="12072"/>
    <cellStyle name="Calculation 5 3 2 16 2 2" xfId="12073"/>
    <cellStyle name="Calculation 5 3 2 16 3" xfId="12074"/>
    <cellStyle name="Calculation 5 3 2 17" xfId="12075"/>
    <cellStyle name="Calculation 5 3 2 17 2" xfId="12076"/>
    <cellStyle name="Calculation 5 3 2 17 2 2" xfId="12077"/>
    <cellStyle name="Calculation 5 3 2 17 3" xfId="12078"/>
    <cellStyle name="Calculation 5 3 2 18" xfId="12079"/>
    <cellStyle name="Calculation 5 3 2 18 2" xfId="12080"/>
    <cellStyle name="Calculation 5 3 2 18 2 2" xfId="12081"/>
    <cellStyle name="Calculation 5 3 2 18 3" xfId="12082"/>
    <cellStyle name="Calculation 5 3 2 19" xfId="12083"/>
    <cellStyle name="Calculation 5 3 2 19 2" xfId="12084"/>
    <cellStyle name="Calculation 5 3 2 19 2 2" xfId="12085"/>
    <cellStyle name="Calculation 5 3 2 19 3" xfId="12086"/>
    <cellStyle name="Calculation 5 3 2 2" xfId="12087"/>
    <cellStyle name="Calculation 5 3 2 2 2" xfId="12088"/>
    <cellStyle name="Calculation 5 3 2 2 2 2" xfId="12089"/>
    <cellStyle name="Calculation 5 3 2 2 2 3" xfId="12090"/>
    <cellStyle name="Calculation 5 3 2 2 3" xfId="12091"/>
    <cellStyle name="Calculation 5 3 2 2 4" xfId="12092"/>
    <cellStyle name="Calculation 5 3 2 20" xfId="12093"/>
    <cellStyle name="Calculation 5 3 2 20 2" xfId="12094"/>
    <cellStyle name="Calculation 5 3 2 20 2 2" xfId="12095"/>
    <cellStyle name="Calculation 5 3 2 20 3" xfId="12096"/>
    <cellStyle name="Calculation 5 3 2 21" xfId="12097"/>
    <cellStyle name="Calculation 5 3 2 21 2" xfId="12098"/>
    <cellStyle name="Calculation 5 3 2 22" xfId="12099"/>
    <cellStyle name="Calculation 5 3 2 3" xfId="12100"/>
    <cellStyle name="Calculation 5 3 2 3 2" xfId="12101"/>
    <cellStyle name="Calculation 5 3 2 3 2 2" xfId="12102"/>
    <cellStyle name="Calculation 5 3 2 3 3" xfId="12103"/>
    <cellStyle name="Calculation 5 3 2 4" xfId="12104"/>
    <cellStyle name="Calculation 5 3 2 4 2" xfId="12105"/>
    <cellStyle name="Calculation 5 3 2 4 2 2" xfId="12106"/>
    <cellStyle name="Calculation 5 3 2 4 3" xfId="12107"/>
    <cellStyle name="Calculation 5 3 2 5" xfId="12108"/>
    <cellStyle name="Calculation 5 3 2 5 2" xfId="12109"/>
    <cellStyle name="Calculation 5 3 2 5 2 2" xfId="12110"/>
    <cellStyle name="Calculation 5 3 2 5 3" xfId="12111"/>
    <cellStyle name="Calculation 5 3 2 6" xfId="12112"/>
    <cellStyle name="Calculation 5 3 2 6 2" xfId="12113"/>
    <cellStyle name="Calculation 5 3 2 6 2 2" xfId="12114"/>
    <cellStyle name="Calculation 5 3 2 6 3" xfId="12115"/>
    <cellStyle name="Calculation 5 3 2 7" xfId="12116"/>
    <cellStyle name="Calculation 5 3 2 7 2" xfId="12117"/>
    <cellStyle name="Calculation 5 3 2 7 2 2" xfId="12118"/>
    <cellStyle name="Calculation 5 3 2 7 3" xfId="12119"/>
    <cellStyle name="Calculation 5 3 2 8" xfId="12120"/>
    <cellStyle name="Calculation 5 3 2 8 2" xfId="12121"/>
    <cellStyle name="Calculation 5 3 2 8 2 2" xfId="12122"/>
    <cellStyle name="Calculation 5 3 2 8 3" xfId="12123"/>
    <cellStyle name="Calculation 5 3 2 9" xfId="12124"/>
    <cellStyle name="Calculation 5 3 2 9 2" xfId="12125"/>
    <cellStyle name="Calculation 5 3 2 9 2 2" xfId="12126"/>
    <cellStyle name="Calculation 5 3 2 9 3" xfId="12127"/>
    <cellStyle name="Calculation 5 3 3" xfId="12128"/>
    <cellStyle name="Calculation 5 3 3 2" xfId="12129"/>
    <cellStyle name="Calculation 5 3 3 2 2" xfId="12130"/>
    <cellStyle name="Calculation 5 3 3 2 3" xfId="12131"/>
    <cellStyle name="Calculation 5 3 3 3" xfId="12132"/>
    <cellStyle name="Calculation 5 3 3 4" xfId="12133"/>
    <cellStyle name="Calculation 5 3 4" xfId="12134"/>
    <cellStyle name="Calculation 5 3 4 2" xfId="12135"/>
    <cellStyle name="Calculation 5 3 4 2 2" xfId="12136"/>
    <cellStyle name="Calculation 5 3 4 3" xfId="12137"/>
    <cellStyle name="Calculation 5 3 5" xfId="12138"/>
    <cellStyle name="Calculation 5 3 5 2" xfId="12139"/>
    <cellStyle name="Calculation 5 3 5 2 2" xfId="12140"/>
    <cellStyle name="Calculation 5 3 5 3" xfId="12141"/>
    <cellStyle name="Calculation 5 3 6" xfId="12142"/>
    <cellStyle name="Calculation 5 3 6 2" xfId="12143"/>
    <cellStyle name="Calculation 5 3 6 2 2" xfId="12144"/>
    <cellStyle name="Calculation 5 3 6 3" xfId="12145"/>
    <cellStyle name="Calculation 5 3 7" xfId="12146"/>
    <cellStyle name="Calculation 5 3 7 2" xfId="12147"/>
    <cellStyle name="Calculation 5 3 7 2 2" xfId="12148"/>
    <cellStyle name="Calculation 5 3 7 3" xfId="12149"/>
    <cellStyle name="Calculation 5 3 8" xfId="12150"/>
    <cellStyle name="Calculation 5 3 8 2" xfId="12151"/>
    <cellStyle name="Calculation 5 3 8 2 2" xfId="12152"/>
    <cellStyle name="Calculation 5 3 8 3" xfId="12153"/>
    <cellStyle name="Calculation 5 3 9" xfId="12154"/>
    <cellStyle name="Calculation 5 3 9 2" xfId="12155"/>
    <cellStyle name="Calculation 5 3 9 2 2" xfId="12156"/>
    <cellStyle name="Calculation 5 3 9 3" xfId="12157"/>
    <cellStyle name="Calculation 5 4" xfId="12158"/>
    <cellStyle name="Calculation 5 4 10" xfId="12159"/>
    <cellStyle name="Calculation 5 4 10 2" xfId="12160"/>
    <cellStyle name="Calculation 5 4 10 2 2" xfId="12161"/>
    <cellStyle name="Calculation 5 4 10 3" xfId="12162"/>
    <cellStyle name="Calculation 5 4 11" xfId="12163"/>
    <cellStyle name="Calculation 5 4 11 2" xfId="12164"/>
    <cellStyle name="Calculation 5 4 11 2 2" xfId="12165"/>
    <cellStyle name="Calculation 5 4 11 3" xfId="12166"/>
    <cellStyle name="Calculation 5 4 12" xfId="12167"/>
    <cellStyle name="Calculation 5 4 12 2" xfId="12168"/>
    <cellStyle name="Calculation 5 4 12 2 2" xfId="12169"/>
    <cellStyle name="Calculation 5 4 12 3" xfId="12170"/>
    <cellStyle name="Calculation 5 4 13" xfId="12171"/>
    <cellStyle name="Calculation 5 4 13 2" xfId="12172"/>
    <cellStyle name="Calculation 5 4 13 2 2" xfId="12173"/>
    <cellStyle name="Calculation 5 4 13 3" xfId="12174"/>
    <cellStyle name="Calculation 5 4 14" xfId="12175"/>
    <cellStyle name="Calculation 5 4 14 2" xfId="12176"/>
    <cellStyle name="Calculation 5 4 14 2 2" xfId="12177"/>
    <cellStyle name="Calculation 5 4 14 3" xfId="12178"/>
    <cellStyle name="Calculation 5 4 15" xfId="12179"/>
    <cellStyle name="Calculation 5 4 15 2" xfId="12180"/>
    <cellStyle name="Calculation 5 4 15 2 2" xfId="12181"/>
    <cellStyle name="Calculation 5 4 15 3" xfId="12182"/>
    <cellStyle name="Calculation 5 4 16" xfId="12183"/>
    <cellStyle name="Calculation 5 4 16 2" xfId="12184"/>
    <cellStyle name="Calculation 5 4 16 2 2" xfId="12185"/>
    <cellStyle name="Calculation 5 4 16 3" xfId="12186"/>
    <cellStyle name="Calculation 5 4 17" xfId="12187"/>
    <cellStyle name="Calculation 5 4 17 2" xfId="12188"/>
    <cellStyle name="Calculation 5 4 17 2 2" xfId="12189"/>
    <cellStyle name="Calculation 5 4 17 3" xfId="12190"/>
    <cellStyle name="Calculation 5 4 18" xfId="12191"/>
    <cellStyle name="Calculation 5 4 18 2" xfId="12192"/>
    <cellStyle name="Calculation 5 4 19" xfId="12193"/>
    <cellStyle name="Calculation 5 4 2" xfId="12194"/>
    <cellStyle name="Calculation 5 4 2 10" xfId="12195"/>
    <cellStyle name="Calculation 5 4 2 10 2" xfId="12196"/>
    <cellStyle name="Calculation 5 4 2 10 2 2" xfId="12197"/>
    <cellStyle name="Calculation 5 4 2 10 3" xfId="12198"/>
    <cellStyle name="Calculation 5 4 2 11" xfId="12199"/>
    <cellStyle name="Calculation 5 4 2 11 2" xfId="12200"/>
    <cellStyle name="Calculation 5 4 2 11 2 2" xfId="12201"/>
    <cellStyle name="Calculation 5 4 2 11 3" xfId="12202"/>
    <cellStyle name="Calculation 5 4 2 12" xfId="12203"/>
    <cellStyle name="Calculation 5 4 2 12 2" xfId="12204"/>
    <cellStyle name="Calculation 5 4 2 12 2 2" xfId="12205"/>
    <cellStyle name="Calculation 5 4 2 12 3" xfId="12206"/>
    <cellStyle name="Calculation 5 4 2 13" xfId="12207"/>
    <cellStyle name="Calculation 5 4 2 13 2" xfId="12208"/>
    <cellStyle name="Calculation 5 4 2 13 2 2" xfId="12209"/>
    <cellStyle name="Calculation 5 4 2 13 3" xfId="12210"/>
    <cellStyle name="Calculation 5 4 2 14" xfId="12211"/>
    <cellStyle name="Calculation 5 4 2 14 2" xfId="12212"/>
    <cellStyle name="Calculation 5 4 2 14 2 2" xfId="12213"/>
    <cellStyle name="Calculation 5 4 2 14 3" xfId="12214"/>
    <cellStyle name="Calculation 5 4 2 15" xfId="12215"/>
    <cellStyle name="Calculation 5 4 2 15 2" xfId="12216"/>
    <cellStyle name="Calculation 5 4 2 15 2 2" xfId="12217"/>
    <cellStyle name="Calculation 5 4 2 15 3" xfId="12218"/>
    <cellStyle name="Calculation 5 4 2 16" xfId="12219"/>
    <cellStyle name="Calculation 5 4 2 16 2" xfId="12220"/>
    <cellStyle name="Calculation 5 4 2 16 2 2" xfId="12221"/>
    <cellStyle name="Calculation 5 4 2 16 3" xfId="12222"/>
    <cellStyle name="Calculation 5 4 2 17" xfId="12223"/>
    <cellStyle name="Calculation 5 4 2 17 2" xfId="12224"/>
    <cellStyle name="Calculation 5 4 2 17 2 2" xfId="12225"/>
    <cellStyle name="Calculation 5 4 2 17 3" xfId="12226"/>
    <cellStyle name="Calculation 5 4 2 18" xfId="12227"/>
    <cellStyle name="Calculation 5 4 2 18 2" xfId="12228"/>
    <cellStyle name="Calculation 5 4 2 18 2 2" xfId="12229"/>
    <cellStyle name="Calculation 5 4 2 18 3" xfId="12230"/>
    <cellStyle name="Calculation 5 4 2 19" xfId="12231"/>
    <cellStyle name="Calculation 5 4 2 19 2" xfId="12232"/>
    <cellStyle name="Calculation 5 4 2 19 2 2" xfId="12233"/>
    <cellStyle name="Calculation 5 4 2 19 3" xfId="12234"/>
    <cellStyle name="Calculation 5 4 2 2" xfId="12235"/>
    <cellStyle name="Calculation 5 4 2 2 2" xfId="12236"/>
    <cellStyle name="Calculation 5 4 2 2 2 2" xfId="12237"/>
    <cellStyle name="Calculation 5 4 2 2 2 3" xfId="12238"/>
    <cellStyle name="Calculation 5 4 2 2 3" xfId="12239"/>
    <cellStyle name="Calculation 5 4 2 2 4" xfId="12240"/>
    <cellStyle name="Calculation 5 4 2 20" xfId="12241"/>
    <cellStyle name="Calculation 5 4 2 20 2" xfId="12242"/>
    <cellStyle name="Calculation 5 4 2 20 2 2" xfId="12243"/>
    <cellStyle name="Calculation 5 4 2 20 3" xfId="12244"/>
    <cellStyle name="Calculation 5 4 2 21" xfId="12245"/>
    <cellStyle name="Calculation 5 4 2 21 2" xfId="12246"/>
    <cellStyle name="Calculation 5 4 2 22" xfId="12247"/>
    <cellStyle name="Calculation 5 4 2 3" xfId="12248"/>
    <cellStyle name="Calculation 5 4 2 3 2" xfId="12249"/>
    <cellStyle name="Calculation 5 4 2 3 2 2" xfId="12250"/>
    <cellStyle name="Calculation 5 4 2 3 3" xfId="12251"/>
    <cellStyle name="Calculation 5 4 2 4" xfId="12252"/>
    <cellStyle name="Calculation 5 4 2 4 2" xfId="12253"/>
    <cellStyle name="Calculation 5 4 2 4 2 2" xfId="12254"/>
    <cellStyle name="Calculation 5 4 2 4 3" xfId="12255"/>
    <cellStyle name="Calculation 5 4 2 5" xfId="12256"/>
    <cellStyle name="Calculation 5 4 2 5 2" xfId="12257"/>
    <cellStyle name="Calculation 5 4 2 5 2 2" xfId="12258"/>
    <cellStyle name="Calculation 5 4 2 5 3" xfId="12259"/>
    <cellStyle name="Calculation 5 4 2 6" xfId="12260"/>
    <cellStyle name="Calculation 5 4 2 6 2" xfId="12261"/>
    <cellStyle name="Calculation 5 4 2 6 2 2" xfId="12262"/>
    <cellStyle name="Calculation 5 4 2 6 3" xfId="12263"/>
    <cellStyle name="Calculation 5 4 2 7" xfId="12264"/>
    <cellStyle name="Calculation 5 4 2 7 2" xfId="12265"/>
    <cellStyle name="Calculation 5 4 2 7 2 2" xfId="12266"/>
    <cellStyle name="Calculation 5 4 2 7 3" xfId="12267"/>
    <cellStyle name="Calculation 5 4 2 8" xfId="12268"/>
    <cellStyle name="Calculation 5 4 2 8 2" xfId="12269"/>
    <cellStyle name="Calculation 5 4 2 8 2 2" xfId="12270"/>
    <cellStyle name="Calculation 5 4 2 8 3" xfId="12271"/>
    <cellStyle name="Calculation 5 4 2 9" xfId="12272"/>
    <cellStyle name="Calculation 5 4 2 9 2" xfId="12273"/>
    <cellStyle name="Calculation 5 4 2 9 2 2" xfId="12274"/>
    <cellStyle name="Calculation 5 4 2 9 3" xfId="12275"/>
    <cellStyle name="Calculation 5 4 3" xfId="12276"/>
    <cellStyle name="Calculation 5 4 3 2" xfId="12277"/>
    <cellStyle name="Calculation 5 4 3 2 2" xfId="12278"/>
    <cellStyle name="Calculation 5 4 3 2 3" xfId="12279"/>
    <cellStyle name="Calculation 5 4 3 3" xfId="12280"/>
    <cellStyle name="Calculation 5 4 3 4" xfId="12281"/>
    <cellStyle name="Calculation 5 4 4" xfId="12282"/>
    <cellStyle name="Calculation 5 4 4 2" xfId="12283"/>
    <cellStyle name="Calculation 5 4 4 2 2" xfId="12284"/>
    <cellStyle name="Calculation 5 4 4 3" xfId="12285"/>
    <cellStyle name="Calculation 5 4 5" xfId="12286"/>
    <cellStyle name="Calculation 5 4 5 2" xfId="12287"/>
    <cellStyle name="Calculation 5 4 5 2 2" xfId="12288"/>
    <cellStyle name="Calculation 5 4 5 3" xfId="12289"/>
    <cellStyle name="Calculation 5 4 6" xfId="12290"/>
    <cellStyle name="Calculation 5 4 6 2" xfId="12291"/>
    <cellStyle name="Calculation 5 4 6 2 2" xfId="12292"/>
    <cellStyle name="Calculation 5 4 6 3" xfId="12293"/>
    <cellStyle name="Calculation 5 4 7" xfId="12294"/>
    <cellStyle name="Calculation 5 4 7 2" xfId="12295"/>
    <cellStyle name="Calculation 5 4 7 2 2" xfId="12296"/>
    <cellStyle name="Calculation 5 4 7 3" xfId="12297"/>
    <cellStyle name="Calculation 5 4 8" xfId="12298"/>
    <cellStyle name="Calculation 5 4 8 2" xfId="12299"/>
    <cellStyle name="Calculation 5 4 8 2 2" xfId="12300"/>
    <cellStyle name="Calculation 5 4 8 3" xfId="12301"/>
    <cellStyle name="Calculation 5 4 9" xfId="12302"/>
    <cellStyle name="Calculation 5 4 9 2" xfId="12303"/>
    <cellStyle name="Calculation 5 4 9 2 2" xfId="12304"/>
    <cellStyle name="Calculation 5 4 9 3" xfId="12305"/>
    <cellStyle name="Calculation 5 5" xfId="12306"/>
    <cellStyle name="Calculation 5 5 10" xfId="12307"/>
    <cellStyle name="Calculation 5 5 10 2" xfId="12308"/>
    <cellStyle name="Calculation 5 5 10 2 2" xfId="12309"/>
    <cellStyle name="Calculation 5 5 10 3" xfId="12310"/>
    <cellStyle name="Calculation 5 5 11" xfId="12311"/>
    <cellStyle name="Calculation 5 5 11 2" xfId="12312"/>
    <cellStyle name="Calculation 5 5 11 2 2" xfId="12313"/>
    <cellStyle name="Calculation 5 5 11 3" xfId="12314"/>
    <cellStyle name="Calculation 5 5 12" xfId="12315"/>
    <cellStyle name="Calculation 5 5 12 2" xfId="12316"/>
    <cellStyle name="Calculation 5 5 12 2 2" xfId="12317"/>
    <cellStyle name="Calculation 5 5 12 3" xfId="12318"/>
    <cellStyle name="Calculation 5 5 13" xfId="12319"/>
    <cellStyle name="Calculation 5 5 13 2" xfId="12320"/>
    <cellStyle name="Calculation 5 5 13 2 2" xfId="12321"/>
    <cellStyle name="Calculation 5 5 13 3" xfId="12322"/>
    <cellStyle name="Calculation 5 5 14" xfId="12323"/>
    <cellStyle name="Calculation 5 5 14 2" xfId="12324"/>
    <cellStyle name="Calculation 5 5 14 2 2" xfId="12325"/>
    <cellStyle name="Calculation 5 5 14 3" xfId="12326"/>
    <cellStyle name="Calculation 5 5 15" xfId="12327"/>
    <cellStyle name="Calculation 5 5 15 2" xfId="12328"/>
    <cellStyle name="Calculation 5 5 15 2 2" xfId="12329"/>
    <cellStyle name="Calculation 5 5 15 3" xfId="12330"/>
    <cellStyle name="Calculation 5 5 16" xfId="12331"/>
    <cellStyle name="Calculation 5 5 16 2" xfId="12332"/>
    <cellStyle name="Calculation 5 5 16 2 2" xfId="12333"/>
    <cellStyle name="Calculation 5 5 16 3" xfId="12334"/>
    <cellStyle name="Calculation 5 5 17" xfId="12335"/>
    <cellStyle name="Calculation 5 5 17 2" xfId="12336"/>
    <cellStyle name="Calculation 5 5 17 2 2" xfId="12337"/>
    <cellStyle name="Calculation 5 5 17 3" xfId="12338"/>
    <cellStyle name="Calculation 5 5 18" xfId="12339"/>
    <cellStyle name="Calculation 5 5 18 2" xfId="12340"/>
    <cellStyle name="Calculation 5 5 18 2 2" xfId="12341"/>
    <cellStyle name="Calculation 5 5 18 3" xfId="12342"/>
    <cellStyle name="Calculation 5 5 19" xfId="12343"/>
    <cellStyle name="Calculation 5 5 19 2" xfId="12344"/>
    <cellStyle name="Calculation 5 5 19 2 2" xfId="12345"/>
    <cellStyle name="Calculation 5 5 19 3" xfId="12346"/>
    <cellStyle name="Calculation 5 5 2" xfId="12347"/>
    <cellStyle name="Calculation 5 5 2 10" xfId="12348"/>
    <cellStyle name="Calculation 5 5 2 10 2" xfId="12349"/>
    <cellStyle name="Calculation 5 5 2 10 2 2" xfId="12350"/>
    <cellStyle name="Calculation 5 5 2 10 3" xfId="12351"/>
    <cellStyle name="Calculation 5 5 2 11" xfId="12352"/>
    <cellStyle name="Calculation 5 5 2 11 2" xfId="12353"/>
    <cellStyle name="Calculation 5 5 2 11 2 2" xfId="12354"/>
    <cellStyle name="Calculation 5 5 2 11 3" xfId="12355"/>
    <cellStyle name="Calculation 5 5 2 12" xfId="12356"/>
    <cellStyle name="Calculation 5 5 2 12 2" xfId="12357"/>
    <cellStyle name="Calculation 5 5 2 12 2 2" xfId="12358"/>
    <cellStyle name="Calculation 5 5 2 12 3" xfId="12359"/>
    <cellStyle name="Calculation 5 5 2 13" xfId="12360"/>
    <cellStyle name="Calculation 5 5 2 13 2" xfId="12361"/>
    <cellStyle name="Calculation 5 5 2 13 2 2" xfId="12362"/>
    <cellStyle name="Calculation 5 5 2 13 3" xfId="12363"/>
    <cellStyle name="Calculation 5 5 2 14" xfId="12364"/>
    <cellStyle name="Calculation 5 5 2 14 2" xfId="12365"/>
    <cellStyle name="Calculation 5 5 2 14 2 2" xfId="12366"/>
    <cellStyle name="Calculation 5 5 2 14 3" xfId="12367"/>
    <cellStyle name="Calculation 5 5 2 15" xfId="12368"/>
    <cellStyle name="Calculation 5 5 2 15 2" xfId="12369"/>
    <cellStyle name="Calculation 5 5 2 15 2 2" xfId="12370"/>
    <cellStyle name="Calculation 5 5 2 15 3" xfId="12371"/>
    <cellStyle name="Calculation 5 5 2 16" xfId="12372"/>
    <cellStyle name="Calculation 5 5 2 16 2" xfId="12373"/>
    <cellStyle name="Calculation 5 5 2 16 2 2" xfId="12374"/>
    <cellStyle name="Calculation 5 5 2 16 3" xfId="12375"/>
    <cellStyle name="Calculation 5 5 2 17" xfId="12376"/>
    <cellStyle name="Calculation 5 5 2 17 2" xfId="12377"/>
    <cellStyle name="Calculation 5 5 2 17 2 2" xfId="12378"/>
    <cellStyle name="Calculation 5 5 2 17 3" xfId="12379"/>
    <cellStyle name="Calculation 5 5 2 18" xfId="12380"/>
    <cellStyle name="Calculation 5 5 2 18 2" xfId="12381"/>
    <cellStyle name="Calculation 5 5 2 18 2 2" xfId="12382"/>
    <cellStyle name="Calculation 5 5 2 18 3" xfId="12383"/>
    <cellStyle name="Calculation 5 5 2 19" xfId="12384"/>
    <cellStyle name="Calculation 5 5 2 19 2" xfId="12385"/>
    <cellStyle name="Calculation 5 5 2 19 2 2" xfId="12386"/>
    <cellStyle name="Calculation 5 5 2 19 3" xfId="12387"/>
    <cellStyle name="Calculation 5 5 2 2" xfId="12388"/>
    <cellStyle name="Calculation 5 5 2 2 2" xfId="12389"/>
    <cellStyle name="Calculation 5 5 2 2 2 2" xfId="12390"/>
    <cellStyle name="Calculation 5 5 2 2 3" xfId="12391"/>
    <cellStyle name="Calculation 5 5 2 20" xfId="12392"/>
    <cellStyle name="Calculation 5 5 2 20 2" xfId="12393"/>
    <cellStyle name="Calculation 5 5 2 20 2 2" xfId="12394"/>
    <cellStyle name="Calculation 5 5 2 20 3" xfId="12395"/>
    <cellStyle name="Calculation 5 5 2 21" xfId="12396"/>
    <cellStyle name="Calculation 5 5 2 21 2" xfId="12397"/>
    <cellStyle name="Calculation 5 5 2 22" xfId="12398"/>
    <cellStyle name="Calculation 5 5 2 3" xfId="12399"/>
    <cellStyle name="Calculation 5 5 2 3 2" xfId="12400"/>
    <cellStyle name="Calculation 5 5 2 3 2 2" xfId="12401"/>
    <cellStyle name="Calculation 5 5 2 3 3" xfId="12402"/>
    <cellStyle name="Calculation 5 5 2 4" xfId="12403"/>
    <cellStyle name="Calculation 5 5 2 4 2" xfId="12404"/>
    <cellStyle name="Calculation 5 5 2 4 2 2" xfId="12405"/>
    <cellStyle name="Calculation 5 5 2 4 3" xfId="12406"/>
    <cellStyle name="Calculation 5 5 2 5" xfId="12407"/>
    <cellStyle name="Calculation 5 5 2 5 2" xfId="12408"/>
    <cellStyle name="Calculation 5 5 2 5 2 2" xfId="12409"/>
    <cellStyle name="Calculation 5 5 2 5 3" xfId="12410"/>
    <cellStyle name="Calculation 5 5 2 6" xfId="12411"/>
    <cellStyle name="Calculation 5 5 2 6 2" xfId="12412"/>
    <cellStyle name="Calculation 5 5 2 6 2 2" xfId="12413"/>
    <cellStyle name="Calculation 5 5 2 6 3" xfId="12414"/>
    <cellStyle name="Calculation 5 5 2 7" xfId="12415"/>
    <cellStyle name="Calculation 5 5 2 7 2" xfId="12416"/>
    <cellStyle name="Calculation 5 5 2 7 2 2" xfId="12417"/>
    <cellStyle name="Calculation 5 5 2 7 3" xfId="12418"/>
    <cellStyle name="Calculation 5 5 2 8" xfId="12419"/>
    <cellStyle name="Calculation 5 5 2 8 2" xfId="12420"/>
    <cellStyle name="Calculation 5 5 2 8 2 2" xfId="12421"/>
    <cellStyle name="Calculation 5 5 2 8 3" xfId="12422"/>
    <cellStyle name="Calculation 5 5 2 9" xfId="12423"/>
    <cellStyle name="Calculation 5 5 2 9 2" xfId="12424"/>
    <cellStyle name="Calculation 5 5 2 9 2 2" xfId="12425"/>
    <cellStyle name="Calculation 5 5 2 9 3" xfId="12426"/>
    <cellStyle name="Calculation 5 5 20" xfId="12427"/>
    <cellStyle name="Calculation 5 5 20 2" xfId="12428"/>
    <cellStyle name="Calculation 5 5 20 2 2" xfId="12429"/>
    <cellStyle name="Calculation 5 5 20 3" xfId="12430"/>
    <cellStyle name="Calculation 5 5 21" xfId="12431"/>
    <cellStyle name="Calculation 5 5 21 2" xfId="12432"/>
    <cellStyle name="Calculation 5 5 21 2 2" xfId="12433"/>
    <cellStyle name="Calculation 5 5 21 3" xfId="12434"/>
    <cellStyle name="Calculation 5 5 22" xfId="12435"/>
    <cellStyle name="Calculation 5 5 22 2" xfId="12436"/>
    <cellStyle name="Calculation 5 5 23" xfId="12437"/>
    <cellStyle name="Calculation 5 5 3" xfId="12438"/>
    <cellStyle name="Calculation 5 5 3 2" xfId="12439"/>
    <cellStyle name="Calculation 5 5 3 2 2" xfId="12440"/>
    <cellStyle name="Calculation 5 5 3 3" xfId="12441"/>
    <cellStyle name="Calculation 5 5 4" xfId="12442"/>
    <cellStyle name="Calculation 5 5 4 2" xfId="12443"/>
    <cellStyle name="Calculation 5 5 4 2 2" xfId="12444"/>
    <cellStyle name="Calculation 5 5 4 3" xfId="12445"/>
    <cellStyle name="Calculation 5 5 5" xfId="12446"/>
    <cellStyle name="Calculation 5 5 5 2" xfId="12447"/>
    <cellStyle name="Calculation 5 5 5 2 2" xfId="12448"/>
    <cellStyle name="Calculation 5 5 5 3" xfId="12449"/>
    <cellStyle name="Calculation 5 5 6" xfId="12450"/>
    <cellStyle name="Calculation 5 5 6 2" xfId="12451"/>
    <cellStyle name="Calculation 5 5 6 2 2" xfId="12452"/>
    <cellStyle name="Calculation 5 5 6 3" xfId="12453"/>
    <cellStyle name="Calculation 5 5 7" xfId="12454"/>
    <cellStyle name="Calculation 5 5 7 2" xfId="12455"/>
    <cellStyle name="Calculation 5 5 7 2 2" xfId="12456"/>
    <cellStyle name="Calculation 5 5 7 3" xfId="12457"/>
    <cellStyle name="Calculation 5 5 8" xfId="12458"/>
    <cellStyle name="Calculation 5 5 8 2" xfId="12459"/>
    <cellStyle name="Calculation 5 5 8 2 2" xfId="12460"/>
    <cellStyle name="Calculation 5 5 8 3" xfId="12461"/>
    <cellStyle name="Calculation 5 5 9" xfId="12462"/>
    <cellStyle name="Calculation 5 5 9 2" xfId="12463"/>
    <cellStyle name="Calculation 5 5 9 2 2" xfId="12464"/>
    <cellStyle name="Calculation 5 5 9 3" xfId="12465"/>
    <cellStyle name="Calculation 5 6" xfId="12466"/>
    <cellStyle name="Calculation 5 6 10" xfId="12467"/>
    <cellStyle name="Calculation 5 6 10 2" xfId="12468"/>
    <cellStyle name="Calculation 5 6 10 2 2" xfId="12469"/>
    <cellStyle name="Calculation 5 6 10 3" xfId="12470"/>
    <cellStyle name="Calculation 5 6 11" xfId="12471"/>
    <cellStyle name="Calculation 5 6 11 2" xfId="12472"/>
    <cellStyle name="Calculation 5 6 11 2 2" xfId="12473"/>
    <cellStyle name="Calculation 5 6 11 3" xfId="12474"/>
    <cellStyle name="Calculation 5 6 12" xfId="12475"/>
    <cellStyle name="Calculation 5 6 12 2" xfId="12476"/>
    <cellStyle name="Calculation 5 6 12 2 2" xfId="12477"/>
    <cellStyle name="Calculation 5 6 12 3" xfId="12478"/>
    <cellStyle name="Calculation 5 6 13" xfId="12479"/>
    <cellStyle name="Calculation 5 6 13 2" xfId="12480"/>
    <cellStyle name="Calculation 5 6 13 2 2" xfId="12481"/>
    <cellStyle name="Calculation 5 6 13 3" xfId="12482"/>
    <cellStyle name="Calculation 5 6 14" xfId="12483"/>
    <cellStyle name="Calculation 5 6 14 2" xfId="12484"/>
    <cellStyle name="Calculation 5 6 14 2 2" xfId="12485"/>
    <cellStyle name="Calculation 5 6 14 3" xfId="12486"/>
    <cellStyle name="Calculation 5 6 15" xfId="12487"/>
    <cellStyle name="Calculation 5 6 15 2" xfId="12488"/>
    <cellStyle name="Calculation 5 6 15 2 2" xfId="12489"/>
    <cellStyle name="Calculation 5 6 15 3" xfId="12490"/>
    <cellStyle name="Calculation 5 6 16" xfId="12491"/>
    <cellStyle name="Calculation 5 6 16 2" xfId="12492"/>
    <cellStyle name="Calculation 5 6 16 2 2" xfId="12493"/>
    <cellStyle name="Calculation 5 6 16 3" xfId="12494"/>
    <cellStyle name="Calculation 5 6 17" xfId="12495"/>
    <cellStyle name="Calculation 5 6 17 2" xfId="12496"/>
    <cellStyle name="Calculation 5 6 17 2 2" xfId="12497"/>
    <cellStyle name="Calculation 5 6 17 3" xfId="12498"/>
    <cellStyle name="Calculation 5 6 18" xfId="12499"/>
    <cellStyle name="Calculation 5 6 18 2" xfId="12500"/>
    <cellStyle name="Calculation 5 6 18 2 2" xfId="12501"/>
    <cellStyle name="Calculation 5 6 18 3" xfId="12502"/>
    <cellStyle name="Calculation 5 6 19" xfId="12503"/>
    <cellStyle name="Calculation 5 6 19 2" xfId="12504"/>
    <cellStyle name="Calculation 5 6 19 2 2" xfId="12505"/>
    <cellStyle name="Calculation 5 6 19 3" xfId="12506"/>
    <cellStyle name="Calculation 5 6 2" xfId="12507"/>
    <cellStyle name="Calculation 5 6 2 2" xfId="12508"/>
    <cellStyle name="Calculation 5 6 2 2 2" xfId="12509"/>
    <cellStyle name="Calculation 5 6 2 3" xfId="12510"/>
    <cellStyle name="Calculation 5 6 20" xfId="12511"/>
    <cellStyle name="Calculation 5 6 20 2" xfId="12512"/>
    <cellStyle name="Calculation 5 6 20 2 2" xfId="12513"/>
    <cellStyle name="Calculation 5 6 20 3" xfId="12514"/>
    <cellStyle name="Calculation 5 6 21" xfId="12515"/>
    <cellStyle name="Calculation 5 6 21 2" xfId="12516"/>
    <cellStyle name="Calculation 5 6 22" xfId="12517"/>
    <cellStyle name="Calculation 5 6 3" xfId="12518"/>
    <cellStyle name="Calculation 5 6 3 2" xfId="12519"/>
    <cellStyle name="Calculation 5 6 3 2 2" xfId="12520"/>
    <cellStyle name="Calculation 5 6 3 3" xfId="12521"/>
    <cellStyle name="Calculation 5 6 4" xfId="12522"/>
    <cellStyle name="Calculation 5 6 4 2" xfId="12523"/>
    <cellStyle name="Calculation 5 6 4 2 2" xfId="12524"/>
    <cellStyle name="Calculation 5 6 4 3" xfId="12525"/>
    <cellStyle name="Calculation 5 6 5" xfId="12526"/>
    <cellStyle name="Calculation 5 6 5 2" xfId="12527"/>
    <cellStyle name="Calculation 5 6 5 2 2" xfId="12528"/>
    <cellStyle name="Calculation 5 6 5 3" xfId="12529"/>
    <cellStyle name="Calculation 5 6 6" xfId="12530"/>
    <cellStyle name="Calculation 5 6 6 2" xfId="12531"/>
    <cellStyle name="Calculation 5 6 6 2 2" xfId="12532"/>
    <cellStyle name="Calculation 5 6 6 3" xfId="12533"/>
    <cellStyle name="Calculation 5 6 7" xfId="12534"/>
    <cellStyle name="Calculation 5 6 7 2" xfId="12535"/>
    <cellStyle name="Calculation 5 6 7 2 2" xfId="12536"/>
    <cellStyle name="Calculation 5 6 7 3" xfId="12537"/>
    <cellStyle name="Calculation 5 6 8" xfId="12538"/>
    <cellStyle name="Calculation 5 6 8 2" xfId="12539"/>
    <cellStyle name="Calculation 5 6 8 2 2" xfId="12540"/>
    <cellStyle name="Calculation 5 6 8 3" xfId="12541"/>
    <cellStyle name="Calculation 5 6 9" xfId="12542"/>
    <cellStyle name="Calculation 5 6 9 2" xfId="12543"/>
    <cellStyle name="Calculation 5 6 9 2 2" xfId="12544"/>
    <cellStyle name="Calculation 5 6 9 3" xfId="12545"/>
    <cellStyle name="Calculation 5 7" xfId="12546"/>
    <cellStyle name="Calculation 5 7 2" xfId="12547"/>
    <cellStyle name="Calculation 5 7 2 2" xfId="12548"/>
    <cellStyle name="Calculation 5 7 3" xfId="12549"/>
    <cellStyle name="Calculation 5 8" xfId="12550"/>
    <cellStyle name="Calculation 5 8 2" xfId="12551"/>
    <cellStyle name="Calculation 5 8 2 2" xfId="12552"/>
    <cellStyle name="Calculation 5 8 3" xfId="12553"/>
    <cellStyle name="Calculation 5 9" xfId="12554"/>
    <cellStyle name="Calculation 5 9 2" xfId="12555"/>
    <cellStyle name="Calculation 5 9 2 2" xfId="12556"/>
    <cellStyle name="Calculation 5 9 3" xfId="12557"/>
    <cellStyle name="Calculation 6" xfId="12558"/>
    <cellStyle name="Calculation 6 10" xfId="12559"/>
    <cellStyle name="Calculation 6 10 2" xfId="12560"/>
    <cellStyle name="Calculation 6 10 2 2" xfId="12561"/>
    <cellStyle name="Calculation 6 10 3" xfId="12562"/>
    <cellStyle name="Calculation 6 11" xfId="12563"/>
    <cellStyle name="Calculation 6 11 2" xfId="12564"/>
    <cellStyle name="Calculation 6 11 2 2" xfId="12565"/>
    <cellStyle name="Calculation 6 11 3" xfId="12566"/>
    <cellStyle name="Calculation 6 12" xfId="12567"/>
    <cellStyle name="Calculation 6 12 2" xfId="12568"/>
    <cellStyle name="Calculation 6 12 2 2" xfId="12569"/>
    <cellStyle name="Calculation 6 12 3" xfId="12570"/>
    <cellStyle name="Calculation 6 13" xfId="12571"/>
    <cellStyle name="Calculation 6 13 2" xfId="12572"/>
    <cellStyle name="Calculation 6 13 2 2" xfId="12573"/>
    <cellStyle name="Calculation 6 13 3" xfId="12574"/>
    <cellStyle name="Calculation 6 14" xfId="12575"/>
    <cellStyle name="Calculation 6 14 2" xfId="12576"/>
    <cellStyle name="Calculation 6 14 2 2" xfId="12577"/>
    <cellStyle name="Calculation 6 14 3" xfId="12578"/>
    <cellStyle name="Calculation 6 15" xfId="12579"/>
    <cellStyle name="Calculation 6 15 2" xfId="12580"/>
    <cellStyle name="Calculation 6 15 2 2" xfId="12581"/>
    <cellStyle name="Calculation 6 15 3" xfId="12582"/>
    <cellStyle name="Calculation 6 16" xfId="12583"/>
    <cellStyle name="Calculation 6 16 2" xfId="12584"/>
    <cellStyle name="Calculation 6 16 2 2" xfId="12585"/>
    <cellStyle name="Calculation 6 16 3" xfId="12586"/>
    <cellStyle name="Calculation 6 17" xfId="12587"/>
    <cellStyle name="Calculation 6 17 2" xfId="12588"/>
    <cellStyle name="Calculation 6 17 2 2" xfId="12589"/>
    <cellStyle name="Calculation 6 17 3" xfId="12590"/>
    <cellStyle name="Calculation 6 18" xfId="12591"/>
    <cellStyle name="Calculation 6 18 2" xfId="12592"/>
    <cellStyle name="Calculation 6 18 2 2" xfId="12593"/>
    <cellStyle name="Calculation 6 18 3" xfId="12594"/>
    <cellStyle name="Calculation 6 19" xfId="12595"/>
    <cellStyle name="Calculation 6 19 2" xfId="12596"/>
    <cellStyle name="Calculation 6 19 2 2" xfId="12597"/>
    <cellStyle name="Calculation 6 19 3" xfId="12598"/>
    <cellStyle name="Calculation 6 2" xfId="12599"/>
    <cellStyle name="Calculation 6 2 10" xfId="12600"/>
    <cellStyle name="Calculation 6 2 10 2" xfId="12601"/>
    <cellStyle name="Calculation 6 2 10 2 2" xfId="12602"/>
    <cellStyle name="Calculation 6 2 10 3" xfId="12603"/>
    <cellStyle name="Calculation 6 2 11" xfId="12604"/>
    <cellStyle name="Calculation 6 2 11 2" xfId="12605"/>
    <cellStyle name="Calculation 6 2 11 2 2" xfId="12606"/>
    <cellStyle name="Calculation 6 2 11 3" xfId="12607"/>
    <cellStyle name="Calculation 6 2 12" xfId="12608"/>
    <cellStyle name="Calculation 6 2 12 2" xfId="12609"/>
    <cellStyle name="Calculation 6 2 12 2 2" xfId="12610"/>
    <cellStyle name="Calculation 6 2 12 3" xfId="12611"/>
    <cellStyle name="Calculation 6 2 13" xfId="12612"/>
    <cellStyle name="Calculation 6 2 13 2" xfId="12613"/>
    <cellStyle name="Calculation 6 2 13 2 2" xfId="12614"/>
    <cellStyle name="Calculation 6 2 13 3" xfId="12615"/>
    <cellStyle name="Calculation 6 2 14" xfId="12616"/>
    <cellStyle name="Calculation 6 2 14 2" xfId="12617"/>
    <cellStyle name="Calculation 6 2 14 2 2" xfId="12618"/>
    <cellStyle name="Calculation 6 2 14 3" xfId="12619"/>
    <cellStyle name="Calculation 6 2 15" xfId="12620"/>
    <cellStyle name="Calculation 6 2 15 2" xfId="12621"/>
    <cellStyle name="Calculation 6 2 15 2 2" xfId="12622"/>
    <cellStyle name="Calculation 6 2 15 3" xfId="12623"/>
    <cellStyle name="Calculation 6 2 16" xfId="12624"/>
    <cellStyle name="Calculation 6 2 16 2" xfId="12625"/>
    <cellStyle name="Calculation 6 2 16 2 2" xfId="12626"/>
    <cellStyle name="Calculation 6 2 16 3" xfId="12627"/>
    <cellStyle name="Calculation 6 2 17" xfId="12628"/>
    <cellStyle name="Calculation 6 2 17 2" xfId="12629"/>
    <cellStyle name="Calculation 6 2 17 2 2" xfId="12630"/>
    <cellStyle name="Calculation 6 2 17 3" xfId="12631"/>
    <cellStyle name="Calculation 6 2 18" xfId="12632"/>
    <cellStyle name="Calculation 6 2 18 2" xfId="12633"/>
    <cellStyle name="Calculation 6 2 18 2 2" xfId="12634"/>
    <cellStyle name="Calculation 6 2 18 3" xfId="12635"/>
    <cellStyle name="Calculation 6 2 19" xfId="12636"/>
    <cellStyle name="Calculation 6 2 19 2" xfId="12637"/>
    <cellStyle name="Calculation 6 2 19 2 2" xfId="12638"/>
    <cellStyle name="Calculation 6 2 19 3" xfId="12639"/>
    <cellStyle name="Calculation 6 2 2" xfId="12640"/>
    <cellStyle name="Calculation 6 2 2 10" xfId="12641"/>
    <cellStyle name="Calculation 6 2 2 10 2" xfId="12642"/>
    <cellStyle name="Calculation 6 2 2 10 2 2" xfId="12643"/>
    <cellStyle name="Calculation 6 2 2 10 3" xfId="12644"/>
    <cellStyle name="Calculation 6 2 2 11" xfId="12645"/>
    <cellStyle name="Calculation 6 2 2 11 2" xfId="12646"/>
    <cellStyle name="Calculation 6 2 2 11 2 2" xfId="12647"/>
    <cellStyle name="Calculation 6 2 2 11 3" xfId="12648"/>
    <cellStyle name="Calculation 6 2 2 12" xfId="12649"/>
    <cellStyle name="Calculation 6 2 2 12 2" xfId="12650"/>
    <cellStyle name="Calculation 6 2 2 12 2 2" xfId="12651"/>
    <cellStyle name="Calculation 6 2 2 12 3" xfId="12652"/>
    <cellStyle name="Calculation 6 2 2 13" xfId="12653"/>
    <cellStyle name="Calculation 6 2 2 13 2" xfId="12654"/>
    <cellStyle name="Calculation 6 2 2 13 2 2" xfId="12655"/>
    <cellStyle name="Calculation 6 2 2 13 3" xfId="12656"/>
    <cellStyle name="Calculation 6 2 2 14" xfId="12657"/>
    <cellStyle name="Calculation 6 2 2 14 2" xfId="12658"/>
    <cellStyle name="Calculation 6 2 2 14 2 2" xfId="12659"/>
    <cellStyle name="Calculation 6 2 2 14 3" xfId="12660"/>
    <cellStyle name="Calculation 6 2 2 15" xfId="12661"/>
    <cellStyle name="Calculation 6 2 2 15 2" xfId="12662"/>
    <cellStyle name="Calculation 6 2 2 15 2 2" xfId="12663"/>
    <cellStyle name="Calculation 6 2 2 15 3" xfId="12664"/>
    <cellStyle name="Calculation 6 2 2 16" xfId="12665"/>
    <cellStyle name="Calculation 6 2 2 16 2" xfId="12666"/>
    <cellStyle name="Calculation 6 2 2 16 2 2" xfId="12667"/>
    <cellStyle name="Calculation 6 2 2 16 3" xfId="12668"/>
    <cellStyle name="Calculation 6 2 2 17" xfId="12669"/>
    <cellStyle name="Calculation 6 2 2 17 2" xfId="12670"/>
    <cellStyle name="Calculation 6 2 2 17 2 2" xfId="12671"/>
    <cellStyle name="Calculation 6 2 2 17 3" xfId="12672"/>
    <cellStyle name="Calculation 6 2 2 18" xfId="12673"/>
    <cellStyle name="Calculation 6 2 2 18 2" xfId="12674"/>
    <cellStyle name="Calculation 6 2 2 19" xfId="12675"/>
    <cellStyle name="Calculation 6 2 2 2" xfId="12676"/>
    <cellStyle name="Calculation 6 2 2 2 10" xfId="12677"/>
    <cellStyle name="Calculation 6 2 2 2 10 2" xfId="12678"/>
    <cellStyle name="Calculation 6 2 2 2 10 2 2" xfId="12679"/>
    <cellStyle name="Calculation 6 2 2 2 10 3" xfId="12680"/>
    <cellStyle name="Calculation 6 2 2 2 11" xfId="12681"/>
    <cellStyle name="Calculation 6 2 2 2 11 2" xfId="12682"/>
    <cellStyle name="Calculation 6 2 2 2 11 2 2" xfId="12683"/>
    <cellStyle name="Calculation 6 2 2 2 11 3" xfId="12684"/>
    <cellStyle name="Calculation 6 2 2 2 12" xfId="12685"/>
    <cellStyle name="Calculation 6 2 2 2 12 2" xfId="12686"/>
    <cellStyle name="Calculation 6 2 2 2 12 2 2" xfId="12687"/>
    <cellStyle name="Calculation 6 2 2 2 12 3" xfId="12688"/>
    <cellStyle name="Calculation 6 2 2 2 13" xfId="12689"/>
    <cellStyle name="Calculation 6 2 2 2 13 2" xfId="12690"/>
    <cellStyle name="Calculation 6 2 2 2 13 2 2" xfId="12691"/>
    <cellStyle name="Calculation 6 2 2 2 13 3" xfId="12692"/>
    <cellStyle name="Calculation 6 2 2 2 14" xfId="12693"/>
    <cellStyle name="Calculation 6 2 2 2 14 2" xfId="12694"/>
    <cellStyle name="Calculation 6 2 2 2 14 2 2" xfId="12695"/>
    <cellStyle name="Calculation 6 2 2 2 14 3" xfId="12696"/>
    <cellStyle name="Calculation 6 2 2 2 15" xfId="12697"/>
    <cellStyle name="Calculation 6 2 2 2 15 2" xfId="12698"/>
    <cellStyle name="Calculation 6 2 2 2 15 2 2" xfId="12699"/>
    <cellStyle name="Calculation 6 2 2 2 15 3" xfId="12700"/>
    <cellStyle name="Calculation 6 2 2 2 16" xfId="12701"/>
    <cellStyle name="Calculation 6 2 2 2 16 2" xfId="12702"/>
    <cellStyle name="Calculation 6 2 2 2 16 2 2" xfId="12703"/>
    <cellStyle name="Calculation 6 2 2 2 16 3" xfId="12704"/>
    <cellStyle name="Calculation 6 2 2 2 17" xfId="12705"/>
    <cellStyle name="Calculation 6 2 2 2 17 2" xfId="12706"/>
    <cellStyle name="Calculation 6 2 2 2 17 2 2" xfId="12707"/>
    <cellStyle name="Calculation 6 2 2 2 17 3" xfId="12708"/>
    <cellStyle name="Calculation 6 2 2 2 18" xfId="12709"/>
    <cellStyle name="Calculation 6 2 2 2 18 2" xfId="12710"/>
    <cellStyle name="Calculation 6 2 2 2 18 2 2" xfId="12711"/>
    <cellStyle name="Calculation 6 2 2 2 18 3" xfId="12712"/>
    <cellStyle name="Calculation 6 2 2 2 19" xfId="12713"/>
    <cellStyle name="Calculation 6 2 2 2 19 2" xfId="12714"/>
    <cellStyle name="Calculation 6 2 2 2 19 2 2" xfId="12715"/>
    <cellStyle name="Calculation 6 2 2 2 19 3" xfId="12716"/>
    <cellStyle name="Calculation 6 2 2 2 2" xfId="12717"/>
    <cellStyle name="Calculation 6 2 2 2 2 2" xfId="12718"/>
    <cellStyle name="Calculation 6 2 2 2 2 2 2" xfId="12719"/>
    <cellStyle name="Calculation 6 2 2 2 2 3" xfId="12720"/>
    <cellStyle name="Calculation 6 2 2 2 20" xfId="12721"/>
    <cellStyle name="Calculation 6 2 2 2 20 2" xfId="12722"/>
    <cellStyle name="Calculation 6 2 2 2 20 2 2" xfId="12723"/>
    <cellStyle name="Calculation 6 2 2 2 20 3" xfId="12724"/>
    <cellStyle name="Calculation 6 2 2 2 21" xfId="12725"/>
    <cellStyle name="Calculation 6 2 2 2 21 2" xfId="12726"/>
    <cellStyle name="Calculation 6 2 2 2 22" xfId="12727"/>
    <cellStyle name="Calculation 6 2 2 2 3" xfId="12728"/>
    <cellStyle name="Calculation 6 2 2 2 3 2" xfId="12729"/>
    <cellStyle name="Calculation 6 2 2 2 3 2 2" xfId="12730"/>
    <cellStyle name="Calculation 6 2 2 2 3 3" xfId="12731"/>
    <cellStyle name="Calculation 6 2 2 2 4" xfId="12732"/>
    <cellStyle name="Calculation 6 2 2 2 4 2" xfId="12733"/>
    <cellStyle name="Calculation 6 2 2 2 4 2 2" xfId="12734"/>
    <cellStyle name="Calculation 6 2 2 2 4 3" xfId="12735"/>
    <cellStyle name="Calculation 6 2 2 2 5" xfId="12736"/>
    <cellStyle name="Calculation 6 2 2 2 5 2" xfId="12737"/>
    <cellStyle name="Calculation 6 2 2 2 5 2 2" xfId="12738"/>
    <cellStyle name="Calculation 6 2 2 2 5 3" xfId="12739"/>
    <cellStyle name="Calculation 6 2 2 2 6" xfId="12740"/>
    <cellStyle name="Calculation 6 2 2 2 6 2" xfId="12741"/>
    <cellStyle name="Calculation 6 2 2 2 6 2 2" xfId="12742"/>
    <cellStyle name="Calculation 6 2 2 2 6 3" xfId="12743"/>
    <cellStyle name="Calculation 6 2 2 2 7" xfId="12744"/>
    <cellStyle name="Calculation 6 2 2 2 7 2" xfId="12745"/>
    <cellStyle name="Calculation 6 2 2 2 7 2 2" xfId="12746"/>
    <cellStyle name="Calculation 6 2 2 2 7 3" xfId="12747"/>
    <cellStyle name="Calculation 6 2 2 2 8" xfId="12748"/>
    <cellStyle name="Calculation 6 2 2 2 8 2" xfId="12749"/>
    <cellStyle name="Calculation 6 2 2 2 8 2 2" xfId="12750"/>
    <cellStyle name="Calculation 6 2 2 2 8 3" xfId="12751"/>
    <cellStyle name="Calculation 6 2 2 2 9" xfId="12752"/>
    <cellStyle name="Calculation 6 2 2 2 9 2" xfId="12753"/>
    <cellStyle name="Calculation 6 2 2 2 9 2 2" xfId="12754"/>
    <cellStyle name="Calculation 6 2 2 2 9 3" xfId="12755"/>
    <cellStyle name="Calculation 6 2 2 3" xfId="12756"/>
    <cellStyle name="Calculation 6 2 2 3 2" xfId="12757"/>
    <cellStyle name="Calculation 6 2 2 3 2 2" xfId="12758"/>
    <cellStyle name="Calculation 6 2 2 3 3" xfId="12759"/>
    <cellStyle name="Calculation 6 2 2 4" xfId="12760"/>
    <cellStyle name="Calculation 6 2 2 4 2" xfId="12761"/>
    <cellStyle name="Calculation 6 2 2 4 2 2" xfId="12762"/>
    <cellStyle name="Calculation 6 2 2 4 3" xfId="12763"/>
    <cellStyle name="Calculation 6 2 2 5" xfId="12764"/>
    <cellStyle name="Calculation 6 2 2 5 2" xfId="12765"/>
    <cellStyle name="Calculation 6 2 2 5 2 2" xfId="12766"/>
    <cellStyle name="Calculation 6 2 2 5 3" xfId="12767"/>
    <cellStyle name="Calculation 6 2 2 6" xfId="12768"/>
    <cellStyle name="Calculation 6 2 2 6 2" xfId="12769"/>
    <cellStyle name="Calculation 6 2 2 6 2 2" xfId="12770"/>
    <cellStyle name="Calculation 6 2 2 6 3" xfId="12771"/>
    <cellStyle name="Calculation 6 2 2 7" xfId="12772"/>
    <cellStyle name="Calculation 6 2 2 7 2" xfId="12773"/>
    <cellStyle name="Calculation 6 2 2 7 2 2" xfId="12774"/>
    <cellStyle name="Calculation 6 2 2 7 3" xfId="12775"/>
    <cellStyle name="Calculation 6 2 2 8" xfId="12776"/>
    <cellStyle name="Calculation 6 2 2 8 2" xfId="12777"/>
    <cellStyle name="Calculation 6 2 2 8 2 2" xfId="12778"/>
    <cellStyle name="Calculation 6 2 2 8 3" xfId="12779"/>
    <cellStyle name="Calculation 6 2 2 9" xfId="12780"/>
    <cellStyle name="Calculation 6 2 2 9 2" xfId="12781"/>
    <cellStyle name="Calculation 6 2 2 9 2 2" xfId="12782"/>
    <cellStyle name="Calculation 6 2 2 9 3" xfId="12783"/>
    <cellStyle name="Calculation 6 2 20" xfId="12784"/>
    <cellStyle name="Calculation 6 2 20 2" xfId="12785"/>
    <cellStyle name="Calculation 6 2 20 2 2" xfId="12786"/>
    <cellStyle name="Calculation 6 2 20 3" xfId="12787"/>
    <cellStyle name="Calculation 6 2 21" xfId="12788"/>
    <cellStyle name="Calculation 6 2 21 2" xfId="12789"/>
    <cellStyle name="Calculation 6 2 22" xfId="12790"/>
    <cellStyle name="Calculation 6 2 3" xfId="12791"/>
    <cellStyle name="Calculation 6 2 3 10" xfId="12792"/>
    <cellStyle name="Calculation 6 2 3 10 2" xfId="12793"/>
    <cellStyle name="Calculation 6 2 3 10 2 2" xfId="12794"/>
    <cellStyle name="Calculation 6 2 3 10 3" xfId="12795"/>
    <cellStyle name="Calculation 6 2 3 11" xfId="12796"/>
    <cellStyle name="Calculation 6 2 3 11 2" xfId="12797"/>
    <cellStyle name="Calculation 6 2 3 11 2 2" xfId="12798"/>
    <cellStyle name="Calculation 6 2 3 11 3" xfId="12799"/>
    <cellStyle name="Calculation 6 2 3 12" xfId="12800"/>
    <cellStyle name="Calculation 6 2 3 12 2" xfId="12801"/>
    <cellStyle name="Calculation 6 2 3 12 2 2" xfId="12802"/>
    <cellStyle name="Calculation 6 2 3 12 3" xfId="12803"/>
    <cellStyle name="Calculation 6 2 3 13" xfId="12804"/>
    <cellStyle name="Calculation 6 2 3 13 2" xfId="12805"/>
    <cellStyle name="Calculation 6 2 3 13 2 2" xfId="12806"/>
    <cellStyle name="Calculation 6 2 3 13 3" xfId="12807"/>
    <cellStyle name="Calculation 6 2 3 14" xfId="12808"/>
    <cellStyle name="Calculation 6 2 3 14 2" xfId="12809"/>
    <cellStyle name="Calculation 6 2 3 14 2 2" xfId="12810"/>
    <cellStyle name="Calculation 6 2 3 14 3" xfId="12811"/>
    <cellStyle name="Calculation 6 2 3 15" xfId="12812"/>
    <cellStyle name="Calculation 6 2 3 15 2" xfId="12813"/>
    <cellStyle name="Calculation 6 2 3 15 2 2" xfId="12814"/>
    <cellStyle name="Calculation 6 2 3 15 3" xfId="12815"/>
    <cellStyle name="Calculation 6 2 3 16" xfId="12816"/>
    <cellStyle name="Calculation 6 2 3 16 2" xfId="12817"/>
    <cellStyle name="Calculation 6 2 3 16 2 2" xfId="12818"/>
    <cellStyle name="Calculation 6 2 3 16 3" xfId="12819"/>
    <cellStyle name="Calculation 6 2 3 17" xfId="12820"/>
    <cellStyle name="Calculation 6 2 3 17 2" xfId="12821"/>
    <cellStyle name="Calculation 6 2 3 17 2 2" xfId="12822"/>
    <cellStyle name="Calculation 6 2 3 17 3" xfId="12823"/>
    <cellStyle name="Calculation 6 2 3 18" xfId="12824"/>
    <cellStyle name="Calculation 6 2 3 18 2" xfId="12825"/>
    <cellStyle name="Calculation 6 2 3 19" xfId="12826"/>
    <cellStyle name="Calculation 6 2 3 2" xfId="12827"/>
    <cellStyle name="Calculation 6 2 3 2 10" xfId="12828"/>
    <cellStyle name="Calculation 6 2 3 2 10 2" xfId="12829"/>
    <cellStyle name="Calculation 6 2 3 2 10 2 2" xfId="12830"/>
    <cellStyle name="Calculation 6 2 3 2 10 3" xfId="12831"/>
    <cellStyle name="Calculation 6 2 3 2 11" xfId="12832"/>
    <cellStyle name="Calculation 6 2 3 2 11 2" xfId="12833"/>
    <cellStyle name="Calculation 6 2 3 2 11 2 2" xfId="12834"/>
    <cellStyle name="Calculation 6 2 3 2 11 3" xfId="12835"/>
    <cellStyle name="Calculation 6 2 3 2 12" xfId="12836"/>
    <cellStyle name="Calculation 6 2 3 2 12 2" xfId="12837"/>
    <cellStyle name="Calculation 6 2 3 2 12 2 2" xfId="12838"/>
    <cellStyle name="Calculation 6 2 3 2 12 3" xfId="12839"/>
    <cellStyle name="Calculation 6 2 3 2 13" xfId="12840"/>
    <cellStyle name="Calculation 6 2 3 2 13 2" xfId="12841"/>
    <cellStyle name="Calculation 6 2 3 2 13 2 2" xfId="12842"/>
    <cellStyle name="Calculation 6 2 3 2 13 3" xfId="12843"/>
    <cellStyle name="Calculation 6 2 3 2 14" xfId="12844"/>
    <cellStyle name="Calculation 6 2 3 2 14 2" xfId="12845"/>
    <cellStyle name="Calculation 6 2 3 2 14 2 2" xfId="12846"/>
    <cellStyle name="Calculation 6 2 3 2 14 3" xfId="12847"/>
    <cellStyle name="Calculation 6 2 3 2 15" xfId="12848"/>
    <cellStyle name="Calculation 6 2 3 2 15 2" xfId="12849"/>
    <cellStyle name="Calculation 6 2 3 2 15 2 2" xfId="12850"/>
    <cellStyle name="Calculation 6 2 3 2 15 3" xfId="12851"/>
    <cellStyle name="Calculation 6 2 3 2 16" xfId="12852"/>
    <cellStyle name="Calculation 6 2 3 2 16 2" xfId="12853"/>
    <cellStyle name="Calculation 6 2 3 2 16 2 2" xfId="12854"/>
    <cellStyle name="Calculation 6 2 3 2 16 3" xfId="12855"/>
    <cellStyle name="Calculation 6 2 3 2 17" xfId="12856"/>
    <cellStyle name="Calculation 6 2 3 2 17 2" xfId="12857"/>
    <cellStyle name="Calculation 6 2 3 2 17 2 2" xfId="12858"/>
    <cellStyle name="Calculation 6 2 3 2 17 3" xfId="12859"/>
    <cellStyle name="Calculation 6 2 3 2 18" xfId="12860"/>
    <cellStyle name="Calculation 6 2 3 2 18 2" xfId="12861"/>
    <cellStyle name="Calculation 6 2 3 2 18 2 2" xfId="12862"/>
    <cellStyle name="Calculation 6 2 3 2 18 3" xfId="12863"/>
    <cellStyle name="Calculation 6 2 3 2 19" xfId="12864"/>
    <cellStyle name="Calculation 6 2 3 2 19 2" xfId="12865"/>
    <cellStyle name="Calculation 6 2 3 2 19 2 2" xfId="12866"/>
    <cellStyle name="Calculation 6 2 3 2 19 3" xfId="12867"/>
    <cellStyle name="Calculation 6 2 3 2 2" xfId="12868"/>
    <cellStyle name="Calculation 6 2 3 2 2 2" xfId="12869"/>
    <cellStyle name="Calculation 6 2 3 2 2 2 2" xfId="12870"/>
    <cellStyle name="Calculation 6 2 3 2 2 3" xfId="12871"/>
    <cellStyle name="Calculation 6 2 3 2 20" xfId="12872"/>
    <cellStyle name="Calculation 6 2 3 2 20 2" xfId="12873"/>
    <cellStyle name="Calculation 6 2 3 2 20 2 2" xfId="12874"/>
    <cellStyle name="Calculation 6 2 3 2 20 3" xfId="12875"/>
    <cellStyle name="Calculation 6 2 3 2 21" xfId="12876"/>
    <cellStyle name="Calculation 6 2 3 2 21 2" xfId="12877"/>
    <cellStyle name="Calculation 6 2 3 2 22" xfId="12878"/>
    <cellStyle name="Calculation 6 2 3 2 3" xfId="12879"/>
    <cellStyle name="Calculation 6 2 3 2 3 2" xfId="12880"/>
    <cellStyle name="Calculation 6 2 3 2 3 2 2" xfId="12881"/>
    <cellStyle name="Calculation 6 2 3 2 3 3" xfId="12882"/>
    <cellStyle name="Calculation 6 2 3 2 4" xfId="12883"/>
    <cellStyle name="Calculation 6 2 3 2 4 2" xfId="12884"/>
    <cellStyle name="Calculation 6 2 3 2 4 2 2" xfId="12885"/>
    <cellStyle name="Calculation 6 2 3 2 4 3" xfId="12886"/>
    <cellStyle name="Calculation 6 2 3 2 5" xfId="12887"/>
    <cellStyle name="Calculation 6 2 3 2 5 2" xfId="12888"/>
    <cellStyle name="Calculation 6 2 3 2 5 2 2" xfId="12889"/>
    <cellStyle name="Calculation 6 2 3 2 5 3" xfId="12890"/>
    <cellStyle name="Calculation 6 2 3 2 6" xfId="12891"/>
    <cellStyle name="Calculation 6 2 3 2 6 2" xfId="12892"/>
    <cellStyle name="Calculation 6 2 3 2 6 2 2" xfId="12893"/>
    <cellStyle name="Calculation 6 2 3 2 6 3" xfId="12894"/>
    <cellStyle name="Calculation 6 2 3 2 7" xfId="12895"/>
    <cellStyle name="Calculation 6 2 3 2 7 2" xfId="12896"/>
    <cellStyle name="Calculation 6 2 3 2 7 2 2" xfId="12897"/>
    <cellStyle name="Calculation 6 2 3 2 7 3" xfId="12898"/>
    <cellStyle name="Calculation 6 2 3 2 8" xfId="12899"/>
    <cellStyle name="Calculation 6 2 3 2 8 2" xfId="12900"/>
    <cellStyle name="Calculation 6 2 3 2 8 2 2" xfId="12901"/>
    <cellStyle name="Calculation 6 2 3 2 8 3" xfId="12902"/>
    <cellStyle name="Calculation 6 2 3 2 9" xfId="12903"/>
    <cellStyle name="Calculation 6 2 3 2 9 2" xfId="12904"/>
    <cellStyle name="Calculation 6 2 3 2 9 2 2" xfId="12905"/>
    <cellStyle name="Calculation 6 2 3 2 9 3" xfId="12906"/>
    <cellStyle name="Calculation 6 2 3 3" xfId="12907"/>
    <cellStyle name="Calculation 6 2 3 3 2" xfId="12908"/>
    <cellStyle name="Calculation 6 2 3 3 2 2" xfId="12909"/>
    <cellStyle name="Calculation 6 2 3 3 3" xfId="12910"/>
    <cellStyle name="Calculation 6 2 3 4" xfId="12911"/>
    <cellStyle name="Calculation 6 2 3 4 2" xfId="12912"/>
    <cellStyle name="Calculation 6 2 3 4 2 2" xfId="12913"/>
    <cellStyle name="Calculation 6 2 3 4 3" xfId="12914"/>
    <cellStyle name="Calculation 6 2 3 5" xfId="12915"/>
    <cellStyle name="Calculation 6 2 3 5 2" xfId="12916"/>
    <cellStyle name="Calculation 6 2 3 5 2 2" xfId="12917"/>
    <cellStyle name="Calculation 6 2 3 5 3" xfId="12918"/>
    <cellStyle name="Calculation 6 2 3 6" xfId="12919"/>
    <cellStyle name="Calculation 6 2 3 6 2" xfId="12920"/>
    <cellStyle name="Calculation 6 2 3 6 2 2" xfId="12921"/>
    <cellStyle name="Calculation 6 2 3 6 3" xfId="12922"/>
    <cellStyle name="Calculation 6 2 3 7" xfId="12923"/>
    <cellStyle name="Calculation 6 2 3 7 2" xfId="12924"/>
    <cellStyle name="Calculation 6 2 3 7 2 2" xfId="12925"/>
    <cellStyle name="Calculation 6 2 3 7 3" xfId="12926"/>
    <cellStyle name="Calculation 6 2 3 8" xfId="12927"/>
    <cellStyle name="Calculation 6 2 3 8 2" xfId="12928"/>
    <cellStyle name="Calculation 6 2 3 8 2 2" xfId="12929"/>
    <cellStyle name="Calculation 6 2 3 8 3" xfId="12930"/>
    <cellStyle name="Calculation 6 2 3 9" xfId="12931"/>
    <cellStyle name="Calculation 6 2 3 9 2" xfId="12932"/>
    <cellStyle name="Calculation 6 2 3 9 2 2" xfId="12933"/>
    <cellStyle name="Calculation 6 2 3 9 3" xfId="12934"/>
    <cellStyle name="Calculation 6 2 4" xfId="12935"/>
    <cellStyle name="Calculation 6 2 4 10" xfId="12936"/>
    <cellStyle name="Calculation 6 2 4 10 2" xfId="12937"/>
    <cellStyle name="Calculation 6 2 4 10 2 2" xfId="12938"/>
    <cellStyle name="Calculation 6 2 4 10 3" xfId="12939"/>
    <cellStyle name="Calculation 6 2 4 11" xfId="12940"/>
    <cellStyle name="Calculation 6 2 4 11 2" xfId="12941"/>
    <cellStyle name="Calculation 6 2 4 11 2 2" xfId="12942"/>
    <cellStyle name="Calculation 6 2 4 11 3" xfId="12943"/>
    <cellStyle name="Calculation 6 2 4 12" xfId="12944"/>
    <cellStyle name="Calculation 6 2 4 12 2" xfId="12945"/>
    <cellStyle name="Calculation 6 2 4 12 2 2" xfId="12946"/>
    <cellStyle name="Calculation 6 2 4 12 3" xfId="12947"/>
    <cellStyle name="Calculation 6 2 4 13" xfId="12948"/>
    <cellStyle name="Calculation 6 2 4 13 2" xfId="12949"/>
    <cellStyle name="Calculation 6 2 4 13 2 2" xfId="12950"/>
    <cellStyle name="Calculation 6 2 4 13 3" xfId="12951"/>
    <cellStyle name="Calculation 6 2 4 14" xfId="12952"/>
    <cellStyle name="Calculation 6 2 4 14 2" xfId="12953"/>
    <cellStyle name="Calculation 6 2 4 14 2 2" xfId="12954"/>
    <cellStyle name="Calculation 6 2 4 14 3" xfId="12955"/>
    <cellStyle name="Calculation 6 2 4 15" xfId="12956"/>
    <cellStyle name="Calculation 6 2 4 15 2" xfId="12957"/>
    <cellStyle name="Calculation 6 2 4 15 2 2" xfId="12958"/>
    <cellStyle name="Calculation 6 2 4 15 3" xfId="12959"/>
    <cellStyle name="Calculation 6 2 4 16" xfId="12960"/>
    <cellStyle name="Calculation 6 2 4 16 2" xfId="12961"/>
    <cellStyle name="Calculation 6 2 4 16 2 2" xfId="12962"/>
    <cellStyle name="Calculation 6 2 4 16 3" xfId="12963"/>
    <cellStyle name="Calculation 6 2 4 17" xfId="12964"/>
    <cellStyle name="Calculation 6 2 4 17 2" xfId="12965"/>
    <cellStyle name="Calculation 6 2 4 17 2 2" xfId="12966"/>
    <cellStyle name="Calculation 6 2 4 17 3" xfId="12967"/>
    <cellStyle name="Calculation 6 2 4 18" xfId="12968"/>
    <cellStyle name="Calculation 6 2 4 18 2" xfId="12969"/>
    <cellStyle name="Calculation 6 2 4 18 2 2" xfId="12970"/>
    <cellStyle name="Calculation 6 2 4 18 3" xfId="12971"/>
    <cellStyle name="Calculation 6 2 4 19" xfId="12972"/>
    <cellStyle name="Calculation 6 2 4 19 2" xfId="12973"/>
    <cellStyle name="Calculation 6 2 4 19 2 2" xfId="12974"/>
    <cellStyle name="Calculation 6 2 4 19 3" xfId="12975"/>
    <cellStyle name="Calculation 6 2 4 2" xfId="12976"/>
    <cellStyle name="Calculation 6 2 4 2 10" xfId="12977"/>
    <cellStyle name="Calculation 6 2 4 2 10 2" xfId="12978"/>
    <cellStyle name="Calculation 6 2 4 2 10 2 2" xfId="12979"/>
    <cellStyle name="Calculation 6 2 4 2 10 3" xfId="12980"/>
    <cellStyle name="Calculation 6 2 4 2 11" xfId="12981"/>
    <cellStyle name="Calculation 6 2 4 2 11 2" xfId="12982"/>
    <cellStyle name="Calculation 6 2 4 2 11 2 2" xfId="12983"/>
    <cellStyle name="Calculation 6 2 4 2 11 3" xfId="12984"/>
    <cellStyle name="Calculation 6 2 4 2 12" xfId="12985"/>
    <cellStyle name="Calculation 6 2 4 2 12 2" xfId="12986"/>
    <cellStyle name="Calculation 6 2 4 2 12 2 2" xfId="12987"/>
    <cellStyle name="Calculation 6 2 4 2 12 3" xfId="12988"/>
    <cellStyle name="Calculation 6 2 4 2 13" xfId="12989"/>
    <cellStyle name="Calculation 6 2 4 2 13 2" xfId="12990"/>
    <cellStyle name="Calculation 6 2 4 2 13 2 2" xfId="12991"/>
    <cellStyle name="Calculation 6 2 4 2 13 3" xfId="12992"/>
    <cellStyle name="Calculation 6 2 4 2 14" xfId="12993"/>
    <cellStyle name="Calculation 6 2 4 2 14 2" xfId="12994"/>
    <cellStyle name="Calculation 6 2 4 2 14 2 2" xfId="12995"/>
    <cellStyle name="Calculation 6 2 4 2 14 3" xfId="12996"/>
    <cellStyle name="Calculation 6 2 4 2 15" xfId="12997"/>
    <cellStyle name="Calculation 6 2 4 2 15 2" xfId="12998"/>
    <cellStyle name="Calculation 6 2 4 2 15 2 2" xfId="12999"/>
    <cellStyle name="Calculation 6 2 4 2 15 3" xfId="13000"/>
    <cellStyle name="Calculation 6 2 4 2 16" xfId="13001"/>
    <cellStyle name="Calculation 6 2 4 2 16 2" xfId="13002"/>
    <cellStyle name="Calculation 6 2 4 2 16 2 2" xfId="13003"/>
    <cellStyle name="Calculation 6 2 4 2 16 3" xfId="13004"/>
    <cellStyle name="Calculation 6 2 4 2 17" xfId="13005"/>
    <cellStyle name="Calculation 6 2 4 2 17 2" xfId="13006"/>
    <cellStyle name="Calculation 6 2 4 2 17 2 2" xfId="13007"/>
    <cellStyle name="Calculation 6 2 4 2 17 3" xfId="13008"/>
    <cellStyle name="Calculation 6 2 4 2 18" xfId="13009"/>
    <cellStyle name="Calculation 6 2 4 2 18 2" xfId="13010"/>
    <cellStyle name="Calculation 6 2 4 2 18 2 2" xfId="13011"/>
    <cellStyle name="Calculation 6 2 4 2 18 3" xfId="13012"/>
    <cellStyle name="Calculation 6 2 4 2 19" xfId="13013"/>
    <cellStyle name="Calculation 6 2 4 2 19 2" xfId="13014"/>
    <cellStyle name="Calculation 6 2 4 2 19 2 2" xfId="13015"/>
    <cellStyle name="Calculation 6 2 4 2 19 3" xfId="13016"/>
    <cellStyle name="Calculation 6 2 4 2 2" xfId="13017"/>
    <cellStyle name="Calculation 6 2 4 2 2 2" xfId="13018"/>
    <cellStyle name="Calculation 6 2 4 2 2 2 2" xfId="13019"/>
    <cellStyle name="Calculation 6 2 4 2 2 3" xfId="13020"/>
    <cellStyle name="Calculation 6 2 4 2 20" xfId="13021"/>
    <cellStyle name="Calculation 6 2 4 2 20 2" xfId="13022"/>
    <cellStyle name="Calculation 6 2 4 2 20 2 2" xfId="13023"/>
    <cellStyle name="Calculation 6 2 4 2 20 3" xfId="13024"/>
    <cellStyle name="Calculation 6 2 4 2 21" xfId="13025"/>
    <cellStyle name="Calculation 6 2 4 2 21 2" xfId="13026"/>
    <cellStyle name="Calculation 6 2 4 2 22" xfId="13027"/>
    <cellStyle name="Calculation 6 2 4 2 3" xfId="13028"/>
    <cellStyle name="Calculation 6 2 4 2 3 2" xfId="13029"/>
    <cellStyle name="Calculation 6 2 4 2 3 2 2" xfId="13030"/>
    <cellStyle name="Calculation 6 2 4 2 3 3" xfId="13031"/>
    <cellStyle name="Calculation 6 2 4 2 4" xfId="13032"/>
    <cellStyle name="Calculation 6 2 4 2 4 2" xfId="13033"/>
    <cellStyle name="Calculation 6 2 4 2 4 2 2" xfId="13034"/>
    <cellStyle name="Calculation 6 2 4 2 4 3" xfId="13035"/>
    <cellStyle name="Calculation 6 2 4 2 5" xfId="13036"/>
    <cellStyle name="Calculation 6 2 4 2 5 2" xfId="13037"/>
    <cellStyle name="Calculation 6 2 4 2 5 2 2" xfId="13038"/>
    <cellStyle name="Calculation 6 2 4 2 5 3" xfId="13039"/>
    <cellStyle name="Calculation 6 2 4 2 6" xfId="13040"/>
    <cellStyle name="Calculation 6 2 4 2 6 2" xfId="13041"/>
    <cellStyle name="Calculation 6 2 4 2 6 2 2" xfId="13042"/>
    <cellStyle name="Calculation 6 2 4 2 6 3" xfId="13043"/>
    <cellStyle name="Calculation 6 2 4 2 7" xfId="13044"/>
    <cellStyle name="Calculation 6 2 4 2 7 2" xfId="13045"/>
    <cellStyle name="Calculation 6 2 4 2 7 2 2" xfId="13046"/>
    <cellStyle name="Calculation 6 2 4 2 7 3" xfId="13047"/>
    <cellStyle name="Calculation 6 2 4 2 8" xfId="13048"/>
    <cellStyle name="Calculation 6 2 4 2 8 2" xfId="13049"/>
    <cellStyle name="Calculation 6 2 4 2 8 2 2" xfId="13050"/>
    <cellStyle name="Calculation 6 2 4 2 8 3" xfId="13051"/>
    <cellStyle name="Calculation 6 2 4 2 9" xfId="13052"/>
    <cellStyle name="Calculation 6 2 4 2 9 2" xfId="13053"/>
    <cellStyle name="Calculation 6 2 4 2 9 2 2" xfId="13054"/>
    <cellStyle name="Calculation 6 2 4 2 9 3" xfId="13055"/>
    <cellStyle name="Calculation 6 2 4 20" xfId="13056"/>
    <cellStyle name="Calculation 6 2 4 20 2" xfId="13057"/>
    <cellStyle name="Calculation 6 2 4 20 2 2" xfId="13058"/>
    <cellStyle name="Calculation 6 2 4 20 3" xfId="13059"/>
    <cellStyle name="Calculation 6 2 4 21" xfId="13060"/>
    <cellStyle name="Calculation 6 2 4 21 2" xfId="13061"/>
    <cellStyle name="Calculation 6 2 4 21 2 2" xfId="13062"/>
    <cellStyle name="Calculation 6 2 4 21 3" xfId="13063"/>
    <cellStyle name="Calculation 6 2 4 22" xfId="13064"/>
    <cellStyle name="Calculation 6 2 4 22 2" xfId="13065"/>
    <cellStyle name="Calculation 6 2 4 23" xfId="13066"/>
    <cellStyle name="Calculation 6 2 4 3" xfId="13067"/>
    <cellStyle name="Calculation 6 2 4 3 2" xfId="13068"/>
    <cellStyle name="Calculation 6 2 4 3 2 2" xfId="13069"/>
    <cellStyle name="Calculation 6 2 4 3 3" xfId="13070"/>
    <cellStyle name="Calculation 6 2 4 4" xfId="13071"/>
    <cellStyle name="Calculation 6 2 4 4 2" xfId="13072"/>
    <cellStyle name="Calculation 6 2 4 4 2 2" xfId="13073"/>
    <cellStyle name="Calculation 6 2 4 4 3" xfId="13074"/>
    <cellStyle name="Calculation 6 2 4 5" xfId="13075"/>
    <cellStyle name="Calculation 6 2 4 5 2" xfId="13076"/>
    <cellStyle name="Calculation 6 2 4 5 2 2" xfId="13077"/>
    <cellStyle name="Calculation 6 2 4 5 3" xfId="13078"/>
    <cellStyle name="Calculation 6 2 4 6" xfId="13079"/>
    <cellStyle name="Calculation 6 2 4 6 2" xfId="13080"/>
    <cellStyle name="Calculation 6 2 4 6 2 2" xfId="13081"/>
    <cellStyle name="Calculation 6 2 4 6 3" xfId="13082"/>
    <cellStyle name="Calculation 6 2 4 7" xfId="13083"/>
    <cellStyle name="Calculation 6 2 4 7 2" xfId="13084"/>
    <cellStyle name="Calculation 6 2 4 7 2 2" xfId="13085"/>
    <cellStyle name="Calculation 6 2 4 7 3" xfId="13086"/>
    <cellStyle name="Calculation 6 2 4 8" xfId="13087"/>
    <cellStyle name="Calculation 6 2 4 8 2" xfId="13088"/>
    <cellStyle name="Calculation 6 2 4 8 2 2" xfId="13089"/>
    <cellStyle name="Calculation 6 2 4 8 3" xfId="13090"/>
    <cellStyle name="Calculation 6 2 4 9" xfId="13091"/>
    <cellStyle name="Calculation 6 2 4 9 2" xfId="13092"/>
    <cellStyle name="Calculation 6 2 4 9 2 2" xfId="13093"/>
    <cellStyle name="Calculation 6 2 4 9 3" xfId="13094"/>
    <cellStyle name="Calculation 6 2 5" xfId="13095"/>
    <cellStyle name="Calculation 6 2 5 10" xfId="13096"/>
    <cellStyle name="Calculation 6 2 5 10 2" xfId="13097"/>
    <cellStyle name="Calculation 6 2 5 10 2 2" xfId="13098"/>
    <cellStyle name="Calculation 6 2 5 10 3" xfId="13099"/>
    <cellStyle name="Calculation 6 2 5 11" xfId="13100"/>
    <cellStyle name="Calculation 6 2 5 11 2" xfId="13101"/>
    <cellStyle name="Calculation 6 2 5 11 2 2" xfId="13102"/>
    <cellStyle name="Calculation 6 2 5 11 3" xfId="13103"/>
    <cellStyle name="Calculation 6 2 5 12" xfId="13104"/>
    <cellStyle name="Calculation 6 2 5 12 2" xfId="13105"/>
    <cellStyle name="Calculation 6 2 5 12 2 2" xfId="13106"/>
    <cellStyle name="Calculation 6 2 5 12 3" xfId="13107"/>
    <cellStyle name="Calculation 6 2 5 13" xfId="13108"/>
    <cellStyle name="Calculation 6 2 5 13 2" xfId="13109"/>
    <cellStyle name="Calculation 6 2 5 13 2 2" xfId="13110"/>
    <cellStyle name="Calculation 6 2 5 13 3" xfId="13111"/>
    <cellStyle name="Calculation 6 2 5 14" xfId="13112"/>
    <cellStyle name="Calculation 6 2 5 14 2" xfId="13113"/>
    <cellStyle name="Calculation 6 2 5 14 2 2" xfId="13114"/>
    <cellStyle name="Calculation 6 2 5 14 3" xfId="13115"/>
    <cellStyle name="Calculation 6 2 5 15" xfId="13116"/>
    <cellStyle name="Calculation 6 2 5 15 2" xfId="13117"/>
    <cellStyle name="Calculation 6 2 5 15 2 2" xfId="13118"/>
    <cellStyle name="Calculation 6 2 5 15 3" xfId="13119"/>
    <cellStyle name="Calculation 6 2 5 16" xfId="13120"/>
    <cellStyle name="Calculation 6 2 5 16 2" xfId="13121"/>
    <cellStyle name="Calculation 6 2 5 16 2 2" xfId="13122"/>
    <cellStyle name="Calculation 6 2 5 16 3" xfId="13123"/>
    <cellStyle name="Calculation 6 2 5 17" xfId="13124"/>
    <cellStyle name="Calculation 6 2 5 17 2" xfId="13125"/>
    <cellStyle name="Calculation 6 2 5 17 2 2" xfId="13126"/>
    <cellStyle name="Calculation 6 2 5 17 3" xfId="13127"/>
    <cellStyle name="Calculation 6 2 5 18" xfId="13128"/>
    <cellStyle name="Calculation 6 2 5 18 2" xfId="13129"/>
    <cellStyle name="Calculation 6 2 5 18 2 2" xfId="13130"/>
    <cellStyle name="Calculation 6 2 5 18 3" xfId="13131"/>
    <cellStyle name="Calculation 6 2 5 19" xfId="13132"/>
    <cellStyle name="Calculation 6 2 5 19 2" xfId="13133"/>
    <cellStyle name="Calculation 6 2 5 19 2 2" xfId="13134"/>
    <cellStyle name="Calculation 6 2 5 19 3" xfId="13135"/>
    <cellStyle name="Calculation 6 2 5 2" xfId="13136"/>
    <cellStyle name="Calculation 6 2 5 2 2" xfId="13137"/>
    <cellStyle name="Calculation 6 2 5 2 2 2" xfId="13138"/>
    <cellStyle name="Calculation 6 2 5 2 3" xfId="13139"/>
    <cellStyle name="Calculation 6 2 5 20" xfId="13140"/>
    <cellStyle name="Calculation 6 2 5 20 2" xfId="13141"/>
    <cellStyle name="Calculation 6 2 5 20 2 2" xfId="13142"/>
    <cellStyle name="Calculation 6 2 5 20 3" xfId="13143"/>
    <cellStyle name="Calculation 6 2 5 21" xfId="13144"/>
    <cellStyle name="Calculation 6 2 5 21 2" xfId="13145"/>
    <cellStyle name="Calculation 6 2 5 22" xfId="13146"/>
    <cellStyle name="Calculation 6 2 5 3" xfId="13147"/>
    <cellStyle name="Calculation 6 2 5 3 2" xfId="13148"/>
    <cellStyle name="Calculation 6 2 5 3 2 2" xfId="13149"/>
    <cellStyle name="Calculation 6 2 5 3 3" xfId="13150"/>
    <cellStyle name="Calculation 6 2 5 4" xfId="13151"/>
    <cellStyle name="Calculation 6 2 5 4 2" xfId="13152"/>
    <cellStyle name="Calculation 6 2 5 4 2 2" xfId="13153"/>
    <cellStyle name="Calculation 6 2 5 4 3" xfId="13154"/>
    <cellStyle name="Calculation 6 2 5 5" xfId="13155"/>
    <cellStyle name="Calculation 6 2 5 5 2" xfId="13156"/>
    <cellStyle name="Calculation 6 2 5 5 2 2" xfId="13157"/>
    <cellStyle name="Calculation 6 2 5 5 3" xfId="13158"/>
    <cellStyle name="Calculation 6 2 5 6" xfId="13159"/>
    <cellStyle name="Calculation 6 2 5 6 2" xfId="13160"/>
    <cellStyle name="Calculation 6 2 5 6 2 2" xfId="13161"/>
    <cellStyle name="Calculation 6 2 5 6 3" xfId="13162"/>
    <cellStyle name="Calculation 6 2 5 7" xfId="13163"/>
    <cellStyle name="Calculation 6 2 5 7 2" xfId="13164"/>
    <cellStyle name="Calculation 6 2 5 7 2 2" xfId="13165"/>
    <cellStyle name="Calculation 6 2 5 7 3" xfId="13166"/>
    <cellStyle name="Calculation 6 2 5 8" xfId="13167"/>
    <cellStyle name="Calculation 6 2 5 8 2" xfId="13168"/>
    <cellStyle name="Calculation 6 2 5 8 2 2" xfId="13169"/>
    <cellStyle name="Calculation 6 2 5 8 3" xfId="13170"/>
    <cellStyle name="Calculation 6 2 5 9" xfId="13171"/>
    <cellStyle name="Calculation 6 2 5 9 2" xfId="13172"/>
    <cellStyle name="Calculation 6 2 5 9 2 2" xfId="13173"/>
    <cellStyle name="Calculation 6 2 5 9 3" xfId="13174"/>
    <cellStyle name="Calculation 6 2 6" xfId="13175"/>
    <cellStyle name="Calculation 6 2 6 2" xfId="13176"/>
    <cellStyle name="Calculation 6 2 6 2 2" xfId="13177"/>
    <cellStyle name="Calculation 6 2 6 3" xfId="13178"/>
    <cellStyle name="Calculation 6 2 7" xfId="13179"/>
    <cellStyle name="Calculation 6 2 7 2" xfId="13180"/>
    <cellStyle name="Calculation 6 2 7 2 2" xfId="13181"/>
    <cellStyle name="Calculation 6 2 7 3" xfId="13182"/>
    <cellStyle name="Calculation 6 2 8" xfId="13183"/>
    <cellStyle name="Calculation 6 2 8 2" xfId="13184"/>
    <cellStyle name="Calculation 6 2 8 2 2" xfId="13185"/>
    <cellStyle name="Calculation 6 2 8 3" xfId="13186"/>
    <cellStyle name="Calculation 6 2 9" xfId="13187"/>
    <cellStyle name="Calculation 6 2 9 2" xfId="13188"/>
    <cellStyle name="Calculation 6 2 9 2 2" xfId="13189"/>
    <cellStyle name="Calculation 6 2 9 3" xfId="13190"/>
    <cellStyle name="Calculation 6 20" xfId="13191"/>
    <cellStyle name="Calculation 6 20 2" xfId="13192"/>
    <cellStyle name="Calculation 6 20 2 2" xfId="13193"/>
    <cellStyle name="Calculation 6 20 3" xfId="13194"/>
    <cellStyle name="Calculation 6 21" xfId="13195"/>
    <cellStyle name="Calculation 6 21 2" xfId="13196"/>
    <cellStyle name="Calculation 6 21 2 2" xfId="13197"/>
    <cellStyle name="Calculation 6 21 3" xfId="13198"/>
    <cellStyle name="Calculation 6 22" xfId="13199"/>
    <cellStyle name="Calculation 6 22 2" xfId="13200"/>
    <cellStyle name="Calculation 6 23" xfId="13201"/>
    <cellStyle name="Calculation 6 24" xfId="13202"/>
    <cellStyle name="Calculation 6 25" xfId="13203"/>
    <cellStyle name="Calculation 6 26" xfId="13204"/>
    <cellStyle name="Calculation 6 3" xfId="13205"/>
    <cellStyle name="Calculation 6 3 10" xfId="13206"/>
    <cellStyle name="Calculation 6 3 10 2" xfId="13207"/>
    <cellStyle name="Calculation 6 3 10 2 2" xfId="13208"/>
    <cellStyle name="Calculation 6 3 10 3" xfId="13209"/>
    <cellStyle name="Calculation 6 3 11" xfId="13210"/>
    <cellStyle name="Calculation 6 3 11 2" xfId="13211"/>
    <cellStyle name="Calculation 6 3 11 2 2" xfId="13212"/>
    <cellStyle name="Calculation 6 3 11 3" xfId="13213"/>
    <cellStyle name="Calculation 6 3 12" xfId="13214"/>
    <cellStyle name="Calculation 6 3 12 2" xfId="13215"/>
    <cellStyle name="Calculation 6 3 12 2 2" xfId="13216"/>
    <cellStyle name="Calculation 6 3 12 3" xfId="13217"/>
    <cellStyle name="Calculation 6 3 13" xfId="13218"/>
    <cellStyle name="Calculation 6 3 13 2" xfId="13219"/>
    <cellStyle name="Calculation 6 3 13 2 2" xfId="13220"/>
    <cellStyle name="Calculation 6 3 13 3" xfId="13221"/>
    <cellStyle name="Calculation 6 3 14" xfId="13222"/>
    <cellStyle name="Calculation 6 3 14 2" xfId="13223"/>
    <cellStyle name="Calculation 6 3 14 2 2" xfId="13224"/>
    <cellStyle name="Calculation 6 3 14 3" xfId="13225"/>
    <cellStyle name="Calculation 6 3 15" xfId="13226"/>
    <cellStyle name="Calculation 6 3 15 2" xfId="13227"/>
    <cellStyle name="Calculation 6 3 15 2 2" xfId="13228"/>
    <cellStyle name="Calculation 6 3 15 3" xfId="13229"/>
    <cellStyle name="Calculation 6 3 16" xfId="13230"/>
    <cellStyle name="Calculation 6 3 16 2" xfId="13231"/>
    <cellStyle name="Calculation 6 3 16 2 2" xfId="13232"/>
    <cellStyle name="Calculation 6 3 16 3" xfId="13233"/>
    <cellStyle name="Calculation 6 3 17" xfId="13234"/>
    <cellStyle name="Calculation 6 3 17 2" xfId="13235"/>
    <cellStyle name="Calculation 6 3 17 2 2" xfId="13236"/>
    <cellStyle name="Calculation 6 3 17 3" xfId="13237"/>
    <cellStyle name="Calculation 6 3 18" xfId="13238"/>
    <cellStyle name="Calculation 6 3 18 2" xfId="13239"/>
    <cellStyle name="Calculation 6 3 19" xfId="13240"/>
    <cellStyle name="Calculation 6 3 2" xfId="13241"/>
    <cellStyle name="Calculation 6 3 2 10" xfId="13242"/>
    <cellStyle name="Calculation 6 3 2 10 2" xfId="13243"/>
    <cellStyle name="Calculation 6 3 2 10 2 2" xfId="13244"/>
    <cellStyle name="Calculation 6 3 2 10 3" xfId="13245"/>
    <cellStyle name="Calculation 6 3 2 11" xfId="13246"/>
    <cellStyle name="Calculation 6 3 2 11 2" xfId="13247"/>
    <cellStyle name="Calculation 6 3 2 11 2 2" xfId="13248"/>
    <cellStyle name="Calculation 6 3 2 11 3" xfId="13249"/>
    <cellStyle name="Calculation 6 3 2 12" xfId="13250"/>
    <cellStyle name="Calculation 6 3 2 12 2" xfId="13251"/>
    <cellStyle name="Calculation 6 3 2 12 2 2" xfId="13252"/>
    <cellStyle name="Calculation 6 3 2 12 3" xfId="13253"/>
    <cellStyle name="Calculation 6 3 2 13" xfId="13254"/>
    <cellStyle name="Calculation 6 3 2 13 2" xfId="13255"/>
    <cellStyle name="Calculation 6 3 2 13 2 2" xfId="13256"/>
    <cellStyle name="Calculation 6 3 2 13 3" xfId="13257"/>
    <cellStyle name="Calculation 6 3 2 14" xfId="13258"/>
    <cellStyle name="Calculation 6 3 2 14 2" xfId="13259"/>
    <cellStyle name="Calculation 6 3 2 14 2 2" xfId="13260"/>
    <cellStyle name="Calculation 6 3 2 14 3" xfId="13261"/>
    <cellStyle name="Calculation 6 3 2 15" xfId="13262"/>
    <cellStyle name="Calculation 6 3 2 15 2" xfId="13263"/>
    <cellStyle name="Calculation 6 3 2 15 2 2" xfId="13264"/>
    <cellStyle name="Calculation 6 3 2 15 3" xfId="13265"/>
    <cellStyle name="Calculation 6 3 2 16" xfId="13266"/>
    <cellStyle name="Calculation 6 3 2 16 2" xfId="13267"/>
    <cellStyle name="Calculation 6 3 2 16 2 2" xfId="13268"/>
    <cellStyle name="Calculation 6 3 2 16 3" xfId="13269"/>
    <cellStyle name="Calculation 6 3 2 17" xfId="13270"/>
    <cellStyle name="Calculation 6 3 2 17 2" xfId="13271"/>
    <cellStyle name="Calculation 6 3 2 17 2 2" xfId="13272"/>
    <cellStyle name="Calculation 6 3 2 17 3" xfId="13273"/>
    <cellStyle name="Calculation 6 3 2 18" xfId="13274"/>
    <cellStyle name="Calculation 6 3 2 18 2" xfId="13275"/>
    <cellStyle name="Calculation 6 3 2 18 2 2" xfId="13276"/>
    <cellStyle name="Calculation 6 3 2 18 3" xfId="13277"/>
    <cellStyle name="Calculation 6 3 2 19" xfId="13278"/>
    <cellStyle name="Calculation 6 3 2 19 2" xfId="13279"/>
    <cellStyle name="Calculation 6 3 2 19 2 2" xfId="13280"/>
    <cellStyle name="Calculation 6 3 2 19 3" xfId="13281"/>
    <cellStyle name="Calculation 6 3 2 2" xfId="13282"/>
    <cellStyle name="Calculation 6 3 2 2 2" xfId="13283"/>
    <cellStyle name="Calculation 6 3 2 2 2 2" xfId="13284"/>
    <cellStyle name="Calculation 6 3 2 2 2 3" xfId="13285"/>
    <cellStyle name="Calculation 6 3 2 2 3" xfId="13286"/>
    <cellStyle name="Calculation 6 3 2 2 4" xfId="13287"/>
    <cellStyle name="Calculation 6 3 2 20" xfId="13288"/>
    <cellStyle name="Calculation 6 3 2 20 2" xfId="13289"/>
    <cellStyle name="Calculation 6 3 2 20 2 2" xfId="13290"/>
    <cellStyle name="Calculation 6 3 2 20 3" xfId="13291"/>
    <cellStyle name="Calculation 6 3 2 21" xfId="13292"/>
    <cellStyle name="Calculation 6 3 2 21 2" xfId="13293"/>
    <cellStyle name="Calculation 6 3 2 22" xfId="13294"/>
    <cellStyle name="Calculation 6 3 2 3" xfId="13295"/>
    <cellStyle name="Calculation 6 3 2 3 2" xfId="13296"/>
    <cellStyle name="Calculation 6 3 2 3 2 2" xfId="13297"/>
    <cellStyle name="Calculation 6 3 2 3 3" xfId="13298"/>
    <cellStyle name="Calculation 6 3 2 4" xfId="13299"/>
    <cellStyle name="Calculation 6 3 2 4 2" xfId="13300"/>
    <cellStyle name="Calculation 6 3 2 4 2 2" xfId="13301"/>
    <cellStyle name="Calculation 6 3 2 4 3" xfId="13302"/>
    <cellStyle name="Calculation 6 3 2 5" xfId="13303"/>
    <cellStyle name="Calculation 6 3 2 5 2" xfId="13304"/>
    <cellStyle name="Calculation 6 3 2 5 2 2" xfId="13305"/>
    <cellStyle name="Calculation 6 3 2 5 3" xfId="13306"/>
    <cellStyle name="Calculation 6 3 2 6" xfId="13307"/>
    <cellStyle name="Calculation 6 3 2 6 2" xfId="13308"/>
    <cellStyle name="Calculation 6 3 2 6 2 2" xfId="13309"/>
    <cellStyle name="Calculation 6 3 2 6 3" xfId="13310"/>
    <cellStyle name="Calculation 6 3 2 7" xfId="13311"/>
    <cellStyle name="Calculation 6 3 2 7 2" xfId="13312"/>
    <cellStyle name="Calculation 6 3 2 7 2 2" xfId="13313"/>
    <cellStyle name="Calculation 6 3 2 7 3" xfId="13314"/>
    <cellStyle name="Calculation 6 3 2 8" xfId="13315"/>
    <cellStyle name="Calculation 6 3 2 8 2" xfId="13316"/>
    <cellStyle name="Calculation 6 3 2 8 2 2" xfId="13317"/>
    <cellStyle name="Calculation 6 3 2 8 3" xfId="13318"/>
    <cellStyle name="Calculation 6 3 2 9" xfId="13319"/>
    <cellStyle name="Calculation 6 3 2 9 2" xfId="13320"/>
    <cellStyle name="Calculation 6 3 2 9 2 2" xfId="13321"/>
    <cellStyle name="Calculation 6 3 2 9 3" xfId="13322"/>
    <cellStyle name="Calculation 6 3 3" xfId="13323"/>
    <cellStyle name="Calculation 6 3 3 2" xfId="13324"/>
    <cellStyle name="Calculation 6 3 3 2 2" xfId="13325"/>
    <cellStyle name="Calculation 6 3 3 2 3" xfId="13326"/>
    <cellStyle name="Calculation 6 3 3 3" xfId="13327"/>
    <cellStyle name="Calculation 6 3 3 4" xfId="13328"/>
    <cellStyle name="Calculation 6 3 4" xfId="13329"/>
    <cellStyle name="Calculation 6 3 4 2" xfId="13330"/>
    <cellStyle name="Calculation 6 3 4 2 2" xfId="13331"/>
    <cellStyle name="Calculation 6 3 4 3" xfId="13332"/>
    <cellStyle name="Calculation 6 3 5" xfId="13333"/>
    <cellStyle name="Calculation 6 3 5 2" xfId="13334"/>
    <cellStyle name="Calculation 6 3 5 2 2" xfId="13335"/>
    <cellStyle name="Calculation 6 3 5 3" xfId="13336"/>
    <cellStyle name="Calculation 6 3 6" xfId="13337"/>
    <cellStyle name="Calculation 6 3 6 2" xfId="13338"/>
    <cellStyle name="Calculation 6 3 6 2 2" xfId="13339"/>
    <cellStyle name="Calculation 6 3 6 3" xfId="13340"/>
    <cellStyle name="Calculation 6 3 7" xfId="13341"/>
    <cellStyle name="Calculation 6 3 7 2" xfId="13342"/>
    <cellStyle name="Calculation 6 3 7 2 2" xfId="13343"/>
    <cellStyle name="Calculation 6 3 7 3" xfId="13344"/>
    <cellStyle name="Calculation 6 3 8" xfId="13345"/>
    <cellStyle name="Calculation 6 3 8 2" xfId="13346"/>
    <cellStyle name="Calculation 6 3 8 2 2" xfId="13347"/>
    <cellStyle name="Calculation 6 3 8 3" xfId="13348"/>
    <cellStyle name="Calculation 6 3 9" xfId="13349"/>
    <cellStyle name="Calculation 6 3 9 2" xfId="13350"/>
    <cellStyle name="Calculation 6 3 9 2 2" xfId="13351"/>
    <cellStyle name="Calculation 6 3 9 3" xfId="13352"/>
    <cellStyle name="Calculation 6 4" xfId="13353"/>
    <cellStyle name="Calculation 6 4 10" xfId="13354"/>
    <cellStyle name="Calculation 6 4 10 2" xfId="13355"/>
    <cellStyle name="Calculation 6 4 10 2 2" xfId="13356"/>
    <cellStyle name="Calculation 6 4 10 3" xfId="13357"/>
    <cellStyle name="Calculation 6 4 11" xfId="13358"/>
    <cellStyle name="Calculation 6 4 11 2" xfId="13359"/>
    <cellStyle name="Calculation 6 4 11 2 2" xfId="13360"/>
    <cellStyle name="Calculation 6 4 11 3" xfId="13361"/>
    <cellStyle name="Calculation 6 4 12" xfId="13362"/>
    <cellStyle name="Calculation 6 4 12 2" xfId="13363"/>
    <cellStyle name="Calculation 6 4 12 2 2" xfId="13364"/>
    <cellStyle name="Calculation 6 4 12 3" xfId="13365"/>
    <cellStyle name="Calculation 6 4 13" xfId="13366"/>
    <cellStyle name="Calculation 6 4 13 2" xfId="13367"/>
    <cellStyle name="Calculation 6 4 13 2 2" xfId="13368"/>
    <cellStyle name="Calculation 6 4 13 3" xfId="13369"/>
    <cellStyle name="Calculation 6 4 14" xfId="13370"/>
    <cellStyle name="Calculation 6 4 14 2" xfId="13371"/>
    <cellStyle name="Calculation 6 4 14 2 2" xfId="13372"/>
    <cellStyle name="Calculation 6 4 14 3" xfId="13373"/>
    <cellStyle name="Calculation 6 4 15" xfId="13374"/>
    <cellStyle name="Calculation 6 4 15 2" xfId="13375"/>
    <cellStyle name="Calculation 6 4 15 2 2" xfId="13376"/>
    <cellStyle name="Calculation 6 4 15 3" xfId="13377"/>
    <cellStyle name="Calculation 6 4 16" xfId="13378"/>
    <cellStyle name="Calculation 6 4 16 2" xfId="13379"/>
    <cellStyle name="Calculation 6 4 16 2 2" xfId="13380"/>
    <cellStyle name="Calculation 6 4 16 3" xfId="13381"/>
    <cellStyle name="Calculation 6 4 17" xfId="13382"/>
    <cellStyle name="Calculation 6 4 17 2" xfId="13383"/>
    <cellStyle name="Calculation 6 4 17 2 2" xfId="13384"/>
    <cellStyle name="Calculation 6 4 17 3" xfId="13385"/>
    <cellStyle name="Calculation 6 4 18" xfId="13386"/>
    <cellStyle name="Calculation 6 4 18 2" xfId="13387"/>
    <cellStyle name="Calculation 6 4 19" xfId="13388"/>
    <cellStyle name="Calculation 6 4 2" xfId="13389"/>
    <cellStyle name="Calculation 6 4 2 10" xfId="13390"/>
    <cellStyle name="Calculation 6 4 2 10 2" xfId="13391"/>
    <cellStyle name="Calculation 6 4 2 10 2 2" xfId="13392"/>
    <cellStyle name="Calculation 6 4 2 10 3" xfId="13393"/>
    <cellStyle name="Calculation 6 4 2 11" xfId="13394"/>
    <cellStyle name="Calculation 6 4 2 11 2" xfId="13395"/>
    <cellStyle name="Calculation 6 4 2 11 2 2" xfId="13396"/>
    <cellStyle name="Calculation 6 4 2 11 3" xfId="13397"/>
    <cellStyle name="Calculation 6 4 2 12" xfId="13398"/>
    <cellStyle name="Calculation 6 4 2 12 2" xfId="13399"/>
    <cellStyle name="Calculation 6 4 2 12 2 2" xfId="13400"/>
    <cellStyle name="Calculation 6 4 2 12 3" xfId="13401"/>
    <cellStyle name="Calculation 6 4 2 13" xfId="13402"/>
    <cellStyle name="Calculation 6 4 2 13 2" xfId="13403"/>
    <cellStyle name="Calculation 6 4 2 13 2 2" xfId="13404"/>
    <cellStyle name="Calculation 6 4 2 13 3" xfId="13405"/>
    <cellStyle name="Calculation 6 4 2 14" xfId="13406"/>
    <cellStyle name="Calculation 6 4 2 14 2" xfId="13407"/>
    <cellStyle name="Calculation 6 4 2 14 2 2" xfId="13408"/>
    <cellStyle name="Calculation 6 4 2 14 3" xfId="13409"/>
    <cellStyle name="Calculation 6 4 2 15" xfId="13410"/>
    <cellStyle name="Calculation 6 4 2 15 2" xfId="13411"/>
    <cellStyle name="Calculation 6 4 2 15 2 2" xfId="13412"/>
    <cellStyle name="Calculation 6 4 2 15 3" xfId="13413"/>
    <cellStyle name="Calculation 6 4 2 16" xfId="13414"/>
    <cellStyle name="Calculation 6 4 2 16 2" xfId="13415"/>
    <cellStyle name="Calculation 6 4 2 16 2 2" xfId="13416"/>
    <cellStyle name="Calculation 6 4 2 16 3" xfId="13417"/>
    <cellStyle name="Calculation 6 4 2 17" xfId="13418"/>
    <cellStyle name="Calculation 6 4 2 17 2" xfId="13419"/>
    <cellStyle name="Calculation 6 4 2 17 2 2" xfId="13420"/>
    <cellStyle name="Calculation 6 4 2 17 3" xfId="13421"/>
    <cellStyle name="Calculation 6 4 2 18" xfId="13422"/>
    <cellStyle name="Calculation 6 4 2 18 2" xfId="13423"/>
    <cellStyle name="Calculation 6 4 2 18 2 2" xfId="13424"/>
    <cellStyle name="Calculation 6 4 2 18 3" xfId="13425"/>
    <cellStyle name="Calculation 6 4 2 19" xfId="13426"/>
    <cellStyle name="Calculation 6 4 2 19 2" xfId="13427"/>
    <cellStyle name="Calculation 6 4 2 19 2 2" xfId="13428"/>
    <cellStyle name="Calculation 6 4 2 19 3" xfId="13429"/>
    <cellStyle name="Calculation 6 4 2 2" xfId="13430"/>
    <cellStyle name="Calculation 6 4 2 2 2" xfId="13431"/>
    <cellStyle name="Calculation 6 4 2 2 2 2" xfId="13432"/>
    <cellStyle name="Calculation 6 4 2 2 2 3" xfId="13433"/>
    <cellStyle name="Calculation 6 4 2 2 3" xfId="13434"/>
    <cellStyle name="Calculation 6 4 2 2 4" xfId="13435"/>
    <cellStyle name="Calculation 6 4 2 20" xfId="13436"/>
    <cellStyle name="Calculation 6 4 2 20 2" xfId="13437"/>
    <cellStyle name="Calculation 6 4 2 20 2 2" xfId="13438"/>
    <cellStyle name="Calculation 6 4 2 20 3" xfId="13439"/>
    <cellStyle name="Calculation 6 4 2 21" xfId="13440"/>
    <cellStyle name="Calculation 6 4 2 21 2" xfId="13441"/>
    <cellStyle name="Calculation 6 4 2 22" xfId="13442"/>
    <cellStyle name="Calculation 6 4 2 3" xfId="13443"/>
    <cellStyle name="Calculation 6 4 2 3 2" xfId="13444"/>
    <cellStyle name="Calculation 6 4 2 3 2 2" xfId="13445"/>
    <cellStyle name="Calculation 6 4 2 3 3" xfId="13446"/>
    <cellStyle name="Calculation 6 4 2 4" xfId="13447"/>
    <cellStyle name="Calculation 6 4 2 4 2" xfId="13448"/>
    <cellStyle name="Calculation 6 4 2 4 2 2" xfId="13449"/>
    <cellStyle name="Calculation 6 4 2 4 3" xfId="13450"/>
    <cellStyle name="Calculation 6 4 2 5" xfId="13451"/>
    <cellStyle name="Calculation 6 4 2 5 2" xfId="13452"/>
    <cellStyle name="Calculation 6 4 2 5 2 2" xfId="13453"/>
    <cellStyle name="Calculation 6 4 2 5 3" xfId="13454"/>
    <cellStyle name="Calculation 6 4 2 6" xfId="13455"/>
    <cellStyle name="Calculation 6 4 2 6 2" xfId="13456"/>
    <cellStyle name="Calculation 6 4 2 6 2 2" xfId="13457"/>
    <cellStyle name="Calculation 6 4 2 6 3" xfId="13458"/>
    <cellStyle name="Calculation 6 4 2 7" xfId="13459"/>
    <cellStyle name="Calculation 6 4 2 7 2" xfId="13460"/>
    <cellStyle name="Calculation 6 4 2 7 2 2" xfId="13461"/>
    <cellStyle name="Calculation 6 4 2 7 3" xfId="13462"/>
    <cellStyle name="Calculation 6 4 2 8" xfId="13463"/>
    <cellStyle name="Calculation 6 4 2 8 2" xfId="13464"/>
    <cellStyle name="Calculation 6 4 2 8 2 2" xfId="13465"/>
    <cellStyle name="Calculation 6 4 2 8 3" xfId="13466"/>
    <cellStyle name="Calculation 6 4 2 9" xfId="13467"/>
    <cellStyle name="Calculation 6 4 2 9 2" xfId="13468"/>
    <cellStyle name="Calculation 6 4 2 9 2 2" xfId="13469"/>
    <cellStyle name="Calculation 6 4 2 9 3" xfId="13470"/>
    <cellStyle name="Calculation 6 4 3" xfId="13471"/>
    <cellStyle name="Calculation 6 4 3 2" xfId="13472"/>
    <cellStyle name="Calculation 6 4 3 2 2" xfId="13473"/>
    <cellStyle name="Calculation 6 4 3 2 3" xfId="13474"/>
    <cellStyle name="Calculation 6 4 3 3" xfId="13475"/>
    <cellStyle name="Calculation 6 4 3 4" xfId="13476"/>
    <cellStyle name="Calculation 6 4 4" xfId="13477"/>
    <cellStyle name="Calculation 6 4 4 2" xfId="13478"/>
    <cellStyle name="Calculation 6 4 4 2 2" xfId="13479"/>
    <cellStyle name="Calculation 6 4 4 3" xfId="13480"/>
    <cellStyle name="Calculation 6 4 5" xfId="13481"/>
    <cellStyle name="Calculation 6 4 5 2" xfId="13482"/>
    <cellStyle name="Calculation 6 4 5 2 2" xfId="13483"/>
    <cellStyle name="Calculation 6 4 5 3" xfId="13484"/>
    <cellStyle name="Calculation 6 4 6" xfId="13485"/>
    <cellStyle name="Calculation 6 4 6 2" xfId="13486"/>
    <cellStyle name="Calculation 6 4 6 2 2" xfId="13487"/>
    <cellStyle name="Calculation 6 4 6 3" xfId="13488"/>
    <cellStyle name="Calculation 6 4 7" xfId="13489"/>
    <cellStyle name="Calculation 6 4 7 2" xfId="13490"/>
    <cellStyle name="Calculation 6 4 7 2 2" xfId="13491"/>
    <cellStyle name="Calculation 6 4 7 3" xfId="13492"/>
    <cellStyle name="Calculation 6 4 8" xfId="13493"/>
    <cellStyle name="Calculation 6 4 8 2" xfId="13494"/>
    <cellStyle name="Calculation 6 4 8 2 2" xfId="13495"/>
    <cellStyle name="Calculation 6 4 8 3" xfId="13496"/>
    <cellStyle name="Calculation 6 4 9" xfId="13497"/>
    <cellStyle name="Calculation 6 4 9 2" xfId="13498"/>
    <cellStyle name="Calculation 6 4 9 2 2" xfId="13499"/>
    <cellStyle name="Calculation 6 4 9 3" xfId="13500"/>
    <cellStyle name="Calculation 6 5" xfId="13501"/>
    <cellStyle name="Calculation 6 5 10" xfId="13502"/>
    <cellStyle name="Calculation 6 5 10 2" xfId="13503"/>
    <cellStyle name="Calculation 6 5 10 2 2" xfId="13504"/>
    <cellStyle name="Calculation 6 5 10 3" xfId="13505"/>
    <cellStyle name="Calculation 6 5 11" xfId="13506"/>
    <cellStyle name="Calculation 6 5 11 2" xfId="13507"/>
    <cellStyle name="Calculation 6 5 11 2 2" xfId="13508"/>
    <cellStyle name="Calculation 6 5 11 3" xfId="13509"/>
    <cellStyle name="Calculation 6 5 12" xfId="13510"/>
    <cellStyle name="Calculation 6 5 12 2" xfId="13511"/>
    <cellStyle name="Calculation 6 5 12 2 2" xfId="13512"/>
    <cellStyle name="Calculation 6 5 12 3" xfId="13513"/>
    <cellStyle name="Calculation 6 5 13" xfId="13514"/>
    <cellStyle name="Calculation 6 5 13 2" xfId="13515"/>
    <cellStyle name="Calculation 6 5 13 2 2" xfId="13516"/>
    <cellStyle name="Calculation 6 5 13 3" xfId="13517"/>
    <cellStyle name="Calculation 6 5 14" xfId="13518"/>
    <cellStyle name="Calculation 6 5 14 2" xfId="13519"/>
    <cellStyle name="Calculation 6 5 14 2 2" xfId="13520"/>
    <cellStyle name="Calculation 6 5 14 3" xfId="13521"/>
    <cellStyle name="Calculation 6 5 15" xfId="13522"/>
    <cellStyle name="Calculation 6 5 15 2" xfId="13523"/>
    <cellStyle name="Calculation 6 5 15 2 2" xfId="13524"/>
    <cellStyle name="Calculation 6 5 15 3" xfId="13525"/>
    <cellStyle name="Calculation 6 5 16" xfId="13526"/>
    <cellStyle name="Calculation 6 5 16 2" xfId="13527"/>
    <cellStyle name="Calculation 6 5 16 2 2" xfId="13528"/>
    <cellStyle name="Calculation 6 5 16 3" xfId="13529"/>
    <cellStyle name="Calculation 6 5 17" xfId="13530"/>
    <cellStyle name="Calculation 6 5 17 2" xfId="13531"/>
    <cellStyle name="Calculation 6 5 17 2 2" xfId="13532"/>
    <cellStyle name="Calculation 6 5 17 3" xfId="13533"/>
    <cellStyle name="Calculation 6 5 18" xfId="13534"/>
    <cellStyle name="Calculation 6 5 18 2" xfId="13535"/>
    <cellStyle name="Calculation 6 5 18 2 2" xfId="13536"/>
    <cellStyle name="Calculation 6 5 18 3" xfId="13537"/>
    <cellStyle name="Calculation 6 5 19" xfId="13538"/>
    <cellStyle name="Calculation 6 5 19 2" xfId="13539"/>
    <cellStyle name="Calculation 6 5 19 2 2" xfId="13540"/>
    <cellStyle name="Calculation 6 5 19 3" xfId="13541"/>
    <cellStyle name="Calculation 6 5 2" xfId="13542"/>
    <cellStyle name="Calculation 6 5 2 10" xfId="13543"/>
    <cellStyle name="Calculation 6 5 2 10 2" xfId="13544"/>
    <cellStyle name="Calculation 6 5 2 10 2 2" xfId="13545"/>
    <cellStyle name="Calculation 6 5 2 10 3" xfId="13546"/>
    <cellStyle name="Calculation 6 5 2 11" xfId="13547"/>
    <cellStyle name="Calculation 6 5 2 11 2" xfId="13548"/>
    <cellStyle name="Calculation 6 5 2 11 2 2" xfId="13549"/>
    <cellStyle name="Calculation 6 5 2 11 3" xfId="13550"/>
    <cellStyle name="Calculation 6 5 2 12" xfId="13551"/>
    <cellStyle name="Calculation 6 5 2 12 2" xfId="13552"/>
    <cellStyle name="Calculation 6 5 2 12 2 2" xfId="13553"/>
    <cellStyle name="Calculation 6 5 2 12 3" xfId="13554"/>
    <cellStyle name="Calculation 6 5 2 13" xfId="13555"/>
    <cellStyle name="Calculation 6 5 2 13 2" xfId="13556"/>
    <cellStyle name="Calculation 6 5 2 13 2 2" xfId="13557"/>
    <cellStyle name="Calculation 6 5 2 13 3" xfId="13558"/>
    <cellStyle name="Calculation 6 5 2 14" xfId="13559"/>
    <cellStyle name="Calculation 6 5 2 14 2" xfId="13560"/>
    <cellStyle name="Calculation 6 5 2 14 2 2" xfId="13561"/>
    <cellStyle name="Calculation 6 5 2 14 3" xfId="13562"/>
    <cellStyle name="Calculation 6 5 2 15" xfId="13563"/>
    <cellStyle name="Calculation 6 5 2 15 2" xfId="13564"/>
    <cellStyle name="Calculation 6 5 2 15 2 2" xfId="13565"/>
    <cellStyle name="Calculation 6 5 2 15 3" xfId="13566"/>
    <cellStyle name="Calculation 6 5 2 16" xfId="13567"/>
    <cellStyle name="Calculation 6 5 2 16 2" xfId="13568"/>
    <cellStyle name="Calculation 6 5 2 16 2 2" xfId="13569"/>
    <cellStyle name="Calculation 6 5 2 16 3" xfId="13570"/>
    <cellStyle name="Calculation 6 5 2 17" xfId="13571"/>
    <cellStyle name="Calculation 6 5 2 17 2" xfId="13572"/>
    <cellStyle name="Calculation 6 5 2 17 2 2" xfId="13573"/>
    <cellStyle name="Calculation 6 5 2 17 3" xfId="13574"/>
    <cellStyle name="Calculation 6 5 2 18" xfId="13575"/>
    <cellStyle name="Calculation 6 5 2 18 2" xfId="13576"/>
    <cellStyle name="Calculation 6 5 2 18 2 2" xfId="13577"/>
    <cellStyle name="Calculation 6 5 2 18 3" xfId="13578"/>
    <cellStyle name="Calculation 6 5 2 19" xfId="13579"/>
    <cellStyle name="Calculation 6 5 2 19 2" xfId="13580"/>
    <cellStyle name="Calculation 6 5 2 19 2 2" xfId="13581"/>
    <cellStyle name="Calculation 6 5 2 19 3" xfId="13582"/>
    <cellStyle name="Calculation 6 5 2 2" xfId="13583"/>
    <cellStyle name="Calculation 6 5 2 2 2" xfId="13584"/>
    <cellStyle name="Calculation 6 5 2 2 2 2" xfId="13585"/>
    <cellStyle name="Calculation 6 5 2 2 3" xfId="13586"/>
    <cellStyle name="Calculation 6 5 2 20" xfId="13587"/>
    <cellStyle name="Calculation 6 5 2 20 2" xfId="13588"/>
    <cellStyle name="Calculation 6 5 2 20 2 2" xfId="13589"/>
    <cellStyle name="Calculation 6 5 2 20 3" xfId="13590"/>
    <cellStyle name="Calculation 6 5 2 21" xfId="13591"/>
    <cellStyle name="Calculation 6 5 2 21 2" xfId="13592"/>
    <cellStyle name="Calculation 6 5 2 22" xfId="13593"/>
    <cellStyle name="Calculation 6 5 2 3" xfId="13594"/>
    <cellStyle name="Calculation 6 5 2 3 2" xfId="13595"/>
    <cellStyle name="Calculation 6 5 2 3 2 2" xfId="13596"/>
    <cellStyle name="Calculation 6 5 2 3 3" xfId="13597"/>
    <cellStyle name="Calculation 6 5 2 4" xfId="13598"/>
    <cellStyle name="Calculation 6 5 2 4 2" xfId="13599"/>
    <cellStyle name="Calculation 6 5 2 4 2 2" xfId="13600"/>
    <cellStyle name="Calculation 6 5 2 4 3" xfId="13601"/>
    <cellStyle name="Calculation 6 5 2 5" xfId="13602"/>
    <cellStyle name="Calculation 6 5 2 5 2" xfId="13603"/>
    <cellStyle name="Calculation 6 5 2 5 2 2" xfId="13604"/>
    <cellStyle name="Calculation 6 5 2 5 3" xfId="13605"/>
    <cellStyle name="Calculation 6 5 2 6" xfId="13606"/>
    <cellStyle name="Calculation 6 5 2 6 2" xfId="13607"/>
    <cellStyle name="Calculation 6 5 2 6 2 2" xfId="13608"/>
    <cellStyle name="Calculation 6 5 2 6 3" xfId="13609"/>
    <cellStyle name="Calculation 6 5 2 7" xfId="13610"/>
    <cellStyle name="Calculation 6 5 2 7 2" xfId="13611"/>
    <cellStyle name="Calculation 6 5 2 7 2 2" xfId="13612"/>
    <cellStyle name="Calculation 6 5 2 7 3" xfId="13613"/>
    <cellStyle name="Calculation 6 5 2 8" xfId="13614"/>
    <cellStyle name="Calculation 6 5 2 8 2" xfId="13615"/>
    <cellStyle name="Calculation 6 5 2 8 2 2" xfId="13616"/>
    <cellStyle name="Calculation 6 5 2 8 3" xfId="13617"/>
    <cellStyle name="Calculation 6 5 2 9" xfId="13618"/>
    <cellStyle name="Calculation 6 5 2 9 2" xfId="13619"/>
    <cellStyle name="Calculation 6 5 2 9 2 2" xfId="13620"/>
    <cellStyle name="Calculation 6 5 2 9 3" xfId="13621"/>
    <cellStyle name="Calculation 6 5 20" xfId="13622"/>
    <cellStyle name="Calculation 6 5 20 2" xfId="13623"/>
    <cellStyle name="Calculation 6 5 20 2 2" xfId="13624"/>
    <cellStyle name="Calculation 6 5 20 3" xfId="13625"/>
    <cellStyle name="Calculation 6 5 21" xfId="13626"/>
    <cellStyle name="Calculation 6 5 21 2" xfId="13627"/>
    <cellStyle name="Calculation 6 5 21 2 2" xfId="13628"/>
    <cellStyle name="Calculation 6 5 21 3" xfId="13629"/>
    <cellStyle name="Calculation 6 5 22" xfId="13630"/>
    <cellStyle name="Calculation 6 5 22 2" xfId="13631"/>
    <cellStyle name="Calculation 6 5 23" xfId="13632"/>
    <cellStyle name="Calculation 6 5 3" xfId="13633"/>
    <cellStyle name="Calculation 6 5 3 2" xfId="13634"/>
    <cellStyle name="Calculation 6 5 3 2 2" xfId="13635"/>
    <cellStyle name="Calculation 6 5 3 3" xfId="13636"/>
    <cellStyle name="Calculation 6 5 4" xfId="13637"/>
    <cellStyle name="Calculation 6 5 4 2" xfId="13638"/>
    <cellStyle name="Calculation 6 5 4 2 2" xfId="13639"/>
    <cellStyle name="Calculation 6 5 4 3" xfId="13640"/>
    <cellStyle name="Calculation 6 5 5" xfId="13641"/>
    <cellStyle name="Calculation 6 5 5 2" xfId="13642"/>
    <cellStyle name="Calculation 6 5 5 2 2" xfId="13643"/>
    <cellStyle name="Calculation 6 5 5 3" xfId="13644"/>
    <cellStyle name="Calculation 6 5 6" xfId="13645"/>
    <cellStyle name="Calculation 6 5 6 2" xfId="13646"/>
    <cellStyle name="Calculation 6 5 6 2 2" xfId="13647"/>
    <cellStyle name="Calculation 6 5 6 3" xfId="13648"/>
    <cellStyle name="Calculation 6 5 7" xfId="13649"/>
    <cellStyle name="Calculation 6 5 7 2" xfId="13650"/>
    <cellStyle name="Calculation 6 5 7 2 2" xfId="13651"/>
    <cellStyle name="Calculation 6 5 7 3" xfId="13652"/>
    <cellStyle name="Calculation 6 5 8" xfId="13653"/>
    <cellStyle name="Calculation 6 5 8 2" xfId="13654"/>
    <cellStyle name="Calculation 6 5 8 2 2" xfId="13655"/>
    <cellStyle name="Calculation 6 5 8 3" xfId="13656"/>
    <cellStyle name="Calculation 6 5 9" xfId="13657"/>
    <cellStyle name="Calculation 6 5 9 2" xfId="13658"/>
    <cellStyle name="Calculation 6 5 9 2 2" xfId="13659"/>
    <cellStyle name="Calculation 6 5 9 3" xfId="13660"/>
    <cellStyle name="Calculation 6 6" xfId="13661"/>
    <cellStyle name="Calculation 6 6 10" xfId="13662"/>
    <cellStyle name="Calculation 6 6 10 2" xfId="13663"/>
    <cellStyle name="Calculation 6 6 10 2 2" xfId="13664"/>
    <cellStyle name="Calculation 6 6 10 3" xfId="13665"/>
    <cellStyle name="Calculation 6 6 11" xfId="13666"/>
    <cellStyle name="Calculation 6 6 11 2" xfId="13667"/>
    <cellStyle name="Calculation 6 6 11 2 2" xfId="13668"/>
    <cellStyle name="Calculation 6 6 11 3" xfId="13669"/>
    <cellStyle name="Calculation 6 6 12" xfId="13670"/>
    <cellStyle name="Calculation 6 6 12 2" xfId="13671"/>
    <cellStyle name="Calculation 6 6 12 2 2" xfId="13672"/>
    <cellStyle name="Calculation 6 6 12 3" xfId="13673"/>
    <cellStyle name="Calculation 6 6 13" xfId="13674"/>
    <cellStyle name="Calculation 6 6 13 2" xfId="13675"/>
    <cellStyle name="Calculation 6 6 13 2 2" xfId="13676"/>
    <cellStyle name="Calculation 6 6 13 3" xfId="13677"/>
    <cellStyle name="Calculation 6 6 14" xfId="13678"/>
    <cellStyle name="Calculation 6 6 14 2" xfId="13679"/>
    <cellStyle name="Calculation 6 6 14 2 2" xfId="13680"/>
    <cellStyle name="Calculation 6 6 14 3" xfId="13681"/>
    <cellStyle name="Calculation 6 6 15" xfId="13682"/>
    <cellStyle name="Calculation 6 6 15 2" xfId="13683"/>
    <cellStyle name="Calculation 6 6 15 2 2" xfId="13684"/>
    <cellStyle name="Calculation 6 6 15 3" xfId="13685"/>
    <cellStyle name="Calculation 6 6 16" xfId="13686"/>
    <cellStyle name="Calculation 6 6 16 2" xfId="13687"/>
    <cellStyle name="Calculation 6 6 16 2 2" xfId="13688"/>
    <cellStyle name="Calculation 6 6 16 3" xfId="13689"/>
    <cellStyle name="Calculation 6 6 17" xfId="13690"/>
    <cellStyle name="Calculation 6 6 17 2" xfId="13691"/>
    <cellStyle name="Calculation 6 6 17 2 2" xfId="13692"/>
    <cellStyle name="Calculation 6 6 17 3" xfId="13693"/>
    <cellStyle name="Calculation 6 6 18" xfId="13694"/>
    <cellStyle name="Calculation 6 6 18 2" xfId="13695"/>
    <cellStyle name="Calculation 6 6 18 2 2" xfId="13696"/>
    <cellStyle name="Calculation 6 6 18 3" xfId="13697"/>
    <cellStyle name="Calculation 6 6 19" xfId="13698"/>
    <cellStyle name="Calculation 6 6 19 2" xfId="13699"/>
    <cellStyle name="Calculation 6 6 19 2 2" xfId="13700"/>
    <cellStyle name="Calculation 6 6 19 3" xfId="13701"/>
    <cellStyle name="Calculation 6 6 2" xfId="13702"/>
    <cellStyle name="Calculation 6 6 2 2" xfId="13703"/>
    <cellStyle name="Calculation 6 6 2 2 2" xfId="13704"/>
    <cellStyle name="Calculation 6 6 2 3" xfId="13705"/>
    <cellStyle name="Calculation 6 6 20" xfId="13706"/>
    <cellStyle name="Calculation 6 6 20 2" xfId="13707"/>
    <cellStyle name="Calculation 6 6 20 2 2" xfId="13708"/>
    <cellStyle name="Calculation 6 6 20 3" xfId="13709"/>
    <cellStyle name="Calculation 6 6 21" xfId="13710"/>
    <cellStyle name="Calculation 6 6 21 2" xfId="13711"/>
    <cellStyle name="Calculation 6 6 22" xfId="13712"/>
    <cellStyle name="Calculation 6 6 3" xfId="13713"/>
    <cellStyle name="Calculation 6 6 3 2" xfId="13714"/>
    <cellStyle name="Calculation 6 6 3 2 2" xfId="13715"/>
    <cellStyle name="Calculation 6 6 3 3" xfId="13716"/>
    <cellStyle name="Calculation 6 6 4" xfId="13717"/>
    <cellStyle name="Calculation 6 6 4 2" xfId="13718"/>
    <cellStyle name="Calculation 6 6 4 2 2" xfId="13719"/>
    <cellStyle name="Calculation 6 6 4 3" xfId="13720"/>
    <cellStyle name="Calculation 6 6 5" xfId="13721"/>
    <cellStyle name="Calculation 6 6 5 2" xfId="13722"/>
    <cellStyle name="Calculation 6 6 5 2 2" xfId="13723"/>
    <cellStyle name="Calculation 6 6 5 3" xfId="13724"/>
    <cellStyle name="Calculation 6 6 6" xfId="13725"/>
    <cellStyle name="Calculation 6 6 6 2" xfId="13726"/>
    <cellStyle name="Calculation 6 6 6 2 2" xfId="13727"/>
    <cellStyle name="Calculation 6 6 6 3" xfId="13728"/>
    <cellStyle name="Calculation 6 6 7" xfId="13729"/>
    <cellStyle name="Calculation 6 6 7 2" xfId="13730"/>
    <cellStyle name="Calculation 6 6 7 2 2" xfId="13731"/>
    <cellStyle name="Calculation 6 6 7 3" xfId="13732"/>
    <cellStyle name="Calculation 6 6 8" xfId="13733"/>
    <cellStyle name="Calculation 6 6 8 2" xfId="13734"/>
    <cellStyle name="Calculation 6 6 8 2 2" xfId="13735"/>
    <cellStyle name="Calculation 6 6 8 3" xfId="13736"/>
    <cellStyle name="Calculation 6 6 9" xfId="13737"/>
    <cellStyle name="Calculation 6 6 9 2" xfId="13738"/>
    <cellStyle name="Calculation 6 6 9 2 2" xfId="13739"/>
    <cellStyle name="Calculation 6 6 9 3" xfId="13740"/>
    <cellStyle name="Calculation 6 7" xfId="13741"/>
    <cellStyle name="Calculation 6 7 2" xfId="13742"/>
    <cellStyle name="Calculation 6 7 2 2" xfId="13743"/>
    <cellStyle name="Calculation 6 7 3" xfId="13744"/>
    <cellStyle name="Calculation 6 8" xfId="13745"/>
    <cellStyle name="Calculation 6 8 2" xfId="13746"/>
    <cellStyle name="Calculation 6 8 2 2" xfId="13747"/>
    <cellStyle name="Calculation 6 8 3" xfId="13748"/>
    <cellStyle name="Calculation 6 9" xfId="13749"/>
    <cellStyle name="Calculation 6 9 2" xfId="13750"/>
    <cellStyle name="Calculation 6 9 2 2" xfId="13751"/>
    <cellStyle name="Calculation 6 9 3" xfId="13752"/>
    <cellStyle name="Check Cell 2" xfId="13753"/>
    <cellStyle name="Check Cell 2 10" xfId="13754"/>
    <cellStyle name="Check Cell 2 11" xfId="13755"/>
    <cellStyle name="Check Cell 2 12" xfId="13756"/>
    <cellStyle name="Check Cell 2 13" xfId="13757"/>
    <cellStyle name="Check Cell 2 14" xfId="13758"/>
    <cellStyle name="Check Cell 2 2" xfId="13759"/>
    <cellStyle name="Check Cell 2 3" xfId="13760"/>
    <cellStyle name="Check Cell 2 4" xfId="13761"/>
    <cellStyle name="Check Cell 2 5" xfId="13762"/>
    <cellStyle name="Check Cell 2 6" xfId="13763"/>
    <cellStyle name="Check Cell 2 7" xfId="13764"/>
    <cellStyle name="Check Cell 2 8" xfId="13765"/>
    <cellStyle name="Check Cell 2 9" xfId="13766"/>
    <cellStyle name="Check Cell 3" xfId="13767"/>
    <cellStyle name="Check Cell 3 10" xfId="13768"/>
    <cellStyle name="Check Cell 3 11" xfId="13769"/>
    <cellStyle name="Check Cell 3 12" xfId="13770"/>
    <cellStyle name="Check Cell 3 13" xfId="13771"/>
    <cellStyle name="Check Cell 3 2" xfId="13772"/>
    <cellStyle name="Check Cell 3 3" xfId="13773"/>
    <cellStyle name="Check Cell 3 4" xfId="13774"/>
    <cellStyle name="Check Cell 3 5" xfId="13775"/>
    <cellStyle name="Check Cell 3 6" xfId="13776"/>
    <cellStyle name="Check Cell 3 7" xfId="13777"/>
    <cellStyle name="Check Cell 3 8" xfId="13778"/>
    <cellStyle name="Check Cell 3 9" xfId="13779"/>
    <cellStyle name="Check Cell 4" xfId="13780"/>
    <cellStyle name="Check Cell 4 10" xfId="13781"/>
    <cellStyle name="Check Cell 4 11" xfId="13782"/>
    <cellStyle name="Check Cell 4 12" xfId="13783"/>
    <cellStyle name="Check Cell 4 13" xfId="13784"/>
    <cellStyle name="Check Cell 4 2" xfId="13785"/>
    <cellStyle name="Check Cell 4 3" xfId="13786"/>
    <cellStyle name="Check Cell 4 4" xfId="13787"/>
    <cellStyle name="Check Cell 4 5" xfId="13788"/>
    <cellStyle name="Check Cell 4 6" xfId="13789"/>
    <cellStyle name="Check Cell 4 7" xfId="13790"/>
    <cellStyle name="Check Cell 4 8" xfId="13791"/>
    <cellStyle name="Check Cell 4 9" xfId="13792"/>
    <cellStyle name="Check Cell 5" xfId="13793"/>
    <cellStyle name="Check Cell 5 10" xfId="13794"/>
    <cellStyle name="Check Cell 5 11" xfId="13795"/>
    <cellStyle name="Check Cell 5 12" xfId="13796"/>
    <cellStyle name="Check Cell 5 13" xfId="13797"/>
    <cellStyle name="Check Cell 5 2" xfId="13798"/>
    <cellStyle name="Check Cell 5 3" xfId="13799"/>
    <cellStyle name="Check Cell 5 4" xfId="13800"/>
    <cellStyle name="Check Cell 5 5" xfId="13801"/>
    <cellStyle name="Check Cell 5 6" xfId="13802"/>
    <cellStyle name="Check Cell 5 7" xfId="13803"/>
    <cellStyle name="Check Cell 5 8" xfId="13804"/>
    <cellStyle name="Check Cell 5 9" xfId="13805"/>
    <cellStyle name="Check Cell 6" xfId="13806"/>
    <cellStyle name="Check Cell 6 10" xfId="13807"/>
    <cellStyle name="Check Cell 6 11" xfId="13808"/>
    <cellStyle name="Check Cell 6 12" xfId="13809"/>
    <cellStyle name="Check Cell 6 13" xfId="13810"/>
    <cellStyle name="Check Cell 6 2" xfId="13811"/>
    <cellStyle name="Check Cell 6 3" xfId="13812"/>
    <cellStyle name="Check Cell 6 4" xfId="13813"/>
    <cellStyle name="Check Cell 6 5" xfId="13814"/>
    <cellStyle name="Check Cell 6 6" xfId="13815"/>
    <cellStyle name="Check Cell 6 7" xfId="13816"/>
    <cellStyle name="Check Cell 6 8" xfId="13817"/>
    <cellStyle name="Check Cell 6 9" xfId="13818"/>
    <cellStyle name="CodeHeading" xfId="13819"/>
    <cellStyle name="CodeHeading 2" xfId="13820"/>
    <cellStyle name="CodeHeading 3" xfId="13821"/>
    <cellStyle name="CodeHeading 4" xfId="13822"/>
    <cellStyle name="CodeHeading 5" xfId="13823"/>
    <cellStyle name="CodeHeading 6" xfId="13824"/>
    <cellStyle name="CodeHeading_5A4 PCT Slides 2010-11" xfId="13825"/>
    <cellStyle name="Comma" xfId="46239" builtinId="3"/>
    <cellStyle name="Comma 2" xfId="13826"/>
    <cellStyle name="Comma 2 2" xfId="13827"/>
    <cellStyle name="Comma 2 2 2" xfId="13828"/>
    <cellStyle name="Comma 2 2 2 2" xfId="13829"/>
    <cellStyle name="Comma 2 2 3" xfId="13830"/>
    <cellStyle name="Comma 2 2 4" xfId="13831"/>
    <cellStyle name="Comma 2 3" xfId="13832"/>
    <cellStyle name="Comma 2 3 2" xfId="13833"/>
    <cellStyle name="Comma 2 3 2 2" xfId="13834"/>
    <cellStyle name="Comma 2 3 2 3" xfId="13835"/>
    <cellStyle name="Comma 2 3 3" xfId="13836"/>
    <cellStyle name="Comma 2 3 4" xfId="13837"/>
    <cellStyle name="Comma 2 3 5" xfId="13838"/>
    <cellStyle name="Comma 2 4" xfId="13839"/>
    <cellStyle name="Comma 2 5" xfId="13840"/>
    <cellStyle name="Comma 3" xfId="13841"/>
    <cellStyle name="Comma 3 2" xfId="13842"/>
    <cellStyle name="Comma 3 2 2" xfId="13843"/>
    <cellStyle name="Comma 3 2 2 2" xfId="13844"/>
    <cellStyle name="Comma 3 2 3" xfId="13845"/>
    <cellStyle name="Comma 3 3" xfId="13846"/>
    <cellStyle name="Comma 3 3 2" xfId="13847"/>
    <cellStyle name="Comma 3 4" xfId="13848"/>
    <cellStyle name="Comma 4" xfId="13849"/>
    <cellStyle name="Comma 4 2" xfId="13850"/>
    <cellStyle name="Comma 4 2 2" xfId="13851"/>
    <cellStyle name="Comma 4 2 2 2" xfId="13852"/>
    <cellStyle name="Comma 4 2 3" xfId="13853"/>
    <cellStyle name="Comma 4 3" xfId="13854"/>
    <cellStyle name="Comma 4 3 2" xfId="13855"/>
    <cellStyle name="Comma 4 4" xfId="13856"/>
    <cellStyle name="Comma 5" xfId="13857"/>
    <cellStyle name="Comma 5 2" xfId="13858"/>
    <cellStyle name="Currency 2" xfId="13859"/>
    <cellStyle name="Currency 3" xfId="13860"/>
    <cellStyle name="Date Feeder Field" xfId="13861"/>
    <cellStyle name="Date Feeder Field 10" xfId="13862"/>
    <cellStyle name="Date Feeder Field 10 2" xfId="13863"/>
    <cellStyle name="Date Feeder Field 10 2 2" xfId="13864"/>
    <cellStyle name="Date Feeder Field 10 3" xfId="13865"/>
    <cellStyle name="Date Feeder Field 11" xfId="13866"/>
    <cellStyle name="Date Feeder Field 11 2" xfId="13867"/>
    <cellStyle name="Date Feeder Field 11 2 2" xfId="13868"/>
    <cellStyle name="Date Feeder Field 11 3" xfId="13869"/>
    <cellStyle name="Date Feeder Field 12" xfId="13870"/>
    <cellStyle name="Date Feeder Field 12 2" xfId="13871"/>
    <cellStyle name="Date Feeder Field 12 2 2" xfId="13872"/>
    <cellStyle name="Date Feeder Field 12 3" xfId="13873"/>
    <cellStyle name="Date Feeder Field 13" xfId="13874"/>
    <cellStyle name="Date Feeder Field 13 2" xfId="13875"/>
    <cellStyle name="Date Feeder Field 13 2 2" xfId="13876"/>
    <cellStyle name="Date Feeder Field 13 3" xfId="13877"/>
    <cellStyle name="Date Feeder Field 14" xfId="13878"/>
    <cellStyle name="Date Feeder Field 14 2" xfId="13879"/>
    <cellStyle name="Date Feeder Field 14 2 2" xfId="13880"/>
    <cellStyle name="Date Feeder Field 14 3" xfId="13881"/>
    <cellStyle name="Date Feeder Field 15" xfId="13882"/>
    <cellStyle name="Date Feeder Field 15 2" xfId="13883"/>
    <cellStyle name="Date Feeder Field 15 2 2" xfId="13884"/>
    <cellStyle name="Date Feeder Field 15 3" xfId="13885"/>
    <cellStyle name="Date Feeder Field 16" xfId="13886"/>
    <cellStyle name="Date Feeder Field 16 2" xfId="13887"/>
    <cellStyle name="Date Feeder Field 16 2 2" xfId="13888"/>
    <cellStyle name="Date Feeder Field 16 3" xfId="13889"/>
    <cellStyle name="Date Feeder Field 17" xfId="13890"/>
    <cellStyle name="Date Feeder Field 17 2" xfId="13891"/>
    <cellStyle name="Date Feeder Field 17 2 2" xfId="13892"/>
    <cellStyle name="Date Feeder Field 17 3" xfId="13893"/>
    <cellStyle name="Date Feeder Field 18" xfId="13894"/>
    <cellStyle name="Date Feeder Field 18 2" xfId="13895"/>
    <cellStyle name="Date Feeder Field 18 2 2" xfId="13896"/>
    <cellStyle name="Date Feeder Field 18 3" xfId="13897"/>
    <cellStyle name="Date Feeder Field 19" xfId="13898"/>
    <cellStyle name="Date Feeder Field 19 2" xfId="13899"/>
    <cellStyle name="Date Feeder Field 19 2 2" xfId="13900"/>
    <cellStyle name="Date Feeder Field 19 3" xfId="13901"/>
    <cellStyle name="Date Feeder Field 2" xfId="13902"/>
    <cellStyle name="Date Feeder Field 2 10" xfId="13903"/>
    <cellStyle name="Date Feeder Field 2 10 2" xfId="13904"/>
    <cellStyle name="Date Feeder Field 2 10 2 2" xfId="13905"/>
    <cellStyle name="Date Feeder Field 2 10 3" xfId="13906"/>
    <cellStyle name="Date Feeder Field 2 11" xfId="13907"/>
    <cellStyle name="Date Feeder Field 2 11 2" xfId="13908"/>
    <cellStyle name="Date Feeder Field 2 11 2 2" xfId="13909"/>
    <cellStyle name="Date Feeder Field 2 11 3" xfId="13910"/>
    <cellStyle name="Date Feeder Field 2 12" xfId="13911"/>
    <cellStyle name="Date Feeder Field 2 12 2" xfId="13912"/>
    <cellStyle name="Date Feeder Field 2 12 2 2" xfId="13913"/>
    <cellStyle name="Date Feeder Field 2 12 3" xfId="13914"/>
    <cellStyle name="Date Feeder Field 2 13" xfId="13915"/>
    <cellStyle name="Date Feeder Field 2 13 2" xfId="13916"/>
    <cellStyle name="Date Feeder Field 2 13 2 2" xfId="13917"/>
    <cellStyle name="Date Feeder Field 2 13 3" xfId="13918"/>
    <cellStyle name="Date Feeder Field 2 14" xfId="13919"/>
    <cellStyle name="Date Feeder Field 2 14 2" xfId="13920"/>
    <cellStyle name="Date Feeder Field 2 14 2 2" xfId="13921"/>
    <cellStyle name="Date Feeder Field 2 14 3" xfId="13922"/>
    <cellStyle name="Date Feeder Field 2 15" xfId="13923"/>
    <cellStyle name="Date Feeder Field 2 15 2" xfId="13924"/>
    <cellStyle name="Date Feeder Field 2 15 2 2" xfId="13925"/>
    <cellStyle name="Date Feeder Field 2 15 3" xfId="13926"/>
    <cellStyle name="Date Feeder Field 2 16" xfId="13927"/>
    <cellStyle name="Date Feeder Field 2 16 2" xfId="13928"/>
    <cellStyle name="Date Feeder Field 2 16 2 2" xfId="13929"/>
    <cellStyle name="Date Feeder Field 2 16 3" xfId="13930"/>
    <cellStyle name="Date Feeder Field 2 17" xfId="13931"/>
    <cellStyle name="Date Feeder Field 2 17 2" xfId="13932"/>
    <cellStyle name="Date Feeder Field 2 17 2 2" xfId="13933"/>
    <cellStyle name="Date Feeder Field 2 17 3" xfId="13934"/>
    <cellStyle name="Date Feeder Field 2 18" xfId="13935"/>
    <cellStyle name="Date Feeder Field 2 18 2" xfId="13936"/>
    <cellStyle name="Date Feeder Field 2 18 2 2" xfId="13937"/>
    <cellStyle name="Date Feeder Field 2 18 3" xfId="13938"/>
    <cellStyle name="Date Feeder Field 2 19" xfId="13939"/>
    <cellStyle name="Date Feeder Field 2 19 2" xfId="13940"/>
    <cellStyle name="Date Feeder Field 2 19 2 2" xfId="13941"/>
    <cellStyle name="Date Feeder Field 2 19 3" xfId="13942"/>
    <cellStyle name="Date Feeder Field 2 2" xfId="13943"/>
    <cellStyle name="Date Feeder Field 2 2 10" xfId="13944"/>
    <cellStyle name="Date Feeder Field 2 2 10 2" xfId="13945"/>
    <cellStyle name="Date Feeder Field 2 2 10 2 2" xfId="13946"/>
    <cellStyle name="Date Feeder Field 2 2 10 3" xfId="13947"/>
    <cellStyle name="Date Feeder Field 2 2 11" xfId="13948"/>
    <cellStyle name="Date Feeder Field 2 2 11 2" xfId="13949"/>
    <cellStyle name="Date Feeder Field 2 2 11 2 2" xfId="13950"/>
    <cellStyle name="Date Feeder Field 2 2 11 3" xfId="13951"/>
    <cellStyle name="Date Feeder Field 2 2 12" xfId="13952"/>
    <cellStyle name="Date Feeder Field 2 2 12 2" xfId="13953"/>
    <cellStyle name="Date Feeder Field 2 2 12 2 2" xfId="13954"/>
    <cellStyle name="Date Feeder Field 2 2 12 3" xfId="13955"/>
    <cellStyle name="Date Feeder Field 2 2 13" xfId="13956"/>
    <cellStyle name="Date Feeder Field 2 2 13 2" xfId="13957"/>
    <cellStyle name="Date Feeder Field 2 2 13 2 2" xfId="13958"/>
    <cellStyle name="Date Feeder Field 2 2 13 3" xfId="13959"/>
    <cellStyle name="Date Feeder Field 2 2 14" xfId="13960"/>
    <cellStyle name="Date Feeder Field 2 2 14 2" xfId="13961"/>
    <cellStyle name="Date Feeder Field 2 2 14 2 2" xfId="13962"/>
    <cellStyle name="Date Feeder Field 2 2 14 3" xfId="13963"/>
    <cellStyle name="Date Feeder Field 2 2 15" xfId="13964"/>
    <cellStyle name="Date Feeder Field 2 2 15 2" xfId="13965"/>
    <cellStyle name="Date Feeder Field 2 2 15 2 2" xfId="13966"/>
    <cellStyle name="Date Feeder Field 2 2 15 3" xfId="13967"/>
    <cellStyle name="Date Feeder Field 2 2 16" xfId="13968"/>
    <cellStyle name="Date Feeder Field 2 2 16 2" xfId="13969"/>
    <cellStyle name="Date Feeder Field 2 2 16 2 2" xfId="13970"/>
    <cellStyle name="Date Feeder Field 2 2 16 3" xfId="13971"/>
    <cellStyle name="Date Feeder Field 2 2 17" xfId="13972"/>
    <cellStyle name="Date Feeder Field 2 2 17 2" xfId="13973"/>
    <cellStyle name="Date Feeder Field 2 2 17 2 2" xfId="13974"/>
    <cellStyle name="Date Feeder Field 2 2 17 3" xfId="13975"/>
    <cellStyle name="Date Feeder Field 2 2 18" xfId="13976"/>
    <cellStyle name="Date Feeder Field 2 2 18 2" xfId="13977"/>
    <cellStyle name="Date Feeder Field 2 2 19" xfId="13978"/>
    <cellStyle name="Date Feeder Field 2 2 2" xfId="13979"/>
    <cellStyle name="Date Feeder Field 2 2 2 10" xfId="13980"/>
    <cellStyle name="Date Feeder Field 2 2 2 10 2" xfId="13981"/>
    <cellStyle name="Date Feeder Field 2 2 2 10 2 2" xfId="13982"/>
    <cellStyle name="Date Feeder Field 2 2 2 10 3" xfId="13983"/>
    <cellStyle name="Date Feeder Field 2 2 2 11" xfId="13984"/>
    <cellStyle name="Date Feeder Field 2 2 2 11 2" xfId="13985"/>
    <cellStyle name="Date Feeder Field 2 2 2 11 2 2" xfId="13986"/>
    <cellStyle name="Date Feeder Field 2 2 2 11 3" xfId="13987"/>
    <cellStyle name="Date Feeder Field 2 2 2 12" xfId="13988"/>
    <cellStyle name="Date Feeder Field 2 2 2 12 2" xfId="13989"/>
    <cellStyle name="Date Feeder Field 2 2 2 12 2 2" xfId="13990"/>
    <cellStyle name="Date Feeder Field 2 2 2 12 3" xfId="13991"/>
    <cellStyle name="Date Feeder Field 2 2 2 13" xfId="13992"/>
    <cellStyle name="Date Feeder Field 2 2 2 13 2" xfId="13993"/>
    <cellStyle name="Date Feeder Field 2 2 2 13 2 2" xfId="13994"/>
    <cellStyle name="Date Feeder Field 2 2 2 13 3" xfId="13995"/>
    <cellStyle name="Date Feeder Field 2 2 2 14" xfId="13996"/>
    <cellStyle name="Date Feeder Field 2 2 2 14 2" xfId="13997"/>
    <cellStyle name="Date Feeder Field 2 2 2 14 2 2" xfId="13998"/>
    <cellStyle name="Date Feeder Field 2 2 2 14 3" xfId="13999"/>
    <cellStyle name="Date Feeder Field 2 2 2 15" xfId="14000"/>
    <cellStyle name="Date Feeder Field 2 2 2 15 2" xfId="14001"/>
    <cellStyle name="Date Feeder Field 2 2 2 15 2 2" xfId="14002"/>
    <cellStyle name="Date Feeder Field 2 2 2 15 3" xfId="14003"/>
    <cellStyle name="Date Feeder Field 2 2 2 16" xfId="14004"/>
    <cellStyle name="Date Feeder Field 2 2 2 16 2" xfId="14005"/>
    <cellStyle name="Date Feeder Field 2 2 2 16 2 2" xfId="14006"/>
    <cellStyle name="Date Feeder Field 2 2 2 16 3" xfId="14007"/>
    <cellStyle name="Date Feeder Field 2 2 2 17" xfId="14008"/>
    <cellStyle name="Date Feeder Field 2 2 2 17 2" xfId="14009"/>
    <cellStyle name="Date Feeder Field 2 2 2 17 2 2" xfId="14010"/>
    <cellStyle name="Date Feeder Field 2 2 2 17 3" xfId="14011"/>
    <cellStyle name="Date Feeder Field 2 2 2 18" xfId="14012"/>
    <cellStyle name="Date Feeder Field 2 2 2 18 2" xfId="14013"/>
    <cellStyle name="Date Feeder Field 2 2 2 18 2 2" xfId="14014"/>
    <cellStyle name="Date Feeder Field 2 2 2 18 3" xfId="14015"/>
    <cellStyle name="Date Feeder Field 2 2 2 19" xfId="14016"/>
    <cellStyle name="Date Feeder Field 2 2 2 19 2" xfId="14017"/>
    <cellStyle name="Date Feeder Field 2 2 2 19 2 2" xfId="14018"/>
    <cellStyle name="Date Feeder Field 2 2 2 19 3" xfId="14019"/>
    <cellStyle name="Date Feeder Field 2 2 2 2" xfId="14020"/>
    <cellStyle name="Date Feeder Field 2 2 2 2 2" xfId="14021"/>
    <cellStyle name="Date Feeder Field 2 2 2 2 2 2" xfId="14022"/>
    <cellStyle name="Date Feeder Field 2 2 2 2 3" xfId="14023"/>
    <cellStyle name="Date Feeder Field 2 2 2 20" xfId="14024"/>
    <cellStyle name="Date Feeder Field 2 2 2 20 2" xfId="14025"/>
    <cellStyle name="Date Feeder Field 2 2 2 20 2 2" xfId="14026"/>
    <cellStyle name="Date Feeder Field 2 2 2 20 3" xfId="14027"/>
    <cellStyle name="Date Feeder Field 2 2 2 21" xfId="14028"/>
    <cellStyle name="Date Feeder Field 2 2 2 21 2" xfId="14029"/>
    <cellStyle name="Date Feeder Field 2 2 2 22" xfId="14030"/>
    <cellStyle name="Date Feeder Field 2 2 2 3" xfId="14031"/>
    <cellStyle name="Date Feeder Field 2 2 2 3 2" xfId="14032"/>
    <cellStyle name="Date Feeder Field 2 2 2 3 2 2" xfId="14033"/>
    <cellStyle name="Date Feeder Field 2 2 2 3 3" xfId="14034"/>
    <cellStyle name="Date Feeder Field 2 2 2 4" xfId="14035"/>
    <cellStyle name="Date Feeder Field 2 2 2 4 2" xfId="14036"/>
    <cellStyle name="Date Feeder Field 2 2 2 4 2 2" xfId="14037"/>
    <cellStyle name="Date Feeder Field 2 2 2 4 3" xfId="14038"/>
    <cellStyle name="Date Feeder Field 2 2 2 5" xfId="14039"/>
    <cellStyle name="Date Feeder Field 2 2 2 5 2" xfId="14040"/>
    <cellStyle name="Date Feeder Field 2 2 2 5 2 2" xfId="14041"/>
    <cellStyle name="Date Feeder Field 2 2 2 5 3" xfId="14042"/>
    <cellStyle name="Date Feeder Field 2 2 2 6" xfId="14043"/>
    <cellStyle name="Date Feeder Field 2 2 2 6 2" xfId="14044"/>
    <cellStyle name="Date Feeder Field 2 2 2 6 2 2" xfId="14045"/>
    <cellStyle name="Date Feeder Field 2 2 2 6 3" xfId="14046"/>
    <cellStyle name="Date Feeder Field 2 2 2 7" xfId="14047"/>
    <cellStyle name="Date Feeder Field 2 2 2 7 2" xfId="14048"/>
    <cellStyle name="Date Feeder Field 2 2 2 7 2 2" xfId="14049"/>
    <cellStyle name="Date Feeder Field 2 2 2 7 3" xfId="14050"/>
    <cellStyle name="Date Feeder Field 2 2 2 8" xfId="14051"/>
    <cellStyle name="Date Feeder Field 2 2 2 8 2" xfId="14052"/>
    <cellStyle name="Date Feeder Field 2 2 2 8 2 2" xfId="14053"/>
    <cellStyle name="Date Feeder Field 2 2 2 8 3" xfId="14054"/>
    <cellStyle name="Date Feeder Field 2 2 2 9" xfId="14055"/>
    <cellStyle name="Date Feeder Field 2 2 2 9 2" xfId="14056"/>
    <cellStyle name="Date Feeder Field 2 2 2 9 2 2" xfId="14057"/>
    <cellStyle name="Date Feeder Field 2 2 2 9 3" xfId="14058"/>
    <cellStyle name="Date Feeder Field 2 2 3" xfId="14059"/>
    <cellStyle name="Date Feeder Field 2 2 3 2" xfId="14060"/>
    <cellStyle name="Date Feeder Field 2 2 3 2 2" xfId="14061"/>
    <cellStyle name="Date Feeder Field 2 2 3 3" xfId="14062"/>
    <cellStyle name="Date Feeder Field 2 2 4" xfId="14063"/>
    <cellStyle name="Date Feeder Field 2 2 4 2" xfId="14064"/>
    <cellStyle name="Date Feeder Field 2 2 4 2 2" xfId="14065"/>
    <cellStyle name="Date Feeder Field 2 2 4 3" xfId="14066"/>
    <cellStyle name="Date Feeder Field 2 2 5" xfId="14067"/>
    <cellStyle name="Date Feeder Field 2 2 5 2" xfId="14068"/>
    <cellStyle name="Date Feeder Field 2 2 5 2 2" xfId="14069"/>
    <cellStyle name="Date Feeder Field 2 2 5 3" xfId="14070"/>
    <cellStyle name="Date Feeder Field 2 2 6" xfId="14071"/>
    <cellStyle name="Date Feeder Field 2 2 6 2" xfId="14072"/>
    <cellStyle name="Date Feeder Field 2 2 6 2 2" xfId="14073"/>
    <cellStyle name="Date Feeder Field 2 2 6 3" xfId="14074"/>
    <cellStyle name="Date Feeder Field 2 2 7" xfId="14075"/>
    <cellStyle name="Date Feeder Field 2 2 7 2" xfId="14076"/>
    <cellStyle name="Date Feeder Field 2 2 7 2 2" xfId="14077"/>
    <cellStyle name="Date Feeder Field 2 2 7 3" xfId="14078"/>
    <cellStyle name="Date Feeder Field 2 2 8" xfId="14079"/>
    <cellStyle name="Date Feeder Field 2 2 8 2" xfId="14080"/>
    <cellStyle name="Date Feeder Field 2 2 8 2 2" xfId="14081"/>
    <cellStyle name="Date Feeder Field 2 2 8 3" xfId="14082"/>
    <cellStyle name="Date Feeder Field 2 2 9" xfId="14083"/>
    <cellStyle name="Date Feeder Field 2 2 9 2" xfId="14084"/>
    <cellStyle name="Date Feeder Field 2 2 9 2 2" xfId="14085"/>
    <cellStyle name="Date Feeder Field 2 2 9 3" xfId="14086"/>
    <cellStyle name="Date Feeder Field 2 20" xfId="14087"/>
    <cellStyle name="Date Feeder Field 2 20 2" xfId="14088"/>
    <cellStyle name="Date Feeder Field 2 20 2 2" xfId="14089"/>
    <cellStyle name="Date Feeder Field 2 20 3" xfId="14090"/>
    <cellStyle name="Date Feeder Field 2 21" xfId="14091"/>
    <cellStyle name="Date Feeder Field 2 21 2" xfId="14092"/>
    <cellStyle name="Date Feeder Field 2 22" xfId="14093"/>
    <cellStyle name="Date Feeder Field 2 3" xfId="14094"/>
    <cellStyle name="Date Feeder Field 2 3 10" xfId="14095"/>
    <cellStyle name="Date Feeder Field 2 3 10 2" xfId="14096"/>
    <cellStyle name="Date Feeder Field 2 3 10 2 2" xfId="14097"/>
    <cellStyle name="Date Feeder Field 2 3 10 3" xfId="14098"/>
    <cellStyle name="Date Feeder Field 2 3 11" xfId="14099"/>
    <cellStyle name="Date Feeder Field 2 3 11 2" xfId="14100"/>
    <cellStyle name="Date Feeder Field 2 3 11 2 2" xfId="14101"/>
    <cellStyle name="Date Feeder Field 2 3 11 3" xfId="14102"/>
    <cellStyle name="Date Feeder Field 2 3 12" xfId="14103"/>
    <cellStyle name="Date Feeder Field 2 3 12 2" xfId="14104"/>
    <cellStyle name="Date Feeder Field 2 3 12 2 2" xfId="14105"/>
    <cellStyle name="Date Feeder Field 2 3 12 3" xfId="14106"/>
    <cellStyle name="Date Feeder Field 2 3 13" xfId="14107"/>
    <cellStyle name="Date Feeder Field 2 3 13 2" xfId="14108"/>
    <cellStyle name="Date Feeder Field 2 3 13 2 2" xfId="14109"/>
    <cellStyle name="Date Feeder Field 2 3 13 3" xfId="14110"/>
    <cellStyle name="Date Feeder Field 2 3 14" xfId="14111"/>
    <cellStyle name="Date Feeder Field 2 3 14 2" xfId="14112"/>
    <cellStyle name="Date Feeder Field 2 3 14 2 2" xfId="14113"/>
    <cellStyle name="Date Feeder Field 2 3 14 3" xfId="14114"/>
    <cellStyle name="Date Feeder Field 2 3 15" xfId="14115"/>
    <cellStyle name="Date Feeder Field 2 3 15 2" xfId="14116"/>
    <cellStyle name="Date Feeder Field 2 3 15 2 2" xfId="14117"/>
    <cellStyle name="Date Feeder Field 2 3 15 3" xfId="14118"/>
    <cellStyle name="Date Feeder Field 2 3 16" xfId="14119"/>
    <cellStyle name="Date Feeder Field 2 3 16 2" xfId="14120"/>
    <cellStyle name="Date Feeder Field 2 3 16 2 2" xfId="14121"/>
    <cellStyle name="Date Feeder Field 2 3 16 3" xfId="14122"/>
    <cellStyle name="Date Feeder Field 2 3 17" xfId="14123"/>
    <cellStyle name="Date Feeder Field 2 3 17 2" xfId="14124"/>
    <cellStyle name="Date Feeder Field 2 3 17 2 2" xfId="14125"/>
    <cellStyle name="Date Feeder Field 2 3 17 3" xfId="14126"/>
    <cellStyle name="Date Feeder Field 2 3 18" xfId="14127"/>
    <cellStyle name="Date Feeder Field 2 3 18 2" xfId="14128"/>
    <cellStyle name="Date Feeder Field 2 3 19" xfId="14129"/>
    <cellStyle name="Date Feeder Field 2 3 2" xfId="14130"/>
    <cellStyle name="Date Feeder Field 2 3 2 10" xfId="14131"/>
    <cellStyle name="Date Feeder Field 2 3 2 10 2" xfId="14132"/>
    <cellStyle name="Date Feeder Field 2 3 2 10 2 2" xfId="14133"/>
    <cellStyle name="Date Feeder Field 2 3 2 10 3" xfId="14134"/>
    <cellStyle name="Date Feeder Field 2 3 2 11" xfId="14135"/>
    <cellStyle name="Date Feeder Field 2 3 2 11 2" xfId="14136"/>
    <cellStyle name="Date Feeder Field 2 3 2 11 2 2" xfId="14137"/>
    <cellStyle name="Date Feeder Field 2 3 2 11 3" xfId="14138"/>
    <cellStyle name="Date Feeder Field 2 3 2 12" xfId="14139"/>
    <cellStyle name="Date Feeder Field 2 3 2 12 2" xfId="14140"/>
    <cellStyle name="Date Feeder Field 2 3 2 12 2 2" xfId="14141"/>
    <cellStyle name="Date Feeder Field 2 3 2 12 3" xfId="14142"/>
    <cellStyle name="Date Feeder Field 2 3 2 13" xfId="14143"/>
    <cellStyle name="Date Feeder Field 2 3 2 13 2" xfId="14144"/>
    <cellStyle name="Date Feeder Field 2 3 2 13 2 2" xfId="14145"/>
    <cellStyle name="Date Feeder Field 2 3 2 13 3" xfId="14146"/>
    <cellStyle name="Date Feeder Field 2 3 2 14" xfId="14147"/>
    <cellStyle name="Date Feeder Field 2 3 2 14 2" xfId="14148"/>
    <cellStyle name="Date Feeder Field 2 3 2 14 2 2" xfId="14149"/>
    <cellStyle name="Date Feeder Field 2 3 2 14 3" xfId="14150"/>
    <cellStyle name="Date Feeder Field 2 3 2 15" xfId="14151"/>
    <cellStyle name="Date Feeder Field 2 3 2 15 2" xfId="14152"/>
    <cellStyle name="Date Feeder Field 2 3 2 15 2 2" xfId="14153"/>
    <cellStyle name="Date Feeder Field 2 3 2 15 3" xfId="14154"/>
    <cellStyle name="Date Feeder Field 2 3 2 16" xfId="14155"/>
    <cellStyle name="Date Feeder Field 2 3 2 16 2" xfId="14156"/>
    <cellStyle name="Date Feeder Field 2 3 2 16 2 2" xfId="14157"/>
    <cellStyle name="Date Feeder Field 2 3 2 16 3" xfId="14158"/>
    <cellStyle name="Date Feeder Field 2 3 2 17" xfId="14159"/>
    <cellStyle name="Date Feeder Field 2 3 2 17 2" xfId="14160"/>
    <cellStyle name="Date Feeder Field 2 3 2 17 2 2" xfId="14161"/>
    <cellStyle name="Date Feeder Field 2 3 2 17 3" xfId="14162"/>
    <cellStyle name="Date Feeder Field 2 3 2 18" xfId="14163"/>
    <cellStyle name="Date Feeder Field 2 3 2 18 2" xfId="14164"/>
    <cellStyle name="Date Feeder Field 2 3 2 18 2 2" xfId="14165"/>
    <cellStyle name="Date Feeder Field 2 3 2 18 3" xfId="14166"/>
    <cellStyle name="Date Feeder Field 2 3 2 19" xfId="14167"/>
    <cellStyle name="Date Feeder Field 2 3 2 19 2" xfId="14168"/>
    <cellStyle name="Date Feeder Field 2 3 2 19 2 2" xfId="14169"/>
    <cellStyle name="Date Feeder Field 2 3 2 19 3" xfId="14170"/>
    <cellStyle name="Date Feeder Field 2 3 2 2" xfId="14171"/>
    <cellStyle name="Date Feeder Field 2 3 2 2 2" xfId="14172"/>
    <cellStyle name="Date Feeder Field 2 3 2 2 2 2" xfId="14173"/>
    <cellStyle name="Date Feeder Field 2 3 2 2 3" xfId="14174"/>
    <cellStyle name="Date Feeder Field 2 3 2 20" xfId="14175"/>
    <cellStyle name="Date Feeder Field 2 3 2 20 2" xfId="14176"/>
    <cellStyle name="Date Feeder Field 2 3 2 20 2 2" xfId="14177"/>
    <cellStyle name="Date Feeder Field 2 3 2 20 3" xfId="14178"/>
    <cellStyle name="Date Feeder Field 2 3 2 21" xfId="14179"/>
    <cellStyle name="Date Feeder Field 2 3 2 21 2" xfId="14180"/>
    <cellStyle name="Date Feeder Field 2 3 2 22" xfId="14181"/>
    <cellStyle name="Date Feeder Field 2 3 2 3" xfId="14182"/>
    <cellStyle name="Date Feeder Field 2 3 2 3 2" xfId="14183"/>
    <cellStyle name="Date Feeder Field 2 3 2 3 2 2" xfId="14184"/>
    <cellStyle name="Date Feeder Field 2 3 2 3 3" xfId="14185"/>
    <cellStyle name="Date Feeder Field 2 3 2 4" xfId="14186"/>
    <cellStyle name="Date Feeder Field 2 3 2 4 2" xfId="14187"/>
    <cellStyle name="Date Feeder Field 2 3 2 4 2 2" xfId="14188"/>
    <cellStyle name="Date Feeder Field 2 3 2 4 3" xfId="14189"/>
    <cellStyle name="Date Feeder Field 2 3 2 5" xfId="14190"/>
    <cellStyle name="Date Feeder Field 2 3 2 5 2" xfId="14191"/>
    <cellStyle name="Date Feeder Field 2 3 2 5 2 2" xfId="14192"/>
    <cellStyle name="Date Feeder Field 2 3 2 5 3" xfId="14193"/>
    <cellStyle name="Date Feeder Field 2 3 2 6" xfId="14194"/>
    <cellStyle name="Date Feeder Field 2 3 2 6 2" xfId="14195"/>
    <cellStyle name="Date Feeder Field 2 3 2 6 2 2" xfId="14196"/>
    <cellStyle name="Date Feeder Field 2 3 2 6 3" xfId="14197"/>
    <cellStyle name="Date Feeder Field 2 3 2 7" xfId="14198"/>
    <cellStyle name="Date Feeder Field 2 3 2 7 2" xfId="14199"/>
    <cellStyle name="Date Feeder Field 2 3 2 7 2 2" xfId="14200"/>
    <cellStyle name="Date Feeder Field 2 3 2 7 3" xfId="14201"/>
    <cellStyle name="Date Feeder Field 2 3 2 8" xfId="14202"/>
    <cellStyle name="Date Feeder Field 2 3 2 8 2" xfId="14203"/>
    <cellStyle name="Date Feeder Field 2 3 2 8 2 2" xfId="14204"/>
    <cellStyle name="Date Feeder Field 2 3 2 8 3" xfId="14205"/>
    <cellStyle name="Date Feeder Field 2 3 2 9" xfId="14206"/>
    <cellStyle name="Date Feeder Field 2 3 2 9 2" xfId="14207"/>
    <cellStyle name="Date Feeder Field 2 3 2 9 2 2" xfId="14208"/>
    <cellStyle name="Date Feeder Field 2 3 2 9 3" xfId="14209"/>
    <cellStyle name="Date Feeder Field 2 3 3" xfId="14210"/>
    <cellStyle name="Date Feeder Field 2 3 3 2" xfId="14211"/>
    <cellStyle name="Date Feeder Field 2 3 3 2 2" xfId="14212"/>
    <cellStyle name="Date Feeder Field 2 3 3 3" xfId="14213"/>
    <cellStyle name="Date Feeder Field 2 3 4" xfId="14214"/>
    <cellStyle name="Date Feeder Field 2 3 4 2" xfId="14215"/>
    <cellStyle name="Date Feeder Field 2 3 4 2 2" xfId="14216"/>
    <cellStyle name="Date Feeder Field 2 3 4 3" xfId="14217"/>
    <cellStyle name="Date Feeder Field 2 3 5" xfId="14218"/>
    <cellStyle name="Date Feeder Field 2 3 5 2" xfId="14219"/>
    <cellStyle name="Date Feeder Field 2 3 5 2 2" xfId="14220"/>
    <cellStyle name="Date Feeder Field 2 3 5 3" xfId="14221"/>
    <cellStyle name="Date Feeder Field 2 3 6" xfId="14222"/>
    <cellStyle name="Date Feeder Field 2 3 6 2" xfId="14223"/>
    <cellStyle name="Date Feeder Field 2 3 6 2 2" xfId="14224"/>
    <cellStyle name="Date Feeder Field 2 3 6 3" xfId="14225"/>
    <cellStyle name="Date Feeder Field 2 3 7" xfId="14226"/>
    <cellStyle name="Date Feeder Field 2 3 7 2" xfId="14227"/>
    <cellStyle name="Date Feeder Field 2 3 7 2 2" xfId="14228"/>
    <cellStyle name="Date Feeder Field 2 3 7 3" xfId="14229"/>
    <cellStyle name="Date Feeder Field 2 3 8" xfId="14230"/>
    <cellStyle name="Date Feeder Field 2 3 8 2" xfId="14231"/>
    <cellStyle name="Date Feeder Field 2 3 8 2 2" xfId="14232"/>
    <cellStyle name="Date Feeder Field 2 3 8 3" xfId="14233"/>
    <cellStyle name="Date Feeder Field 2 3 9" xfId="14234"/>
    <cellStyle name="Date Feeder Field 2 3 9 2" xfId="14235"/>
    <cellStyle name="Date Feeder Field 2 3 9 2 2" xfId="14236"/>
    <cellStyle name="Date Feeder Field 2 3 9 3" xfId="14237"/>
    <cellStyle name="Date Feeder Field 2 4" xfId="14238"/>
    <cellStyle name="Date Feeder Field 2 4 10" xfId="14239"/>
    <cellStyle name="Date Feeder Field 2 4 10 2" xfId="14240"/>
    <cellStyle name="Date Feeder Field 2 4 10 2 2" xfId="14241"/>
    <cellStyle name="Date Feeder Field 2 4 10 3" xfId="14242"/>
    <cellStyle name="Date Feeder Field 2 4 11" xfId="14243"/>
    <cellStyle name="Date Feeder Field 2 4 11 2" xfId="14244"/>
    <cellStyle name="Date Feeder Field 2 4 11 2 2" xfId="14245"/>
    <cellStyle name="Date Feeder Field 2 4 11 3" xfId="14246"/>
    <cellStyle name="Date Feeder Field 2 4 12" xfId="14247"/>
    <cellStyle name="Date Feeder Field 2 4 12 2" xfId="14248"/>
    <cellStyle name="Date Feeder Field 2 4 12 2 2" xfId="14249"/>
    <cellStyle name="Date Feeder Field 2 4 12 3" xfId="14250"/>
    <cellStyle name="Date Feeder Field 2 4 13" xfId="14251"/>
    <cellStyle name="Date Feeder Field 2 4 13 2" xfId="14252"/>
    <cellStyle name="Date Feeder Field 2 4 13 2 2" xfId="14253"/>
    <cellStyle name="Date Feeder Field 2 4 13 3" xfId="14254"/>
    <cellStyle name="Date Feeder Field 2 4 14" xfId="14255"/>
    <cellStyle name="Date Feeder Field 2 4 14 2" xfId="14256"/>
    <cellStyle name="Date Feeder Field 2 4 14 2 2" xfId="14257"/>
    <cellStyle name="Date Feeder Field 2 4 14 3" xfId="14258"/>
    <cellStyle name="Date Feeder Field 2 4 15" xfId="14259"/>
    <cellStyle name="Date Feeder Field 2 4 15 2" xfId="14260"/>
    <cellStyle name="Date Feeder Field 2 4 15 2 2" xfId="14261"/>
    <cellStyle name="Date Feeder Field 2 4 15 3" xfId="14262"/>
    <cellStyle name="Date Feeder Field 2 4 16" xfId="14263"/>
    <cellStyle name="Date Feeder Field 2 4 16 2" xfId="14264"/>
    <cellStyle name="Date Feeder Field 2 4 16 2 2" xfId="14265"/>
    <cellStyle name="Date Feeder Field 2 4 16 3" xfId="14266"/>
    <cellStyle name="Date Feeder Field 2 4 17" xfId="14267"/>
    <cellStyle name="Date Feeder Field 2 4 17 2" xfId="14268"/>
    <cellStyle name="Date Feeder Field 2 4 17 2 2" xfId="14269"/>
    <cellStyle name="Date Feeder Field 2 4 17 3" xfId="14270"/>
    <cellStyle name="Date Feeder Field 2 4 18" xfId="14271"/>
    <cellStyle name="Date Feeder Field 2 4 18 2" xfId="14272"/>
    <cellStyle name="Date Feeder Field 2 4 18 2 2" xfId="14273"/>
    <cellStyle name="Date Feeder Field 2 4 18 3" xfId="14274"/>
    <cellStyle name="Date Feeder Field 2 4 19" xfId="14275"/>
    <cellStyle name="Date Feeder Field 2 4 19 2" xfId="14276"/>
    <cellStyle name="Date Feeder Field 2 4 19 2 2" xfId="14277"/>
    <cellStyle name="Date Feeder Field 2 4 19 3" xfId="14278"/>
    <cellStyle name="Date Feeder Field 2 4 2" xfId="14279"/>
    <cellStyle name="Date Feeder Field 2 4 2 10" xfId="14280"/>
    <cellStyle name="Date Feeder Field 2 4 2 10 2" xfId="14281"/>
    <cellStyle name="Date Feeder Field 2 4 2 10 2 2" xfId="14282"/>
    <cellStyle name="Date Feeder Field 2 4 2 10 3" xfId="14283"/>
    <cellStyle name="Date Feeder Field 2 4 2 11" xfId="14284"/>
    <cellStyle name="Date Feeder Field 2 4 2 11 2" xfId="14285"/>
    <cellStyle name="Date Feeder Field 2 4 2 11 2 2" xfId="14286"/>
    <cellStyle name="Date Feeder Field 2 4 2 11 3" xfId="14287"/>
    <cellStyle name="Date Feeder Field 2 4 2 12" xfId="14288"/>
    <cellStyle name="Date Feeder Field 2 4 2 12 2" xfId="14289"/>
    <cellStyle name="Date Feeder Field 2 4 2 12 2 2" xfId="14290"/>
    <cellStyle name="Date Feeder Field 2 4 2 12 3" xfId="14291"/>
    <cellStyle name="Date Feeder Field 2 4 2 13" xfId="14292"/>
    <cellStyle name="Date Feeder Field 2 4 2 13 2" xfId="14293"/>
    <cellStyle name="Date Feeder Field 2 4 2 13 2 2" xfId="14294"/>
    <cellStyle name="Date Feeder Field 2 4 2 13 3" xfId="14295"/>
    <cellStyle name="Date Feeder Field 2 4 2 14" xfId="14296"/>
    <cellStyle name="Date Feeder Field 2 4 2 14 2" xfId="14297"/>
    <cellStyle name="Date Feeder Field 2 4 2 14 2 2" xfId="14298"/>
    <cellStyle name="Date Feeder Field 2 4 2 14 3" xfId="14299"/>
    <cellStyle name="Date Feeder Field 2 4 2 15" xfId="14300"/>
    <cellStyle name="Date Feeder Field 2 4 2 15 2" xfId="14301"/>
    <cellStyle name="Date Feeder Field 2 4 2 15 2 2" xfId="14302"/>
    <cellStyle name="Date Feeder Field 2 4 2 15 3" xfId="14303"/>
    <cellStyle name="Date Feeder Field 2 4 2 16" xfId="14304"/>
    <cellStyle name="Date Feeder Field 2 4 2 16 2" xfId="14305"/>
    <cellStyle name="Date Feeder Field 2 4 2 16 2 2" xfId="14306"/>
    <cellStyle name="Date Feeder Field 2 4 2 16 3" xfId="14307"/>
    <cellStyle name="Date Feeder Field 2 4 2 17" xfId="14308"/>
    <cellStyle name="Date Feeder Field 2 4 2 17 2" xfId="14309"/>
    <cellStyle name="Date Feeder Field 2 4 2 17 2 2" xfId="14310"/>
    <cellStyle name="Date Feeder Field 2 4 2 17 3" xfId="14311"/>
    <cellStyle name="Date Feeder Field 2 4 2 18" xfId="14312"/>
    <cellStyle name="Date Feeder Field 2 4 2 18 2" xfId="14313"/>
    <cellStyle name="Date Feeder Field 2 4 2 18 2 2" xfId="14314"/>
    <cellStyle name="Date Feeder Field 2 4 2 18 3" xfId="14315"/>
    <cellStyle name="Date Feeder Field 2 4 2 19" xfId="14316"/>
    <cellStyle name="Date Feeder Field 2 4 2 19 2" xfId="14317"/>
    <cellStyle name="Date Feeder Field 2 4 2 19 2 2" xfId="14318"/>
    <cellStyle name="Date Feeder Field 2 4 2 19 3" xfId="14319"/>
    <cellStyle name="Date Feeder Field 2 4 2 2" xfId="14320"/>
    <cellStyle name="Date Feeder Field 2 4 2 2 2" xfId="14321"/>
    <cellStyle name="Date Feeder Field 2 4 2 2 2 2" xfId="14322"/>
    <cellStyle name="Date Feeder Field 2 4 2 2 3" xfId="14323"/>
    <cellStyle name="Date Feeder Field 2 4 2 20" xfId="14324"/>
    <cellStyle name="Date Feeder Field 2 4 2 20 2" xfId="14325"/>
    <cellStyle name="Date Feeder Field 2 4 2 20 2 2" xfId="14326"/>
    <cellStyle name="Date Feeder Field 2 4 2 20 3" xfId="14327"/>
    <cellStyle name="Date Feeder Field 2 4 2 21" xfId="14328"/>
    <cellStyle name="Date Feeder Field 2 4 2 21 2" xfId="14329"/>
    <cellStyle name="Date Feeder Field 2 4 2 22" xfId="14330"/>
    <cellStyle name="Date Feeder Field 2 4 2 3" xfId="14331"/>
    <cellStyle name="Date Feeder Field 2 4 2 3 2" xfId="14332"/>
    <cellStyle name="Date Feeder Field 2 4 2 3 2 2" xfId="14333"/>
    <cellStyle name="Date Feeder Field 2 4 2 3 3" xfId="14334"/>
    <cellStyle name="Date Feeder Field 2 4 2 4" xfId="14335"/>
    <cellStyle name="Date Feeder Field 2 4 2 4 2" xfId="14336"/>
    <cellStyle name="Date Feeder Field 2 4 2 4 2 2" xfId="14337"/>
    <cellStyle name="Date Feeder Field 2 4 2 4 3" xfId="14338"/>
    <cellStyle name="Date Feeder Field 2 4 2 5" xfId="14339"/>
    <cellStyle name="Date Feeder Field 2 4 2 5 2" xfId="14340"/>
    <cellStyle name="Date Feeder Field 2 4 2 5 2 2" xfId="14341"/>
    <cellStyle name="Date Feeder Field 2 4 2 5 3" xfId="14342"/>
    <cellStyle name="Date Feeder Field 2 4 2 6" xfId="14343"/>
    <cellStyle name="Date Feeder Field 2 4 2 6 2" xfId="14344"/>
    <cellStyle name="Date Feeder Field 2 4 2 6 2 2" xfId="14345"/>
    <cellStyle name="Date Feeder Field 2 4 2 6 3" xfId="14346"/>
    <cellStyle name="Date Feeder Field 2 4 2 7" xfId="14347"/>
    <cellStyle name="Date Feeder Field 2 4 2 7 2" xfId="14348"/>
    <cellStyle name="Date Feeder Field 2 4 2 7 2 2" xfId="14349"/>
    <cellStyle name="Date Feeder Field 2 4 2 7 3" xfId="14350"/>
    <cellStyle name="Date Feeder Field 2 4 2 8" xfId="14351"/>
    <cellStyle name="Date Feeder Field 2 4 2 8 2" xfId="14352"/>
    <cellStyle name="Date Feeder Field 2 4 2 8 2 2" xfId="14353"/>
    <cellStyle name="Date Feeder Field 2 4 2 8 3" xfId="14354"/>
    <cellStyle name="Date Feeder Field 2 4 2 9" xfId="14355"/>
    <cellStyle name="Date Feeder Field 2 4 2 9 2" xfId="14356"/>
    <cellStyle name="Date Feeder Field 2 4 2 9 2 2" xfId="14357"/>
    <cellStyle name="Date Feeder Field 2 4 2 9 3" xfId="14358"/>
    <cellStyle name="Date Feeder Field 2 4 20" xfId="14359"/>
    <cellStyle name="Date Feeder Field 2 4 20 2" xfId="14360"/>
    <cellStyle name="Date Feeder Field 2 4 20 2 2" xfId="14361"/>
    <cellStyle name="Date Feeder Field 2 4 20 3" xfId="14362"/>
    <cellStyle name="Date Feeder Field 2 4 21" xfId="14363"/>
    <cellStyle name="Date Feeder Field 2 4 21 2" xfId="14364"/>
    <cellStyle name="Date Feeder Field 2 4 21 2 2" xfId="14365"/>
    <cellStyle name="Date Feeder Field 2 4 21 3" xfId="14366"/>
    <cellStyle name="Date Feeder Field 2 4 22" xfId="14367"/>
    <cellStyle name="Date Feeder Field 2 4 22 2" xfId="14368"/>
    <cellStyle name="Date Feeder Field 2 4 23" xfId="14369"/>
    <cellStyle name="Date Feeder Field 2 4 3" xfId="14370"/>
    <cellStyle name="Date Feeder Field 2 4 3 2" xfId="14371"/>
    <cellStyle name="Date Feeder Field 2 4 3 2 2" xfId="14372"/>
    <cellStyle name="Date Feeder Field 2 4 3 3" xfId="14373"/>
    <cellStyle name="Date Feeder Field 2 4 4" xfId="14374"/>
    <cellStyle name="Date Feeder Field 2 4 4 2" xfId="14375"/>
    <cellStyle name="Date Feeder Field 2 4 4 2 2" xfId="14376"/>
    <cellStyle name="Date Feeder Field 2 4 4 3" xfId="14377"/>
    <cellStyle name="Date Feeder Field 2 4 5" xfId="14378"/>
    <cellStyle name="Date Feeder Field 2 4 5 2" xfId="14379"/>
    <cellStyle name="Date Feeder Field 2 4 5 2 2" xfId="14380"/>
    <cellStyle name="Date Feeder Field 2 4 5 3" xfId="14381"/>
    <cellStyle name="Date Feeder Field 2 4 6" xfId="14382"/>
    <cellStyle name="Date Feeder Field 2 4 6 2" xfId="14383"/>
    <cellStyle name="Date Feeder Field 2 4 6 2 2" xfId="14384"/>
    <cellStyle name="Date Feeder Field 2 4 6 3" xfId="14385"/>
    <cellStyle name="Date Feeder Field 2 4 7" xfId="14386"/>
    <cellStyle name="Date Feeder Field 2 4 7 2" xfId="14387"/>
    <cellStyle name="Date Feeder Field 2 4 7 2 2" xfId="14388"/>
    <cellStyle name="Date Feeder Field 2 4 7 3" xfId="14389"/>
    <cellStyle name="Date Feeder Field 2 4 8" xfId="14390"/>
    <cellStyle name="Date Feeder Field 2 4 8 2" xfId="14391"/>
    <cellStyle name="Date Feeder Field 2 4 8 2 2" xfId="14392"/>
    <cellStyle name="Date Feeder Field 2 4 8 3" xfId="14393"/>
    <cellStyle name="Date Feeder Field 2 4 9" xfId="14394"/>
    <cellStyle name="Date Feeder Field 2 4 9 2" xfId="14395"/>
    <cellStyle name="Date Feeder Field 2 4 9 2 2" xfId="14396"/>
    <cellStyle name="Date Feeder Field 2 4 9 3" xfId="14397"/>
    <cellStyle name="Date Feeder Field 2 5" xfId="14398"/>
    <cellStyle name="Date Feeder Field 2 5 10" xfId="14399"/>
    <cellStyle name="Date Feeder Field 2 5 10 2" xfId="14400"/>
    <cellStyle name="Date Feeder Field 2 5 10 2 2" xfId="14401"/>
    <cellStyle name="Date Feeder Field 2 5 10 3" xfId="14402"/>
    <cellStyle name="Date Feeder Field 2 5 11" xfId="14403"/>
    <cellStyle name="Date Feeder Field 2 5 11 2" xfId="14404"/>
    <cellStyle name="Date Feeder Field 2 5 11 2 2" xfId="14405"/>
    <cellStyle name="Date Feeder Field 2 5 11 3" xfId="14406"/>
    <cellStyle name="Date Feeder Field 2 5 12" xfId="14407"/>
    <cellStyle name="Date Feeder Field 2 5 12 2" xfId="14408"/>
    <cellStyle name="Date Feeder Field 2 5 12 2 2" xfId="14409"/>
    <cellStyle name="Date Feeder Field 2 5 12 3" xfId="14410"/>
    <cellStyle name="Date Feeder Field 2 5 13" xfId="14411"/>
    <cellStyle name="Date Feeder Field 2 5 13 2" xfId="14412"/>
    <cellStyle name="Date Feeder Field 2 5 13 2 2" xfId="14413"/>
    <cellStyle name="Date Feeder Field 2 5 13 3" xfId="14414"/>
    <cellStyle name="Date Feeder Field 2 5 14" xfId="14415"/>
    <cellStyle name="Date Feeder Field 2 5 14 2" xfId="14416"/>
    <cellStyle name="Date Feeder Field 2 5 14 2 2" xfId="14417"/>
    <cellStyle name="Date Feeder Field 2 5 14 3" xfId="14418"/>
    <cellStyle name="Date Feeder Field 2 5 15" xfId="14419"/>
    <cellStyle name="Date Feeder Field 2 5 15 2" xfId="14420"/>
    <cellStyle name="Date Feeder Field 2 5 15 2 2" xfId="14421"/>
    <cellStyle name="Date Feeder Field 2 5 15 3" xfId="14422"/>
    <cellStyle name="Date Feeder Field 2 5 16" xfId="14423"/>
    <cellStyle name="Date Feeder Field 2 5 16 2" xfId="14424"/>
    <cellStyle name="Date Feeder Field 2 5 16 2 2" xfId="14425"/>
    <cellStyle name="Date Feeder Field 2 5 16 3" xfId="14426"/>
    <cellStyle name="Date Feeder Field 2 5 17" xfId="14427"/>
    <cellStyle name="Date Feeder Field 2 5 17 2" xfId="14428"/>
    <cellStyle name="Date Feeder Field 2 5 17 2 2" xfId="14429"/>
    <cellStyle name="Date Feeder Field 2 5 17 3" xfId="14430"/>
    <cellStyle name="Date Feeder Field 2 5 18" xfId="14431"/>
    <cellStyle name="Date Feeder Field 2 5 18 2" xfId="14432"/>
    <cellStyle name="Date Feeder Field 2 5 18 2 2" xfId="14433"/>
    <cellStyle name="Date Feeder Field 2 5 18 3" xfId="14434"/>
    <cellStyle name="Date Feeder Field 2 5 19" xfId="14435"/>
    <cellStyle name="Date Feeder Field 2 5 19 2" xfId="14436"/>
    <cellStyle name="Date Feeder Field 2 5 19 2 2" xfId="14437"/>
    <cellStyle name="Date Feeder Field 2 5 19 3" xfId="14438"/>
    <cellStyle name="Date Feeder Field 2 5 2" xfId="14439"/>
    <cellStyle name="Date Feeder Field 2 5 2 2" xfId="14440"/>
    <cellStyle name="Date Feeder Field 2 5 2 2 2" xfId="14441"/>
    <cellStyle name="Date Feeder Field 2 5 2 3" xfId="14442"/>
    <cellStyle name="Date Feeder Field 2 5 20" xfId="14443"/>
    <cellStyle name="Date Feeder Field 2 5 20 2" xfId="14444"/>
    <cellStyle name="Date Feeder Field 2 5 20 2 2" xfId="14445"/>
    <cellStyle name="Date Feeder Field 2 5 20 3" xfId="14446"/>
    <cellStyle name="Date Feeder Field 2 5 21" xfId="14447"/>
    <cellStyle name="Date Feeder Field 2 5 21 2" xfId="14448"/>
    <cellStyle name="Date Feeder Field 2 5 22" xfId="14449"/>
    <cellStyle name="Date Feeder Field 2 5 3" xfId="14450"/>
    <cellStyle name="Date Feeder Field 2 5 3 2" xfId="14451"/>
    <cellStyle name="Date Feeder Field 2 5 3 2 2" xfId="14452"/>
    <cellStyle name="Date Feeder Field 2 5 3 3" xfId="14453"/>
    <cellStyle name="Date Feeder Field 2 5 4" xfId="14454"/>
    <cellStyle name="Date Feeder Field 2 5 4 2" xfId="14455"/>
    <cellStyle name="Date Feeder Field 2 5 4 2 2" xfId="14456"/>
    <cellStyle name="Date Feeder Field 2 5 4 3" xfId="14457"/>
    <cellStyle name="Date Feeder Field 2 5 5" xfId="14458"/>
    <cellStyle name="Date Feeder Field 2 5 5 2" xfId="14459"/>
    <cellStyle name="Date Feeder Field 2 5 5 2 2" xfId="14460"/>
    <cellStyle name="Date Feeder Field 2 5 5 3" xfId="14461"/>
    <cellStyle name="Date Feeder Field 2 5 6" xfId="14462"/>
    <cellStyle name="Date Feeder Field 2 5 6 2" xfId="14463"/>
    <cellStyle name="Date Feeder Field 2 5 6 2 2" xfId="14464"/>
    <cellStyle name="Date Feeder Field 2 5 6 3" xfId="14465"/>
    <cellStyle name="Date Feeder Field 2 5 7" xfId="14466"/>
    <cellStyle name="Date Feeder Field 2 5 7 2" xfId="14467"/>
    <cellStyle name="Date Feeder Field 2 5 7 2 2" xfId="14468"/>
    <cellStyle name="Date Feeder Field 2 5 7 3" xfId="14469"/>
    <cellStyle name="Date Feeder Field 2 5 8" xfId="14470"/>
    <cellStyle name="Date Feeder Field 2 5 8 2" xfId="14471"/>
    <cellStyle name="Date Feeder Field 2 5 8 2 2" xfId="14472"/>
    <cellStyle name="Date Feeder Field 2 5 8 3" xfId="14473"/>
    <cellStyle name="Date Feeder Field 2 5 9" xfId="14474"/>
    <cellStyle name="Date Feeder Field 2 5 9 2" xfId="14475"/>
    <cellStyle name="Date Feeder Field 2 5 9 2 2" xfId="14476"/>
    <cellStyle name="Date Feeder Field 2 5 9 3" xfId="14477"/>
    <cellStyle name="Date Feeder Field 2 6" xfId="14478"/>
    <cellStyle name="Date Feeder Field 2 6 2" xfId="14479"/>
    <cellStyle name="Date Feeder Field 2 6 2 2" xfId="14480"/>
    <cellStyle name="Date Feeder Field 2 6 3" xfId="14481"/>
    <cellStyle name="Date Feeder Field 2 7" xfId="14482"/>
    <cellStyle name="Date Feeder Field 2 7 2" xfId="14483"/>
    <cellStyle name="Date Feeder Field 2 7 2 2" xfId="14484"/>
    <cellStyle name="Date Feeder Field 2 7 3" xfId="14485"/>
    <cellStyle name="Date Feeder Field 2 8" xfId="14486"/>
    <cellStyle name="Date Feeder Field 2 8 2" xfId="14487"/>
    <cellStyle name="Date Feeder Field 2 8 2 2" xfId="14488"/>
    <cellStyle name="Date Feeder Field 2 8 3" xfId="14489"/>
    <cellStyle name="Date Feeder Field 2 9" xfId="14490"/>
    <cellStyle name="Date Feeder Field 2 9 2" xfId="14491"/>
    <cellStyle name="Date Feeder Field 2 9 2 2" xfId="14492"/>
    <cellStyle name="Date Feeder Field 2 9 3" xfId="14493"/>
    <cellStyle name="Date Feeder Field 20" xfId="14494"/>
    <cellStyle name="Date Feeder Field 20 2" xfId="14495"/>
    <cellStyle name="Date Feeder Field 20 2 2" xfId="14496"/>
    <cellStyle name="Date Feeder Field 20 3" xfId="14497"/>
    <cellStyle name="Date Feeder Field 21" xfId="14498"/>
    <cellStyle name="Date Feeder Field 21 2" xfId="14499"/>
    <cellStyle name="Date Feeder Field 21 2 2" xfId="14500"/>
    <cellStyle name="Date Feeder Field 21 3" xfId="14501"/>
    <cellStyle name="Date Feeder Field 22" xfId="14502"/>
    <cellStyle name="Date Feeder Field 22 2" xfId="14503"/>
    <cellStyle name="Date Feeder Field 23" xfId="14504"/>
    <cellStyle name="Date Feeder Field 24" xfId="14505"/>
    <cellStyle name="Date Feeder Field 25" xfId="14506"/>
    <cellStyle name="Date Feeder Field 26" xfId="14507"/>
    <cellStyle name="Date Feeder Field 3" xfId="14508"/>
    <cellStyle name="Date Feeder Field 3 10" xfId="14509"/>
    <cellStyle name="Date Feeder Field 3 10 2" xfId="14510"/>
    <cellStyle name="Date Feeder Field 3 10 2 2" xfId="14511"/>
    <cellStyle name="Date Feeder Field 3 10 3" xfId="14512"/>
    <cellStyle name="Date Feeder Field 3 11" xfId="14513"/>
    <cellStyle name="Date Feeder Field 3 11 2" xfId="14514"/>
    <cellStyle name="Date Feeder Field 3 11 2 2" xfId="14515"/>
    <cellStyle name="Date Feeder Field 3 11 3" xfId="14516"/>
    <cellStyle name="Date Feeder Field 3 12" xfId="14517"/>
    <cellStyle name="Date Feeder Field 3 12 2" xfId="14518"/>
    <cellStyle name="Date Feeder Field 3 12 2 2" xfId="14519"/>
    <cellStyle name="Date Feeder Field 3 12 3" xfId="14520"/>
    <cellStyle name="Date Feeder Field 3 13" xfId="14521"/>
    <cellStyle name="Date Feeder Field 3 13 2" xfId="14522"/>
    <cellStyle name="Date Feeder Field 3 13 2 2" xfId="14523"/>
    <cellStyle name="Date Feeder Field 3 13 3" xfId="14524"/>
    <cellStyle name="Date Feeder Field 3 14" xfId="14525"/>
    <cellStyle name="Date Feeder Field 3 14 2" xfId="14526"/>
    <cellStyle name="Date Feeder Field 3 14 2 2" xfId="14527"/>
    <cellStyle name="Date Feeder Field 3 14 3" xfId="14528"/>
    <cellStyle name="Date Feeder Field 3 15" xfId="14529"/>
    <cellStyle name="Date Feeder Field 3 15 2" xfId="14530"/>
    <cellStyle name="Date Feeder Field 3 15 2 2" xfId="14531"/>
    <cellStyle name="Date Feeder Field 3 15 3" xfId="14532"/>
    <cellStyle name="Date Feeder Field 3 16" xfId="14533"/>
    <cellStyle name="Date Feeder Field 3 16 2" xfId="14534"/>
    <cellStyle name="Date Feeder Field 3 16 2 2" xfId="14535"/>
    <cellStyle name="Date Feeder Field 3 16 3" xfId="14536"/>
    <cellStyle name="Date Feeder Field 3 17" xfId="14537"/>
    <cellStyle name="Date Feeder Field 3 17 2" xfId="14538"/>
    <cellStyle name="Date Feeder Field 3 17 2 2" xfId="14539"/>
    <cellStyle name="Date Feeder Field 3 17 3" xfId="14540"/>
    <cellStyle name="Date Feeder Field 3 18" xfId="14541"/>
    <cellStyle name="Date Feeder Field 3 18 2" xfId="14542"/>
    <cellStyle name="Date Feeder Field 3 19" xfId="14543"/>
    <cellStyle name="Date Feeder Field 3 2" xfId="14544"/>
    <cellStyle name="Date Feeder Field 3 2 10" xfId="14545"/>
    <cellStyle name="Date Feeder Field 3 2 10 2" xfId="14546"/>
    <cellStyle name="Date Feeder Field 3 2 10 2 2" xfId="14547"/>
    <cellStyle name="Date Feeder Field 3 2 10 3" xfId="14548"/>
    <cellStyle name="Date Feeder Field 3 2 11" xfId="14549"/>
    <cellStyle name="Date Feeder Field 3 2 11 2" xfId="14550"/>
    <cellStyle name="Date Feeder Field 3 2 11 2 2" xfId="14551"/>
    <cellStyle name="Date Feeder Field 3 2 11 3" xfId="14552"/>
    <cellStyle name="Date Feeder Field 3 2 12" xfId="14553"/>
    <cellStyle name="Date Feeder Field 3 2 12 2" xfId="14554"/>
    <cellStyle name="Date Feeder Field 3 2 12 2 2" xfId="14555"/>
    <cellStyle name="Date Feeder Field 3 2 12 3" xfId="14556"/>
    <cellStyle name="Date Feeder Field 3 2 13" xfId="14557"/>
    <cellStyle name="Date Feeder Field 3 2 13 2" xfId="14558"/>
    <cellStyle name="Date Feeder Field 3 2 13 2 2" xfId="14559"/>
    <cellStyle name="Date Feeder Field 3 2 13 3" xfId="14560"/>
    <cellStyle name="Date Feeder Field 3 2 14" xfId="14561"/>
    <cellStyle name="Date Feeder Field 3 2 14 2" xfId="14562"/>
    <cellStyle name="Date Feeder Field 3 2 14 2 2" xfId="14563"/>
    <cellStyle name="Date Feeder Field 3 2 14 3" xfId="14564"/>
    <cellStyle name="Date Feeder Field 3 2 15" xfId="14565"/>
    <cellStyle name="Date Feeder Field 3 2 15 2" xfId="14566"/>
    <cellStyle name="Date Feeder Field 3 2 15 2 2" xfId="14567"/>
    <cellStyle name="Date Feeder Field 3 2 15 3" xfId="14568"/>
    <cellStyle name="Date Feeder Field 3 2 16" xfId="14569"/>
    <cellStyle name="Date Feeder Field 3 2 16 2" xfId="14570"/>
    <cellStyle name="Date Feeder Field 3 2 16 2 2" xfId="14571"/>
    <cellStyle name="Date Feeder Field 3 2 16 3" xfId="14572"/>
    <cellStyle name="Date Feeder Field 3 2 17" xfId="14573"/>
    <cellStyle name="Date Feeder Field 3 2 17 2" xfId="14574"/>
    <cellStyle name="Date Feeder Field 3 2 17 2 2" xfId="14575"/>
    <cellStyle name="Date Feeder Field 3 2 17 3" xfId="14576"/>
    <cellStyle name="Date Feeder Field 3 2 18" xfId="14577"/>
    <cellStyle name="Date Feeder Field 3 2 18 2" xfId="14578"/>
    <cellStyle name="Date Feeder Field 3 2 18 2 2" xfId="14579"/>
    <cellStyle name="Date Feeder Field 3 2 18 3" xfId="14580"/>
    <cellStyle name="Date Feeder Field 3 2 19" xfId="14581"/>
    <cellStyle name="Date Feeder Field 3 2 19 2" xfId="14582"/>
    <cellStyle name="Date Feeder Field 3 2 19 2 2" xfId="14583"/>
    <cellStyle name="Date Feeder Field 3 2 19 3" xfId="14584"/>
    <cellStyle name="Date Feeder Field 3 2 2" xfId="14585"/>
    <cellStyle name="Date Feeder Field 3 2 2 2" xfId="14586"/>
    <cellStyle name="Date Feeder Field 3 2 2 2 2" xfId="14587"/>
    <cellStyle name="Date Feeder Field 3 2 2 2 3" xfId="14588"/>
    <cellStyle name="Date Feeder Field 3 2 2 3" xfId="14589"/>
    <cellStyle name="Date Feeder Field 3 2 2 4" xfId="14590"/>
    <cellStyle name="Date Feeder Field 3 2 20" xfId="14591"/>
    <cellStyle name="Date Feeder Field 3 2 20 2" xfId="14592"/>
    <cellStyle name="Date Feeder Field 3 2 20 2 2" xfId="14593"/>
    <cellStyle name="Date Feeder Field 3 2 20 3" xfId="14594"/>
    <cellStyle name="Date Feeder Field 3 2 21" xfId="14595"/>
    <cellStyle name="Date Feeder Field 3 2 21 2" xfId="14596"/>
    <cellStyle name="Date Feeder Field 3 2 22" xfId="14597"/>
    <cellStyle name="Date Feeder Field 3 2 3" xfId="14598"/>
    <cellStyle name="Date Feeder Field 3 2 3 2" xfId="14599"/>
    <cellStyle name="Date Feeder Field 3 2 3 2 2" xfId="14600"/>
    <cellStyle name="Date Feeder Field 3 2 3 3" xfId="14601"/>
    <cellStyle name="Date Feeder Field 3 2 4" xfId="14602"/>
    <cellStyle name="Date Feeder Field 3 2 4 2" xfId="14603"/>
    <cellStyle name="Date Feeder Field 3 2 4 2 2" xfId="14604"/>
    <cellStyle name="Date Feeder Field 3 2 4 3" xfId="14605"/>
    <cellStyle name="Date Feeder Field 3 2 5" xfId="14606"/>
    <cellStyle name="Date Feeder Field 3 2 5 2" xfId="14607"/>
    <cellStyle name="Date Feeder Field 3 2 5 2 2" xfId="14608"/>
    <cellStyle name="Date Feeder Field 3 2 5 3" xfId="14609"/>
    <cellStyle name="Date Feeder Field 3 2 6" xfId="14610"/>
    <cellStyle name="Date Feeder Field 3 2 6 2" xfId="14611"/>
    <cellStyle name="Date Feeder Field 3 2 6 2 2" xfId="14612"/>
    <cellStyle name="Date Feeder Field 3 2 6 3" xfId="14613"/>
    <cellStyle name="Date Feeder Field 3 2 7" xfId="14614"/>
    <cellStyle name="Date Feeder Field 3 2 7 2" xfId="14615"/>
    <cellStyle name="Date Feeder Field 3 2 7 2 2" xfId="14616"/>
    <cellStyle name="Date Feeder Field 3 2 7 3" xfId="14617"/>
    <cellStyle name="Date Feeder Field 3 2 8" xfId="14618"/>
    <cellStyle name="Date Feeder Field 3 2 8 2" xfId="14619"/>
    <cellStyle name="Date Feeder Field 3 2 8 2 2" xfId="14620"/>
    <cellStyle name="Date Feeder Field 3 2 8 3" xfId="14621"/>
    <cellStyle name="Date Feeder Field 3 2 9" xfId="14622"/>
    <cellStyle name="Date Feeder Field 3 2 9 2" xfId="14623"/>
    <cellStyle name="Date Feeder Field 3 2 9 2 2" xfId="14624"/>
    <cellStyle name="Date Feeder Field 3 2 9 3" xfId="14625"/>
    <cellStyle name="Date Feeder Field 3 3" xfId="14626"/>
    <cellStyle name="Date Feeder Field 3 3 2" xfId="14627"/>
    <cellStyle name="Date Feeder Field 3 3 2 2" xfId="14628"/>
    <cellStyle name="Date Feeder Field 3 3 2 3" xfId="14629"/>
    <cellStyle name="Date Feeder Field 3 3 3" xfId="14630"/>
    <cellStyle name="Date Feeder Field 3 3 4" xfId="14631"/>
    <cellStyle name="Date Feeder Field 3 4" xfId="14632"/>
    <cellStyle name="Date Feeder Field 3 4 2" xfId="14633"/>
    <cellStyle name="Date Feeder Field 3 4 2 2" xfId="14634"/>
    <cellStyle name="Date Feeder Field 3 4 3" xfId="14635"/>
    <cellStyle name="Date Feeder Field 3 5" xfId="14636"/>
    <cellStyle name="Date Feeder Field 3 5 2" xfId="14637"/>
    <cellStyle name="Date Feeder Field 3 5 2 2" xfId="14638"/>
    <cellStyle name="Date Feeder Field 3 5 3" xfId="14639"/>
    <cellStyle name="Date Feeder Field 3 6" xfId="14640"/>
    <cellStyle name="Date Feeder Field 3 6 2" xfId="14641"/>
    <cellStyle name="Date Feeder Field 3 6 2 2" xfId="14642"/>
    <cellStyle name="Date Feeder Field 3 6 3" xfId="14643"/>
    <cellStyle name="Date Feeder Field 3 7" xfId="14644"/>
    <cellStyle name="Date Feeder Field 3 7 2" xfId="14645"/>
    <cellStyle name="Date Feeder Field 3 7 2 2" xfId="14646"/>
    <cellStyle name="Date Feeder Field 3 7 3" xfId="14647"/>
    <cellStyle name="Date Feeder Field 3 8" xfId="14648"/>
    <cellStyle name="Date Feeder Field 3 8 2" xfId="14649"/>
    <cellStyle name="Date Feeder Field 3 8 2 2" xfId="14650"/>
    <cellStyle name="Date Feeder Field 3 8 3" xfId="14651"/>
    <cellStyle name="Date Feeder Field 3 9" xfId="14652"/>
    <cellStyle name="Date Feeder Field 3 9 2" xfId="14653"/>
    <cellStyle name="Date Feeder Field 3 9 2 2" xfId="14654"/>
    <cellStyle name="Date Feeder Field 3 9 3" xfId="14655"/>
    <cellStyle name="Date Feeder Field 4" xfId="14656"/>
    <cellStyle name="Date Feeder Field 4 10" xfId="14657"/>
    <cellStyle name="Date Feeder Field 4 10 2" xfId="14658"/>
    <cellStyle name="Date Feeder Field 4 10 2 2" xfId="14659"/>
    <cellStyle name="Date Feeder Field 4 10 3" xfId="14660"/>
    <cellStyle name="Date Feeder Field 4 11" xfId="14661"/>
    <cellStyle name="Date Feeder Field 4 11 2" xfId="14662"/>
    <cellStyle name="Date Feeder Field 4 11 2 2" xfId="14663"/>
    <cellStyle name="Date Feeder Field 4 11 3" xfId="14664"/>
    <cellStyle name="Date Feeder Field 4 12" xfId="14665"/>
    <cellStyle name="Date Feeder Field 4 12 2" xfId="14666"/>
    <cellStyle name="Date Feeder Field 4 12 2 2" xfId="14667"/>
    <cellStyle name="Date Feeder Field 4 12 3" xfId="14668"/>
    <cellStyle name="Date Feeder Field 4 13" xfId="14669"/>
    <cellStyle name="Date Feeder Field 4 13 2" xfId="14670"/>
    <cellStyle name="Date Feeder Field 4 13 2 2" xfId="14671"/>
    <cellStyle name="Date Feeder Field 4 13 3" xfId="14672"/>
    <cellStyle name="Date Feeder Field 4 14" xfId="14673"/>
    <cellStyle name="Date Feeder Field 4 14 2" xfId="14674"/>
    <cellStyle name="Date Feeder Field 4 14 2 2" xfId="14675"/>
    <cellStyle name="Date Feeder Field 4 14 3" xfId="14676"/>
    <cellStyle name="Date Feeder Field 4 15" xfId="14677"/>
    <cellStyle name="Date Feeder Field 4 15 2" xfId="14678"/>
    <cellStyle name="Date Feeder Field 4 15 2 2" xfId="14679"/>
    <cellStyle name="Date Feeder Field 4 15 3" xfId="14680"/>
    <cellStyle name="Date Feeder Field 4 16" xfId="14681"/>
    <cellStyle name="Date Feeder Field 4 16 2" xfId="14682"/>
    <cellStyle name="Date Feeder Field 4 16 2 2" xfId="14683"/>
    <cellStyle name="Date Feeder Field 4 16 3" xfId="14684"/>
    <cellStyle name="Date Feeder Field 4 17" xfId="14685"/>
    <cellStyle name="Date Feeder Field 4 17 2" xfId="14686"/>
    <cellStyle name="Date Feeder Field 4 17 2 2" xfId="14687"/>
    <cellStyle name="Date Feeder Field 4 17 3" xfId="14688"/>
    <cellStyle name="Date Feeder Field 4 18" xfId="14689"/>
    <cellStyle name="Date Feeder Field 4 18 2" xfId="14690"/>
    <cellStyle name="Date Feeder Field 4 19" xfId="14691"/>
    <cellStyle name="Date Feeder Field 4 2" xfId="14692"/>
    <cellStyle name="Date Feeder Field 4 2 10" xfId="14693"/>
    <cellStyle name="Date Feeder Field 4 2 10 2" xfId="14694"/>
    <cellStyle name="Date Feeder Field 4 2 10 2 2" xfId="14695"/>
    <cellStyle name="Date Feeder Field 4 2 10 3" xfId="14696"/>
    <cellStyle name="Date Feeder Field 4 2 11" xfId="14697"/>
    <cellStyle name="Date Feeder Field 4 2 11 2" xfId="14698"/>
    <cellStyle name="Date Feeder Field 4 2 11 2 2" xfId="14699"/>
    <cellStyle name="Date Feeder Field 4 2 11 3" xfId="14700"/>
    <cellStyle name="Date Feeder Field 4 2 12" xfId="14701"/>
    <cellStyle name="Date Feeder Field 4 2 12 2" xfId="14702"/>
    <cellStyle name="Date Feeder Field 4 2 12 2 2" xfId="14703"/>
    <cellStyle name="Date Feeder Field 4 2 12 3" xfId="14704"/>
    <cellStyle name="Date Feeder Field 4 2 13" xfId="14705"/>
    <cellStyle name="Date Feeder Field 4 2 13 2" xfId="14706"/>
    <cellStyle name="Date Feeder Field 4 2 13 2 2" xfId="14707"/>
    <cellStyle name="Date Feeder Field 4 2 13 3" xfId="14708"/>
    <cellStyle name="Date Feeder Field 4 2 14" xfId="14709"/>
    <cellStyle name="Date Feeder Field 4 2 14 2" xfId="14710"/>
    <cellStyle name="Date Feeder Field 4 2 14 2 2" xfId="14711"/>
    <cellStyle name="Date Feeder Field 4 2 14 3" xfId="14712"/>
    <cellStyle name="Date Feeder Field 4 2 15" xfId="14713"/>
    <cellStyle name="Date Feeder Field 4 2 15 2" xfId="14714"/>
    <cellStyle name="Date Feeder Field 4 2 15 2 2" xfId="14715"/>
    <cellStyle name="Date Feeder Field 4 2 15 3" xfId="14716"/>
    <cellStyle name="Date Feeder Field 4 2 16" xfId="14717"/>
    <cellStyle name="Date Feeder Field 4 2 16 2" xfId="14718"/>
    <cellStyle name="Date Feeder Field 4 2 16 2 2" xfId="14719"/>
    <cellStyle name="Date Feeder Field 4 2 16 3" xfId="14720"/>
    <cellStyle name="Date Feeder Field 4 2 17" xfId="14721"/>
    <cellStyle name="Date Feeder Field 4 2 17 2" xfId="14722"/>
    <cellStyle name="Date Feeder Field 4 2 17 2 2" xfId="14723"/>
    <cellStyle name="Date Feeder Field 4 2 17 3" xfId="14724"/>
    <cellStyle name="Date Feeder Field 4 2 18" xfId="14725"/>
    <cellStyle name="Date Feeder Field 4 2 18 2" xfId="14726"/>
    <cellStyle name="Date Feeder Field 4 2 18 2 2" xfId="14727"/>
    <cellStyle name="Date Feeder Field 4 2 18 3" xfId="14728"/>
    <cellStyle name="Date Feeder Field 4 2 19" xfId="14729"/>
    <cellStyle name="Date Feeder Field 4 2 19 2" xfId="14730"/>
    <cellStyle name="Date Feeder Field 4 2 19 2 2" xfId="14731"/>
    <cellStyle name="Date Feeder Field 4 2 19 3" xfId="14732"/>
    <cellStyle name="Date Feeder Field 4 2 2" xfId="14733"/>
    <cellStyle name="Date Feeder Field 4 2 2 2" xfId="14734"/>
    <cellStyle name="Date Feeder Field 4 2 2 2 2" xfId="14735"/>
    <cellStyle name="Date Feeder Field 4 2 2 2 3" xfId="14736"/>
    <cellStyle name="Date Feeder Field 4 2 2 3" xfId="14737"/>
    <cellStyle name="Date Feeder Field 4 2 2 4" xfId="14738"/>
    <cellStyle name="Date Feeder Field 4 2 20" xfId="14739"/>
    <cellStyle name="Date Feeder Field 4 2 20 2" xfId="14740"/>
    <cellStyle name="Date Feeder Field 4 2 20 2 2" xfId="14741"/>
    <cellStyle name="Date Feeder Field 4 2 20 3" xfId="14742"/>
    <cellStyle name="Date Feeder Field 4 2 21" xfId="14743"/>
    <cellStyle name="Date Feeder Field 4 2 21 2" xfId="14744"/>
    <cellStyle name="Date Feeder Field 4 2 22" xfId="14745"/>
    <cellStyle name="Date Feeder Field 4 2 3" xfId="14746"/>
    <cellStyle name="Date Feeder Field 4 2 3 2" xfId="14747"/>
    <cellStyle name="Date Feeder Field 4 2 3 2 2" xfId="14748"/>
    <cellStyle name="Date Feeder Field 4 2 3 3" xfId="14749"/>
    <cellStyle name="Date Feeder Field 4 2 4" xfId="14750"/>
    <cellStyle name="Date Feeder Field 4 2 4 2" xfId="14751"/>
    <cellStyle name="Date Feeder Field 4 2 4 2 2" xfId="14752"/>
    <cellStyle name="Date Feeder Field 4 2 4 3" xfId="14753"/>
    <cellStyle name="Date Feeder Field 4 2 5" xfId="14754"/>
    <cellStyle name="Date Feeder Field 4 2 5 2" xfId="14755"/>
    <cellStyle name="Date Feeder Field 4 2 5 2 2" xfId="14756"/>
    <cellStyle name="Date Feeder Field 4 2 5 3" xfId="14757"/>
    <cellStyle name="Date Feeder Field 4 2 6" xfId="14758"/>
    <cellStyle name="Date Feeder Field 4 2 6 2" xfId="14759"/>
    <cellStyle name="Date Feeder Field 4 2 6 2 2" xfId="14760"/>
    <cellStyle name="Date Feeder Field 4 2 6 3" xfId="14761"/>
    <cellStyle name="Date Feeder Field 4 2 7" xfId="14762"/>
    <cellStyle name="Date Feeder Field 4 2 7 2" xfId="14763"/>
    <cellStyle name="Date Feeder Field 4 2 7 2 2" xfId="14764"/>
    <cellStyle name="Date Feeder Field 4 2 7 3" xfId="14765"/>
    <cellStyle name="Date Feeder Field 4 2 8" xfId="14766"/>
    <cellStyle name="Date Feeder Field 4 2 8 2" xfId="14767"/>
    <cellStyle name="Date Feeder Field 4 2 8 2 2" xfId="14768"/>
    <cellStyle name="Date Feeder Field 4 2 8 3" xfId="14769"/>
    <cellStyle name="Date Feeder Field 4 2 9" xfId="14770"/>
    <cellStyle name="Date Feeder Field 4 2 9 2" xfId="14771"/>
    <cellStyle name="Date Feeder Field 4 2 9 2 2" xfId="14772"/>
    <cellStyle name="Date Feeder Field 4 2 9 3" xfId="14773"/>
    <cellStyle name="Date Feeder Field 4 3" xfId="14774"/>
    <cellStyle name="Date Feeder Field 4 3 2" xfId="14775"/>
    <cellStyle name="Date Feeder Field 4 3 2 2" xfId="14776"/>
    <cellStyle name="Date Feeder Field 4 3 2 3" xfId="14777"/>
    <cellStyle name="Date Feeder Field 4 3 3" xfId="14778"/>
    <cellStyle name="Date Feeder Field 4 3 4" xfId="14779"/>
    <cellStyle name="Date Feeder Field 4 4" xfId="14780"/>
    <cellStyle name="Date Feeder Field 4 4 2" xfId="14781"/>
    <cellStyle name="Date Feeder Field 4 4 2 2" xfId="14782"/>
    <cellStyle name="Date Feeder Field 4 4 3" xfId="14783"/>
    <cellStyle name="Date Feeder Field 4 5" xfId="14784"/>
    <cellStyle name="Date Feeder Field 4 5 2" xfId="14785"/>
    <cellStyle name="Date Feeder Field 4 5 2 2" xfId="14786"/>
    <cellStyle name="Date Feeder Field 4 5 3" xfId="14787"/>
    <cellStyle name="Date Feeder Field 4 6" xfId="14788"/>
    <cellStyle name="Date Feeder Field 4 6 2" xfId="14789"/>
    <cellStyle name="Date Feeder Field 4 6 2 2" xfId="14790"/>
    <cellStyle name="Date Feeder Field 4 6 3" xfId="14791"/>
    <cellStyle name="Date Feeder Field 4 7" xfId="14792"/>
    <cellStyle name="Date Feeder Field 4 7 2" xfId="14793"/>
    <cellStyle name="Date Feeder Field 4 7 2 2" xfId="14794"/>
    <cellStyle name="Date Feeder Field 4 7 3" xfId="14795"/>
    <cellStyle name="Date Feeder Field 4 8" xfId="14796"/>
    <cellStyle name="Date Feeder Field 4 8 2" xfId="14797"/>
    <cellStyle name="Date Feeder Field 4 8 2 2" xfId="14798"/>
    <cellStyle name="Date Feeder Field 4 8 3" xfId="14799"/>
    <cellStyle name="Date Feeder Field 4 9" xfId="14800"/>
    <cellStyle name="Date Feeder Field 4 9 2" xfId="14801"/>
    <cellStyle name="Date Feeder Field 4 9 2 2" xfId="14802"/>
    <cellStyle name="Date Feeder Field 4 9 3" xfId="14803"/>
    <cellStyle name="Date Feeder Field 5" xfId="14804"/>
    <cellStyle name="Date Feeder Field 5 10" xfId="14805"/>
    <cellStyle name="Date Feeder Field 5 10 2" xfId="14806"/>
    <cellStyle name="Date Feeder Field 5 10 2 2" xfId="14807"/>
    <cellStyle name="Date Feeder Field 5 10 3" xfId="14808"/>
    <cellStyle name="Date Feeder Field 5 11" xfId="14809"/>
    <cellStyle name="Date Feeder Field 5 11 2" xfId="14810"/>
    <cellStyle name="Date Feeder Field 5 11 2 2" xfId="14811"/>
    <cellStyle name="Date Feeder Field 5 11 3" xfId="14812"/>
    <cellStyle name="Date Feeder Field 5 12" xfId="14813"/>
    <cellStyle name="Date Feeder Field 5 12 2" xfId="14814"/>
    <cellStyle name="Date Feeder Field 5 12 2 2" xfId="14815"/>
    <cellStyle name="Date Feeder Field 5 12 3" xfId="14816"/>
    <cellStyle name="Date Feeder Field 5 13" xfId="14817"/>
    <cellStyle name="Date Feeder Field 5 13 2" xfId="14818"/>
    <cellStyle name="Date Feeder Field 5 13 2 2" xfId="14819"/>
    <cellStyle name="Date Feeder Field 5 13 3" xfId="14820"/>
    <cellStyle name="Date Feeder Field 5 14" xfId="14821"/>
    <cellStyle name="Date Feeder Field 5 14 2" xfId="14822"/>
    <cellStyle name="Date Feeder Field 5 14 2 2" xfId="14823"/>
    <cellStyle name="Date Feeder Field 5 14 3" xfId="14824"/>
    <cellStyle name="Date Feeder Field 5 15" xfId="14825"/>
    <cellStyle name="Date Feeder Field 5 15 2" xfId="14826"/>
    <cellStyle name="Date Feeder Field 5 15 2 2" xfId="14827"/>
    <cellStyle name="Date Feeder Field 5 15 3" xfId="14828"/>
    <cellStyle name="Date Feeder Field 5 16" xfId="14829"/>
    <cellStyle name="Date Feeder Field 5 16 2" xfId="14830"/>
    <cellStyle name="Date Feeder Field 5 16 2 2" xfId="14831"/>
    <cellStyle name="Date Feeder Field 5 16 3" xfId="14832"/>
    <cellStyle name="Date Feeder Field 5 17" xfId="14833"/>
    <cellStyle name="Date Feeder Field 5 17 2" xfId="14834"/>
    <cellStyle name="Date Feeder Field 5 17 2 2" xfId="14835"/>
    <cellStyle name="Date Feeder Field 5 17 3" xfId="14836"/>
    <cellStyle name="Date Feeder Field 5 18" xfId="14837"/>
    <cellStyle name="Date Feeder Field 5 18 2" xfId="14838"/>
    <cellStyle name="Date Feeder Field 5 18 2 2" xfId="14839"/>
    <cellStyle name="Date Feeder Field 5 18 3" xfId="14840"/>
    <cellStyle name="Date Feeder Field 5 19" xfId="14841"/>
    <cellStyle name="Date Feeder Field 5 19 2" xfId="14842"/>
    <cellStyle name="Date Feeder Field 5 19 2 2" xfId="14843"/>
    <cellStyle name="Date Feeder Field 5 19 3" xfId="14844"/>
    <cellStyle name="Date Feeder Field 5 2" xfId="14845"/>
    <cellStyle name="Date Feeder Field 5 2 10" xfId="14846"/>
    <cellStyle name="Date Feeder Field 5 2 10 2" xfId="14847"/>
    <cellStyle name="Date Feeder Field 5 2 10 2 2" xfId="14848"/>
    <cellStyle name="Date Feeder Field 5 2 10 3" xfId="14849"/>
    <cellStyle name="Date Feeder Field 5 2 11" xfId="14850"/>
    <cellStyle name="Date Feeder Field 5 2 11 2" xfId="14851"/>
    <cellStyle name="Date Feeder Field 5 2 11 2 2" xfId="14852"/>
    <cellStyle name="Date Feeder Field 5 2 11 3" xfId="14853"/>
    <cellStyle name="Date Feeder Field 5 2 12" xfId="14854"/>
    <cellStyle name="Date Feeder Field 5 2 12 2" xfId="14855"/>
    <cellStyle name="Date Feeder Field 5 2 12 2 2" xfId="14856"/>
    <cellStyle name="Date Feeder Field 5 2 12 3" xfId="14857"/>
    <cellStyle name="Date Feeder Field 5 2 13" xfId="14858"/>
    <cellStyle name="Date Feeder Field 5 2 13 2" xfId="14859"/>
    <cellStyle name="Date Feeder Field 5 2 13 2 2" xfId="14860"/>
    <cellStyle name="Date Feeder Field 5 2 13 3" xfId="14861"/>
    <cellStyle name="Date Feeder Field 5 2 14" xfId="14862"/>
    <cellStyle name="Date Feeder Field 5 2 14 2" xfId="14863"/>
    <cellStyle name="Date Feeder Field 5 2 14 2 2" xfId="14864"/>
    <cellStyle name="Date Feeder Field 5 2 14 3" xfId="14865"/>
    <cellStyle name="Date Feeder Field 5 2 15" xfId="14866"/>
    <cellStyle name="Date Feeder Field 5 2 15 2" xfId="14867"/>
    <cellStyle name="Date Feeder Field 5 2 15 2 2" xfId="14868"/>
    <cellStyle name="Date Feeder Field 5 2 15 3" xfId="14869"/>
    <cellStyle name="Date Feeder Field 5 2 16" xfId="14870"/>
    <cellStyle name="Date Feeder Field 5 2 16 2" xfId="14871"/>
    <cellStyle name="Date Feeder Field 5 2 16 2 2" xfId="14872"/>
    <cellStyle name="Date Feeder Field 5 2 16 3" xfId="14873"/>
    <cellStyle name="Date Feeder Field 5 2 17" xfId="14874"/>
    <cellStyle name="Date Feeder Field 5 2 17 2" xfId="14875"/>
    <cellStyle name="Date Feeder Field 5 2 17 2 2" xfId="14876"/>
    <cellStyle name="Date Feeder Field 5 2 17 3" xfId="14877"/>
    <cellStyle name="Date Feeder Field 5 2 18" xfId="14878"/>
    <cellStyle name="Date Feeder Field 5 2 18 2" xfId="14879"/>
    <cellStyle name="Date Feeder Field 5 2 18 2 2" xfId="14880"/>
    <cellStyle name="Date Feeder Field 5 2 18 3" xfId="14881"/>
    <cellStyle name="Date Feeder Field 5 2 19" xfId="14882"/>
    <cellStyle name="Date Feeder Field 5 2 19 2" xfId="14883"/>
    <cellStyle name="Date Feeder Field 5 2 19 2 2" xfId="14884"/>
    <cellStyle name="Date Feeder Field 5 2 19 3" xfId="14885"/>
    <cellStyle name="Date Feeder Field 5 2 2" xfId="14886"/>
    <cellStyle name="Date Feeder Field 5 2 2 2" xfId="14887"/>
    <cellStyle name="Date Feeder Field 5 2 2 2 2" xfId="14888"/>
    <cellStyle name="Date Feeder Field 5 2 2 3" xfId="14889"/>
    <cellStyle name="Date Feeder Field 5 2 20" xfId="14890"/>
    <cellStyle name="Date Feeder Field 5 2 20 2" xfId="14891"/>
    <cellStyle name="Date Feeder Field 5 2 20 2 2" xfId="14892"/>
    <cellStyle name="Date Feeder Field 5 2 20 3" xfId="14893"/>
    <cellStyle name="Date Feeder Field 5 2 21" xfId="14894"/>
    <cellStyle name="Date Feeder Field 5 2 21 2" xfId="14895"/>
    <cellStyle name="Date Feeder Field 5 2 22" xfId="14896"/>
    <cellStyle name="Date Feeder Field 5 2 3" xfId="14897"/>
    <cellStyle name="Date Feeder Field 5 2 3 2" xfId="14898"/>
    <cellStyle name="Date Feeder Field 5 2 3 2 2" xfId="14899"/>
    <cellStyle name="Date Feeder Field 5 2 3 3" xfId="14900"/>
    <cellStyle name="Date Feeder Field 5 2 4" xfId="14901"/>
    <cellStyle name="Date Feeder Field 5 2 4 2" xfId="14902"/>
    <cellStyle name="Date Feeder Field 5 2 4 2 2" xfId="14903"/>
    <cellStyle name="Date Feeder Field 5 2 4 3" xfId="14904"/>
    <cellStyle name="Date Feeder Field 5 2 5" xfId="14905"/>
    <cellStyle name="Date Feeder Field 5 2 5 2" xfId="14906"/>
    <cellStyle name="Date Feeder Field 5 2 5 2 2" xfId="14907"/>
    <cellStyle name="Date Feeder Field 5 2 5 3" xfId="14908"/>
    <cellStyle name="Date Feeder Field 5 2 6" xfId="14909"/>
    <cellStyle name="Date Feeder Field 5 2 6 2" xfId="14910"/>
    <cellStyle name="Date Feeder Field 5 2 6 2 2" xfId="14911"/>
    <cellStyle name="Date Feeder Field 5 2 6 3" xfId="14912"/>
    <cellStyle name="Date Feeder Field 5 2 7" xfId="14913"/>
    <cellStyle name="Date Feeder Field 5 2 7 2" xfId="14914"/>
    <cellStyle name="Date Feeder Field 5 2 7 2 2" xfId="14915"/>
    <cellStyle name="Date Feeder Field 5 2 7 3" xfId="14916"/>
    <cellStyle name="Date Feeder Field 5 2 8" xfId="14917"/>
    <cellStyle name="Date Feeder Field 5 2 8 2" xfId="14918"/>
    <cellStyle name="Date Feeder Field 5 2 8 2 2" xfId="14919"/>
    <cellStyle name="Date Feeder Field 5 2 8 3" xfId="14920"/>
    <cellStyle name="Date Feeder Field 5 2 9" xfId="14921"/>
    <cellStyle name="Date Feeder Field 5 2 9 2" xfId="14922"/>
    <cellStyle name="Date Feeder Field 5 2 9 2 2" xfId="14923"/>
    <cellStyle name="Date Feeder Field 5 2 9 3" xfId="14924"/>
    <cellStyle name="Date Feeder Field 5 20" xfId="14925"/>
    <cellStyle name="Date Feeder Field 5 20 2" xfId="14926"/>
    <cellStyle name="Date Feeder Field 5 20 2 2" xfId="14927"/>
    <cellStyle name="Date Feeder Field 5 20 3" xfId="14928"/>
    <cellStyle name="Date Feeder Field 5 21" xfId="14929"/>
    <cellStyle name="Date Feeder Field 5 21 2" xfId="14930"/>
    <cellStyle name="Date Feeder Field 5 21 2 2" xfId="14931"/>
    <cellStyle name="Date Feeder Field 5 21 3" xfId="14932"/>
    <cellStyle name="Date Feeder Field 5 22" xfId="14933"/>
    <cellStyle name="Date Feeder Field 5 22 2" xfId="14934"/>
    <cellStyle name="Date Feeder Field 5 23" xfId="14935"/>
    <cellStyle name="Date Feeder Field 5 3" xfId="14936"/>
    <cellStyle name="Date Feeder Field 5 3 2" xfId="14937"/>
    <cellStyle name="Date Feeder Field 5 3 2 2" xfId="14938"/>
    <cellStyle name="Date Feeder Field 5 3 3" xfId="14939"/>
    <cellStyle name="Date Feeder Field 5 4" xfId="14940"/>
    <cellStyle name="Date Feeder Field 5 4 2" xfId="14941"/>
    <cellStyle name="Date Feeder Field 5 4 2 2" xfId="14942"/>
    <cellStyle name="Date Feeder Field 5 4 3" xfId="14943"/>
    <cellStyle name="Date Feeder Field 5 5" xfId="14944"/>
    <cellStyle name="Date Feeder Field 5 5 2" xfId="14945"/>
    <cellStyle name="Date Feeder Field 5 5 2 2" xfId="14946"/>
    <cellStyle name="Date Feeder Field 5 5 3" xfId="14947"/>
    <cellStyle name="Date Feeder Field 5 6" xfId="14948"/>
    <cellStyle name="Date Feeder Field 5 6 2" xfId="14949"/>
    <cellStyle name="Date Feeder Field 5 6 2 2" xfId="14950"/>
    <cellStyle name="Date Feeder Field 5 6 3" xfId="14951"/>
    <cellStyle name="Date Feeder Field 5 7" xfId="14952"/>
    <cellStyle name="Date Feeder Field 5 7 2" xfId="14953"/>
    <cellStyle name="Date Feeder Field 5 7 2 2" xfId="14954"/>
    <cellStyle name="Date Feeder Field 5 7 3" xfId="14955"/>
    <cellStyle name="Date Feeder Field 5 8" xfId="14956"/>
    <cellStyle name="Date Feeder Field 5 8 2" xfId="14957"/>
    <cellStyle name="Date Feeder Field 5 8 2 2" xfId="14958"/>
    <cellStyle name="Date Feeder Field 5 8 3" xfId="14959"/>
    <cellStyle name="Date Feeder Field 5 9" xfId="14960"/>
    <cellStyle name="Date Feeder Field 5 9 2" xfId="14961"/>
    <cellStyle name="Date Feeder Field 5 9 2 2" xfId="14962"/>
    <cellStyle name="Date Feeder Field 5 9 3" xfId="14963"/>
    <cellStyle name="Date Feeder Field 6" xfId="14964"/>
    <cellStyle name="Date Feeder Field 6 10" xfId="14965"/>
    <cellStyle name="Date Feeder Field 6 10 2" xfId="14966"/>
    <cellStyle name="Date Feeder Field 6 10 2 2" xfId="14967"/>
    <cellStyle name="Date Feeder Field 6 10 3" xfId="14968"/>
    <cellStyle name="Date Feeder Field 6 11" xfId="14969"/>
    <cellStyle name="Date Feeder Field 6 11 2" xfId="14970"/>
    <cellStyle name="Date Feeder Field 6 11 2 2" xfId="14971"/>
    <cellStyle name="Date Feeder Field 6 11 3" xfId="14972"/>
    <cellStyle name="Date Feeder Field 6 12" xfId="14973"/>
    <cellStyle name="Date Feeder Field 6 12 2" xfId="14974"/>
    <cellStyle name="Date Feeder Field 6 12 2 2" xfId="14975"/>
    <cellStyle name="Date Feeder Field 6 12 3" xfId="14976"/>
    <cellStyle name="Date Feeder Field 6 13" xfId="14977"/>
    <cellStyle name="Date Feeder Field 6 13 2" xfId="14978"/>
    <cellStyle name="Date Feeder Field 6 13 2 2" xfId="14979"/>
    <cellStyle name="Date Feeder Field 6 13 3" xfId="14980"/>
    <cellStyle name="Date Feeder Field 6 14" xfId="14981"/>
    <cellStyle name="Date Feeder Field 6 14 2" xfId="14982"/>
    <cellStyle name="Date Feeder Field 6 14 2 2" xfId="14983"/>
    <cellStyle name="Date Feeder Field 6 14 3" xfId="14984"/>
    <cellStyle name="Date Feeder Field 6 15" xfId="14985"/>
    <cellStyle name="Date Feeder Field 6 15 2" xfId="14986"/>
    <cellStyle name="Date Feeder Field 6 15 2 2" xfId="14987"/>
    <cellStyle name="Date Feeder Field 6 15 3" xfId="14988"/>
    <cellStyle name="Date Feeder Field 6 16" xfId="14989"/>
    <cellStyle name="Date Feeder Field 6 16 2" xfId="14990"/>
    <cellStyle name="Date Feeder Field 6 16 2 2" xfId="14991"/>
    <cellStyle name="Date Feeder Field 6 16 3" xfId="14992"/>
    <cellStyle name="Date Feeder Field 6 17" xfId="14993"/>
    <cellStyle name="Date Feeder Field 6 17 2" xfId="14994"/>
    <cellStyle name="Date Feeder Field 6 17 2 2" xfId="14995"/>
    <cellStyle name="Date Feeder Field 6 17 3" xfId="14996"/>
    <cellStyle name="Date Feeder Field 6 18" xfId="14997"/>
    <cellStyle name="Date Feeder Field 6 18 2" xfId="14998"/>
    <cellStyle name="Date Feeder Field 6 18 2 2" xfId="14999"/>
    <cellStyle name="Date Feeder Field 6 18 3" xfId="15000"/>
    <cellStyle name="Date Feeder Field 6 19" xfId="15001"/>
    <cellStyle name="Date Feeder Field 6 19 2" xfId="15002"/>
    <cellStyle name="Date Feeder Field 6 19 2 2" xfId="15003"/>
    <cellStyle name="Date Feeder Field 6 19 3" xfId="15004"/>
    <cellStyle name="Date Feeder Field 6 2" xfId="15005"/>
    <cellStyle name="Date Feeder Field 6 2 2" xfId="15006"/>
    <cellStyle name="Date Feeder Field 6 2 2 2" xfId="15007"/>
    <cellStyle name="Date Feeder Field 6 2 3" xfId="15008"/>
    <cellStyle name="Date Feeder Field 6 20" xfId="15009"/>
    <cellStyle name="Date Feeder Field 6 20 2" xfId="15010"/>
    <cellStyle name="Date Feeder Field 6 20 2 2" xfId="15011"/>
    <cellStyle name="Date Feeder Field 6 20 3" xfId="15012"/>
    <cellStyle name="Date Feeder Field 6 21" xfId="15013"/>
    <cellStyle name="Date Feeder Field 6 21 2" xfId="15014"/>
    <cellStyle name="Date Feeder Field 6 22" xfId="15015"/>
    <cellStyle name="Date Feeder Field 6 3" xfId="15016"/>
    <cellStyle name="Date Feeder Field 6 3 2" xfId="15017"/>
    <cellStyle name="Date Feeder Field 6 3 2 2" xfId="15018"/>
    <cellStyle name="Date Feeder Field 6 3 3" xfId="15019"/>
    <cellStyle name="Date Feeder Field 6 4" xfId="15020"/>
    <cellStyle name="Date Feeder Field 6 4 2" xfId="15021"/>
    <cellStyle name="Date Feeder Field 6 4 2 2" xfId="15022"/>
    <cellStyle name="Date Feeder Field 6 4 3" xfId="15023"/>
    <cellStyle name="Date Feeder Field 6 5" xfId="15024"/>
    <cellStyle name="Date Feeder Field 6 5 2" xfId="15025"/>
    <cellStyle name="Date Feeder Field 6 5 2 2" xfId="15026"/>
    <cellStyle name="Date Feeder Field 6 5 3" xfId="15027"/>
    <cellStyle name="Date Feeder Field 6 6" xfId="15028"/>
    <cellStyle name="Date Feeder Field 6 6 2" xfId="15029"/>
    <cellStyle name="Date Feeder Field 6 6 2 2" xfId="15030"/>
    <cellStyle name="Date Feeder Field 6 6 3" xfId="15031"/>
    <cellStyle name="Date Feeder Field 6 7" xfId="15032"/>
    <cellStyle name="Date Feeder Field 6 7 2" xfId="15033"/>
    <cellStyle name="Date Feeder Field 6 7 2 2" xfId="15034"/>
    <cellStyle name="Date Feeder Field 6 7 3" xfId="15035"/>
    <cellStyle name="Date Feeder Field 6 8" xfId="15036"/>
    <cellStyle name="Date Feeder Field 6 8 2" xfId="15037"/>
    <cellStyle name="Date Feeder Field 6 8 2 2" xfId="15038"/>
    <cellStyle name="Date Feeder Field 6 8 3" xfId="15039"/>
    <cellStyle name="Date Feeder Field 6 9" xfId="15040"/>
    <cellStyle name="Date Feeder Field 6 9 2" xfId="15041"/>
    <cellStyle name="Date Feeder Field 6 9 2 2" xfId="15042"/>
    <cellStyle name="Date Feeder Field 6 9 3" xfId="15043"/>
    <cellStyle name="Date Feeder Field 7" xfId="15044"/>
    <cellStyle name="Date Feeder Field 7 2" xfId="15045"/>
    <cellStyle name="Date Feeder Field 7 2 2" xfId="15046"/>
    <cellStyle name="Date Feeder Field 7 3" xfId="15047"/>
    <cellStyle name="Date Feeder Field 8" xfId="15048"/>
    <cellStyle name="Date Feeder Field 8 2" xfId="15049"/>
    <cellStyle name="Date Feeder Field 8 2 2" xfId="15050"/>
    <cellStyle name="Date Feeder Field 8 3" xfId="15051"/>
    <cellStyle name="Date Feeder Field 9" xfId="15052"/>
    <cellStyle name="Date Feeder Field 9 2" xfId="15053"/>
    <cellStyle name="Date Feeder Field 9 2 2" xfId="15054"/>
    <cellStyle name="Date Feeder Field 9 3" xfId="15055"/>
    <cellStyle name="Excel Built-in Normal" xfId="46240"/>
    <cellStyle name="Exception" xfId="15056"/>
    <cellStyle name="Explanation" xfId="15057"/>
    <cellStyle name="Explanatory Text 2" xfId="15058"/>
    <cellStyle name="Explanatory Text 2 2" xfId="15059"/>
    <cellStyle name="Explanatory Text 3" xfId="15060"/>
    <cellStyle name="Explanatory Text 4" xfId="15061"/>
    <cellStyle name="Explanatory Text 5" xfId="15062"/>
    <cellStyle name="Explanatory Text 6" xfId="15063"/>
    <cellStyle name="ExportHeaderStyle" xfId="15064"/>
    <cellStyle name="ExportHeaderStyleLeft" xfId="15065"/>
    <cellStyle name="ExportHeaderStyleLeft 2" xfId="15066"/>
    <cellStyle name="ExportHeaderStyleRight" xfId="15067"/>
    <cellStyle name="ExportHeaderStyleRight 2" xfId="15068"/>
    <cellStyle name="ExportLogo" xfId="15069"/>
    <cellStyle name="EYBlocked" xfId="15070"/>
    <cellStyle name="EYCheck" xfId="15071"/>
    <cellStyle name="EYDate" xfId="15072"/>
    <cellStyle name="EYHeader1" xfId="15073"/>
    <cellStyle name="EYHeader1 10" xfId="15074"/>
    <cellStyle name="EYHeader1 10 2" xfId="15075"/>
    <cellStyle name="EYHeader1 10 2 2" xfId="15076"/>
    <cellStyle name="EYHeader1 10 3" xfId="15077"/>
    <cellStyle name="EYHeader1 11" xfId="15078"/>
    <cellStyle name="EYHeader1 11 2" xfId="15079"/>
    <cellStyle name="EYHeader1 2" xfId="15080"/>
    <cellStyle name="EYHeader1 2 10" xfId="15081"/>
    <cellStyle name="EYHeader1 2 10 2" xfId="15082"/>
    <cellStyle name="EYHeader1 2 10 2 2" xfId="15083"/>
    <cellStyle name="EYHeader1 2 10 3" xfId="15084"/>
    <cellStyle name="EYHeader1 2 11" xfId="15085"/>
    <cellStyle name="EYHeader1 2 11 2" xfId="15086"/>
    <cellStyle name="EYHeader1 2 12" xfId="15087"/>
    <cellStyle name="EYHeader1 2 2" xfId="15088"/>
    <cellStyle name="EYHeader1 2 2 10" xfId="15089"/>
    <cellStyle name="EYHeader1 2 2 2" xfId="15090"/>
    <cellStyle name="EYHeader1 2 2 2 10" xfId="15091"/>
    <cellStyle name="EYHeader1 2 2 2 10 2" xfId="15092"/>
    <cellStyle name="EYHeader1 2 2 2 10 2 2" xfId="15093"/>
    <cellStyle name="EYHeader1 2 2 2 10 3" xfId="15094"/>
    <cellStyle name="EYHeader1 2 2 2 11" xfId="15095"/>
    <cellStyle name="EYHeader1 2 2 2 11 2" xfId="15096"/>
    <cellStyle name="EYHeader1 2 2 2 11 2 2" xfId="15097"/>
    <cellStyle name="EYHeader1 2 2 2 11 3" xfId="15098"/>
    <cellStyle name="EYHeader1 2 2 2 12" xfId="15099"/>
    <cellStyle name="EYHeader1 2 2 2 12 2" xfId="15100"/>
    <cellStyle name="EYHeader1 2 2 2 12 2 2" xfId="15101"/>
    <cellStyle name="EYHeader1 2 2 2 12 3" xfId="15102"/>
    <cellStyle name="EYHeader1 2 2 2 13" xfId="15103"/>
    <cellStyle name="EYHeader1 2 2 2 13 2" xfId="15104"/>
    <cellStyle name="EYHeader1 2 2 2 13 2 2" xfId="15105"/>
    <cellStyle name="EYHeader1 2 2 2 13 3" xfId="15106"/>
    <cellStyle name="EYHeader1 2 2 2 14" xfId="15107"/>
    <cellStyle name="EYHeader1 2 2 2 14 2" xfId="15108"/>
    <cellStyle name="EYHeader1 2 2 2 14 2 2" xfId="15109"/>
    <cellStyle name="EYHeader1 2 2 2 14 3" xfId="15110"/>
    <cellStyle name="EYHeader1 2 2 2 15" xfId="15111"/>
    <cellStyle name="EYHeader1 2 2 2 15 2" xfId="15112"/>
    <cellStyle name="EYHeader1 2 2 2 15 2 2" xfId="15113"/>
    <cellStyle name="EYHeader1 2 2 2 15 3" xfId="15114"/>
    <cellStyle name="EYHeader1 2 2 2 16" xfId="15115"/>
    <cellStyle name="EYHeader1 2 2 2 16 2" xfId="15116"/>
    <cellStyle name="EYHeader1 2 2 2 16 2 2" xfId="15117"/>
    <cellStyle name="EYHeader1 2 2 2 16 3" xfId="15118"/>
    <cellStyle name="EYHeader1 2 2 2 17" xfId="15119"/>
    <cellStyle name="EYHeader1 2 2 2 17 2" xfId="15120"/>
    <cellStyle name="EYHeader1 2 2 2 17 2 2" xfId="15121"/>
    <cellStyle name="EYHeader1 2 2 2 17 3" xfId="15122"/>
    <cellStyle name="EYHeader1 2 2 2 18" xfId="15123"/>
    <cellStyle name="EYHeader1 2 2 2 18 2" xfId="15124"/>
    <cellStyle name="EYHeader1 2 2 2 18 2 2" xfId="15125"/>
    <cellStyle name="EYHeader1 2 2 2 18 3" xfId="15126"/>
    <cellStyle name="EYHeader1 2 2 2 19" xfId="15127"/>
    <cellStyle name="EYHeader1 2 2 2 19 2" xfId="15128"/>
    <cellStyle name="EYHeader1 2 2 2 19 2 2" xfId="15129"/>
    <cellStyle name="EYHeader1 2 2 2 19 3" xfId="15130"/>
    <cellStyle name="EYHeader1 2 2 2 2" xfId="15131"/>
    <cellStyle name="EYHeader1 2 2 2 2 2" xfId="15132"/>
    <cellStyle name="EYHeader1 2 2 2 2 2 2" xfId="15133"/>
    <cellStyle name="EYHeader1 2 2 2 2 3" xfId="15134"/>
    <cellStyle name="EYHeader1 2 2 2 20" xfId="15135"/>
    <cellStyle name="EYHeader1 2 2 2 20 2" xfId="15136"/>
    <cellStyle name="EYHeader1 2 2 2 21" xfId="15137"/>
    <cellStyle name="EYHeader1 2 2 2 3" xfId="15138"/>
    <cellStyle name="EYHeader1 2 2 2 3 2" xfId="15139"/>
    <cellStyle name="EYHeader1 2 2 2 3 2 2" xfId="15140"/>
    <cellStyle name="EYHeader1 2 2 2 3 3" xfId="15141"/>
    <cellStyle name="EYHeader1 2 2 2 4" xfId="15142"/>
    <cellStyle name="EYHeader1 2 2 2 4 2" xfId="15143"/>
    <cellStyle name="EYHeader1 2 2 2 4 2 2" xfId="15144"/>
    <cellStyle name="EYHeader1 2 2 2 4 3" xfId="15145"/>
    <cellStyle name="EYHeader1 2 2 2 5" xfId="15146"/>
    <cellStyle name="EYHeader1 2 2 2 5 2" xfId="15147"/>
    <cellStyle name="EYHeader1 2 2 2 5 2 2" xfId="15148"/>
    <cellStyle name="EYHeader1 2 2 2 5 3" xfId="15149"/>
    <cellStyle name="EYHeader1 2 2 2 6" xfId="15150"/>
    <cellStyle name="EYHeader1 2 2 2 6 2" xfId="15151"/>
    <cellStyle name="EYHeader1 2 2 2 6 2 2" xfId="15152"/>
    <cellStyle name="EYHeader1 2 2 2 6 3" xfId="15153"/>
    <cellStyle name="EYHeader1 2 2 2 7" xfId="15154"/>
    <cellStyle name="EYHeader1 2 2 2 7 2" xfId="15155"/>
    <cellStyle name="EYHeader1 2 2 2 7 2 2" xfId="15156"/>
    <cellStyle name="EYHeader1 2 2 2 7 3" xfId="15157"/>
    <cellStyle name="EYHeader1 2 2 2 8" xfId="15158"/>
    <cellStyle name="EYHeader1 2 2 2 8 2" xfId="15159"/>
    <cellStyle name="EYHeader1 2 2 2 8 2 2" xfId="15160"/>
    <cellStyle name="EYHeader1 2 2 2 8 3" xfId="15161"/>
    <cellStyle name="EYHeader1 2 2 2 9" xfId="15162"/>
    <cellStyle name="EYHeader1 2 2 2 9 2" xfId="15163"/>
    <cellStyle name="EYHeader1 2 2 2 9 2 2" xfId="15164"/>
    <cellStyle name="EYHeader1 2 2 2 9 3" xfId="15165"/>
    <cellStyle name="EYHeader1 2 2 3" xfId="15166"/>
    <cellStyle name="EYHeader1 2 2 3 2" xfId="15167"/>
    <cellStyle name="EYHeader1 2 2 3 2 2" xfId="15168"/>
    <cellStyle name="EYHeader1 2 2 3 3" xfId="15169"/>
    <cellStyle name="EYHeader1 2 2 4" xfId="15170"/>
    <cellStyle name="EYHeader1 2 2 4 2" xfId="15171"/>
    <cellStyle name="EYHeader1 2 2 4 2 2" xfId="15172"/>
    <cellStyle name="EYHeader1 2 2 4 3" xfId="15173"/>
    <cellStyle name="EYHeader1 2 2 5" xfId="15174"/>
    <cellStyle name="EYHeader1 2 2 5 2" xfId="15175"/>
    <cellStyle name="EYHeader1 2 2 5 2 2" xfId="15176"/>
    <cellStyle name="EYHeader1 2 2 5 3" xfId="15177"/>
    <cellStyle name="EYHeader1 2 2 6" xfId="15178"/>
    <cellStyle name="EYHeader1 2 2 6 2" xfId="15179"/>
    <cellStyle name="EYHeader1 2 2 6 2 2" xfId="15180"/>
    <cellStyle name="EYHeader1 2 2 6 3" xfId="15181"/>
    <cellStyle name="EYHeader1 2 2 7" xfId="15182"/>
    <cellStyle name="EYHeader1 2 2 7 2" xfId="15183"/>
    <cellStyle name="EYHeader1 2 2 7 2 2" xfId="15184"/>
    <cellStyle name="EYHeader1 2 2 7 3" xfId="15185"/>
    <cellStyle name="EYHeader1 2 2 8" xfId="15186"/>
    <cellStyle name="EYHeader1 2 2 8 2" xfId="15187"/>
    <cellStyle name="EYHeader1 2 2 9" xfId="15188"/>
    <cellStyle name="EYHeader1 2 2 9 2" xfId="15189"/>
    <cellStyle name="EYHeader1 2 3" xfId="15190"/>
    <cellStyle name="EYHeader1 2 3 2" xfId="15191"/>
    <cellStyle name="EYHeader1 2 3 2 10" xfId="15192"/>
    <cellStyle name="EYHeader1 2 3 2 10 2" xfId="15193"/>
    <cellStyle name="EYHeader1 2 3 2 10 2 2" xfId="15194"/>
    <cellStyle name="EYHeader1 2 3 2 10 3" xfId="15195"/>
    <cellStyle name="EYHeader1 2 3 2 11" xfId="15196"/>
    <cellStyle name="EYHeader1 2 3 2 11 2" xfId="15197"/>
    <cellStyle name="EYHeader1 2 3 2 11 2 2" xfId="15198"/>
    <cellStyle name="EYHeader1 2 3 2 11 3" xfId="15199"/>
    <cellStyle name="EYHeader1 2 3 2 12" xfId="15200"/>
    <cellStyle name="EYHeader1 2 3 2 12 2" xfId="15201"/>
    <cellStyle name="EYHeader1 2 3 2 12 2 2" xfId="15202"/>
    <cellStyle name="EYHeader1 2 3 2 12 3" xfId="15203"/>
    <cellStyle name="EYHeader1 2 3 2 13" xfId="15204"/>
    <cellStyle name="EYHeader1 2 3 2 13 2" xfId="15205"/>
    <cellStyle name="EYHeader1 2 3 2 13 2 2" xfId="15206"/>
    <cellStyle name="EYHeader1 2 3 2 13 3" xfId="15207"/>
    <cellStyle name="EYHeader1 2 3 2 14" xfId="15208"/>
    <cellStyle name="EYHeader1 2 3 2 14 2" xfId="15209"/>
    <cellStyle name="EYHeader1 2 3 2 14 2 2" xfId="15210"/>
    <cellStyle name="EYHeader1 2 3 2 14 3" xfId="15211"/>
    <cellStyle name="EYHeader1 2 3 2 15" xfId="15212"/>
    <cellStyle name="EYHeader1 2 3 2 15 2" xfId="15213"/>
    <cellStyle name="EYHeader1 2 3 2 15 2 2" xfId="15214"/>
    <cellStyle name="EYHeader1 2 3 2 15 3" xfId="15215"/>
    <cellStyle name="EYHeader1 2 3 2 16" xfId="15216"/>
    <cellStyle name="EYHeader1 2 3 2 16 2" xfId="15217"/>
    <cellStyle name="EYHeader1 2 3 2 16 2 2" xfId="15218"/>
    <cellStyle name="EYHeader1 2 3 2 16 3" xfId="15219"/>
    <cellStyle name="EYHeader1 2 3 2 17" xfId="15220"/>
    <cellStyle name="EYHeader1 2 3 2 17 2" xfId="15221"/>
    <cellStyle name="EYHeader1 2 3 2 17 2 2" xfId="15222"/>
    <cellStyle name="EYHeader1 2 3 2 17 3" xfId="15223"/>
    <cellStyle name="EYHeader1 2 3 2 18" xfId="15224"/>
    <cellStyle name="EYHeader1 2 3 2 18 2" xfId="15225"/>
    <cellStyle name="EYHeader1 2 3 2 18 2 2" xfId="15226"/>
    <cellStyle name="EYHeader1 2 3 2 18 3" xfId="15227"/>
    <cellStyle name="EYHeader1 2 3 2 19" xfId="15228"/>
    <cellStyle name="EYHeader1 2 3 2 19 2" xfId="15229"/>
    <cellStyle name="EYHeader1 2 3 2 19 2 2" xfId="15230"/>
    <cellStyle name="EYHeader1 2 3 2 19 3" xfId="15231"/>
    <cellStyle name="EYHeader1 2 3 2 2" xfId="15232"/>
    <cellStyle name="EYHeader1 2 3 2 2 2" xfId="15233"/>
    <cellStyle name="EYHeader1 2 3 2 2 2 2" xfId="15234"/>
    <cellStyle name="EYHeader1 2 3 2 2 3" xfId="15235"/>
    <cellStyle name="EYHeader1 2 3 2 20" xfId="15236"/>
    <cellStyle name="EYHeader1 2 3 2 20 2" xfId="15237"/>
    <cellStyle name="EYHeader1 2 3 2 21" xfId="15238"/>
    <cellStyle name="EYHeader1 2 3 2 3" xfId="15239"/>
    <cellStyle name="EYHeader1 2 3 2 3 2" xfId="15240"/>
    <cellStyle name="EYHeader1 2 3 2 3 2 2" xfId="15241"/>
    <cellStyle name="EYHeader1 2 3 2 3 3" xfId="15242"/>
    <cellStyle name="EYHeader1 2 3 2 4" xfId="15243"/>
    <cellStyle name="EYHeader1 2 3 2 4 2" xfId="15244"/>
    <cellStyle name="EYHeader1 2 3 2 4 2 2" xfId="15245"/>
    <cellStyle name="EYHeader1 2 3 2 4 3" xfId="15246"/>
    <cellStyle name="EYHeader1 2 3 2 5" xfId="15247"/>
    <cellStyle name="EYHeader1 2 3 2 5 2" xfId="15248"/>
    <cellStyle name="EYHeader1 2 3 2 5 2 2" xfId="15249"/>
    <cellStyle name="EYHeader1 2 3 2 5 3" xfId="15250"/>
    <cellStyle name="EYHeader1 2 3 2 6" xfId="15251"/>
    <cellStyle name="EYHeader1 2 3 2 6 2" xfId="15252"/>
    <cellStyle name="EYHeader1 2 3 2 6 2 2" xfId="15253"/>
    <cellStyle name="EYHeader1 2 3 2 6 3" xfId="15254"/>
    <cellStyle name="EYHeader1 2 3 2 7" xfId="15255"/>
    <cellStyle name="EYHeader1 2 3 2 7 2" xfId="15256"/>
    <cellStyle name="EYHeader1 2 3 2 7 2 2" xfId="15257"/>
    <cellStyle name="EYHeader1 2 3 2 7 3" xfId="15258"/>
    <cellStyle name="EYHeader1 2 3 2 8" xfId="15259"/>
    <cellStyle name="EYHeader1 2 3 2 8 2" xfId="15260"/>
    <cellStyle name="EYHeader1 2 3 2 8 2 2" xfId="15261"/>
    <cellStyle name="EYHeader1 2 3 2 8 3" xfId="15262"/>
    <cellStyle name="EYHeader1 2 3 2 9" xfId="15263"/>
    <cellStyle name="EYHeader1 2 3 2 9 2" xfId="15264"/>
    <cellStyle name="EYHeader1 2 3 2 9 2 2" xfId="15265"/>
    <cellStyle name="EYHeader1 2 3 2 9 3" xfId="15266"/>
    <cellStyle name="EYHeader1 2 3 3" xfId="15267"/>
    <cellStyle name="EYHeader1 2 3 3 2" xfId="15268"/>
    <cellStyle name="EYHeader1 2 3 3 2 2" xfId="15269"/>
    <cellStyle name="EYHeader1 2 3 3 3" xfId="15270"/>
    <cellStyle name="EYHeader1 2 3 4" xfId="15271"/>
    <cellStyle name="EYHeader1 2 3 4 2" xfId="15272"/>
    <cellStyle name="EYHeader1 2 3 4 2 2" xfId="15273"/>
    <cellStyle name="EYHeader1 2 3 4 3" xfId="15274"/>
    <cellStyle name="EYHeader1 2 3 5" xfId="15275"/>
    <cellStyle name="EYHeader1 2 3 5 2" xfId="15276"/>
    <cellStyle name="EYHeader1 2 3 5 2 2" xfId="15277"/>
    <cellStyle name="EYHeader1 2 3 5 3" xfId="15278"/>
    <cellStyle name="EYHeader1 2 3 6" xfId="15279"/>
    <cellStyle name="EYHeader1 2 3 6 2" xfId="15280"/>
    <cellStyle name="EYHeader1 2 3 6 2 2" xfId="15281"/>
    <cellStyle name="EYHeader1 2 3 6 3" xfId="15282"/>
    <cellStyle name="EYHeader1 2 3 7" xfId="15283"/>
    <cellStyle name="EYHeader1 2 3 7 2" xfId="15284"/>
    <cellStyle name="EYHeader1 2 3 7 2 2" xfId="15285"/>
    <cellStyle name="EYHeader1 2 3 7 3" xfId="15286"/>
    <cellStyle name="EYHeader1 2 3 8" xfId="15287"/>
    <cellStyle name="EYHeader1 2 3 8 2" xfId="15288"/>
    <cellStyle name="EYHeader1 2 3 9" xfId="15289"/>
    <cellStyle name="EYHeader1 2 4" xfId="15290"/>
    <cellStyle name="EYHeader1 2 4 10" xfId="15291"/>
    <cellStyle name="EYHeader1 2 4 10 2" xfId="15292"/>
    <cellStyle name="EYHeader1 2 4 10 2 2" xfId="15293"/>
    <cellStyle name="EYHeader1 2 4 10 3" xfId="15294"/>
    <cellStyle name="EYHeader1 2 4 11" xfId="15295"/>
    <cellStyle name="EYHeader1 2 4 11 2" xfId="15296"/>
    <cellStyle name="EYHeader1 2 4 11 2 2" xfId="15297"/>
    <cellStyle name="EYHeader1 2 4 11 3" xfId="15298"/>
    <cellStyle name="EYHeader1 2 4 12" xfId="15299"/>
    <cellStyle name="EYHeader1 2 4 12 2" xfId="15300"/>
    <cellStyle name="EYHeader1 2 4 12 2 2" xfId="15301"/>
    <cellStyle name="EYHeader1 2 4 12 3" xfId="15302"/>
    <cellStyle name="EYHeader1 2 4 13" xfId="15303"/>
    <cellStyle name="EYHeader1 2 4 13 2" xfId="15304"/>
    <cellStyle name="EYHeader1 2 4 13 2 2" xfId="15305"/>
    <cellStyle name="EYHeader1 2 4 13 3" xfId="15306"/>
    <cellStyle name="EYHeader1 2 4 14" xfId="15307"/>
    <cellStyle name="EYHeader1 2 4 14 2" xfId="15308"/>
    <cellStyle name="EYHeader1 2 4 14 2 2" xfId="15309"/>
    <cellStyle name="EYHeader1 2 4 14 3" xfId="15310"/>
    <cellStyle name="EYHeader1 2 4 15" xfId="15311"/>
    <cellStyle name="EYHeader1 2 4 15 2" xfId="15312"/>
    <cellStyle name="EYHeader1 2 4 15 2 2" xfId="15313"/>
    <cellStyle name="EYHeader1 2 4 15 3" xfId="15314"/>
    <cellStyle name="EYHeader1 2 4 16" xfId="15315"/>
    <cellStyle name="EYHeader1 2 4 16 2" xfId="15316"/>
    <cellStyle name="EYHeader1 2 4 16 2 2" xfId="15317"/>
    <cellStyle name="EYHeader1 2 4 16 3" xfId="15318"/>
    <cellStyle name="EYHeader1 2 4 17" xfId="15319"/>
    <cellStyle name="EYHeader1 2 4 17 2" xfId="15320"/>
    <cellStyle name="EYHeader1 2 4 17 2 2" xfId="15321"/>
    <cellStyle name="EYHeader1 2 4 17 3" xfId="15322"/>
    <cellStyle name="EYHeader1 2 4 18" xfId="15323"/>
    <cellStyle name="EYHeader1 2 4 18 2" xfId="15324"/>
    <cellStyle name="EYHeader1 2 4 18 2 2" xfId="15325"/>
    <cellStyle name="EYHeader1 2 4 18 3" xfId="15326"/>
    <cellStyle name="EYHeader1 2 4 19" xfId="15327"/>
    <cellStyle name="EYHeader1 2 4 19 2" xfId="15328"/>
    <cellStyle name="EYHeader1 2 4 19 2 2" xfId="15329"/>
    <cellStyle name="EYHeader1 2 4 19 3" xfId="15330"/>
    <cellStyle name="EYHeader1 2 4 2" xfId="15331"/>
    <cellStyle name="EYHeader1 2 4 2 10" xfId="15332"/>
    <cellStyle name="EYHeader1 2 4 2 10 2" xfId="15333"/>
    <cellStyle name="EYHeader1 2 4 2 10 2 2" xfId="15334"/>
    <cellStyle name="EYHeader1 2 4 2 10 3" xfId="15335"/>
    <cellStyle name="EYHeader1 2 4 2 11" xfId="15336"/>
    <cellStyle name="EYHeader1 2 4 2 11 2" xfId="15337"/>
    <cellStyle name="EYHeader1 2 4 2 11 2 2" xfId="15338"/>
    <cellStyle name="EYHeader1 2 4 2 11 3" xfId="15339"/>
    <cellStyle name="EYHeader1 2 4 2 12" xfId="15340"/>
    <cellStyle name="EYHeader1 2 4 2 12 2" xfId="15341"/>
    <cellStyle name="EYHeader1 2 4 2 12 2 2" xfId="15342"/>
    <cellStyle name="EYHeader1 2 4 2 12 3" xfId="15343"/>
    <cellStyle name="EYHeader1 2 4 2 13" xfId="15344"/>
    <cellStyle name="EYHeader1 2 4 2 13 2" xfId="15345"/>
    <cellStyle name="EYHeader1 2 4 2 13 2 2" xfId="15346"/>
    <cellStyle name="EYHeader1 2 4 2 13 3" xfId="15347"/>
    <cellStyle name="EYHeader1 2 4 2 14" xfId="15348"/>
    <cellStyle name="EYHeader1 2 4 2 14 2" xfId="15349"/>
    <cellStyle name="EYHeader1 2 4 2 14 2 2" xfId="15350"/>
    <cellStyle name="EYHeader1 2 4 2 14 3" xfId="15351"/>
    <cellStyle name="EYHeader1 2 4 2 15" xfId="15352"/>
    <cellStyle name="EYHeader1 2 4 2 15 2" xfId="15353"/>
    <cellStyle name="EYHeader1 2 4 2 15 2 2" xfId="15354"/>
    <cellStyle name="EYHeader1 2 4 2 15 3" xfId="15355"/>
    <cellStyle name="EYHeader1 2 4 2 16" xfId="15356"/>
    <cellStyle name="EYHeader1 2 4 2 16 2" xfId="15357"/>
    <cellStyle name="EYHeader1 2 4 2 16 2 2" xfId="15358"/>
    <cellStyle name="EYHeader1 2 4 2 16 3" xfId="15359"/>
    <cellStyle name="EYHeader1 2 4 2 17" xfId="15360"/>
    <cellStyle name="EYHeader1 2 4 2 17 2" xfId="15361"/>
    <cellStyle name="EYHeader1 2 4 2 17 2 2" xfId="15362"/>
    <cellStyle name="EYHeader1 2 4 2 17 3" xfId="15363"/>
    <cellStyle name="EYHeader1 2 4 2 18" xfId="15364"/>
    <cellStyle name="EYHeader1 2 4 2 18 2" xfId="15365"/>
    <cellStyle name="EYHeader1 2 4 2 18 2 2" xfId="15366"/>
    <cellStyle name="EYHeader1 2 4 2 18 3" xfId="15367"/>
    <cellStyle name="EYHeader1 2 4 2 19" xfId="15368"/>
    <cellStyle name="EYHeader1 2 4 2 19 2" xfId="15369"/>
    <cellStyle name="EYHeader1 2 4 2 19 2 2" xfId="15370"/>
    <cellStyle name="EYHeader1 2 4 2 19 3" xfId="15371"/>
    <cellStyle name="EYHeader1 2 4 2 2" xfId="15372"/>
    <cellStyle name="EYHeader1 2 4 2 2 2" xfId="15373"/>
    <cellStyle name="EYHeader1 2 4 2 2 2 2" xfId="15374"/>
    <cellStyle name="EYHeader1 2 4 2 2 3" xfId="15375"/>
    <cellStyle name="EYHeader1 2 4 2 20" xfId="15376"/>
    <cellStyle name="EYHeader1 2 4 2 20 2" xfId="15377"/>
    <cellStyle name="EYHeader1 2 4 2 21" xfId="15378"/>
    <cellStyle name="EYHeader1 2 4 2 3" xfId="15379"/>
    <cellStyle name="EYHeader1 2 4 2 3 2" xfId="15380"/>
    <cellStyle name="EYHeader1 2 4 2 3 2 2" xfId="15381"/>
    <cellStyle name="EYHeader1 2 4 2 3 3" xfId="15382"/>
    <cellStyle name="EYHeader1 2 4 2 4" xfId="15383"/>
    <cellStyle name="EYHeader1 2 4 2 4 2" xfId="15384"/>
    <cellStyle name="EYHeader1 2 4 2 4 2 2" xfId="15385"/>
    <cellStyle name="EYHeader1 2 4 2 4 3" xfId="15386"/>
    <cellStyle name="EYHeader1 2 4 2 5" xfId="15387"/>
    <cellStyle name="EYHeader1 2 4 2 5 2" xfId="15388"/>
    <cellStyle name="EYHeader1 2 4 2 5 2 2" xfId="15389"/>
    <cellStyle name="EYHeader1 2 4 2 5 3" xfId="15390"/>
    <cellStyle name="EYHeader1 2 4 2 6" xfId="15391"/>
    <cellStyle name="EYHeader1 2 4 2 6 2" xfId="15392"/>
    <cellStyle name="EYHeader1 2 4 2 6 2 2" xfId="15393"/>
    <cellStyle name="EYHeader1 2 4 2 6 3" xfId="15394"/>
    <cellStyle name="EYHeader1 2 4 2 7" xfId="15395"/>
    <cellStyle name="EYHeader1 2 4 2 7 2" xfId="15396"/>
    <cellStyle name="EYHeader1 2 4 2 7 2 2" xfId="15397"/>
    <cellStyle name="EYHeader1 2 4 2 7 3" xfId="15398"/>
    <cellStyle name="EYHeader1 2 4 2 8" xfId="15399"/>
    <cellStyle name="EYHeader1 2 4 2 8 2" xfId="15400"/>
    <cellStyle name="EYHeader1 2 4 2 8 2 2" xfId="15401"/>
    <cellStyle name="EYHeader1 2 4 2 8 3" xfId="15402"/>
    <cellStyle name="EYHeader1 2 4 2 9" xfId="15403"/>
    <cellStyle name="EYHeader1 2 4 2 9 2" xfId="15404"/>
    <cellStyle name="EYHeader1 2 4 2 9 2 2" xfId="15405"/>
    <cellStyle name="EYHeader1 2 4 2 9 3" xfId="15406"/>
    <cellStyle name="EYHeader1 2 4 20" xfId="15407"/>
    <cellStyle name="EYHeader1 2 4 20 2" xfId="15408"/>
    <cellStyle name="EYHeader1 2 4 20 2 2" xfId="15409"/>
    <cellStyle name="EYHeader1 2 4 20 3" xfId="15410"/>
    <cellStyle name="EYHeader1 2 4 21" xfId="15411"/>
    <cellStyle name="EYHeader1 2 4 21 2" xfId="15412"/>
    <cellStyle name="EYHeader1 2 4 22" xfId="15413"/>
    <cellStyle name="EYHeader1 2 4 3" xfId="15414"/>
    <cellStyle name="EYHeader1 2 4 3 2" xfId="15415"/>
    <cellStyle name="EYHeader1 2 4 3 2 2" xfId="15416"/>
    <cellStyle name="EYHeader1 2 4 3 3" xfId="15417"/>
    <cellStyle name="EYHeader1 2 4 4" xfId="15418"/>
    <cellStyle name="EYHeader1 2 4 4 2" xfId="15419"/>
    <cellStyle name="EYHeader1 2 4 4 2 2" xfId="15420"/>
    <cellStyle name="EYHeader1 2 4 4 3" xfId="15421"/>
    <cellStyle name="EYHeader1 2 4 5" xfId="15422"/>
    <cellStyle name="EYHeader1 2 4 5 2" xfId="15423"/>
    <cellStyle name="EYHeader1 2 4 5 2 2" xfId="15424"/>
    <cellStyle name="EYHeader1 2 4 5 3" xfId="15425"/>
    <cellStyle name="EYHeader1 2 4 6" xfId="15426"/>
    <cellStyle name="EYHeader1 2 4 6 2" xfId="15427"/>
    <cellStyle name="EYHeader1 2 4 6 2 2" xfId="15428"/>
    <cellStyle name="EYHeader1 2 4 6 3" xfId="15429"/>
    <cellStyle name="EYHeader1 2 4 7" xfId="15430"/>
    <cellStyle name="EYHeader1 2 4 7 2" xfId="15431"/>
    <cellStyle name="EYHeader1 2 4 7 2 2" xfId="15432"/>
    <cellStyle name="EYHeader1 2 4 7 3" xfId="15433"/>
    <cellStyle name="EYHeader1 2 4 8" xfId="15434"/>
    <cellStyle name="EYHeader1 2 4 8 2" xfId="15435"/>
    <cellStyle name="EYHeader1 2 4 8 2 2" xfId="15436"/>
    <cellStyle name="EYHeader1 2 4 8 3" xfId="15437"/>
    <cellStyle name="EYHeader1 2 4 9" xfId="15438"/>
    <cellStyle name="EYHeader1 2 4 9 2" xfId="15439"/>
    <cellStyle name="EYHeader1 2 4 9 2 2" xfId="15440"/>
    <cellStyle name="EYHeader1 2 4 9 3" xfId="15441"/>
    <cellStyle name="EYHeader1 2 5" xfId="15442"/>
    <cellStyle name="EYHeader1 2 5 10" xfId="15443"/>
    <cellStyle name="EYHeader1 2 5 10 2" xfId="15444"/>
    <cellStyle name="EYHeader1 2 5 10 2 2" xfId="15445"/>
    <cellStyle name="EYHeader1 2 5 10 3" xfId="15446"/>
    <cellStyle name="EYHeader1 2 5 11" xfId="15447"/>
    <cellStyle name="EYHeader1 2 5 11 2" xfId="15448"/>
    <cellStyle name="EYHeader1 2 5 11 2 2" xfId="15449"/>
    <cellStyle name="EYHeader1 2 5 11 3" xfId="15450"/>
    <cellStyle name="EYHeader1 2 5 12" xfId="15451"/>
    <cellStyle name="EYHeader1 2 5 12 2" xfId="15452"/>
    <cellStyle name="EYHeader1 2 5 12 2 2" xfId="15453"/>
    <cellStyle name="EYHeader1 2 5 12 3" xfId="15454"/>
    <cellStyle name="EYHeader1 2 5 13" xfId="15455"/>
    <cellStyle name="EYHeader1 2 5 13 2" xfId="15456"/>
    <cellStyle name="EYHeader1 2 5 13 2 2" xfId="15457"/>
    <cellStyle name="EYHeader1 2 5 13 3" xfId="15458"/>
    <cellStyle name="EYHeader1 2 5 14" xfId="15459"/>
    <cellStyle name="EYHeader1 2 5 14 2" xfId="15460"/>
    <cellStyle name="EYHeader1 2 5 14 2 2" xfId="15461"/>
    <cellStyle name="EYHeader1 2 5 14 3" xfId="15462"/>
    <cellStyle name="EYHeader1 2 5 15" xfId="15463"/>
    <cellStyle name="EYHeader1 2 5 15 2" xfId="15464"/>
    <cellStyle name="EYHeader1 2 5 15 2 2" xfId="15465"/>
    <cellStyle name="EYHeader1 2 5 15 3" xfId="15466"/>
    <cellStyle name="EYHeader1 2 5 16" xfId="15467"/>
    <cellStyle name="EYHeader1 2 5 16 2" xfId="15468"/>
    <cellStyle name="EYHeader1 2 5 16 2 2" xfId="15469"/>
    <cellStyle name="EYHeader1 2 5 16 3" xfId="15470"/>
    <cellStyle name="EYHeader1 2 5 17" xfId="15471"/>
    <cellStyle name="EYHeader1 2 5 17 2" xfId="15472"/>
    <cellStyle name="EYHeader1 2 5 17 2 2" xfId="15473"/>
    <cellStyle name="EYHeader1 2 5 17 3" xfId="15474"/>
    <cellStyle name="EYHeader1 2 5 18" xfId="15475"/>
    <cellStyle name="EYHeader1 2 5 18 2" xfId="15476"/>
    <cellStyle name="EYHeader1 2 5 18 2 2" xfId="15477"/>
    <cellStyle name="EYHeader1 2 5 18 3" xfId="15478"/>
    <cellStyle name="EYHeader1 2 5 19" xfId="15479"/>
    <cellStyle name="EYHeader1 2 5 19 2" xfId="15480"/>
    <cellStyle name="EYHeader1 2 5 19 2 2" xfId="15481"/>
    <cellStyle name="EYHeader1 2 5 19 3" xfId="15482"/>
    <cellStyle name="EYHeader1 2 5 2" xfId="15483"/>
    <cellStyle name="EYHeader1 2 5 2 2" xfId="15484"/>
    <cellStyle name="EYHeader1 2 5 2 2 2" xfId="15485"/>
    <cellStyle name="EYHeader1 2 5 2 3" xfId="15486"/>
    <cellStyle name="EYHeader1 2 5 20" xfId="15487"/>
    <cellStyle name="EYHeader1 2 5 20 2" xfId="15488"/>
    <cellStyle name="EYHeader1 2 5 21" xfId="15489"/>
    <cellStyle name="EYHeader1 2 5 3" xfId="15490"/>
    <cellStyle name="EYHeader1 2 5 3 2" xfId="15491"/>
    <cellStyle name="EYHeader1 2 5 3 2 2" xfId="15492"/>
    <cellStyle name="EYHeader1 2 5 3 3" xfId="15493"/>
    <cellStyle name="EYHeader1 2 5 4" xfId="15494"/>
    <cellStyle name="EYHeader1 2 5 4 2" xfId="15495"/>
    <cellStyle name="EYHeader1 2 5 4 2 2" xfId="15496"/>
    <cellStyle name="EYHeader1 2 5 4 3" xfId="15497"/>
    <cellStyle name="EYHeader1 2 5 5" xfId="15498"/>
    <cellStyle name="EYHeader1 2 5 5 2" xfId="15499"/>
    <cellStyle name="EYHeader1 2 5 5 2 2" xfId="15500"/>
    <cellStyle name="EYHeader1 2 5 5 3" xfId="15501"/>
    <cellStyle name="EYHeader1 2 5 6" xfId="15502"/>
    <cellStyle name="EYHeader1 2 5 6 2" xfId="15503"/>
    <cellStyle name="EYHeader1 2 5 6 2 2" xfId="15504"/>
    <cellStyle name="EYHeader1 2 5 6 3" xfId="15505"/>
    <cellStyle name="EYHeader1 2 5 7" xfId="15506"/>
    <cellStyle name="EYHeader1 2 5 7 2" xfId="15507"/>
    <cellStyle name="EYHeader1 2 5 7 2 2" xfId="15508"/>
    <cellStyle name="EYHeader1 2 5 7 3" xfId="15509"/>
    <cellStyle name="EYHeader1 2 5 8" xfId="15510"/>
    <cellStyle name="EYHeader1 2 5 8 2" xfId="15511"/>
    <cellStyle name="EYHeader1 2 5 8 2 2" xfId="15512"/>
    <cellStyle name="EYHeader1 2 5 8 3" xfId="15513"/>
    <cellStyle name="EYHeader1 2 5 9" xfId="15514"/>
    <cellStyle name="EYHeader1 2 5 9 2" xfId="15515"/>
    <cellStyle name="EYHeader1 2 5 9 2 2" xfId="15516"/>
    <cellStyle name="EYHeader1 2 5 9 3" xfId="15517"/>
    <cellStyle name="EYHeader1 2 6" xfId="15518"/>
    <cellStyle name="EYHeader1 2 6 2" xfId="15519"/>
    <cellStyle name="EYHeader1 2 6 2 2" xfId="15520"/>
    <cellStyle name="EYHeader1 2 6 3" xfId="15521"/>
    <cellStyle name="EYHeader1 2 7" xfId="15522"/>
    <cellStyle name="EYHeader1 2 7 2" xfId="15523"/>
    <cellStyle name="EYHeader1 2 7 2 2" xfId="15524"/>
    <cellStyle name="EYHeader1 2 7 3" xfId="15525"/>
    <cellStyle name="EYHeader1 2 8" xfId="15526"/>
    <cellStyle name="EYHeader1 2 8 2" xfId="15527"/>
    <cellStyle name="EYHeader1 2 8 2 2" xfId="15528"/>
    <cellStyle name="EYHeader1 2 8 3" xfId="15529"/>
    <cellStyle name="EYHeader1 2 9" xfId="15530"/>
    <cellStyle name="EYHeader1 2 9 2" xfId="15531"/>
    <cellStyle name="EYHeader1 2 9 2 2" xfId="15532"/>
    <cellStyle name="EYHeader1 2 9 3" xfId="15533"/>
    <cellStyle name="EYHeader1 3" xfId="15534"/>
    <cellStyle name="EYHeader1 3 2" xfId="15535"/>
    <cellStyle name="EYHeader1 3 2 10" xfId="15536"/>
    <cellStyle name="EYHeader1 3 2 10 2" xfId="15537"/>
    <cellStyle name="EYHeader1 3 2 10 2 2" xfId="15538"/>
    <cellStyle name="EYHeader1 3 2 10 3" xfId="15539"/>
    <cellStyle name="EYHeader1 3 2 11" xfId="15540"/>
    <cellStyle name="EYHeader1 3 2 11 2" xfId="15541"/>
    <cellStyle name="EYHeader1 3 2 11 2 2" xfId="15542"/>
    <cellStyle name="EYHeader1 3 2 11 3" xfId="15543"/>
    <cellStyle name="EYHeader1 3 2 12" xfId="15544"/>
    <cellStyle name="EYHeader1 3 2 12 2" xfId="15545"/>
    <cellStyle name="EYHeader1 3 2 12 2 2" xfId="15546"/>
    <cellStyle name="EYHeader1 3 2 12 3" xfId="15547"/>
    <cellStyle name="EYHeader1 3 2 13" xfId="15548"/>
    <cellStyle name="EYHeader1 3 2 13 2" xfId="15549"/>
    <cellStyle name="EYHeader1 3 2 13 2 2" xfId="15550"/>
    <cellStyle name="EYHeader1 3 2 13 3" xfId="15551"/>
    <cellStyle name="EYHeader1 3 2 14" xfId="15552"/>
    <cellStyle name="EYHeader1 3 2 14 2" xfId="15553"/>
    <cellStyle name="EYHeader1 3 2 14 2 2" xfId="15554"/>
    <cellStyle name="EYHeader1 3 2 14 3" xfId="15555"/>
    <cellStyle name="EYHeader1 3 2 15" xfId="15556"/>
    <cellStyle name="EYHeader1 3 2 15 2" xfId="15557"/>
    <cellStyle name="EYHeader1 3 2 15 2 2" xfId="15558"/>
    <cellStyle name="EYHeader1 3 2 15 3" xfId="15559"/>
    <cellStyle name="EYHeader1 3 2 16" xfId="15560"/>
    <cellStyle name="EYHeader1 3 2 16 2" xfId="15561"/>
    <cellStyle name="EYHeader1 3 2 16 2 2" xfId="15562"/>
    <cellStyle name="EYHeader1 3 2 16 3" xfId="15563"/>
    <cellStyle name="EYHeader1 3 2 17" xfId="15564"/>
    <cellStyle name="EYHeader1 3 2 17 2" xfId="15565"/>
    <cellStyle name="EYHeader1 3 2 17 2 2" xfId="15566"/>
    <cellStyle name="EYHeader1 3 2 17 3" xfId="15567"/>
    <cellStyle name="EYHeader1 3 2 18" xfId="15568"/>
    <cellStyle name="EYHeader1 3 2 18 2" xfId="15569"/>
    <cellStyle name="EYHeader1 3 2 18 2 2" xfId="15570"/>
    <cellStyle name="EYHeader1 3 2 18 3" xfId="15571"/>
    <cellStyle name="EYHeader1 3 2 19" xfId="15572"/>
    <cellStyle name="EYHeader1 3 2 19 2" xfId="15573"/>
    <cellStyle name="EYHeader1 3 2 19 2 2" xfId="15574"/>
    <cellStyle name="EYHeader1 3 2 19 3" xfId="15575"/>
    <cellStyle name="EYHeader1 3 2 2" xfId="15576"/>
    <cellStyle name="EYHeader1 3 2 2 2" xfId="15577"/>
    <cellStyle name="EYHeader1 3 2 2 2 2" xfId="15578"/>
    <cellStyle name="EYHeader1 3 2 2 3" xfId="15579"/>
    <cellStyle name="EYHeader1 3 2 2 4" xfId="15580"/>
    <cellStyle name="EYHeader1 3 2 20" xfId="15581"/>
    <cellStyle name="EYHeader1 3 2 20 2" xfId="15582"/>
    <cellStyle name="EYHeader1 3 2 21" xfId="15583"/>
    <cellStyle name="EYHeader1 3 2 21 2" xfId="15584"/>
    <cellStyle name="EYHeader1 3 2 22" xfId="15585"/>
    <cellStyle name="EYHeader1 3 2 3" xfId="15586"/>
    <cellStyle name="EYHeader1 3 2 3 2" xfId="15587"/>
    <cellStyle name="EYHeader1 3 2 3 2 2" xfId="15588"/>
    <cellStyle name="EYHeader1 3 2 3 3" xfId="15589"/>
    <cellStyle name="EYHeader1 3 2 4" xfId="15590"/>
    <cellStyle name="EYHeader1 3 2 4 2" xfId="15591"/>
    <cellStyle name="EYHeader1 3 2 4 2 2" xfId="15592"/>
    <cellStyle name="EYHeader1 3 2 4 3" xfId="15593"/>
    <cellStyle name="EYHeader1 3 2 5" xfId="15594"/>
    <cellStyle name="EYHeader1 3 2 5 2" xfId="15595"/>
    <cellStyle name="EYHeader1 3 2 5 2 2" xfId="15596"/>
    <cellStyle name="EYHeader1 3 2 5 3" xfId="15597"/>
    <cellStyle name="EYHeader1 3 2 6" xfId="15598"/>
    <cellStyle name="EYHeader1 3 2 6 2" xfId="15599"/>
    <cellStyle name="EYHeader1 3 2 6 2 2" xfId="15600"/>
    <cellStyle name="EYHeader1 3 2 6 3" xfId="15601"/>
    <cellStyle name="EYHeader1 3 2 7" xfId="15602"/>
    <cellStyle name="EYHeader1 3 2 7 2" xfId="15603"/>
    <cellStyle name="EYHeader1 3 2 7 2 2" xfId="15604"/>
    <cellStyle name="EYHeader1 3 2 7 3" xfId="15605"/>
    <cellStyle name="EYHeader1 3 2 8" xfId="15606"/>
    <cellStyle name="EYHeader1 3 2 8 2" xfId="15607"/>
    <cellStyle name="EYHeader1 3 2 8 2 2" xfId="15608"/>
    <cellStyle name="EYHeader1 3 2 8 3" xfId="15609"/>
    <cellStyle name="EYHeader1 3 2 9" xfId="15610"/>
    <cellStyle name="EYHeader1 3 2 9 2" xfId="15611"/>
    <cellStyle name="EYHeader1 3 2 9 2 2" xfId="15612"/>
    <cellStyle name="EYHeader1 3 2 9 3" xfId="15613"/>
    <cellStyle name="EYHeader1 3 3" xfId="15614"/>
    <cellStyle name="EYHeader1 3 3 2" xfId="15615"/>
    <cellStyle name="EYHeader1 3 3 2 2" xfId="15616"/>
    <cellStyle name="EYHeader1 3 3 3" xfId="15617"/>
    <cellStyle name="EYHeader1 3 3 4" xfId="15618"/>
    <cellStyle name="EYHeader1 3 4" xfId="15619"/>
    <cellStyle name="EYHeader1 3 4 2" xfId="15620"/>
    <cellStyle name="EYHeader1 3 4 2 2" xfId="15621"/>
    <cellStyle name="EYHeader1 3 4 3" xfId="15622"/>
    <cellStyle name="EYHeader1 3 5" xfId="15623"/>
    <cellStyle name="EYHeader1 3 5 2" xfId="15624"/>
    <cellStyle name="EYHeader1 3 5 2 2" xfId="15625"/>
    <cellStyle name="EYHeader1 3 5 3" xfId="15626"/>
    <cellStyle name="EYHeader1 3 6" xfId="15627"/>
    <cellStyle name="EYHeader1 3 6 2" xfId="15628"/>
    <cellStyle name="EYHeader1 3 6 2 2" xfId="15629"/>
    <cellStyle name="EYHeader1 3 6 3" xfId="15630"/>
    <cellStyle name="EYHeader1 3 7" xfId="15631"/>
    <cellStyle name="EYHeader1 3 7 2" xfId="15632"/>
    <cellStyle name="EYHeader1 3 7 2 2" xfId="15633"/>
    <cellStyle name="EYHeader1 3 7 3" xfId="15634"/>
    <cellStyle name="EYHeader1 3 8" xfId="15635"/>
    <cellStyle name="EYHeader1 3 8 2" xfId="15636"/>
    <cellStyle name="EYHeader1 3 9" xfId="15637"/>
    <cellStyle name="EYHeader1 4" xfId="15638"/>
    <cellStyle name="EYHeader1 4 2" xfId="15639"/>
    <cellStyle name="EYHeader1 4 2 10" xfId="15640"/>
    <cellStyle name="EYHeader1 4 2 10 2" xfId="15641"/>
    <cellStyle name="EYHeader1 4 2 10 2 2" xfId="15642"/>
    <cellStyle name="EYHeader1 4 2 10 3" xfId="15643"/>
    <cellStyle name="EYHeader1 4 2 11" xfId="15644"/>
    <cellStyle name="EYHeader1 4 2 11 2" xfId="15645"/>
    <cellStyle name="EYHeader1 4 2 11 2 2" xfId="15646"/>
    <cellStyle name="EYHeader1 4 2 11 3" xfId="15647"/>
    <cellStyle name="EYHeader1 4 2 12" xfId="15648"/>
    <cellStyle name="EYHeader1 4 2 12 2" xfId="15649"/>
    <cellStyle name="EYHeader1 4 2 12 2 2" xfId="15650"/>
    <cellStyle name="EYHeader1 4 2 12 3" xfId="15651"/>
    <cellStyle name="EYHeader1 4 2 13" xfId="15652"/>
    <cellStyle name="EYHeader1 4 2 13 2" xfId="15653"/>
    <cellStyle name="EYHeader1 4 2 13 2 2" xfId="15654"/>
    <cellStyle name="EYHeader1 4 2 13 3" xfId="15655"/>
    <cellStyle name="EYHeader1 4 2 14" xfId="15656"/>
    <cellStyle name="EYHeader1 4 2 14 2" xfId="15657"/>
    <cellStyle name="EYHeader1 4 2 14 2 2" xfId="15658"/>
    <cellStyle name="EYHeader1 4 2 14 3" xfId="15659"/>
    <cellStyle name="EYHeader1 4 2 15" xfId="15660"/>
    <cellStyle name="EYHeader1 4 2 15 2" xfId="15661"/>
    <cellStyle name="EYHeader1 4 2 15 2 2" xfId="15662"/>
    <cellStyle name="EYHeader1 4 2 15 3" xfId="15663"/>
    <cellStyle name="EYHeader1 4 2 16" xfId="15664"/>
    <cellStyle name="EYHeader1 4 2 16 2" xfId="15665"/>
    <cellStyle name="EYHeader1 4 2 16 2 2" xfId="15666"/>
    <cellStyle name="EYHeader1 4 2 16 3" xfId="15667"/>
    <cellStyle name="EYHeader1 4 2 17" xfId="15668"/>
    <cellStyle name="EYHeader1 4 2 17 2" xfId="15669"/>
    <cellStyle name="EYHeader1 4 2 17 2 2" xfId="15670"/>
    <cellStyle name="EYHeader1 4 2 17 3" xfId="15671"/>
    <cellStyle name="EYHeader1 4 2 18" xfId="15672"/>
    <cellStyle name="EYHeader1 4 2 18 2" xfId="15673"/>
    <cellStyle name="EYHeader1 4 2 18 2 2" xfId="15674"/>
    <cellStyle name="EYHeader1 4 2 18 3" xfId="15675"/>
    <cellStyle name="EYHeader1 4 2 19" xfId="15676"/>
    <cellStyle name="EYHeader1 4 2 19 2" xfId="15677"/>
    <cellStyle name="EYHeader1 4 2 19 2 2" xfId="15678"/>
    <cellStyle name="EYHeader1 4 2 19 3" xfId="15679"/>
    <cellStyle name="EYHeader1 4 2 2" xfId="15680"/>
    <cellStyle name="EYHeader1 4 2 2 2" xfId="15681"/>
    <cellStyle name="EYHeader1 4 2 2 2 2" xfId="15682"/>
    <cellStyle name="EYHeader1 4 2 2 3" xfId="15683"/>
    <cellStyle name="EYHeader1 4 2 2 4" xfId="15684"/>
    <cellStyle name="EYHeader1 4 2 20" xfId="15685"/>
    <cellStyle name="EYHeader1 4 2 20 2" xfId="15686"/>
    <cellStyle name="EYHeader1 4 2 21" xfId="15687"/>
    <cellStyle name="EYHeader1 4 2 3" xfId="15688"/>
    <cellStyle name="EYHeader1 4 2 3 2" xfId="15689"/>
    <cellStyle name="EYHeader1 4 2 3 2 2" xfId="15690"/>
    <cellStyle name="EYHeader1 4 2 3 3" xfId="15691"/>
    <cellStyle name="EYHeader1 4 2 4" xfId="15692"/>
    <cellStyle name="EYHeader1 4 2 4 2" xfId="15693"/>
    <cellStyle name="EYHeader1 4 2 4 2 2" xfId="15694"/>
    <cellStyle name="EYHeader1 4 2 4 3" xfId="15695"/>
    <cellStyle name="EYHeader1 4 2 5" xfId="15696"/>
    <cellStyle name="EYHeader1 4 2 5 2" xfId="15697"/>
    <cellStyle name="EYHeader1 4 2 5 2 2" xfId="15698"/>
    <cellStyle name="EYHeader1 4 2 5 3" xfId="15699"/>
    <cellStyle name="EYHeader1 4 2 6" xfId="15700"/>
    <cellStyle name="EYHeader1 4 2 6 2" xfId="15701"/>
    <cellStyle name="EYHeader1 4 2 6 2 2" xfId="15702"/>
    <cellStyle name="EYHeader1 4 2 6 3" xfId="15703"/>
    <cellStyle name="EYHeader1 4 2 7" xfId="15704"/>
    <cellStyle name="EYHeader1 4 2 7 2" xfId="15705"/>
    <cellStyle name="EYHeader1 4 2 7 2 2" xfId="15706"/>
    <cellStyle name="EYHeader1 4 2 7 3" xfId="15707"/>
    <cellStyle name="EYHeader1 4 2 8" xfId="15708"/>
    <cellStyle name="EYHeader1 4 2 8 2" xfId="15709"/>
    <cellStyle name="EYHeader1 4 2 8 2 2" xfId="15710"/>
    <cellStyle name="EYHeader1 4 2 8 3" xfId="15711"/>
    <cellStyle name="EYHeader1 4 2 9" xfId="15712"/>
    <cellStyle name="EYHeader1 4 2 9 2" xfId="15713"/>
    <cellStyle name="EYHeader1 4 2 9 2 2" xfId="15714"/>
    <cellStyle name="EYHeader1 4 2 9 3" xfId="15715"/>
    <cellStyle name="EYHeader1 4 3" xfId="15716"/>
    <cellStyle name="EYHeader1 4 3 2" xfId="15717"/>
    <cellStyle name="EYHeader1 4 3 2 2" xfId="15718"/>
    <cellStyle name="EYHeader1 4 3 3" xfId="15719"/>
    <cellStyle name="EYHeader1 4 3 4" xfId="15720"/>
    <cellStyle name="EYHeader1 4 4" xfId="15721"/>
    <cellStyle name="EYHeader1 4 4 2" xfId="15722"/>
    <cellStyle name="EYHeader1 4 4 2 2" xfId="15723"/>
    <cellStyle name="EYHeader1 4 4 3" xfId="15724"/>
    <cellStyle name="EYHeader1 4 5" xfId="15725"/>
    <cellStyle name="EYHeader1 4 5 2" xfId="15726"/>
    <cellStyle name="EYHeader1 4 5 2 2" xfId="15727"/>
    <cellStyle name="EYHeader1 4 5 3" xfId="15728"/>
    <cellStyle name="EYHeader1 4 6" xfId="15729"/>
    <cellStyle name="EYHeader1 4 6 2" xfId="15730"/>
    <cellStyle name="EYHeader1 4 6 2 2" xfId="15731"/>
    <cellStyle name="EYHeader1 4 6 3" xfId="15732"/>
    <cellStyle name="EYHeader1 4 7" xfId="15733"/>
    <cellStyle name="EYHeader1 4 7 2" xfId="15734"/>
    <cellStyle name="EYHeader1 4 7 2 2" xfId="15735"/>
    <cellStyle name="EYHeader1 4 7 3" xfId="15736"/>
    <cellStyle name="EYHeader1 4 8" xfId="15737"/>
    <cellStyle name="EYHeader1 4 8 2" xfId="15738"/>
    <cellStyle name="EYHeader1 4 9" xfId="15739"/>
    <cellStyle name="EYHeader1 5" xfId="15740"/>
    <cellStyle name="EYHeader1 5 10" xfId="15741"/>
    <cellStyle name="EYHeader1 5 10 2" xfId="15742"/>
    <cellStyle name="EYHeader1 5 10 2 2" xfId="15743"/>
    <cellStyle name="EYHeader1 5 10 3" xfId="15744"/>
    <cellStyle name="EYHeader1 5 11" xfId="15745"/>
    <cellStyle name="EYHeader1 5 11 2" xfId="15746"/>
    <cellStyle name="EYHeader1 5 11 2 2" xfId="15747"/>
    <cellStyle name="EYHeader1 5 11 3" xfId="15748"/>
    <cellStyle name="EYHeader1 5 12" xfId="15749"/>
    <cellStyle name="EYHeader1 5 12 2" xfId="15750"/>
    <cellStyle name="EYHeader1 5 12 2 2" xfId="15751"/>
    <cellStyle name="EYHeader1 5 12 3" xfId="15752"/>
    <cellStyle name="EYHeader1 5 13" xfId="15753"/>
    <cellStyle name="EYHeader1 5 13 2" xfId="15754"/>
    <cellStyle name="EYHeader1 5 13 2 2" xfId="15755"/>
    <cellStyle name="EYHeader1 5 13 3" xfId="15756"/>
    <cellStyle name="EYHeader1 5 14" xfId="15757"/>
    <cellStyle name="EYHeader1 5 14 2" xfId="15758"/>
    <cellStyle name="EYHeader1 5 14 2 2" xfId="15759"/>
    <cellStyle name="EYHeader1 5 14 3" xfId="15760"/>
    <cellStyle name="EYHeader1 5 15" xfId="15761"/>
    <cellStyle name="EYHeader1 5 15 2" xfId="15762"/>
    <cellStyle name="EYHeader1 5 15 2 2" xfId="15763"/>
    <cellStyle name="EYHeader1 5 15 3" xfId="15764"/>
    <cellStyle name="EYHeader1 5 16" xfId="15765"/>
    <cellStyle name="EYHeader1 5 16 2" xfId="15766"/>
    <cellStyle name="EYHeader1 5 16 2 2" xfId="15767"/>
    <cellStyle name="EYHeader1 5 16 3" xfId="15768"/>
    <cellStyle name="EYHeader1 5 17" xfId="15769"/>
    <cellStyle name="EYHeader1 5 17 2" xfId="15770"/>
    <cellStyle name="EYHeader1 5 17 2 2" xfId="15771"/>
    <cellStyle name="EYHeader1 5 17 3" xfId="15772"/>
    <cellStyle name="EYHeader1 5 18" xfId="15773"/>
    <cellStyle name="EYHeader1 5 18 2" xfId="15774"/>
    <cellStyle name="EYHeader1 5 18 2 2" xfId="15775"/>
    <cellStyle name="EYHeader1 5 18 3" xfId="15776"/>
    <cellStyle name="EYHeader1 5 19" xfId="15777"/>
    <cellStyle name="EYHeader1 5 19 2" xfId="15778"/>
    <cellStyle name="EYHeader1 5 19 2 2" xfId="15779"/>
    <cellStyle name="EYHeader1 5 19 3" xfId="15780"/>
    <cellStyle name="EYHeader1 5 2" xfId="15781"/>
    <cellStyle name="EYHeader1 5 2 10" xfId="15782"/>
    <cellStyle name="EYHeader1 5 2 10 2" xfId="15783"/>
    <cellStyle name="EYHeader1 5 2 10 2 2" xfId="15784"/>
    <cellStyle name="EYHeader1 5 2 10 3" xfId="15785"/>
    <cellStyle name="EYHeader1 5 2 11" xfId="15786"/>
    <cellStyle name="EYHeader1 5 2 11 2" xfId="15787"/>
    <cellStyle name="EYHeader1 5 2 11 2 2" xfId="15788"/>
    <cellStyle name="EYHeader1 5 2 11 3" xfId="15789"/>
    <cellStyle name="EYHeader1 5 2 12" xfId="15790"/>
    <cellStyle name="EYHeader1 5 2 12 2" xfId="15791"/>
    <cellStyle name="EYHeader1 5 2 12 2 2" xfId="15792"/>
    <cellStyle name="EYHeader1 5 2 12 3" xfId="15793"/>
    <cellStyle name="EYHeader1 5 2 13" xfId="15794"/>
    <cellStyle name="EYHeader1 5 2 13 2" xfId="15795"/>
    <cellStyle name="EYHeader1 5 2 13 2 2" xfId="15796"/>
    <cellStyle name="EYHeader1 5 2 13 3" xfId="15797"/>
    <cellStyle name="EYHeader1 5 2 14" xfId="15798"/>
    <cellStyle name="EYHeader1 5 2 14 2" xfId="15799"/>
    <cellStyle name="EYHeader1 5 2 14 2 2" xfId="15800"/>
    <cellStyle name="EYHeader1 5 2 14 3" xfId="15801"/>
    <cellStyle name="EYHeader1 5 2 15" xfId="15802"/>
    <cellStyle name="EYHeader1 5 2 15 2" xfId="15803"/>
    <cellStyle name="EYHeader1 5 2 15 2 2" xfId="15804"/>
    <cellStyle name="EYHeader1 5 2 15 3" xfId="15805"/>
    <cellStyle name="EYHeader1 5 2 16" xfId="15806"/>
    <cellStyle name="EYHeader1 5 2 16 2" xfId="15807"/>
    <cellStyle name="EYHeader1 5 2 16 2 2" xfId="15808"/>
    <cellStyle name="EYHeader1 5 2 16 3" xfId="15809"/>
    <cellStyle name="EYHeader1 5 2 17" xfId="15810"/>
    <cellStyle name="EYHeader1 5 2 17 2" xfId="15811"/>
    <cellStyle name="EYHeader1 5 2 17 2 2" xfId="15812"/>
    <cellStyle name="EYHeader1 5 2 17 3" xfId="15813"/>
    <cellStyle name="EYHeader1 5 2 18" xfId="15814"/>
    <cellStyle name="EYHeader1 5 2 18 2" xfId="15815"/>
    <cellStyle name="EYHeader1 5 2 18 2 2" xfId="15816"/>
    <cellStyle name="EYHeader1 5 2 18 3" xfId="15817"/>
    <cellStyle name="EYHeader1 5 2 19" xfId="15818"/>
    <cellStyle name="EYHeader1 5 2 19 2" xfId="15819"/>
    <cellStyle name="EYHeader1 5 2 19 2 2" xfId="15820"/>
    <cellStyle name="EYHeader1 5 2 19 3" xfId="15821"/>
    <cellStyle name="EYHeader1 5 2 2" xfId="15822"/>
    <cellStyle name="EYHeader1 5 2 2 2" xfId="15823"/>
    <cellStyle name="EYHeader1 5 2 2 2 2" xfId="15824"/>
    <cellStyle name="EYHeader1 5 2 2 3" xfId="15825"/>
    <cellStyle name="EYHeader1 5 2 20" xfId="15826"/>
    <cellStyle name="EYHeader1 5 2 20 2" xfId="15827"/>
    <cellStyle name="EYHeader1 5 2 21" xfId="15828"/>
    <cellStyle name="EYHeader1 5 2 3" xfId="15829"/>
    <cellStyle name="EYHeader1 5 2 3 2" xfId="15830"/>
    <cellStyle name="EYHeader1 5 2 3 2 2" xfId="15831"/>
    <cellStyle name="EYHeader1 5 2 3 3" xfId="15832"/>
    <cellStyle name="EYHeader1 5 2 4" xfId="15833"/>
    <cellStyle name="EYHeader1 5 2 4 2" xfId="15834"/>
    <cellStyle name="EYHeader1 5 2 4 2 2" xfId="15835"/>
    <cellStyle name="EYHeader1 5 2 4 3" xfId="15836"/>
    <cellStyle name="EYHeader1 5 2 5" xfId="15837"/>
    <cellStyle name="EYHeader1 5 2 5 2" xfId="15838"/>
    <cellStyle name="EYHeader1 5 2 5 2 2" xfId="15839"/>
    <cellStyle name="EYHeader1 5 2 5 3" xfId="15840"/>
    <cellStyle name="EYHeader1 5 2 6" xfId="15841"/>
    <cellStyle name="EYHeader1 5 2 6 2" xfId="15842"/>
    <cellStyle name="EYHeader1 5 2 6 2 2" xfId="15843"/>
    <cellStyle name="EYHeader1 5 2 6 3" xfId="15844"/>
    <cellStyle name="EYHeader1 5 2 7" xfId="15845"/>
    <cellStyle name="EYHeader1 5 2 7 2" xfId="15846"/>
    <cellStyle name="EYHeader1 5 2 7 2 2" xfId="15847"/>
    <cellStyle name="EYHeader1 5 2 7 3" xfId="15848"/>
    <cellStyle name="EYHeader1 5 2 8" xfId="15849"/>
    <cellStyle name="EYHeader1 5 2 8 2" xfId="15850"/>
    <cellStyle name="EYHeader1 5 2 8 2 2" xfId="15851"/>
    <cellStyle name="EYHeader1 5 2 8 3" xfId="15852"/>
    <cellStyle name="EYHeader1 5 2 9" xfId="15853"/>
    <cellStyle name="EYHeader1 5 2 9 2" xfId="15854"/>
    <cellStyle name="EYHeader1 5 2 9 2 2" xfId="15855"/>
    <cellStyle name="EYHeader1 5 2 9 3" xfId="15856"/>
    <cellStyle name="EYHeader1 5 20" xfId="15857"/>
    <cellStyle name="EYHeader1 5 20 2" xfId="15858"/>
    <cellStyle name="EYHeader1 5 20 2 2" xfId="15859"/>
    <cellStyle name="EYHeader1 5 20 3" xfId="15860"/>
    <cellStyle name="EYHeader1 5 21" xfId="15861"/>
    <cellStyle name="EYHeader1 5 21 2" xfId="15862"/>
    <cellStyle name="EYHeader1 5 22" xfId="15863"/>
    <cellStyle name="EYHeader1 5 3" xfId="15864"/>
    <cellStyle name="EYHeader1 5 3 2" xfId="15865"/>
    <cellStyle name="EYHeader1 5 3 2 2" xfId="15866"/>
    <cellStyle name="EYHeader1 5 3 3" xfId="15867"/>
    <cellStyle name="EYHeader1 5 4" xfId="15868"/>
    <cellStyle name="EYHeader1 5 4 2" xfId="15869"/>
    <cellStyle name="EYHeader1 5 4 2 2" xfId="15870"/>
    <cellStyle name="EYHeader1 5 4 3" xfId="15871"/>
    <cellStyle name="EYHeader1 5 5" xfId="15872"/>
    <cellStyle name="EYHeader1 5 5 2" xfId="15873"/>
    <cellStyle name="EYHeader1 5 5 2 2" xfId="15874"/>
    <cellStyle name="EYHeader1 5 5 3" xfId="15875"/>
    <cellStyle name="EYHeader1 5 6" xfId="15876"/>
    <cellStyle name="EYHeader1 5 6 2" xfId="15877"/>
    <cellStyle name="EYHeader1 5 6 2 2" xfId="15878"/>
    <cellStyle name="EYHeader1 5 6 3" xfId="15879"/>
    <cellStyle name="EYHeader1 5 7" xfId="15880"/>
    <cellStyle name="EYHeader1 5 7 2" xfId="15881"/>
    <cellStyle name="EYHeader1 5 7 2 2" xfId="15882"/>
    <cellStyle name="EYHeader1 5 7 3" xfId="15883"/>
    <cellStyle name="EYHeader1 5 8" xfId="15884"/>
    <cellStyle name="EYHeader1 5 8 2" xfId="15885"/>
    <cellStyle name="EYHeader1 5 8 2 2" xfId="15886"/>
    <cellStyle name="EYHeader1 5 8 3" xfId="15887"/>
    <cellStyle name="EYHeader1 5 9" xfId="15888"/>
    <cellStyle name="EYHeader1 5 9 2" xfId="15889"/>
    <cellStyle name="EYHeader1 5 9 2 2" xfId="15890"/>
    <cellStyle name="EYHeader1 5 9 3" xfId="15891"/>
    <cellStyle name="EYHeader1 6" xfId="15892"/>
    <cellStyle name="EYHeader1 6 2" xfId="15893"/>
    <cellStyle name="EYHeader1 6 2 2" xfId="15894"/>
    <cellStyle name="EYHeader1 6 3" xfId="15895"/>
    <cellStyle name="EYHeader1 6 4" xfId="15896"/>
    <cellStyle name="EYHeader1 7" xfId="15897"/>
    <cellStyle name="EYHeader1 7 2" xfId="15898"/>
    <cellStyle name="EYHeader1 7 2 2" xfId="15899"/>
    <cellStyle name="EYHeader1 7 3" xfId="15900"/>
    <cellStyle name="EYHeader1 8" xfId="15901"/>
    <cellStyle name="EYHeader1 8 2" xfId="15902"/>
    <cellStyle name="EYHeader1 8 2 2" xfId="15903"/>
    <cellStyle name="EYHeader1 8 3" xfId="15904"/>
    <cellStyle name="EYHeader1 9" xfId="15905"/>
    <cellStyle name="EYHeader1 9 2" xfId="15906"/>
    <cellStyle name="EYHeader1 9 2 2" xfId="15907"/>
    <cellStyle name="EYHeader1 9 3" xfId="15908"/>
    <cellStyle name="EYHeader2" xfId="15909"/>
    <cellStyle name="EYInputDate" xfId="15910"/>
    <cellStyle name="EYInputPercent" xfId="15911"/>
    <cellStyle name="EYInputValue" xfId="15912"/>
    <cellStyle name="EYInputValue 2" xfId="15913"/>
    <cellStyle name="EYNormal" xfId="15914"/>
    <cellStyle name="EYPercent" xfId="15915"/>
    <cellStyle name="Feeder Field" xfId="15916"/>
    <cellStyle name="Feeder Field 10" xfId="15917"/>
    <cellStyle name="Feeder Field 10 2" xfId="15918"/>
    <cellStyle name="Feeder Field 10 2 2" xfId="15919"/>
    <cellStyle name="Feeder Field 10 3" xfId="15920"/>
    <cellStyle name="Feeder Field 11" xfId="15921"/>
    <cellStyle name="Feeder Field 11 2" xfId="15922"/>
    <cellStyle name="Feeder Field 11 2 2" xfId="15923"/>
    <cellStyle name="Feeder Field 11 3" xfId="15924"/>
    <cellStyle name="Feeder Field 12" xfId="15925"/>
    <cellStyle name="Feeder Field 12 2" xfId="15926"/>
    <cellStyle name="Feeder Field 12 2 2" xfId="15927"/>
    <cellStyle name="Feeder Field 12 3" xfId="15928"/>
    <cellStyle name="Feeder Field 13" xfId="15929"/>
    <cellStyle name="Feeder Field 13 2" xfId="15930"/>
    <cellStyle name="Feeder Field 13 2 2" xfId="15931"/>
    <cellStyle name="Feeder Field 13 3" xfId="15932"/>
    <cellStyle name="Feeder Field 14" xfId="15933"/>
    <cellStyle name="Feeder Field 14 2" xfId="15934"/>
    <cellStyle name="Feeder Field 14 2 2" xfId="15935"/>
    <cellStyle name="Feeder Field 14 3" xfId="15936"/>
    <cellStyle name="Feeder Field 15" xfId="15937"/>
    <cellStyle name="Feeder Field 15 2" xfId="15938"/>
    <cellStyle name="Feeder Field 15 2 2" xfId="15939"/>
    <cellStyle name="Feeder Field 15 3" xfId="15940"/>
    <cellStyle name="Feeder Field 16" xfId="15941"/>
    <cellStyle name="Feeder Field 16 2" xfId="15942"/>
    <cellStyle name="Feeder Field 16 2 2" xfId="15943"/>
    <cellStyle name="Feeder Field 16 3" xfId="15944"/>
    <cellStyle name="Feeder Field 17" xfId="15945"/>
    <cellStyle name="Feeder Field 17 2" xfId="15946"/>
    <cellStyle name="Feeder Field 17 2 2" xfId="15947"/>
    <cellStyle name="Feeder Field 17 3" xfId="15948"/>
    <cellStyle name="Feeder Field 18" xfId="15949"/>
    <cellStyle name="Feeder Field 18 2" xfId="15950"/>
    <cellStyle name="Feeder Field 18 2 2" xfId="15951"/>
    <cellStyle name="Feeder Field 18 3" xfId="15952"/>
    <cellStyle name="Feeder Field 19" xfId="15953"/>
    <cellStyle name="Feeder Field 19 2" xfId="15954"/>
    <cellStyle name="Feeder Field 19 2 2" xfId="15955"/>
    <cellStyle name="Feeder Field 19 3" xfId="15956"/>
    <cellStyle name="Feeder Field 2" xfId="15957"/>
    <cellStyle name="Feeder Field 2 10" xfId="15958"/>
    <cellStyle name="Feeder Field 2 10 2" xfId="15959"/>
    <cellStyle name="Feeder Field 2 10 2 2" xfId="15960"/>
    <cellStyle name="Feeder Field 2 10 3" xfId="15961"/>
    <cellStyle name="Feeder Field 2 11" xfId="15962"/>
    <cellStyle name="Feeder Field 2 11 2" xfId="15963"/>
    <cellStyle name="Feeder Field 2 11 2 2" xfId="15964"/>
    <cellStyle name="Feeder Field 2 11 3" xfId="15965"/>
    <cellStyle name="Feeder Field 2 12" xfId="15966"/>
    <cellStyle name="Feeder Field 2 12 2" xfId="15967"/>
    <cellStyle name="Feeder Field 2 12 2 2" xfId="15968"/>
    <cellStyle name="Feeder Field 2 12 3" xfId="15969"/>
    <cellStyle name="Feeder Field 2 13" xfId="15970"/>
    <cellStyle name="Feeder Field 2 13 2" xfId="15971"/>
    <cellStyle name="Feeder Field 2 13 2 2" xfId="15972"/>
    <cellStyle name="Feeder Field 2 13 3" xfId="15973"/>
    <cellStyle name="Feeder Field 2 14" xfId="15974"/>
    <cellStyle name="Feeder Field 2 14 2" xfId="15975"/>
    <cellStyle name="Feeder Field 2 14 2 2" xfId="15976"/>
    <cellStyle name="Feeder Field 2 14 3" xfId="15977"/>
    <cellStyle name="Feeder Field 2 15" xfId="15978"/>
    <cellStyle name="Feeder Field 2 15 2" xfId="15979"/>
    <cellStyle name="Feeder Field 2 15 2 2" xfId="15980"/>
    <cellStyle name="Feeder Field 2 15 3" xfId="15981"/>
    <cellStyle name="Feeder Field 2 16" xfId="15982"/>
    <cellStyle name="Feeder Field 2 16 2" xfId="15983"/>
    <cellStyle name="Feeder Field 2 16 2 2" xfId="15984"/>
    <cellStyle name="Feeder Field 2 16 3" xfId="15985"/>
    <cellStyle name="Feeder Field 2 17" xfId="15986"/>
    <cellStyle name="Feeder Field 2 17 2" xfId="15987"/>
    <cellStyle name="Feeder Field 2 17 2 2" xfId="15988"/>
    <cellStyle name="Feeder Field 2 17 3" xfId="15989"/>
    <cellStyle name="Feeder Field 2 18" xfId="15990"/>
    <cellStyle name="Feeder Field 2 18 2" xfId="15991"/>
    <cellStyle name="Feeder Field 2 18 2 2" xfId="15992"/>
    <cellStyle name="Feeder Field 2 18 3" xfId="15993"/>
    <cellStyle name="Feeder Field 2 19" xfId="15994"/>
    <cellStyle name="Feeder Field 2 19 2" xfId="15995"/>
    <cellStyle name="Feeder Field 2 19 2 2" xfId="15996"/>
    <cellStyle name="Feeder Field 2 19 3" xfId="15997"/>
    <cellStyle name="Feeder Field 2 2" xfId="15998"/>
    <cellStyle name="Feeder Field 2 2 10" xfId="15999"/>
    <cellStyle name="Feeder Field 2 2 10 2" xfId="16000"/>
    <cellStyle name="Feeder Field 2 2 10 2 2" xfId="16001"/>
    <cellStyle name="Feeder Field 2 2 10 3" xfId="16002"/>
    <cellStyle name="Feeder Field 2 2 11" xfId="16003"/>
    <cellStyle name="Feeder Field 2 2 11 2" xfId="16004"/>
    <cellStyle name="Feeder Field 2 2 11 2 2" xfId="16005"/>
    <cellStyle name="Feeder Field 2 2 11 3" xfId="16006"/>
    <cellStyle name="Feeder Field 2 2 12" xfId="16007"/>
    <cellStyle name="Feeder Field 2 2 12 2" xfId="16008"/>
    <cellStyle name="Feeder Field 2 2 12 2 2" xfId="16009"/>
    <cellStyle name="Feeder Field 2 2 12 3" xfId="16010"/>
    <cellStyle name="Feeder Field 2 2 13" xfId="16011"/>
    <cellStyle name="Feeder Field 2 2 13 2" xfId="16012"/>
    <cellStyle name="Feeder Field 2 2 13 2 2" xfId="16013"/>
    <cellStyle name="Feeder Field 2 2 13 3" xfId="16014"/>
    <cellStyle name="Feeder Field 2 2 14" xfId="16015"/>
    <cellStyle name="Feeder Field 2 2 14 2" xfId="16016"/>
    <cellStyle name="Feeder Field 2 2 14 2 2" xfId="16017"/>
    <cellStyle name="Feeder Field 2 2 14 3" xfId="16018"/>
    <cellStyle name="Feeder Field 2 2 15" xfId="16019"/>
    <cellStyle name="Feeder Field 2 2 15 2" xfId="16020"/>
    <cellStyle name="Feeder Field 2 2 15 2 2" xfId="16021"/>
    <cellStyle name="Feeder Field 2 2 15 3" xfId="16022"/>
    <cellStyle name="Feeder Field 2 2 16" xfId="16023"/>
    <cellStyle name="Feeder Field 2 2 16 2" xfId="16024"/>
    <cellStyle name="Feeder Field 2 2 16 2 2" xfId="16025"/>
    <cellStyle name="Feeder Field 2 2 16 3" xfId="16026"/>
    <cellStyle name="Feeder Field 2 2 17" xfId="16027"/>
    <cellStyle name="Feeder Field 2 2 17 2" xfId="16028"/>
    <cellStyle name="Feeder Field 2 2 17 2 2" xfId="16029"/>
    <cellStyle name="Feeder Field 2 2 17 3" xfId="16030"/>
    <cellStyle name="Feeder Field 2 2 18" xfId="16031"/>
    <cellStyle name="Feeder Field 2 2 18 2" xfId="16032"/>
    <cellStyle name="Feeder Field 2 2 19" xfId="16033"/>
    <cellStyle name="Feeder Field 2 2 2" xfId="16034"/>
    <cellStyle name="Feeder Field 2 2 2 10" xfId="16035"/>
    <cellStyle name="Feeder Field 2 2 2 10 2" xfId="16036"/>
    <cellStyle name="Feeder Field 2 2 2 10 2 2" xfId="16037"/>
    <cellStyle name="Feeder Field 2 2 2 10 3" xfId="16038"/>
    <cellStyle name="Feeder Field 2 2 2 11" xfId="16039"/>
    <cellStyle name="Feeder Field 2 2 2 11 2" xfId="16040"/>
    <cellStyle name="Feeder Field 2 2 2 11 2 2" xfId="16041"/>
    <cellStyle name="Feeder Field 2 2 2 11 3" xfId="16042"/>
    <cellStyle name="Feeder Field 2 2 2 12" xfId="16043"/>
    <cellStyle name="Feeder Field 2 2 2 12 2" xfId="16044"/>
    <cellStyle name="Feeder Field 2 2 2 12 2 2" xfId="16045"/>
    <cellStyle name="Feeder Field 2 2 2 12 3" xfId="16046"/>
    <cellStyle name="Feeder Field 2 2 2 13" xfId="16047"/>
    <cellStyle name="Feeder Field 2 2 2 13 2" xfId="16048"/>
    <cellStyle name="Feeder Field 2 2 2 13 2 2" xfId="16049"/>
    <cellStyle name="Feeder Field 2 2 2 13 3" xfId="16050"/>
    <cellStyle name="Feeder Field 2 2 2 14" xfId="16051"/>
    <cellStyle name="Feeder Field 2 2 2 14 2" xfId="16052"/>
    <cellStyle name="Feeder Field 2 2 2 14 2 2" xfId="16053"/>
    <cellStyle name="Feeder Field 2 2 2 14 3" xfId="16054"/>
    <cellStyle name="Feeder Field 2 2 2 15" xfId="16055"/>
    <cellStyle name="Feeder Field 2 2 2 15 2" xfId="16056"/>
    <cellStyle name="Feeder Field 2 2 2 15 2 2" xfId="16057"/>
    <cellStyle name="Feeder Field 2 2 2 15 3" xfId="16058"/>
    <cellStyle name="Feeder Field 2 2 2 16" xfId="16059"/>
    <cellStyle name="Feeder Field 2 2 2 16 2" xfId="16060"/>
    <cellStyle name="Feeder Field 2 2 2 16 2 2" xfId="16061"/>
    <cellStyle name="Feeder Field 2 2 2 16 3" xfId="16062"/>
    <cellStyle name="Feeder Field 2 2 2 17" xfId="16063"/>
    <cellStyle name="Feeder Field 2 2 2 17 2" xfId="16064"/>
    <cellStyle name="Feeder Field 2 2 2 17 2 2" xfId="16065"/>
    <cellStyle name="Feeder Field 2 2 2 17 3" xfId="16066"/>
    <cellStyle name="Feeder Field 2 2 2 18" xfId="16067"/>
    <cellStyle name="Feeder Field 2 2 2 18 2" xfId="16068"/>
    <cellStyle name="Feeder Field 2 2 2 18 2 2" xfId="16069"/>
    <cellStyle name="Feeder Field 2 2 2 18 3" xfId="16070"/>
    <cellStyle name="Feeder Field 2 2 2 19" xfId="16071"/>
    <cellStyle name="Feeder Field 2 2 2 19 2" xfId="16072"/>
    <cellStyle name="Feeder Field 2 2 2 19 2 2" xfId="16073"/>
    <cellStyle name="Feeder Field 2 2 2 19 3" xfId="16074"/>
    <cellStyle name="Feeder Field 2 2 2 2" xfId="16075"/>
    <cellStyle name="Feeder Field 2 2 2 2 2" xfId="16076"/>
    <cellStyle name="Feeder Field 2 2 2 2 2 2" xfId="16077"/>
    <cellStyle name="Feeder Field 2 2 2 2 3" xfId="16078"/>
    <cellStyle name="Feeder Field 2 2 2 20" xfId="16079"/>
    <cellStyle name="Feeder Field 2 2 2 20 2" xfId="16080"/>
    <cellStyle name="Feeder Field 2 2 2 20 2 2" xfId="16081"/>
    <cellStyle name="Feeder Field 2 2 2 20 3" xfId="16082"/>
    <cellStyle name="Feeder Field 2 2 2 21" xfId="16083"/>
    <cellStyle name="Feeder Field 2 2 2 21 2" xfId="16084"/>
    <cellStyle name="Feeder Field 2 2 2 22" xfId="16085"/>
    <cellStyle name="Feeder Field 2 2 2 3" xfId="16086"/>
    <cellStyle name="Feeder Field 2 2 2 3 2" xfId="16087"/>
    <cellStyle name="Feeder Field 2 2 2 3 2 2" xfId="16088"/>
    <cellStyle name="Feeder Field 2 2 2 3 3" xfId="16089"/>
    <cellStyle name="Feeder Field 2 2 2 4" xfId="16090"/>
    <cellStyle name="Feeder Field 2 2 2 4 2" xfId="16091"/>
    <cellStyle name="Feeder Field 2 2 2 4 2 2" xfId="16092"/>
    <cellStyle name="Feeder Field 2 2 2 4 3" xfId="16093"/>
    <cellStyle name="Feeder Field 2 2 2 5" xfId="16094"/>
    <cellStyle name="Feeder Field 2 2 2 5 2" xfId="16095"/>
    <cellStyle name="Feeder Field 2 2 2 5 2 2" xfId="16096"/>
    <cellStyle name="Feeder Field 2 2 2 5 3" xfId="16097"/>
    <cellStyle name="Feeder Field 2 2 2 6" xfId="16098"/>
    <cellStyle name="Feeder Field 2 2 2 6 2" xfId="16099"/>
    <cellStyle name="Feeder Field 2 2 2 6 2 2" xfId="16100"/>
    <cellStyle name="Feeder Field 2 2 2 6 3" xfId="16101"/>
    <cellStyle name="Feeder Field 2 2 2 7" xfId="16102"/>
    <cellStyle name="Feeder Field 2 2 2 7 2" xfId="16103"/>
    <cellStyle name="Feeder Field 2 2 2 7 2 2" xfId="16104"/>
    <cellStyle name="Feeder Field 2 2 2 7 3" xfId="16105"/>
    <cellStyle name="Feeder Field 2 2 2 8" xfId="16106"/>
    <cellStyle name="Feeder Field 2 2 2 8 2" xfId="16107"/>
    <cellStyle name="Feeder Field 2 2 2 8 2 2" xfId="16108"/>
    <cellStyle name="Feeder Field 2 2 2 8 3" xfId="16109"/>
    <cellStyle name="Feeder Field 2 2 2 9" xfId="16110"/>
    <cellStyle name="Feeder Field 2 2 2 9 2" xfId="16111"/>
    <cellStyle name="Feeder Field 2 2 2 9 2 2" xfId="16112"/>
    <cellStyle name="Feeder Field 2 2 2 9 3" xfId="16113"/>
    <cellStyle name="Feeder Field 2 2 3" xfId="16114"/>
    <cellStyle name="Feeder Field 2 2 3 2" xfId="16115"/>
    <cellStyle name="Feeder Field 2 2 3 2 2" xfId="16116"/>
    <cellStyle name="Feeder Field 2 2 3 3" xfId="16117"/>
    <cellStyle name="Feeder Field 2 2 4" xfId="16118"/>
    <cellStyle name="Feeder Field 2 2 4 2" xfId="16119"/>
    <cellStyle name="Feeder Field 2 2 4 2 2" xfId="16120"/>
    <cellStyle name="Feeder Field 2 2 4 3" xfId="16121"/>
    <cellStyle name="Feeder Field 2 2 5" xfId="16122"/>
    <cellStyle name="Feeder Field 2 2 5 2" xfId="16123"/>
    <cellStyle name="Feeder Field 2 2 5 2 2" xfId="16124"/>
    <cellStyle name="Feeder Field 2 2 5 3" xfId="16125"/>
    <cellStyle name="Feeder Field 2 2 6" xfId="16126"/>
    <cellStyle name="Feeder Field 2 2 6 2" xfId="16127"/>
    <cellStyle name="Feeder Field 2 2 6 2 2" xfId="16128"/>
    <cellStyle name="Feeder Field 2 2 6 3" xfId="16129"/>
    <cellStyle name="Feeder Field 2 2 7" xfId="16130"/>
    <cellStyle name="Feeder Field 2 2 7 2" xfId="16131"/>
    <cellStyle name="Feeder Field 2 2 7 2 2" xfId="16132"/>
    <cellStyle name="Feeder Field 2 2 7 3" xfId="16133"/>
    <cellStyle name="Feeder Field 2 2 8" xfId="16134"/>
    <cellStyle name="Feeder Field 2 2 8 2" xfId="16135"/>
    <cellStyle name="Feeder Field 2 2 8 2 2" xfId="16136"/>
    <cellStyle name="Feeder Field 2 2 8 3" xfId="16137"/>
    <cellStyle name="Feeder Field 2 2 9" xfId="16138"/>
    <cellStyle name="Feeder Field 2 2 9 2" xfId="16139"/>
    <cellStyle name="Feeder Field 2 2 9 2 2" xfId="16140"/>
    <cellStyle name="Feeder Field 2 2 9 3" xfId="16141"/>
    <cellStyle name="Feeder Field 2 20" xfId="16142"/>
    <cellStyle name="Feeder Field 2 20 2" xfId="16143"/>
    <cellStyle name="Feeder Field 2 20 2 2" xfId="16144"/>
    <cellStyle name="Feeder Field 2 20 3" xfId="16145"/>
    <cellStyle name="Feeder Field 2 21" xfId="16146"/>
    <cellStyle name="Feeder Field 2 21 2" xfId="16147"/>
    <cellStyle name="Feeder Field 2 22" xfId="16148"/>
    <cellStyle name="Feeder Field 2 3" xfId="16149"/>
    <cellStyle name="Feeder Field 2 3 10" xfId="16150"/>
    <cellStyle name="Feeder Field 2 3 10 2" xfId="16151"/>
    <cellStyle name="Feeder Field 2 3 10 2 2" xfId="16152"/>
    <cellStyle name="Feeder Field 2 3 10 3" xfId="16153"/>
    <cellStyle name="Feeder Field 2 3 11" xfId="16154"/>
    <cellStyle name="Feeder Field 2 3 11 2" xfId="16155"/>
    <cellStyle name="Feeder Field 2 3 11 2 2" xfId="16156"/>
    <cellStyle name="Feeder Field 2 3 11 3" xfId="16157"/>
    <cellStyle name="Feeder Field 2 3 12" xfId="16158"/>
    <cellStyle name="Feeder Field 2 3 12 2" xfId="16159"/>
    <cellStyle name="Feeder Field 2 3 12 2 2" xfId="16160"/>
    <cellStyle name="Feeder Field 2 3 12 3" xfId="16161"/>
    <cellStyle name="Feeder Field 2 3 13" xfId="16162"/>
    <cellStyle name="Feeder Field 2 3 13 2" xfId="16163"/>
    <cellStyle name="Feeder Field 2 3 13 2 2" xfId="16164"/>
    <cellStyle name="Feeder Field 2 3 13 3" xfId="16165"/>
    <cellStyle name="Feeder Field 2 3 14" xfId="16166"/>
    <cellStyle name="Feeder Field 2 3 14 2" xfId="16167"/>
    <cellStyle name="Feeder Field 2 3 14 2 2" xfId="16168"/>
    <cellStyle name="Feeder Field 2 3 14 3" xfId="16169"/>
    <cellStyle name="Feeder Field 2 3 15" xfId="16170"/>
    <cellStyle name="Feeder Field 2 3 15 2" xfId="16171"/>
    <cellStyle name="Feeder Field 2 3 15 2 2" xfId="16172"/>
    <cellStyle name="Feeder Field 2 3 15 3" xfId="16173"/>
    <cellStyle name="Feeder Field 2 3 16" xfId="16174"/>
    <cellStyle name="Feeder Field 2 3 16 2" xfId="16175"/>
    <cellStyle name="Feeder Field 2 3 16 2 2" xfId="16176"/>
    <cellStyle name="Feeder Field 2 3 16 3" xfId="16177"/>
    <cellStyle name="Feeder Field 2 3 17" xfId="16178"/>
    <cellStyle name="Feeder Field 2 3 17 2" xfId="16179"/>
    <cellStyle name="Feeder Field 2 3 17 2 2" xfId="16180"/>
    <cellStyle name="Feeder Field 2 3 17 3" xfId="16181"/>
    <cellStyle name="Feeder Field 2 3 18" xfId="16182"/>
    <cellStyle name="Feeder Field 2 3 18 2" xfId="16183"/>
    <cellStyle name="Feeder Field 2 3 19" xfId="16184"/>
    <cellStyle name="Feeder Field 2 3 2" xfId="16185"/>
    <cellStyle name="Feeder Field 2 3 2 10" xfId="16186"/>
    <cellStyle name="Feeder Field 2 3 2 10 2" xfId="16187"/>
    <cellStyle name="Feeder Field 2 3 2 10 2 2" xfId="16188"/>
    <cellStyle name="Feeder Field 2 3 2 10 3" xfId="16189"/>
    <cellStyle name="Feeder Field 2 3 2 11" xfId="16190"/>
    <cellStyle name="Feeder Field 2 3 2 11 2" xfId="16191"/>
    <cellStyle name="Feeder Field 2 3 2 11 2 2" xfId="16192"/>
    <cellStyle name="Feeder Field 2 3 2 11 3" xfId="16193"/>
    <cellStyle name="Feeder Field 2 3 2 12" xfId="16194"/>
    <cellStyle name="Feeder Field 2 3 2 12 2" xfId="16195"/>
    <cellStyle name="Feeder Field 2 3 2 12 2 2" xfId="16196"/>
    <cellStyle name="Feeder Field 2 3 2 12 3" xfId="16197"/>
    <cellStyle name="Feeder Field 2 3 2 13" xfId="16198"/>
    <cellStyle name="Feeder Field 2 3 2 13 2" xfId="16199"/>
    <cellStyle name="Feeder Field 2 3 2 13 2 2" xfId="16200"/>
    <cellStyle name="Feeder Field 2 3 2 13 3" xfId="16201"/>
    <cellStyle name="Feeder Field 2 3 2 14" xfId="16202"/>
    <cellStyle name="Feeder Field 2 3 2 14 2" xfId="16203"/>
    <cellStyle name="Feeder Field 2 3 2 14 2 2" xfId="16204"/>
    <cellStyle name="Feeder Field 2 3 2 14 3" xfId="16205"/>
    <cellStyle name="Feeder Field 2 3 2 15" xfId="16206"/>
    <cellStyle name="Feeder Field 2 3 2 15 2" xfId="16207"/>
    <cellStyle name="Feeder Field 2 3 2 15 2 2" xfId="16208"/>
    <cellStyle name="Feeder Field 2 3 2 15 3" xfId="16209"/>
    <cellStyle name="Feeder Field 2 3 2 16" xfId="16210"/>
    <cellStyle name="Feeder Field 2 3 2 16 2" xfId="16211"/>
    <cellStyle name="Feeder Field 2 3 2 16 2 2" xfId="16212"/>
    <cellStyle name="Feeder Field 2 3 2 16 3" xfId="16213"/>
    <cellStyle name="Feeder Field 2 3 2 17" xfId="16214"/>
    <cellStyle name="Feeder Field 2 3 2 17 2" xfId="16215"/>
    <cellStyle name="Feeder Field 2 3 2 17 2 2" xfId="16216"/>
    <cellStyle name="Feeder Field 2 3 2 17 3" xfId="16217"/>
    <cellStyle name="Feeder Field 2 3 2 18" xfId="16218"/>
    <cellStyle name="Feeder Field 2 3 2 18 2" xfId="16219"/>
    <cellStyle name="Feeder Field 2 3 2 18 2 2" xfId="16220"/>
    <cellStyle name="Feeder Field 2 3 2 18 3" xfId="16221"/>
    <cellStyle name="Feeder Field 2 3 2 19" xfId="16222"/>
    <cellStyle name="Feeder Field 2 3 2 19 2" xfId="16223"/>
    <cellStyle name="Feeder Field 2 3 2 19 2 2" xfId="16224"/>
    <cellStyle name="Feeder Field 2 3 2 19 3" xfId="16225"/>
    <cellStyle name="Feeder Field 2 3 2 2" xfId="16226"/>
    <cellStyle name="Feeder Field 2 3 2 2 2" xfId="16227"/>
    <cellStyle name="Feeder Field 2 3 2 2 2 2" xfId="16228"/>
    <cellStyle name="Feeder Field 2 3 2 2 3" xfId="16229"/>
    <cellStyle name="Feeder Field 2 3 2 20" xfId="16230"/>
    <cellStyle name="Feeder Field 2 3 2 20 2" xfId="16231"/>
    <cellStyle name="Feeder Field 2 3 2 20 2 2" xfId="16232"/>
    <cellStyle name="Feeder Field 2 3 2 20 3" xfId="16233"/>
    <cellStyle name="Feeder Field 2 3 2 21" xfId="16234"/>
    <cellStyle name="Feeder Field 2 3 2 21 2" xfId="16235"/>
    <cellStyle name="Feeder Field 2 3 2 22" xfId="16236"/>
    <cellStyle name="Feeder Field 2 3 2 3" xfId="16237"/>
    <cellStyle name="Feeder Field 2 3 2 3 2" xfId="16238"/>
    <cellStyle name="Feeder Field 2 3 2 3 2 2" xfId="16239"/>
    <cellStyle name="Feeder Field 2 3 2 3 3" xfId="16240"/>
    <cellStyle name="Feeder Field 2 3 2 4" xfId="16241"/>
    <cellStyle name="Feeder Field 2 3 2 4 2" xfId="16242"/>
    <cellStyle name="Feeder Field 2 3 2 4 2 2" xfId="16243"/>
    <cellStyle name="Feeder Field 2 3 2 4 3" xfId="16244"/>
    <cellStyle name="Feeder Field 2 3 2 5" xfId="16245"/>
    <cellStyle name="Feeder Field 2 3 2 5 2" xfId="16246"/>
    <cellStyle name="Feeder Field 2 3 2 5 2 2" xfId="16247"/>
    <cellStyle name="Feeder Field 2 3 2 5 3" xfId="16248"/>
    <cellStyle name="Feeder Field 2 3 2 6" xfId="16249"/>
    <cellStyle name="Feeder Field 2 3 2 6 2" xfId="16250"/>
    <cellStyle name="Feeder Field 2 3 2 6 2 2" xfId="16251"/>
    <cellStyle name="Feeder Field 2 3 2 6 3" xfId="16252"/>
    <cellStyle name="Feeder Field 2 3 2 7" xfId="16253"/>
    <cellStyle name="Feeder Field 2 3 2 7 2" xfId="16254"/>
    <cellStyle name="Feeder Field 2 3 2 7 2 2" xfId="16255"/>
    <cellStyle name="Feeder Field 2 3 2 7 3" xfId="16256"/>
    <cellStyle name="Feeder Field 2 3 2 8" xfId="16257"/>
    <cellStyle name="Feeder Field 2 3 2 8 2" xfId="16258"/>
    <cellStyle name="Feeder Field 2 3 2 8 2 2" xfId="16259"/>
    <cellStyle name="Feeder Field 2 3 2 8 3" xfId="16260"/>
    <cellStyle name="Feeder Field 2 3 2 9" xfId="16261"/>
    <cellStyle name="Feeder Field 2 3 2 9 2" xfId="16262"/>
    <cellStyle name="Feeder Field 2 3 2 9 2 2" xfId="16263"/>
    <cellStyle name="Feeder Field 2 3 2 9 3" xfId="16264"/>
    <cellStyle name="Feeder Field 2 3 3" xfId="16265"/>
    <cellStyle name="Feeder Field 2 3 3 2" xfId="16266"/>
    <cellStyle name="Feeder Field 2 3 3 2 2" xfId="16267"/>
    <cellStyle name="Feeder Field 2 3 3 3" xfId="16268"/>
    <cellStyle name="Feeder Field 2 3 4" xfId="16269"/>
    <cellStyle name="Feeder Field 2 3 4 2" xfId="16270"/>
    <cellStyle name="Feeder Field 2 3 4 2 2" xfId="16271"/>
    <cellStyle name="Feeder Field 2 3 4 3" xfId="16272"/>
    <cellStyle name="Feeder Field 2 3 5" xfId="16273"/>
    <cellStyle name="Feeder Field 2 3 5 2" xfId="16274"/>
    <cellStyle name="Feeder Field 2 3 5 2 2" xfId="16275"/>
    <cellStyle name="Feeder Field 2 3 5 3" xfId="16276"/>
    <cellStyle name="Feeder Field 2 3 6" xfId="16277"/>
    <cellStyle name="Feeder Field 2 3 6 2" xfId="16278"/>
    <cellStyle name="Feeder Field 2 3 6 2 2" xfId="16279"/>
    <cellStyle name="Feeder Field 2 3 6 3" xfId="16280"/>
    <cellStyle name="Feeder Field 2 3 7" xfId="16281"/>
    <cellStyle name="Feeder Field 2 3 7 2" xfId="16282"/>
    <cellStyle name="Feeder Field 2 3 7 2 2" xfId="16283"/>
    <cellStyle name="Feeder Field 2 3 7 3" xfId="16284"/>
    <cellStyle name="Feeder Field 2 3 8" xfId="16285"/>
    <cellStyle name="Feeder Field 2 3 8 2" xfId="16286"/>
    <cellStyle name="Feeder Field 2 3 8 2 2" xfId="16287"/>
    <cellStyle name="Feeder Field 2 3 8 3" xfId="16288"/>
    <cellStyle name="Feeder Field 2 3 9" xfId="16289"/>
    <cellStyle name="Feeder Field 2 3 9 2" xfId="16290"/>
    <cellStyle name="Feeder Field 2 3 9 2 2" xfId="16291"/>
    <cellStyle name="Feeder Field 2 3 9 3" xfId="16292"/>
    <cellStyle name="Feeder Field 2 4" xfId="16293"/>
    <cellStyle name="Feeder Field 2 4 10" xfId="16294"/>
    <cellStyle name="Feeder Field 2 4 10 2" xfId="16295"/>
    <cellStyle name="Feeder Field 2 4 10 2 2" xfId="16296"/>
    <cellStyle name="Feeder Field 2 4 10 3" xfId="16297"/>
    <cellStyle name="Feeder Field 2 4 11" xfId="16298"/>
    <cellStyle name="Feeder Field 2 4 11 2" xfId="16299"/>
    <cellStyle name="Feeder Field 2 4 11 2 2" xfId="16300"/>
    <cellStyle name="Feeder Field 2 4 11 3" xfId="16301"/>
    <cellStyle name="Feeder Field 2 4 12" xfId="16302"/>
    <cellStyle name="Feeder Field 2 4 12 2" xfId="16303"/>
    <cellStyle name="Feeder Field 2 4 12 2 2" xfId="16304"/>
    <cellStyle name="Feeder Field 2 4 12 3" xfId="16305"/>
    <cellStyle name="Feeder Field 2 4 13" xfId="16306"/>
    <cellStyle name="Feeder Field 2 4 13 2" xfId="16307"/>
    <cellStyle name="Feeder Field 2 4 13 2 2" xfId="16308"/>
    <cellStyle name="Feeder Field 2 4 13 3" xfId="16309"/>
    <cellStyle name="Feeder Field 2 4 14" xfId="16310"/>
    <cellStyle name="Feeder Field 2 4 14 2" xfId="16311"/>
    <cellStyle name="Feeder Field 2 4 14 2 2" xfId="16312"/>
    <cellStyle name="Feeder Field 2 4 14 3" xfId="16313"/>
    <cellStyle name="Feeder Field 2 4 15" xfId="16314"/>
    <cellStyle name="Feeder Field 2 4 15 2" xfId="16315"/>
    <cellStyle name="Feeder Field 2 4 15 2 2" xfId="16316"/>
    <cellStyle name="Feeder Field 2 4 15 3" xfId="16317"/>
    <cellStyle name="Feeder Field 2 4 16" xfId="16318"/>
    <cellStyle name="Feeder Field 2 4 16 2" xfId="16319"/>
    <cellStyle name="Feeder Field 2 4 16 2 2" xfId="16320"/>
    <cellStyle name="Feeder Field 2 4 16 3" xfId="16321"/>
    <cellStyle name="Feeder Field 2 4 17" xfId="16322"/>
    <cellStyle name="Feeder Field 2 4 17 2" xfId="16323"/>
    <cellStyle name="Feeder Field 2 4 17 2 2" xfId="16324"/>
    <cellStyle name="Feeder Field 2 4 17 3" xfId="16325"/>
    <cellStyle name="Feeder Field 2 4 18" xfId="16326"/>
    <cellStyle name="Feeder Field 2 4 18 2" xfId="16327"/>
    <cellStyle name="Feeder Field 2 4 18 2 2" xfId="16328"/>
    <cellStyle name="Feeder Field 2 4 18 3" xfId="16329"/>
    <cellStyle name="Feeder Field 2 4 19" xfId="16330"/>
    <cellStyle name="Feeder Field 2 4 19 2" xfId="16331"/>
    <cellStyle name="Feeder Field 2 4 19 2 2" xfId="16332"/>
    <cellStyle name="Feeder Field 2 4 19 3" xfId="16333"/>
    <cellStyle name="Feeder Field 2 4 2" xfId="16334"/>
    <cellStyle name="Feeder Field 2 4 2 10" xfId="16335"/>
    <cellStyle name="Feeder Field 2 4 2 10 2" xfId="16336"/>
    <cellStyle name="Feeder Field 2 4 2 10 2 2" xfId="16337"/>
    <cellStyle name="Feeder Field 2 4 2 10 3" xfId="16338"/>
    <cellStyle name="Feeder Field 2 4 2 11" xfId="16339"/>
    <cellStyle name="Feeder Field 2 4 2 11 2" xfId="16340"/>
    <cellStyle name="Feeder Field 2 4 2 11 2 2" xfId="16341"/>
    <cellStyle name="Feeder Field 2 4 2 11 3" xfId="16342"/>
    <cellStyle name="Feeder Field 2 4 2 12" xfId="16343"/>
    <cellStyle name="Feeder Field 2 4 2 12 2" xfId="16344"/>
    <cellStyle name="Feeder Field 2 4 2 12 2 2" xfId="16345"/>
    <cellStyle name="Feeder Field 2 4 2 12 3" xfId="16346"/>
    <cellStyle name="Feeder Field 2 4 2 13" xfId="16347"/>
    <cellStyle name="Feeder Field 2 4 2 13 2" xfId="16348"/>
    <cellStyle name="Feeder Field 2 4 2 13 2 2" xfId="16349"/>
    <cellStyle name="Feeder Field 2 4 2 13 3" xfId="16350"/>
    <cellStyle name="Feeder Field 2 4 2 14" xfId="16351"/>
    <cellStyle name="Feeder Field 2 4 2 14 2" xfId="16352"/>
    <cellStyle name="Feeder Field 2 4 2 14 2 2" xfId="16353"/>
    <cellStyle name="Feeder Field 2 4 2 14 3" xfId="16354"/>
    <cellStyle name="Feeder Field 2 4 2 15" xfId="16355"/>
    <cellStyle name="Feeder Field 2 4 2 15 2" xfId="16356"/>
    <cellStyle name="Feeder Field 2 4 2 15 2 2" xfId="16357"/>
    <cellStyle name="Feeder Field 2 4 2 15 3" xfId="16358"/>
    <cellStyle name="Feeder Field 2 4 2 16" xfId="16359"/>
    <cellStyle name="Feeder Field 2 4 2 16 2" xfId="16360"/>
    <cellStyle name="Feeder Field 2 4 2 16 2 2" xfId="16361"/>
    <cellStyle name="Feeder Field 2 4 2 16 3" xfId="16362"/>
    <cellStyle name="Feeder Field 2 4 2 17" xfId="16363"/>
    <cellStyle name="Feeder Field 2 4 2 17 2" xfId="16364"/>
    <cellStyle name="Feeder Field 2 4 2 17 2 2" xfId="16365"/>
    <cellStyle name="Feeder Field 2 4 2 17 3" xfId="16366"/>
    <cellStyle name="Feeder Field 2 4 2 18" xfId="16367"/>
    <cellStyle name="Feeder Field 2 4 2 18 2" xfId="16368"/>
    <cellStyle name="Feeder Field 2 4 2 18 2 2" xfId="16369"/>
    <cellStyle name="Feeder Field 2 4 2 18 3" xfId="16370"/>
    <cellStyle name="Feeder Field 2 4 2 19" xfId="16371"/>
    <cellStyle name="Feeder Field 2 4 2 19 2" xfId="16372"/>
    <cellStyle name="Feeder Field 2 4 2 19 2 2" xfId="16373"/>
    <cellStyle name="Feeder Field 2 4 2 19 3" xfId="16374"/>
    <cellStyle name="Feeder Field 2 4 2 2" xfId="16375"/>
    <cellStyle name="Feeder Field 2 4 2 2 2" xfId="16376"/>
    <cellStyle name="Feeder Field 2 4 2 2 2 2" xfId="16377"/>
    <cellStyle name="Feeder Field 2 4 2 2 3" xfId="16378"/>
    <cellStyle name="Feeder Field 2 4 2 20" xfId="16379"/>
    <cellStyle name="Feeder Field 2 4 2 20 2" xfId="16380"/>
    <cellStyle name="Feeder Field 2 4 2 20 2 2" xfId="16381"/>
    <cellStyle name="Feeder Field 2 4 2 20 3" xfId="16382"/>
    <cellStyle name="Feeder Field 2 4 2 21" xfId="16383"/>
    <cellStyle name="Feeder Field 2 4 2 21 2" xfId="16384"/>
    <cellStyle name="Feeder Field 2 4 2 22" xfId="16385"/>
    <cellStyle name="Feeder Field 2 4 2 3" xfId="16386"/>
    <cellStyle name="Feeder Field 2 4 2 3 2" xfId="16387"/>
    <cellStyle name="Feeder Field 2 4 2 3 2 2" xfId="16388"/>
    <cellStyle name="Feeder Field 2 4 2 3 3" xfId="16389"/>
    <cellStyle name="Feeder Field 2 4 2 4" xfId="16390"/>
    <cellStyle name="Feeder Field 2 4 2 4 2" xfId="16391"/>
    <cellStyle name="Feeder Field 2 4 2 4 2 2" xfId="16392"/>
    <cellStyle name="Feeder Field 2 4 2 4 3" xfId="16393"/>
    <cellStyle name="Feeder Field 2 4 2 5" xfId="16394"/>
    <cellStyle name="Feeder Field 2 4 2 5 2" xfId="16395"/>
    <cellStyle name="Feeder Field 2 4 2 5 2 2" xfId="16396"/>
    <cellStyle name="Feeder Field 2 4 2 5 3" xfId="16397"/>
    <cellStyle name="Feeder Field 2 4 2 6" xfId="16398"/>
    <cellStyle name="Feeder Field 2 4 2 6 2" xfId="16399"/>
    <cellStyle name="Feeder Field 2 4 2 6 2 2" xfId="16400"/>
    <cellStyle name="Feeder Field 2 4 2 6 3" xfId="16401"/>
    <cellStyle name="Feeder Field 2 4 2 7" xfId="16402"/>
    <cellStyle name="Feeder Field 2 4 2 7 2" xfId="16403"/>
    <cellStyle name="Feeder Field 2 4 2 7 2 2" xfId="16404"/>
    <cellStyle name="Feeder Field 2 4 2 7 3" xfId="16405"/>
    <cellStyle name="Feeder Field 2 4 2 8" xfId="16406"/>
    <cellStyle name="Feeder Field 2 4 2 8 2" xfId="16407"/>
    <cellStyle name="Feeder Field 2 4 2 8 2 2" xfId="16408"/>
    <cellStyle name="Feeder Field 2 4 2 8 3" xfId="16409"/>
    <cellStyle name="Feeder Field 2 4 2 9" xfId="16410"/>
    <cellStyle name="Feeder Field 2 4 2 9 2" xfId="16411"/>
    <cellStyle name="Feeder Field 2 4 2 9 2 2" xfId="16412"/>
    <cellStyle name="Feeder Field 2 4 2 9 3" xfId="16413"/>
    <cellStyle name="Feeder Field 2 4 20" xfId="16414"/>
    <cellStyle name="Feeder Field 2 4 20 2" xfId="16415"/>
    <cellStyle name="Feeder Field 2 4 20 2 2" xfId="16416"/>
    <cellStyle name="Feeder Field 2 4 20 3" xfId="16417"/>
    <cellStyle name="Feeder Field 2 4 21" xfId="16418"/>
    <cellStyle name="Feeder Field 2 4 21 2" xfId="16419"/>
    <cellStyle name="Feeder Field 2 4 21 2 2" xfId="16420"/>
    <cellStyle name="Feeder Field 2 4 21 3" xfId="16421"/>
    <cellStyle name="Feeder Field 2 4 22" xfId="16422"/>
    <cellStyle name="Feeder Field 2 4 22 2" xfId="16423"/>
    <cellStyle name="Feeder Field 2 4 23" xfId="16424"/>
    <cellStyle name="Feeder Field 2 4 3" xfId="16425"/>
    <cellStyle name="Feeder Field 2 4 3 2" xfId="16426"/>
    <cellStyle name="Feeder Field 2 4 3 2 2" xfId="16427"/>
    <cellStyle name="Feeder Field 2 4 3 3" xfId="16428"/>
    <cellStyle name="Feeder Field 2 4 4" xfId="16429"/>
    <cellStyle name="Feeder Field 2 4 4 2" xfId="16430"/>
    <cellStyle name="Feeder Field 2 4 4 2 2" xfId="16431"/>
    <cellStyle name="Feeder Field 2 4 4 3" xfId="16432"/>
    <cellStyle name="Feeder Field 2 4 5" xfId="16433"/>
    <cellStyle name="Feeder Field 2 4 5 2" xfId="16434"/>
    <cellStyle name="Feeder Field 2 4 5 2 2" xfId="16435"/>
    <cellStyle name="Feeder Field 2 4 5 3" xfId="16436"/>
    <cellStyle name="Feeder Field 2 4 6" xfId="16437"/>
    <cellStyle name="Feeder Field 2 4 6 2" xfId="16438"/>
    <cellStyle name="Feeder Field 2 4 6 2 2" xfId="16439"/>
    <cellStyle name="Feeder Field 2 4 6 3" xfId="16440"/>
    <cellStyle name="Feeder Field 2 4 7" xfId="16441"/>
    <cellStyle name="Feeder Field 2 4 7 2" xfId="16442"/>
    <cellStyle name="Feeder Field 2 4 7 2 2" xfId="16443"/>
    <cellStyle name="Feeder Field 2 4 7 3" xfId="16444"/>
    <cellStyle name="Feeder Field 2 4 8" xfId="16445"/>
    <cellStyle name="Feeder Field 2 4 8 2" xfId="16446"/>
    <cellStyle name="Feeder Field 2 4 8 2 2" xfId="16447"/>
    <cellStyle name="Feeder Field 2 4 8 3" xfId="16448"/>
    <cellStyle name="Feeder Field 2 4 9" xfId="16449"/>
    <cellStyle name="Feeder Field 2 4 9 2" xfId="16450"/>
    <cellStyle name="Feeder Field 2 4 9 2 2" xfId="16451"/>
    <cellStyle name="Feeder Field 2 4 9 3" xfId="16452"/>
    <cellStyle name="Feeder Field 2 5" xfId="16453"/>
    <cellStyle name="Feeder Field 2 5 10" xfId="16454"/>
    <cellStyle name="Feeder Field 2 5 10 2" xfId="16455"/>
    <cellStyle name="Feeder Field 2 5 10 2 2" xfId="16456"/>
    <cellStyle name="Feeder Field 2 5 10 3" xfId="16457"/>
    <cellStyle name="Feeder Field 2 5 11" xfId="16458"/>
    <cellStyle name="Feeder Field 2 5 11 2" xfId="16459"/>
    <cellStyle name="Feeder Field 2 5 11 2 2" xfId="16460"/>
    <cellStyle name="Feeder Field 2 5 11 3" xfId="16461"/>
    <cellStyle name="Feeder Field 2 5 12" xfId="16462"/>
    <cellStyle name="Feeder Field 2 5 12 2" xfId="16463"/>
    <cellStyle name="Feeder Field 2 5 12 2 2" xfId="16464"/>
    <cellStyle name="Feeder Field 2 5 12 3" xfId="16465"/>
    <cellStyle name="Feeder Field 2 5 13" xfId="16466"/>
    <cellStyle name="Feeder Field 2 5 13 2" xfId="16467"/>
    <cellStyle name="Feeder Field 2 5 13 2 2" xfId="16468"/>
    <cellStyle name="Feeder Field 2 5 13 3" xfId="16469"/>
    <cellStyle name="Feeder Field 2 5 14" xfId="16470"/>
    <cellStyle name="Feeder Field 2 5 14 2" xfId="16471"/>
    <cellStyle name="Feeder Field 2 5 14 2 2" xfId="16472"/>
    <cellStyle name="Feeder Field 2 5 14 3" xfId="16473"/>
    <cellStyle name="Feeder Field 2 5 15" xfId="16474"/>
    <cellStyle name="Feeder Field 2 5 15 2" xfId="16475"/>
    <cellStyle name="Feeder Field 2 5 15 2 2" xfId="16476"/>
    <cellStyle name="Feeder Field 2 5 15 3" xfId="16477"/>
    <cellStyle name="Feeder Field 2 5 16" xfId="16478"/>
    <cellStyle name="Feeder Field 2 5 16 2" xfId="16479"/>
    <cellStyle name="Feeder Field 2 5 16 2 2" xfId="16480"/>
    <cellStyle name="Feeder Field 2 5 16 3" xfId="16481"/>
    <cellStyle name="Feeder Field 2 5 17" xfId="16482"/>
    <cellStyle name="Feeder Field 2 5 17 2" xfId="16483"/>
    <cellStyle name="Feeder Field 2 5 17 2 2" xfId="16484"/>
    <cellStyle name="Feeder Field 2 5 17 3" xfId="16485"/>
    <cellStyle name="Feeder Field 2 5 18" xfId="16486"/>
    <cellStyle name="Feeder Field 2 5 18 2" xfId="16487"/>
    <cellStyle name="Feeder Field 2 5 18 2 2" xfId="16488"/>
    <cellStyle name="Feeder Field 2 5 18 3" xfId="16489"/>
    <cellStyle name="Feeder Field 2 5 19" xfId="16490"/>
    <cellStyle name="Feeder Field 2 5 19 2" xfId="16491"/>
    <cellStyle name="Feeder Field 2 5 19 2 2" xfId="16492"/>
    <cellStyle name="Feeder Field 2 5 19 3" xfId="16493"/>
    <cellStyle name="Feeder Field 2 5 2" xfId="16494"/>
    <cellStyle name="Feeder Field 2 5 2 2" xfId="16495"/>
    <cellStyle name="Feeder Field 2 5 2 2 2" xfId="16496"/>
    <cellStyle name="Feeder Field 2 5 2 3" xfId="16497"/>
    <cellStyle name="Feeder Field 2 5 20" xfId="16498"/>
    <cellStyle name="Feeder Field 2 5 20 2" xfId="16499"/>
    <cellStyle name="Feeder Field 2 5 20 2 2" xfId="16500"/>
    <cellStyle name="Feeder Field 2 5 20 3" xfId="16501"/>
    <cellStyle name="Feeder Field 2 5 21" xfId="16502"/>
    <cellStyle name="Feeder Field 2 5 21 2" xfId="16503"/>
    <cellStyle name="Feeder Field 2 5 22" xfId="16504"/>
    <cellStyle name="Feeder Field 2 5 3" xfId="16505"/>
    <cellStyle name="Feeder Field 2 5 3 2" xfId="16506"/>
    <cellStyle name="Feeder Field 2 5 3 2 2" xfId="16507"/>
    <cellStyle name="Feeder Field 2 5 3 3" xfId="16508"/>
    <cellStyle name="Feeder Field 2 5 4" xfId="16509"/>
    <cellStyle name="Feeder Field 2 5 4 2" xfId="16510"/>
    <cellStyle name="Feeder Field 2 5 4 2 2" xfId="16511"/>
    <cellStyle name="Feeder Field 2 5 4 3" xfId="16512"/>
    <cellStyle name="Feeder Field 2 5 5" xfId="16513"/>
    <cellStyle name="Feeder Field 2 5 5 2" xfId="16514"/>
    <cellStyle name="Feeder Field 2 5 5 2 2" xfId="16515"/>
    <cellStyle name="Feeder Field 2 5 5 3" xfId="16516"/>
    <cellStyle name="Feeder Field 2 5 6" xfId="16517"/>
    <cellStyle name="Feeder Field 2 5 6 2" xfId="16518"/>
    <cellStyle name="Feeder Field 2 5 6 2 2" xfId="16519"/>
    <cellStyle name="Feeder Field 2 5 6 3" xfId="16520"/>
    <cellStyle name="Feeder Field 2 5 7" xfId="16521"/>
    <cellStyle name="Feeder Field 2 5 7 2" xfId="16522"/>
    <cellStyle name="Feeder Field 2 5 7 2 2" xfId="16523"/>
    <cellStyle name="Feeder Field 2 5 7 3" xfId="16524"/>
    <cellStyle name="Feeder Field 2 5 8" xfId="16525"/>
    <cellStyle name="Feeder Field 2 5 8 2" xfId="16526"/>
    <cellStyle name="Feeder Field 2 5 8 2 2" xfId="16527"/>
    <cellStyle name="Feeder Field 2 5 8 3" xfId="16528"/>
    <cellStyle name="Feeder Field 2 5 9" xfId="16529"/>
    <cellStyle name="Feeder Field 2 5 9 2" xfId="16530"/>
    <cellStyle name="Feeder Field 2 5 9 2 2" xfId="16531"/>
    <cellStyle name="Feeder Field 2 5 9 3" xfId="16532"/>
    <cellStyle name="Feeder Field 2 6" xfId="16533"/>
    <cellStyle name="Feeder Field 2 6 2" xfId="16534"/>
    <cellStyle name="Feeder Field 2 6 2 2" xfId="16535"/>
    <cellStyle name="Feeder Field 2 6 3" xfId="16536"/>
    <cellStyle name="Feeder Field 2 7" xfId="16537"/>
    <cellStyle name="Feeder Field 2 7 2" xfId="16538"/>
    <cellStyle name="Feeder Field 2 7 2 2" xfId="16539"/>
    <cellStyle name="Feeder Field 2 7 3" xfId="16540"/>
    <cellStyle name="Feeder Field 2 8" xfId="16541"/>
    <cellStyle name="Feeder Field 2 8 2" xfId="16542"/>
    <cellStyle name="Feeder Field 2 8 2 2" xfId="16543"/>
    <cellStyle name="Feeder Field 2 8 3" xfId="16544"/>
    <cellStyle name="Feeder Field 2 9" xfId="16545"/>
    <cellStyle name="Feeder Field 2 9 2" xfId="16546"/>
    <cellStyle name="Feeder Field 2 9 2 2" xfId="16547"/>
    <cellStyle name="Feeder Field 2 9 3" xfId="16548"/>
    <cellStyle name="Feeder Field 20" xfId="16549"/>
    <cellStyle name="Feeder Field 20 2" xfId="16550"/>
    <cellStyle name="Feeder Field 20 2 2" xfId="16551"/>
    <cellStyle name="Feeder Field 20 3" xfId="16552"/>
    <cellStyle name="Feeder Field 21" xfId="16553"/>
    <cellStyle name="Feeder Field 21 2" xfId="16554"/>
    <cellStyle name="Feeder Field 21 2 2" xfId="16555"/>
    <cellStyle name="Feeder Field 21 3" xfId="16556"/>
    <cellStyle name="Feeder Field 22" xfId="16557"/>
    <cellStyle name="Feeder Field 22 2" xfId="16558"/>
    <cellStyle name="Feeder Field 23" xfId="16559"/>
    <cellStyle name="Feeder Field 24" xfId="16560"/>
    <cellStyle name="Feeder Field 25" xfId="16561"/>
    <cellStyle name="Feeder Field 26" xfId="16562"/>
    <cellStyle name="Feeder Field 3" xfId="16563"/>
    <cellStyle name="Feeder Field 3 10" xfId="16564"/>
    <cellStyle name="Feeder Field 3 10 2" xfId="16565"/>
    <cellStyle name="Feeder Field 3 10 2 2" xfId="16566"/>
    <cellStyle name="Feeder Field 3 10 3" xfId="16567"/>
    <cellStyle name="Feeder Field 3 11" xfId="16568"/>
    <cellStyle name="Feeder Field 3 11 2" xfId="16569"/>
    <cellStyle name="Feeder Field 3 11 2 2" xfId="16570"/>
    <cellStyle name="Feeder Field 3 11 3" xfId="16571"/>
    <cellStyle name="Feeder Field 3 12" xfId="16572"/>
    <cellStyle name="Feeder Field 3 12 2" xfId="16573"/>
    <cellStyle name="Feeder Field 3 12 2 2" xfId="16574"/>
    <cellStyle name="Feeder Field 3 12 3" xfId="16575"/>
    <cellStyle name="Feeder Field 3 13" xfId="16576"/>
    <cellStyle name="Feeder Field 3 13 2" xfId="16577"/>
    <cellStyle name="Feeder Field 3 13 2 2" xfId="16578"/>
    <cellStyle name="Feeder Field 3 13 3" xfId="16579"/>
    <cellStyle name="Feeder Field 3 14" xfId="16580"/>
    <cellStyle name="Feeder Field 3 14 2" xfId="16581"/>
    <cellStyle name="Feeder Field 3 14 2 2" xfId="16582"/>
    <cellStyle name="Feeder Field 3 14 3" xfId="16583"/>
    <cellStyle name="Feeder Field 3 15" xfId="16584"/>
    <cellStyle name="Feeder Field 3 15 2" xfId="16585"/>
    <cellStyle name="Feeder Field 3 15 2 2" xfId="16586"/>
    <cellStyle name="Feeder Field 3 15 3" xfId="16587"/>
    <cellStyle name="Feeder Field 3 16" xfId="16588"/>
    <cellStyle name="Feeder Field 3 16 2" xfId="16589"/>
    <cellStyle name="Feeder Field 3 16 2 2" xfId="16590"/>
    <cellStyle name="Feeder Field 3 16 3" xfId="16591"/>
    <cellStyle name="Feeder Field 3 17" xfId="16592"/>
    <cellStyle name="Feeder Field 3 17 2" xfId="16593"/>
    <cellStyle name="Feeder Field 3 17 2 2" xfId="16594"/>
    <cellStyle name="Feeder Field 3 17 3" xfId="16595"/>
    <cellStyle name="Feeder Field 3 18" xfId="16596"/>
    <cellStyle name="Feeder Field 3 18 2" xfId="16597"/>
    <cellStyle name="Feeder Field 3 19" xfId="16598"/>
    <cellStyle name="Feeder Field 3 2" xfId="16599"/>
    <cellStyle name="Feeder Field 3 2 10" xfId="16600"/>
    <cellStyle name="Feeder Field 3 2 10 2" xfId="16601"/>
    <cellStyle name="Feeder Field 3 2 10 2 2" xfId="16602"/>
    <cellStyle name="Feeder Field 3 2 10 3" xfId="16603"/>
    <cellStyle name="Feeder Field 3 2 11" xfId="16604"/>
    <cellStyle name="Feeder Field 3 2 11 2" xfId="16605"/>
    <cellStyle name="Feeder Field 3 2 11 2 2" xfId="16606"/>
    <cellStyle name="Feeder Field 3 2 11 3" xfId="16607"/>
    <cellStyle name="Feeder Field 3 2 12" xfId="16608"/>
    <cellStyle name="Feeder Field 3 2 12 2" xfId="16609"/>
    <cellStyle name="Feeder Field 3 2 12 2 2" xfId="16610"/>
    <cellStyle name="Feeder Field 3 2 12 3" xfId="16611"/>
    <cellStyle name="Feeder Field 3 2 13" xfId="16612"/>
    <cellStyle name="Feeder Field 3 2 13 2" xfId="16613"/>
    <cellStyle name="Feeder Field 3 2 13 2 2" xfId="16614"/>
    <cellStyle name="Feeder Field 3 2 13 3" xfId="16615"/>
    <cellStyle name="Feeder Field 3 2 14" xfId="16616"/>
    <cellStyle name="Feeder Field 3 2 14 2" xfId="16617"/>
    <cellStyle name="Feeder Field 3 2 14 2 2" xfId="16618"/>
    <cellStyle name="Feeder Field 3 2 14 3" xfId="16619"/>
    <cellStyle name="Feeder Field 3 2 15" xfId="16620"/>
    <cellStyle name="Feeder Field 3 2 15 2" xfId="16621"/>
    <cellStyle name="Feeder Field 3 2 15 2 2" xfId="16622"/>
    <cellStyle name="Feeder Field 3 2 15 3" xfId="16623"/>
    <cellStyle name="Feeder Field 3 2 16" xfId="16624"/>
    <cellStyle name="Feeder Field 3 2 16 2" xfId="16625"/>
    <cellStyle name="Feeder Field 3 2 16 2 2" xfId="16626"/>
    <cellStyle name="Feeder Field 3 2 16 3" xfId="16627"/>
    <cellStyle name="Feeder Field 3 2 17" xfId="16628"/>
    <cellStyle name="Feeder Field 3 2 17 2" xfId="16629"/>
    <cellStyle name="Feeder Field 3 2 17 2 2" xfId="16630"/>
    <cellStyle name="Feeder Field 3 2 17 3" xfId="16631"/>
    <cellStyle name="Feeder Field 3 2 18" xfId="16632"/>
    <cellStyle name="Feeder Field 3 2 18 2" xfId="16633"/>
    <cellStyle name="Feeder Field 3 2 18 2 2" xfId="16634"/>
    <cellStyle name="Feeder Field 3 2 18 3" xfId="16635"/>
    <cellStyle name="Feeder Field 3 2 19" xfId="16636"/>
    <cellStyle name="Feeder Field 3 2 19 2" xfId="16637"/>
    <cellStyle name="Feeder Field 3 2 19 2 2" xfId="16638"/>
    <cellStyle name="Feeder Field 3 2 19 3" xfId="16639"/>
    <cellStyle name="Feeder Field 3 2 2" xfId="16640"/>
    <cellStyle name="Feeder Field 3 2 2 2" xfId="16641"/>
    <cellStyle name="Feeder Field 3 2 2 2 2" xfId="16642"/>
    <cellStyle name="Feeder Field 3 2 2 2 3" xfId="16643"/>
    <cellStyle name="Feeder Field 3 2 2 3" xfId="16644"/>
    <cellStyle name="Feeder Field 3 2 2 4" xfId="16645"/>
    <cellStyle name="Feeder Field 3 2 20" xfId="16646"/>
    <cellStyle name="Feeder Field 3 2 20 2" xfId="16647"/>
    <cellStyle name="Feeder Field 3 2 20 2 2" xfId="16648"/>
    <cellStyle name="Feeder Field 3 2 20 3" xfId="16649"/>
    <cellStyle name="Feeder Field 3 2 21" xfId="16650"/>
    <cellStyle name="Feeder Field 3 2 21 2" xfId="16651"/>
    <cellStyle name="Feeder Field 3 2 22" xfId="16652"/>
    <cellStyle name="Feeder Field 3 2 3" xfId="16653"/>
    <cellStyle name="Feeder Field 3 2 3 2" xfId="16654"/>
    <cellStyle name="Feeder Field 3 2 3 2 2" xfId="16655"/>
    <cellStyle name="Feeder Field 3 2 3 3" xfId="16656"/>
    <cellStyle name="Feeder Field 3 2 4" xfId="16657"/>
    <cellStyle name="Feeder Field 3 2 4 2" xfId="16658"/>
    <cellStyle name="Feeder Field 3 2 4 2 2" xfId="16659"/>
    <cellStyle name="Feeder Field 3 2 4 3" xfId="16660"/>
    <cellStyle name="Feeder Field 3 2 5" xfId="16661"/>
    <cellStyle name="Feeder Field 3 2 5 2" xfId="16662"/>
    <cellStyle name="Feeder Field 3 2 5 2 2" xfId="16663"/>
    <cellStyle name="Feeder Field 3 2 5 3" xfId="16664"/>
    <cellStyle name="Feeder Field 3 2 6" xfId="16665"/>
    <cellStyle name="Feeder Field 3 2 6 2" xfId="16666"/>
    <cellStyle name="Feeder Field 3 2 6 2 2" xfId="16667"/>
    <cellStyle name="Feeder Field 3 2 6 3" xfId="16668"/>
    <cellStyle name="Feeder Field 3 2 7" xfId="16669"/>
    <cellStyle name="Feeder Field 3 2 7 2" xfId="16670"/>
    <cellStyle name="Feeder Field 3 2 7 2 2" xfId="16671"/>
    <cellStyle name="Feeder Field 3 2 7 3" xfId="16672"/>
    <cellStyle name="Feeder Field 3 2 8" xfId="16673"/>
    <cellStyle name="Feeder Field 3 2 8 2" xfId="16674"/>
    <cellStyle name="Feeder Field 3 2 8 2 2" xfId="16675"/>
    <cellStyle name="Feeder Field 3 2 8 3" xfId="16676"/>
    <cellStyle name="Feeder Field 3 2 9" xfId="16677"/>
    <cellStyle name="Feeder Field 3 2 9 2" xfId="16678"/>
    <cellStyle name="Feeder Field 3 2 9 2 2" xfId="16679"/>
    <cellStyle name="Feeder Field 3 2 9 3" xfId="16680"/>
    <cellStyle name="Feeder Field 3 3" xfId="16681"/>
    <cellStyle name="Feeder Field 3 3 2" xfId="16682"/>
    <cellStyle name="Feeder Field 3 3 2 2" xfId="16683"/>
    <cellStyle name="Feeder Field 3 3 2 3" xfId="16684"/>
    <cellStyle name="Feeder Field 3 3 3" xfId="16685"/>
    <cellStyle name="Feeder Field 3 3 4" xfId="16686"/>
    <cellStyle name="Feeder Field 3 4" xfId="16687"/>
    <cellStyle name="Feeder Field 3 4 2" xfId="16688"/>
    <cellStyle name="Feeder Field 3 4 2 2" xfId="16689"/>
    <cellStyle name="Feeder Field 3 4 3" xfId="16690"/>
    <cellStyle name="Feeder Field 3 5" xfId="16691"/>
    <cellStyle name="Feeder Field 3 5 2" xfId="16692"/>
    <cellStyle name="Feeder Field 3 5 2 2" xfId="16693"/>
    <cellStyle name="Feeder Field 3 5 3" xfId="16694"/>
    <cellStyle name="Feeder Field 3 6" xfId="16695"/>
    <cellStyle name="Feeder Field 3 6 2" xfId="16696"/>
    <cellStyle name="Feeder Field 3 6 2 2" xfId="16697"/>
    <cellStyle name="Feeder Field 3 6 3" xfId="16698"/>
    <cellStyle name="Feeder Field 3 7" xfId="16699"/>
    <cellStyle name="Feeder Field 3 7 2" xfId="16700"/>
    <cellStyle name="Feeder Field 3 7 2 2" xfId="16701"/>
    <cellStyle name="Feeder Field 3 7 3" xfId="16702"/>
    <cellStyle name="Feeder Field 3 8" xfId="16703"/>
    <cellStyle name="Feeder Field 3 8 2" xfId="16704"/>
    <cellStyle name="Feeder Field 3 8 2 2" xfId="16705"/>
    <cellStyle name="Feeder Field 3 8 3" xfId="16706"/>
    <cellStyle name="Feeder Field 3 9" xfId="16707"/>
    <cellStyle name="Feeder Field 3 9 2" xfId="16708"/>
    <cellStyle name="Feeder Field 3 9 2 2" xfId="16709"/>
    <cellStyle name="Feeder Field 3 9 3" xfId="16710"/>
    <cellStyle name="Feeder Field 4" xfId="16711"/>
    <cellStyle name="Feeder Field 4 10" xfId="16712"/>
    <cellStyle name="Feeder Field 4 10 2" xfId="16713"/>
    <cellStyle name="Feeder Field 4 10 2 2" xfId="16714"/>
    <cellStyle name="Feeder Field 4 10 3" xfId="16715"/>
    <cellStyle name="Feeder Field 4 11" xfId="16716"/>
    <cellStyle name="Feeder Field 4 11 2" xfId="16717"/>
    <cellStyle name="Feeder Field 4 11 2 2" xfId="16718"/>
    <cellStyle name="Feeder Field 4 11 3" xfId="16719"/>
    <cellStyle name="Feeder Field 4 12" xfId="16720"/>
    <cellStyle name="Feeder Field 4 12 2" xfId="16721"/>
    <cellStyle name="Feeder Field 4 12 2 2" xfId="16722"/>
    <cellStyle name="Feeder Field 4 12 3" xfId="16723"/>
    <cellStyle name="Feeder Field 4 13" xfId="16724"/>
    <cellStyle name="Feeder Field 4 13 2" xfId="16725"/>
    <cellStyle name="Feeder Field 4 13 2 2" xfId="16726"/>
    <cellStyle name="Feeder Field 4 13 3" xfId="16727"/>
    <cellStyle name="Feeder Field 4 14" xfId="16728"/>
    <cellStyle name="Feeder Field 4 14 2" xfId="16729"/>
    <cellStyle name="Feeder Field 4 14 2 2" xfId="16730"/>
    <cellStyle name="Feeder Field 4 14 3" xfId="16731"/>
    <cellStyle name="Feeder Field 4 15" xfId="16732"/>
    <cellStyle name="Feeder Field 4 15 2" xfId="16733"/>
    <cellStyle name="Feeder Field 4 15 2 2" xfId="16734"/>
    <cellStyle name="Feeder Field 4 15 3" xfId="16735"/>
    <cellStyle name="Feeder Field 4 16" xfId="16736"/>
    <cellStyle name="Feeder Field 4 16 2" xfId="16737"/>
    <cellStyle name="Feeder Field 4 16 2 2" xfId="16738"/>
    <cellStyle name="Feeder Field 4 16 3" xfId="16739"/>
    <cellStyle name="Feeder Field 4 17" xfId="16740"/>
    <cellStyle name="Feeder Field 4 17 2" xfId="16741"/>
    <cellStyle name="Feeder Field 4 17 2 2" xfId="16742"/>
    <cellStyle name="Feeder Field 4 17 3" xfId="16743"/>
    <cellStyle name="Feeder Field 4 18" xfId="16744"/>
    <cellStyle name="Feeder Field 4 18 2" xfId="16745"/>
    <cellStyle name="Feeder Field 4 19" xfId="16746"/>
    <cellStyle name="Feeder Field 4 2" xfId="16747"/>
    <cellStyle name="Feeder Field 4 2 10" xfId="16748"/>
    <cellStyle name="Feeder Field 4 2 10 2" xfId="16749"/>
    <cellStyle name="Feeder Field 4 2 10 2 2" xfId="16750"/>
    <cellStyle name="Feeder Field 4 2 10 3" xfId="16751"/>
    <cellStyle name="Feeder Field 4 2 11" xfId="16752"/>
    <cellStyle name="Feeder Field 4 2 11 2" xfId="16753"/>
    <cellStyle name="Feeder Field 4 2 11 2 2" xfId="16754"/>
    <cellStyle name="Feeder Field 4 2 11 3" xfId="16755"/>
    <cellStyle name="Feeder Field 4 2 12" xfId="16756"/>
    <cellStyle name="Feeder Field 4 2 12 2" xfId="16757"/>
    <cellStyle name="Feeder Field 4 2 12 2 2" xfId="16758"/>
    <cellStyle name="Feeder Field 4 2 12 3" xfId="16759"/>
    <cellStyle name="Feeder Field 4 2 13" xfId="16760"/>
    <cellStyle name="Feeder Field 4 2 13 2" xfId="16761"/>
    <cellStyle name="Feeder Field 4 2 13 2 2" xfId="16762"/>
    <cellStyle name="Feeder Field 4 2 13 3" xfId="16763"/>
    <cellStyle name="Feeder Field 4 2 14" xfId="16764"/>
    <cellStyle name="Feeder Field 4 2 14 2" xfId="16765"/>
    <cellStyle name="Feeder Field 4 2 14 2 2" xfId="16766"/>
    <cellStyle name="Feeder Field 4 2 14 3" xfId="16767"/>
    <cellStyle name="Feeder Field 4 2 15" xfId="16768"/>
    <cellStyle name="Feeder Field 4 2 15 2" xfId="16769"/>
    <cellStyle name="Feeder Field 4 2 15 2 2" xfId="16770"/>
    <cellStyle name="Feeder Field 4 2 15 3" xfId="16771"/>
    <cellStyle name="Feeder Field 4 2 16" xfId="16772"/>
    <cellStyle name="Feeder Field 4 2 16 2" xfId="16773"/>
    <cellStyle name="Feeder Field 4 2 16 2 2" xfId="16774"/>
    <cellStyle name="Feeder Field 4 2 16 3" xfId="16775"/>
    <cellStyle name="Feeder Field 4 2 17" xfId="16776"/>
    <cellStyle name="Feeder Field 4 2 17 2" xfId="16777"/>
    <cellStyle name="Feeder Field 4 2 17 2 2" xfId="16778"/>
    <cellStyle name="Feeder Field 4 2 17 3" xfId="16779"/>
    <cellStyle name="Feeder Field 4 2 18" xfId="16780"/>
    <cellStyle name="Feeder Field 4 2 18 2" xfId="16781"/>
    <cellStyle name="Feeder Field 4 2 18 2 2" xfId="16782"/>
    <cellStyle name="Feeder Field 4 2 18 3" xfId="16783"/>
    <cellStyle name="Feeder Field 4 2 19" xfId="16784"/>
    <cellStyle name="Feeder Field 4 2 19 2" xfId="16785"/>
    <cellStyle name="Feeder Field 4 2 19 2 2" xfId="16786"/>
    <cellStyle name="Feeder Field 4 2 19 3" xfId="16787"/>
    <cellStyle name="Feeder Field 4 2 2" xfId="16788"/>
    <cellStyle name="Feeder Field 4 2 2 2" xfId="16789"/>
    <cellStyle name="Feeder Field 4 2 2 2 2" xfId="16790"/>
    <cellStyle name="Feeder Field 4 2 2 2 3" xfId="16791"/>
    <cellStyle name="Feeder Field 4 2 2 3" xfId="16792"/>
    <cellStyle name="Feeder Field 4 2 2 4" xfId="16793"/>
    <cellStyle name="Feeder Field 4 2 20" xfId="16794"/>
    <cellStyle name="Feeder Field 4 2 20 2" xfId="16795"/>
    <cellStyle name="Feeder Field 4 2 20 2 2" xfId="16796"/>
    <cellStyle name="Feeder Field 4 2 20 3" xfId="16797"/>
    <cellStyle name="Feeder Field 4 2 21" xfId="16798"/>
    <cellStyle name="Feeder Field 4 2 21 2" xfId="16799"/>
    <cellStyle name="Feeder Field 4 2 22" xfId="16800"/>
    <cellStyle name="Feeder Field 4 2 3" xfId="16801"/>
    <cellStyle name="Feeder Field 4 2 3 2" xfId="16802"/>
    <cellStyle name="Feeder Field 4 2 3 2 2" xfId="16803"/>
    <cellStyle name="Feeder Field 4 2 3 3" xfId="16804"/>
    <cellStyle name="Feeder Field 4 2 4" xfId="16805"/>
    <cellStyle name="Feeder Field 4 2 4 2" xfId="16806"/>
    <cellStyle name="Feeder Field 4 2 4 2 2" xfId="16807"/>
    <cellStyle name="Feeder Field 4 2 4 3" xfId="16808"/>
    <cellStyle name="Feeder Field 4 2 5" xfId="16809"/>
    <cellStyle name="Feeder Field 4 2 5 2" xfId="16810"/>
    <cellStyle name="Feeder Field 4 2 5 2 2" xfId="16811"/>
    <cellStyle name="Feeder Field 4 2 5 3" xfId="16812"/>
    <cellStyle name="Feeder Field 4 2 6" xfId="16813"/>
    <cellStyle name="Feeder Field 4 2 6 2" xfId="16814"/>
    <cellStyle name="Feeder Field 4 2 6 2 2" xfId="16815"/>
    <cellStyle name="Feeder Field 4 2 6 3" xfId="16816"/>
    <cellStyle name="Feeder Field 4 2 7" xfId="16817"/>
    <cellStyle name="Feeder Field 4 2 7 2" xfId="16818"/>
    <cellStyle name="Feeder Field 4 2 7 2 2" xfId="16819"/>
    <cellStyle name="Feeder Field 4 2 7 3" xfId="16820"/>
    <cellStyle name="Feeder Field 4 2 8" xfId="16821"/>
    <cellStyle name="Feeder Field 4 2 8 2" xfId="16822"/>
    <cellStyle name="Feeder Field 4 2 8 2 2" xfId="16823"/>
    <cellStyle name="Feeder Field 4 2 8 3" xfId="16824"/>
    <cellStyle name="Feeder Field 4 2 9" xfId="16825"/>
    <cellStyle name="Feeder Field 4 2 9 2" xfId="16826"/>
    <cellStyle name="Feeder Field 4 2 9 2 2" xfId="16827"/>
    <cellStyle name="Feeder Field 4 2 9 3" xfId="16828"/>
    <cellStyle name="Feeder Field 4 3" xfId="16829"/>
    <cellStyle name="Feeder Field 4 3 2" xfId="16830"/>
    <cellStyle name="Feeder Field 4 3 2 2" xfId="16831"/>
    <cellStyle name="Feeder Field 4 3 2 3" xfId="16832"/>
    <cellStyle name="Feeder Field 4 3 3" xfId="16833"/>
    <cellStyle name="Feeder Field 4 3 4" xfId="16834"/>
    <cellStyle name="Feeder Field 4 4" xfId="16835"/>
    <cellStyle name="Feeder Field 4 4 2" xfId="16836"/>
    <cellStyle name="Feeder Field 4 4 2 2" xfId="16837"/>
    <cellStyle name="Feeder Field 4 4 3" xfId="16838"/>
    <cellStyle name="Feeder Field 4 5" xfId="16839"/>
    <cellStyle name="Feeder Field 4 5 2" xfId="16840"/>
    <cellStyle name="Feeder Field 4 5 2 2" xfId="16841"/>
    <cellStyle name="Feeder Field 4 5 3" xfId="16842"/>
    <cellStyle name="Feeder Field 4 6" xfId="16843"/>
    <cellStyle name="Feeder Field 4 6 2" xfId="16844"/>
    <cellStyle name="Feeder Field 4 6 2 2" xfId="16845"/>
    <cellStyle name="Feeder Field 4 6 3" xfId="16846"/>
    <cellStyle name="Feeder Field 4 7" xfId="16847"/>
    <cellStyle name="Feeder Field 4 7 2" xfId="16848"/>
    <cellStyle name="Feeder Field 4 7 2 2" xfId="16849"/>
    <cellStyle name="Feeder Field 4 7 3" xfId="16850"/>
    <cellStyle name="Feeder Field 4 8" xfId="16851"/>
    <cellStyle name="Feeder Field 4 8 2" xfId="16852"/>
    <cellStyle name="Feeder Field 4 8 2 2" xfId="16853"/>
    <cellStyle name="Feeder Field 4 8 3" xfId="16854"/>
    <cellStyle name="Feeder Field 4 9" xfId="16855"/>
    <cellStyle name="Feeder Field 4 9 2" xfId="16856"/>
    <cellStyle name="Feeder Field 4 9 2 2" xfId="16857"/>
    <cellStyle name="Feeder Field 4 9 3" xfId="16858"/>
    <cellStyle name="Feeder Field 5" xfId="16859"/>
    <cellStyle name="Feeder Field 5 10" xfId="16860"/>
    <cellStyle name="Feeder Field 5 10 2" xfId="16861"/>
    <cellStyle name="Feeder Field 5 10 2 2" xfId="16862"/>
    <cellStyle name="Feeder Field 5 10 3" xfId="16863"/>
    <cellStyle name="Feeder Field 5 11" xfId="16864"/>
    <cellStyle name="Feeder Field 5 11 2" xfId="16865"/>
    <cellStyle name="Feeder Field 5 11 2 2" xfId="16866"/>
    <cellStyle name="Feeder Field 5 11 3" xfId="16867"/>
    <cellStyle name="Feeder Field 5 12" xfId="16868"/>
    <cellStyle name="Feeder Field 5 12 2" xfId="16869"/>
    <cellStyle name="Feeder Field 5 12 2 2" xfId="16870"/>
    <cellStyle name="Feeder Field 5 12 3" xfId="16871"/>
    <cellStyle name="Feeder Field 5 13" xfId="16872"/>
    <cellStyle name="Feeder Field 5 13 2" xfId="16873"/>
    <cellStyle name="Feeder Field 5 13 2 2" xfId="16874"/>
    <cellStyle name="Feeder Field 5 13 3" xfId="16875"/>
    <cellStyle name="Feeder Field 5 14" xfId="16876"/>
    <cellStyle name="Feeder Field 5 14 2" xfId="16877"/>
    <cellStyle name="Feeder Field 5 14 2 2" xfId="16878"/>
    <cellStyle name="Feeder Field 5 14 3" xfId="16879"/>
    <cellStyle name="Feeder Field 5 15" xfId="16880"/>
    <cellStyle name="Feeder Field 5 15 2" xfId="16881"/>
    <cellStyle name="Feeder Field 5 15 2 2" xfId="16882"/>
    <cellStyle name="Feeder Field 5 15 3" xfId="16883"/>
    <cellStyle name="Feeder Field 5 16" xfId="16884"/>
    <cellStyle name="Feeder Field 5 16 2" xfId="16885"/>
    <cellStyle name="Feeder Field 5 16 2 2" xfId="16886"/>
    <cellStyle name="Feeder Field 5 16 3" xfId="16887"/>
    <cellStyle name="Feeder Field 5 17" xfId="16888"/>
    <cellStyle name="Feeder Field 5 17 2" xfId="16889"/>
    <cellStyle name="Feeder Field 5 17 2 2" xfId="16890"/>
    <cellStyle name="Feeder Field 5 17 3" xfId="16891"/>
    <cellStyle name="Feeder Field 5 18" xfId="16892"/>
    <cellStyle name="Feeder Field 5 18 2" xfId="16893"/>
    <cellStyle name="Feeder Field 5 18 2 2" xfId="16894"/>
    <cellStyle name="Feeder Field 5 18 3" xfId="16895"/>
    <cellStyle name="Feeder Field 5 19" xfId="16896"/>
    <cellStyle name="Feeder Field 5 19 2" xfId="16897"/>
    <cellStyle name="Feeder Field 5 19 2 2" xfId="16898"/>
    <cellStyle name="Feeder Field 5 19 3" xfId="16899"/>
    <cellStyle name="Feeder Field 5 2" xfId="16900"/>
    <cellStyle name="Feeder Field 5 2 10" xfId="16901"/>
    <cellStyle name="Feeder Field 5 2 10 2" xfId="16902"/>
    <cellStyle name="Feeder Field 5 2 10 2 2" xfId="16903"/>
    <cellStyle name="Feeder Field 5 2 10 3" xfId="16904"/>
    <cellStyle name="Feeder Field 5 2 11" xfId="16905"/>
    <cellStyle name="Feeder Field 5 2 11 2" xfId="16906"/>
    <cellStyle name="Feeder Field 5 2 11 2 2" xfId="16907"/>
    <cellStyle name="Feeder Field 5 2 11 3" xfId="16908"/>
    <cellStyle name="Feeder Field 5 2 12" xfId="16909"/>
    <cellStyle name="Feeder Field 5 2 12 2" xfId="16910"/>
    <cellStyle name="Feeder Field 5 2 12 2 2" xfId="16911"/>
    <cellStyle name="Feeder Field 5 2 12 3" xfId="16912"/>
    <cellStyle name="Feeder Field 5 2 13" xfId="16913"/>
    <cellStyle name="Feeder Field 5 2 13 2" xfId="16914"/>
    <cellStyle name="Feeder Field 5 2 13 2 2" xfId="16915"/>
    <cellStyle name="Feeder Field 5 2 13 3" xfId="16916"/>
    <cellStyle name="Feeder Field 5 2 14" xfId="16917"/>
    <cellStyle name="Feeder Field 5 2 14 2" xfId="16918"/>
    <cellStyle name="Feeder Field 5 2 14 2 2" xfId="16919"/>
    <cellStyle name="Feeder Field 5 2 14 3" xfId="16920"/>
    <cellStyle name="Feeder Field 5 2 15" xfId="16921"/>
    <cellStyle name="Feeder Field 5 2 15 2" xfId="16922"/>
    <cellStyle name="Feeder Field 5 2 15 2 2" xfId="16923"/>
    <cellStyle name="Feeder Field 5 2 15 3" xfId="16924"/>
    <cellStyle name="Feeder Field 5 2 16" xfId="16925"/>
    <cellStyle name="Feeder Field 5 2 16 2" xfId="16926"/>
    <cellStyle name="Feeder Field 5 2 16 2 2" xfId="16927"/>
    <cellStyle name="Feeder Field 5 2 16 3" xfId="16928"/>
    <cellStyle name="Feeder Field 5 2 17" xfId="16929"/>
    <cellStyle name="Feeder Field 5 2 17 2" xfId="16930"/>
    <cellStyle name="Feeder Field 5 2 17 2 2" xfId="16931"/>
    <cellStyle name="Feeder Field 5 2 17 3" xfId="16932"/>
    <cellStyle name="Feeder Field 5 2 18" xfId="16933"/>
    <cellStyle name="Feeder Field 5 2 18 2" xfId="16934"/>
    <cellStyle name="Feeder Field 5 2 18 2 2" xfId="16935"/>
    <cellStyle name="Feeder Field 5 2 18 3" xfId="16936"/>
    <cellStyle name="Feeder Field 5 2 19" xfId="16937"/>
    <cellStyle name="Feeder Field 5 2 19 2" xfId="16938"/>
    <cellStyle name="Feeder Field 5 2 19 2 2" xfId="16939"/>
    <cellStyle name="Feeder Field 5 2 19 3" xfId="16940"/>
    <cellStyle name="Feeder Field 5 2 2" xfId="16941"/>
    <cellStyle name="Feeder Field 5 2 2 2" xfId="16942"/>
    <cellStyle name="Feeder Field 5 2 2 2 2" xfId="16943"/>
    <cellStyle name="Feeder Field 5 2 2 3" xfId="16944"/>
    <cellStyle name="Feeder Field 5 2 20" xfId="16945"/>
    <cellStyle name="Feeder Field 5 2 20 2" xfId="16946"/>
    <cellStyle name="Feeder Field 5 2 20 2 2" xfId="16947"/>
    <cellStyle name="Feeder Field 5 2 20 3" xfId="16948"/>
    <cellStyle name="Feeder Field 5 2 21" xfId="16949"/>
    <cellStyle name="Feeder Field 5 2 21 2" xfId="16950"/>
    <cellStyle name="Feeder Field 5 2 22" xfId="16951"/>
    <cellStyle name="Feeder Field 5 2 3" xfId="16952"/>
    <cellStyle name="Feeder Field 5 2 3 2" xfId="16953"/>
    <cellStyle name="Feeder Field 5 2 3 2 2" xfId="16954"/>
    <cellStyle name="Feeder Field 5 2 3 3" xfId="16955"/>
    <cellStyle name="Feeder Field 5 2 4" xfId="16956"/>
    <cellStyle name="Feeder Field 5 2 4 2" xfId="16957"/>
    <cellStyle name="Feeder Field 5 2 4 2 2" xfId="16958"/>
    <cellStyle name="Feeder Field 5 2 4 3" xfId="16959"/>
    <cellStyle name="Feeder Field 5 2 5" xfId="16960"/>
    <cellStyle name="Feeder Field 5 2 5 2" xfId="16961"/>
    <cellStyle name="Feeder Field 5 2 5 2 2" xfId="16962"/>
    <cellStyle name="Feeder Field 5 2 5 3" xfId="16963"/>
    <cellStyle name="Feeder Field 5 2 6" xfId="16964"/>
    <cellStyle name="Feeder Field 5 2 6 2" xfId="16965"/>
    <cellStyle name="Feeder Field 5 2 6 2 2" xfId="16966"/>
    <cellStyle name="Feeder Field 5 2 6 3" xfId="16967"/>
    <cellStyle name="Feeder Field 5 2 7" xfId="16968"/>
    <cellStyle name="Feeder Field 5 2 7 2" xfId="16969"/>
    <cellStyle name="Feeder Field 5 2 7 2 2" xfId="16970"/>
    <cellStyle name="Feeder Field 5 2 7 3" xfId="16971"/>
    <cellStyle name="Feeder Field 5 2 8" xfId="16972"/>
    <cellStyle name="Feeder Field 5 2 8 2" xfId="16973"/>
    <cellStyle name="Feeder Field 5 2 8 2 2" xfId="16974"/>
    <cellStyle name="Feeder Field 5 2 8 3" xfId="16975"/>
    <cellStyle name="Feeder Field 5 2 9" xfId="16976"/>
    <cellStyle name="Feeder Field 5 2 9 2" xfId="16977"/>
    <cellStyle name="Feeder Field 5 2 9 2 2" xfId="16978"/>
    <cellStyle name="Feeder Field 5 2 9 3" xfId="16979"/>
    <cellStyle name="Feeder Field 5 20" xfId="16980"/>
    <cellStyle name="Feeder Field 5 20 2" xfId="16981"/>
    <cellStyle name="Feeder Field 5 20 2 2" xfId="16982"/>
    <cellStyle name="Feeder Field 5 20 3" xfId="16983"/>
    <cellStyle name="Feeder Field 5 21" xfId="16984"/>
    <cellStyle name="Feeder Field 5 21 2" xfId="16985"/>
    <cellStyle name="Feeder Field 5 21 2 2" xfId="16986"/>
    <cellStyle name="Feeder Field 5 21 3" xfId="16987"/>
    <cellStyle name="Feeder Field 5 22" xfId="16988"/>
    <cellStyle name="Feeder Field 5 22 2" xfId="16989"/>
    <cellStyle name="Feeder Field 5 23" xfId="16990"/>
    <cellStyle name="Feeder Field 5 3" xfId="16991"/>
    <cellStyle name="Feeder Field 5 3 2" xfId="16992"/>
    <cellStyle name="Feeder Field 5 3 2 2" xfId="16993"/>
    <cellStyle name="Feeder Field 5 3 3" xfId="16994"/>
    <cellStyle name="Feeder Field 5 4" xfId="16995"/>
    <cellStyle name="Feeder Field 5 4 2" xfId="16996"/>
    <cellStyle name="Feeder Field 5 4 2 2" xfId="16997"/>
    <cellStyle name="Feeder Field 5 4 3" xfId="16998"/>
    <cellStyle name="Feeder Field 5 5" xfId="16999"/>
    <cellStyle name="Feeder Field 5 5 2" xfId="17000"/>
    <cellStyle name="Feeder Field 5 5 2 2" xfId="17001"/>
    <cellStyle name="Feeder Field 5 5 3" xfId="17002"/>
    <cellStyle name="Feeder Field 5 6" xfId="17003"/>
    <cellStyle name="Feeder Field 5 6 2" xfId="17004"/>
    <cellStyle name="Feeder Field 5 6 2 2" xfId="17005"/>
    <cellStyle name="Feeder Field 5 6 3" xfId="17006"/>
    <cellStyle name="Feeder Field 5 7" xfId="17007"/>
    <cellStyle name="Feeder Field 5 7 2" xfId="17008"/>
    <cellStyle name="Feeder Field 5 7 2 2" xfId="17009"/>
    <cellStyle name="Feeder Field 5 7 3" xfId="17010"/>
    <cellStyle name="Feeder Field 5 8" xfId="17011"/>
    <cellStyle name="Feeder Field 5 8 2" xfId="17012"/>
    <cellStyle name="Feeder Field 5 8 2 2" xfId="17013"/>
    <cellStyle name="Feeder Field 5 8 3" xfId="17014"/>
    <cellStyle name="Feeder Field 5 9" xfId="17015"/>
    <cellStyle name="Feeder Field 5 9 2" xfId="17016"/>
    <cellStyle name="Feeder Field 5 9 2 2" xfId="17017"/>
    <cellStyle name="Feeder Field 5 9 3" xfId="17018"/>
    <cellStyle name="Feeder Field 6" xfId="17019"/>
    <cellStyle name="Feeder Field 6 10" xfId="17020"/>
    <cellStyle name="Feeder Field 6 10 2" xfId="17021"/>
    <cellStyle name="Feeder Field 6 10 2 2" xfId="17022"/>
    <cellStyle name="Feeder Field 6 10 3" xfId="17023"/>
    <cellStyle name="Feeder Field 6 11" xfId="17024"/>
    <cellStyle name="Feeder Field 6 11 2" xfId="17025"/>
    <cellStyle name="Feeder Field 6 11 2 2" xfId="17026"/>
    <cellStyle name="Feeder Field 6 11 3" xfId="17027"/>
    <cellStyle name="Feeder Field 6 12" xfId="17028"/>
    <cellStyle name="Feeder Field 6 12 2" xfId="17029"/>
    <cellStyle name="Feeder Field 6 12 2 2" xfId="17030"/>
    <cellStyle name="Feeder Field 6 12 3" xfId="17031"/>
    <cellStyle name="Feeder Field 6 13" xfId="17032"/>
    <cellStyle name="Feeder Field 6 13 2" xfId="17033"/>
    <cellStyle name="Feeder Field 6 13 2 2" xfId="17034"/>
    <cellStyle name="Feeder Field 6 13 3" xfId="17035"/>
    <cellStyle name="Feeder Field 6 14" xfId="17036"/>
    <cellStyle name="Feeder Field 6 14 2" xfId="17037"/>
    <cellStyle name="Feeder Field 6 14 2 2" xfId="17038"/>
    <cellStyle name="Feeder Field 6 14 3" xfId="17039"/>
    <cellStyle name="Feeder Field 6 15" xfId="17040"/>
    <cellStyle name="Feeder Field 6 15 2" xfId="17041"/>
    <cellStyle name="Feeder Field 6 15 2 2" xfId="17042"/>
    <cellStyle name="Feeder Field 6 15 3" xfId="17043"/>
    <cellStyle name="Feeder Field 6 16" xfId="17044"/>
    <cellStyle name="Feeder Field 6 16 2" xfId="17045"/>
    <cellStyle name="Feeder Field 6 16 2 2" xfId="17046"/>
    <cellStyle name="Feeder Field 6 16 3" xfId="17047"/>
    <cellStyle name="Feeder Field 6 17" xfId="17048"/>
    <cellStyle name="Feeder Field 6 17 2" xfId="17049"/>
    <cellStyle name="Feeder Field 6 17 2 2" xfId="17050"/>
    <cellStyle name="Feeder Field 6 17 3" xfId="17051"/>
    <cellStyle name="Feeder Field 6 18" xfId="17052"/>
    <cellStyle name="Feeder Field 6 18 2" xfId="17053"/>
    <cellStyle name="Feeder Field 6 18 2 2" xfId="17054"/>
    <cellStyle name="Feeder Field 6 18 3" xfId="17055"/>
    <cellStyle name="Feeder Field 6 19" xfId="17056"/>
    <cellStyle name="Feeder Field 6 19 2" xfId="17057"/>
    <cellStyle name="Feeder Field 6 19 2 2" xfId="17058"/>
    <cellStyle name="Feeder Field 6 19 3" xfId="17059"/>
    <cellStyle name="Feeder Field 6 2" xfId="17060"/>
    <cellStyle name="Feeder Field 6 2 2" xfId="17061"/>
    <cellStyle name="Feeder Field 6 2 2 2" xfId="17062"/>
    <cellStyle name="Feeder Field 6 2 3" xfId="17063"/>
    <cellStyle name="Feeder Field 6 20" xfId="17064"/>
    <cellStyle name="Feeder Field 6 20 2" xfId="17065"/>
    <cellStyle name="Feeder Field 6 20 2 2" xfId="17066"/>
    <cellStyle name="Feeder Field 6 20 3" xfId="17067"/>
    <cellStyle name="Feeder Field 6 21" xfId="17068"/>
    <cellStyle name="Feeder Field 6 21 2" xfId="17069"/>
    <cellStyle name="Feeder Field 6 22" xfId="17070"/>
    <cellStyle name="Feeder Field 6 3" xfId="17071"/>
    <cellStyle name="Feeder Field 6 3 2" xfId="17072"/>
    <cellStyle name="Feeder Field 6 3 2 2" xfId="17073"/>
    <cellStyle name="Feeder Field 6 3 3" xfId="17074"/>
    <cellStyle name="Feeder Field 6 4" xfId="17075"/>
    <cellStyle name="Feeder Field 6 4 2" xfId="17076"/>
    <cellStyle name="Feeder Field 6 4 2 2" xfId="17077"/>
    <cellStyle name="Feeder Field 6 4 3" xfId="17078"/>
    <cellStyle name="Feeder Field 6 5" xfId="17079"/>
    <cellStyle name="Feeder Field 6 5 2" xfId="17080"/>
    <cellStyle name="Feeder Field 6 5 2 2" xfId="17081"/>
    <cellStyle name="Feeder Field 6 5 3" xfId="17082"/>
    <cellStyle name="Feeder Field 6 6" xfId="17083"/>
    <cellStyle name="Feeder Field 6 6 2" xfId="17084"/>
    <cellStyle name="Feeder Field 6 6 2 2" xfId="17085"/>
    <cellStyle name="Feeder Field 6 6 3" xfId="17086"/>
    <cellStyle name="Feeder Field 6 7" xfId="17087"/>
    <cellStyle name="Feeder Field 6 7 2" xfId="17088"/>
    <cellStyle name="Feeder Field 6 7 2 2" xfId="17089"/>
    <cellStyle name="Feeder Field 6 7 3" xfId="17090"/>
    <cellStyle name="Feeder Field 6 8" xfId="17091"/>
    <cellStyle name="Feeder Field 6 8 2" xfId="17092"/>
    <cellStyle name="Feeder Field 6 8 2 2" xfId="17093"/>
    <cellStyle name="Feeder Field 6 8 3" xfId="17094"/>
    <cellStyle name="Feeder Field 6 9" xfId="17095"/>
    <cellStyle name="Feeder Field 6 9 2" xfId="17096"/>
    <cellStyle name="Feeder Field 6 9 2 2" xfId="17097"/>
    <cellStyle name="Feeder Field 6 9 3" xfId="17098"/>
    <cellStyle name="Feeder Field 7" xfId="17099"/>
    <cellStyle name="Feeder Field 7 2" xfId="17100"/>
    <cellStyle name="Feeder Field 7 2 2" xfId="17101"/>
    <cellStyle name="Feeder Field 7 3" xfId="17102"/>
    <cellStyle name="Feeder Field 8" xfId="17103"/>
    <cellStyle name="Feeder Field 8 2" xfId="17104"/>
    <cellStyle name="Feeder Field 8 2 2" xfId="17105"/>
    <cellStyle name="Feeder Field 8 3" xfId="17106"/>
    <cellStyle name="Feeder Field 9" xfId="17107"/>
    <cellStyle name="Feeder Field 9 2" xfId="17108"/>
    <cellStyle name="Feeder Field 9 2 2" xfId="17109"/>
    <cellStyle name="Feeder Field 9 3" xfId="17110"/>
    <cellStyle name="Followed Hyperlink 2" xfId="17111"/>
    <cellStyle name="Good 2" xfId="17112"/>
    <cellStyle name="Good 2 2" xfId="17113"/>
    <cellStyle name="Good 3" xfId="17114"/>
    <cellStyle name="Good 4" xfId="17115"/>
    <cellStyle name="Good 5" xfId="17116"/>
    <cellStyle name="Good 6" xfId="17117"/>
    <cellStyle name="Greyed" xfId="17118"/>
    <cellStyle name="Greyed 2" xfId="17119"/>
    <cellStyle name="Greyed 3" xfId="17120"/>
    <cellStyle name="Greyed out" xfId="17121"/>
    <cellStyle name="Greyed_5A4 PCT Slides 2010-11" xfId="17122"/>
    <cellStyle name="H1" xfId="17123"/>
    <cellStyle name="H1 2" xfId="17124"/>
    <cellStyle name="H1 2 2" xfId="17125"/>
    <cellStyle name="H2" xfId="17126"/>
    <cellStyle name="H2 2" xfId="17127"/>
    <cellStyle name="H2 2 2" xfId="17128"/>
    <cellStyle name="Header1" xfId="17129"/>
    <cellStyle name="Heading 1 2" xfId="17130"/>
    <cellStyle name="Heading 1 2 2" xfId="17131"/>
    <cellStyle name="Heading 1 3" xfId="17132"/>
    <cellStyle name="Heading 1 4" xfId="17133"/>
    <cellStyle name="Heading 1 5" xfId="17134"/>
    <cellStyle name="Heading 1 6" xfId="17135"/>
    <cellStyle name="Heading 2 2" xfId="17136"/>
    <cellStyle name="Heading 2 2 2" xfId="17137"/>
    <cellStyle name="Heading 2 3" xfId="17138"/>
    <cellStyle name="Heading 2 4" xfId="17139"/>
    <cellStyle name="Heading 2 5" xfId="17140"/>
    <cellStyle name="Heading 2 6" xfId="17141"/>
    <cellStyle name="Heading 3 2" xfId="17142"/>
    <cellStyle name="Heading 3 2 2" xfId="17143"/>
    <cellStyle name="Heading 3 3" xfId="17144"/>
    <cellStyle name="Heading 3 4" xfId="17145"/>
    <cellStyle name="Heading 3 5" xfId="17146"/>
    <cellStyle name="Heading 3 6" xfId="17147"/>
    <cellStyle name="Heading 4 2" xfId="17148"/>
    <cellStyle name="Heading 4 2 2" xfId="17149"/>
    <cellStyle name="Heading 4 3" xfId="17150"/>
    <cellStyle name="Heading 4 4" xfId="17151"/>
    <cellStyle name="Heading 4 5" xfId="17152"/>
    <cellStyle name="Heading 4 6" xfId="17153"/>
    <cellStyle name="Hyperlink" xfId="46238" builtinId="8"/>
    <cellStyle name="Hyperlink 2" xfId="17154"/>
    <cellStyle name="Hyperlink 2 2" xfId="17155"/>
    <cellStyle name="Hyperlink 2 3" xfId="17156"/>
    <cellStyle name="Hyperlink 3" xfId="17157"/>
    <cellStyle name="IndentedPlain" xfId="17158"/>
    <cellStyle name="IndentedPlain 2" xfId="17159"/>
    <cellStyle name="Input 1" xfId="17160"/>
    <cellStyle name="Input 2" xfId="17161"/>
    <cellStyle name="Input 2 10" xfId="17162"/>
    <cellStyle name="Input 2 10 10" xfId="17163"/>
    <cellStyle name="Input 2 10 10 2" xfId="17164"/>
    <cellStyle name="Input 2 10 10 2 2" xfId="17165"/>
    <cellStyle name="Input 2 10 10 3" xfId="17166"/>
    <cellStyle name="Input 2 10 11" xfId="17167"/>
    <cellStyle name="Input 2 10 11 2" xfId="17168"/>
    <cellStyle name="Input 2 10 11 2 2" xfId="17169"/>
    <cellStyle name="Input 2 10 11 3" xfId="17170"/>
    <cellStyle name="Input 2 10 12" xfId="17171"/>
    <cellStyle name="Input 2 10 12 2" xfId="17172"/>
    <cellStyle name="Input 2 10 12 2 2" xfId="17173"/>
    <cellStyle name="Input 2 10 12 3" xfId="17174"/>
    <cellStyle name="Input 2 10 13" xfId="17175"/>
    <cellStyle name="Input 2 10 13 2" xfId="17176"/>
    <cellStyle name="Input 2 10 13 2 2" xfId="17177"/>
    <cellStyle name="Input 2 10 13 3" xfId="17178"/>
    <cellStyle name="Input 2 10 14" xfId="17179"/>
    <cellStyle name="Input 2 10 14 2" xfId="17180"/>
    <cellStyle name="Input 2 10 14 2 2" xfId="17181"/>
    <cellStyle name="Input 2 10 14 3" xfId="17182"/>
    <cellStyle name="Input 2 10 15" xfId="17183"/>
    <cellStyle name="Input 2 10 15 2" xfId="17184"/>
    <cellStyle name="Input 2 10 15 2 2" xfId="17185"/>
    <cellStyle name="Input 2 10 15 3" xfId="17186"/>
    <cellStyle name="Input 2 10 16" xfId="17187"/>
    <cellStyle name="Input 2 10 16 2" xfId="17188"/>
    <cellStyle name="Input 2 10 16 2 2" xfId="17189"/>
    <cellStyle name="Input 2 10 16 3" xfId="17190"/>
    <cellStyle name="Input 2 10 17" xfId="17191"/>
    <cellStyle name="Input 2 10 17 2" xfId="17192"/>
    <cellStyle name="Input 2 10 17 2 2" xfId="17193"/>
    <cellStyle name="Input 2 10 17 3" xfId="17194"/>
    <cellStyle name="Input 2 10 18" xfId="17195"/>
    <cellStyle name="Input 2 10 18 2" xfId="17196"/>
    <cellStyle name="Input 2 10 18 2 2" xfId="17197"/>
    <cellStyle name="Input 2 10 18 3" xfId="17198"/>
    <cellStyle name="Input 2 10 19" xfId="17199"/>
    <cellStyle name="Input 2 10 19 2" xfId="17200"/>
    <cellStyle name="Input 2 10 19 2 2" xfId="17201"/>
    <cellStyle name="Input 2 10 19 3" xfId="17202"/>
    <cellStyle name="Input 2 10 2" xfId="17203"/>
    <cellStyle name="Input 2 10 2 10" xfId="17204"/>
    <cellStyle name="Input 2 10 2 10 2" xfId="17205"/>
    <cellStyle name="Input 2 10 2 10 2 2" xfId="17206"/>
    <cellStyle name="Input 2 10 2 10 3" xfId="17207"/>
    <cellStyle name="Input 2 10 2 11" xfId="17208"/>
    <cellStyle name="Input 2 10 2 11 2" xfId="17209"/>
    <cellStyle name="Input 2 10 2 11 2 2" xfId="17210"/>
    <cellStyle name="Input 2 10 2 11 3" xfId="17211"/>
    <cellStyle name="Input 2 10 2 12" xfId="17212"/>
    <cellStyle name="Input 2 10 2 12 2" xfId="17213"/>
    <cellStyle name="Input 2 10 2 12 2 2" xfId="17214"/>
    <cellStyle name="Input 2 10 2 12 3" xfId="17215"/>
    <cellStyle name="Input 2 10 2 13" xfId="17216"/>
    <cellStyle name="Input 2 10 2 13 2" xfId="17217"/>
    <cellStyle name="Input 2 10 2 13 2 2" xfId="17218"/>
    <cellStyle name="Input 2 10 2 13 3" xfId="17219"/>
    <cellStyle name="Input 2 10 2 14" xfId="17220"/>
    <cellStyle name="Input 2 10 2 14 2" xfId="17221"/>
    <cellStyle name="Input 2 10 2 14 2 2" xfId="17222"/>
    <cellStyle name="Input 2 10 2 14 3" xfId="17223"/>
    <cellStyle name="Input 2 10 2 15" xfId="17224"/>
    <cellStyle name="Input 2 10 2 15 2" xfId="17225"/>
    <cellStyle name="Input 2 10 2 15 2 2" xfId="17226"/>
    <cellStyle name="Input 2 10 2 15 3" xfId="17227"/>
    <cellStyle name="Input 2 10 2 16" xfId="17228"/>
    <cellStyle name="Input 2 10 2 16 2" xfId="17229"/>
    <cellStyle name="Input 2 10 2 16 2 2" xfId="17230"/>
    <cellStyle name="Input 2 10 2 16 3" xfId="17231"/>
    <cellStyle name="Input 2 10 2 17" xfId="17232"/>
    <cellStyle name="Input 2 10 2 17 2" xfId="17233"/>
    <cellStyle name="Input 2 10 2 17 2 2" xfId="17234"/>
    <cellStyle name="Input 2 10 2 17 3" xfId="17235"/>
    <cellStyle name="Input 2 10 2 18" xfId="17236"/>
    <cellStyle name="Input 2 10 2 18 2" xfId="17237"/>
    <cellStyle name="Input 2 10 2 18 2 2" xfId="17238"/>
    <cellStyle name="Input 2 10 2 18 3" xfId="17239"/>
    <cellStyle name="Input 2 10 2 19" xfId="17240"/>
    <cellStyle name="Input 2 10 2 19 2" xfId="17241"/>
    <cellStyle name="Input 2 10 2 19 2 2" xfId="17242"/>
    <cellStyle name="Input 2 10 2 19 3" xfId="17243"/>
    <cellStyle name="Input 2 10 2 2" xfId="17244"/>
    <cellStyle name="Input 2 10 2 2 2" xfId="17245"/>
    <cellStyle name="Input 2 10 2 2 2 2" xfId="17246"/>
    <cellStyle name="Input 2 10 2 2 3" xfId="17247"/>
    <cellStyle name="Input 2 10 2 20" xfId="17248"/>
    <cellStyle name="Input 2 10 2 20 2" xfId="17249"/>
    <cellStyle name="Input 2 10 2 20 2 2" xfId="17250"/>
    <cellStyle name="Input 2 10 2 20 3" xfId="17251"/>
    <cellStyle name="Input 2 10 2 21" xfId="17252"/>
    <cellStyle name="Input 2 10 2 21 2" xfId="17253"/>
    <cellStyle name="Input 2 10 2 22" xfId="17254"/>
    <cellStyle name="Input 2 10 2 3" xfId="17255"/>
    <cellStyle name="Input 2 10 2 3 2" xfId="17256"/>
    <cellStyle name="Input 2 10 2 3 2 2" xfId="17257"/>
    <cellStyle name="Input 2 10 2 3 3" xfId="17258"/>
    <cellStyle name="Input 2 10 2 4" xfId="17259"/>
    <cellStyle name="Input 2 10 2 4 2" xfId="17260"/>
    <cellStyle name="Input 2 10 2 4 2 2" xfId="17261"/>
    <cellStyle name="Input 2 10 2 4 3" xfId="17262"/>
    <cellStyle name="Input 2 10 2 5" xfId="17263"/>
    <cellStyle name="Input 2 10 2 5 2" xfId="17264"/>
    <cellStyle name="Input 2 10 2 5 2 2" xfId="17265"/>
    <cellStyle name="Input 2 10 2 5 3" xfId="17266"/>
    <cellStyle name="Input 2 10 2 6" xfId="17267"/>
    <cellStyle name="Input 2 10 2 6 2" xfId="17268"/>
    <cellStyle name="Input 2 10 2 6 2 2" xfId="17269"/>
    <cellStyle name="Input 2 10 2 6 3" xfId="17270"/>
    <cellStyle name="Input 2 10 2 7" xfId="17271"/>
    <cellStyle name="Input 2 10 2 7 2" xfId="17272"/>
    <cellStyle name="Input 2 10 2 7 2 2" xfId="17273"/>
    <cellStyle name="Input 2 10 2 7 3" xfId="17274"/>
    <cellStyle name="Input 2 10 2 8" xfId="17275"/>
    <cellStyle name="Input 2 10 2 8 2" xfId="17276"/>
    <cellStyle name="Input 2 10 2 8 2 2" xfId="17277"/>
    <cellStyle name="Input 2 10 2 8 3" xfId="17278"/>
    <cellStyle name="Input 2 10 2 9" xfId="17279"/>
    <cellStyle name="Input 2 10 2 9 2" xfId="17280"/>
    <cellStyle name="Input 2 10 2 9 2 2" xfId="17281"/>
    <cellStyle name="Input 2 10 2 9 3" xfId="17282"/>
    <cellStyle name="Input 2 10 20" xfId="17283"/>
    <cellStyle name="Input 2 10 20 2" xfId="17284"/>
    <cellStyle name="Input 2 10 20 2 2" xfId="17285"/>
    <cellStyle name="Input 2 10 20 3" xfId="17286"/>
    <cellStyle name="Input 2 10 21" xfId="17287"/>
    <cellStyle name="Input 2 10 21 2" xfId="17288"/>
    <cellStyle name="Input 2 10 21 2 2" xfId="17289"/>
    <cellStyle name="Input 2 10 21 3" xfId="17290"/>
    <cellStyle name="Input 2 10 22" xfId="17291"/>
    <cellStyle name="Input 2 10 22 2" xfId="17292"/>
    <cellStyle name="Input 2 10 23" xfId="17293"/>
    <cellStyle name="Input 2 10 3" xfId="17294"/>
    <cellStyle name="Input 2 10 3 2" xfId="17295"/>
    <cellStyle name="Input 2 10 3 2 2" xfId="17296"/>
    <cellStyle name="Input 2 10 3 3" xfId="17297"/>
    <cellStyle name="Input 2 10 4" xfId="17298"/>
    <cellStyle name="Input 2 10 4 2" xfId="17299"/>
    <cellStyle name="Input 2 10 4 2 2" xfId="17300"/>
    <cellStyle name="Input 2 10 4 3" xfId="17301"/>
    <cellStyle name="Input 2 10 5" xfId="17302"/>
    <cellStyle name="Input 2 10 5 2" xfId="17303"/>
    <cellStyle name="Input 2 10 5 2 2" xfId="17304"/>
    <cellStyle name="Input 2 10 5 3" xfId="17305"/>
    <cellStyle name="Input 2 10 6" xfId="17306"/>
    <cellStyle name="Input 2 10 6 2" xfId="17307"/>
    <cellStyle name="Input 2 10 6 2 2" xfId="17308"/>
    <cellStyle name="Input 2 10 6 3" xfId="17309"/>
    <cellStyle name="Input 2 10 7" xfId="17310"/>
    <cellStyle name="Input 2 10 7 2" xfId="17311"/>
    <cellStyle name="Input 2 10 7 2 2" xfId="17312"/>
    <cellStyle name="Input 2 10 7 3" xfId="17313"/>
    <cellStyle name="Input 2 10 8" xfId="17314"/>
    <cellStyle name="Input 2 10 8 2" xfId="17315"/>
    <cellStyle name="Input 2 10 8 2 2" xfId="17316"/>
    <cellStyle name="Input 2 10 8 3" xfId="17317"/>
    <cellStyle name="Input 2 10 9" xfId="17318"/>
    <cellStyle name="Input 2 10 9 2" xfId="17319"/>
    <cellStyle name="Input 2 10 9 2 2" xfId="17320"/>
    <cellStyle name="Input 2 10 9 3" xfId="17321"/>
    <cellStyle name="Input 2 11" xfId="17322"/>
    <cellStyle name="Input 2 11 10" xfId="17323"/>
    <cellStyle name="Input 2 11 10 2" xfId="17324"/>
    <cellStyle name="Input 2 11 10 2 2" xfId="17325"/>
    <cellStyle name="Input 2 11 10 3" xfId="17326"/>
    <cellStyle name="Input 2 11 11" xfId="17327"/>
    <cellStyle name="Input 2 11 11 2" xfId="17328"/>
    <cellStyle name="Input 2 11 11 2 2" xfId="17329"/>
    <cellStyle name="Input 2 11 11 3" xfId="17330"/>
    <cellStyle name="Input 2 11 12" xfId="17331"/>
    <cellStyle name="Input 2 11 12 2" xfId="17332"/>
    <cellStyle name="Input 2 11 12 2 2" xfId="17333"/>
    <cellStyle name="Input 2 11 12 3" xfId="17334"/>
    <cellStyle name="Input 2 11 13" xfId="17335"/>
    <cellStyle name="Input 2 11 13 2" xfId="17336"/>
    <cellStyle name="Input 2 11 13 2 2" xfId="17337"/>
    <cellStyle name="Input 2 11 13 3" xfId="17338"/>
    <cellStyle name="Input 2 11 14" xfId="17339"/>
    <cellStyle name="Input 2 11 14 2" xfId="17340"/>
    <cellStyle name="Input 2 11 14 2 2" xfId="17341"/>
    <cellStyle name="Input 2 11 14 3" xfId="17342"/>
    <cellStyle name="Input 2 11 15" xfId="17343"/>
    <cellStyle name="Input 2 11 15 2" xfId="17344"/>
    <cellStyle name="Input 2 11 15 2 2" xfId="17345"/>
    <cellStyle name="Input 2 11 15 3" xfId="17346"/>
    <cellStyle name="Input 2 11 16" xfId="17347"/>
    <cellStyle name="Input 2 11 16 2" xfId="17348"/>
    <cellStyle name="Input 2 11 16 2 2" xfId="17349"/>
    <cellStyle name="Input 2 11 16 3" xfId="17350"/>
    <cellStyle name="Input 2 11 17" xfId="17351"/>
    <cellStyle name="Input 2 11 17 2" xfId="17352"/>
    <cellStyle name="Input 2 11 17 2 2" xfId="17353"/>
    <cellStyle name="Input 2 11 17 3" xfId="17354"/>
    <cellStyle name="Input 2 11 18" xfId="17355"/>
    <cellStyle name="Input 2 11 18 2" xfId="17356"/>
    <cellStyle name="Input 2 11 18 2 2" xfId="17357"/>
    <cellStyle name="Input 2 11 18 3" xfId="17358"/>
    <cellStyle name="Input 2 11 19" xfId="17359"/>
    <cellStyle name="Input 2 11 19 2" xfId="17360"/>
    <cellStyle name="Input 2 11 19 2 2" xfId="17361"/>
    <cellStyle name="Input 2 11 19 3" xfId="17362"/>
    <cellStyle name="Input 2 11 2" xfId="17363"/>
    <cellStyle name="Input 2 11 2 2" xfId="17364"/>
    <cellStyle name="Input 2 11 2 2 2" xfId="17365"/>
    <cellStyle name="Input 2 11 2 3" xfId="17366"/>
    <cellStyle name="Input 2 11 20" xfId="17367"/>
    <cellStyle name="Input 2 11 20 2" xfId="17368"/>
    <cellStyle name="Input 2 11 20 2 2" xfId="17369"/>
    <cellStyle name="Input 2 11 20 3" xfId="17370"/>
    <cellStyle name="Input 2 11 21" xfId="17371"/>
    <cellStyle name="Input 2 11 21 2" xfId="17372"/>
    <cellStyle name="Input 2 11 22" xfId="17373"/>
    <cellStyle name="Input 2 11 3" xfId="17374"/>
    <cellStyle name="Input 2 11 3 2" xfId="17375"/>
    <cellStyle name="Input 2 11 3 2 2" xfId="17376"/>
    <cellStyle name="Input 2 11 3 3" xfId="17377"/>
    <cellStyle name="Input 2 11 4" xfId="17378"/>
    <cellStyle name="Input 2 11 4 2" xfId="17379"/>
    <cellStyle name="Input 2 11 4 2 2" xfId="17380"/>
    <cellStyle name="Input 2 11 4 3" xfId="17381"/>
    <cellStyle name="Input 2 11 5" xfId="17382"/>
    <cellStyle name="Input 2 11 5 2" xfId="17383"/>
    <cellStyle name="Input 2 11 5 2 2" xfId="17384"/>
    <cellStyle name="Input 2 11 5 3" xfId="17385"/>
    <cellStyle name="Input 2 11 6" xfId="17386"/>
    <cellStyle name="Input 2 11 6 2" xfId="17387"/>
    <cellStyle name="Input 2 11 6 2 2" xfId="17388"/>
    <cellStyle name="Input 2 11 6 3" xfId="17389"/>
    <cellStyle name="Input 2 11 7" xfId="17390"/>
    <cellStyle name="Input 2 11 7 2" xfId="17391"/>
    <cellStyle name="Input 2 11 7 2 2" xfId="17392"/>
    <cellStyle name="Input 2 11 7 3" xfId="17393"/>
    <cellStyle name="Input 2 11 8" xfId="17394"/>
    <cellStyle name="Input 2 11 8 2" xfId="17395"/>
    <cellStyle name="Input 2 11 8 2 2" xfId="17396"/>
    <cellStyle name="Input 2 11 8 3" xfId="17397"/>
    <cellStyle name="Input 2 11 9" xfId="17398"/>
    <cellStyle name="Input 2 11 9 2" xfId="17399"/>
    <cellStyle name="Input 2 11 9 2 2" xfId="17400"/>
    <cellStyle name="Input 2 11 9 3" xfId="17401"/>
    <cellStyle name="Input 2 12" xfId="17402"/>
    <cellStyle name="Input 2 12 2" xfId="17403"/>
    <cellStyle name="Input 2 12 2 2" xfId="17404"/>
    <cellStyle name="Input 2 12 3" xfId="17405"/>
    <cellStyle name="Input 2 13" xfId="17406"/>
    <cellStyle name="Input 2 13 2" xfId="17407"/>
    <cellStyle name="Input 2 13 2 2" xfId="17408"/>
    <cellStyle name="Input 2 13 3" xfId="17409"/>
    <cellStyle name="Input 2 14" xfId="17410"/>
    <cellStyle name="Input 2 14 2" xfId="17411"/>
    <cellStyle name="Input 2 14 2 2" xfId="17412"/>
    <cellStyle name="Input 2 14 3" xfId="17413"/>
    <cellStyle name="Input 2 15" xfId="17414"/>
    <cellStyle name="Input 2 15 2" xfId="17415"/>
    <cellStyle name="Input 2 15 2 2" xfId="17416"/>
    <cellStyle name="Input 2 15 3" xfId="17417"/>
    <cellStyle name="Input 2 16" xfId="17418"/>
    <cellStyle name="Input 2 16 2" xfId="17419"/>
    <cellStyle name="Input 2 16 2 2" xfId="17420"/>
    <cellStyle name="Input 2 16 3" xfId="17421"/>
    <cellStyle name="Input 2 17" xfId="17422"/>
    <cellStyle name="Input 2 17 2" xfId="17423"/>
    <cellStyle name="Input 2 17 2 2" xfId="17424"/>
    <cellStyle name="Input 2 17 3" xfId="17425"/>
    <cellStyle name="Input 2 18" xfId="17426"/>
    <cellStyle name="Input 2 18 2" xfId="17427"/>
    <cellStyle name="Input 2 18 2 2" xfId="17428"/>
    <cellStyle name="Input 2 18 3" xfId="17429"/>
    <cellStyle name="Input 2 19" xfId="17430"/>
    <cellStyle name="Input 2 19 2" xfId="17431"/>
    <cellStyle name="Input 2 19 2 2" xfId="17432"/>
    <cellStyle name="Input 2 19 3" xfId="17433"/>
    <cellStyle name="Input 2 2" xfId="17434"/>
    <cellStyle name="Input 2 2 2" xfId="17435"/>
    <cellStyle name="Input 2 2 3" xfId="17436"/>
    <cellStyle name="Input 2 2 4" xfId="17437"/>
    <cellStyle name="Input 2 20" xfId="17438"/>
    <cellStyle name="Input 2 20 2" xfId="17439"/>
    <cellStyle name="Input 2 20 2 2" xfId="17440"/>
    <cellStyle name="Input 2 20 3" xfId="17441"/>
    <cellStyle name="Input 2 21" xfId="17442"/>
    <cellStyle name="Input 2 21 2" xfId="17443"/>
    <cellStyle name="Input 2 21 2 2" xfId="17444"/>
    <cellStyle name="Input 2 21 3" xfId="17445"/>
    <cellStyle name="Input 2 22" xfId="17446"/>
    <cellStyle name="Input 2 22 2" xfId="17447"/>
    <cellStyle name="Input 2 22 2 2" xfId="17448"/>
    <cellStyle name="Input 2 22 3" xfId="17449"/>
    <cellStyle name="Input 2 23" xfId="17450"/>
    <cellStyle name="Input 2 23 2" xfId="17451"/>
    <cellStyle name="Input 2 23 2 2" xfId="17452"/>
    <cellStyle name="Input 2 23 3" xfId="17453"/>
    <cellStyle name="Input 2 24" xfId="17454"/>
    <cellStyle name="Input 2 24 2" xfId="17455"/>
    <cellStyle name="Input 2 24 2 2" xfId="17456"/>
    <cellStyle name="Input 2 24 3" xfId="17457"/>
    <cellStyle name="Input 2 25" xfId="17458"/>
    <cellStyle name="Input 2 25 2" xfId="17459"/>
    <cellStyle name="Input 2 25 2 2" xfId="17460"/>
    <cellStyle name="Input 2 25 3" xfId="17461"/>
    <cellStyle name="Input 2 26" xfId="17462"/>
    <cellStyle name="Input 2 26 2" xfId="17463"/>
    <cellStyle name="Input 2 26 2 2" xfId="17464"/>
    <cellStyle name="Input 2 26 3" xfId="17465"/>
    <cellStyle name="Input 2 27" xfId="17466"/>
    <cellStyle name="Input 2 27 2" xfId="17467"/>
    <cellStyle name="Input 2 28" xfId="17468"/>
    <cellStyle name="Input 2 29" xfId="17469"/>
    <cellStyle name="Input 2 3" xfId="17470"/>
    <cellStyle name="Input 2 30" xfId="17471"/>
    <cellStyle name="Input 2 31" xfId="17472"/>
    <cellStyle name="Input 2 32" xfId="17473"/>
    <cellStyle name="Input 2 4" xfId="17474"/>
    <cellStyle name="Input 2 5" xfId="17475"/>
    <cellStyle name="Input 2 6" xfId="17476"/>
    <cellStyle name="Input 2 7" xfId="17477"/>
    <cellStyle name="Input 2 7 10" xfId="17478"/>
    <cellStyle name="Input 2 7 10 2" xfId="17479"/>
    <cellStyle name="Input 2 7 10 2 2" xfId="17480"/>
    <cellStyle name="Input 2 7 10 3" xfId="17481"/>
    <cellStyle name="Input 2 7 11" xfId="17482"/>
    <cellStyle name="Input 2 7 11 2" xfId="17483"/>
    <cellStyle name="Input 2 7 11 2 2" xfId="17484"/>
    <cellStyle name="Input 2 7 11 3" xfId="17485"/>
    <cellStyle name="Input 2 7 12" xfId="17486"/>
    <cellStyle name="Input 2 7 12 2" xfId="17487"/>
    <cellStyle name="Input 2 7 12 2 2" xfId="17488"/>
    <cellStyle name="Input 2 7 12 3" xfId="17489"/>
    <cellStyle name="Input 2 7 13" xfId="17490"/>
    <cellStyle name="Input 2 7 13 2" xfId="17491"/>
    <cellStyle name="Input 2 7 13 2 2" xfId="17492"/>
    <cellStyle name="Input 2 7 13 3" xfId="17493"/>
    <cellStyle name="Input 2 7 14" xfId="17494"/>
    <cellStyle name="Input 2 7 14 2" xfId="17495"/>
    <cellStyle name="Input 2 7 14 2 2" xfId="17496"/>
    <cellStyle name="Input 2 7 14 3" xfId="17497"/>
    <cellStyle name="Input 2 7 15" xfId="17498"/>
    <cellStyle name="Input 2 7 15 2" xfId="17499"/>
    <cellStyle name="Input 2 7 15 2 2" xfId="17500"/>
    <cellStyle name="Input 2 7 15 3" xfId="17501"/>
    <cellStyle name="Input 2 7 16" xfId="17502"/>
    <cellStyle name="Input 2 7 16 2" xfId="17503"/>
    <cellStyle name="Input 2 7 16 2 2" xfId="17504"/>
    <cellStyle name="Input 2 7 16 3" xfId="17505"/>
    <cellStyle name="Input 2 7 17" xfId="17506"/>
    <cellStyle name="Input 2 7 17 2" xfId="17507"/>
    <cellStyle name="Input 2 7 17 2 2" xfId="17508"/>
    <cellStyle name="Input 2 7 17 3" xfId="17509"/>
    <cellStyle name="Input 2 7 18" xfId="17510"/>
    <cellStyle name="Input 2 7 18 2" xfId="17511"/>
    <cellStyle name="Input 2 7 18 2 2" xfId="17512"/>
    <cellStyle name="Input 2 7 18 3" xfId="17513"/>
    <cellStyle name="Input 2 7 19" xfId="17514"/>
    <cellStyle name="Input 2 7 19 2" xfId="17515"/>
    <cellStyle name="Input 2 7 19 2 2" xfId="17516"/>
    <cellStyle name="Input 2 7 19 3" xfId="17517"/>
    <cellStyle name="Input 2 7 2" xfId="17518"/>
    <cellStyle name="Input 2 7 2 10" xfId="17519"/>
    <cellStyle name="Input 2 7 2 10 2" xfId="17520"/>
    <cellStyle name="Input 2 7 2 10 2 2" xfId="17521"/>
    <cellStyle name="Input 2 7 2 10 3" xfId="17522"/>
    <cellStyle name="Input 2 7 2 11" xfId="17523"/>
    <cellStyle name="Input 2 7 2 11 2" xfId="17524"/>
    <cellStyle name="Input 2 7 2 11 2 2" xfId="17525"/>
    <cellStyle name="Input 2 7 2 11 3" xfId="17526"/>
    <cellStyle name="Input 2 7 2 12" xfId="17527"/>
    <cellStyle name="Input 2 7 2 12 2" xfId="17528"/>
    <cellStyle name="Input 2 7 2 12 2 2" xfId="17529"/>
    <cellStyle name="Input 2 7 2 12 3" xfId="17530"/>
    <cellStyle name="Input 2 7 2 13" xfId="17531"/>
    <cellStyle name="Input 2 7 2 13 2" xfId="17532"/>
    <cellStyle name="Input 2 7 2 13 2 2" xfId="17533"/>
    <cellStyle name="Input 2 7 2 13 3" xfId="17534"/>
    <cellStyle name="Input 2 7 2 14" xfId="17535"/>
    <cellStyle name="Input 2 7 2 14 2" xfId="17536"/>
    <cellStyle name="Input 2 7 2 14 2 2" xfId="17537"/>
    <cellStyle name="Input 2 7 2 14 3" xfId="17538"/>
    <cellStyle name="Input 2 7 2 15" xfId="17539"/>
    <cellStyle name="Input 2 7 2 15 2" xfId="17540"/>
    <cellStyle name="Input 2 7 2 15 2 2" xfId="17541"/>
    <cellStyle name="Input 2 7 2 15 3" xfId="17542"/>
    <cellStyle name="Input 2 7 2 16" xfId="17543"/>
    <cellStyle name="Input 2 7 2 16 2" xfId="17544"/>
    <cellStyle name="Input 2 7 2 16 2 2" xfId="17545"/>
    <cellStyle name="Input 2 7 2 16 3" xfId="17546"/>
    <cellStyle name="Input 2 7 2 17" xfId="17547"/>
    <cellStyle name="Input 2 7 2 17 2" xfId="17548"/>
    <cellStyle name="Input 2 7 2 17 2 2" xfId="17549"/>
    <cellStyle name="Input 2 7 2 17 3" xfId="17550"/>
    <cellStyle name="Input 2 7 2 18" xfId="17551"/>
    <cellStyle name="Input 2 7 2 18 2" xfId="17552"/>
    <cellStyle name="Input 2 7 2 19" xfId="17553"/>
    <cellStyle name="Input 2 7 2 2" xfId="17554"/>
    <cellStyle name="Input 2 7 2 2 10" xfId="17555"/>
    <cellStyle name="Input 2 7 2 2 10 2" xfId="17556"/>
    <cellStyle name="Input 2 7 2 2 10 2 2" xfId="17557"/>
    <cellStyle name="Input 2 7 2 2 10 3" xfId="17558"/>
    <cellStyle name="Input 2 7 2 2 11" xfId="17559"/>
    <cellStyle name="Input 2 7 2 2 11 2" xfId="17560"/>
    <cellStyle name="Input 2 7 2 2 11 2 2" xfId="17561"/>
    <cellStyle name="Input 2 7 2 2 11 3" xfId="17562"/>
    <cellStyle name="Input 2 7 2 2 12" xfId="17563"/>
    <cellStyle name="Input 2 7 2 2 12 2" xfId="17564"/>
    <cellStyle name="Input 2 7 2 2 12 2 2" xfId="17565"/>
    <cellStyle name="Input 2 7 2 2 12 3" xfId="17566"/>
    <cellStyle name="Input 2 7 2 2 13" xfId="17567"/>
    <cellStyle name="Input 2 7 2 2 13 2" xfId="17568"/>
    <cellStyle name="Input 2 7 2 2 13 2 2" xfId="17569"/>
    <cellStyle name="Input 2 7 2 2 13 3" xfId="17570"/>
    <cellStyle name="Input 2 7 2 2 14" xfId="17571"/>
    <cellStyle name="Input 2 7 2 2 14 2" xfId="17572"/>
    <cellStyle name="Input 2 7 2 2 14 2 2" xfId="17573"/>
    <cellStyle name="Input 2 7 2 2 14 3" xfId="17574"/>
    <cellStyle name="Input 2 7 2 2 15" xfId="17575"/>
    <cellStyle name="Input 2 7 2 2 15 2" xfId="17576"/>
    <cellStyle name="Input 2 7 2 2 15 2 2" xfId="17577"/>
    <cellStyle name="Input 2 7 2 2 15 3" xfId="17578"/>
    <cellStyle name="Input 2 7 2 2 16" xfId="17579"/>
    <cellStyle name="Input 2 7 2 2 16 2" xfId="17580"/>
    <cellStyle name="Input 2 7 2 2 16 2 2" xfId="17581"/>
    <cellStyle name="Input 2 7 2 2 16 3" xfId="17582"/>
    <cellStyle name="Input 2 7 2 2 17" xfId="17583"/>
    <cellStyle name="Input 2 7 2 2 17 2" xfId="17584"/>
    <cellStyle name="Input 2 7 2 2 17 2 2" xfId="17585"/>
    <cellStyle name="Input 2 7 2 2 17 3" xfId="17586"/>
    <cellStyle name="Input 2 7 2 2 18" xfId="17587"/>
    <cellStyle name="Input 2 7 2 2 18 2" xfId="17588"/>
    <cellStyle name="Input 2 7 2 2 18 2 2" xfId="17589"/>
    <cellStyle name="Input 2 7 2 2 18 3" xfId="17590"/>
    <cellStyle name="Input 2 7 2 2 19" xfId="17591"/>
    <cellStyle name="Input 2 7 2 2 19 2" xfId="17592"/>
    <cellStyle name="Input 2 7 2 2 19 2 2" xfId="17593"/>
    <cellStyle name="Input 2 7 2 2 19 3" xfId="17594"/>
    <cellStyle name="Input 2 7 2 2 2" xfId="17595"/>
    <cellStyle name="Input 2 7 2 2 2 2" xfId="17596"/>
    <cellStyle name="Input 2 7 2 2 2 2 2" xfId="17597"/>
    <cellStyle name="Input 2 7 2 2 2 3" xfId="17598"/>
    <cellStyle name="Input 2 7 2 2 20" xfId="17599"/>
    <cellStyle name="Input 2 7 2 2 20 2" xfId="17600"/>
    <cellStyle name="Input 2 7 2 2 20 2 2" xfId="17601"/>
    <cellStyle name="Input 2 7 2 2 20 3" xfId="17602"/>
    <cellStyle name="Input 2 7 2 2 21" xfId="17603"/>
    <cellStyle name="Input 2 7 2 2 21 2" xfId="17604"/>
    <cellStyle name="Input 2 7 2 2 22" xfId="17605"/>
    <cellStyle name="Input 2 7 2 2 3" xfId="17606"/>
    <cellStyle name="Input 2 7 2 2 3 2" xfId="17607"/>
    <cellStyle name="Input 2 7 2 2 3 2 2" xfId="17608"/>
    <cellStyle name="Input 2 7 2 2 3 3" xfId="17609"/>
    <cellStyle name="Input 2 7 2 2 4" xfId="17610"/>
    <cellStyle name="Input 2 7 2 2 4 2" xfId="17611"/>
    <cellStyle name="Input 2 7 2 2 4 2 2" xfId="17612"/>
    <cellStyle name="Input 2 7 2 2 4 3" xfId="17613"/>
    <cellStyle name="Input 2 7 2 2 5" xfId="17614"/>
    <cellStyle name="Input 2 7 2 2 5 2" xfId="17615"/>
    <cellStyle name="Input 2 7 2 2 5 2 2" xfId="17616"/>
    <cellStyle name="Input 2 7 2 2 5 3" xfId="17617"/>
    <cellStyle name="Input 2 7 2 2 6" xfId="17618"/>
    <cellStyle name="Input 2 7 2 2 6 2" xfId="17619"/>
    <cellStyle name="Input 2 7 2 2 6 2 2" xfId="17620"/>
    <cellStyle name="Input 2 7 2 2 6 3" xfId="17621"/>
    <cellStyle name="Input 2 7 2 2 7" xfId="17622"/>
    <cellStyle name="Input 2 7 2 2 7 2" xfId="17623"/>
    <cellStyle name="Input 2 7 2 2 7 2 2" xfId="17624"/>
    <cellStyle name="Input 2 7 2 2 7 3" xfId="17625"/>
    <cellStyle name="Input 2 7 2 2 8" xfId="17626"/>
    <cellStyle name="Input 2 7 2 2 8 2" xfId="17627"/>
    <cellStyle name="Input 2 7 2 2 8 2 2" xfId="17628"/>
    <cellStyle name="Input 2 7 2 2 8 3" xfId="17629"/>
    <cellStyle name="Input 2 7 2 2 9" xfId="17630"/>
    <cellStyle name="Input 2 7 2 2 9 2" xfId="17631"/>
    <cellStyle name="Input 2 7 2 2 9 2 2" xfId="17632"/>
    <cellStyle name="Input 2 7 2 2 9 3" xfId="17633"/>
    <cellStyle name="Input 2 7 2 3" xfId="17634"/>
    <cellStyle name="Input 2 7 2 3 2" xfId="17635"/>
    <cellStyle name="Input 2 7 2 3 2 2" xfId="17636"/>
    <cellStyle name="Input 2 7 2 3 3" xfId="17637"/>
    <cellStyle name="Input 2 7 2 4" xfId="17638"/>
    <cellStyle name="Input 2 7 2 4 2" xfId="17639"/>
    <cellStyle name="Input 2 7 2 4 2 2" xfId="17640"/>
    <cellStyle name="Input 2 7 2 4 3" xfId="17641"/>
    <cellStyle name="Input 2 7 2 5" xfId="17642"/>
    <cellStyle name="Input 2 7 2 5 2" xfId="17643"/>
    <cellStyle name="Input 2 7 2 5 2 2" xfId="17644"/>
    <cellStyle name="Input 2 7 2 5 3" xfId="17645"/>
    <cellStyle name="Input 2 7 2 6" xfId="17646"/>
    <cellStyle name="Input 2 7 2 6 2" xfId="17647"/>
    <cellStyle name="Input 2 7 2 6 2 2" xfId="17648"/>
    <cellStyle name="Input 2 7 2 6 3" xfId="17649"/>
    <cellStyle name="Input 2 7 2 7" xfId="17650"/>
    <cellStyle name="Input 2 7 2 7 2" xfId="17651"/>
    <cellStyle name="Input 2 7 2 7 2 2" xfId="17652"/>
    <cellStyle name="Input 2 7 2 7 3" xfId="17653"/>
    <cellStyle name="Input 2 7 2 8" xfId="17654"/>
    <cellStyle name="Input 2 7 2 8 2" xfId="17655"/>
    <cellStyle name="Input 2 7 2 8 2 2" xfId="17656"/>
    <cellStyle name="Input 2 7 2 8 3" xfId="17657"/>
    <cellStyle name="Input 2 7 2 9" xfId="17658"/>
    <cellStyle name="Input 2 7 2 9 2" xfId="17659"/>
    <cellStyle name="Input 2 7 2 9 2 2" xfId="17660"/>
    <cellStyle name="Input 2 7 2 9 3" xfId="17661"/>
    <cellStyle name="Input 2 7 20" xfId="17662"/>
    <cellStyle name="Input 2 7 20 2" xfId="17663"/>
    <cellStyle name="Input 2 7 20 2 2" xfId="17664"/>
    <cellStyle name="Input 2 7 20 3" xfId="17665"/>
    <cellStyle name="Input 2 7 21" xfId="17666"/>
    <cellStyle name="Input 2 7 21 2" xfId="17667"/>
    <cellStyle name="Input 2 7 22" xfId="17668"/>
    <cellStyle name="Input 2 7 3" xfId="17669"/>
    <cellStyle name="Input 2 7 3 10" xfId="17670"/>
    <cellStyle name="Input 2 7 3 10 2" xfId="17671"/>
    <cellStyle name="Input 2 7 3 10 2 2" xfId="17672"/>
    <cellStyle name="Input 2 7 3 10 3" xfId="17673"/>
    <cellStyle name="Input 2 7 3 11" xfId="17674"/>
    <cellStyle name="Input 2 7 3 11 2" xfId="17675"/>
    <cellStyle name="Input 2 7 3 11 2 2" xfId="17676"/>
    <cellStyle name="Input 2 7 3 11 3" xfId="17677"/>
    <cellStyle name="Input 2 7 3 12" xfId="17678"/>
    <cellStyle name="Input 2 7 3 12 2" xfId="17679"/>
    <cellStyle name="Input 2 7 3 12 2 2" xfId="17680"/>
    <cellStyle name="Input 2 7 3 12 3" xfId="17681"/>
    <cellStyle name="Input 2 7 3 13" xfId="17682"/>
    <cellStyle name="Input 2 7 3 13 2" xfId="17683"/>
    <cellStyle name="Input 2 7 3 13 2 2" xfId="17684"/>
    <cellStyle name="Input 2 7 3 13 3" xfId="17685"/>
    <cellStyle name="Input 2 7 3 14" xfId="17686"/>
    <cellStyle name="Input 2 7 3 14 2" xfId="17687"/>
    <cellStyle name="Input 2 7 3 14 2 2" xfId="17688"/>
    <cellStyle name="Input 2 7 3 14 3" xfId="17689"/>
    <cellStyle name="Input 2 7 3 15" xfId="17690"/>
    <cellStyle name="Input 2 7 3 15 2" xfId="17691"/>
    <cellStyle name="Input 2 7 3 15 2 2" xfId="17692"/>
    <cellStyle name="Input 2 7 3 15 3" xfId="17693"/>
    <cellStyle name="Input 2 7 3 16" xfId="17694"/>
    <cellStyle name="Input 2 7 3 16 2" xfId="17695"/>
    <cellStyle name="Input 2 7 3 16 2 2" xfId="17696"/>
    <cellStyle name="Input 2 7 3 16 3" xfId="17697"/>
    <cellStyle name="Input 2 7 3 17" xfId="17698"/>
    <cellStyle name="Input 2 7 3 17 2" xfId="17699"/>
    <cellStyle name="Input 2 7 3 17 2 2" xfId="17700"/>
    <cellStyle name="Input 2 7 3 17 3" xfId="17701"/>
    <cellStyle name="Input 2 7 3 18" xfId="17702"/>
    <cellStyle name="Input 2 7 3 18 2" xfId="17703"/>
    <cellStyle name="Input 2 7 3 19" xfId="17704"/>
    <cellStyle name="Input 2 7 3 2" xfId="17705"/>
    <cellStyle name="Input 2 7 3 2 10" xfId="17706"/>
    <cellStyle name="Input 2 7 3 2 10 2" xfId="17707"/>
    <cellStyle name="Input 2 7 3 2 10 2 2" xfId="17708"/>
    <cellStyle name="Input 2 7 3 2 10 3" xfId="17709"/>
    <cellStyle name="Input 2 7 3 2 11" xfId="17710"/>
    <cellStyle name="Input 2 7 3 2 11 2" xfId="17711"/>
    <cellStyle name="Input 2 7 3 2 11 2 2" xfId="17712"/>
    <cellStyle name="Input 2 7 3 2 11 3" xfId="17713"/>
    <cellStyle name="Input 2 7 3 2 12" xfId="17714"/>
    <cellStyle name="Input 2 7 3 2 12 2" xfId="17715"/>
    <cellStyle name="Input 2 7 3 2 12 2 2" xfId="17716"/>
    <cellStyle name="Input 2 7 3 2 12 3" xfId="17717"/>
    <cellStyle name="Input 2 7 3 2 13" xfId="17718"/>
    <cellStyle name="Input 2 7 3 2 13 2" xfId="17719"/>
    <cellStyle name="Input 2 7 3 2 13 2 2" xfId="17720"/>
    <cellStyle name="Input 2 7 3 2 13 3" xfId="17721"/>
    <cellStyle name="Input 2 7 3 2 14" xfId="17722"/>
    <cellStyle name="Input 2 7 3 2 14 2" xfId="17723"/>
    <cellStyle name="Input 2 7 3 2 14 2 2" xfId="17724"/>
    <cellStyle name="Input 2 7 3 2 14 3" xfId="17725"/>
    <cellStyle name="Input 2 7 3 2 15" xfId="17726"/>
    <cellStyle name="Input 2 7 3 2 15 2" xfId="17727"/>
    <cellStyle name="Input 2 7 3 2 15 2 2" xfId="17728"/>
    <cellStyle name="Input 2 7 3 2 15 3" xfId="17729"/>
    <cellStyle name="Input 2 7 3 2 16" xfId="17730"/>
    <cellStyle name="Input 2 7 3 2 16 2" xfId="17731"/>
    <cellStyle name="Input 2 7 3 2 16 2 2" xfId="17732"/>
    <cellStyle name="Input 2 7 3 2 16 3" xfId="17733"/>
    <cellStyle name="Input 2 7 3 2 17" xfId="17734"/>
    <cellStyle name="Input 2 7 3 2 17 2" xfId="17735"/>
    <cellStyle name="Input 2 7 3 2 17 2 2" xfId="17736"/>
    <cellStyle name="Input 2 7 3 2 17 3" xfId="17737"/>
    <cellStyle name="Input 2 7 3 2 18" xfId="17738"/>
    <cellStyle name="Input 2 7 3 2 18 2" xfId="17739"/>
    <cellStyle name="Input 2 7 3 2 18 2 2" xfId="17740"/>
    <cellStyle name="Input 2 7 3 2 18 3" xfId="17741"/>
    <cellStyle name="Input 2 7 3 2 19" xfId="17742"/>
    <cellStyle name="Input 2 7 3 2 19 2" xfId="17743"/>
    <cellStyle name="Input 2 7 3 2 19 2 2" xfId="17744"/>
    <cellStyle name="Input 2 7 3 2 19 3" xfId="17745"/>
    <cellStyle name="Input 2 7 3 2 2" xfId="17746"/>
    <cellStyle name="Input 2 7 3 2 2 2" xfId="17747"/>
    <cellStyle name="Input 2 7 3 2 2 2 2" xfId="17748"/>
    <cellStyle name="Input 2 7 3 2 2 3" xfId="17749"/>
    <cellStyle name="Input 2 7 3 2 20" xfId="17750"/>
    <cellStyle name="Input 2 7 3 2 20 2" xfId="17751"/>
    <cellStyle name="Input 2 7 3 2 20 2 2" xfId="17752"/>
    <cellStyle name="Input 2 7 3 2 20 3" xfId="17753"/>
    <cellStyle name="Input 2 7 3 2 21" xfId="17754"/>
    <cellStyle name="Input 2 7 3 2 21 2" xfId="17755"/>
    <cellStyle name="Input 2 7 3 2 22" xfId="17756"/>
    <cellStyle name="Input 2 7 3 2 3" xfId="17757"/>
    <cellStyle name="Input 2 7 3 2 3 2" xfId="17758"/>
    <cellStyle name="Input 2 7 3 2 3 2 2" xfId="17759"/>
    <cellStyle name="Input 2 7 3 2 3 3" xfId="17760"/>
    <cellStyle name="Input 2 7 3 2 4" xfId="17761"/>
    <cellStyle name="Input 2 7 3 2 4 2" xfId="17762"/>
    <cellStyle name="Input 2 7 3 2 4 2 2" xfId="17763"/>
    <cellStyle name="Input 2 7 3 2 4 3" xfId="17764"/>
    <cellStyle name="Input 2 7 3 2 5" xfId="17765"/>
    <cellStyle name="Input 2 7 3 2 5 2" xfId="17766"/>
    <cellStyle name="Input 2 7 3 2 5 2 2" xfId="17767"/>
    <cellStyle name="Input 2 7 3 2 5 3" xfId="17768"/>
    <cellStyle name="Input 2 7 3 2 6" xfId="17769"/>
    <cellStyle name="Input 2 7 3 2 6 2" xfId="17770"/>
    <cellStyle name="Input 2 7 3 2 6 2 2" xfId="17771"/>
    <cellStyle name="Input 2 7 3 2 6 3" xfId="17772"/>
    <cellStyle name="Input 2 7 3 2 7" xfId="17773"/>
    <cellStyle name="Input 2 7 3 2 7 2" xfId="17774"/>
    <cellStyle name="Input 2 7 3 2 7 2 2" xfId="17775"/>
    <cellStyle name="Input 2 7 3 2 7 3" xfId="17776"/>
    <cellStyle name="Input 2 7 3 2 8" xfId="17777"/>
    <cellStyle name="Input 2 7 3 2 8 2" xfId="17778"/>
    <cellStyle name="Input 2 7 3 2 8 2 2" xfId="17779"/>
    <cellStyle name="Input 2 7 3 2 8 3" xfId="17780"/>
    <cellStyle name="Input 2 7 3 2 9" xfId="17781"/>
    <cellStyle name="Input 2 7 3 2 9 2" xfId="17782"/>
    <cellStyle name="Input 2 7 3 2 9 2 2" xfId="17783"/>
    <cellStyle name="Input 2 7 3 2 9 3" xfId="17784"/>
    <cellStyle name="Input 2 7 3 3" xfId="17785"/>
    <cellStyle name="Input 2 7 3 3 2" xfId="17786"/>
    <cellStyle name="Input 2 7 3 3 2 2" xfId="17787"/>
    <cellStyle name="Input 2 7 3 3 3" xfId="17788"/>
    <cellStyle name="Input 2 7 3 4" xfId="17789"/>
    <cellStyle name="Input 2 7 3 4 2" xfId="17790"/>
    <cellStyle name="Input 2 7 3 4 2 2" xfId="17791"/>
    <cellStyle name="Input 2 7 3 4 3" xfId="17792"/>
    <cellStyle name="Input 2 7 3 5" xfId="17793"/>
    <cellStyle name="Input 2 7 3 5 2" xfId="17794"/>
    <cellStyle name="Input 2 7 3 5 2 2" xfId="17795"/>
    <cellStyle name="Input 2 7 3 5 3" xfId="17796"/>
    <cellStyle name="Input 2 7 3 6" xfId="17797"/>
    <cellStyle name="Input 2 7 3 6 2" xfId="17798"/>
    <cellStyle name="Input 2 7 3 6 2 2" xfId="17799"/>
    <cellStyle name="Input 2 7 3 6 3" xfId="17800"/>
    <cellStyle name="Input 2 7 3 7" xfId="17801"/>
    <cellStyle name="Input 2 7 3 7 2" xfId="17802"/>
    <cellStyle name="Input 2 7 3 7 2 2" xfId="17803"/>
    <cellStyle name="Input 2 7 3 7 3" xfId="17804"/>
    <cellStyle name="Input 2 7 3 8" xfId="17805"/>
    <cellStyle name="Input 2 7 3 8 2" xfId="17806"/>
    <cellStyle name="Input 2 7 3 8 2 2" xfId="17807"/>
    <cellStyle name="Input 2 7 3 8 3" xfId="17808"/>
    <cellStyle name="Input 2 7 3 9" xfId="17809"/>
    <cellStyle name="Input 2 7 3 9 2" xfId="17810"/>
    <cellStyle name="Input 2 7 3 9 2 2" xfId="17811"/>
    <cellStyle name="Input 2 7 3 9 3" xfId="17812"/>
    <cellStyle name="Input 2 7 4" xfId="17813"/>
    <cellStyle name="Input 2 7 4 10" xfId="17814"/>
    <cellStyle name="Input 2 7 4 10 2" xfId="17815"/>
    <cellStyle name="Input 2 7 4 10 2 2" xfId="17816"/>
    <cellStyle name="Input 2 7 4 10 3" xfId="17817"/>
    <cellStyle name="Input 2 7 4 11" xfId="17818"/>
    <cellStyle name="Input 2 7 4 11 2" xfId="17819"/>
    <cellStyle name="Input 2 7 4 11 2 2" xfId="17820"/>
    <cellStyle name="Input 2 7 4 11 3" xfId="17821"/>
    <cellStyle name="Input 2 7 4 12" xfId="17822"/>
    <cellStyle name="Input 2 7 4 12 2" xfId="17823"/>
    <cellStyle name="Input 2 7 4 12 2 2" xfId="17824"/>
    <cellStyle name="Input 2 7 4 12 3" xfId="17825"/>
    <cellStyle name="Input 2 7 4 13" xfId="17826"/>
    <cellStyle name="Input 2 7 4 13 2" xfId="17827"/>
    <cellStyle name="Input 2 7 4 13 2 2" xfId="17828"/>
    <cellStyle name="Input 2 7 4 13 3" xfId="17829"/>
    <cellStyle name="Input 2 7 4 14" xfId="17830"/>
    <cellStyle name="Input 2 7 4 14 2" xfId="17831"/>
    <cellStyle name="Input 2 7 4 14 2 2" xfId="17832"/>
    <cellStyle name="Input 2 7 4 14 3" xfId="17833"/>
    <cellStyle name="Input 2 7 4 15" xfId="17834"/>
    <cellStyle name="Input 2 7 4 15 2" xfId="17835"/>
    <cellStyle name="Input 2 7 4 15 2 2" xfId="17836"/>
    <cellStyle name="Input 2 7 4 15 3" xfId="17837"/>
    <cellStyle name="Input 2 7 4 16" xfId="17838"/>
    <cellStyle name="Input 2 7 4 16 2" xfId="17839"/>
    <cellStyle name="Input 2 7 4 16 2 2" xfId="17840"/>
    <cellStyle name="Input 2 7 4 16 3" xfId="17841"/>
    <cellStyle name="Input 2 7 4 17" xfId="17842"/>
    <cellStyle name="Input 2 7 4 17 2" xfId="17843"/>
    <cellStyle name="Input 2 7 4 17 2 2" xfId="17844"/>
    <cellStyle name="Input 2 7 4 17 3" xfId="17845"/>
    <cellStyle name="Input 2 7 4 18" xfId="17846"/>
    <cellStyle name="Input 2 7 4 18 2" xfId="17847"/>
    <cellStyle name="Input 2 7 4 18 2 2" xfId="17848"/>
    <cellStyle name="Input 2 7 4 18 3" xfId="17849"/>
    <cellStyle name="Input 2 7 4 19" xfId="17850"/>
    <cellStyle name="Input 2 7 4 19 2" xfId="17851"/>
    <cellStyle name="Input 2 7 4 19 2 2" xfId="17852"/>
    <cellStyle name="Input 2 7 4 19 3" xfId="17853"/>
    <cellStyle name="Input 2 7 4 2" xfId="17854"/>
    <cellStyle name="Input 2 7 4 2 10" xfId="17855"/>
    <cellStyle name="Input 2 7 4 2 10 2" xfId="17856"/>
    <cellStyle name="Input 2 7 4 2 10 2 2" xfId="17857"/>
    <cellStyle name="Input 2 7 4 2 10 3" xfId="17858"/>
    <cellStyle name="Input 2 7 4 2 11" xfId="17859"/>
    <cellStyle name="Input 2 7 4 2 11 2" xfId="17860"/>
    <cellStyle name="Input 2 7 4 2 11 2 2" xfId="17861"/>
    <cellStyle name="Input 2 7 4 2 11 3" xfId="17862"/>
    <cellStyle name="Input 2 7 4 2 12" xfId="17863"/>
    <cellStyle name="Input 2 7 4 2 12 2" xfId="17864"/>
    <cellStyle name="Input 2 7 4 2 12 2 2" xfId="17865"/>
    <cellStyle name="Input 2 7 4 2 12 3" xfId="17866"/>
    <cellStyle name="Input 2 7 4 2 13" xfId="17867"/>
    <cellStyle name="Input 2 7 4 2 13 2" xfId="17868"/>
    <cellStyle name="Input 2 7 4 2 13 2 2" xfId="17869"/>
    <cellStyle name="Input 2 7 4 2 13 3" xfId="17870"/>
    <cellStyle name="Input 2 7 4 2 14" xfId="17871"/>
    <cellStyle name="Input 2 7 4 2 14 2" xfId="17872"/>
    <cellStyle name="Input 2 7 4 2 14 2 2" xfId="17873"/>
    <cellStyle name="Input 2 7 4 2 14 3" xfId="17874"/>
    <cellStyle name="Input 2 7 4 2 15" xfId="17875"/>
    <cellStyle name="Input 2 7 4 2 15 2" xfId="17876"/>
    <cellStyle name="Input 2 7 4 2 15 2 2" xfId="17877"/>
    <cellStyle name="Input 2 7 4 2 15 3" xfId="17878"/>
    <cellStyle name="Input 2 7 4 2 16" xfId="17879"/>
    <cellStyle name="Input 2 7 4 2 16 2" xfId="17880"/>
    <cellStyle name="Input 2 7 4 2 16 2 2" xfId="17881"/>
    <cellStyle name="Input 2 7 4 2 16 3" xfId="17882"/>
    <cellStyle name="Input 2 7 4 2 17" xfId="17883"/>
    <cellStyle name="Input 2 7 4 2 17 2" xfId="17884"/>
    <cellStyle name="Input 2 7 4 2 17 2 2" xfId="17885"/>
    <cellStyle name="Input 2 7 4 2 17 3" xfId="17886"/>
    <cellStyle name="Input 2 7 4 2 18" xfId="17887"/>
    <cellStyle name="Input 2 7 4 2 18 2" xfId="17888"/>
    <cellStyle name="Input 2 7 4 2 18 2 2" xfId="17889"/>
    <cellStyle name="Input 2 7 4 2 18 3" xfId="17890"/>
    <cellStyle name="Input 2 7 4 2 19" xfId="17891"/>
    <cellStyle name="Input 2 7 4 2 19 2" xfId="17892"/>
    <cellStyle name="Input 2 7 4 2 19 2 2" xfId="17893"/>
    <cellStyle name="Input 2 7 4 2 19 3" xfId="17894"/>
    <cellStyle name="Input 2 7 4 2 2" xfId="17895"/>
    <cellStyle name="Input 2 7 4 2 2 2" xfId="17896"/>
    <cellStyle name="Input 2 7 4 2 2 2 2" xfId="17897"/>
    <cellStyle name="Input 2 7 4 2 2 3" xfId="17898"/>
    <cellStyle name="Input 2 7 4 2 20" xfId="17899"/>
    <cellStyle name="Input 2 7 4 2 20 2" xfId="17900"/>
    <cellStyle name="Input 2 7 4 2 20 2 2" xfId="17901"/>
    <cellStyle name="Input 2 7 4 2 20 3" xfId="17902"/>
    <cellStyle name="Input 2 7 4 2 21" xfId="17903"/>
    <cellStyle name="Input 2 7 4 2 21 2" xfId="17904"/>
    <cellStyle name="Input 2 7 4 2 22" xfId="17905"/>
    <cellStyle name="Input 2 7 4 2 3" xfId="17906"/>
    <cellStyle name="Input 2 7 4 2 3 2" xfId="17907"/>
    <cellStyle name="Input 2 7 4 2 3 2 2" xfId="17908"/>
    <cellStyle name="Input 2 7 4 2 3 3" xfId="17909"/>
    <cellStyle name="Input 2 7 4 2 4" xfId="17910"/>
    <cellStyle name="Input 2 7 4 2 4 2" xfId="17911"/>
    <cellStyle name="Input 2 7 4 2 4 2 2" xfId="17912"/>
    <cellStyle name="Input 2 7 4 2 4 3" xfId="17913"/>
    <cellStyle name="Input 2 7 4 2 5" xfId="17914"/>
    <cellStyle name="Input 2 7 4 2 5 2" xfId="17915"/>
    <cellStyle name="Input 2 7 4 2 5 2 2" xfId="17916"/>
    <cellStyle name="Input 2 7 4 2 5 3" xfId="17917"/>
    <cellStyle name="Input 2 7 4 2 6" xfId="17918"/>
    <cellStyle name="Input 2 7 4 2 6 2" xfId="17919"/>
    <cellStyle name="Input 2 7 4 2 6 2 2" xfId="17920"/>
    <cellStyle name="Input 2 7 4 2 6 3" xfId="17921"/>
    <cellStyle name="Input 2 7 4 2 7" xfId="17922"/>
    <cellStyle name="Input 2 7 4 2 7 2" xfId="17923"/>
    <cellStyle name="Input 2 7 4 2 7 2 2" xfId="17924"/>
    <cellStyle name="Input 2 7 4 2 7 3" xfId="17925"/>
    <cellStyle name="Input 2 7 4 2 8" xfId="17926"/>
    <cellStyle name="Input 2 7 4 2 8 2" xfId="17927"/>
    <cellStyle name="Input 2 7 4 2 8 2 2" xfId="17928"/>
    <cellStyle name="Input 2 7 4 2 8 3" xfId="17929"/>
    <cellStyle name="Input 2 7 4 2 9" xfId="17930"/>
    <cellStyle name="Input 2 7 4 2 9 2" xfId="17931"/>
    <cellStyle name="Input 2 7 4 2 9 2 2" xfId="17932"/>
    <cellStyle name="Input 2 7 4 2 9 3" xfId="17933"/>
    <cellStyle name="Input 2 7 4 20" xfId="17934"/>
    <cellStyle name="Input 2 7 4 20 2" xfId="17935"/>
    <cellStyle name="Input 2 7 4 20 2 2" xfId="17936"/>
    <cellStyle name="Input 2 7 4 20 3" xfId="17937"/>
    <cellStyle name="Input 2 7 4 21" xfId="17938"/>
    <cellStyle name="Input 2 7 4 21 2" xfId="17939"/>
    <cellStyle name="Input 2 7 4 21 2 2" xfId="17940"/>
    <cellStyle name="Input 2 7 4 21 3" xfId="17941"/>
    <cellStyle name="Input 2 7 4 22" xfId="17942"/>
    <cellStyle name="Input 2 7 4 22 2" xfId="17943"/>
    <cellStyle name="Input 2 7 4 23" xfId="17944"/>
    <cellStyle name="Input 2 7 4 3" xfId="17945"/>
    <cellStyle name="Input 2 7 4 3 2" xfId="17946"/>
    <cellStyle name="Input 2 7 4 3 2 2" xfId="17947"/>
    <cellStyle name="Input 2 7 4 3 3" xfId="17948"/>
    <cellStyle name="Input 2 7 4 4" xfId="17949"/>
    <cellStyle name="Input 2 7 4 4 2" xfId="17950"/>
    <cellStyle name="Input 2 7 4 4 2 2" xfId="17951"/>
    <cellStyle name="Input 2 7 4 4 3" xfId="17952"/>
    <cellStyle name="Input 2 7 4 5" xfId="17953"/>
    <cellStyle name="Input 2 7 4 5 2" xfId="17954"/>
    <cellStyle name="Input 2 7 4 5 2 2" xfId="17955"/>
    <cellStyle name="Input 2 7 4 5 3" xfId="17956"/>
    <cellStyle name="Input 2 7 4 6" xfId="17957"/>
    <cellStyle name="Input 2 7 4 6 2" xfId="17958"/>
    <cellStyle name="Input 2 7 4 6 2 2" xfId="17959"/>
    <cellStyle name="Input 2 7 4 6 3" xfId="17960"/>
    <cellStyle name="Input 2 7 4 7" xfId="17961"/>
    <cellStyle name="Input 2 7 4 7 2" xfId="17962"/>
    <cellStyle name="Input 2 7 4 7 2 2" xfId="17963"/>
    <cellStyle name="Input 2 7 4 7 3" xfId="17964"/>
    <cellStyle name="Input 2 7 4 8" xfId="17965"/>
    <cellStyle name="Input 2 7 4 8 2" xfId="17966"/>
    <cellStyle name="Input 2 7 4 8 2 2" xfId="17967"/>
    <cellStyle name="Input 2 7 4 8 3" xfId="17968"/>
    <cellStyle name="Input 2 7 4 9" xfId="17969"/>
    <cellStyle name="Input 2 7 4 9 2" xfId="17970"/>
    <cellStyle name="Input 2 7 4 9 2 2" xfId="17971"/>
    <cellStyle name="Input 2 7 4 9 3" xfId="17972"/>
    <cellStyle name="Input 2 7 5" xfId="17973"/>
    <cellStyle name="Input 2 7 5 10" xfId="17974"/>
    <cellStyle name="Input 2 7 5 10 2" xfId="17975"/>
    <cellStyle name="Input 2 7 5 10 2 2" xfId="17976"/>
    <cellStyle name="Input 2 7 5 10 3" xfId="17977"/>
    <cellStyle name="Input 2 7 5 11" xfId="17978"/>
    <cellStyle name="Input 2 7 5 11 2" xfId="17979"/>
    <cellStyle name="Input 2 7 5 11 2 2" xfId="17980"/>
    <cellStyle name="Input 2 7 5 11 3" xfId="17981"/>
    <cellStyle name="Input 2 7 5 12" xfId="17982"/>
    <cellStyle name="Input 2 7 5 12 2" xfId="17983"/>
    <cellStyle name="Input 2 7 5 12 2 2" xfId="17984"/>
    <cellStyle name="Input 2 7 5 12 3" xfId="17985"/>
    <cellStyle name="Input 2 7 5 13" xfId="17986"/>
    <cellStyle name="Input 2 7 5 13 2" xfId="17987"/>
    <cellStyle name="Input 2 7 5 13 2 2" xfId="17988"/>
    <cellStyle name="Input 2 7 5 13 3" xfId="17989"/>
    <cellStyle name="Input 2 7 5 14" xfId="17990"/>
    <cellStyle name="Input 2 7 5 14 2" xfId="17991"/>
    <cellStyle name="Input 2 7 5 14 2 2" xfId="17992"/>
    <cellStyle name="Input 2 7 5 14 3" xfId="17993"/>
    <cellStyle name="Input 2 7 5 15" xfId="17994"/>
    <cellStyle name="Input 2 7 5 15 2" xfId="17995"/>
    <cellStyle name="Input 2 7 5 15 2 2" xfId="17996"/>
    <cellStyle name="Input 2 7 5 15 3" xfId="17997"/>
    <cellStyle name="Input 2 7 5 16" xfId="17998"/>
    <cellStyle name="Input 2 7 5 16 2" xfId="17999"/>
    <cellStyle name="Input 2 7 5 16 2 2" xfId="18000"/>
    <cellStyle name="Input 2 7 5 16 3" xfId="18001"/>
    <cellStyle name="Input 2 7 5 17" xfId="18002"/>
    <cellStyle name="Input 2 7 5 17 2" xfId="18003"/>
    <cellStyle name="Input 2 7 5 17 2 2" xfId="18004"/>
    <cellStyle name="Input 2 7 5 17 3" xfId="18005"/>
    <cellStyle name="Input 2 7 5 18" xfId="18006"/>
    <cellStyle name="Input 2 7 5 18 2" xfId="18007"/>
    <cellStyle name="Input 2 7 5 18 2 2" xfId="18008"/>
    <cellStyle name="Input 2 7 5 18 3" xfId="18009"/>
    <cellStyle name="Input 2 7 5 19" xfId="18010"/>
    <cellStyle name="Input 2 7 5 19 2" xfId="18011"/>
    <cellStyle name="Input 2 7 5 19 2 2" xfId="18012"/>
    <cellStyle name="Input 2 7 5 19 3" xfId="18013"/>
    <cellStyle name="Input 2 7 5 2" xfId="18014"/>
    <cellStyle name="Input 2 7 5 2 2" xfId="18015"/>
    <cellStyle name="Input 2 7 5 2 2 2" xfId="18016"/>
    <cellStyle name="Input 2 7 5 2 3" xfId="18017"/>
    <cellStyle name="Input 2 7 5 20" xfId="18018"/>
    <cellStyle name="Input 2 7 5 20 2" xfId="18019"/>
    <cellStyle name="Input 2 7 5 20 2 2" xfId="18020"/>
    <cellStyle name="Input 2 7 5 20 3" xfId="18021"/>
    <cellStyle name="Input 2 7 5 21" xfId="18022"/>
    <cellStyle name="Input 2 7 5 21 2" xfId="18023"/>
    <cellStyle name="Input 2 7 5 22" xfId="18024"/>
    <cellStyle name="Input 2 7 5 3" xfId="18025"/>
    <cellStyle name="Input 2 7 5 3 2" xfId="18026"/>
    <cellStyle name="Input 2 7 5 3 2 2" xfId="18027"/>
    <cellStyle name="Input 2 7 5 3 3" xfId="18028"/>
    <cellStyle name="Input 2 7 5 4" xfId="18029"/>
    <cellStyle name="Input 2 7 5 4 2" xfId="18030"/>
    <cellStyle name="Input 2 7 5 4 2 2" xfId="18031"/>
    <cellStyle name="Input 2 7 5 4 3" xfId="18032"/>
    <cellStyle name="Input 2 7 5 5" xfId="18033"/>
    <cellStyle name="Input 2 7 5 5 2" xfId="18034"/>
    <cellStyle name="Input 2 7 5 5 2 2" xfId="18035"/>
    <cellStyle name="Input 2 7 5 5 3" xfId="18036"/>
    <cellStyle name="Input 2 7 5 6" xfId="18037"/>
    <cellStyle name="Input 2 7 5 6 2" xfId="18038"/>
    <cellStyle name="Input 2 7 5 6 2 2" xfId="18039"/>
    <cellStyle name="Input 2 7 5 6 3" xfId="18040"/>
    <cellStyle name="Input 2 7 5 7" xfId="18041"/>
    <cellStyle name="Input 2 7 5 7 2" xfId="18042"/>
    <cellStyle name="Input 2 7 5 7 2 2" xfId="18043"/>
    <cellStyle name="Input 2 7 5 7 3" xfId="18044"/>
    <cellStyle name="Input 2 7 5 8" xfId="18045"/>
    <cellStyle name="Input 2 7 5 8 2" xfId="18046"/>
    <cellStyle name="Input 2 7 5 8 2 2" xfId="18047"/>
    <cellStyle name="Input 2 7 5 8 3" xfId="18048"/>
    <cellStyle name="Input 2 7 5 9" xfId="18049"/>
    <cellStyle name="Input 2 7 5 9 2" xfId="18050"/>
    <cellStyle name="Input 2 7 5 9 2 2" xfId="18051"/>
    <cellStyle name="Input 2 7 5 9 3" xfId="18052"/>
    <cellStyle name="Input 2 7 6" xfId="18053"/>
    <cellStyle name="Input 2 7 6 2" xfId="18054"/>
    <cellStyle name="Input 2 7 6 2 2" xfId="18055"/>
    <cellStyle name="Input 2 7 6 3" xfId="18056"/>
    <cellStyle name="Input 2 7 7" xfId="18057"/>
    <cellStyle name="Input 2 7 7 2" xfId="18058"/>
    <cellStyle name="Input 2 7 7 2 2" xfId="18059"/>
    <cellStyle name="Input 2 7 7 3" xfId="18060"/>
    <cellStyle name="Input 2 7 8" xfId="18061"/>
    <cellStyle name="Input 2 7 8 2" xfId="18062"/>
    <cellStyle name="Input 2 7 8 2 2" xfId="18063"/>
    <cellStyle name="Input 2 7 8 3" xfId="18064"/>
    <cellStyle name="Input 2 7 9" xfId="18065"/>
    <cellStyle name="Input 2 7 9 2" xfId="18066"/>
    <cellStyle name="Input 2 7 9 2 2" xfId="18067"/>
    <cellStyle name="Input 2 7 9 3" xfId="18068"/>
    <cellStyle name="Input 2 8" xfId="18069"/>
    <cellStyle name="Input 2 8 10" xfId="18070"/>
    <cellStyle name="Input 2 8 10 2" xfId="18071"/>
    <cellStyle name="Input 2 8 10 2 2" xfId="18072"/>
    <cellStyle name="Input 2 8 10 3" xfId="18073"/>
    <cellStyle name="Input 2 8 11" xfId="18074"/>
    <cellStyle name="Input 2 8 11 2" xfId="18075"/>
    <cellStyle name="Input 2 8 11 2 2" xfId="18076"/>
    <cellStyle name="Input 2 8 11 3" xfId="18077"/>
    <cellStyle name="Input 2 8 12" xfId="18078"/>
    <cellStyle name="Input 2 8 12 2" xfId="18079"/>
    <cellStyle name="Input 2 8 12 2 2" xfId="18080"/>
    <cellStyle name="Input 2 8 12 3" xfId="18081"/>
    <cellStyle name="Input 2 8 13" xfId="18082"/>
    <cellStyle name="Input 2 8 13 2" xfId="18083"/>
    <cellStyle name="Input 2 8 13 2 2" xfId="18084"/>
    <cellStyle name="Input 2 8 13 3" xfId="18085"/>
    <cellStyle name="Input 2 8 14" xfId="18086"/>
    <cellStyle name="Input 2 8 14 2" xfId="18087"/>
    <cellStyle name="Input 2 8 14 2 2" xfId="18088"/>
    <cellStyle name="Input 2 8 14 3" xfId="18089"/>
    <cellStyle name="Input 2 8 15" xfId="18090"/>
    <cellStyle name="Input 2 8 15 2" xfId="18091"/>
    <cellStyle name="Input 2 8 15 2 2" xfId="18092"/>
    <cellStyle name="Input 2 8 15 3" xfId="18093"/>
    <cellStyle name="Input 2 8 16" xfId="18094"/>
    <cellStyle name="Input 2 8 16 2" xfId="18095"/>
    <cellStyle name="Input 2 8 16 2 2" xfId="18096"/>
    <cellStyle name="Input 2 8 16 3" xfId="18097"/>
    <cellStyle name="Input 2 8 17" xfId="18098"/>
    <cellStyle name="Input 2 8 17 2" xfId="18099"/>
    <cellStyle name="Input 2 8 17 2 2" xfId="18100"/>
    <cellStyle name="Input 2 8 17 3" xfId="18101"/>
    <cellStyle name="Input 2 8 18" xfId="18102"/>
    <cellStyle name="Input 2 8 18 2" xfId="18103"/>
    <cellStyle name="Input 2 8 19" xfId="18104"/>
    <cellStyle name="Input 2 8 2" xfId="18105"/>
    <cellStyle name="Input 2 8 2 10" xfId="18106"/>
    <cellStyle name="Input 2 8 2 10 2" xfId="18107"/>
    <cellStyle name="Input 2 8 2 10 2 2" xfId="18108"/>
    <cellStyle name="Input 2 8 2 10 3" xfId="18109"/>
    <cellStyle name="Input 2 8 2 11" xfId="18110"/>
    <cellStyle name="Input 2 8 2 11 2" xfId="18111"/>
    <cellStyle name="Input 2 8 2 11 2 2" xfId="18112"/>
    <cellStyle name="Input 2 8 2 11 3" xfId="18113"/>
    <cellStyle name="Input 2 8 2 12" xfId="18114"/>
    <cellStyle name="Input 2 8 2 12 2" xfId="18115"/>
    <cellStyle name="Input 2 8 2 12 2 2" xfId="18116"/>
    <cellStyle name="Input 2 8 2 12 3" xfId="18117"/>
    <cellStyle name="Input 2 8 2 13" xfId="18118"/>
    <cellStyle name="Input 2 8 2 13 2" xfId="18119"/>
    <cellStyle name="Input 2 8 2 13 2 2" xfId="18120"/>
    <cellStyle name="Input 2 8 2 13 3" xfId="18121"/>
    <cellStyle name="Input 2 8 2 14" xfId="18122"/>
    <cellStyle name="Input 2 8 2 14 2" xfId="18123"/>
    <cellStyle name="Input 2 8 2 14 2 2" xfId="18124"/>
    <cellStyle name="Input 2 8 2 14 3" xfId="18125"/>
    <cellStyle name="Input 2 8 2 15" xfId="18126"/>
    <cellStyle name="Input 2 8 2 15 2" xfId="18127"/>
    <cellStyle name="Input 2 8 2 15 2 2" xfId="18128"/>
    <cellStyle name="Input 2 8 2 15 3" xfId="18129"/>
    <cellStyle name="Input 2 8 2 16" xfId="18130"/>
    <cellStyle name="Input 2 8 2 16 2" xfId="18131"/>
    <cellStyle name="Input 2 8 2 16 2 2" xfId="18132"/>
    <cellStyle name="Input 2 8 2 16 3" xfId="18133"/>
    <cellStyle name="Input 2 8 2 17" xfId="18134"/>
    <cellStyle name="Input 2 8 2 17 2" xfId="18135"/>
    <cellStyle name="Input 2 8 2 17 2 2" xfId="18136"/>
    <cellStyle name="Input 2 8 2 17 3" xfId="18137"/>
    <cellStyle name="Input 2 8 2 18" xfId="18138"/>
    <cellStyle name="Input 2 8 2 18 2" xfId="18139"/>
    <cellStyle name="Input 2 8 2 18 2 2" xfId="18140"/>
    <cellStyle name="Input 2 8 2 18 3" xfId="18141"/>
    <cellStyle name="Input 2 8 2 19" xfId="18142"/>
    <cellStyle name="Input 2 8 2 19 2" xfId="18143"/>
    <cellStyle name="Input 2 8 2 19 2 2" xfId="18144"/>
    <cellStyle name="Input 2 8 2 19 3" xfId="18145"/>
    <cellStyle name="Input 2 8 2 2" xfId="18146"/>
    <cellStyle name="Input 2 8 2 2 2" xfId="18147"/>
    <cellStyle name="Input 2 8 2 2 2 2" xfId="18148"/>
    <cellStyle name="Input 2 8 2 2 2 3" xfId="18149"/>
    <cellStyle name="Input 2 8 2 2 3" xfId="18150"/>
    <cellStyle name="Input 2 8 2 2 4" xfId="18151"/>
    <cellStyle name="Input 2 8 2 20" xfId="18152"/>
    <cellStyle name="Input 2 8 2 20 2" xfId="18153"/>
    <cellStyle name="Input 2 8 2 20 2 2" xfId="18154"/>
    <cellStyle name="Input 2 8 2 20 3" xfId="18155"/>
    <cellStyle name="Input 2 8 2 21" xfId="18156"/>
    <cellStyle name="Input 2 8 2 21 2" xfId="18157"/>
    <cellStyle name="Input 2 8 2 22" xfId="18158"/>
    <cellStyle name="Input 2 8 2 3" xfId="18159"/>
    <cellStyle name="Input 2 8 2 3 2" xfId="18160"/>
    <cellStyle name="Input 2 8 2 3 2 2" xfId="18161"/>
    <cellStyle name="Input 2 8 2 3 3" xfId="18162"/>
    <cellStyle name="Input 2 8 2 4" xfId="18163"/>
    <cellStyle name="Input 2 8 2 4 2" xfId="18164"/>
    <cellStyle name="Input 2 8 2 4 2 2" xfId="18165"/>
    <cellStyle name="Input 2 8 2 4 3" xfId="18166"/>
    <cellStyle name="Input 2 8 2 5" xfId="18167"/>
    <cellStyle name="Input 2 8 2 5 2" xfId="18168"/>
    <cellStyle name="Input 2 8 2 5 2 2" xfId="18169"/>
    <cellStyle name="Input 2 8 2 5 3" xfId="18170"/>
    <cellStyle name="Input 2 8 2 6" xfId="18171"/>
    <cellStyle name="Input 2 8 2 6 2" xfId="18172"/>
    <cellStyle name="Input 2 8 2 6 2 2" xfId="18173"/>
    <cellStyle name="Input 2 8 2 6 3" xfId="18174"/>
    <cellStyle name="Input 2 8 2 7" xfId="18175"/>
    <cellStyle name="Input 2 8 2 7 2" xfId="18176"/>
    <cellStyle name="Input 2 8 2 7 2 2" xfId="18177"/>
    <cellStyle name="Input 2 8 2 7 3" xfId="18178"/>
    <cellStyle name="Input 2 8 2 8" xfId="18179"/>
    <cellStyle name="Input 2 8 2 8 2" xfId="18180"/>
    <cellStyle name="Input 2 8 2 8 2 2" xfId="18181"/>
    <cellStyle name="Input 2 8 2 8 3" xfId="18182"/>
    <cellStyle name="Input 2 8 2 9" xfId="18183"/>
    <cellStyle name="Input 2 8 2 9 2" xfId="18184"/>
    <cellStyle name="Input 2 8 2 9 2 2" xfId="18185"/>
    <cellStyle name="Input 2 8 2 9 3" xfId="18186"/>
    <cellStyle name="Input 2 8 3" xfId="18187"/>
    <cellStyle name="Input 2 8 3 2" xfId="18188"/>
    <cellStyle name="Input 2 8 3 2 2" xfId="18189"/>
    <cellStyle name="Input 2 8 3 2 3" xfId="18190"/>
    <cellStyle name="Input 2 8 3 3" xfId="18191"/>
    <cellStyle name="Input 2 8 3 4" xfId="18192"/>
    <cellStyle name="Input 2 8 4" xfId="18193"/>
    <cellStyle name="Input 2 8 4 2" xfId="18194"/>
    <cellStyle name="Input 2 8 4 2 2" xfId="18195"/>
    <cellStyle name="Input 2 8 4 3" xfId="18196"/>
    <cellStyle name="Input 2 8 5" xfId="18197"/>
    <cellStyle name="Input 2 8 5 2" xfId="18198"/>
    <cellStyle name="Input 2 8 5 2 2" xfId="18199"/>
    <cellStyle name="Input 2 8 5 3" xfId="18200"/>
    <cellStyle name="Input 2 8 6" xfId="18201"/>
    <cellStyle name="Input 2 8 6 2" xfId="18202"/>
    <cellStyle name="Input 2 8 6 2 2" xfId="18203"/>
    <cellStyle name="Input 2 8 6 3" xfId="18204"/>
    <cellStyle name="Input 2 8 7" xfId="18205"/>
    <cellStyle name="Input 2 8 7 2" xfId="18206"/>
    <cellStyle name="Input 2 8 7 2 2" xfId="18207"/>
    <cellStyle name="Input 2 8 7 3" xfId="18208"/>
    <cellStyle name="Input 2 8 8" xfId="18209"/>
    <cellStyle name="Input 2 8 8 2" xfId="18210"/>
    <cellStyle name="Input 2 8 8 2 2" xfId="18211"/>
    <cellStyle name="Input 2 8 8 3" xfId="18212"/>
    <cellStyle name="Input 2 8 9" xfId="18213"/>
    <cellStyle name="Input 2 8 9 2" xfId="18214"/>
    <cellStyle name="Input 2 8 9 2 2" xfId="18215"/>
    <cellStyle name="Input 2 8 9 3" xfId="18216"/>
    <cellStyle name="Input 2 9" xfId="18217"/>
    <cellStyle name="Input 2 9 10" xfId="18218"/>
    <cellStyle name="Input 2 9 10 2" xfId="18219"/>
    <cellStyle name="Input 2 9 10 2 2" xfId="18220"/>
    <cellStyle name="Input 2 9 10 3" xfId="18221"/>
    <cellStyle name="Input 2 9 11" xfId="18222"/>
    <cellStyle name="Input 2 9 11 2" xfId="18223"/>
    <cellStyle name="Input 2 9 11 2 2" xfId="18224"/>
    <cellStyle name="Input 2 9 11 3" xfId="18225"/>
    <cellStyle name="Input 2 9 12" xfId="18226"/>
    <cellStyle name="Input 2 9 12 2" xfId="18227"/>
    <cellStyle name="Input 2 9 12 2 2" xfId="18228"/>
    <cellStyle name="Input 2 9 12 3" xfId="18229"/>
    <cellStyle name="Input 2 9 13" xfId="18230"/>
    <cellStyle name="Input 2 9 13 2" xfId="18231"/>
    <cellStyle name="Input 2 9 13 2 2" xfId="18232"/>
    <cellStyle name="Input 2 9 13 3" xfId="18233"/>
    <cellStyle name="Input 2 9 14" xfId="18234"/>
    <cellStyle name="Input 2 9 14 2" xfId="18235"/>
    <cellStyle name="Input 2 9 14 2 2" xfId="18236"/>
    <cellStyle name="Input 2 9 14 3" xfId="18237"/>
    <cellStyle name="Input 2 9 15" xfId="18238"/>
    <cellStyle name="Input 2 9 15 2" xfId="18239"/>
    <cellStyle name="Input 2 9 15 2 2" xfId="18240"/>
    <cellStyle name="Input 2 9 15 3" xfId="18241"/>
    <cellStyle name="Input 2 9 16" xfId="18242"/>
    <cellStyle name="Input 2 9 16 2" xfId="18243"/>
    <cellStyle name="Input 2 9 16 2 2" xfId="18244"/>
    <cellStyle name="Input 2 9 16 3" xfId="18245"/>
    <cellStyle name="Input 2 9 17" xfId="18246"/>
    <cellStyle name="Input 2 9 17 2" xfId="18247"/>
    <cellStyle name="Input 2 9 17 2 2" xfId="18248"/>
    <cellStyle name="Input 2 9 17 3" xfId="18249"/>
    <cellStyle name="Input 2 9 18" xfId="18250"/>
    <cellStyle name="Input 2 9 18 2" xfId="18251"/>
    <cellStyle name="Input 2 9 19" xfId="18252"/>
    <cellStyle name="Input 2 9 2" xfId="18253"/>
    <cellStyle name="Input 2 9 2 10" xfId="18254"/>
    <cellStyle name="Input 2 9 2 10 2" xfId="18255"/>
    <cellStyle name="Input 2 9 2 10 2 2" xfId="18256"/>
    <cellStyle name="Input 2 9 2 10 3" xfId="18257"/>
    <cellStyle name="Input 2 9 2 11" xfId="18258"/>
    <cellStyle name="Input 2 9 2 11 2" xfId="18259"/>
    <cellStyle name="Input 2 9 2 11 2 2" xfId="18260"/>
    <cellStyle name="Input 2 9 2 11 3" xfId="18261"/>
    <cellStyle name="Input 2 9 2 12" xfId="18262"/>
    <cellStyle name="Input 2 9 2 12 2" xfId="18263"/>
    <cellStyle name="Input 2 9 2 12 2 2" xfId="18264"/>
    <cellStyle name="Input 2 9 2 12 3" xfId="18265"/>
    <cellStyle name="Input 2 9 2 13" xfId="18266"/>
    <cellStyle name="Input 2 9 2 13 2" xfId="18267"/>
    <cellStyle name="Input 2 9 2 13 2 2" xfId="18268"/>
    <cellStyle name="Input 2 9 2 13 3" xfId="18269"/>
    <cellStyle name="Input 2 9 2 14" xfId="18270"/>
    <cellStyle name="Input 2 9 2 14 2" xfId="18271"/>
    <cellStyle name="Input 2 9 2 14 2 2" xfId="18272"/>
    <cellStyle name="Input 2 9 2 14 3" xfId="18273"/>
    <cellStyle name="Input 2 9 2 15" xfId="18274"/>
    <cellStyle name="Input 2 9 2 15 2" xfId="18275"/>
    <cellStyle name="Input 2 9 2 15 2 2" xfId="18276"/>
    <cellStyle name="Input 2 9 2 15 3" xfId="18277"/>
    <cellStyle name="Input 2 9 2 16" xfId="18278"/>
    <cellStyle name="Input 2 9 2 16 2" xfId="18279"/>
    <cellStyle name="Input 2 9 2 16 2 2" xfId="18280"/>
    <cellStyle name="Input 2 9 2 16 3" xfId="18281"/>
    <cellStyle name="Input 2 9 2 17" xfId="18282"/>
    <cellStyle name="Input 2 9 2 17 2" xfId="18283"/>
    <cellStyle name="Input 2 9 2 17 2 2" xfId="18284"/>
    <cellStyle name="Input 2 9 2 17 3" xfId="18285"/>
    <cellStyle name="Input 2 9 2 18" xfId="18286"/>
    <cellStyle name="Input 2 9 2 18 2" xfId="18287"/>
    <cellStyle name="Input 2 9 2 18 2 2" xfId="18288"/>
    <cellStyle name="Input 2 9 2 18 3" xfId="18289"/>
    <cellStyle name="Input 2 9 2 19" xfId="18290"/>
    <cellStyle name="Input 2 9 2 19 2" xfId="18291"/>
    <cellStyle name="Input 2 9 2 19 2 2" xfId="18292"/>
    <cellStyle name="Input 2 9 2 19 3" xfId="18293"/>
    <cellStyle name="Input 2 9 2 2" xfId="18294"/>
    <cellStyle name="Input 2 9 2 2 2" xfId="18295"/>
    <cellStyle name="Input 2 9 2 2 2 2" xfId="18296"/>
    <cellStyle name="Input 2 9 2 2 2 3" xfId="18297"/>
    <cellStyle name="Input 2 9 2 2 3" xfId="18298"/>
    <cellStyle name="Input 2 9 2 2 4" xfId="18299"/>
    <cellStyle name="Input 2 9 2 20" xfId="18300"/>
    <cellStyle name="Input 2 9 2 20 2" xfId="18301"/>
    <cellStyle name="Input 2 9 2 20 2 2" xfId="18302"/>
    <cellStyle name="Input 2 9 2 20 3" xfId="18303"/>
    <cellStyle name="Input 2 9 2 21" xfId="18304"/>
    <cellStyle name="Input 2 9 2 21 2" xfId="18305"/>
    <cellStyle name="Input 2 9 2 22" xfId="18306"/>
    <cellStyle name="Input 2 9 2 3" xfId="18307"/>
    <cellStyle name="Input 2 9 2 3 2" xfId="18308"/>
    <cellStyle name="Input 2 9 2 3 2 2" xfId="18309"/>
    <cellStyle name="Input 2 9 2 3 3" xfId="18310"/>
    <cellStyle name="Input 2 9 2 4" xfId="18311"/>
    <cellStyle name="Input 2 9 2 4 2" xfId="18312"/>
    <cellStyle name="Input 2 9 2 4 2 2" xfId="18313"/>
    <cellStyle name="Input 2 9 2 4 3" xfId="18314"/>
    <cellStyle name="Input 2 9 2 5" xfId="18315"/>
    <cellStyle name="Input 2 9 2 5 2" xfId="18316"/>
    <cellStyle name="Input 2 9 2 5 2 2" xfId="18317"/>
    <cellStyle name="Input 2 9 2 5 3" xfId="18318"/>
    <cellStyle name="Input 2 9 2 6" xfId="18319"/>
    <cellStyle name="Input 2 9 2 6 2" xfId="18320"/>
    <cellStyle name="Input 2 9 2 6 2 2" xfId="18321"/>
    <cellStyle name="Input 2 9 2 6 3" xfId="18322"/>
    <cellStyle name="Input 2 9 2 7" xfId="18323"/>
    <cellStyle name="Input 2 9 2 7 2" xfId="18324"/>
    <cellStyle name="Input 2 9 2 7 2 2" xfId="18325"/>
    <cellStyle name="Input 2 9 2 7 3" xfId="18326"/>
    <cellStyle name="Input 2 9 2 8" xfId="18327"/>
    <cellStyle name="Input 2 9 2 8 2" xfId="18328"/>
    <cellStyle name="Input 2 9 2 8 2 2" xfId="18329"/>
    <cellStyle name="Input 2 9 2 8 3" xfId="18330"/>
    <cellStyle name="Input 2 9 2 9" xfId="18331"/>
    <cellStyle name="Input 2 9 2 9 2" xfId="18332"/>
    <cellStyle name="Input 2 9 2 9 2 2" xfId="18333"/>
    <cellStyle name="Input 2 9 2 9 3" xfId="18334"/>
    <cellStyle name="Input 2 9 3" xfId="18335"/>
    <cellStyle name="Input 2 9 3 2" xfId="18336"/>
    <cellStyle name="Input 2 9 3 2 2" xfId="18337"/>
    <cellStyle name="Input 2 9 3 2 3" xfId="18338"/>
    <cellStyle name="Input 2 9 3 3" xfId="18339"/>
    <cellStyle name="Input 2 9 3 4" xfId="18340"/>
    <cellStyle name="Input 2 9 4" xfId="18341"/>
    <cellStyle name="Input 2 9 4 2" xfId="18342"/>
    <cellStyle name="Input 2 9 4 2 2" xfId="18343"/>
    <cellStyle name="Input 2 9 4 3" xfId="18344"/>
    <cellStyle name="Input 2 9 5" xfId="18345"/>
    <cellStyle name="Input 2 9 5 2" xfId="18346"/>
    <cellStyle name="Input 2 9 5 2 2" xfId="18347"/>
    <cellStyle name="Input 2 9 5 3" xfId="18348"/>
    <cellStyle name="Input 2 9 6" xfId="18349"/>
    <cellStyle name="Input 2 9 6 2" xfId="18350"/>
    <cellStyle name="Input 2 9 6 2 2" xfId="18351"/>
    <cellStyle name="Input 2 9 6 3" xfId="18352"/>
    <cellStyle name="Input 2 9 7" xfId="18353"/>
    <cellStyle name="Input 2 9 7 2" xfId="18354"/>
    <cellStyle name="Input 2 9 7 2 2" xfId="18355"/>
    <cellStyle name="Input 2 9 7 3" xfId="18356"/>
    <cellStyle name="Input 2 9 8" xfId="18357"/>
    <cellStyle name="Input 2 9 8 2" xfId="18358"/>
    <cellStyle name="Input 2 9 8 2 2" xfId="18359"/>
    <cellStyle name="Input 2 9 8 3" xfId="18360"/>
    <cellStyle name="Input 2 9 9" xfId="18361"/>
    <cellStyle name="Input 2 9 9 2" xfId="18362"/>
    <cellStyle name="Input 2 9 9 2 2" xfId="18363"/>
    <cellStyle name="Input 2 9 9 3" xfId="18364"/>
    <cellStyle name="Input 2_5A4 10-11 Templates Final" xfId="18365"/>
    <cellStyle name="Input 3" xfId="18366"/>
    <cellStyle name="Input 3 10" xfId="18367"/>
    <cellStyle name="Input 3 10 2" xfId="18368"/>
    <cellStyle name="Input 3 10 2 2" xfId="18369"/>
    <cellStyle name="Input 3 10 3" xfId="18370"/>
    <cellStyle name="Input 3 11" xfId="18371"/>
    <cellStyle name="Input 3 11 2" xfId="18372"/>
    <cellStyle name="Input 3 11 2 2" xfId="18373"/>
    <cellStyle name="Input 3 11 3" xfId="18374"/>
    <cellStyle name="Input 3 12" xfId="18375"/>
    <cellStyle name="Input 3 12 2" xfId="18376"/>
    <cellStyle name="Input 3 12 2 2" xfId="18377"/>
    <cellStyle name="Input 3 12 3" xfId="18378"/>
    <cellStyle name="Input 3 13" xfId="18379"/>
    <cellStyle name="Input 3 13 2" xfId="18380"/>
    <cellStyle name="Input 3 13 2 2" xfId="18381"/>
    <cellStyle name="Input 3 13 3" xfId="18382"/>
    <cellStyle name="Input 3 14" xfId="18383"/>
    <cellStyle name="Input 3 14 2" xfId="18384"/>
    <cellStyle name="Input 3 14 2 2" xfId="18385"/>
    <cellStyle name="Input 3 14 3" xfId="18386"/>
    <cellStyle name="Input 3 15" xfId="18387"/>
    <cellStyle name="Input 3 15 2" xfId="18388"/>
    <cellStyle name="Input 3 15 2 2" xfId="18389"/>
    <cellStyle name="Input 3 15 3" xfId="18390"/>
    <cellStyle name="Input 3 16" xfId="18391"/>
    <cellStyle name="Input 3 16 2" xfId="18392"/>
    <cellStyle name="Input 3 16 2 2" xfId="18393"/>
    <cellStyle name="Input 3 16 3" xfId="18394"/>
    <cellStyle name="Input 3 17" xfId="18395"/>
    <cellStyle name="Input 3 17 2" xfId="18396"/>
    <cellStyle name="Input 3 17 2 2" xfId="18397"/>
    <cellStyle name="Input 3 17 3" xfId="18398"/>
    <cellStyle name="Input 3 18" xfId="18399"/>
    <cellStyle name="Input 3 18 2" xfId="18400"/>
    <cellStyle name="Input 3 18 2 2" xfId="18401"/>
    <cellStyle name="Input 3 18 3" xfId="18402"/>
    <cellStyle name="Input 3 19" xfId="18403"/>
    <cellStyle name="Input 3 19 2" xfId="18404"/>
    <cellStyle name="Input 3 19 2 2" xfId="18405"/>
    <cellStyle name="Input 3 19 3" xfId="18406"/>
    <cellStyle name="Input 3 2" xfId="18407"/>
    <cellStyle name="Input 3 2 10" xfId="18408"/>
    <cellStyle name="Input 3 2 10 2" xfId="18409"/>
    <cellStyle name="Input 3 2 10 2 2" xfId="18410"/>
    <cellStyle name="Input 3 2 10 3" xfId="18411"/>
    <cellStyle name="Input 3 2 11" xfId="18412"/>
    <cellStyle name="Input 3 2 11 2" xfId="18413"/>
    <cellStyle name="Input 3 2 11 2 2" xfId="18414"/>
    <cellStyle name="Input 3 2 11 3" xfId="18415"/>
    <cellStyle name="Input 3 2 12" xfId="18416"/>
    <cellStyle name="Input 3 2 12 2" xfId="18417"/>
    <cellStyle name="Input 3 2 12 2 2" xfId="18418"/>
    <cellStyle name="Input 3 2 12 3" xfId="18419"/>
    <cellStyle name="Input 3 2 13" xfId="18420"/>
    <cellStyle name="Input 3 2 13 2" xfId="18421"/>
    <cellStyle name="Input 3 2 13 2 2" xfId="18422"/>
    <cellStyle name="Input 3 2 13 3" xfId="18423"/>
    <cellStyle name="Input 3 2 14" xfId="18424"/>
    <cellStyle name="Input 3 2 14 2" xfId="18425"/>
    <cellStyle name="Input 3 2 14 2 2" xfId="18426"/>
    <cellStyle name="Input 3 2 14 3" xfId="18427"/>
    <cellStyle name="Input 3 2 15" xfId="18428"/>
    <cellStyle name="Input 3 2 15 2" xfId="18429"/>
    <cellStyle name="Input 3 2 15 2 2" xfId="18430"/>
    <cellStyle name="Input 3 2 15 3" xfId="18431"/>
    <cellStyle name="Input 3 2 16" xfId="18432"/>
    <cellStyle name="Input 3 2 16 2" xfId="18433"/>
    <cellStyle name="Input 3 2 16 2 2" xfId="18434"/>
    <cellStyle name="Input 3 2 16 3" xfId="18435"/>
    <cellStyle name="Input 3 2 17" xfId="18436"/>
    <cellStyle name="Input 3 2 17 2" xfId="18437"/>
    <cellStyle name="Input 3 2 17 2 2" xfId="18438"/>
    <cellStyle name="Input 3 2 17 3" xfId="18439"/>
    <cellStyle name="Input 3 2 18" xfId="18440"/>
    <cellStyle name="Input 3 2 18 2" xfId="18441"/>
    <cellStyle name="Input 3 2 18 2 2" xfId="18442"/>
    <cellStyle name="Input 3 2 18 3" xfId="18443"/>
    <cellStyle name="Input 3 2 19" xfId="18444"/>
    <cellStyle name="Input 3 2 19 2" xfId="18445"/>
    <cellStyle name="Input 3 2 19 2 2" xfId="18446"/>
    <cellStyle name="Input 3 2 19 3" xfId="18447"/>
    <cellStyle name="Input 3 2 2" xfId="18448"/>
    <cellStyle name="Input 3 2 2 10" xfId="18449"/>
    <cellStyle name="Input 3 2 2 10 2" xfId="18450"/>
    <cellStyle name="Input 3 2 2 10 2 2" xfId="18451"/>
    <cellStyle name="Input 3 2 2 10 3" xfId="18452"/>
    <cellStyle name="Input 3 2 2 11" xfId="18453"/>
    <cellStyle name="Input 3 2 2 11 2" xfId="18454"/>
    <cellStyle name="Input 3 2 2 11 2 2" xfId="18455"/>
    <cellStyle name="Input 3 2 2 11 3" xfId="18456"/>
    <cellStyle name="Input 3 2 2 12" xfId="18457"/>
    <cellStyle name="Input 3 2 2 12 2" xfId="18458"/>
    <cellStyle name="Input 3 2 2 12 2 2" xfId="18459"/>
    <cellStyle name="Input 3 2 2 12 3" xfId="18460"/>
    <cellStyle name="Input 3 2 2 13" xfId="18461"/>
    <cellStyle name="Input 3 2 2 13 2" xfId="18462"/>
    <cellStyle name="Input 3 2 2 13 2 2" xfId="18463"/>
    <cellStyle name="Input 3 2 2 13 3" xfId="18464"/>
    <cellStyle name="Input 3 2 2 14" xfId="18465"/>
    <cellStyle name="Input 3 2 2 14 2" xfId="18466"/>
    <cellStyle name="Input 3 2 2 14 2 2" xfId="18467"/>
    <cellStyle name="Input 3 2 2 14 3" xfId="18468"/>
    <cellStyle name="Input 3 2 2 15" xfId="18469"/>
    <cellStyle name="Input 3 2 2 15 2" xfId="18470"/>
    <cellStyle name="Input 3 2 2 15 2 2" xfId="18471"/>
    <cellStyle name="Input 3 2 2 15 3" xfId="18472"/>
    <cellStyle name="Input 3 2 2 16" xfId="18473"/>
    <cellStyle name="Input 3 2 2 16 2" xfId="18474"/>
    <cellStyle name="Input 3 2 2 16 2 2" xfId="18475"/>
    <cellStyle name="Input 3 2 2 16 3" xfId="18476"/>
    <cellStyle name="Input 3 2 2 17" xfId="18477"/>
    <cellStyle name="Input 3 2 2 17 2" xfId="18478"/>
    <cellStyle name="Input 3 2 2 17 2 2" xfId="18479"/>
    <cellStyle name="Input 3 2 2 17 3" xfId="18480"/>
    <cellStyle name="Input 3 2 2 18" xfId="18481"/>
    <cellStyle name="Input 3 2 2 18 2" xfId="18482"/>
    <cellStyle name="Input 3 2 2 19" xfId="18483"/>
    <cellStyle name="Input 3 2 2 2" xfId="18484"/>
    <cellStyle name="Input 3 2 2 2 10" xfId="18485"/>
    <cellStyle name="Input 3 2 2 2 10 2" xfId="18486"/>
    <cellStyle name="Input 3 2 2 2 10 2 2" xfId="18487"/>
    <cellStyle name="Input 3 2 2 2 10 3" xfId="18488"/>
    <cellStyle name="Input 3 2 2 2 11" xfId="18489"/>
    <cellStyle name="Input 3 2 2 2 11 2" xfId="18490"/>
    <cellStyle name="Input 3 2 2 2 11 2 2" xfId="18491"/>
    <cellStyle name="Input 3 2 2 2 11 3" xfId="18492"/>
    <cellStyle name="Input 3 2 2 2 12" xfId="18493"/>
    <cellStyle name="Input 3 2 2 2 12 2" xfId="18494"/>
    <cellStyle name="Input 3 2 2 2 12 2 2" xfId="18495"/>
    <cellStyle name="Input 3 2 2 2 12 3" xfId="18496"/>
    <cellStyle name="Input 3 2 2 2 13" xfId="18497"/>
    <cellStyle name="Input 3 2 2 2 13 2" xfId="18498"/>
    <cellStyle name="Input 3 2 2 2 13 2 2" xfId="18499"/>
    <cellStyle name="Input 3 2 2 2 13 3" xfId="18500"/>
    <cellStyle name="Input 3 2 2 2 14" xfId="18501"/>
    <cellStyle name="Input 3 2 2 2 14 2" xfId="18502"/>
    <cellStyle name="Input 3 2 2 2 14 2 2" xfId="18503"/>
    <cellStyle name="Input 3 2 2 2 14 3" xfId="18504"/>
    <cellStyle name="Input 3 2 2 2 15" xfId="18505"/>
    <cellStyle name="Input 3 2 2 2 15 2" xfId="18506"/>
    <cellStyle name="Input 3 2 2 2 15 2 2" xfId="18507"/>
    <cellStyle name="Input 3 2 2 2 15 3" xfId="18508"/>
    <cellStyle name="Input 3 2 2 2 16" xfId="18509"/>
    <cellStyle name="Input 3 2 2 2 16 2" xfId="18510"/>
    <cellStyle name="Input 3 2 2 2 16 2 2" xfId="18511"/>
    <cellStyle name="Input 3 2 2 2 16 3" xfId="18512"/>
    <cellStyle name="Input 3 2 2 2 17" xfId="18513"/>
    <cellStyle name="Input 3 2 2 2 17 2" xfId="18514"/>
    <cellStyle name="Input 3 2 2 2 17 2 2" xfId="18515"/>
    <cellStyle name="Input 3 2 2 2 17 3" xfId="18516"/>
    <cellStyle name="Input 3 2 2 2 18" xfId="18517"/>
    <cellStyle name="Input 3 2 2 2 18 2" xfId="18518"/>
    <cellStyle name="Input 3 2 2 2 18 2 2" xfId="18519"/>
    <cellStyle name="Input 3 2 2 2 18 3" xfId="18520"/>
    <cellStyle name="Input 3 2 2 2 19" xfId="18521"/>
    <cellStyle name="Input 3 2 2 2 19 2" xfId="18522"/>
    <cellStyle name="Input 3 2 2 2 19 2 2" xfId="18523"/>
    <cellStyle name="Input 3 2 2 2 19 3" xfId="18524"/>
    <cellStyle name="Input 3 2 2 2 2" xfId="18525"/>
    <cellStyle name="Input 3 2 2 2 2 2" xfId="18526"/>
    <cellStyle name="Input 3 2 2 2 2 2 2" xfId="18527"/>
    <cellStyle name="Input 3 2 2 2 2 3" xfId="18528"/>
    <cellStyle name="Input 3 2 2 2 20" xfId="18529"/>
    <cellStyle name="Input 3 2 2 2 20 2" xfId="18530"/>
    <cellStyle name="Input 3 2 2 2 20 2 2" xfId="18531"/>
    <cellStyle name="Input 3 2 2 2 20 3" xfId="18532"/>
    <cellStyle name="Input 3 2 2 2 21" xfId="18533"/>
    <cellStyle name="Input 3 2 2 2 21 2" xfId="18534"/>
    <cellStyle name="Input 3 2 2 2 22" xfId="18535"/>
    <cellStyle name="Input 3 2 2 2 3" xfId="18536"/>
    <cellStyle name="Input 3 2 2 2 3 2" xfId="18537"/>
    <cellStyle name="Input 3 2 2 2 3 2 2" xfId="18538"/>
    <cellStyle name="Input 3 2 2 2 3 3" xfId="18539"/>
    <cellStyle name="Input 3 2 2 2 4" xfId="18540"/>
    <cellStyle name="Input 3 2 2 2 4 2" xfId="18541"/>
    <cellStyle name="Input 3 2 2 2 4 2 2" xfId="18542"/>
    <cellStyle name="Input 3 2 2 2 4 3" xfId="18543"/>
    <cellStyle name="Input 3 2 2 2 5" xfId="18544"/>
    <cellStyle name="Input 3 2 2 2 5 2" xfId="18545"/>
    <cellStyle name="Input 3 2 2 2 5 2 2" xfId="18546"/>
    <cellStyle name="Input 3 2 2 2 5 3" xfId="18547"/>
    <cellStyle name="Input 3 2 2 2 6" xfId="18548"/>
    <cellStyle name="Input 3 2 2 2 6 2" xfId="18549"/>
    <cellStyle name="Input 3 2 2 2 6 2 2" xfId="18550"/>
    <cellStyle name="Input 3 2 2 2 6 3" xfId="18551"/>
    <cellStyle name="Input 3 2 2 2 7" xfId="18552"/>
    <cellStyle name="Input 3 2 2 2 7 2" xfId="18553"/>
    <cellStyle name="Input 3 2 2 2 7 2 2" xfId="18554"/>
    <cellStyle name="Input 3 2 2 2 7 3" xfId="18555"/>
    <cellStyle name="Input 3 2 2 2 8" xfId="18556"/>
    <cellStyle name="Input 3 2 2 2 8 2" xfId="18557"/>
    <cellStyle name="Input 3 2 2 2 8 2 2" xfId="18558"/>
    <cellStyle name="Input 3 2 2 2 8 3" xfId="18559"/>
    <cellStyle name="Input 3 2 2 2 9" xfId="18560"/>
    <cellStyle name="Input 3 2 2 2 9 2" xfId="18561"/>
    <cellStyle name="Input 3 2 2 2 9 2 2" xfId="18562"/>
    <cellStyle name="Input 3 2 2 2 9 3" xfId="18563"/>
    <cellStyle name="Input 3 2 2 3" xfId="18564"/>
    <cellStyle name="Input 3 2 2 3 2" xfId="18565"/>
    <cellStyle name="Input 3 2 2 3 2 2" xfId="18566"/>
    <cellStyle name="Input 3 2 2 3 3" xfId="18567"/>
    <cellStyle name="Input 3 2 2 4" xfId="18568"/>
    <cellStyle name="Input 3 2 2 4 2" xfId="18569"/>
    <cellStyle name="Input 3 2 2 4 2 2" xfId="18570"/>
    <cellStyle name="Input 3 2 2 4 3" xfId="18571"/>
    <cellStyle name="Input 3 2 2 5" xfId="18572"/>
    <cellStyle name="Input 3 2 2 5 2" xfId="18573"/>
    <cellStyle name="Input 3 2 2 5 2 2" xfId="18574"/>
    <cellStyle name="Input 3 2 2 5 3" xfId="18575"/>
    <cellStyle name="Input 3 2 2 6" xfId="18576"/>
    <cellStyle name="Input 3 2 2 6 2" xfId="18577"/>
    <cellStyle name="Input 3 2 2 6 2 2" xfId="18578"/>
    <cellStyle name="Input 3 2 2 6 3" xfId="18579"/>
    <cellStyle name="Input 3 2 2 7" xfId="18580"/>
    <cellStyle name="Input 3 2 2 7 2" xfId="18581"/>
    <cellStyle name="Input 3 2 2 7 2 2" xfId="18582"/>
    <cellStyle name="Input 3 2 2 7 3" xfId="18583"/>
    <cellStyle name="Input 3 2 2 8" xfId="18584"/>
    <cellStyle name="Input 3 2 2 8 2" xfId="18585"/>
    <cellStyle name="Input 3 2 2 8 2 2" xfId="18586"/>
    <cellStyle name="Input 3 2 2 8 3" xfId="18587"/>
    <cellStyle name="Input 3 2 2 9" xfId="18588"/>
    <cellStyle name="Input 3 2 2 9 2" xfId="18589"/>
    <cellStyle name="Input 3 2 2 9 2 2" xfId="18590"/>
    <cellStyle name="Input 3 2 2 9 3" xfId="18591"/>
    <cellStyle name="Input 3 2 20" xfId="18592"/>
    <cellStyle name="Input 3 2 20 2" xfId="18593"/>
    <cellStyle name="Input 3 2 20 2 2" xfId="18594"/>
    <cellStyle name="Input 3 2 20 3" xfId="18595"/>
    <cellStyle name="Input 3 2 21" xfId="18596"/>
    <cellStyle name="Input 3 2 21 2" xfId="18597"/>
    <cellStyle name="Input 3 2 22" xfId="18598"/>
    <cellStyle name="Input 3 2 3" xfId="18599"/>
    <cellStyle name="Input 3 2 3 10" xfId="18600"/>
    <cellStyle name="Input 3 2 3 10 2" xfId="18601"/>
    <cellStyle name="Input 3 2 3 10 2 2" xfId="18602"/>
    <cellStyle name="Input 3 2 3 10 3" xfId="18603"/>
    <cellStyle name="Input 3 2 3 11" xfId="18604"/>
    <cellStyle name="Input 3 2 3 11 2" xfId="18605"/>
    <cellStyle name="Input 3 2 3 11 2 2" xfId="18606"/>
    <cellStyle name="Input 3 2 3 11 3" xfId="18607"/>
    <cellStyle name="Input 3 2 3 12" xfId="18608"/>
    <cellStyle name="Input 3 2 3 12 2" xfId="18609"/>
    <cellStyle name="Input 3 2 3 12 2 2" xfId="18610"/>
    <cellStyle name="Input 3 2 3 12 3" xfId="18611"/>
    <cellStyle name="Input 3 2 3 13" xfId="18612"/>
    <cellStyle name="Input 3 2 3 13 2" xfId="18613"/>
    <cellStyle name="Input 3 2 3 13 2 2" xfId="18614"/>
    <cellStyle name="Input 3 2 3 13 3" xfId="18615"/>
    <cellStyle name="Input 3 2 3 14" xfId="18616"/>
    <cellStyle name="Input 3 2 3 14 2" xfId="18617"/>
    <cellStyle name="Input 3 2 3 14 2 2" xfId="18618"/>
    <cellStyle name="Input 3 2 3 14 3" xfId="18619"/>
    <cellStyle name="Input 3 2 3 15" xfId="18620"/>
    <cellStyle name="Input 3 2 3 15 2" xfId="18621"/>
    <cellStyle name="Input 3 2 3 15 2 2" xfId="18622"/>
    <cellStyle name="Input 3 2 3 15 3" xfId="18623"/>
    <cellStyle name="Input 3 2 3 16" xfId="18624"/>
    <cellStyle name="Input 3 2 3 16 2" xfId="18625"/>
    <cellStyle name="Input 3 2 3 16 2 2" xfId="18626"/>
    <cellStyle name="Input 3 2 3 16 3" xfId="18627"/>
    <cellStyle name="Input 3 2 3 17" xfId="18628"/>
    <cellStyle name="Input 3 2 3 17 2" xfId="18629"/>
    <cellStyle name="Input 3 2 3 17 2 2" xfId="18630"/>
    <cellStyle name="Input 3 2 3 17 3" xfId="18631"/>
    <cellStyle name="Input 3 2 3 18" xfId="18632"/>
    <cellStyle name="Input 3 2 3 18 2" xfId="18633"/>
    <cellStyle name="Input 3 2 3 19" xfId="18634"/>
    <cellStyle name="Input 3 2 3 2" xfId="18635"/>
    <cellStyle name="Input 3 2 3 2 10" xfId="18636"/>
    <cellStyle name="Input 3 2 3 2 10 2" xfId="18637"/>
    <cellStyle name="Input 3 2 3 2 10 2 2" xfId="18638"/>
    <cellStyle name="Input 3 2 3 2 10 3" xfId="18639"/>
    <cellStyle name="Input 3 2 3 2 11" xfId="18640"/>
    <cellStyle name="Input 3 2 3 2 11 2" xfId="18641"/>
    <cellStyle name="Input 3 2 3 2 11 2 2" xfId="18642"/>
    <cellStyle name="Input 3 2 3 2 11 3" xfId="18643"/>
    <cellStyle name="Input 3 2 3 2 12" xfId="18644"/>
    <cellStyle name="Input 3 2 3 2 12 2" xfId="18645"/>
    <cellStyle name="Input 3 2 3 2 12 2 2" xfId="18646"/>
    <cellStyle name="Input 3 2 3 2 12 3" xfId="18647"/>
    <cellStyle name="Input 3 2 3 2 13" xfId="18648"/>
    <cellStyle name="Input 3 2 3 2 13 2" xfId="18649"/>
    <cellStyle name="Input 3 2 3 2 13 2 2" xfId="18650"/>
    <cellStyle name="Input 3 2 3 2 13 3" xfId="18651"/>
    <cellStyle name="Input 3 2 3 2 14" xfId="18652"/>
    <cellStyle name="Input 3 2 3 2 14 2" xfId="18653"/>
    <cellStyle name="Input 3 2 3 2 14 2 2" xfId="18654"/>
    <cellStyle name="Input 3 2 3 2 14 3" xfId="18655"/>
    <cellStyle name="Input 3 2 3 2 15" xfId="18656"/>
    <cellStyle name="Input 3 2 3 2 15 2" xfId="18657"/>
    <cellStyle name="Input 3 2 3 2 15 2 2" xfId="18658"/>
    <cellStyle name="Input 3 2 3 2 15 3" xfId="18659"/>
    <cellStyle name="Input 3 2 3 2 16" xfId="18660"/>
    <cellStyle name="Input 3 2 3 2 16 2" xfId="18661"/>
    <cellStyle name="Input 3 2 3 2 16 2 2" xfId="18662"/>
    <cellStyle name="Input 3 2 3 2 16 3" xfId="18663"/>
    <cellStyle name="Input 3 2 3 2 17" xfId="18664"/>
    <cellStyle name="Input 3 2 3 2 17 2" xfId="18665"/>
    <cellStyle name="Input 3 2 3 2 17 2 2" xfId="18666"/>
    <cellStyle name="Input 3 2 3 2 17 3" xfId="18667"/>
    <cellStyle name="Input 3 2 3 2 18" xfId="18668"/>
    <cellStyle name="Input 3 2 3 2 18 2" xfId="18669"/>
    <cellStyle name="Input 3 2 3 2 18 2 2" xfId="18670"/>
    <cellStyle name="Input 3 2 3 2 18 3" xfId="18671"/>
    <cellStyle name="Input 3 2 3 2 19" xfId="18672"/>
    <cellStyle name="Input 3 2 3 2 19 2" xfId="18673"/>
    <cellStyle name="Input 3 2 3 2 19 2 2" xfId="18674"/>
    <cellStyle name="Input 3 2 3 2 19 3" xfId="18675"/>
    <cellStyle name="Input 3 2 3 2 2" xfId="18676"/>
    <cellStyle name="Input 3 2 3 2 2 2" xfId="18677"/>
    <cellStyle name="Input 3 2 3 2 2 2 2" xfId="18678"/>
    <cellStyle name="Input 3 2 3 2 2 3" xfId="18679"/>
    <cellStyle name="Input 3 2 3 2 20" xfId="18680"/>
    <cellStyle name="Input 3 2 3 2 20 2" xfId="18681"/>
    <cellStyle name="Input 3 2 3 2 20 2 2" xfId="18682"/>
    <cellStyle name="Input 3 2 3 2 20 3" xfId="18683"/>
    <cellStyle name="Input 3 2 3 2 21" xfId="18684"/>
    <cellStyle name="Input 3 2 3 2 21 2" xfId="18685"/>
    <cellStyle name="Input 3 2 3 2 22" xfId="18686"/>
    <cellStyle name="Input 3 2 3 2 3" xfId="18687"/>
    <cellStyle name="Input 3 2 3 2 3 2" xfId="18688"/>
    <cellStyle name="Input 3 2 3 2 3 2 2" xfId="18689"/>
    <cellStyle name="Input 3 2 3 2 3 3" xfId="18690"/>
    <cellStyle name="Input 3 2 3 2 4" xfId="18691"/>
    <cellStyle name="Input 3 2 3 2 4 2" xfId="18692"/>
    <cellStyle name="Input 3 2 3 2 4 2 2" xfId="18693"/>
    <cellStyle name="Input 3 2 3 2 4 3" xfId="18694"/>
    <cellStyle name="Input 3 2 3 2 5" xfId="18695"/>
    <cellStyle name="Input 3 2 3 2 5 2" xfId="18696"/>
    <cellStyle name="Input 3 2 3 2 5 2 2" xfId="18697"/>
    <cellStyle name="Input 3 2 3 2 5 3" xfId="18698"/>
    <cellStyle name="Input 3 2 3 2 6" xfId="18699"/>
    <cellStyle name="Input 3 2 3 2 6 2" xfId="18700"/>
    <cellStyle name="Input 3 2 3 2 6 2 2" xfId="18701"/>
    <cellStyle name="Input 3 2 3 2 6 3" xfId="18702"/>
    <cellStyle name="Input 3 2 3 2 7" xfId="18703"/>
    <cellStyle name="Input 3 2 3 2 7 2" xfId="18704"/>
    <cellStyle name="Input 3 2 3 2 7 2 2" xfId="18705"/>
    <cellStyle name="Input 3 2 3 2 7 3" xfId="18706"/>
    <cellStyle name="Input 3 2 3 2 8" xfId="18707"/>
    <cellStyle name="Input 3 2 3 2 8 2" xfId="18708"/>
    <cellStyle name="Input 3 2 3 2 8 2 2" xfId="18709"/>
    <cellStyle name="Input 3 2 3 2 8 3" xfId="18710"/>
    <cellStyle name="Input 3 2 3 2 9" xfId="18711"/>
    <cellStyle name="Input 3 2 3 2 9 2" xfId="18712"/>
    <cellStyle name="Input 3 2 3 2 9 2 2" xfId="18713"/>
    <cellStyle name="Input 3 2 3 2 9 3" xfId="18714"/>
    <cellStyle name="Input 3 2 3 3" xfId="18715"/>
    <cellStyle name="Input 3 2 3 3 2" xfId="18716"/>
    <cellStyle name="Input 3 2 3 3 2 2" xfId="18717"/>
    <cellStyle name="Input 3 2 3 3 3" xfId="18718"/>
    <cellStyle name="Input 3 2 3 4" xfId="18719"/>
    <cellStyle name="Input 3 2 3 4 2" xfId="18720"/>
    <cellStyle name="Input 3 2 3 4 2 2" xfId="18721"/>
    <cellStyle name="Input 3 2 3 4 3" xfId="18722"/>
    <cellStyle name="Input 3 2 3 5" xfId="18723"/>
    <cellStyle name="Input 3 2 3 5 2" xfId="18724"/>
    <cellStyle name="Input 3 2 3 5 2 2" xfId="18725"/>
    <cellStyle name="Input 3 2 3 5 3" xfId="18726"/>
    <cellStyle name="Input 3 2 3 6" xfId="18727"/>
    <cellStyle name="Input 3 2 3 6 2" xfId="18728"/>
    <cellStyle name="Input 3 2 3 6 2 2" xfId="18729"/>
    <cellStyle name="Input 3 2 3 6 3" xfId="18730"/>
    <cellStyle name="Input 3 2 3 7" xfId="18731"/>
    <cellStyle name="Input 3 2 3 7 2" xfId="18732"/>
    <cellStyle name="Input 3 2 3 7 2 2" xfId="18733"/>
    <cellStyle name="Input 3 2 3 7 3" xfId="18734"/>
    <cellStyle name="Input 3 2 3 8" xfId="18735"/>
    <cellStyle name="Input 3 2 3 8 2" xfId="18736"/>
    <cellStyle name="Input 3 2 3 8 2 2" xfId="18737"/>
    <cellStyle name="Input 3 2 3 8 3" xfId="18738"/>
    <cellStyle name="Input 3 2 3 9" xfId="18739"/>
    <cellStyle name="Input 3 2 3 9 2" xfId="18740"/>
    <cellStyle name="Input 3 2 3 9 2 2" xfId="18741"/>
    <cellStyle name="Input 3 2 3 9 3" xfId="18742"/>
    <cellStyle name="Input 3 2 4" xfId="18743"/>
    <cellStyle name="Input 3 2 4 10" xfId="18744"/>
    <cellStyle name="Input 3 2 4 10 2" xfId="18745"/>
    <cellStyle name="Input 3 2 4 10 2 2" xfId="18746"/>
    <cellStyle name="Input 3 2 4 10 3" xfId="18747"/>
    <cellStyle name="Input 3 2 4 11" xfId="18748"/>
    <cellStyle name="Input 3 2 4 11 2" xfId="18749"/>
    <cellStyle name="Input 3 2 4 11 2 2" xfId="18750"/>
    <cellStyle name="Input 3 2 4 11 3" xfId="18751"/>
    <cellStyle name="Input 3 2 4 12" xfId="18752"/>
    <cellStyle name="Input 3 2 4 12 2" xfId="18753"/>
    <cellStyle name="Input 3 2 4 12 2 2" xfId="18754"/>
    <cellStyle name="Input 3 2 4 12 3" xfId="18755"/>
    <cellStyle name="Input 3 2 4 13" xfId="18756"/>
    <cellStyle name="Input 3 2 4 13 2" xfId="18757"/>
    <cellStyle name="Input 3 2 4 13 2 2" xfId="18758"/>
    <cellStyle name="Input 3 2 4 13 3" xfId="18759"/>
    <cellStyle name="Input 3 2 4 14" xfId="18760"/>
    <cellStyle name="Input 3 2 4 14 2" xfId="18761"/>
    <cellStyle name="Input 3 2 4 14 2 2" xfId="18762"/>
    <cellStyle name="Input 3 2 4 14 3" xfId="18763"/>
    <cellStyle name="Input 3 2 4 15" xfId="18764"/>
    <cellStyle name="Input 3 2 4 15 2" xfId="18765"/>
    <cellStyle name="Input 3 2 4 15 2 2" xfId="18766"/>
    <cellStyle name="Input 3 2 4 15 3" xfId="18767"/>
    <cellStyle name="Input 3 2 4 16" xfId="18768"/>
    <cellStyle name="Input 3 2 4 16 2" xfId="18769"/>
    <cellStyle name="Input 3 2 4 16 2 2" xfId="18770"/>
    <cellStyle name="Input 3 2 4 16 3" xfId="18771"/>
    <cellStyle name="Input 3 2 4 17" xfId="18772"/>
    <cellStyle name="Input 3 2 4 17 2" xfId="18773"/>
    <cellStyle name="Input 3 2 4 17 2 2" xfId="18774"/>
    <cellStyle name="Input 3 2 4 17 3" xfId="18775"/>
    <cellStyle name="Input 3 2 4 18" xfId="18776"/>
    <cellStyle name="Input 3 2 4 18 2" xfId="18777"/>
    <cellStyle name="Input 3 2 4 18 2 2" xfId="18778"/>
    <cellStyle name="Input 3 2 4 18 3" xfId="18779"/>
    <cellStyle name="Input 3 2 4 19" xfId="18780"/>
    <cellStyle name="Input 3 2 4 19 2" xfId="18781"/>
    <cellStyle name="Input 3 2 4 19 2 2" xfId="18782"/>
    <cellStyle name="Input 3 2 4 19 3" xfId="18783"/>
    <cellStyle name="Input 3 2 4 2" xfId="18784"/>
    <cellStyle name="Input 3 2 4 2 10" xfId="18785"/>
    <cellStyle name="Input 3 2 4 2 10 2" xfId="18786"/>
    <cellStyle name="Input 3 2 4 2 10 2 2" xfId="18787"/>
    <cellStyle name="Input 3 2 4 2 10 3" xfId="18788"/>
    <cellStyle name="Input 3 2 4 2 11" xfId="18789"/>
    <cellStyle name="Input 3 2 4 2 11 2" xfId="18790"/>
    <cellStyle name="Input 3 2 4 2 11 2 2" xfId="18791"/>
    <cellStyle name="Input 3 2 4 2 11 3" xfId="18792"/>
    <cellStyle name="Input 3 2 4 2 12" xfId="18793"/>
    <cellStyle name="Input 3 2 4 2 12 2" xfId="18794"/>
    <cellStyle name="Input 3 2 4 2 12 2 2" xfId="18795"/>
    <cellStyle name="Input 3 2 4 2 12 3" xfId="18796"/>
    <cellStyle name="Input 3 2 4 2 13" xfId="18797"/>
    <cellStyle name="Input 3 2 4 2 13 2" xfId="18798"/>
    <cellStyle name="Input 3 2 4 2 13 2 2" xfId="18799"/>
    <cellStyle name="Input 3 2 4 2 13 3" xfId="18800"/>
    <cellStyle name="Input 3 2 4 2 14" xfId="18801"/>
    <cellStyle name="Input 3 2 4 2 14 2" xfId="18802"/>
    <cellStyle name="Input 3 2 4 2 14 2 2" xfId="18803"/>
    <cellStyle name="Input 3 2 4 2 14 3" xfId="18804"/>
    <cellStyle name="Input 3 2 4 2 15" xfId="18805"/>
    <cellStyle name="Input 3 2 4 2 15 2" xfId="18806"/>
    <cellStyle name="Input 3 2 4 2 15 2 2" xfId="18807"/>
    <cellStyle name="Input 3 2 4 2 15 3" xfId="18808"/>
    <cellStyle name="Input 3 2 4 2 16" xfId="18809"/>
    <cellStyle name="Input 3 2 4 2 16 2" xfId="18810"/>
    <cellStyle name="Input 3 2 4 2 16 2 2" xfId="18811"/>
    <cellStyle name="Input 3 2 4 2 16 3" xfId="18812"/>
    <cellStyle name="Input 3 2 4 2 17" xfId="18813"/>
    <cellStyle name="Input 3 2 4 2 17 2" xfId="18814"/>
    <cellStyle name="Input 3 2 4 2 17 2 2" xfId="18815"/>
    <cellStyle name="Input 3 2 4 2 17 3" xfId="18816"/>
    <cellStyle name="Input 3 2 4 2 18" xfId="18817"/>
    <cellStyle name="Input 3 2 4 2 18 2" xfId="18818"/>
    <cellStyle name="Input 3 2 4 2 18 2 2" xfId="18819"/>
    <cellStyle name="Input 3 2 4 2 18 3" xfId="18820"/>
    <cellStyle name="Input 3 2 4 2 19" xfId="18821"/>
    <cellStyle name="Input 3 2 4 2 19 2" xfId="18822"/>
    <cellStyle name="Input 3 2 4 2 19 2 2" xfId="18823"/>
    <cellStyle name="Input 3 2 4 2 19 3" xfId="18824"/>
    <cellStyle name="Input 3 2 4 2 2" xfId="18825"/>
    <cellStyle name="Input 3 2 4 2 2 2" xfId="18826"/>
    <cellStyle name="Input 3 2 4 2 2 2 2" xfId="18827"/>
    <cellStyle name="Input 3 2 4 2 2 3" xfId="18828"/>
    <cellStyle name="Input 3 2 4 2 20" xfId="18829"/>
    <cellStyle name="Input 3 2 4 2 20 2" xfId="18830"/>
    <cellStyle name="Input 3 2 4 2 20 2 2" xfId="18831"/>
    <cellStyle name="Input 3 2 4 2 20 3" xfId="18832"/>
    <cellStyle name="Input 3 2 4 2 21" xfId="18833"/>
    <cellStyle name="Input 3 2 4 2 21 2" xfId="18834"/>
    <cellStyle name="Input 3 2 4 2 22" xfId="18835"/>
    <cellStyle name="Input 3 2 4 2 3" xfId="18836"/>
    <cellStyle name="Input 3 2 4 2 3 2" xfId="18837"/>
    <cellStyle name="Input 3 2 4 2 3 2 2" xfId="18838"/>
    <cellStyle name="Input 3 2 4 2 3 3" xfId="18839"/>
    <cellStyle name="Input 3 2 4 2 4" xfId="18840"/>
    <cellStyle name="Input 3 2 4 2 4 2" xfId="18841"/>
    <cellStyle name="Input 3 2 4 2 4 2 2" xfId="18842"/>
    <cellStyle name="Input 3 2 4 2 4 3" xfId="18843"/>
    <cellStyle name="Input 3 2 4 2 5" xfId="18844"/>
    <cellStyle name="Input 3 2 4 2 5 2" xfId="18845"/>
    <cellStyle name="Input 3 2 4 2 5 2 2" xfId="18846"/>
    <cellStyle name="Input 3 2 4 2 5 3" xfId="18847"/>
    <cellStyle name="Input 3 2 4 2 6" xfId="18848"/>
    <cellStyle name="Input 3 2 4 2 6 2" xfId="18849"/>
    <cellStyle name="Input 3 2 4 2 6 2 2" xfId="18850"/>
    <cellStyle name="Input 3 2 4 2 6 3" xfId="18851"/>
    <cellStyle name="Input 3 2 4 2 7" xfId="18852"/>
    <cellStyle name="Input 3 2 4 2 7 2" xfId="18853"/>
    <cellStyle name="Input 3 2 4 2 7 2 2" xfId="18854"/>
    <cellStyle name="Input 3 2 4 2 7 3" xfId="18855"/>
    <cellStyle name="Input 3 2 4 2 8" xfId="18856"/>
    <cellStyle name="Input 3 2 4 2 8 2" xfId="18857"/>
    <cellStyle name="Input 3 2 4 2 8 2 2" xfId="18858"/>
    <cellStyle name="Input 3 2 4 2 8 3" xfId="18859"/>
    <cellStyle name="Input 3 2 4 2 9" xfId="18860"/>
    <cellStyle name="Input 3 2 4 2 9 2" xfId="18861"/>
    <cellStyle name="Input 3 2 4 2 9 2 2" xfId="18862"/>
    <cellStyle name="Input 3 2 4 2 9 3" xfId="18863"/>
    <cellStyle name="Input 3 2 4 20" xfId="18864"/>
    <cellStyle name="Input 3 2 4 20 2" xfId="18865"/>
    <cellStyle name="Input 3 2 4 20 2 2" xfId="18866"/>
    <cellStyle name="Input 3 2 4 20 3" xfId="18867"/>
    <cellStyle name="Input 3 2 4 21" xfId="18868"/>
    <cellStyle name="Input 3 2 4 21 2" xfId="18869"/>
    <cellStyle name="Input 3 2 4 21 2 2" xfId="18870"/>
    <cellStyle name="Input 3 2 4 21 3" xfId="18871"/>
    <cellStyle name="Input 3 2 4 22" xfId="18872"/>
    <cellStyle name="Input 3 2 4 22 2" xfId="18873"/>
    <cellStyle name="Input 3 2 4 23" xfId="18874"/>
    <cellStyle name="Input 3 2 4 3" xfId="18875"/>
    <cellStyle name="Input 3 2 4 3 2" xfId="18876"/>
    <cellStyle name="Input 3 2 4 3 2 2" xfId="18877"/>
    <cellStyle name="Input 3 2 4 3 3" xfId="18878"/>
    <cellStyle name="Input 3 2 4 4" xfId="18879"/>
    <cellStyle name="Input 3 2 4 4 2" xfId="18880"/>
    <cellStyle name="Input 3 2 4 4 2 2" xfId="18881"/>
    <cellStyle name="Input 3 2 4 4 3" xfId="18882"/>
    <cellStyle name="Input 3 2 4 5" xfId="18883"/>
    <cellStyle name="Input 3 2 4 5 2" xfId="18884"/>
    <cellStyle name="Input 3 2 4 5 2 2" xfId="18885"/>
    <cellStyle name="Input 3 2 4 5 3" xfId="18886"/>
    <cellStyle name="Input 3 2 4 6" xfId="18887"/>
    <cellStyle name="Input 3 2 4 6 2" xfId="18888"/>
    <cellStyle name="Input 3 2 4 6 2 2" xfId="18889"/>
    <cellStyle name="Input 3 2 4 6 3" xfId="18890"/>
    <cellStyle name="Input 3 2 4 7" xfId="18891"/>
    <cellStyle name="Input 3 2 4 7 2" xfId="18892"/>
    <cellStyle name="Input 3 2 4 7 2 2" xfId="18893"/>
    <cellStyle name="Input 3 2 4 7 3" xfId="18894"/>
    <cellStyle name="Input 3 2 4 8" xfId="18895"/>
    <cellStyle name="Input 3 2 4 8 2" xfId="18896"/>
    <cellStyle name="Input 3 2 4 8 2 2" xfId="18897"/>
    <cellStyle name="Input 3 2 4 8 3" xfId="18898"/>
    <cellStyle name="Input 3 2 4 9" xfId="18899"/>
    <cellStyle name="Input 3 2 4 9 2" xfId="18900"/>
    <cellStyle name="Input 3 2 4 9 2 2" xfId="18901"/>
    <cellStyle name="Input 3 2 4 9 3" xfId="18902"/>
    <cellStyle name="Input 3 2 5" xfId="18903"/>
    <cellStyle name="Input 3 2 5 10" xfId="18904"/>
    <cellStyle name="Input 3 2 5 10 2" xfId="18905"/>
    <cellStyle name="Input 3 2 5 10 2 2" xfId="18906"/>
    <cellStyle name="Input 3 2 5 10 3" xfId="18907"/>
    <cellStyle name="Input 3 2 5 11" xfId="18908"/>
    <cellStyle name="Input 3 2 5 11 2" xfId="18909"/>
    <cellStyle name="Input 3 2 5 11 2 2" xfId="18910"/>
    <cellStyle name="Input 3 2 5 11 3" xfId="18911"/>
    <cellStyle name="Input 3 2 5 12" xfId="18912"/>
    <cellStyle name="Input 3 2 5 12 2" xfId="18913"/>
    <cellStyle name="Input 3 2 5 12 2 2" xfId="18914"/>
    <cellStyle name="Input 3 2 5 12 3" xfId="18915"/>
    <cellStyle name="Input 3 2 5 13" xfId="18916"/>
    <cellStyle name="Input 3 2 5 13 2" xfId="18917"/>
    <cellStyle name="Input 3 2 5 13 2 2" xfId="18918"/>
    <cellStyle name="Input 3 2 5 13 3" xfId="18919"/>
    <cellStyle name="Input 3 2 5 14" xfId="18920"/>
    <cellStyle name="Input 3 2 5 14 2" xfId="18921"/>
    <cellStyle name="Input 3 2 5 14 2 2" xfId="18922"/>
    <cellStyle name="Input 3 2 5 14 3" xfId="18923"/>
    <cellStyle name="Input 3 2 5 15" xfId="18924"/>
    <cellStyle name="Input 3 2 5 15 2" xfId="18925"/>
    <cellStyle name="Input 3 2 5 15 2 2" xfId="18926"/>
    <cellStyle name="Input 3 2 5 15 3" xfId="18927"/>
    <cellStyle name="Input 3 2 5 16" xfId="18928"/>
    <cellStyle name="Input 3 2 5 16 2" xfId="18929"/>
    <cellStyle name="Input 3 2 5 16 2 2" xfId="18930"/>
    <cellStyle name="Input 3 2 5 16 3" xfId="18931"/>
    <cellStyle name="Input 3 2 5 17" xfId="18932"/>
    <cellStyle name="Input 3 2 5 17 2" xfId="18933"/>
    <cellStyle name="Input 3 2 5 17 2 2" xfId="18934"/>
    <cellStyle name="Input 3 2 5 17 3" xfId="18935"/>
    <cellStyle name="Input 3 2 5 18" xfId="18936"/>
    <cellStyle name="Input 3 2 5 18 2" xfId="18937"/>
    <cellStyle name="Input 3 2 5 18 2 2" xfId="18938"/>
    <cellStyle name="Input 3 2 5 18 3" xfId="18939"/>
    <cellStyle name="Input 3 2 5 19" xfId="18940"/>
    <cellStyle name="Input 3 2 5 19 2" xfId="18941"/>
    <cellStyle name="Input 3 2 5 19 2 2" xfId="18942"/>
    <cellStyle name="Input 3 2 5 19 3" xfId="18943"/>
    <cellStyle name="Input 3 2 5 2" xfId="18944"/>
    <cellStyle name="Input 3 2 5 2 2" xfId="18945"/>
    <cellStyle name="Input 3 2 5 2 2 2" xfId="18946"/>
    <cellStyle name="Input 3 2 5 2 3" xfId="18947"/>
    <cellStyle name="Input 3 2 5 20" xfId="18948"/>
    <cellStyle name="Input 3 2 5 20 2" xfId="18949"/>
    <cellStyle name="Input 3 2 5 20 2 2" xfId="18950"/>
    <cellStyle name="Input 3 2 5 20 3" xfId="18951"/>
    <cellStyle name="Input 3 2 5 21" xfId="18952"/>
    <cellStyle name="Input 3 2 5 21 2" xfId="18953"/>
    <cellStyle name="Input 3 2 5 22" xfId="18954"/>
    <cellStyle name="Input 3 2 5 3" xfId="18955"/>
    <cellStyle name="Input 3 2 5 3 2" xfId="18956"/>
    <cellStyle name="Input 3 2 5 3 2 2" xfId="18957"/>
    <cellStyle name="Input 3 2 5 3 3" xfId="18958"/>
    <cellStyle name="Input 3 2 5 4" xfId="18959"/>
    <cellStyle name="Input 3 2 5 4 2" xfId="18960"/>
    <cellStyle name="Input 3 2 5 4 2 2" xfId="18961"/>
    <cellStyle name="Input 3 2 5 4 3" xfId="18962"/>
    <cellStyle name="Input 3 2 5 5" xfId="18963"/>
    <cellStyle name="Input 3 2 5 5 2" xfId="18964"/>
    <cellStyle name="Input 3 2 5 5 2 2" xfId="18965"/>
    <cellStyle name="Input 3 2 5 5 3" xfId="18966"/>
    <cellStyle name="Input 3 2 5 6" xfId="18967"/>
    <cellStyle name="Input 3 2 5 6 2" xfId="18968"/>
    <cellStyle name="Input 3 2 5 6 2 2" xfId="18969"/>
    <cellStyle name="Input 3 2 5 6 3" xfId="18970"/>
    <cellStyle name="Input 3 2 5 7" xfId="18971"/>
    <cellStyle name="Input 3 2 5 7 2" xfId="18972"/>
    <cellStyle name="Input 3 2 5 7 2 2" xfId="18973"/>
    <cellStyle name="Input 3 2 5 7 3" xfId="18974"/>
    <cellStyle name="Input 3 2 5 8" xfId="18975"/>
    <cellStyle name="Input 3 2 5 8 2" xfId="18976"/>
    <cellStyle name="Input 3 2 5 8 2 2" xfId="18977"/>
    <cellStyle name="Input 3 2 5 8 3" xfId="18978"/>
    <cellStyle name="Input 3 2 5 9" xfId="18979"/>
    <cellStyle name="Input 3 2 5 9 2" xfId="18980"/>
    <cellStyle name="Input 3 2 5 9 2 2" xfId="18981"/>
    <cellStyle name="Input 3 2 5 9 3" xfId="18982"/>
    <cellStyle name="Input 3 2 6" xfId="18983"/>
    <cellStyle name="Input 3 2 6 2" xfId="18984"/>
    <cellStyle name="Input 3 2 6 2 2" xfId="18985"/>
    <cellStyle name="Input 3 2 6 3" xfId="18986"/>
    <cellStyle name="Input 3 2 7" xfId="18987"/>
    <cellStyle name="Input 3 2 7 2" xfId="18988"/>
    <cellStyle name="Input 3 2 7 2 2" xfId="18989"/>
    <cellStyle name="Input 3 2 7 3" xfId="18990"/>
    <cellStyle name="Input 3 2 8" xfId="18991"/>
    <cellStyle name="Input 3 2 8 2" xfId="18992"/>
    <cellStyle name="Input 3 2 8 2 2" xfId="18993"/>
    <cellStyle name="Input 3 2 8 3" xfId="18994"/>
    <cellStyle name="Input 3 2 9" xfId="18995"/>
    <cellStyle name="Input 3 2 9 2" xfId="18996"/>
    <cellStyle name="Input 3 2 9 2 2" xfId="18997"/>
    <cellStyle name="Input 3 2 9 3" xfId="18998"/>
    <cellStyle name="Input 3 20" xfId="18999"/>
    <cellStyle name="Input 3 20 2" xfId="19000"/>
    <cellStyle name="Input 3 20 2 2" xfId="19001"/>
    <cellStyle name="Input 3 20 3" xfId="19002"/>
    <cellStyle name="Input 3 21" xfId="19003"/>
    <cellStyle name="Input 3 21 2" xfId="19004"/>
    <cellStyle name="Input 3 21 2 2" xfId="19005"/>
    <cellStyle name="Input 3 21 3" xfId="19006"/>
    <cellStyle name="Input 3 22" xfId="19007"/>
    <cellStyle name="Input 3 22 2" xfId="19008"/>
    <cellStyle name="Input 3 23" xfId="19009"/>
    <cellStyle name="Input 3 24" xfId="19010"/>
    <cellStyle name="Input 3 25" xfId="19011"/>
    <cellStyle name="Input 3 26" xfId="19012"/>
    <cellStyle name="Input 3 3" xfId="19013"/>
    <cellStyle name="Input 3 3 10" xfId="19014"/>
    <cellStyle name="Input 3 3 10 2" xfId="19015"/>
    <cellStyle name="Input 3 3 10 2 2" xfId="19016"/>
    <cellStyle name="Input 3 3 10 3" xfId="19017"/>
    <cellStyle name="Input 3 3 11" xfId="19018"/>
    <cellStyle name="Input 3 3 11 2" xfId="19019"/>
    <cellStyle name="Input 3 3 11 2 2" xfId="19020"/>
    <cellStyle name="Input 3 3 11 3" xfId="19021"/>
    <cellStyle name="Input 3 3 12" xfId="19022"/>
    <cellStyle name="Input 3 3 12 2" xfId="19023"/>
    <cellStyle name="Input 3 3 12 2 2" xfId="19024"/>
    <cellStyle name="Input 3 3 12 3" xfId="19025"/>
    <cellStyle name="Input 3 3 13" xfId="19026"/>
    <cellStyle name="Input 3 3 13 2" xfId="19027"/>
    <cellStyle name="Input 3 3 13 2 2" xfId="19028"/>
    <cellStyle name="Input 3 3 13 3" xfId="19029"/>
    <cellStyle name="Input 3 3 14" xfId="19030"/>
    <cellStyle name="Input 3 3 14 2" xfId="19031"/>
    <cellStyle name="Input 3 3 14 2 2" xfId="19032"/>
    <cellStyle name="Input 3 3 14 3" xfId="19033"/>
    <cellStyle name="Input 3 3 15" xfId="19034"/>
    <cellStyle name="Input 3 3 15 2" xfId="19035"/>
    <cellStyle name="Input 3 3 15 2 2" xfId="19036"/>
    <cellStyle name="Input 3 3 15 3" xfId="19037"/>
    <cellStyle name="Input 3 3 16" xfId="19038"/>
    <cellStyle name="Input 3 3 16 2" xfId="19039"/>
    <cellStyle name="Input 3 3 16 2 2" xfId="19040"/>
    <cellStyle name="Input 3 3 16 3" xfId="19041"/>
    <cellStyle name="Input 3 3 17" xfId="19042"/>
    <cellStyle name="Input 3 3 17 2" xfId="19043"/>
    <cellStyle name="Input 3 3 17 2 2" xfId="19044"/>
    <cellStyle name="Input 3 3 17 3" xfId="19045"/>
    <cellStyle name="Input 3 3 18" xfId="19046"/>
    <cellStyle name="Input 3 3 18 2" xfId="19047"/>
    <cellStyle name="Input 3 3 19" xfId="19048"/>
    <cellStyle name="Input 3 3 2" xfId="19049"/>
    <cellStyle name="Input 3 3 2 10" xfId="19050"/>
    <cellStyle name="Input 3 3 2 10 2" xfId="19051"/>
    <cellStyle name="Input 3 3 2 10 2 2" xfId="19052"/>
    <cellStyle name="Input 3 3 2 10 3" xfId="19053"/>
    <cellStyle name="Input 3 3 2 11" xfId="19054"/>
    <cellStyle name="Input 3 3 2 11 2" xfId="19055"/>
    <cellStyle name="Input 3 3 2 11 2 2" xfId="19056"/>
    <cellStyle name="Input 3 3 2 11 3" xfId="19057"/>
    <cellStyle name="Input 3 3 2 12" xfId="19058"/>
    <cellStyle name="Input 3 3 2 12 2" xfId="19059"/>
    <cellStyle name="Input 3 3 2 12 2 2" xfId="19060"/>
    <cellStyle name="Input 3 3 2 12 3" xfId="19061"/>
    <cellStyle name="Input 3 3 2 13" xfId="19062"/>
    <cellStyle name="Input 3 3 2 13 2" xfId="19063"/>
    <cellStyle name="Input 3 3 2 13 2 2" xfId="19064"/>
    <cellStyle name="Input 3 3 2 13 3" xfId="19065"/>
    <cellStyle name="Input 3 3 2 14" xfId="19066"/>
    <cellStyle name="Input 3 3 2 14 2" xfId="19067"/>
    <cellStyle name="Input 3 3 2 14 2 2" xfId="19068"/>
    <cellStyle name="Input 3 3 2 14 3" xfId="19069"/>
    <cellStyle name="Input 3 3 2 15" xfId="19070"/>
    <cellStyle name="Input 3 3 2 15 2" xfId="19071"/>
    <cellStyle name="Input 3 3 2 15 2 2" xfId="19072"/>
    <cellStyle name="Input 3 3 2 15 3" xfId="19073"/>
    <cellStyle name="Input 3 3 2 16" xfId="19074"/>
    <cellStyle name="Input 3 3 2 16 2" xfId="19075"/>
    <cellStyle name="Input 3 3 2 16 2 2" xfId="19076"/>
    <cellStyle name="Input 3 3 2 16 3" xfId="19077"/>
    <cellStyle name="Input 3 3 2 17" xfId="19078"/>
    <cellStyle name="Input 3 3 2 17 2" xfId="19079"/>
    <cellStyle name="Input 3 3 2 17 2 2" xfId="19080"/>
    <cellStyle name="Input 3 3 2 17 3" xfId="19081"/>
    <cellStyle name="Input 3 3 2 18" xfId="19082"/>
    <cellStyle name="Input 3 3 2 18 2" xfId="19083"/>
    <cellStyle name="Input 3 3 2 18 2 2" xfId="19084"/>
    <cellStyle name="Input 3 3 2 18 3" xfId="19085"/>
    <cellStyle name="Input 3 3 2 19" xfId="19086"/>
    <cellStyle name="Input 3 3 2 19 2" xfId="19087"/>
    <cellStyle name="Input 3 3 2 19 2 2" xfId="19088"/>
    <cellStyle name="Input 3 3 2 19 3" xfId="19089"/>
    <cellStyle name="Input 3 3 2 2" xfId="19090"/>
    <cellStyle name="Input 3 3 2 2 2" xfId="19091"/>
    <cellStyle name="Input 3 3 2 2 2 2" xfId="19092"/>
    <cellStyle name="Input 3 3 2 2 2 3" xfId="19093"/>
    <cellStyle name="Input 3 3 2 2 3" xfId="19094"/>
    <cellStyle name="Input 3 3 2 2 4" xfId="19095"/>
    <cellStyle name="Input 3 3 2 20" xfId="19096"/>
    <cellStyle name="Input 3 3 2 20 2" xfId="19097"/>
    <cellStyle name="Input 3 3 2 20 2 2" xfId="19098"/>
    <cellStyle name="Input 3 3 2 20 3" xfId="19099"/>
    <cellStyle name="Input 3 3 2 21" xfId="19100"/>
    <cellStyle name="Input 3 3 2 21 2" xfId="19101"/>
    <cellStyle name="Input 3 3 2 22" xfId="19102"/>
    <cellStyle name="Input 3 3 2 3" xfId="19103"/>
    <cellStyle name="Input 3 3 2 3 2" xfId="19104"/>
    <cellStyle name="Input 3 3 2 3 2 2" xfId="19105"/>
    <cellStyle name="Input 3 3 2 3 3" xfId="19106"/>
    <cellStyle name="Input 3 3 2 4" xfId="19107"/>
    <cellStyle name="Input 3 3 2 4 2" xfId="19108"/>
    <cellStyle name="Input 3 3 2 4 2 2" xfId="19109"/>
    <cellStyle name="Input 3 3 2 4 3" xfId="19110"/>
    <cellStyle name="Input 3 3 2 5" xfId="19111"/>
    <cellStyle name="Input 3 3 2 5 2" xfId="19112"/>
    <cellStyle name="Input 3 3 2 5 2 2" xfId="19113"/>
    <cellStyle name="Input 3 3 2 5 3" xfId="19114"/>
    <cellStyle name="Input 3 3 2 6" xfId="19115"/>
    <cellStyle name="Input 3 3 2 6 2" xfId="19116"/>
    <cellStyle name="Input 3 3 2 6 2 2" xfId="19117"/>
    <cellStyle name="Input 3 3 2 6 3" xfId="19118"/>
    <cellStyle name="Input 3 3 2 7" xfId="19119"/>
    <cellStyle name="Input 3 3 2 7 2" xfId="19120"/>
    <cellStyle name="Input 3 3 2 7 2 2" xfId="19121"/>
    <cellStyle name="Input 3 3 2 7 3" xfId="19122"/>
    <cellStyle name="Input 3 3 2 8" xfId="19123"/>
    <cellStyle name="Input 3 3 2 8 2" xfId="19124"/>
    <cellStyle name="Input 3 3 2 8 2 2" xfId="19125"/>
    <cellStyle name="Input 3 3 2 8 3" xfId="19126"/>
    <cellStyle name="Input 3 3 2 9" xfId="19127"/>
    <cellStyle name="Input 3 3 2 9 2" xfId="19128"/>
    <cellStyle name="Input 3 3 2 9 2 2" xfId="19129"/>
    <cellStyle name="Input 3 3 2 9 3" xfId="19130"/>
    <cellStyle name="Input 3 3 3" xfId="19131"/>
    <cellStyle name="Input 3 3 3 2" xfId="19132"/>
    <cellStyle name="Input 3 3 3 2 2" xfId="19133"/>
    <cellStyle name="Input 3 3 3 2 3" xfId="19134"/>
    <cellStyle name="Input 3 3 3 3" xfId="19135"/>
    <cellStyle name="Input 3 3 3 4" xfId="19136"/>
    <cellStyle name="Input 3 3 4" xfId="19137"/>
    <cellStyle name="Input 3 3 4 2" xfId="19138"/>
    <cellStyle name="Input 3 3 4 2 2" xfId="19139"/>
    <cellStyle name="Input 3 3 4 3" xfId="19140"/>
    <cellStyle name="Input 3 3 5" xfId="19141"/>
    <cellStyle name="Input 3 3 5 2" xfId="19142"/>
    <cellStyle name="Input 3 3 5 2 2" xfId="19143"/>
    <cellStyle name="Input 3 3 5 3" xfId="19144"/>
    <cellStyle name="Input 3 3 6" xfId="19145"/>
    <cellStyle name="Input 3 3 6 2" xfId="19146"/>
    <cellStyle name="Input 3 3 6 2 2" xfId="19147"/>
    <cellStyle name="Input 3 3 6 3" xfId="19148"/>
    <cellStyle name="Input 3 3 7" xfId="19149"/>
    <cellStyle name="Input 3 3 7 2" xfId="19150"/>
    <cellStyle name="Input 3 3 7 2 2" xfId="19151"/>
    <cellStyle name="Input 3 3 7 3" xfId="19152"/>
    <cellStyle name="Input 3 3 8" xfId="19153"/>
    <cellStyle name="Input 3 3 8 2" xfId="19154"/>
    <cellStyle name="Input 3 3 8 2 2" xfId="19155"/>
    <cellStyle name="Input 3 3 8 3" xfId="19156"/>
    <cellStyle name="Input 3 3 9" xfId="19157"/>
    <cellStyle name="Input 3 3 9 2" xfId="19158"/>
    <cellStyle name="Input 3 3 9 2 2" xfId="19159"/>
    <cellStyle name="Input 3 3 9 3" xfId="19160"/>
    <cellStyle name="Input 3 4" xfId="19161"/>
    <cellStyle name="Input 3 4 10" xfId="19162"/>
    <cellStyle name="Input 3 4 10 2" xfId="19163"/>
    <cellStyle name="Input 3 4 10 2 2" xfId="19164"/>
    <cellStyle name="Input 3 4 10 3" xfId="19165"/>
    <cellStyle name="Input 3 4 11" xfId="19166"/>
    <cellStyle name="Input 3 4 11 2" xfId="19167"/>
    <cellStyle name="Input 3 4 11 2 2" xfId="19168"/>
    <cellStyle name="Input 3 4 11 3" xfId="19169"/>
    <cellStyle name="Input 3 4 12" xfId="19170"/>
    <cellStyle name="Input 3 4 12 2" xfId="19171"/>
    <cellStyle name="Input 3 4 12 2 2" xfId="19172"/>
    <cellStyle name="Input 3 4 12 3" xfId="19173"/>
    <cellStyle name="Input 3 4 13" xfId="19174"/>
    <cellStyle name="Input 3 4 13 2" xfId="19175"/>
    <cellStyle name="Input 3 4 13 2 2" xfId="19176"/>
    <cellStyle name="Input 3 4 13 3" xfId="19177"/>
    <cellStyle name="Input 3 4 14" xfId="19178"/>
    <cellStyle name="Input 3 4 14 2" xfId="19179"/>
    <cellStyle name="Input 3 4 14 2 2" xfId="19180"/>
    <cellStyle name="Input 3 4 14 3" xfId="19181"/>
    <cellStyle name="Input 3 4 15" xfId="19182"/>
    <cellStyle name="Input 3 4 15 2" xfId="19183"/>
    <cellStyle name="Input 3 4 15 2 2" xfId="19184"/>
    <cellStyle name="Input 3 4 15 3" xfId="19185"/>
    <cellStyle name="Input 3 4 16" xfId="19186"/>
    <cellStyle name="Input 3 4 16 2" xfId="19187"/>
    <cellStyle name="Input 3 4 16 2 2" xfId="19188"/>
    <cellStyle name="Input 3 4 16 3" xfId="19189"/>
    <cellStyle name="Input 3 4 17" xfId="19190"/>
    <cellStyle name="Input 3 4 17 2" xfId="19191"/>
    <cellStyle name="Input 3 4 17 2 2" xfId="19192"/>
    <cellStyle name="Input 3 4 17 3" xfId="19193"/>
    <cellStyle name="Input 3 4 18" xfId="19194"/>
    <cellStyle name="Input 3 4 18 2" xfId="19195"/>
    <cellStyle name="Input 3 4 19" xfId="19196"/>
    <cellStyle name="Input 3 4 2" xfId="19197"/>
    <cellStyle name="Input 3 4 2 10" xfId="19198"/>
    <cellStyle name="Input 3 4 2 10 2" xfId="19199"/>
    <cellStyle name="Input 3 4 2 10 2 2" xfId="19200"/>
    <cellStyle name="Input 3 4 2 10 3" xfId="19201"/>
    <cellStyle name="Input 3 4 2 11" xfId="19202"/>
    <cellStyle name="Input 3 4 2 11 2" xfId="19203"/>
    <cellStyle name="Input 3 4 2 11 2 2" xfId="19204"/>
    <cellStyle name="Input 3 4 2 11 3" xfId="19205"/>
    <cellStyle name="Input 3 4 2 12" xfId="19206"/>
    <cellStyle name="Input 3 4 2 12 2" xfId="19207"/>
    <cellStyle name="Input 3 4 2 12 2 2" xfId="19208"/>
    <cellStyle name="Input 3 4 2 12 3" xfId="19209"/>
    <cellStyle name="Input 3 4 2 13" xfId="19210"/>
    <cellStyle name="Input 3 4 2 13 2" xfId="19211"/>
    <cellStyle name="Input 3 4 2 13 2 2" xfId="19212"/>
    <cellStyle name="Input 3 4 2 13 3" xfId="19213"/>
    <cellStyle name="Input 3 4 2 14" xfId="19214"/>
    <cellStyle name="Input 3 4 2 14 2" xfId="19215"/>
    <cellStyle name="Input 3 4 2 14 2 2" xfId="19216"/>
    <cellStyle name="Input 3 4 2 14 3" xfId="19217"/>
    <cellStyle name="Input 3 4 2 15" xfId="19218"/>
    <cellStyle name="Input 3 4 2 15 2" xfId="19219"/>
    <cellStyle name="Input 3 4 2 15 2 2" xfId="19220"/>
    <cellStyle name="Input 3 4 2 15 3" xfId="19221"/>
    <cellStyle name="Input 3 4 2 16" xfId="19222"/>
    <cellStyle name="Input 3 4 2 16 2" xfId="19223"/>
    <cellStyle name="Input 3 4 2 16 2 2" xfId="19224"/>
    <cellStyle name="Input 3 4 2 16 3" xfId="19225"/>
    <cellStyle name="Input 3 4 2 17" xfId="19226"/>
    <cellStyle name="Input 3 4 2 17 2" xfId="19227"/>
    <cellStyle name="Input 3 4 2 17 2 2" xfId="19228"/>
    <cellStyle name="Input 3 4 2 17 3" xfId="19229"/>
    <cellStyle name="Input 3 4 2 18" xfId="19230"/>
    <cellStyle name="Input 3 4 2 18 2" xfId="19231"/>
    <cellStyle name="Input 3 4 2 18 2 2" xfId="19232"/>
    <cellStyle name="Input 3 4 2 18 3" xfId="19233"/>
    <cellStyle name="Input 3 4 2 19" xfId="19234"/>
    <cellStyle name="Input 3 4 2 19 2" xfId="19235"/>
    <cellStyle name="Input 3 4 2 19 2 2" xfId="19236"/>
    <cellStyle name="Input 3 4 2 19 3" xfId="19237"/>
    <cellStyle name="Input 3 4 2 2" xfId="19238"/>
    <cellStyle name="Input 3 4 2 2 2" xfId="19239"/>
    <cellStyle name="Input 3 4 2 2 2 2" xfId="19240"/>
    <cellStyle name="Input 3 4 2 2 2 3" xfId="19241"/>
    <cellStyle name="Input 3 4 2 2 3" xfId="19242"/>
    <cellStyle name="Input 3 4 2 2 4" xfId="19243"/>
    <cellStyle name="Input 3 4 2 20" xfId="19244"/>
    <cellStyle name="Input 3 4 2 20 2" xfId="19245"/>
    <cellStyle name="Input 3 4 2 20 2 2" xfId="19246"/>
    <cellStyle name="Input 3 4 2 20 3" xfId="19247"/>
    <cellStyle name="Input 3 4 2 21" xfId="19248"/>
    <cellStyle name="Input 3 4 2 21 2" xfId="19249"/>
    <cellStyle name="Input 3 4 2 22" xfId="19250"/>
    <cellStyle name="Input 3 4 2 3" xfId="19251"/>
    <cellStyle name="Input 3 4 2 3 2" xfId="19252"/>
    <cellStyle name="Input 3 4 2 3 2 2" xfId="19253"/>
    <cellStyle name="Input 3 4 2 3 3" xfId="19254"/>
    <cellStyle name="Input 3 4 2 4" xfId="19255"/>
    <cellStyle name="Input 3 4 2 4 2" xfId="19256"/>
    <cellStyle name="Input 3 4 2 4 2 2" xfId="19257"/>
    <cellStyle name="Input 3 4 2 4 3" xfId="19258"/>
    <cellStyle name="Input 3 4 2 5" xfId="19259"/>
    <cellStyle name="Input 3 4 2 5 2" xfId="19260"/>
    <cellStyle name="Input 3 4 2 5 2 2" xfId="19261"/>
    <cellStyle name="Input 3 4 2 5 3" xfId="19262"/>
    <cellStyle name="Input 3 4 2 6" xfId="19263"/>
    <cellStyle name="Input 3 4 2 6 2" xfId="19264"/>
    <cellStyle name="Input 3 4 2 6 2 2" xfId="19265"/>
    <cellStyle name="Input 3 4 2 6 3" xfId="19266"/>
    <cellStyle name="Input 3 4 2 7" xfId="19267"/>
    <cellStyle name="Input 3 4 2 7 2" xfId="19268"/>
    <cellStyle name="Input 3 4 2 7 2 2" xfId="19269"/>
    <cellStyle name="Input 3 4 2 7 3" xfId="19270"/>
    <cellStyle name="Input 3 4 2 8" xfId="19271"/>
    <cellStyle name="Input 3 4 2 8 2" xfId="19272"/>
    <cellStyle name="Input 3 4 2 8 2 2" xfId="19273"/>
    <cellStyle name="Input 3 4 2 8 3" xfId="19274"/>
    <cellStyle name="Input 3 4 2 9" xfId="19275"/>
    <cellStyle name="Input 3 4 2 9 2" xfId="19276"/>
    <cellStyle name="Input 3 4 2 9 2 2" xfId="19277"/>
    <cellStyle name="Input 3 4 2 9 3" xfId="19278"/>
    <cellStyle name="Input 3 4 3" xfId="19279"/>
    <cellStyle name="Input 3 4 3 2" xfId="19280"/>
    <cellStyle name="Input 3 4 3 2 2" xfId="19281"/>
    <cellStyle name="Input 3 4 3 2 3" xfId="19282"/>
    <cellStyle name="Input 3 4 3 3" xfId="19283"/>
    <cellStyle name="Input 3 4 3 4" xfId="19284"/>
    <cellStyle name="Input 3 4 4" xfId="19285"/>
    <cellStyle name="Input 3 4 4 2" xfId="19286"/>
    <cellStyle name="Input 3 4 4 2 2" xfId="19287"/>
    <cellStyle name="Input 3 4 4 3" xfId="19288"/>
    <cellStyle name="Input 3 4 5" xfId="19289"/>
    <cellStyle name="Input 3 4 5 2" xfId="19290"/>
    <cellStyle name="Input 3 4 5 2 2" xfId="19291"/>
    <cellStyle name="Input 3 4 5 3" xfId="19292"/>
    <cellStyle name="Input 3 4 6" xfId="19293"/>
    <cellStyle name="Input 3 4 6 2" xfId="19294"/>
    <cellStyle name="Input 3 4 6 2 2" xfId="19295"/>
    <cellStyle name="Input 3 4 6 3" xfId="19296"/>
    <cellStyle name="Input 3 4 7" xfId="19297"/>
    <cellStyle name="Input 3 4 7 2" xfId="19298"/>
    <cellStyle name="Input 3 4 7 2 2" xfId="19299"/>
    <cellStyle name="Input 3 4 7 3" xfId="19300"/>
    <cellStyle name="Input 3 4 8" xfId="19301"/>
    <cellStyle name="Input 3 4 8 2" xfId="19302"/>
    <cellStyle name="Input 3 4 8 2 2" xfId="19303"/>
    <cellStyle name="Input 3 4 8 3" xfId="19304"/>
    <cellStyle name="Input 3 4 9" xfId="19305"/>
    <cellStyle name="Input 3 4 9 2" xfId="19306"/>
    <cellStyle name="Input 3 4 9 2 2" xfId="19307"/>
    <cellStyle name="Input 3 4 9 3" xfId="19308"/>
    <cellStyle name="Input 3 5" xfId="19309"/>
    <cellStyle name="Input 3 5 10" xfId="19310"/>
    <cellStyle name="Input 3 5 10 2" xfId="19311"/>
    <cellStyle name="Input 3 5 10 2 2" xfId="19312"/>
    <cellStyle name="Input 3 5 10 3" xfId="19313"/>
    <cellStyle name="Input 3 5 11" xfId="19314"/>
    <cellStyle name="Input 3 5 11 2" xfId="19315"/>
    <cellStyle name="Input 3 5 11 2 2" xfId="19316"/>
    <cellStyle name="Input 3 5 11 3" xfId="19317"/>
    <cellStyle name="Input 3 5 12" xfId="19318"/>
    <cellStyle name="Input 3 5 12 2" xfId="19319"/>
    <cellStyle name="Input 3 5 12 2 2" xfId="19320"/>
    <cellStyle name="Input 3 5 12 3" xfId="19321"/>
    <cellStyle name="Input 3 5 13" xfId="19322"/>
    <cellStyle name="Input 3 5 13 2" xfId="19323"/>
    <cellStyle name="Input 3 5 13 2 2" xfId="19324"/>
    <cellStyle name="Input 3 5 13 3" xfId="19325"/>
    <cellStyle name="Input 3 5 14" xfId="19326"/>
    <cellStyle name="Input 3 5 14 2" xfId="19327"/>
    <cellStyle name="Input 3 5 14 2 2" xfId="19328"/>
    <cellStyle name="Input 3 5 14 3" xfId="19329"/>
    <cellStyle name="Input 3 5 15" xfId="19330"/>
    <cellStyle name="Input 3 5 15 2" xfId="19331"/>
    <cellStyle name="Input 3 5 15 2 2" xfId="19332"/>
    <cellStyle name="Input 3 5 15 3" xfId="19333"/>
    <cellStyle name="Input 3 5 16" xfId="19334"/>
    <cellStyle name="Input 3 5 16 2" xfId="19335"/>
    <cellStyle name="Input 3 5 16 2 2" xfId="19336"/>
    <cellStyle name="Input 3 5 16 3" xfId="19337"/>
    <cellStyle name="Input 3 5 17" xfId="19338"/>
    <cellStyle name="Input 3 5 17 2" xfId="19339"/>
    <cellStyle name="Input 3 5 17 2 2" xfId="19340"/>
    <cellStyle name="Input 3 5 17 3" xfId="19341"/>
    <cellStyle name="Input 3 5 18" xfId="19342"/>
    <cellStyle name="Input 3 5 18 2" xfId="19343"/>
    <cellStyle name="Input 3 5 18 2 2" xfId="19344"/>
    <cellStyle name="Input 3 5 18 3" xfId="19345"/>
    <cellStyle name="Input 3 5 19" xfId="19346"/>
    <cellStyle name="Input 3 5 19 2" xfId="19347"/>
    <cellStyle name="Input 3 5 19 2 2" xfId="19348"/>
    <cellStyle name="Input 3 5 19 3" xfId="19349"/>
    <cellStyle name="Input 3 5 2" xfId="19350"/>
    <cellStyle name="Input 3 5 2 10" xfId="19351"/>
    <cellStyle name="Input 3 5 2 10 2" xfId="19352"/>
    <cellStyle name="Input 3 5 2 10 2 2" xfId="19353"/>
    <cellStyle name="Input 3 5 2 10 3" xfId="19354"/>
    <cellStyle name="Input 3 5 2 11" xfId="19355"/>
    <cellStyle name="Input 3 5 2 11 2" xfId="19356"/>
    <cellStyle name="Input 3 5 2 11 2 2" xfId="19357"/>
    <cellStyle name="Input 3 5 2 11 3" xfId="19358"/>
    <cellStyle name="Input 3 5 2 12" xfId="19359"/>
    <cellStyle name="Input 3 5 2 12 2" xfId="19360"/>
    <cellStyle name="Input 3 5 2 12 2 2" xfId="19361"/>
    <cellStyle name="Input 3 5 2 12 3" xfId="19362"/>
    <cellStyle name="Input 3 5 2 13" xfId="19363"/>
    <cellStyle name="Input 3 5 2 13 2" xfId="19364"/>
    <cellStyle name="Input 3 5 2 13 2 2" xfId="19365"/>
    <cellStyle name="Input 3 5 2 13 3" xfId="19366"/>
    <cellStyle name="Input 3 5 2 14" xfId="19367"/>
    <cellStyle name="Input 3 5 2 14 2" xfId="19368"/>
    <cellStyle name="Input 3 5 2 14 2 2" xfId="19369"/>
    <cellStyle name="Input 3 5 2 14 3" xfId="19370"/>
    <cellStyle name="Input 3 5 2 15" xfId="19371"/>
    <cellStyle name="Input 3 5 2 15 2" xfId="19372"/>
    <cellStyle name="Input 3 5 2 15 2 2" xfId="19373"/>
    <cellStyle name="Input 3 5 2 15 3" xfId="19374"/>
    <cellStyle name="Input 3 5 2 16" xfId="19375"/>
    <cellStyle name="Input 3 5 2 16 2" xfId="19376"/>
    <cellStyle name="Input 3 5 2 16 2 2" xfId="19377"/>
    <cellStyle name="Input 3 5 2 16 3" xfId="19378"/>
    <cellStyle name="Input 3 5 2 17" xfId="19379"/>
    <cellStyle name="Input 3 5 2 17 2" xfId="19380"/>
    <cellStyle name="Input 3 5 2 17 2 2" xfId="19381"/>
    <cellStyle name="Input 3 5 2 17 3" xfId="19382"/>
    <cellStyle name="Input 3 5 2 18" xfId="19383"/>
    <cellStyle name="Input 3 5 2 18 2" xfId="19384"/>
    <cellStyle name="Input 3 5 2 18 2 2" xfId="19385"/>
    <cellStyle name="Input 3 5 2 18 3" xfId="19386"/>
    <cellStyle name="Input 3 5 2 19" xfId="19387"/>
    <cellStyle name="Input 3 5 2 19 2" xfId="19388"/>
    <cellStyle name="Input 3 5 2 19 2 2" xfId="19389"/>
    <cellStyle name="Input 3 5 2 19 3" xfId="19390"/>
    <cellStyle name="Input 3 5 2 2" xfId="19391"/>
    <cellStyle name="Input 3 5 2 2 2" xfId="19392"/>
    <cellStyle name="Input 3 5 2 2 2 2" xfId="19393"/>
    <cellStyle name="Input 3 5 2 2 3" xfId="19394"/>
    <cellStyle name="Input 3 5 2 20" xfId="19395"/>
    <cellStyle name="Input 3 5 2 20 2" xfId="19396"/>
    <cellStyle name="Input 3 5 2 20 2 2" xfId="19397"/>
    <cellStyle name="Input 3 5 2 20 3" xfId="19398"/>
    <cellStyle name="Input 3 5 2 21" xfId="19399"/>
    <cellStyle name="Input 3 5 2 21 2" xfId="19400"/>
    <cellStyle name="Input 3 5 2 22" xfId="19401"/>
    <cellStyle name="Input 3 5 2 3" xfId="19402"/>
    <cellStyle name="Input 3 5 2 3 2" xfId="19403"/>
    <cellStyle name="Input 3 5 2 3 2 2" xfId="19404"/>
    <cellStyle name="Input 3 5 2 3 3" xfId="19405"/>
    <cellStyle name="Input 3 5 2 4" xfId="19406"/>
    <cellStyle name="Input 3 5 2 4 2" xfId="19407"/>
    <cellStyle name="Input 3 5 2 4 2 2" xfId="19408"/>
    <cellStyle name="Input 3 5 2 4 3" xfId="19409"/>
    <cellStyle name="Input 3 5 2 5" xfId="19410"/>
    <cellStyle name="Input 3 5 2 5 2" xfId="19411"/>
    <cellStyle name="Input 3 5 2 5 2 2" xfId="19412"/>
    <cellStyle name="Input 3 5 2 5 3" xfId="19413"/>
    <cellStyle name="Input 3 5 2 6" xfId="19414"/>
    <cellStyle name="Input 3 5 2 6 2" xfId="19415"/>
    <cellStyle name="Input 3 5 2 6 2 2" xfId="19416"/>
    <cellStyle name="Input 3 5 2 6 3" xfId="19417"/>
    <cellStyle name="Input 3 5 2 7" xfId="19418"/>
    <cellStyle name="Input 3 5 2 7 2" xfId="19419"/>
    <cellStyle name="Input 3 5 2 7 2 2" xfId="19420"/>
    <cellStyle name="Input 3 5 2 7 3" xfId="19421"/>
    <cellStyle name="Input 3 5 2 8" xfId="19422"/>
    <cellStyle name="Input 3 5 2 8 2" xfId="19423"/>
    <cellStyle name="Input 3 5 2 8 2 2" xfId="19424"/>
    <cellStyle name="Input 3 5 2 8 3" xfId="19425"/>
    <cellStyle name="Input 3 5 2 9" xfId="19426"/>
    <cellStyle name="Input 3 5 2 9 2" xfId="19427"/>
    <cellStyle name="Input 3 5 2 9 2 2" xfId="19428"/>
    <cellStyle name="Input 3 5 2 9 3" xfId="19429"/>
    <cellStyle name="Input 3 5 20" xfId="19430"/>
    <cellStyle name="Input 3 5 20 2" xfId="19431"/>
    <cellStyle name="Input 3 5 20 2 2" xfId="19432"/>
    <cellStyle name="Input 3 5 20 3" xfId="19433"/>
    <cellStyle name="Input 3 5 21" xfId="19434"/>
    <cellStyle name="Input 3 5 21 2" xfId="19435"/>
    <cellStyle name="Input 3 5 21 2 2" xfId="19436"/>
    <cellStyle name="Input 3 5 21 3" xfId="19437"/>
    <cellStyle name="Input 3 5 22" xfId="19438"/>
    <cellStyle name="Input 3 5 22 2" xfId="19439"/>
    <cellStyle name="Input 3 5 23" xfId="19440"/>
    <cellStyle name="Input 3 5 3" xfId="19441"/>
    <cellStyle name="Input 3 5 3 2" xfId="19442"/>
    <cellStyle name="Input 3 5 3 2 2" xfId="19443"/>
    <cellStyle name="Input 3 5 3 3" xfId="19444"/>
    <cellStyle name="Input 3 5 4" xfId="19445"/>
    <cellStyle name="Input 3 5 4 2" xfId="19446"/>
    <cellStyle name="Input 3 5 4 2 2" xfId="19447"/>
    <cellStyle name="Input 3 5 4 3" xfId="19448"/>
    <cellStyle name="Input 3 5 5" xfId="19449"/>
    <cellStyle name="Input 3 5 5 2" xfId="19450"/>
    <cellStyle name="Input 3 5 5 2 2" xfId="19451"/>
    <cellStyle name="Input 3 5 5 3" xfId="19452"/>
    <cellStyle name="Input 3 5 6" xfId="19453"/>
    <cellStyle name="Input 3 5 6 2" xfId="19454"/>
    <cellStyle name="Input 3 5 6 2 2" xfId="19455"/>
    <cellStyle name="Input 3 5 6 3" xfId="19456"/>
    <cellStyle name="Input 3 5 7" xfId="19457"/>
    <cellStyle name="Input 3 5 7 2" xfId="19458"/>
    <cellStyle name="Input 3 5 7 2 2" xfId="19459"/>
    <cellStyle name="Input 3 5 7 3" xfId="19460"/>
    <cellStyle name="Input 3 5 8" xfId="19461"/>
    <cellStyle name="Input 3 5 8 2" xfId="19462"/>
    <cellStyle name="Input 3 5 8 2 2" xfId="19463"/>
    <cellStyle name="Input 3 5 8 3" xfId="19464"/>
    <cellStyle name="Input 3 5 9" xfId="19465"/>
    <cellStyle name="Input 3 5 9 2" xfId="19466"/>
    <cellStyle name="Input 3 5 9 2 2" xfId="19467"/>
    <cellStyle name="Input 3 5 9 3" xfId="19468"/>
    <cellStyle name="Input 3 6" xfId="19469"/>
    <cellStyle name="Input 3 6 10" xfId="19470"/>
    <cellStyle name="Input 3 6 10 2" xfId="19471"/>
    <cellStyle name="Input 3 6 10 2 2" xfId="19472"/>
    <cellStyle name="Input 3 6 10 3" xfId="19473"/>
    <cellStyle name="Input 3 6 11" xfId="19474"/>
    <cellStyle name="Input 3 6 11 2" xfId="19475"/>
    <cellStyle name="Input 3 6 11 2 2" xfId="19476"/>
    <cellStyle name="Input 3 6 11 3" xfId="19477"/>
    <cellStyle name="Input 3 6 12" xfId="19478"/>
    <cellStyle name="Input 3 6 12 2" xfId="19479"/>
    <cellStyle name="Input 3 6 12 2 2" xfId="19480"/>
    <cellStyle name="Input 3 6 12 3" xfId="19481"/>
    <cellStyle name="Input 3 6 13" xfId="19482"/>
    <cellStyle name="Input 3 6 13 2" xfId="19483"/>
    <cellStyle name="Input 3 6 13 2 2" xfId="19484"/>
    <cellStyle name="Input 3 6 13 3" xfId="19485"/>
    <cellStyle name="Input 3 6 14" xfId="19486"/>
    <cellStyle name="Input 3 6 14 2" xfId="19487"/>
    <cellStyle name="Input 3 6 14 2 2" xfId="19488"/>
    <cellStyle name="Input 3 6 14 3" xfId="19489"/>
    <cellStyle name="Input 3 6 15" xfId="19490"/>
    <cellStyle name="Input 3 6 15 2" xfId="19491"/>
    <cellStyle name="Input 3 6 15 2 2" xfId="19492"/>
    <cellStyle name="Input 3 6 15 3" xfId="19493"/>
    <cellStyle name="Input 3 6 16" xfId="19494"/>
    <cellStyle name="Input 3 6 16 2" xfId="19495"/>
    <cellStyle name="Input 3 6 16 2 2" xfId="19496"/>
    <cellStyle name="Input 3 6 16 3" xfId="19497"/>
    <cellStyle name="Input 3 6 17" xfId="19498"/>
    <cellStyle name="Input 3 6 17 2" xfId="19499"/>
    <cellStyle name="Input 3 6 17 2 2" xfId="19500"/>
    <cellStyle name="Input 3 6 17 3" xfId="19501"/>
    <cellStyle name="Input 3 6 18" xfId="19502"/>
    <cellStyle name="Input 3 6 18 2" xfId="19503"/>
    <cellStyle name="Input 3 6 18 2 2" xfId="19504"/>
    <cellStyle name="Input 3 6 18 3" xfId="19505"/>
    <cellStyle name="Input 3 6 19" xfId="19506"/>
    <cellStyle name="Input 3 6 19 2" xfId="19507"/>
    <cellStyle name="Input 3 6 19 2 2" xfId="19508"/>
    <cellStyle name="Input 3 6 19 3" xfId="19509"/>
    <cellStyle name="Input 3 6 2" xfId="19510"/>
    <cellStyle name="Input 3 6 2 2" xfId="19511"/>
    <cellStyle name="Input 3 6 2 2 2" xfId="19512"/>
    <cellStyle name="Input 3 6 2 3" xfId="19513"/>
    <cellStyle name="Input 3 6 20" xfId="19514"/>
    <cellStyle name="Input 3 6 20 2" xfId="19515"/>
    <cellStyle name="Input 3 6 20 2 2" xfId="19516"/>
    <cellStyle name="Input 3 6 20 3" xfId="19517"/>
    <cellStyle name="Input 3 6 21" xfId="19518"/>
    <cellStyle name="Input 3 6 21 2" xfId="19519"/>
    <cellStyle name="Input 3 6 22" xfId="19520"/>
    <cellStyle name="Input 3 6 3" xfId="19521"/>
    <cellStyle name="Input 3 6 3 2" xfId="19522"/>
    <cellStyle name="Input 3 6 3 2 2" xfId="19523"/>
    <cellStyle name="Input 3 6 3 3" xfId="19524"/>
    <cellStyle name="Input 3 6 4" xfId="19525"/>
    <cellStyle name="Input 3 6 4 2" xfId="19526"/>
    <cellStyle name="Input 3 6 4 2 2" xfId="19527"/>
    <cellStyle name="Input 3 6 4 3" xfId="19528"/>
    <cellStyle name="Input 3 6 5" xfId="19529"/>
    <cellStyle name="Input 3 6 5 2" xfId="19530"/>
    <cellStyle name="Input 3 6 5 2 2" xfId="19531"/>
    <cellStyle name="Input 3 6 5 3" xfId="19532"/>
    <cellStyle name="Input 3 6 6" xfId="19533"/>
    <cellStyle name="Input 3 6 6 2" xfId="19534"/>
    <cellStyle name="Input 3 6 6 2 2" xfId="19535"/>
    <cellStyle name="Input 3 6 6 3" xfId="19536"/>
    <cellStyle name="Input 3 6 7" xfId="19537"/>
    <cellStyle name="Input 3 6 7 2" xfId="19538"/>
    <cellStyle name="Input 3 6 7 2 2" xfId="19539"/>
    <cellStyle name="Input 3 6 7 3" xfId="19540"/>
    <cellStyle name="Input 3 6 8" xfId="19541"/>
    <cellStyle name="Input 3 6 8 2" xfId="19542"/>
    <cellStyle name="Input 3 6 8 2 2" xfId="19543"/>
    <cellStyle name="Input 3 6 8 3" xfId="19544"/>
    <cellStyle name="Input 3 6 9" xfId="19545"/>
    <cellStyle name="Input 3 6 9 2" xfId="19546"/>
    <cellStyle name="Input 3 6 9 2 2" xfId="19547"/>
    <cellStyle name="Input 3 6 9 3" xfId="19548"/>
    <cellStyle name="Input 3 7" xfId="19549"/>
    <cellStyle name="Input 3 7 2" xfId="19550"/>
    <cellStyle name="Input 3 7 2 2" xfId="19551"/>
    <cellStyle name="Input 3 7 3" xfId="19552"/>
    <cellStyle name="Input 3 8" xfId="19553"/>
    <cellStyle name="Input 3 8 2" xfId="19554"/>
    <cellStyle name="Input 3 8 2 2" xfId="19555"/>
    <cellStyle name="Input 3 8 3" xfId="19556"/>
    <cellStyle name="Input 3 9" xfId="19557"/>
    <cellStyle name="Input 3 9 2" xfId="19558"/>
    <cellStyle name="Input 3 9 2 2" xfId="19559"/>
    <cellStyle name="Input 3 9 3" xfId="19560"/>
    <cellStyle name="Input 4" xfId="19561"/>
    <cellStyle name="Input 4 10" xfId="19562"/>
    <cellStyle name="Input 4 10 2" xfId="19563"/>
    <cellStyle name="Input 4 10 2 2" xfId="19564"/>
    <cellStyle name="Input 4 10 3" xfId="19565"/>
    <cellStyle name="Input 4 11" xfId="19566"/>
    <cellStyle name="Input 4 11 2" xfId="19567"/>
    <cellStyle name="Input 4 11 2 2" xfId="19568"/>
    <cellStyle name="Input 4 11 3" xfId="19569"/>
    <cellStyle name="Input 4 12" xfId="19570"/>
    <cellStyle name="Input 4 12 2" xfId="19571"/>
    <cellStyle name="Input 4 12 2 2" xfId="19572"/>
    <cellStyle name="Input 4 12 3" xfId="19573"/>
    <cellStyle name="Input 4 13" xfId="19574"/>
    <cellStyle name="Input 4 13 2" xfId="19575"/>
    <cellStyle name="Input 4 13 2 2" xfId="19576"/>
    <cellStyle name="Input 4 13 3" xfId="19577"/>
    <cellStyle name="Input 4 14" xfId="19578"/>
    <cellStyle name="Input 4 14 2" xfId="19579"/>
    <cellStyle name="Input 4 14 2 2" xfId="19580"/>
    <cellStyle name="Input 4 14 3" xfId="19581"/>
    <cellStyle name="Input 4 15" xfId="19582"/>
    <cellStyle name="Input 4 15 2" xfId="19583"/>
    <cellStyle name="Input 4 15 2 2" xfId="19584"/>
    <cellStyle name="Input 4 15 3" xfId="19585"/>
    <cellStyle name="Input 4 16" xfId="19586"/>
    <cellStyle name="Input 4 16 2" xfId="19587"/>
    <cellStyle name="Input 4 16 2 2" xfId="19588"/>
    <cellStyle name="Input 4 16 3" xfId="19589"/>
    <cellStyle name="Input 4 17" xfId="19590"/>
    <cellStyle name="Input 4 17 2" xfId="19591"/>
    <cellStyle name="Input 4 17 2 2" xfId="19592"/>
    <cellStyle name="Input 4 17 3" xfId="19593"/>
    <cellStyle name="Input 4 18" xfId="19594"/>
    <cellStyle name="Input 4 18 2" xfId="19595"/>
    <cellStyle name="Input 4 18 2 2" xfId="19596"/>
    <cellStyle name="Input 4 18 3" xfId="19597"/>
    <cellStyle name="Input 4 19" xfId="19598"/>
    <cellStyle name="Input 4 19 2" xfId="19599"/>
    <cellStyle name="Input 4 19 2 2" xfId="19600"/>
    <cellStyle name="Input 4 19 3" xfId="19601"/>
    <cellStyle name="Input 4 2" xfId="19602"/>
    <cellStyle name="Input 4 2 10" xfId="19603"/>
    <cellStyle name="Input 4 2 10 2" xfId="19604"/>
    <cellStyle name="Input 4 2 10 2 2" xfId="19605"/>
    <cellStyle name="Input 4 2 10 3" xfId="19606"/>
    <cellStyle name="Input 4 2 11" xfId="19607"/>
    <cellStyle name="Input 4 2 11 2" xfId="19608"/>
    <cellStyle name="Input 4 2 11 2 2" xfId="19609"/>
    <cellStyle name="Input 4 2 11 3" xfId="19610"/>
    <cellStyle name="Input 4 2 12" xfId="19611"/>
    <cellStyle name="Input 4 2 12 2" xfId="19612"/>
    <cellStyle name="Input 4 2 12 2 2" xfId="19613"/>
    <cellStyle name="Input 4 2 12 3" xfId="19614"/>
    <cellStyle name="Input 4 2 13" xfId="19615"/>
    <cellStyle name="Input 4 2 13 2" xfId="19616"/>
    <cellStyle name="Input 4 2 13 2 2" xfId="19617"/>
    <cellStyle name="Input 4 2 13 3" xfId="19618"/>
    <cellStyle name="Input 4 2 14" xfId="19619"/>
    <cellStyle name="Input 4 2 14 2" xfId="19620"/>
    <cellStyle name="Input 4 2 14 2 2" xfId="19621"/>
    <cellStyle name="Input 4 2 14 3" xfId="19622"/>
    <cellStyle name="Input 4 2 15" xfId="19623"/>
    <cellStyle name="Input 4 2 15 2" xfId="19624"/>
    <cellStyle name="Input 4 2 15 2 2" xfId="19625"/>
    <cellStyle name="Input 4 2 15 3" xfId="19626"/>
    <cellStyle name="Input 4 2 16" xfId="19627"/>
    <cellStyle name="Input 4 2 16 2" xfId="19628"/>
    <cellStyle name="Input 4 2 16 2 2" xfId="19629"/>
    <cellStyle name="Input 4 2 16 3" xfId="19630"/>
    <cellStyle name="Input 4 2 17" xfId="19631"/>
    <cellStyle name="Input 4 2 17 2" xfId="19632"/>
    <cellStyle name="Input 4 2 17 2 2" xfId="19633"/>
    <cellStyle name="Input 4 2 17 3" xfId="19634"/>
    <cellStyle name="Input 4 2 18" xfId="19635"/>
    <cellStyle name="Input 4 2 18 2" xfId="19636"/>
    <cellStyle name="Input 4 2 18 2 2" xfId="19637"/>
    <cellStyle name="Input 4 2 18 3" xfId="19638"/>
    <cellStyle name="Input 4 2 19" xfId="19639"/>
    <cellStyle name="Input 4 2 19 2" xfId="19640"/>
    <cellStyle name="Input 4 2 19 2 2" xfId="19641"/>
    <cellStyle name="Input 4 2 19 3" xfId="19642"/>
    <cellStyle name="Input 4 2 2" xfId="19643"/>
    <cellStyle name="Input 4 2 2 10" xfId="19644"/>
    <cellStyle name="Input 4 2 2 10 2" xfId="19645"/>
    <cellStyle name="Input 4 2 2 10 2 2" xfId="19646"/>
    <cellStyle name="Input 4 2 2 10 3" xfId="19647"/>
    <cellStyle name="Input 4 2 2 11" xfId="19648"/>
    <cellStyle name="Input 4 2 2 11 2" xfId="19649"/>
    <cellStyle name="Input 4 2 2 11 2 2" xfId="19650"/>
    <cellStyle name="Input 4 2 2 11 3" xfId="19651"/>
    <cellStyle name="Input 4 2 2 12" xfId="19652"/>
    <cellStyle name="Input 4 2 2 12 2" xfId="19653"/>
    <cellStyle name="Input 4 2 2 12 2 2" xfId="19654"/>
    <cellStyle name="Input 4 2 2 12 3" xfId="19655"/>
    <cellStyle name="Input 4 2 2 13" xfId="19656"/>
    <cellStyle name="Input 4 2 2 13 2" xfId="19657"/>
    <cellStyle name="Input 4 2 2 13 2 2" xfId="19658"/>
    <cellStyle name="Input 4 2 2 13 3" xfId="19659"/>
    <cellStyle name="Input 4 2 2 14" xfId="19660"/>
    <cellStyle name="Input 4 2 2 14 2" xfId="19661"/>
    <cellStyle name="Input 4 2 2 14 2 2" xfId="19662"/>
    <cellStyle name="Input 4 2 2 14 3" xfId="19663"/>
    <cellStyle name="Input 4 2 2 15" xfId="19664"/>
    <cellStyle name="Input 4 2 2 15 2" xfId="19665"/>
    <cellStyle name="Input 4 2 2 15 2 2" xfId="19666"/>
    <cellStyle name="Input 4 2 2 15 3" xfId="19667"/>
    <cellStyle name="Input 4 2 2 16" xfId="19668"/>
    <cellStyle name="Input 4 2 2 16 2" xfId="19669"/>
    <cellStyle name="Input 4 2 2 16 2 2" xfId="19670"/>
    <cellStyle name="Input 4 2 2 16 3" xfId="19671"/>
    <cellStyle name="Input 4 2 2 17" xfId="19672"/>
    <cellStyle name="Input 4 2 2 17 2" xfId="19673"/>
    <cellStyle name="Input 4 2 2 17 2 2" xfId="19674"/>
    <cellStyle name="Input 4 2 2 17 3" xfId="19675"/>
    <cellStyle name="Input 4 2 2 18" xfId="19676"/>
    <cellStyle name="Input 4 2 2 18 2" xfId="19677"/>
    <cellStyle name="Input 4 2 2 19" xfId="19678"/>
    <cellStyle name="Input 4 2 2 2" xfId="19679"/>
    <cellStyle name="Input 4 2 2 2 10" xfId="19680"/>
    <cellStyle name="Input 4 2 2 2 10 2" xfId="19681"/>
    <cellStyle name="Input 4 2 2 2 10 2 2" xfId="19682"/>
    <cellStyle name="Input 4 2 2 2 10 3" xfId="19683"/>
    <cellStyle name="Input 4 2 2 2 11" xfId="19684"/>
    <cellStyle name="Input 4 2 2 2 11 2" xfId="19685"/>
    <cellStyle name="Input 4 2 2 2 11 2 2" xfId="19686"/>
    <cellStyle name="Input 4 2 2 2 11 3" xfId="19687"/>
    <cellStyle name="Input 4 2 2 2 12" xfId="19688"/>
    <cellStyle name="Input 4 2 2 2 12 2" xfId="19689"/>
    <cellStyle name="Input 4 2 2 2 12 2 2" xfId="19690"/>
    <cellStyle name="Input 4 2 2 2 12 3" xfId="19691"/>
    <cellStyle name="Input 4 2 2 2 13" xfId="19692"/>
    <cellStyle name="Input 4 2 2 2 13 2" xfId="19693"/>
    <cellStyle name="Input 4 2 2 2 13 2 2" xfId="19694"/>
    <cellStyle name="Input 4 2 2 2 13 3" xfId="19695"/>
    <cellStyle name="Input 4 2 2 2 14" xfId="19696"/>
    <cellStyle name="Input 4 2 2 2 14 2" xfId="19697"/>
    <cellStyle name="Input 4 2 2 2 14 2 2" xfId="19698"/>
    <cellStyle name="Input 4 2 2 2 14 3" xfId="19699"/>
    <cellStyle name="Input 4 2 2 2 15" xfId="19700"/>
    <cellStyle name="Input 4 2 2 2 15 2" xfId="19701"/>
    <cellStyle name="Input 4 2 2 2 15 2 2" xfId="19702"/>
    <cellStyle name="Input 4 2 2 2 15 3" xfId="19703"/>
    <cellStyle name="Input 4 2 2 2 16" xfId="19704"/>
    <cellStyle name="Input 4 2 2 2 16 2" xfId="19705"/>
    <cellStyle name="Input 4 2 2 2 16 2 2" xfId="19706"/>
    <cellStyle name="Input 4 2 2 2 16 3" xfId="19707"/>
    <cellStyle name="Input 4 2 2 2 17" xfId="19708"/>
    <cellStyle name="Input 4 2 2 2 17 2" xfId="19709"/>
    <cellStyle name="Input 4 2 2 2 17 2 2" xfId="19710"/>
    <cellStyle name="Input 4 2 2 2 17 3" xfId="19711"/>
    <cellStyle name="Input 4 2 2 2 18" xfId="19712"/>
    <cellStyle name="Input 4 2 2 2 18 2" xfId="19713"/>
    <cellStyle name="Input 4 2 2 2 18 2 2" xfId="19714"/>
    <cellStyle name="Input 4 2 2 2 18 3" xfId="19715"/>
    <cellStyle name="Input 4 2 2 2 19" xfId="19716"/>
    <cellStyle name="Input 4 2 2 2 19 2" xfId="19717"/>
    <cellStyle name="Input 4 2 2 2 19 2 2" xfId="19718"/>
    <cellStyle name="Input 4 2 2 2 19 3" xfId="19719"/>
    <cellStyle name="Input 4 2 2 2 2" xfId="19720"/>
    <cellStyle name="Input 4 2 2 2 2 2" xfId="19721"/>
    <cellStyle name="Input 4 2 2 2 2 2 2" xfId="19722"/>
    <cellStyle name="Input 4 2 2 2 2 3" xfId="19723"/>
    <cellStyle name="Input 4 2 2 2 20" xfId="19724"/>
    <cellStyle name="Input 4 2 2 2 20 2" xfId="19725"/>
    <cellStyle name="Input 4 2 2 2 20 2 2" xfId="19726"/>
    <cellStyle name="Input 4 2 2 2 20 3" xfId="19727"/>
    <cellStyle name="Input 4 2 2 2 21" xfId="19728"/>
    <cellStyle name="Input 4 2 2 2 21 2" xfId="19729"/>
    <cellStyle name="Input 4 2 2 2 22" xfId="19730"/>
    <cellStyle name="Input 4 2 2 2 3" xfId="19731"/>
    <cellStyle name="Input 4 2 2 2 3 2" xfId="19732"/>
    <cellStyle name="Input 4 2 2 2 3 2 2" xfId="19733"/>
    <cellStyle name="Input 4 2 2 2 3 3" xfId="19734"/>
    <cellStyle name="Input 4 2 2 2 4" xfId="19735"/>
    <cellStyle name="Input 4 2 2 2 4 2" xfId="19736"/>
    <cellStyle name="Input 4 2 2 2 4 2 2" xfId="19737"/>
    <cellStyle name="Input 4 2 2 2 4 3" xfId="19738"/>
    <cellStyle name="Input 4 2 2 2 5" xfId="19739"/>
    <cellStyle name="Input 4 2 2 2 5 2" xfId="19740"/>
    <cellStyle name="Input 4 2 2 2 5 2 2" xfId="19741"/>
    <cellStyle name="Input 4 2 2 2 5 3" xfId="19742"/>
    <cellStyle name="Input 4 2 2 2 6" xfId="19743"/>
    <cellStyle name="Input 4 2 2 2 6 2" xfId="19744"/>
    <cellStyle name="Input 4 2 2 2 6 2 2" xfId="19745"/>
    <cellStyle name="Input 4 2 2 2 6 3" xfId="19746"/>
    <cellStyle name="Input 4 2 2 2 7" xfId="19747"/>
    <cellStyle name="Input 4 2 2 2 7 2" xfId="19748"/>
    <cellStyle name="Input 4 2 2 2 7 2 2" xfId="19749"/>
    <cellStyle name="Input 4 2 2 2 7 3" xfId="19750"/>
    <cellStyle name="Input 4 2 2 2 8" xfId="19751"/>
    <cellStyle name="Input 4 2 2 2 8 2" xfId="19752"/>
    <cellStyle name="Input 4 2 2 2 8 2 2" xfId="19753"/>
    <cellStyle name="Input 4 2 2 2 8 3" xfId="19754"/>
    <cellStyle name="Input 4 2 2 2 9" xfId="19755"/>
    <cellStyle name="Input 4 2 2 2 9 2" xfId="19756"/>
    <cellStyle name="Input 4 2 2 2 9 2 2" xfId="19757"/>
    <cellStyle name="Input 4 2 2 2 9 3" xfId="19758"/>
    <cellStyle name="Input 4 2 2 3" xfId="19759"/>
    <cellStyle name="Input 4 2 2 3 2" xfId="19760"/>
    <cellStyle name="Input 4 2 2 3 2 2" xfId="19761"/>
    <cellStyle name="Input 4 2 2 3 3" xfId="19762"/>
    <cellStyle name="Input 4 2 2 4" xfId="19763"/>
    <cellStyle name="Input 4 2 2 4 2" xfId="19764"/>
    <cellStyle name="Input 4 2 2 4 2 2" xfId="19765"/>
    <cellStyle name="Input 4 2 2 4 3" xfId="19766"/>
    <cellStyle name="Input 4 2 2 5" xfId="19767"/>
    <cellStyle name="Input 4 2 2 5 2" xfId="19768"/>
    <cellStyle name="Input 4 2 2 5 2 2" xfId="19769"/>
    <cellStyle name="Input 4 2 2 5 3" xfId="19770"/>
    <cellStyle name="Input 4 2 2 6" xfId="19771"/>
    <cellStyle name="Input 4 2 2 6 2" xfId="19772"/>
    <cellStyle name="Input 4 2 2 6 2 2" xfId="19773"/>
    <cellStyle name="Input 4 2 2 6 3" xfId="19774"/>
    <cellStyle name="Input 4 2 2 7" xfId="19775"/>
    <cellStyle name="Input 4 2 2 7 2" xfId="19776"/>
    <cellStyle name="Input 4 2 2 7 2 2" xfId="19777"/>
    <cellStyle name="Input 4 2 2 7 3" xfId="19778"/>
    <cellStyle name="Input 4 2 2 8" xfId="19779"/>
    <cellStyle name="Input 4 2 2 8 2" xfId="19780"/>
    <cellStyle name="Input 4 2 2 8 2 2" xfId="19781"/>
    <cellStyle name="Input 4 2 2 8 3" xfId="19782"/>
    <cellStyle name="Input 4 2 2 9" xfId="19783"/>
    <cellStyle name="Input 4 2 2 9 2" xfId="19784"/>
    <cellStyle name="Input 4 2 2 9 2 2" xfId="19785"/>
    <cellStyle name="Input 4 2 2 9 3" xfId="19786"/>
    <cellStyle name="Input 4 2 20" xfId="19787"/>
    <cellStyle name="Input 4 2 20 2" xfId="19788"/>
    <cellStyle name="Input 4 2 20 2 2" xfId="19789"/>
    <cellStyle name="Input 4 2 20 3" xfId="19790"/>
    <cellStyle name="Input 4 2 21" xfId="19791"/>
    <cellStyle name="Input 4 2 21 2" xfId="19792"/>
    <cellStyle name="Input 4 2 22" xfId="19793"/>
    <cellStyle name="Input 4 2 3" xfId="19794"/>
    <cellStyle name="Input 4 2 3 10" xfId="19795"/>
    <cellStyle name="Input 4 2 3 10 2" xfId="19796"/>
    <cellStyle name="Input 4 2 3 10 2 2" xfId="19797"/>
    <cellStyle name="Input 4 2 3 10 3" xfId="19798"/>
    <cellStyle name="Input 4 2 3 11" xfId="19799"/>
    <cellStyle name="Input 4 2 3 11 2" xfId="19800"/>
    <cellStyle name="Input 4 2 3 11 2 2" xfId="19801"/>
    <cellStyle name="Input 4 2 3 11 3" xfId="19802"/>
    <cellStyle name="Input 4 2 3 12" xfId="19803"/>
    <cellStyle name="Input 4 2 3 12 2" xfId="19804"/>
    <cellStyle name="Input 4 2 3 12 2 2" xfId="19805"/>
    <cellStyle name="Input 4 2 3 12 3" xfId="19806"/>
    <cellStyle name="Input 4 2 3 13" xfId="19807"/>
    <cellStyle name="Input 4 2 3 13 2" xfId="19808"/>
    <cellStyle name="Input 4 2 3 13 2 2" xfId="19809"/>
    <cellStyle name="Input 4 2 3 13 3" xfId="19810"/>
    <cellStyle name="Input 4 2 3 14" xfId="19811"/>
    <cellStyle name="Input 4 2 3 14 2" xfId="19812"/>
    <cellStyle name="Input 4 2 3 14 2 2" xfId="19813"/>
    <cellStyle name="Input 4 2 3 14 3" xfId="19814"/>
    <cellStyle name="Input 4 2 3 15" xfId="19815"/>
    <cellStyle name="Input 4 2 3 15 2" xfId="19816"/>
    <cellStyle name="Input 4 2 3 15 2 2" xfId="19817"/>
    <cellStyle name="Input 4 2 3 15 3" xfId="19818"/>
    <cellStyle name="Input 4 2 3 16" xfId="19819"/>
    <cellStyle name="Input 4 2 3 16 2" xfId="19820"/>
    <cellStyle name="Input 4 2 3 16 2 2" xfId="19821"/>
    <cellStyle name="Input 4 2 3 16 3" xfId="19822"/>
    <cellStyle name="Input 4 2 3 17" xfId="19823"/>
    <cellStyle name="Input 4 2 3 17 2" xfId="19824"/>
    <cellStyle name="Input 4 2 3 17 2 2" xfId="19825"/>
    <cellStyle name="Input 4 2 3 17 3" xfId="19826"/>
    <cellStyle name="Input 4 2 3 18" xfId="19827"/>
    <cellStyle name="Input 4 2 3 18 2" xfId="19828"/>
    <cellStyle name="Input 4 2 3 19" xfId="19829"/>
    <cellStyle name="Input 4 2 3 2" xfId="19830"/>
    <cellStyle name="Input 4 2 3 2 10" xfId="19831"/>
    <cellStyle name="Input 4 2 3 2 10 2" xfId="19832"/>
    <cellStyle name="Input 4 2 3 2 10 2 2" xfId="19833"/>
    <cellStyle name="Input 4 2 3 2 10 3" xfId="19834"/>
    <cellStyle name="Input 4 2 3 2 11" xfId="19835"/>
    <cellStyle name="Input 4 2 3 2 11 2" xfId="19836"/>
    <cellStyle name="Input 4 2 3 2 11 2 2" xfId="19837"/>
    <cellStyle name="Input 4 2 3 2 11 3" xfId="19838"/>
    <cellStyle name="Input 4 2 3 2 12" xfId="19839"/>
    <cellStyle name="Input 4 2 3 2 12 2" xfId="19840"/>
    <cellStyle name="Input 4 2 3 2 12 2 2" xfId="19841"/>
    <cellStyle name="Input 4 2 3 2 12 3" xfId="19842"/>
    <cellStyle name="Input 4 2 3 2 13" xfId="19843"/>
    <cellStyle name="Input 4 2 3 2 13 2" xfId="19844"/>
    <cellStyle name="Input 4 2 3 2 13 2 2" xfId="19845"/>
    <cellStyle name="Input 4 2 3 2 13 3" xfId="19846"/>
    <cellStyle name="Input 4 2 3 2 14" xfId="19847"/>
    <cellStyle name="Input 4 2 3 2 14 2" xfId="19848"/>
    <cellStyle name="Input 4 2 3 2 14 2 2" xfId="19849"/>
    <cellStyle name="Input 4 2 3 2 14 3" xfId="19850"/>
    <cellStyle name="Input 4 2 3 2 15" xfId="19851"/>
    <cellStyle name="Input 4 2 3 2 15 2" xfId="19852"/>
    <cellStyle name="Input 4 2 3 2 15 2 2" xfId="19853"/>
    <cellStyle name="Input 4 2 3 2 15 3" xfId="19854"/>
    <cellStyle name="Input 4 2 3 2 16" xfId="19855"/>
    <cellStyle name="Input 4 2 3 2 16 2" xfId="19856"/>
    <cellStyle name="Input 4 2 3 2 16 2 2" xfId="19857"/>
    <cellStyle name="Input 4 2 3 2 16 3" xfId="19858"/>
    <cellStyle name="Input 4 2 3 2 17" xfId="19859"/>
    <cellStyle name="Input 4 2 3 2 17 2" xfId="19860"/>
    <cellStyle name="Input 4 2 3 2 17 2 2" xfId="19861"/>
    <cellStyle name="Input 4 2 3 2 17 3" xfId="19862"/>
    <cellStyle name="Input 4 2 3 2 18" xfId="19863"/>
    <cellStyle name="Input 4 2 3 2 18 2" xfId="19864"/>
    <cellStyle name="Input 4 2 3 2 18 2 2" xfId="19865"/>
    <cellStyle name="Input 4 2 3 2 18 3" xfId="19866"/>
    <cellStyle name="Input 4 2 3 2 19" xfId="19867"/>
    <cellStyle name="Input 4 2 3 2 19 2" xfId="19868"/>
    <cellStyle name="Input 4 2 3 2 19 2 2" xfId="19869"/>
    <cellStyle name="Input 4 2 3 2 19 3" xfId="19870"/>
    <cellStyle name="Input 4 2 3 2 2" xfId="19871"/>
    <cellStyle name="Input 4 2 3 2 2 2" xfId="19872"/>
    <cellStyle name="Input 4 2 3 2 2 2 2" xfId="19873"/>
    <cellStyle name="Input 4 2 3 2 2 3" xfId="19874"/>
    <cellStyle name="Input 4 2 3 2 20" xfId="19875"/>
    <cellStyle name="Input 4 2 3 2 20 2" xfId="19876"/>
    <cellStyle name="Input 4 2 3 2 20 2 2" xfId="19877"/>
    <cellStyle name="Input 4 2 3 2 20 3" xfId="19878"/>
    <cellStyle name="Input 4 2 3 2 21" xfId="19879"/>
    <cellStyle name="Input 4 2 3 2 21 2" xfId="19880"/>
    <cellStyle name="Input 4 2 3 2 22" xfId="19881"/>
    <cellStyle name="Input 4 2 3 2 3" xfId="19882"/>
    <cellStyle name="Input 4 2 3 2 3 2" xfId="19883"/>
    <cellStyle name="Input 4 2 3 2 3 2 2" xfId="19884"/>
    <cellStyle name="Input 4 2 3 2 3 3" xfId="19885"/>
    <cellStyle name="Input 4 2 3 2 4" xfId="19886"/>
    <cellStyle name="Input 4 2 3 2 4 2" xfId="19887"/>
    <cellStyle name="Input 4 2 3 2 4 2 2" xfId="19888"/>
    <cellStyle name="Input 4 2 3 2 4 3" xfId="19889"/>
    <cellStyle name="Input 4 2 3 2 5" xfId="19890"/>
    <cellStyle name="Input 4 2 3 2 5 2" xfId="19891"/>
    <cellStyle name="Input 4 2 3 2 5 2 2" xfId="19892"/>
    <cellStyle name="Input 4 2 3 2 5 3" xfId="19893"/>
    <cellStyle name="Input 4 2 3 2 6" xfId="19894"/>
    <cellStyle name="Input 4 2 3 2 6 2" xfId="19895"/>
    <cellStyle name="Input 4 2 3 2 6 2 2" xfId="19896"/>
    <cellStyle name="Input 4 2 3 2 6 3" xfId="19897"/>
    <cellStyle name="Input 4 2 3 2 7" xfId="19898"/>
    <cellStyle name="Input 4 2 3 2 7 2" xfId="19899"/>
    <cellStyle name="Input 4 2 3 2 7 2 2" xfId="19900"/>
    <cellStyle name="Input 4 2 3 2 7 3" xfId="19901"/>
    <cellStyle name="Input 4 2 3 2 8" xfId="19902"/>
    <cellStyle name="Input 4 2 3 2 8 2" xfId="19903"/>
    <cellStyle name="Input 4 2 3 2 8 2 2" xfId="19904"/>
    <cellStyle name="Input 4 2 3 2 8 3" xfId="19905"/>
    <cellStyle name="Input 4 2 3 2 9" xfId="19906"/>
    <cellStyle name="Input 4 2 3 2 9 2" xfId="19907"/>
    <cellStyle name="Input 4 2 3 2 9 2 2" xfId="19908"/>
    <cellStyle name="Input 4 2 3 2 9 3" xfId="19909"/>
    <cellStyle name="Input 4 2 3 3" xfId="19910"/>
    <cellStyle name="Input 4 2 3 3 2" xfId="19911"/>
    <cellStyle name="Input 4 2 3 3 2 2" xfId="19912"/>
    <cellStyle name="Input 4 2 3 3 3" xfId="19913"/>
    <cellStyle name="Input 4 2 3 4" xfId="19914"/>
    <cellStyle name="Input 4 2 3 4 2" xfId="19915"/>
    <cellStyle name="Input 4 2 3 4 2 2" xfId="19916"/>
    <cellStyle name="Input 4 2 3 4 3" xfId="19917"/>
    <cellStyle name="Input 4 2 3 5" xfId="19918"/>
    <cellStyle name="Input 4 2 3 5 2" xfId="19919"/>
    <cellStyle name="Input 4 2 3 5 2 2" xfId="19920"/>
    <cellStyle name="Input 4 2 3 5 3" xfId="19921"/>
    <cellStyle name="Input 4 2 3 6" xfId="19922"/>
    <cellStyle name="Input 4 2 3 6 2" xfId="19923"/>
    <cellStyle name="Input 4 2 3 6 2 2" xfId="19924"/>
    <cellStyle name="Input 4 2 3 6 3" xfId="19925"/>
    <cellStyle name="Input 4 2 3 7" xfId="19926"/>
    <cellStyle name="Input 4 2 3 7 2" xfId="19927"/>
    <cellStyle name="Input 4 2 3 7 2 2" xfId="19928"/>
    <cellStyle name="Input 4 2 3 7 3" xfId="19929"/>
    <cellStyle name="Input 4 2 3 8" xfId="19930"/>
    <cellStyle name="Input 4 2 3 8 2" xfId="19931"/>
    <cellStyle name="Input 4 2 3 8 2 2" xfId="19932"/>
    <cellStyle name="Input 4 2 3 8 3" xfId="19933"/>
    <cellStyle name="Input 4 2 3 9" xfId="19934"/>
    <cellStyle name="Input 4 2 3 9 2" xfId="19935"/>
    <cellStyle name="Input 4 2 3 9 2 2" xfId="19936"/>
    <cellStyle name="Input 4 2 3 9 3" xfId="19937"/>
    <cellStyle name="Input 4 2 4" xfId="19938"/>
    <cellStyle name="Input 4 2 4 10" xfId="19939"/>
    <cellStyle name="Input 4 2 4 10 2" xfId="19940"/>
    <cellStyle name="Input 4 2 4 10 2 2" xfId="19941"/>
    <cellStyle name="Input 4 2 4 10 3" xfId="19942"/>
    <cellStyle name="Input 4 2 4 11" xfId="19943"/>
    <cellStyle name="Input 4 2 4 11 2" xfId="19944"/>
    <cellStyle name="Input 4 2 4 11 2 2" xfId="19945"/>
    <cellStyle name="Input 4 2 4 11 3" xfId="19946"/>
    <cellStyle name="Input 4 2 4 12" xfId="19947"/>
    <cellStyle name="Input 4 2 4 12 2" xfId="19948"/>
    <cellStyle name="Input 4 2 4 12 2 2" xfId="19949"/>
    <cellStyle name="Input 4 2 4 12 3" xfId="19950"/>
    <cellStyle name="Input 4 2 4 13" xfId="19951"/>
    <cellStyle name="Input 4 2 4 13 2" xfId="19952"/>
    <cellStyle name="Input 4 2 4 13 2 2" xfId="19953"/>
    <cellStyle name="Input 4 2 4 13 3" xfId="19954"/>
    <cellStyle name="Input 4 2 4 14" xfId="19955"/>
    <cellStyle name="Input 4 2 4 14 2" xfId="19956"/>
    <cellStyle name="Input 4 2 4 14 2 2" xfId="19957"/>
    <cellStyle name="Input 4 2 4 14 3" xfId="19958"/>
    <cellStyle name="Input 4 2 4 15" xfId="19959"/>
    <cellStyle name="Input 4 2 4 15 2" xfId="19960"/>
    <cellStyle name="Input 4 2 4 15 2 2" xfId="19961"/>
    <cellStyle name="Input 4 2 4 15 3" xfId="19962"/>
    <cellStyle name="Input 4 2 4 16" xfId="19963"/>
    <cellStyle name="Input 4 2 4 16 2" xfId="19964"/>
    <cellStyle name="Input 4 2 4 16 2 2" xfId="19965"/>
    <cellStyle name="Input 4 2 4 16 3" xfId="19966"/>
    <cellStyle name="Input 4 2 4 17" xfId="19967"/>
    <cellStyle name="Input 4 2 4 17 2" xfId="19968"/>
    <cellStyle name="Input 4 2 4 17 2 2" xfId="19969"/>
    <cellStyle name="Input 4 2 4 17 3" xfId="19970"/>
    <cellStyle name="Input 4 2 4 18" xfId="19971"/>
    <cellStyle name="Input 4 2 4 18 2" xfId="19972"/>
    <cellStyle name="Input 4 2 4 18 2 2" xfId="19973"/>
    <cellStyle name="Input 4 2 4 18 3" xfId="19974"/>
    <cellStyle name="Input 4 2 4 19" xfId="19975"/>
    <cellStyle name="Input 4 2 4 19 2" xfId="19976"/>
    <cellStyle name="Input 4 2 4 19 2 2" xfId="19977"/>
    <cellStyle name="Input 4 2 4 19 3" xfId="19978"/>
    <cellStyle name="Input 4 2 4 2" xfId="19979"/>
    <cellStyle name="Input 4 2 4 2 10" xfId="19980"/>
    <cellStyle name="Input 4 2 4 2 10 2" xfId="19981"/>
    <cellStyle name="Input 4 2 4 2 10 2 2" xfId="19982"/>
    <cellStyle name="Input 4 2 4 2 10 3" xfId="19983"/>
    <cellStyle name="Input 4 2 4 2 11" xfId="19984"/>
    <cellStyle name="Input 4 2 4 2 11 2" xfId="19985"/>
    <cellStyle name="Input 4 2 4 2 11 2 2" xfId="19986"/>
    <cellStyle name="Input 4 2 4 2 11 3" xfId="19987"/>
    <cellStyle name="Input 4 2 4 2 12" xfId="19988"/>
    <cellStyle name="Input 4 2 4 2 12 2" xfId="19989"/>
    <cellStyle name="Input 4 2 4 2 12 2 2" xfId="19990"/>
    <cellStyle name="Input 4 2 4 2 12 3" xfId="19991"/>
    <cellStyle name="Input 4 2 4 2 13" xfId="19992"/>
    <cellStyle name="Input 4 2 4 2 13 2" xfId="19993"/>
    <cellStyle name="Input 4 2 4 2 13 2 2" xfId="19994"/>
    <cellStyle name="Input 4 2 4 2 13 3" xfId="19995"/>
    <cellStyle name="Input 4 2 4 2 14" xfId="19996"/>
    <cellStyle name="Input 4 2 4 2 14 2" xfId="19997"/>
    <cellStyle name="Input 4 2 4 2 14 2 2" xfId="19998"/>
    <cellStyle name="Input 4 2 4 2 14 3" xfId="19999"/>
    <cellStyle name="Input 4 2 4 2 15" xfId="20000"/>
    <cellStyle name="Input 4 2 4 2 15 2" xfId="20001"/>
    <cellStyle name="Input 4 2 4 2 15 2 2" xfId="20002"/>
    <cellStyle name="Input 4 2 4 2 15 3" xfId="20003"/>
    <cellStyle name="Input 4 2 4 2 16" xfId="20004"/>
    <cellStyle name="Input 4 2 4 2 16 2" xfId="20005"/>
    <cellStyle name="Input 4 2 4 2 16 2 2" xfId="20006"/>
    <cellStyle name="Input 4 2 4 2 16 3" xfId="20007"/>
    <cellStyle name="Input 4 2 4 2 17" xfId="20008"/>
    <cellStyle name="Input 4 2 4 2 17 2" xfId="20009"/>
    <cellStyle name="Input 4 2 4 2 17 2 2" xfId="20010"/>
    <cellStyle name="Input 4 2 4 2 17 3" xfId="20011"/>
    <cellStyle name="Input 4 2 4 2 18" xfId="20012"/>
    <cellStyle name="Input 4 2 4 2 18 2" xfId="20013"/>
    <cellStyle name="Input 4 2 4 2 18 2 2" xfId="20014"/>
    <cellStyle name="Input 4 2 4 2 18 3" xfId="20015"/>
    <cellStyle name="Input 4 2 4 2 19" xfId="20016"/>
    <cellStyle name="Input 4 2 4 2 19 2" xfId="20017"/>
    <cellStyle name="Input 4 2 4 2 19 2 2" xfId="20018"/>
    <cellStyle name="Input 4 2 4 2 19 3" xfId="20019"/>
    <cellStyle name="Input 4 2 4 2 2" xfId="20020"/>
    <cellStyle name="Input 4 2 4 2 2 2" xfId="20021"/>
    <cellStyle name="Input 4 2 4 2 2 2 2" xfId="20022"/>
    <cellStyle name="Input 4 2 4 2 2 3" xfId="20023"/>
    <cellStyle name="Input 4 2 4 2 20" xfId="20024"/>
    <cellStyle name="Input 4 2 4 2 20 2" xfId="20025"/>
    <cellStyle name="Input 4 2 4 2 20 2 2" xfId="20026"/>
    <cellStyle name="Input 4 2 4 2 20 3" xfId="20027"/>
    <cellStyle name="Input 4 2 4 2 21" xfId="20028"/>
    <cellStyle name="Input 4 2 4 2 21 2" xfId="20029"/>
    <cellStyle name="Input 4 2 4 2 22" xfId="20030"/>
    <cellStyle name="Input 4 2 4 2 3" xfId="20031"/>
    <cellStyle name="Input 4 2 4 2 3 2" xfId="20032"/>
    <cellStyle name="Input 4 2 4 2 3 2 2" xfId="20033"/>
    <cellStyle name="Input 4 2 4 2 3 3" xfId="20034"/>
    <cellStyle name="Input 4 2 4 2 4" xfId="20035"/>
    <cellStyle name="Input 4 2 4 2 4 2" xfId="20036"/>
    <cellStyle name="Input 4 2 4 2 4 2 2" xfId="20037"/>
    <cellStyle name="Input 4 2 4 2 4 3" xfId="20038"/>
    <cellStyle name="Input 4 2 4 2 5" xfId="20039"/>
    <cellStyle name="Input 4 2 4 2 5 2" xfId="20040"/>
    <cellStyle name="Input 4 2 4 2 5 2 2" xfId="20041"/>
    <cellStyle name="Input 4 2 4 2 5 3" xfId="20042"/>
    <cellStyle name="Input 4 2 4 2 6" xfId="20043"/>
    <cellStyle name="Input 4 2 4 2 6 2" xfId="20044"/>
    <cellStyle name="Input 4 2 4 2 6 2 2" xfId="20045"/>
    <cellStyle name="Input 4 2 4 2 6 3" xfId="20046"/>
    <cellStyle name="Input 4 2 4 2 7" xfId="20047"/>
    <cellStyle name="Input 4 2 4 2 7 2" xfId="20048"/>
    <cellStyle name="Input 4 2 4 2 7 2 2" xfId="20049"/>
    <cellStyle name="Input 4 2 4 2 7 3" xfId="20050"/>
    <cellStyle name="Input 4 2 4 2 8" xfId="20051"/>
    <cellStyle name="Input 4 2 4 2 8 2" xfId="20052"/>
    <cellStyle name="Input 4 2 4 2 8 2 2" xfId="20053"/>
    <cellStyle name="Input 4 2 4 2 8 3" xfId="20054"/>
    <cellStyle name="Input 4 2 4 2 9" xfId="20055"/>
    <cellStyle name="Input 4 2 4 2 9 2" xfId="20056"/>
    <cellStyle name="Input 4 2 4 2 9 2 2" xfId="20057"/>
    <cellStyle name="Input 4 2 4 2 9 3" xfId="20058"/>
    <cellStyle name="Input 4 2 4 20" xfId="20059"/>
    <cellStyle name="Input 4 2 4 20 2" xfId="20060"/>
    <cellStyle name="Input 4 2 4 20 2 2" xfId="20061"/>
    <cellStyle name="Input 4 2 4 20 3" xfId="20062"/>
    <cellStyle name="Input 4 2 4 21" xfId="20063"/>
    <cellStyle name="Input 4 2 4 21 2" xfId="20064"/>
    <cellStyle name="Input 4 2 4 21 2 2" xfId="20065"/>
    <cellStyle name="Input 4 2 4 21 3" xfId="20066"/>
    <cellStyle name="Input 4 2 4 22" xfId="20067"/>
    <cellStyle name="Input 4 2 4 22 2" xfId="20068"/>
    <cellStyle name="Input 4 2 4 23" xfId="20069"/>
    <cellStyle name="Input 4 2 4 3" xfId="20070"/>
    <cellStyle name="Input 4 2 4 3 2" xfId="20071"/>
    <cellStyle name="Input 4 2 4 3 2 2" xfId="20072"/>
    <cellStyle name="Input 4 2 4 3 3" xfId="20073"/>
    <cellStyle name="Input 4 2 4 4" xfId="20074"/>
    <cellStyle name="Input 4 2 4 4 2" xfId="20075"/>
    <cellStyle name="Input 4 2 4 4 2 2" xfId="20076"/>
    <cellStyle name="Input 4 2 4 4 3" xfId="20077"/>
    <cellStyle name="Input 4 2 4 5" xfId="20078"/>
    <cellStyle name="Input 4 2 4 5 2" xfId="20079"/>
    <cellStyle name="Input 4 2 4 5 2 2" xfId="20080"/>
    <cellStyle name="Input 4 2 4 5 3" xfId="20081"/>
    <cellStyle name="Input 4 2 4 6" xfId="20082"/>
    <cellStyle name="Input 4 2 4 6 2" xfId="20083"/>
    <cellStyle name="Input 4 2 4 6 2 2" xfId="20084"/>
    <cellStyle name="Input 4 2 4 6 3" xfId="20085"/>
    <cellStyle name="Input 4 2 4 7" xfId="20086"/>
    <cellStyle name="Input 4 2 4 7 2" xfId="20087"/>
    <cellStyle name="Input 4 2 4 7 2 2" xfId="20088"/>
    <cellStyle name="Input 4 2 4 7 3" xfId="20089"/>
    <cellStyle name="Input 4 2 4 8" xfId="20090"/>
    <cellStyle name="Input 4 2 4 8 2" xfId="20091"/>
    <cellStyle name="Input 4 2 4 8 2 2" xfId="20092"/>
    <cellStyle name="Input 4 2 4 8 3" xfId="20093"/>
    <cellStyle name="Input 4 2 4 9" xfId="20094"/>
    <cellStyle name="Input 4 2 4 9 2" xfId="20095"/>
    <cellStyle name="Input 4 2 4 9 2 2" xfId="20096"/>
    <cellStyle name="Input 4 2 4 9 3" xfId="20097"/>
    <cellStyle name="Input 4 2 5" xfId="20098"/>
    <cellStyle name="Input 4 2 5 10" xfId="20099"/>
    <cellStyle name="Input 4 2 5 10 2" xfId="20100"/>
    <cellStyle name="Input 4 2 5 10 2 2" xfId="20101"/>
    <cellStyle name="Input 4 2 5 10 3" xfId="20102"/>
    <cellStyle name="Input 4 2 5 11" xfId="20103"/>
    <cellStyle name="Input 4 2 5 11 2" xfId="20104"/>
    <cellStyle name="Input 4 2 5 11 2 2" xfId="20105"/>
    <cellStyle name="Input 4 2 5 11 3" xfId="20106"/>
    <cellStyle name="Input 4 2 5 12" xfId="20107"/>
    <cellStyle name="Input 4 2 5 12 2" xfId="20108"/>
    <cellStyle name="Input 4 2 5 12 2 2" xfId="20109"/>
    <cellStyle name="Input 4 2 5 12 3" xfId="20110"/>
    <cellStyle name="Input 4 2 5 13" xfId="20111"/>
    <cellStyle name="Input 4 2 5 13 2" xfId="20112"/>
    <cellStyle name="Input 4 2 5 13 2 2" xfId="20113"/>
    <cellStyle name="Input 4 2 5 13 3" xfId="20114"/>
    <cellStyle name="Input 4 2 5 14" xfId="20115"/>
    <cellStyle name="Input 4 2 5 14 2" xfId="20116"/>
    <cellStyle name="Input 4 2 5 14 2 2" xfId="20117"/>
    <cellStyle name="Input 4 2 5 14 3" xfId="20118"/>
    <cellStyle name="Input 4 2 5 15" xfId="20119"/>
    <cellStyle name="Input 4 2 5 15 2" xfId="20120"/>
    <cellStyle name="Input 4 2 5 15 2 2" xfId="20121"/>
    <cellStyle name="Input 4 2 5 15 3" xfId="20122"/>
    <cellStyle name="Input 4 2 5 16" xfId="20123"/>
    <cellStyle name="Input 4 2 5 16 2" xfId="20124"/>
    <cellStyle name="Input 4 2 5 16 2 2" xfId="20125"/>
    <cellStyle name="Input 4 2 5 16 3" xfId="20126"/>
    <cellStyle name="Input 4 2 5 17" xfId="20127"/>
    <cellStyle name="Input 4 2 5 17 2" xfId="20128"/>
    <cellStyle name="Input 4 2 5 17 2 2" xfId="20129"/>
    <cellStyle name="Input 4 2 5 17 3" xfId="20130"/>
    <cellStyle name="Input 4 2 5 18" xfId="20131"/>
    <cellStyle name="Input 4 2 5 18 2" xfId="20132"/>
    <cellStyle name="Input 4 2 5 18 2 2" xfId="20133"/>
    <cellStyle name="Input 4 2 5 18 3" xfId="20134"/>
    <cellStyle name="Input 4 2 5 19" xfId="20135"/>
    <cellStyle name="Input 4 2 5 19 2" xfId="20136"/>
    <cellStyle name="Input 4 2 5 19 2 2" xfId="20137"/>
    <cellStyle name="Input 4 2 5 19 3" xfId="20138"/>
    <cellStyle name="Input 4 2 5 2" xfId="20139"/>
    <cellStyle name="Input 4 2 5 2 2" xfId="20140"/>
    <cellStyle name="Input 4 2 5 2 2 2" xfId="20141"/>
    <cellStyle name="Input 4 2 5 2 3" xfId="20142"/>
    <cellStyle name="Input 4 2 5 20" xfId="20143"/>
    <cellStyle name="Input 4 2 5 20 2" xfId="20144"/>
    <cellStyle name="Input 4 2 5 20 2 2" xfId="20145"/>
    <cellStyle name="Input 4 2 5 20 3" xfId="20146"/>
    <cellStyle name="Input 4 2 5 21" xfId="20147"/>
    <cellStyle name="Input 4 2 5 21 2" xfId="20148"/>
    <cellStyle name="Input 4 2 5 22" xfId="20149"/>
    <cellStyle name="Input 4 2 5 3" xfId="20150"/>
    <cellStyle name="Input 4 2 5 3 2" xfId="20151"/>
    <cellStyle name="Input 4 2 5 3 2 2" xfId="20152"/>
    <cellStyle name="Input 4 2 5 3 3" xfId="20153"/>
    <cellStyle name="Input 4 2 5 4" xfId="20154"/>
    <cellStyle name="Input 4 2 5 4 2" xfId="20155"/>
    <cellStyle name="Input 4 2 5 4 2 2" xfId="20156"/>
    <cellStyle name="Input 4 2 5 4 3" xfId="20157"/>
    <cellStyle name="Input 4 2 5 5" xfId="20158"/>
    <cellStyle name="Input 4 2 5 5 2" xfId="20159"/>
    <cellStyle name="Input 4 2 5 5 2 2" xfId="20160"/>
    <cellStyle name="Input 4 2 5 5 3" xfId="20161"/>
    <cellStyle name="Input 4 2 5 6" xfId="20162"/>
    <cellStyle name="Input 4 2 5 6 2" xfId="20163"/>
    <cellStyle name="Input 4 2 5 6 2 2" xfId="20164"/>
    <cellStyle name="Input 4 2 5 6 3" xfId="20165"/>
    <cellStyle name="Input 4 2 5 7" xfId="20166"/>
    <cellStyle name="Input 4 2 5 7 2" xfId="20167"/>
    <cellStyle name="Input 4 2 5 7 2 2" xfId="20168"/>
    <cellStyle name="Input 4 2 5 7 3" xfId="20169"/>
    <cellStyle name="Input 4 2 5 8" xfId="20170"/>
    <cellStyle name="Input 4 2 5 8 2" xfId="20171"/>
    <cellStyle name="Input 4 2 5 8 2 2" xfId="20172"/>
    <cellStyle name="Input 4 2 5 8 3" xfId="20173"/>
    <cellStyle name="Input 4 2 5 9" xfId="20174"/>
    <cellStyle name="Input 4 2 5 9 2" xfId="20175"/>
    <cellStyle name="Input 4 2 5 9 2 2" xfId="20176"/>
    <cellStyle name="Input 4 2 5 9 3" xfId="20177"/>
    <cellStyle name="Input 4 2 6" xfId="20178"/>
    <cellStyle name="Input 4 2 6 2" xfId="20179"/>
    <cellStyle name="Input 4 2 6 2 2" xfId="20180"/>
    <cellStyle name="Input 4 2 6 3" xfId="20181"/>
    <cellStyle name="Input 4 2 7" xfId="20182"/>
    <cellStyle name="Input 4 2 7 2" xfId="20183"/>
    <cellStyle name="Input 4 2 7 2 2" xfId="20184"/>
    <cellStyle name="Input 4 2 7 3" xfId="20185"/>
    <cellStyle name="Input 4 2 8" xfId="20186"/>
    <cellStyle name="Input 4 2 8 2" xfId="20187"/>
    <cellStyle name="Input 4 2 8 2 2" xfId="20188"/>
    <cellStyle name="Input 4 2 8 3" xfId="20189"/>
    <cellStyle name="Input 4 2 9" xfId="20190"/>
    <cellStyle name="Input 4 2 9 2" xfId="20191"/>
    <cellStyle name="Input 4 2 9 2 2" xfId="20192"/>
    <cellStyle name="Input 4 2 9 3" xfId="20193"/>
    <cellStyle name="Input 4 20" xfId="20194"/>
    <cellStyle name="Input 4 20 2" xfId="20195"/>
    <cellStyle name="Input 4 20 2 2" xfId="20196"/>
    <cellStyle name="Input 4 20 3" xfId="20197"/>
    <cellStyle name="Input 4 21" xfId="20198"/>
    <cellStyle name="Input 4 21 2" xfId="20199"/>
    <cellStyle name="Input 4 21 2 2" xfId="20200"/>
    <cellStyle name="Input 4 21 3" xfId="20201"/>
    <cellStyle name="Input 4 22" xfId="20202"/>
    <cellStyle name="Input 4 22 2" xfId="20203"/>
    <cellStyle name="Input 4 23" xfId="20204"/>
    <cellStyle name="Input 4 24" xfId="20205"/>
    <cellStyle name="Input 4 25" xfId="20206"/>
    <cellStyle name="Input 4 26" xfId="20207"/>
    <cellStyle name="Input 4 3" xfId="20208"/>
    <cellStyle name="Input 4 3 10" xfId="20209"/>
    <cellStyle name="Input 4 3 10 2" xfId="20210"/>
    <cellStyle name="Input 4 3 10 2 2" xfId="20211"/>
    <cellStyle name="Input 4 3 10 3" xfId="20212"/>
    <cellStyle name="Input 4 3 11" xfId="20213"/>
    <cellStyle name="Input 4 3 11 2" xfId="20214"/>
    <cellStyle name="Input 4 3 11 2 2" xfId="20215"/>
    <cellStyle name="Input 4 3 11 3" xfId="20216"/>
    <cellStyle name="Input 4 3 12" xfId="20217"/>
    <cellStyle name="Input 4 3 12 2" xfId="20218"/>
    <cellStyle name="Input 4 3 12 2 2" xfId="20219"/>
    <cellStyle name="Input 4 3 12 3" xfId="20220"/>
    <cellStyle name="Input 4 3 13" xfId="20221"/>
    <cellStyle name="Input 4 3 13 2" xfId="20222"/>
    <cellStyle name="Input 4 3 13 2 2" xfId="20223"/>
    <cellStyle name="Input 4 3 13 3" xfId="20224"/>
    <cellStyle name="Input 4 3 14" xfId="20225"/>
    <cellStyle name="Input 4 3 14 2" xfId="20226"/>
    <cellStyle name="Input 4 3 14 2 2" xfId="20227"/>
    <cellStyle name="Input 4 3 14 3" xfId="20228"/>
    <cellStyle name="Input 4 3 15" xfId="20229"/>
    <cellStyle name="Input 4 3 15 2" xfId="20230"/>
    <cellStyle name="Input 4 3 15 2 2" xfId="20231"/>
    <cellStyle name="Input 4 3 15 3" xfId="20232"/>
    <cellStyle name="Input 4 3 16" xfId="20233"/>
    <cellStyle name="Input 4 3 16 2" xfId="20234"/>
    <cellStyle name="Input 4 3 16 2 2" xfId="20235"/>
    <cellStyle name="Input 4 3 16 3" xfId="20236"/>
    <cellStyle name="Input 4 3 17" xfId="20237"/>
    <cellStyle name="Input 4 3 17 2" xfId="20238"/>
    <cellStyle name="Input 4 3 17 2 2" xfId="20239"/>
    <cellStyle name="Input 4 3 17 3" xfId="20240"/>
    <cellStyle name="Input 4 3 18" xfId="20241"/>
    <cellStyle name="Input 4 3 18 2" xfId="20242"/>
    <cellStyle name="Input 4 3 19" xfId="20243"/>
    <cellStyle name="Input 4 3 2" xfId="20244"/>
    <cellStyle name="Input 4 3 2 10" xfId="20245"/>
    <cellStyle name="Input 4 3 2 10 2" xfId="20246"/>
    <cellStyle name="Input 4 3 2 10 2 2" xfId="20247"/>
    <cellStyle name="Input 4 3 2 10 3" xfId="20248"/>
    <cellStyle name="Input 4 3 2 11" xfId="20249"/>
    <cellStyle name="Input 4 3 2 11 2" xfId="20250"/>
    <cellStyle name="Input 4 3 2 11 2 2" xfId="20251"/>
    <cellStyle name="Input 4 3 2 11 3" xfId="20252"/>
    <cellStyle name="Input 4 3 2 12" xfId="20253"/>
    <cellStyle name="Input 4 3 2 12 2" xfId="20254"/>
    <cellStyle name="Input 4 3 2 12 2 2" xfId="20255"/>
    <cellStyle name="Input 4 3 2 12 3" xfId="20256"/>
    <cellStyle name="Input 4 3 2 13" xfId="20257"/>
    <cellStyle name="Input 4 3 2 13 2" xfId="20258"/>
    <cellStyle name="Input 4 3 2 13 2 2" xfId="20259"/>
    <cellStyle name="Input 4 3 2 13 3" xfId="20260"/>
    <cellStyle name="Input 4 3 2 14" xfId="20261"/>
    <cellStyle name="Input 4 3 2 14 2" xfId="20262"/>
    <cellStyle name="Input 4 3 2 14 2 2" xfId="20263"/>
    <cellStyle name="Input 4 3 2 14 3" xfId="20264"/>
    <cellStyle name="Input 4 3 2 15" xfId="20265"/>
    <cellStyle name="Input 4 3 2 15 2" xfId="20266"/>
    <cellStyle name="Input 4 3 2 15 2 2" xfId="20267"/>
    <cellStyle name="Input 4 3 2 15 3" xfId="20268"/>
    <cellStyle name="Input 4 3 2 16" xfId="20269"/>
    <cellStyle name="Input 4 3 2 16 2" xfId="20270"/>
    <cellStyle name="Input 4 3 2 16 2 2" xfId="20271"/>
    <cellStyle name="Input 4 3 2 16 3" xfId="20272"/>
    <cellStyle name="Input 4 3 2 17" xfId="20273"/>
    <cellStyle name="Input 4 3 2 17 2" xfId="20274"/>
    <cellStyle name="Input 4 3 2 17 2 2" xfId="20275"/>
    <cellStyle name="Input 4 3 2 17 3" xfId="20276"/>
    <cellStyle name="Input 4 3 2 18" xfId="20277"/>
    <cellStyle name="Input 4 3 2 18 2" xfId="20278"/>
    <cellStyle name="Input 4 3 2 18 2 2" xfId="20279"/>
    <cellStyle name="Input 4 3 2 18 3" xfId="20280"/>
    <cellStyle name="Input 4 3 2 19" xfId="20281"/>
    <cellStyle name="Input 4 3 2 19 2" xfId="20282"/>
    <cellStyle name="Input 4 3 2 19 2 2" xfId="20283"/>
    <cellStyle name="Input 4 3 2 19 3" xfId="20284"/>
    <cellStyle name="Input 4 3 2 2" xfId="20285"/>
    <cellStyle name="Input 4 3 2 2 2" xfId="20286"/>
    <cellStyle name="Input 4 3 2 2 2 2" xfId="20287"/>
    <cellStyle name="Input 4 3 2 2 2 3" xfId="20288"/>
    <cellStyle name="Input 4 3 2 2 3" xfId="20289"/>
    <cellStyle name="Input 4 3 2 2 4" xfId="20290"/>
    <cellStyle name="Input 4 3 2 20" xfId="20291"/>
    <cellStyle name="Input 4 3 2 20 2" xfId="20292"/>
    <cellStyle name="Input 4 3 2 20 2 2" xfId="20293"/>
    <cellStyle name="Input 4 3 2 20 3" xfId="20294"/>
    <cellStyle name="Input 4 3 2 21" xfId="20295"/>
    <cellStyle name="Input 4 3 2 21 2" xfId="20296"/>
    <cellStyle name="Input 4 3 2 22" xfId="20297"/>
    <cellStyle name="Input 4 3 2 3" xfId="20298"/>
    <cellStyle name="Input 4 3 2 3 2" xfId="20299"/>
    <cellStyle name="Input 4 3 2 3 2 2" xfId="20300"/>
    <cellStyle name="Input 4 3 2 3 3" xfId="20301"/>
    <cellStyle name="Input 4 3 2 4" xfId="20302"/>
    <cellStyle name="Input 4 3 2 4 2" xfId="20303"/>
    <cellStyle name="Input 4 3 2 4 2 2" xfId="20304"/>
    <cellStyle name="Input 4 3 2 4 3" xfId="20305"/>
    <cellStyle name="Input 4 3 2 5" xfId="20306"/>
    <cellStyle name="Input 4 3 2 5 2" xfId="20307"/>
    <cellStyle name="Input 4 3 2 5 2 2" xfId="20308"/>
    <cellStyle name="Input 4 3 2 5 3" xfId="20309"/>
    <cellStyle name="Input 4 3 2 6" xfId="20310"/>
    <cellStyle name="Input 4 3 2 6 2" xfId="20311"/>
    <cellStyle name="Input 4 3 2 6 2 2" xfId="20312"/>
    <cellStyle name="Input 4 3 2 6 3" xfId="20313"/>
    <cellStyle name="Input 4 3 2 7" xfId="20314"/>
    <cellStyle name="Input 4 3 2 7 2" xfId="20315"/>
    <cellStyle name="Input 4 3 2 7 2 2" xfId="20316"/>
    <cellStyle name="Input 4 3 2 7 3" xfId="20317"/>
    <cellStyle name="Input 4 3 2 8" xfId="20318"/>
    <cellStyle name="Input 4 3 2 8 2" xfId="20319"/>
    <cellStyle name="Input 4 3 2 8 2 2" xfId="20320"/>
    <cellStyle name="Input 4 3 2 8 3" xfId="20321"/>
    <cellStyle name="Input 4 3 2 9" xfId="20322"/>
    <cellStyle name="Input 4 3 2 9 2" xfId="20323"/>
    <cellStyle name="Input 4 3 2 9 2 2" xfId="20324"/>
    <cellStyle name="Input 4 3 2 9 3" xfId="20325"/>
    <cellStyle name="Input 4 3 3" xfId="20326"/>
    <cellStyle name="Input 4 3 3 2" xfId="20327"/>
    <cellStyle name="Input 4 3 3 2 2" xfId="20328"/>
    <cellStyle name="Input 4 3 3 2 3" xfId="20329"/>
    <cellStyle name="Input 4 3 3 3" xfId="20330"/>
    <cellStyle name="Input 4 3 3 4" xfId="20331"/>
    <cellStyle name="Input 4 3 4" xfId="20332"/>
    <cellStyle name="Input 4 3 4 2" xfId="20333"/>
    <cellStyle name="Input 4 3 4 2 2" xfId="20334"/>
    <cellStyle name="Input 4 3 4 3" xfId="20335"/>
    <cellStyle name="Input 4 3 5" xfId="20336"/>
    <cellStyle name="Input 4 3 5 2" xfId="20337"/>
    <cellStyle name="Input 4 3 5 2 2" xfId="20338"/>
    <cellStyle name="Input 4 3 5 3" xfId="20339"/>
    <cellStyle name="Input 4 3 6" xfId="20340"/>
    <cellStyle name="Input 4 3 6 2" xfId="20341"/>
    <cellStyle name="Input 4 3 6 2 2" xfId="20342"/>
    <cellStyle name="Input 4 3 6 3" xfId="20343"/>
    <cellStyle name="Input 4 3 7" xfId="20344"/>
    <cellStyle name="Input 4 3 7 2" xfId="20345"/>
    <cellStyle name="Input 4 3 7 2 2" xfId="20346"/>
    <cellStyle name="Input 4 3 7 3" xfId="20347"/>
    <cellStyle name="Input 4 3 8" xfId="20348"/>
    <cellStyle name="Input 4 3 8 2" xfId="20349"/>
    <cellStyle name="Input 4 3 8 2 2" xfId="20350"/>
    <cellStyle name="Input 4 3 8 3" xfId="20351"/>
    <cellStyle name="Input 4 3 9" xfId="20352"/>
    <cellStyle name="Input 4 3 9 2" xfId="20353"/>
    <cellStyle name="Input 4 3 9 2 2" xfId="20354"/>
    <cellStyle name="Input 4 3 9 3" xfId="20355"/>
    <cellStyle name="Input 4 4" xfId="20356"/>
    <cellStyle name="Input 4 4 10" xfId="20357"/>
    <cellStyle name="Input 4 4 10 2" xfId="20358"/>
    <cellStyle name="Input 4 4 10 2 2" xfId="20359"/>
    <cellStyle name="Input 4 4 10 3" xfId="20360"/>
    <cellStyle name="Input 4 4 11" xfId="20361"/>
    <cellStyle name="Input 4 4 11 2" xfId="20362"/>
    <cellStyle name="Input 4 4 11 2 2" xfId="20363"/>
    <cellStyle name="Input 4 4 11 3" xfId="20364"/>
    <cellStyle name="Input 4 4 12" xfId="20365"/>
    <cellStyle name="Input 4 4 12 2" xfId="20366"/>
    <cellStyle name="Input 4 4 12 2 2" xfId="20367"/>
    <cellStyle name="Input 4 4 12 3" xfId="20368"/>
    <cellStyle name="Input 4 4 13" xfId="20369"/>
    <cellStyle name="Input 4 4 13 2" xfId="20370"/>
    <cellStyle name="Input 4 4 13 2 2" xfId="20371"/>
    <cellStyle name="Input 4 4 13 3" xfId="20372"/>
    <cellStyle name="Input 4 4 14" xfId="20373"/>
    <cellStyle name="Input 4 4 14 2" xfId="20374"/>
    <cellStyle name="Input 4 4 14 2 2" xfId="20375"/>
    <cellStyle name="Input 4 4 14 3" xfId="20376"/>
    <cellStyle name="Input 4 4 15" xfId="20377"/>
    <cellStyle name="Input 4 4 15 2" xfId="20378"/>
    <cellStyle name="Input 4 4 15 2 2" xfId="20379"/>
    <cellStyle name="Input 4 4 15 3" xfId="20380"/>
    <cellStyle name="Input 4 4 16" xfId="20381"/>
    <cellStyle name="Input 4 4 16 2" xfId="20382"/>
    <cellStyle name="Input 4 4 16 2 2" xfId="20383"/>
    <cellStyle name="Input 4 4 16 3" xfId="20384"/>
    <cellStyle name="Input 4 4 17" xfId="20385"/>
    <cellStyle name="Input 4 4 17 2" xfId="20386"/>
    <cellStyle name="Input 4 4 17 2 2" xfId="20387"/>
    <cellStyle name="Input 4 4 17 3" xfId="20388"/>
    <cellStyle name="Input 4 4 18" xfId="20389"/>
    <cellStyle name="Input 4 4 18 2" xfId="20390"/>
    <cellStyle name="Input 4 4 19" xfId="20391"/>
    <cellStyle name="Input 4 4 2" xfId="20392"/>
    <cellStyle name="Input 4 4 2 10" xfId="20393"/>
    <cellStyle name="Input 4 4 2 10 2" xfId="20394"/>
    <cellStyle name="Input 4 4 2 10 2 2" xfId="20395"/>
    <cellStyle name="Input 4 4 2 10 3" xfId="20396"/>
    <cellStyle name="Input 4 4 2 11" xfId="20397"/>
    <cellStyle name="Input 4 4 2 11 2" xfId="20398"/>
    <cellStyle name="Input 4 4 2 11 2 2" xfId="20399"/>
    <cellStyle name="Input 4 4 2 11 3" xfId="20400"/>
    <cellStyle name="Input 4 4 2 12" xfId="20401"/>
    <cellStyle name="Input 4 4 2 12 2" xfId="20402"/>
    <cellStyle name="Input 4 4 2 12 2 2" xfId="20403"/>
    <cellStyle name="Input 4 4 2 12 3" xfId="20404"/>
    <cellStyle name="Input 4 4 2 13" xfId="20405"/>
    <cellStyle name="Input 4 4 2 13 2" xfId="20406"/>
    <cellStyle name="Input 4 4 2 13 2 2" xfId="20407"/>
    <cellStyle name="Input 4 4 2 13 3" xfId="20408"/>
    <cellStyle name="Input 4 4 2 14" xfId="20409"/>
    <cellStyle name="Input 4 4 2 14 2" xfId="20410"/>
    <cellStyle name="Input 4 4 2 14 2 2" xfId="20411"/>
    <cellStyle name="Input 4 4 2 14 3" xfId="20412"/>
    <cellStyle name="Input 4 4 2 15" xfId="20413"/>
    <cellStyle name="Input 4 4 2 15 2" xfId="20414"/>
    <cellStyle name="Input 4 4 2 15 2 2" xfId="20415"/>
    <cellStyle name="Input 4 4 2 15 3" xfId="20416"/>
    <cellStyle name="Input 4 4 2 16" xfId="20417"/>
    <cellStyle name="Input 4 4 2 16 2" xfId="20418"/>
    <cellStyle name="Input 4 4 2 16 2 2" xfId="20419"/>
    <cellStyle name="Input 4 4 2 16 3" xfId="20420"/>
    <cellStyle name="Input 4 4 2 17" xfId="20421"/>
    <cellStyle name="Input 4 4 2 17 2" xfId="20422"/>
    <cellStyle name="Input 4 4 2 17 2 2" xfId="20423"/>
    <cellStyle name="Input 4 4 2 17 3" xfId="20424"/>
    <cellStyle name="Input 4 4 2 18" xfId="20425"/>
    <cellStyle name="Input 4 4 2 18 2" xfId="20426"/>
    <cellStyle name="Input 4 4 2 18 2 2" xfId="20427"/>
    <cellStyle name="Input 4 4 2 18 3" xfId="20428"/>
    <cellStyle name="Input 4 4 2 19" xfId="20429"/>
    <cellStyle name="Input 4 4 2 19 2" xfId="20430"/>
    <cellStyle name="Input 4 4 2 19 2 2" xfId="20431"/>
    <cellStyle name="Input 4 4 2 19 3" xfId="20432"/>
    <cellStyle name="Input 4 4 2 2" xfId="20433"/>
    <cellStyle name="Input 4 4 2 2 2" xfId="20434"/>
    <cellStyle name="Input 4 4 2 2 2 2" xfId="20435"/>
    <cellStyle name="Input 4 4 2 2 2 3" xfId="20436"/>
    <cellStyle name="Input 4 4 2 2 3" xfId="20437"/>
    <cellStyle name="Input 4 4 2 2 4" xfId="20438"/>
    <cellStyle name="Input 4 4 2 20" xfId="20439"/>
    <cellStyle name="Input 4 4 2 20 2" xfId="20440"/>
    <cellStyle name="Input 4 4 2 20 2 2" xfId="20441"/>
    <cellStyle name="Input 4 4 2 20 3" xfId="20442"/>
    <cellStyle name="Input 4 4 2 21" xfId="20443"/>
    <cellStyle name="Input 4 4 2 21 2" xfId="20444"/>
    <cellStyle name="Input 4 4 2 22" xfId="20445"/>
    <cellStyle name="Input 4 4 2 3" xfId="20446"/>
    <cellStyle name="Input 4 4 2 3 2" xfId="20447"/>
    <cellStyle name="Input 4 4 2 3 2 2" xfId="20448"/>
    <cellStyle name="Input 4 4 2 3 3" xfId="20449"/>
    <cellStyle name="Input 4 4 2 4" xfId="20450"/>
    <cellStyle name="Input 4 4 2 4 2" xfId="20451"/>
    <cellStyle name="Input 4 4 2 4 2 2" xfId="20452"/>
    <cellStyle name="Input 4 4 2 4 3" xfId="20453"/>
    <cellStyle name="Input 4 4 2 5" xfId="20454"/>
    <cellStyle name="Input 4 4 2 5 2" xfId="20455"/>
    <cellStyle name="Input 4 4 2 5 2 2" xfId="20456"/>
    <cellStyle name="Input 4 4 2 5 3" xfId="20457"/>
    <cellStyle name="Input 4 4 2 6" xfId="20458"/>
    <cellStyle name="Input 4 4 2 6 2" xfId="20459"/>
    <cellStyle name="Input 4 4 2 6 2 2" xfId="20460"/>
    <cellStyle name="Input 4 4 2 6 3" xfId="20461"/>
    <cellStyle name="Input 4 4 2 7" xfId="20462"/>
    <cellStyle name="Input 4 4 2 7 2" xfId="20463"/>
    <cellStyle name="Input 4 4 2 7 2 2" xfId="20464"/>
    <cellStyle name="Input 4 4 2 7 3" xfId="20465"/>
    <cellStyle name="Input 4 4 2 8" xfId="20466"/>
    <cellStyle name="Input 4 4 2 8 2" xfId="20467"/>
    <cellStyle name="Input 4 4 2 8 2 2" xfId="20468"/>
    <cellStyle name="Input 4 4 2 8 3" xfId="20469"/>
    <cellStyle name="Input 4 4 2 9" xfId="20470"/>
    <cellStyle name="Input 4 4 2 9 2" xfId="20471"/>
    <cellStyle name="Input 4 4 2 9 2 2" xfId="20472"/>
    <cellStyle name="Input 4 4 2 9 3" xfId="20473"/>
    <cellStyle name="Input 4 4 3" xfId="20474"/>
    <cellStyle name="Input 4 4 3 2" xfId="20475"/>
    <cellStyle name="Input 4 4 3 2 2" xfId="20476"/>
    <cellStyle name="Input 4 4 3 2 3" xfId="20477"/>
    <cellStyle name="Input 4 4 3 3" xfId="20478"/>
    <cellStyle name="Input 4 4 3 4" xfId="20479"/>
    <cellStyle name="Input 4 4 4" xfId="20480"/>
    <cellStyle name="Input 4 4 4 2" xfId="20481"/>
    <cellStyle name="Input 4 4 4 2 2" xfId="20482"/>
    <cellStyle name="Input 4 4 4 3" xfId="20483"/>
    <cellStyle name="Input 4 4 5" xfId="20484"/>
    <cellStyle name="Input 4 4 5 2" xfId="20485"/>
    <cellStyle name="Input 4 4 5 2 2" xfId="20486"/>
    <cellStyle name="Input 4 4 5 3" xfId="20487"/>
    <cellStyle name="Input 4 4 6" xfId="20488"/>
    <cellStyle name="Input 4 4 6 2" xfId="20489"/>
    <cellStyle name="Input 4 4 6 2 2" xfId="20490"/>
    <cellStyle name="Input 4 4 6 3" xfId="20491"/>
    <cellStyle name="Input 4 4 7" xfId="20492"/>
    <cellStyle name="Input 4 4 7 2" xfId="20493"/>
    <cellStyle name="Input 4 4 7 2 2" xfId="20494"/>
    <cellStyle name="Input 4 4 7 3" xfId="20495"/>
    <cellStyle name="Input 4 4 8" xfId="20496"/>
    <cellStyle name="Input 4 4 8 2" xfId="20497"/>
    <cellStyle name="Input 4 4 8 2 2" xfId="20498"/>
    <cellStyle name="Input 4 4 8 3" xfId="20499"/>
    <cellStyle name="Input 4 4 9" xfId="20500"/>
    <cellStyle name="Input 4 4 9 2" xfId="20501"/>
    <cellStyle name="Input 4 4 9 2 2" xfId="20502"/>
    <cellStyle name="Input 4 4 9 3" xfId="20503"/>
    <cellStyle name="Input 4 5" xfId="20504"/>
    <cellStyle name="Input 4 5 10" xfId="20505"/>
    <cellStyle name="Input 4 5 10 2" xfId="20506"/>
    <cellStyle name="Input 4 5 10 2 2" xfId="20507"/>
    <cellStyle name="Input 4 5 10 3" xfId="20508"/>
    <cellStyle name="Input 4 5 11" xfId="20509"/>
    <cellStyle name="Input 4 5 11 2" xfId="20510"/>
    <cellStyle name="Input 4 5 11 2 2" xfId="20511"/>
    <cellStyle name="Input 4 5 11 3" xfId="20512"/>
    <cellStyle name="Input 4 5 12" xfId="20513"/>
    <cellStyle name="Input 4 5 12 2" xfId="20514"/>
    <cellStyle name="Input 4 5 12 2 2" xfId="20515"/>
    <cellStyle name="Input 4 5 12 3" xfId="20516"/>
    <cellStyle name="Input 4 5 13" xfId="20517"/>
    <cellStyle name="Input 4 5 13 2" xfId="20518"/>
    <cellStyle name="Input 4 5 13 2 2" xfId="20519"/>
    <cellStyle name="Input 4 5 13 3" xfId="20520"/>
    <cellStyle name="Input 4 5 14" xfId="20521"/>
    <cellStyle name="Input 4 5 14 2" xfId="20522"/>
    <cellStyle name="Input 4 5 14 2 2" xfId="20523"/>
    <cellStyle name="Input 4 5 14 3" xfId="20524"/>
    <cellStyle name="Input 4 5 15" xfId="20525"/>
    <cellStyle name="Input 4 5 15 2" xfId="20526"/>
    <cellStyle name="Input 4 5 15 2 2" xfId="20527"/>
    <cellStyle name="Input 4 5 15 3" xfId="20528"/>
    <cellStyle name="Input 4 5 16" xfId="20529"/>
    <cellStyle name="Input 4 5 16 2" xfId="20530"/>
    <cellStyle name="Input 4 5 16 2 2" xfId="20531"/>
    <cellStyle name="Input 4 5 16 3" xfId="20532"/>
    <cellStyle name="Input 4 5 17" xfId="20533"/>
    <cellStyle name="Input 4 5 17 2" xfId="20534"/>
    <cellStyle name="Input 4 5 17 2 2" xfId="20535"/>
    <cellStyle name="Input 4 5 17 3" xfId="20536"/>
    <cellStyle name="Input 4 5 18" xfId="20537"/>
    <cellStyle name="Input 4 5 18 2" xfId="20538"/>
    <cellStyle name="Input 4 5 18 2 2" xfId="20539"/>
    <cellStyle name="Input 4 5 18 3" xfId="20540"/>
    <cellStyle name="Input 4 5 19" xfId="20541"/>
    <cellStyle name="Input 4 5 19 2" xfId="20542"/>
    <cellStyle name="Input 4 5 19 2 2" xfId="20543"/>
    <cellStyle name="Input 4 5 19 3" xfId="20544"/>
    <cellStyle name="Input 4 5 2" xfId="20545"/>
    <cellStyle name="Input 4 5 2 10" xfId="20546"/>
    <cellStyle name="Input 4 5 2 10 2" xfId="20547"/>
    <cellStyle name="Input 4 5 2 10 2 2" xfId="20548"/>
    <cellStyle name="Input 4 5 2 10 3" xfId="20549"/>
    <cellStyle name="Input 4 5 2 11" xfId="20550"/>
    <cellStyle name="Input 4 5 2 11 2" xfId="20551"/>
    <cellStyle name="Input 4 5 2 11 2 2" xfId="20552"/>
    <cellStyle name="Input 4 5 2 11 3" xfId="20553"/>
    <cellStyle name="Input 4 5 2 12" xfId="20554"/>
    <cellStyle name="Input 4 5 2 12 2" xfId="20555"/>
    <cellStyle name="Input 4 5 2 12 2 2" xfId="20556"/>
    <cellStyle name="Input 4 5 2 12 3" xfId="20557"/>
    <cellStyle name="Input 4 5 2 13" xfId="20558"/>
    <cellStyle name="Input 4 5 2 13 2" xfId="20559"/>
    <cellStyle name="Input 4 5 2 13 2 2" xfId="20560"/>
    <cellStyle name="Input 4 5 2 13 3" xfId="20561"/>
    <cellStyle name="Input 4 5 2 14" xfId="20562"/>
    <cellStyle name="Input 4 5 2 14 2" xfId="20563"/>
    <cellStyle name="Input 4 5 2 14 2 2" xfId="20564"/>
    <cellStyle name="Input 4 5 2 14 3" xfId="20565"/>
    <cellStyle name="Input 4 5 2 15" xfId="20566"/>
    <cellStyle name="Input 4 5 2 15 2" xfId="20567"/>
    <cellStyle name="Input 4 5 2 15 2 2" xfId="20568"/>
    <cellStyle name="Input 4 5 2 15 3" xfId="20569"/>
    <cellStyle name="Input 4 5 2 16" xfId="20570"/>
    <cellStyle name="Input 4 5 2 16 2" xfId="20571"/>
    <cellStyle name="Input 4 5 2 16 2 2" xfId="20572"/>
    <cellStyle name="Input 4 5 2 16 3" xfId="20573"/>
    <cellStyle name="Input 4 5 2 17" xfId="20574"/>
    <cellStyle name="Input 4 5 2 17 2" xfId="20575"/>
    <cellStyle name="Input 4 5 2 17 2 2" xfId="20576"/>
    <cellStyle name="Input 4 5 2 17 3" xfId="20577"/>
    <cellStyle name="Input 4 5 2 18" xfId="20578"/>
    <cellStyle name="Input 4 5 2 18 2" xfId="20579"/>
    <cellStyle name="Input 4 5 2 18 2 2" xfId="20580"/>
    <cellStyle name="Input 4 5 2 18 3" xfId="20581"/>
    <cellStyle name="Input 4 5 2 19" xfId="20582"/>
    <cellStyle name="Input 4 5 2 19 2" xfId="20583"/>
    <cellStyle name="Input 4 5 2 19 2 2" xfId="20584"/>
    <cellStyle name="Input 4 5 2 19 3" xfId="20585"/>
    <cellStyle name="Input 4 5 2 2" xfId="20586"/>
    <cellStyle name="Input 4 5 2 2 2" xfId="20587"/>
    <cellStyle name="Input 4 5 2 2 2 2" xfId="20588"/>
    <cellStyle name="Input 4 5 2 2 3" xfId="20589"/>
    <cellStyle name="Input 4 5 2 20" xfId="20590"/>
    <cellStyle name="Input 4 5 2 20 2" xfId="20591"/>
    <cellStyle name="Input 4 5 2 20 2 2" xfId="20592"/>
    <cellStyle name="Input 4 5 2 20 3" xfId="20593"/>
    <cellStyle name="Input 4 5 2 21" xfId="20594"/>
    <cellStyle name="Input 4 5 2 21 2" xfId="20595"/>
    <cellStyle name="Input 4 5 2 22" xfId="20596"/>
    <cellStyle name="Input 4 5 2 3" xfId="20597"/>
    <cellStyle name="Input 4 5 2 3 2" xfId="20598"/>
    <cellStyle name="Input 4 5 2 3 2 2" xfId="20599"/>
    <cellStyle name="Input 4 5 2 3 3" xfId="20600"/>
    <cellStyle name="Input 4 5 2 4" xfId="20601"/>
    <cellStyle name="Input 4 5 2 4 2" xfId="20602"/>
    <cellStyle name="Input 4 5 2 4 2 2" xfId="20603"/>
    <cellStyle name="Input 4 5 2 4 3" xfId="20604"/>
    <cellStyle name="Input 4 5 2 5" xfId="20605"/>
    <cellStyle name="Input 4 5 2 5 2" xfId="20606"/>
    <cellStyle name="Input 4 5 2 5 2 2" xfId="20607"/>
    <cellStyle name="Input 4 5 2 5 3" xfId="20608"/>
    <cellStyle name="Input 4 5 2 6" xfId="20609"/>
    <cellStyle name="Input 4 5 2 6 2" xfId="20610"/>
    <cellStyle name="Input 4 5 2 6 2 2" xfId="20611"/>
    <cellStyle name="Input 4 5 2 6 3" xfId="20612"/>
    <cellStyle name="Input 4 5 2 7" xfId="20613"/>
    <cellStyle name="Input 4 5 2 7 2" xfId="20614"/>
    <cellStyle name="Input 4 5 2 7 2 2" xfId="20615"/>
    <cellStyle name="Input 4 5 2 7 3" xfId="20616"/>
    <cellStyle name="Input 4 5 2 8" xfId="20617"/>
    <cellStyle name="Input 4 5 2 8 2" xfId="20618"/>
    <cellStyle name="Input 4 5 2 8 2 2" xfId="20619"/>
    <cellStyle name="Input 4 5 2 8 3" xfId="20620"/>
    <cellStyle name="Input 4 5 2 9" xfId="20621"/>
    <cellStyle name="Input 4 5 2 9 2" xfId="20622"/>
    <cellStyle name="Input 4 5 2 9 2 2" xfId="20623"/>
    <cellStyle name="Input 4 5 2 9 3" xfId="20624"/>
    <cellStyle name="Input 4 5 20" xfId="20625"/>
    <cellStyle name="Input 4 5 20 2" xfId="20626"/>
    <cellStyle name="Input 4 5 20 2 2" xfId="20627"/>
    <cellStyle name="Input 4 5 20 3" xfId="20628"/>
    <cellStyle name="Input 4 5 21" xfId="20629"/>
    <cellStyle name="Input 4 5 21 2" xfId="20630"/>
    <cellStyle name="Input 4 5 21 2 2" xfId="20631"/>
    <cellStyle name="Input 4 5 21 3" xfId="20632"/>
    <cellStyle name="Input 4 5 22" xfId="20633"/>
    <cellStyle name="Input 4 5 22 2" xfId="20634"/>
    <cellStyle name="Input 4 5 23" xfId="20635"/>
    <cellStyle name="Input 4 5 3" xfId="20636"/>
    <cellStyle name="Input 4 5 3 2" xfId="20637"/>
    <cellStyle name="Input 4 5 3 2 2" xfId="20638"/>
    <cellStyle name="Input 4 5 3 3" xfId="20639"/>
    <cellStyle name="Input 4 5 4" xfId="20640"/>
    <cellStyle name="Input 4 5 4 2" xfId="20641"/>
    <cellStyle name="Input 4 5 4 2 2" xfId="20642"/>
    <cellStyle name="Input 4 5 4 3" xfId="20643"/>
    <cellStyle name="Input 4 5 5" xfId="20644"/>
    <cellStyle name="Input 4 5 5 2" xfId="20645"/>
    <cellStyle name="Input 4 5 5 2 2" xfId="20646"/>
    <cellStyle name="Input 4 5 5 3" xfId="20647"/>
    <cellStyle name="Input 4 5 6" xfId="20648"/>
    <cellStyle name="Input 4 5 6 2" xfId="20649"/>
    <cellStyle name="Input 4 5 6 2 2" xfId="20650"/>
    <cellStyle name="Input 4 5 6 3" xfId="20651"/>
    <cellStyle name="Input 4 5 7" xfId="20652"/>
    <cellStyle name="Input 4 5 7 2" xfId="20653"/>
    <cellStyle name="Input 4 5 7 2 2" xfId="20654"/>
    <cellStyle name="Input 4 5 7 3" xfId="20655"/>
    <cellStyle name="Input 4 5 8" xfId="20656"/>
    <cellStyle name="Input 4 5 8 2" xfId="20657"/>
    <cellStyle name="Input 4 5 8 2 2" xfId="20658"/>
    <cellStyle name="Input 4 5 8 3" xfId="20659"/>
    <cellStyle name="Input 4 5 9" xfId="20660"/>
    <cellStyle name="Input 4 5 9 2" xfId="20661"/>
    <cellStyle name="Input 4 5 9 2 2" xfId="20662"/>
    <cellStyle name="Input 4 5 9 3" xfId="20663"/>
    <cellStyle name="Input 4 6" xfId="20664"/>
    <cellStyle name="Input 4 6 10" xfId="20665"/>
    <cellStyle name="Input 4 6 10 2" xfId="20666"/>
    <cellStyle name="Input 4 6 10 2 2" xfId="20667"/>
    <cellStyle name="Input 4 6 10 3" xfId="20668"/>
    <cellStyle name="Input 4 6 11" xfId="20669"/>
    <cellStyle name="Input 4 6 11 2" xfId="20670"/>
    <cellStyle name="Input 4 6 11 2 2" xfId="20671"/>
    <cellStyle name="Input 4 6 11 3" xfId="20672"/>
    <cellStyle name="Input 4 6 12" xfId="20673"/>
    <cellStyle name="Input 4 6 12 2" xfId="20674"/>
    <cellStyle name="Input 4 6 12 2 2" xfId="20675"/>
    <cellStyle name="Input 4 6 12 3" xfId="20676"/>
    <cellStyle name="Input 4 6 13" xfId="20677"/>
    <cellStyle name="Input 4 6 13 2" xfId="20678"/>
    <cellStyle name="Input 4 6 13 2 2" xfId="20679"/>
    <cellStyle name="Input 4 6 13 3" xfId="20680"/>
    <cellStyle name="Input 4 6 14" xfId="20681"/>
    <cellStyle name="Input 4 6 14 2" xfId="20682"/>
    <cellStyle name="Input 4 6 14 2 2" xfId="20683"/>
    <cellStyle name="Input 4 6 14 3" xfId="20684"/>
    <cellStyle name="Input 4 6 15" xfId="20685"/>
    <cellStyle name="Input 4 6 15 2" xfId="20686"/>
    <cellStyle name="Input 4 6 15 2 2" xfId="20687"/>
    <cellStyle name="Input 4 6 15 3" xfId="20688"/>
    <cellStyle name="Input 4 6 16" xfId="20689"/>
    <cellStyle name="Input 4 6 16 2" xfId="20690"/>
    <cellStyle name="Input 4 6 16 2 2" xfId="20691"/>
    <cellStyle name="Input 4 6 16 3" xfId="20692"/>
    <cellStyle name="Input 4 6 17" xfId="20693"/>
    <cellStyle name="Input 4 6 17 2" xfId="20694"/>
    <cellStyle name="Input 4 6 17 2 2" xfId="20695"/>
    <cellStyle name="Input 4 6 17 3" xfId="20696"/>
    <cellStyle name="Input 4 6 18" xfId="20697"/>
    <cellStyle name="Input 4 6 18 2" xfId="20698"/>
    <cellStyle name="Input 4 6 18 2 2" xfId="20699"/>
    <cellStyle name="Input 4 6 18 3" xfId="20700"/>
    <cellStyle name="Input 4 6 19" xfId="20701"/>
    <cellStyle name="Input 4 6 19 2" xfId="20702"/>
    <cellStyle name="Input 4 6 19 2 2" xfId="20703"/>
    <cellStyle name="Input 4 6 19 3" xfId="20704"/>
    <cellStyle name="Input 4 6 2" xfId="20705"/>
    <cellStyle name="Input 4 6 2 2" xfId="20706"/>
    <cellStyle name="Input 4 6 2 2 2" xfId="20707"/>
    <cellStyle name="Input 4 6 2 3" xfId="20708"/>
    <cellStyle name="Input 4 6 20" xfId="20709"/>
    <cellStyle name="Input 4 6 20 2" xfId="20710"/>
    <cellStyle name="Input 4 6 20 2 2" xfId="20711"/>
    <cellStyle name="Input 4 6 20 3" xfId="20712"/>
    <cellStyle name="Input 4 6 21" xfId="20713"/>
    <cellStyle name="Input 4 6 21 2" xfId="20714"/>
    <cellStyle name="Input 4 6 22" xfId="20715"/>
    <cellStyle name="Input 4 6 3" xfId="20716"/>
    <cellStyle name="Input 4 6 3 2" xfId="20717"/>
    <cellStyle name="Input 4 6 3 2 2" xfId="20718"/>
    <cellStyle name="Input 4 6 3 3" xfId="20719"/>
    <cellStyle name="Input 4 6 4" xfId="20720"/>
    <cellStyle name="Input 4 6 4 2" xfId="20721"/>
    <cellStyle name="Input 4 6 4 2 2" xfId="20722"/>
    <cellStyle name="Input 4 6 4 3" xfId="20723"/>
    <cellStyle name="Input 4 6 5" xfId="20724"/>
    <cellStyle name="Input 4 6 5 2" xfId="20725"/>
    <cellStyle name="Input 4 6 5 2 2" xfId="20726"/>
    <cellStyle name="Input 4 6 5 3" xfId="20727"/>
    <cellStyle name="Input 4 6 6" xfId="20728"/>
    <cellStyle name="Input 4 6 6 2" xfId="20729"/>
    <cellStyle name="Input 4 6 6 2 2" xfId="20730"/>
    <cellStyle name="Input 4 6 6 3" xfId="20731"/>
    <cellStyle name="Input 4 6 7" xfId="20732"/>
    <cellStyle name="Input 4 6 7 2" xfId="20733"/>
    <cellStyle name="Input 4 6 7 2 2" xfId="20734"/>
    <cellStyle name="Input 4 6 7 3" xfId="20735"/>
    <cellStyle name="Input 4 6 8" xfId="20736"/>
    <cellStyle name="Input 4 6 8 2" xfId="20737"/>
    <cellStyle name="Input 4 6 8 2 2" xfId="20738"/>
    <cellStyle name="Input 4 6 8 3" xfId="20739"/>
    <cellStyle name="Input 4 6 9" xfId="20740"/>
    <cellStyle name="Input 4 6 9 2" xfId="20741"/>
    <cellStyle name="Input 4 6 9 2 2" xfId="20742"/>
    <cellStyle name="Input 4 6 9 3" xfId="20743"/>
    <cellStyle name="Input 4 7" xfId="20744"/>
    <cellStyle name="Input 4 7 2" xfId="20745"/>
    <cellStyle name="Input 4 7 2 2" xfId="20746"/>
    <cellStyle name="Input 4 7 3" xfId="20747"/>
    <cellStyle name="Input 4 8" xfId="20748"/>
    <cellStyle name="Input 4 8 2" xfId="20749"/>
    <cellStyle name="Input 4 8 2 2" xfId="20750"/>
    <cellStyle name="Input 4 8 3" xfId="20751"/>
    <cellStyle name="Input 4 9" xfId="20752"/>
    <cellStyle name="Input 4 9 2" xfId="20753"/>
    <cellStyle name="Input 4 9 2 2" xfId="20754"/>
    <cellStyle name="Input 4 9 3" xfId="20755"/>
    <cellStyle name="Input 5" xfId="20756"/>
    <cellStyle name="Input 5 10" xfId="20757"/>
    <cellStyle name="Input 5 10 2" xfId="20758"/>
    <cellStyle name="Input 5 10 2 2" xfId="20759"/>
    <cellStyle name="Input 5 10 3" xfId="20760"/>
    <cellStyle name="Input 5 11" xfId="20761"/>
    <cellStyle name="Input 5 11 2" xfId="20762"/>
    <cellStyle name="Input 5 11 2 2" xfId="20763"/>
    <cellStyle name="Input 5 11 3" xfId="20764"/>
    <cellStyle name="Input 5 12" xfId="20765"/>
    <cellStyle name="Input 5 12 2" xfId="20766"/>
    <cellStyle name="Input 5 12 2 2" xfId="20767"/>
    <cellStyle name="Input 5 12 3" xfId="20768"/>
    <cellStyle name="Input 5 13" xfId="20769"/>
    <cellStyle name="Input 5 13 2" xfId="20770"/>
    <cellStyle name="Input 5 13 2 2" xfId="20771"/>
    <cellStyle name="Input 5 13 3" xfId="20772"/>
    <cellStyle name="Input 5 14" xfId="20773"/>
    <cellStyle name="Input 5 14 2" xfId="20774"/>
    <cellStyle name="Input 5 14 2 2" xfId="20775"/>
    <cellStyle name="Input 5 14 3" xfId="20776"/>
    <cellStyle name="Input 5 15" xfId="20777"/>
    <cellStyle name="Input 5 15 2" xfId="20778"/>
    <cellStyle name="Input 5 15 2 2" xfId="20779"/>
    <cellStyle name="Input 5 15 3" xfId="20780"/>
    <cellStyle name="Input 5 16" xfId="20781"/>
    <cellStyle name="Input 5 16 2" xfId="20782"/>
    <cellStyle name="Input 5 16 2 2" xfId="20783"/>
    <cellStyle name="Input 5 16 3" xfId="20784"/>
    <cellStyle name="Input 5 17" xfId="20785"/>
    <cellStyle name="Input 5 17 2" xfId="20786"/>
    <cellStyle name="Input 5 17 2 2" xfId="20787"/>
    <cellStyle name="Input 5 17 3" xfId="20788"/>
    <cellStyle name="Input 5 18" xfId="20789"/>
    <cellStyle name="Input 5 18 2" xfId="20790"/>
    <cellStyle name="Input 5 18 2 2" xfId="20791"/>
    <cellStyle name="Input 5 18 3" xfId="20792"/>
    <cellStyle name="Input 5 19" xfId="20793"/>
    <cellStyle name="Input 5 19 2" xfId="20794"/>
    <cellStyle name="Input 5 19 2 2" xfId="20795"/>
    <cellStyle name="Input 5 19 3" xfId="20796"/>
    <cellStyle name="Input 5 2" xfId="20797"/>
    <cellStyle name="Input 5 2 10" xfId="20798"/>
    <cellStyle name="Input 5 2 10 2" xfId="20799"/>
    <cellStyle name="Input 5 2 10 2 2" xfId="20800"/>
    <cellStyle name="Input 5 2 10 3" xfId="20801"/>
    <cellStyle name="Input 5 2 11" xfId="20802"/>
    <cellStyle name="Input 5 2 11 2" xfId="20803"/>
    <cellStyle name="Input 5 2 11 2 2" xfId="20804"/>
    <cellStyle name="Input 5 2 11 3" xfId="20805"/>
    <cellStyle name="Input 5 2 12" xfId="20806"/>
    <cellStyle name="Input 5 2 12 2" xfId="20807"/>
    <cellStyle name="Input 5 2 12 2 2" xfId="20808"/>
    <cellStyle name="Input 5 2 12 3" xfId="20809"/>
    <cellStyle name="Input 5 2 13" xfId="20810"/>
    <cellStyle name="Input 5 2 13 2" xfId="20811"/>
    <cellStyle name="Input 5 2 13 2 2" xfId="20812"/>
    <cellStyle name="Input 5 2 13 3" xfId="20813"/>
    <cellStyle name="Input 5 2 14" xfId="20814"/>
    <cellStyle name="Input 5 2 14 2" xfId="20815"/>
    <cellStyle name="Input 5 2 14 2 2" xfId="20816"/>
    <cellStyle name="Input 5 2 14 3" xfId="20817"/>
    <cellStyle name="Input 5 2 15" xfId="20818"/>
    <cellStyle name="Input 5 2 15 2" xfId="20819"/>
    <cellStyle name="Input 5 2 15 2 2" xfId="20820"/>
    <cellStyle name="Input 5 2 15 3" xfId="20821"/>
    <cellStyle name="Input 5 2 16" xfId="20822"/>
    <cellStyle name="Input 5 2 16 2" xfId="20823"/>
    <cellStyle name="Input 5 2 16 2 2" xfId="20824"/>
    <cellStyle name="Input 5 2 16 3" xfId="20825"/>
    <cellStyle name="Input 5 2 17" xfId="20826"/>
    <cellStyle name="Input 5 2 17 2" xfId="20827"/>
    <cellStyle name="Input 5 2 17 2 2" xfId="20828"/>
    <cellStyle name="Input 5 2 17 3" xfId="20829"/>
    <cellStyle name="Input 5 2 18" xfId="20830"/>
    <cellStyle name="Input 5 2 18 2" xfId="20831"/>
    <cellStyle name="Input 5 2 18 2 2" xfId="20832"/>
    <cellStyle name="Input 5 2 18 3" xfId="20833"/>
    <cellStyle name="Input 5 2 19" xfId="20834"/>
    <cellStyle name="Input 5 2 19 2" xfId="20835"/>
    <cellStyle name="Input 5 2 19 2 2" xfId="20836"/>
    <cellStyle name="Input 5 2 19 3" xfId="20837"/>
    <cellStyle name="Input 5 2 2" xfId="20838"/>
    <cellStyle name="Input 5 2 2 10" xfId="20839"/>
    <cellStyle name="Input 5 2 2 10 2" xfId="20840"/>
    <cellStyle name="Input 5 2 2 10 2 2" xfId="20841"/>
    <cellStyle name="Input 5 2 2 10 3" xfId="20842"/>
    <cellStyle name="Input 5 2 2 11" xfId="20843"/>
    <cellStyle name="Input 5 2 2 11 2" xfId="20844"/>
    <cellStyle name="Input 5 2 2 11 2 2" xfId="20845"/>
    <cellStyle name="Input 5 2 2 11 3" xfId="20846"/>
    <cellStyle name="Input 5 2 2 12" xfId="20847"/>
    <cellStyle name="Input 5 2 2 12 2" xfId="20848"/>
    <cellStyle name="Input 5 2 2 12 2 2" xfId="20849"/>
    <cellStyle name="Input 5 2 2 12 3" xfId="20850"/>
    <cellStyle name="Input 5 2 2 13" xfId="20851"/>
    <cellStyle name="Input 5 2 2 13 2" xfId="20852"/>
    <cellStyle name="Input 5 2 2 13 2 2" xfId="20853"/>
    <cellStyle name="Input 5 2 2 13 3" xfId="20854"/>
    <cellStyle name="Input 5 2 2 14" xfId="20855"/>
    <cellStyle name="Input 5 2 2 14 2" xfId="20856"/>
    <cellStyle name="Input 5 2 2 14 2 2" xfId="20857"/>
    <cellStyle name="Input 5 2 2 14 3" xfId="20858"/>
    <cellStyle name="Input 5 2 2 15" xfId="20859"/>
    <cellStyle name="Input 5 2 2 15 2" xfId="20860"/>
    <cellStyle name="Input 5 2 2 15 2 2" xfId="20861"/>
    <cellStyle name="Input 5 2 2 15 3" xfId="20862"/>
    <cellStyle name="Input 5 2 2 16" xfId="20863"/>
    <cellStyle name="Input 5 2 2 16 2" xfId="20864"/>
    <cellStyle name="Input 5 2 2 16 2 2" xfId="20865"/>
    <cellStyle name="Input 5 2 2 16 3" xfId="20866"/>
    <cellStyle name="Input 5 2 2 17" xfId="20867"/>
    <cellStyle name="Input 5 2 2 17 2" xfId="20868"/>
    <cellStyle name="Input 5 2 2 17 2 2" xfId="20869"/>
    <cellStyle name="Input 5 2 2 17 3" xfId="20870"/>
    <cellStyle name="Input 5 2 2 18" xfId="20871"/>
    <cellStyle name="Input 5 2 2 18 2" xfId="20872"/>
    <cellStyle name="Input 5 2 2 19" xfId="20873"/>
    <cellStyle name="Input 5 2 2 2" xfId="20874"/>
    <cellStyle name="Input 5 2 2 2 10" xfId="20875"/>
    <cellStyle name="Input 5 2 2 2 10 2" xfId="20876"/>
    <cellStyle name="Input 5 2 2 2 10 2 2" xfId="20877"/>
    <cellStyle name="Input 5 2 2 2 10 3" xfId="20878"/>
    <cellStyle name="Input 5 2 2 2 11" xfId="20879"/>
    <cellStyle name="Input 5 2 2 2 11 2" xfId="20880"/>
    <cellStyle name="Input 5 2 2 2 11 2 2" xfId="20881"/>
    <cellStyle name="Input 5 2 2 2 11 3" xfId="20882"/>
    <cellStyle name="Input 5 2 2 2 12" xfId="20883"/>
    <cellStyle name="Input 5 2 2 2 12 2" xfId="20884"/>
    <cellStyle name="Input 5 2 2 2 12 2 2" xfId="20885"/>
    <cellStyle name="Input 5 2 2 2 12 3" xfId="20886"/>
    <cellStyle name="Input 5 2 2 2 13" xfId="20887"/>
    <cellStyle name="Input 5 2 2 2 13 2" xfId="20888"/>
    <cellStyle name="Input 5 2 2 2 13 2 2" xfId="20889"/>
    <cellStyle name="Input 5 2 2 2 13 3" xfId="20890"/>
    <cellStyle name="Input 5 2 2 2 14" xfId="20891"/>
    <cellStyle name="Input 5 2 2 2 14 2" xfId="20892"/>
    <cellStyle name="Input 5 2 2 2 14 2 2" xfId="20893"/>
    <cellStyle name="Input 5 2 2 2 14 3" xfId="20894"/>
    <cellStyle name="Input 5 2 2 2 15" xfId="20895"/>
    <cellStyle name="Input 5 2 2 2 15 2" xfId="20896"/>
    <cellStyle name="Input 5 2 2 2 15 2 2" xfId="20897"/>
    <cellStyle name="Input 5 2 2 2 15 3" xfId="20898"/>
    <cellStyle name="Input 5 2 2 2 16" xfId="20899"/>
    <cellStyle name="Input 5 2 2 2 16 2" xfId="20900"/>
    <cellStyle name="Input 5 2 2 2 16 2 2" xfId="20901"/>
    <cellStyle name="Input 5 2 2 2 16 3" xfId="20902"/>
    <cellStyle name="Input 5 2 2 2 17" xfId="20903"/>
    <cellStyle name="Input 5 2 2 2 17 2" xfId="20904"/>
    <cellStyle name="Input 5 2 2 2 17 2 2" xfId="20905"/>
    <cellStyle name="Input 5 2 2 2 17 3" xfId="20906"/>
    <cellStyle name="Input 5 2 2 2 18" xfId="20907"/>
    <cellStyle name="Input 5 2 2 2 18 2" xfId="20908"/>
    <cellStyle name="Input 5 2 2 2 18 2 2" xfId="20909"/>
    <cellStyle name="Input 5 2 2 2 18 3" xfId="20910"/>
    <cellStyle name="Input 5 2 2 2 19" xfId="20911"/>
    <cellStyle name="Input 5 2 2 2 19 2" xfId="20912"/>
    <cellStyle name="Input 5 2 2 2 19 2 2" xfId="20913"/>
    <cellStyle name="Input 5 2 2 2 19 3" xfId="20914"/>
    <cellStyle name="Input 5 2 2 2 2" xfId="20915"/>
    <cellStyle name="Input 5 2 2 2 2 2" xfId="20916"/>
    <cellStyle name="Input 5 2 2 2 2 2 2" xfId="20917"/>
    <cellStyle name="Input 5 2 2 2 2 3" xfId="20918"/>
    <cellStyle name="Input 5 2 2 2 20" xfId="20919"/>
    <cellStyle name="Input 5 2 2 2 20 2" xfId="20920"/>
    <cellStyle name="Input 5 2 2 2 20 2 2" xfId="20921"/>
    <cellStyle name="Input 5 2 2 2 20 3" xfId="20922"/>
    <cellStyle name="Input 5 2 2 2 21" xfId="20923"/>
    <cellStyle name="Input 5 2 2 2 21 2" xfId="20924"/>
    <cellStyle name="Input 5 2 2 2 22" xfId="20925"/>
    <cellStyle name="Input 5 2 2 2 3" xfId="20926"/>
    <cellStyle name="Input 5 2 2 2 3 2" xfId="20927"/>
    <cellStyle name="Input 5 2 2 2 3 2 2" xfId="20928"/>
    <cellStyle name="Input 5 2 2 2 3 3" xfId="20929"/>
    <cellStyle name="Input 5 2 2 2 4" xfId="20930"/>
    <cellStyle name="Input 5 2 2 2 4 2" xfId="20931"/>
    <cellStyle name="Input 5 2 2 2 4 2 2" xfId="20932"/>
    <cellStyle name="Input 5 2 2 2 4 3" xfId="20933"/>
    <cellStyle name="Input 5 2 2 2 5" xfId="20934"/>
    <cellStyle name="Input 5 2 2 2 5 2" xfId="20935"/>
    <cellStyle name="Input 5 2 2 2 5 2 2" xfId="20936"/>
    <cellStyle name="Input 5 2 2 2 5 3" xfId="20937"/>
    <cellStyle name="Input 5 2 2 2 6" xfId="20938"/>
    <cellStyle name="Input 5 2 2 2 6 2" xfId="20939"/>
    <cellStyle name="Input 5 2 2 2 6 2 2" xfId="20940"/>
    <cellStyle name="Input 5 2 2 2 6 3" xfId="20941"/>
    <cellStyle name="Input 5 2 2 2 7" xfId="20942"/>
    <cellStyle name="Input 5 2 2 2 7 2" xfId="20943"/>
    <cellStyle name="Input 5 2 2 2 7 2 2" xfId="20944"/>
    <cellStyle name="Input 5 2 2 2 7 3" xfId="20945"/>
    <cellStyle name="Input 5 2 2 2 8" xfId="20946"/>
    <cellStyle name="Input 5 2 2 2 8 2" xfId="20947"/>
    <cellStyle name="Input 5 2 2 2 8 2 2" xfId="20948"/>
    <cellStyle name="Input 5 2 2 2 8 3" xfId="20949"/>
    <cellStyle name="Input 5 2 2 2 9" xfId="20950"/>
    <cellStyle name="Input 5 2 2 2 9 2" xfId="20951"/>
    <cellStyle name="Input 5 2 2 2 9 2 2" xfId="20952"/>
    <cellStyle name="Input 5 2 2 2 9 3" xfId="20953"/>
    <cellStyle name="Input 5 2 2 3" xfId="20954"/>
    <cellStyle name="Input 5 2 2 3 2" xfId="20955"/>
    <cellStyle name="Input 5 2 2 3 2 2" xfId="20956"/>
    <cellStyle name="Input 5 2 2 3 3" xfId="20957"/>
    <cellStyle name="Input 5 2 2 4" xfId="20958"/>
    <cellStyle name="Input 5 2 2 4 2" xfId="20959"/>
    <cellStyle name="Input 5 2 2 4 2 2" xfId="20960"/>
    <cellStyle name="Input 5 2 2 4 3" xfId="20961"/>
    <cellStyle name="Input 5 2 2 5" xfId="20962"/>
    <cellStyle name="Input 5 2 2 5 2" xfId="20963"/>
    <cellStyle name="Input 5 2 2 5 2 2" xfId="20964"/>
    <cellStyle name="Input 5 2 2 5 3" xfId="20965"/>
    <cellStyle name="Input 5 2 2 6" xfId="20966"/>
    <cellStyle name="Input 5 2 2 6 2" xfId="20967"/>
    <cellStyle name="Input 5 2 2 6 2 2" xfId="20968"/>
    <cellStyle name="Input 5 2 2 6 3" xfId="20969"/>
    <cellStyle name="Input 5 2 2 7" xfId="20970"/>
    <cellStyle name="Input 5 2 2 7 2" xfId="20971"/>
    <cellStyle name="Input 5 2 2 7 2 2" xfId="20972"/>
    <cellStyle name="Input 5 2 2 7 3" xfId="20973"/>
    <cellStyle name="Input 5 2 2 8" xfId="20974"/>
    <cellStyle name="Input 5 2 2 8 2" xfId="20975"/>
    <cellStyle name="Input 5 2 2 8 2 2" xfId="20976"/>
    <cellStyle name="Input 5 2 2 8 3" xfId="20977"/>
    <cellStyle name="Input 5 2 2 9" xfId="20978"/>
    <cellStyle name="Input 5 2 2 9 2" xfId="20979"/>
    <cellStyle name="Input 5 2 2 9 2 2" xfId="20980"/>
    <cellStyle name="Input 5 2 2 9 3" xfId="20981"/>
    <cellStyle name="Input 5 2 20" xfId="20982"/>
    <cellStyle name="Input 5 2 20 2" xfId="20983"/>
    <cellStyle name="Input 5 2 20 2 2" xfId="20984"/>
    <cellStyle name="Input 5 2 20 3" xfId="20985"/>
    <cellStyle name="Input 5 2 21" xfId="20986"/>
    <cellStyle name="Input 5 2 21 2" xfId="20987"/>
    <cellStyle name="Input 5 2 22" xfId="20988"/>
    <cellStyle name="Input 5 2 3" xfId="20989"/>
    <cellStyle name="Input 5 2 3 10" xfId="20990"/>
    <cellStyle name="Input 5 2 3 10 2" xfId="20991"/>
    <cellStyle name="Input 5 2 3 10 2 2" xfId="20992"/>
    <cellStyle name="Input 5 2 3 10 3" xfId="20993"/>
    <cellStyle name="Input 5 2 3 11" xfId="20994"/>
    <cellStyle name="Input 5 2 3 11 2" xfId="20995"/>
    <cellStyle name="Input 5 2 3 11 2 2" xfId="20996"/>
    <cellStyle name="Input 5 2 3 11 3" xfId="20997"/>
    <cellStyle name="Input 5 2 3 12" xfId="20998"/>
    <cellStyle name="Input 5 2 3 12 2" xfId="20999"/>
    <cellStyle name="Input 5 2 3 12 2 2" xfId="21000"/>
    <cellStyle name="Input 5 2 3 12 3" xfId="21001"/>
    <cellStyle name="Input 5 2 3 13" xfId="21002"/>
    <cellStyle name="Input 5 2 3 13 2" xfId="21003"/>
    <cellStyle name="Input 5 2 3 13 2 2" xfId="21004"/>
    <cellStyle name="Input 5 2 3 13 3" xfId="21005"/>
    <cellStyle name="Input 5 2 3 14" xfId="21006"/>
    <cellStyle name="Input 5 2 3 14 2" xfId="21007"/>
    <cellStyle name="Input 5 2 3 14 2 2" xfId="21008"/>
    <cellStyle name="Input 5 2 3 14 3" xfId="21009"/>
    <cellStyle name="Input 5 2 3 15" xfId="21010"/>
    <cellStyle name="Input 5 2 3 15 2" xfId="21011"/>
    <cellStyle name="Input 5 2 3 15 2 2" xfId="21012"/>
    <cellStyle name="Input 5 2 3 15 3" xfId="21013"/>
    <cellStyle name="Input 5 2 3 16" xfId="21014"/>
    <cellStyle name="Input 5 2 3 16 2" xfId="21015"/>
    <cellStyle name="Input 5 2 3 16 2 2" xfId="21016"/>
    <cellStyle name="Input 5 2 3 16 3" xfId="21017"/>
    <cellStyle name="Input 5 2 3 17" xfId="21018"/>
    <cellStyle name="Input 5 2 3 17 2" xfId="21019"/>
    <cellStyle name="Input 5 2 3 17 2 2" xfId="21020"/>
    <cellStyle name="Input 5 2 3 17 3" xfId="21021"/>
    <cellStyle name="Input 5 2 3 18" xfId="21022"/>
    <cellStyle name="Input 5 2 3 18 2" xfId="21023"/>
    <cellStyle name="Input 5 2 3 19" xfId="21024"/>
    <cellStyle name="Input 5 2 3 2" xfId="21025"/>
    <cellStyle name="Input 5 2 3 2 10" xfId="21026"/>
    <cellStyle name="Input 5 2 3 2 10 2" xfId="21027"/>
    <cellStyle name="Input 5 2 3 2 10 2 2" xfId="21028"/>
    <cellStyle name="Input 5 2 3 2 10 3" xfId="21029"/>
    <cellStyle name="Input 5 2 3 2 11" xfId="21030"/>
    <cellStyle name="Input 5 2 3 2 11 2" xfId="21031"/>
    <cellStyle name="Input 5 2 3 2 11 2 2" xfId="21032"/>
    <cellStyle name="Input 5 2 3 2 11 3" xfId="21033"/>
    <cellStyle name="Input 5 2 3 2 12" xfId="21034"/>
    <cellStyle name="Input 5 2 3 2 12 2" xfId="21035"/>
    <cellStyle name="Input 5 2 3 2 12 2 2" xfId="21036"/>
    <cellStyle name="Input 5 2 3 2 12 3" xfId="21037"/>
    <cellStyle name="Input 5 2 3 2 13" xfId="21038"/>
    <cellStyle name="Input 5 2 3 2 13 2" xfId="21039"/>
    <cellStyle name="Input 5 2 3 2 13 2 2" xfId="21040"/>
    <cellStyle name="Input 5 2 3 2 13 3" xfId="21041"/>
    <cellStyle name="Input 5 2 3 2 14" xfId="21042"/>
    <cellStyle name="Input 5 2 3 2 14 2" xfId="21043"/>
    <cellStyle name="Input 5 2 3 2 14 2 2" xfId="21044"/>
    <cellStyle name="Input 5 2 3 2 14 3" xfId="21045"/>
    <cellStyle name="Input 5 2 3 2 15" xfId="21046"/>
    <cellStyle name="Input 5 2 3 2 15 2" xfId="21047"/>
    <cellStyle name="Input 5 2 3 2 15 2 2" xfId="21048"/>
    <cellStyle name="Input 5 2 3 2 15 3" xfId="21049"/>
    <cellStyle name="Input 5 2 3 2 16" xfId="21050"/>
    <cellStyle name="Input 5 2 3 2 16 2" xfId="21051"/>
    <cellStyle name="Input 5 2 3 2 16 2 2" xfId="21052"/>
    <cellStyle name="Input 5 2 3 2 16 3" xfId="21053"/>
    <cellStyle name="Input 5 2 3 2 17" xfId="21054"/>
    <cellStyle name="Input 5 2 3 2 17 2" xfId="21055"/>
    <cellStyle name="Input 5 2 3 2 17 2 2" xfId="21056"/>
    <cellStyle name="Input 5 2 3 2 17 3" xfId="21057"/>
    <cellStyle name="Input 5 2 3 2 18" xfId="21058"/>
    <cellStyle name="Input 5 2 3 2 18 2" xfId="21059"/>
    <cellStyle name="Input 5 2 3 2 18 2 2" xfId="21060"/>
    <cellStyle name="Input 5 2 3 2 18 3" xfId="21061"/>
    <cellStyle name="Input 5 2 3 2 19" xfId="21062"/>
    <cellStyle name="Input 5 2 3 2 19 2" xfId="21063"/>
    <cellStyle name="Input 5 2 3 2 19 2 2" xfId="21064"/>
    <cellStyle name="Input 5 2 3 2 19 3" xfId="21065"/>
    <cellStyle name="Input 5 2 3 2 2" xfId="21066"/>
    <cellStyle name="Input 5 2 3 2 2 2" xfId="21067"/>
    <cellStyle name="Input 5 2 3 2 2 2 2" xfId="21068"/>
    <cellStyle name="Input 5 2 3 2 2 3" xfId="21069"/>
    <cellStyle name="Input 5 2 3 2 20" xfId="21070"/>
    <cellStyle name="Input 5 2 3 2 20 2" xfId="21071"/>
    <cellStyle name="Input 5 2 3 2 20 2 2" xfId="21072"/>
    <cellStyle name="Input 5 2 3 2 20 3" xfId="21073"/>
    <cellStyle name="Input 5 2 3 2 21" xfId="21074"/>
    <cellStyle name="Input 5 2 3 2 21 2" xfId="21075"/>
    <cellStyle name="Input 5 2 3 2 22" xfId="21076"/>
    <cellStyle name="Input 5 2 3 2 3" xfId="21077"/>
    <cellStyle name="Input 5 2 3 2 3 2" xfId="21078"/>
    <cellStyle name="Input 5 2 3 2 3 2 2" xfId="21079"/>
    <cellStyle name="Input 5 2 3 2 3 3" xfId="21080"/>
    <cellStyle name="Input 5 2 3 2 4" xfId="21081"/>
    <cellStyle name="Input 5 2 3 2 4 2" xfId="21082"/>
    <cellStyle name="Input 5 2 3 2 4 2 2" xfId="21083"/>
    <cellStyle name="Input 5 2 3 2 4 3" xfId="21084"/>
    <cellStyle name="Input 5 2 3 2 5" xfId="21085"/>
    <cellStyle name="Input 5 2 3 2 5 2" xfId="21086"/>
    <cellStyle name="Input 5 2 3 2 5 2 2" xfId="21087"/>
    <cellStyle name="Input 5 2 3 2 5 3" xfId="21088"/>
    <cellStyle name="Input 5 2 3 2 6" xfId="21089"/>
    <cellStyle name="Input 5 2 3 2 6 2" xfId="21090"/>
    <cellStyle name="Input 5 2 3 2 6 2 2" xfId="21091"/>
    <cellStyle name="Input 5 2 3 2 6 3" xfId="21092"/>
    <cellStyle name="Input 5 2 3 2 7" xfId="21093"/>
    <cellStyle name="Input 5 2 3 2 7 2" xfId="21094"/>
    <cellStyle name="Input 5 2 3 2 7 2 2" xfId="21095"/>
    <cellStyle name="Input 5 2 3 2 7 3" xfId="21096"/>
    <cellStyle name="Input 5 2 3 2 8" xfId="21097"/>
    <cellStyle name="Input 5 2 3 2 8 2" xfId="21098"/>
    <cellStyle name="Input 5 2 3 2 8 2 2" xfId="21099"/>
    <cellStyle name="Input 5 2 3 2 8 3" xfId="21100"/>
    <cellStyle name="Input 5 2 3 2 9" xfId="21101"/>
    <cellStyle name="Input 5 2 3 2 9 2" xfId="21102"/>
    <cellStyle name="Input 5 2 3 2 9 2 2" xfId="21103"/>
    <cellStyle name="Input 5 2 3 2 9 3" xfId="21104"/>
    <cellStyle name="Input 5 2 3 3" xfId="21105"/>
    <cellStyle name="Input 5 2 3 3 2" xfId="21106"/>
    <cellStyle name="Input 5 2 3 3 2 2" xfId="21107"/>
    <cellStyle name="Input 5 2 3 3 3" xfId="21108"/>
    <cellStyle name="Input 5 2 3 4" xfId="21109"/>
    <cellStyle name="Input 5 2 3 4 2" xfId="21110"/>
    <cellStyle name="Input 5 2 3 4 2 2" xfId="21111"/>
    <cellStyle name="Input 5 2 3 4 3" xfId="21112"/>
    <cellStyle name="Input 5 2 3 5" xfId="21113"/>
    <cellStyle name="Input 5 2 3 5 2" xfId="21114"/>
    <cellStyle name="Input 5 2 3 5 2 2" xfId="21115"/>
    <cellStyle name="Input 5 2 3 5 3" xfId="21116"/>
    <cellStyle name="Input 5 2 3 6" xfId="21117"/>
    <cellStyle name="Input 5 2 3 6 2" xfId="21118"/>
    <cellStyle name="Input 5 2 3 6 2 2" xfId="21119"/>
    <cellStyle name="Input 5 2 3 6 3" xfId="21120"/>
    <cellStyle name="Input 5 2 3 7" xfId="21121"/>
    <cellStyle name="Input 5 2 3 7 2" xfId="21122"/>
    <cellStyle name="Input 5 2 3 7 2 2" xfId="21123"/>
    <cellStyle name="Input 5 2 3 7 3" xfId="21124"/>
    <cellStyle name="Input 5 2 3 8" xfId="21125"/>
    <cellStyle name="Input 5 2 3 8 2" xfId="21126"/>
    <cellStyle name="Input 5 2 3 8 2 2" xfId="21127"/>
    <cellStyle name="Input 5 2 3 8 3" xfId="21128"/>
    <cellStyle name="Input 5 2 3 9" xfId="21129"/>
    <cellStyle name="Input 5 2 3 9 2" xfId="21130"/>
    <cellStyle name="Input 5 2 3 9 2 2" xfId="21131"/>
    <cellStyle name="Input 5 2 3 9 3" xfId="21132"/>
    <cellStyle name="Input 5 2 4" xfId="21133"/>
    <cellStyle name="Input 5 2 4 10" xfId="21134"/>
    <cellStyle name="Input 5 2 4 10 2" xfId="21135"/>
    <cellStyle name="Input 5 2 4 10 2 2" xfId="21136"/>
    <cellStyle name="Input 5 2 4 10 3" xfId="21137"/>
    <cellStyle name="Input 5 2 4 11" xfId="21138"/>
    <cellStyle name="Input 5 2 4 11 2" xfId="21139"/>
    <cellStyle name="Input 5 2 4 11 2 2" xfId="21140"/>
    <cellStyle name="Input 5 2 4 11 3" xfId="21141"/>
    <cellStyle name="Input 5 2 4 12" xfId="21142"/>
    <cellStyle name="Input 5 2 4 12 2" xfId="21143"/>
    <cellStyle name="Input 5 2 4 12 2 2" xfId="21144"/>
    <cellStyle name="Input 5 2 4 12 3" xfId="21145"/>
    <cellStyle name="Input 5 2 4 13" xfId="21146"/>
    <cellStyle name="Input 5 2 4 13 2" xfId="21147"/>
    <cellStyle name="Input 5 2 4 13 2 2" xfId="21148"/>
    <cellStyle name="Input 5 2 4 13 3" xfId="21149"/>
    <cellStyle name="Input 5 2 4 14" xfId="21150"/>
    <cellStyle name="Input 5 2 4 14 2" xfId="21151"/>
    <cellStyle name="Input 5 2 4 14 2 2" xfId="21152"/>
    <cellStyle name="Input 5 2 4 14 3" xfId="21153"/>
    <cellStyle name="Input 5 2 4 15" xfId="21154"/>
    <cellStyle name="Input 5 2 4 15 2" xfId="21155"/>
    <cellStyle name="Input 5 2 4 15 2 2" xfId="21156"/>
    <cellStyle name="Input 5 2 4 15 3" xfId="21157"/>
    <cellStyle name="Input 5 2 4 16" xfId="21158"/>
    <cellStyle name="Input 5 2 4 16 2" xfId="21159"/>
    <cellStyle name="Input 5 2 4 16 2 2" xfId="21160"/>
    <cellStyle name="Input 5 2 4 16 3" xfId="21161"/>
    <cellStyle name="Input 5 2 4 17" xfId="21162"/>
    <cellStyle name="Input 5 2 4 17 2" xfId="21163"/>
    <cellStyle name="Input 5 2 4 17 2 2" xfId="21164"/>
    <cellStyle name="Input 5 2 4 17 3" xfId="21165"/>
    <cellStyle name="Input 5 2 4 18" xfId="21166"/>
    <cellStyle name="Input 5 2 4 18 2" xfId="21167"/>
    <cellStyle name="Input 5 2 4 18 2 2" xfId="21168"/>
    <cellStyle name="Input 5 2 4 18 3" xfId="21169"/>
    <cellStyle name="Input 5 2 4 19" xfId="21170"/>
    <cellStyle name="Input 5 2 4 19 2" xfId="21171"/>
    <cellStyle name="Input 5 2 4 19 2 2" xfId="21172"/>
    <cellStyle name="Input 5 2 4 19 3" xfId="21173"/>
    <cellStyle name="Input 5 2 4 2" xfId="21174"/>
    <cellStyle name="Input 5 2 4 2 10" xfId="21175"/>
    <cellStyle name="Input 5 2 4 2 10 2" xfId="21176"/>
    <cellStyle name="Input 5 2 4 2 10 2 2" xfId="21177"/>
    <cellStyle name="Input 5 2 4 2 10 3" xfId="21178"/>
    <cellStyle name="Input 5 2 4 2 11" xfId="21179"/>
    <cellStyle name="Input 5 2 4 2 11 2" xfId="21180"/>
    <cellStyle name="Input 5 2 4 2 11 2 2" xfId="21181"/>
    <cellStyle name="Input 5 2 4 2 11 3" xfId="21182"/>
    <cellStyle name="Input 5 2 4 2 12" xfId="21183"/>
    <cellStyle name="Input 5 2 4 2 12 2" xfId="21184"/>
    <cellStyle name="Input 5 2 4 2 12 2 2" xfId="21185"/>
    <cellStyle name="Input 5 2 4 2 12 3" xfId="21186"/>
    <cellStyle name="Input 5 2 4 2 13" xfId="21187"/>
    <cellStyle name="Input 5 2 4 2 13 2" xfId="21188"/>
    <cellStyle name="Input 5 2 4 2 13 2 2" xfId="21189"/>
    <cellStyle name="Input 5 2 4 2 13 3" xfId="21190"/>
    <cellStyle name="Input 5 2 4 2 14" xfId="21191"/>
    <cellStyle name="Input 5 2 4 2 14 2" xfId="21192"/>
    <cellStyle name="Input 5 2 4 2 14 2 2" xfId="21193"/>
    <cellStyle name="Input 5 2 4 2 14 3" xfId="21194"/>
    <cellStyle name="Input 5 2 4 2 15" xfId="21195"/>
    <cellStyle name="Input 5 2 4 2 15 2" xfId="21196"/>
    <cellStyle name="Input 5 2 4 2 15 2 2" xfId="21197"/>
    <cellStyle name="Input 5 2 4 2 15 3" xfId="21198"/>
    <cellStyle name="Input 5 2 4 2 16" xfId="21199"/>
    <cellStyle name="Input 5 2 4 2 16 2" xfId="21200"/>
    <cellStyle name="Input 5 2 4 2 16 2 2" xfId="21201"/>
    <cellStyle name="Input 5 2 4 2 16 3" xfId="21202"/>
    <cellStyle name="Input 5 2 4 2 17" xfId="21203"/>
    <cellStyle name="Input 5 2 4 2 17 2" xfId="21204"/>
    <cellStyle name="Input 5 2 4 2 17 2 2" xfId="21205"/>
    <cellStyle name="Input 5 2 4 2 17 3" xfId="21206"/>
    <cellStyle name="Input 5 2 4 2 18" xfId="21207"/>
    <cellStyle name="Input 5 2 4 2 18 2" xfId="21208"/>
    <cellStyle name="Input 5 2 4 2 18 2 2" xfId="21209"/>
    <cellStyle name="Input 5 2 4 2 18 3" xfId="21210"/>
    <cellStyle name="Input 5 2 4 2 19" xfId="21211"/>
    <cellStyle name="Input 5 2 4 2 19 2" xfId="21212"/>
    <cellStyle name="Input 5 2 4 2 19 2 2" xfId="21213"/>
    <cellStyle name="Input 5 2 4 2 19 3" xfId="21214"/>
    <cellStyle name="Input 5 2 4 2 2" xfId="21215"/>
    <cellStyle name="Input 5 2 4 2 2 2" xfId="21216"/>
    <cellStyle name="Input 5 2 4 2 2 2 2" xfId="21217"/>
    <cellStyle name="Input 5 2 4 2 2 3" xfId="21218"/>
    <cellStyle name="Input 5 2 4 2 20" xfId="21219"/>
    <cellStyle name="Input 5 2 4 2 20 2" xfId="21220"/>
    <cellStyle name="Input 5 2 4 2 20 2 2" xfId="21221"/>
    <cellStyle name="Input 5 2 4 2 20 3" xfId="21222"/>
    <cellStyle name="Input 5 2 4 2 21" xfId="21223"/>
    <cellStyle name="Input 5 2 4 2 21 2" xfId="21224"/>
    <cellStyle name="Input 5 2 4 2 22" xfId="21225"/>
    <cellStyle name="Input 5 2 4 2 3" xfId="21226"/>
    <cellStyle name="Input 5 2 4 2 3 2" xfId="21227"/>
    <cellStyle name="Input 5 2 4 2 3 2 2" xfId="21228"/>
    <cellStyle name="Input 5 2 4 2 3 3" xfId="21229"/>
    <cellStyle name="Input 5 2 4 2 4" xfId="21230"/>
    <cellStyle name="Input 5 2 4 2 4 2" xfId="21231"/>
    <cellStyle name="Input 5 2 4 2 4 2 2" xfId="21232"/>
    <cellStyle name="Input 5 2 4 2 4 3" xfId="21233"/>
    <cellStyle name="Input 5 2 4 2 5" xfId="21234"/>
    <cellStyle name="Input 5 2 4 2 5 2" xfId="21235"/>
    <cellStyle name="Input 5 2 4 2 5 2 2" xfId="21236"/>
    <cellStyle name="Input 5 2 4 2 5 3" xfId="21237"/>
    <cellStyle name="Input 5 2 4 2 6" xfId="21238"/>
    <cellStyle name="Input 5 2 4 2 6 2" xfId="21239"/>
    <cellStyle name="Input 5 2 4 2 6 2 2" xfId="21240"/>
    <cellStyle name="Input 5 2 4 2 6 3" xfId="21241"/>
    <cellStyle name="Input 5 2 4 2 7" xfId="21242"/>
    <cellStyle name="Input 5 2 4 2 7 2" xfId="21243"/>
    <cellStyle name="Input 5 2 4 2 7 2 2" xfId="21244"/>
    <cellStyle name="Input 5 2 4 2 7 3" xfId="21245"/>
    <cellStyle name="Input 5 2 4 2 8" xfId="21246"/>
    <cellStyle name="Input 5 2 4 2 8 2" xfId="21247"/>
    <cellStyle name="Input 5 2 4 2 8 2 2" xfId="21248"/>
    <cellStyle name="Input 5 2 4 2 8 3" xfId="21249"/>
    <cellStyle name="Input 5 2 4 2 9" xfId="21250"/>
    <cellStyle name="Input 5 2 4 2 9 2" xfId="21251"/>
    <cellStyle name="Input 5 2 4 2 9 2 2" xfId="21252"/>
    <cellStyle name="Input 5 2 4 2 9 3" xfId="21253"/>
    <cellStyle name="Input 5 2 4 20" xfId="21254"/>
    <cellStyle name="Input 5 2 4 20 2" xfId="21255"/>
    <cellStyle name="Input 5 2 4 20 2 2" xfId="21256"/>
    <cellStyle name="Input 5 2 4 20 3" xfId="21257"/>
    <cellStyle name="Input 5 2 4 21" xfId="21258"/>
    <cellStyle name="Input 5 2 4 21 2" xfId="21259"/>
    <cellStyle name="Input 5 2 4 21 2 2" xfId="21260"/>
    <cellStyle name="Input 5 2 4 21 3" xfId="21261"/>
    <cellStyle name="Input 5 2 4 22" xfId="21262"/>
    <cellStyle name="Input 5 2 4 22 2" xfId="21263"/>
    <cellStyle name="Input 5 2 4 23" xfId="21264"/>
    <cellStyle name="Input 5 2 4 3" xfId="21265"/>
    <cellStyle name="Input 5 2 4 3 2" xfId="21266"/>
    <cellStyle name="Input 5 2 4 3 2 2" xfId="21267"/>
    <cellStyle name="Input 5 2 4 3 3" xfId="21268"/>
    <cellStyle name="Input 5 2 4 4" xfId="21269"/>
    <cellStyle name="Input 5 2 4 4 2" xfId="21270"/>
    <cellStyle name="Input 5 2 4 4 2 2" xfId="21271"/>
    <cellStyle name="Input 5 2 4 4 3" xfId="21272"/>
    <cellStyle name="Input 5 2 4 5" xfId="21273"/>
    <cellStyle name="Input 5 2 4 5 2" xfId="21274"/>
    <cellStyle name="Input 5 2 4 5 2 2" xfId="21275"/>
    <cellStyle name="Input 5 2 4 5 3" xfId="21276"/>
    <cellStyle name="Input 5 2 4 6" xfId="21277"/>
    <cellStyle name="Input 5 2 4 6 2" xfId="21278"/>
    <cellStyle name="Input 5 2 4 6 2 2" xfId="21279"/>
    <cellStyle name="Input 5 2 4 6 3" xfId="21280"/>
    <cellStyle name="Input 5 2 4 7" xfId="21281"/>
    <cellStyle name="Input 5 2 4 7 2" xfId="21282"/>
    <cellStyle name="Input 5 2 4 7 2 2" xfId="21283"/>
    <cellStyle name="Input 5 2 4 7 3" xfId="21284"/>
    <cellStyle name="Input 5 2 4 8" xfId="21285"/>
    <cellStyle name="Input 5 2 4 8 2" xfId="21286"/>
    <cellStyle name="Input 5 2 4 8 2 2" xfId="21287"/>
    <cellStyle name="Input 5 2 4 8 3" xfId="21288"/>
    <cellStyle name="Input 5 2 4 9" xfId="21289"/>
    <cellStyle name="Input 5 2 4 9 2" xfId="21290"/>
    <cellStyle name="Input 5 2 4 9 2 2" xfId="21291"/>
    <cellStyle name="Input 5 2 4 9 3" xfId="21292"/>
    <cellStyle name="Input 5 2 5" xfId="21293"/>
    <cellStyle name="Input 5 2 5 10" xfId="21294"/>
    <cellStyle name="Input 5 2 5 10 2" xfId="21295"/>
    <cellStyle name="Input 5 2 5 10 2 2" xfId="21296"/>
    <cellStyle name="Input 5 2 5 10 3" xfId="21297"/>
    <cellStyle name="Input 5 2 5 11" xfId="21298"/>
    <cellStyle name="Input 5 2 5 11 2" xfId="21299"/>
    <cellStyle name="Input 5 2 5 11 2 2" xfId="21300"/>
    <cellStyle name="Input 5 2 5 11 3" xfId="21301"/>
    <cellStyle name="Input 5 2 5 12" xfId="21302"/>
    <cellStyle name="Input 5 2 5 12 2" xfId="21303"/>
    <cellStyle name="Input 5 2 5 12 2 2" xfId="21304"/>
    <cellStyle name="Input 5 2 5 12 3" xfId="21305"/>
    <cellStyle name="Input 5 2 5 13" xfId="21306"/>
    <cellStyle name="Input 5 2 5 13 2" xfId="21307"/>
    <cellStyle name="Input 5 2 5 13 2 2" xfId="21308"/>
    <cellStyle name="Input 5 2 5 13 3" xfId="21309"/>
    <cellStyle name="Input 5 2 5 14" xfId="21310"/>
    <cellStyle name="Input 5 2 5 14 2" xfId="21311"/>
    <cellStyle name="Input 5 2 5 14 2 2" xfId="21312"/>
    <cellStyle name="Input 5 2 5 14 3" xfId="21313"/>
    <cellStyle name="Input 5 2 5 15" xfId="21314"/>
    <cellStyle name="Input 5 2 5 15 2" xfId="21315"/>
    <cellStyle name="Input 5 2 5 15 2 2" xfId="21316"/>
    <cellStyle name="Input 5 2 5 15 3" xfId="21317"/>
    <cellStyle name="Input 5 2 5 16" xfId="21318"/>
    <cellStyle name="Input 5 2 5 16 2" xfId="21319"/>
    <cellStyle name="Input 5 2 5 16 2 2" xfId="21320"/>
    <cellStyle name="Input 5 2 5 16 3" xfId="21321"/>
    <cellStyle name="Input 5 2 5 17" xfId="21322"/>
    <cellStyle name="Input 5 2 5 17 2" xfId="21323"/>
    <cellStyle name="Input 5 2 5 17 2 2" xfId="21324"/>
    <cellStyle name="Input 5 2 5 17 3" xfId="21325"/>
    <cellStyle name="Input 5 2 5 18" xfId="21326"/>
    <cellStyle name="Input 5 2 5 18 2" xfId="21327"/>
    <cellStyle name="Input 5 2 5 18 2 2" xfId="21328"/>
    <cellStyle name="Input 5 2 5 18 3" xfId="21329"/>
    <cellStyle name="Input 5 2 5 19" xfId="21330"/>
    <cellStyle name="Input 5 2 5 19 2" xfId="21331"/>
    <cellStyle name="Input 5 2 5 19 2 2" xfId="21332"/>
    <cellStyle name="Input 5 2 5 19 3" xfId="21333"/>
    <cellStyle name="Input 5 2 5 2" xfId="21334"/>
    <cellStyle name="Input 5 2 5 2 2" xfId="21335"/>
    <cellStyle name="Input 5 2 5 2 2 2" xfId="21336"/>
    <cellStyle name="Input 5 2 5 2 3" xfId="21337"/>
    <cellStyle name="Input 5 2 5 20" xfId="21338"/>
    <cellStyle name="Input 5 2 5 20 2" xfId="21339"/>
    <cellStyle name="Input 5 2 5 20 2 2" xfId="21340"/>
    <cellStyle name="Input 5 2 5 20 3" xfId="21341"/>
    <cellStyle name="Input 5 2 5 21" xfId="21342"/>
    <cellStyle name="Input 5 2 5 21 2" xfId="21343"/>
    <cellStyle name="Input 5 2 5 22" xfId="21344"/>
    <cellStyle name="Input 5 2 5 3" xfId="21345"/>
    <cellStyle name="Input 5 2 5 3 2" xfId="21346"/>
    <cellStyle name="Input 5 2 5 3 2 2" xfId="21347"/>
    <cellStyle name="Input 5 2 5 3 3" xfId="21348"/>
    <cellStyle name="Input 5 2 5 4" xfId="21349"/>
    <cellStyle name="Input 5 2 5 4 2" xfId="21350"/>
    <cellStyle name="Input 5 2 5 4 2 2" xfId="21351"/>
    <cellStyle name="Input 5 2 5 4 3" xfId="21352"/>
    <cellStyle name="Input 5 2 5 5" xfId="21353"/>
    <cellStyle name="Input 5 2 5 5 2" xfId="21354"/>
    <cellStyle name="Input 5 2 5 5 2 2" xfId="21355"/>
    <cellStyle name="Input 5 2 5 5 3" xfId="21356"/>
    <cellStyle name="Input 5 2 5 6" xfId="21357"/>
    <cellStyle name="Input 5 2 5 6 2" xfId="21358"/>
    <cellStyle name="Input 5 2 5 6 2 2" xfId="21359"/>
    <cellStyle name="Input 5 2 5 6 3" xfId="21360"/>
    <cellStyle name="Input 5 2 5 7" xfId="21361"/>
    <cellStyle name="Input 5 2 5 7 2" xfId="21362"/>
    <cellStyle name="Input 5 2 5 7 2 2" xfId="21363"/>
    <cellStyle name="Input 5 2 5 7 3" xfId="21364"/>
    <cellStyle name="Input 5 2 5 8" xfId="21365"/>
    <cellStyle name="Input 5 2 5 8 2" xfId="21366"/>
    <cellStyle name="Input 5 2 5 8 2 2" xfId="21367"/>
    <cellStyle name="Input 5 2 5 8 3" xfId="21368"/>
    <cellStyle name="Input 5 2 5 9" xfId="21369"/>
    <cellStyle name="Input 5 2 5 9 2" xfId="21370"/>
    <cellStyle name="Input 5 2 5 9 2 2" xfId="21371"/>
    <cellStyle name="Input 5 2 5 9 3" xfId="21372"/>
    <cellStyle name="Input 5 2 6" xfId="21373"/>
    <cellStyle name="Input 5 2 6 2" xfId="21374"/>
    <cellStyle name="Input 5 2 6 2 2" xfId="21375"/>
    <cellStyle name="Input 5 2 6 3" xfId="21376"/>
    <cellStyle name="Input 5 2 7" xfId="21377"/>
    <cellStyle name="Input 5 2 7 2" xfId="21378"/>
    <cellStyle name="Input 5 2 7 2 2" xfId="21379"/>
    <cellStyle name="Input 5 2 7 3" xfId="21380"/>
    <cellStyle name="Input 5 2 8" xfId="21381"/>
    <cellStyle name="Input 5 2 8 2" xfId="21382"/>
    <cellStyle name="Input 5 2 8 2 2" xfId="21383"/>
    <cellStyle name="Input 5 2 8 3" xfId="21384"/>
    <cellStyle name="Input 5 2 9" xfId="21385"/>
    <cellStyle name="Input 5 2 9 2" xfId="21386"/>
    <cellStyle name="Input 5 2 9 2 2" xfId="21387"/>
    <cellStyle name="Input 5 2 9 3" xfId="21388"/>
    <cellStyle name="Input 5 20" xfId="21389"/>
    <cellStyle name="Input 5 20 2" xfId="21390"/>
    <cellStyle name="Input 5 20 2 2" xfId="21391"/>
    <cellStyle name="Input 5 20 3" xfId="21392"/>
    <cellStyle name="Input 5 21" xfId="21393"/>
    <cellStyle name="Input 5 21 2" xfId="21394"/>
    <cellStyle name="Input 5 21 2 2" xfId="21395"/>
    <cellStyle name="Input 5 21 3" xfId="21396"/>
    <cellStyle name="Input 5 22" xfId="21397"/>
    <cellStyle name="Input 5 22 2" xfId="21398"/>
    <cellStyle name="Input 5 23" xfId="21399"/>
    <cellStyle name="Input 5 24" xfId="21400"/>
    <cellStyle name="Input 5 25" xfId="21401"/>
    <cellStyle name="Input 5 26" xfId="21402"/>
    <cellStyle name="Input 5 3" xfId="21403"/>
    <cellStyle name="Input 5 3 10" xfId="21404"/>
    <cellStyle name="Input 5 3 10 2" xfId="21405"/>
    <cellStyle name="Input 5 3 10 2 2" xfId="21406"/>
    <cellStyle name="Input 5 3 10 3" xfId="21407"/>
    <cellStyle name="Input 5 3 11" xfId="21408"/>
    <cellStyle name="Input 5 3 11 2" xfId="21409"/>
    <cellStyle name="Input 5 3 11 2 2" xfId="21410"/>
    <cellStyle name="Input 5 3 11 3" xfId="21411"/>
    <cellStyle name="Input 5 3 12" xfId="21412"/>
    <cellStyle name="Input 5 3 12 2" xfId="21413"/>
    <cellStyle name="Input 5 3 12 2 2" xfId="21414"/>
    <cellStyle name="Input 5 3 12 3" xfId="21415"/>
    <cellStyle name="Input 5 3 13" xfId="21416"/>
    <cellStyle name="Input 5 3 13 2" xfId="21417"/>
    <cellStyle name="Input 5 3 13 2 2" xfId="21418"/>
    <cellStyle name="Input 5 3 13 3" xfId="21419"/>
    <cellStyle name="Input 5 3 14" xfId="21420"/>
    <cellStyle name="Input 5 3 14 2" xfId="21421"/>
    <cellStyle name="Input 5 3 14 2 2" xfId="21422"/>
    <cellStyle name="Input 5 3 14 3" xfId="21423"/>
    <cellStyle name="Input 5 3 15" xfId="21424"/>
    <cellStyle name="Input 5 3 15 2" xfId="21425"/>
    <cellStyle name="Input 5 3 15 2 2" xfId="21426"/>
    <cellStyle name="Input 5 3 15 3" xfId="21427"/>
    <cellStyle name="Input 5 3 16" xfId="21428"/>
    <cellStyle name="Input 5 3 16 2" xfId="21429"/>
    <cellStyle name="Input 5 3 16 2 2" xfId="21430"/>
    <cellStyle name="Input 5 3 16 3" xfId="21431"/>
    <cellStyle name="Input 5 3 17" xfId="21432"/>
    <cellStyle name="Input 5 3 17 2" xfId="21433"/>
    <cellStyle name="Input 5 3 17 2 2" xfId="21434"/>
    <cellStyle name="Input 5 3 17 3" xfId="21435"/>
    <cellStyle name="Input 5 3 18" xfId="21436"/>
    <cellStyle name="Input 5 3 18 2" xfId="21437"/>
    <cellStyle name="Input 5 3 19" xfId="21438"/>
    <cellStyle name="Input 5 3 2" xfId="21439"/>
    <cellStyle name="Input 5 3 2 10" xfId="21440"/>
    <cellStyle name="Input 5 3 2 10 2" xfId="21441"/>
    <cellStyle name="Input 5 3 2 10 2 2" xfId="21442"/>
    <cellStyle name="Input 5 3 2 10 3" xfId="21443"/>
    <cellStyle name="Input 5 3 2 11" xfId="21444"/>
    <cellStyle name="Input 5 3 2 11 2" xfId="21445"/>
    <cellStyle name="Input 5 3 2 11 2 2" xfId="21446"/>
    <cellStyle name="Input 5 3 2 11 3" xfId="21447"/>
    <cellStyle name="Input 5 3 2 12" xfId="21448"/>
    <cellStyle name="Input 5 3 2 12 2" xfId="21449"/>
    <cellStyle name="Input 5 3 2 12 2 2" xfId="21450"/>
    <cellStyle name="Input 5 3 2 12 3" xfId="21451"/>
    <cellStyle name="Input 5 3 2 13" xfId="21452"/>
    <cellStyle name="Input 5 3 2 13 2" xfId="21453"/>
    <cellStyle name="Input 5 3 2 13 2 2" xfId="21454"/>
    <cellStyle name="Input 5 3 2 13 3" xfId="21455"/>
    <cellStyle name="Input 5 3 2 14" xfId="21456"/>
    <cellStyle name="Input 5 3 2 14 2" xfId="21457"/>
    <cellStyle name="Input 5 3 2 14 2 2" xfId="21458"/>
    <cellStyle name="Input 5 3 2 14 3" xfId="21459"/>
    <cellStyle name="Input 5 3 2 15" xfId="21460"/>
    <cellStyle name="Input 5 3 2 15 2" xfId="21461"/>
    <cellStyle name="Input 5 3 2 15 2 2" xfId="21462"/>
    <cellStyle name="Input 5 3 2 15 3" xfId="21463"/>
    <cellStyle name="Input 5 3 2 16" xfId="21464"/>
    <cellStyle name="Input 5 3 2 16 2" xfId="21465"/>
    <cellStyle name="Input 5 3 2 16 2 2" xfId="21466"/>
    <cellStyle name="Input 5 3 2 16 3" xfId="21467"/>
    <cellStyle name="Input 5 3 2 17" xfId="21468"/>
    <cellStyle name="Input 5 3 2 17 2" xfId="21469"/>
    <cellStyle name="Input 5 3 2 17 2 2" xfId="21470"/>
    <cellStyle name="Input 5 3 2 17 3" xfId="21471"/>
    <cellStyle name="Input 5 3 2 18" xfId="21472"/>
    <cellStyle name="Input 5 3 2 18 2" xfId="21473"/>
    <cellStyle name="Input 5 3 2 18 2 2" xfId="21474"/>
    <cellStyle name="Input 5 3 2 18 3" xfId="21475"/>
    <cellStyle name="Input 5 3 2 19" xfId="21476"/>
    <cellStyle name="Input 5 3 2 19 2" xfId="21477"/>
    <cellStyle name="Input 5 3 2 19 2 2" xfId="21478"/>
    <cellStyle name="Input 5 3 2 19 3" xfId="21479"/>
    <cellStyle name="Input 5 3 2 2" xfId="21480"/>
    <cellStyle name="Input 5 3 2 2 2" xfId="21481"/>
    <cellStyle name="Input 5 3 2 2 2 2" xfId="21482"/>
    <cellStyle name="Input 5 3 2 2 2 3" xfId="21483"/>
    <cellStyle name="Input 5 3 2 2 3" xfId="21484"/>
    <cellStyle name="Input 5 3 2 2 4" xfId="21485"/>
    <cellStyle name="Input 5 3 2 20" xfId="21486"/>
    <cellStyle name="Input 5 3 2 20 2" xfId="21487"/>
    <cellStyle name="Input 5 3 2 20 2 2" xfId="21488"/>
    <cellStyle name="Input 5 3 2 20 3" xfId="21489"/>
    <cellStyle name="Input 5 3 2 21" xfId="21490"/>
    <cellStyle name="Input 5 3 2 21 2" xfId="21491"/>
    <cellStyle name="Input 5 3 2 22" xfId="21492"/>
    <cellStyle name="Input 5 3 2 3" xfId="21493"/>
    <cellStyle name="Input 5 3 2 3 2" xfId="21494"/>
    <cellStyle name="Input 5 3 2 3 2 2" xfId="21495"/>
    <cellStyle name="Input 5 3 2 3 3" xfId="21496"/>
    <cellStyle name="Input 5 3 2 4" xfId="21497"/>
    <cellStyle name="Input 5 3 2 4 2" xfId="21498"/>
    <cellStyle name="Input 5 3 2 4 2 2" xfId="21499"/>
    <cellStyle name="Input 5 3 2 4 3" xfId="21500"/>
    <cellStyle name="Input 5 3 2 5" xfId="21501"/>
    <cellStyle name="Input 5 3 2 5 2" xfId="21502"/>
    <cellStyle name="Input 5 3 2 5 2 2" xfId="21503"/>
    <cellStyle name="Input 5 3 2 5 3" xfId="21504"/>
    <cellStyle name="Input 5 3 2 6" xfId="21505"/>
    <cellStyle name="Input 5 3 2 6 2" xfId="21506"/>
    <cellStyle name="Input 5 3 2 6 2 2" xfId="21507"/>
    <cellStyle name="Input 5 3 2 6 3" xfId="21508"/>
    <cellStyle name="Input 5 3 2 7" xfId="21509"/>
    <cellStyle name="Input 5 3 2 7 2" xfId="21510"/>
    <cellStyle name="Input 5 3 2 7 2 2" xfId="21511"/>
    <cellStyle name="Input 5 3 2 7 3" xfId="21512"/>
    <cellStyle name="Input 5 3 2 8" xfId="21513"/>
    <cellStyle name="Input 5 3 2 8 2" xfId="21514"/>
    <cellStyle name="Input 5 3 2 8 2 2" xfId="21515"/>
    <cellStyle name="Input 5 3 2 8 3" xfId="21516"/>
    <cellStyle name="Input 5 3 2 9" xfId="21517"/>
    <cellStyle name="Input 5 3 2 9 2" xfId="21518"/>
    <cellStyle name="Input 5 3 2 9 2 2" xfId="21519"/>
    <cellStyle name="Input 5 3 2 9 3" xfId="21520"/>
    <cellStyle name="Input 5 3 3" xfId="21521"/>
    <cellStyle name="Input 5 3 3 2" xfId="21522"/>
    <cellStyle name="Input 5 3 3 2 2" xfId="21523"/>
    <cellStyle name="Input 5 3 3 2 3" xfId="21524"/>
    <cellStyle name="Input 5 3 3 3" xfId="21525"/>
    <cellStyle name="Input 5 3 3 4" xfId="21526"/>
    <cellStyle name="Input 5 3 4" xfId="21527"/>
    <cellStyle name="Input 5 3 4 2" xfId="21528"/>
    <cellStyle name="Input 5 3 4 2 2" xfId="21529"/>
    <cellStyle name="Input 5 3 4 3" xfId="21530"/>
    <cellStyle name="Input 5 3 5" xfId="21531"/>
    <cellStyle name="Input 5 3 5 2" xfId="21532"/>
    <cellStyle name="Input 5 3 5 2 2" xfId="21533"/>
    <cellStyle name="Input 5 3 5 3" xfId="21534"/>
    <cellStyle name="Input 5 3 6" xfId="21535"/>
    <cellStyle name="Input 5 3 6 2" xfId="21536"/>
    <cellStyle name="Input 5 3 6 2 2" xfId="21537"/>
    <cellStyle name="Input 5 3 6 3" xfId="21538"/>
    <cellStyle name="Input 5 3 7" xfId="21539"/>
    <cellStyle name="Input 5 3 7 2" xfId="21540"/>
    <cellStyle name="Input 5 3 7 2 2" xfId="21541"/>
    <cellStyle name="Input 5 3 7 3" xfId="21542"/>
    <cellStyle name="Input 5 3 8" xfId="21543"/>
    <cellStyle name="Input 5 3 8 2" xfId="21544"/>
    <cellStyle name="Input 5 3 8 2 2" xfId="21545"/>
    <cellStyle name="Input 5 3 8 3" xfId="21546"/>
    <cellStyle name="Input 5 3 9" xfId="21547"/>
    <cellStyle name="Input 5 3 9 2" xfId="21548"/>
    <cellStyle name="Input 5 3 9 2 2" xfId="21549"/>
    <cellStyle name="Input 5 3 9 3" xfId="21550"/>
    <cellStyle name="Input 5 4" xfId="21551"/>
    <cellStyle name="Input 5 4 10" xfId="21552"/>
    <cellStyle name="Input 5 4 10 2" xfId="21553"/>
    <cellStyle name="Input 5 4 10 2 2" xfId="21554"/>
    <cellStyle name="Input 5 4 10 3" xfId="21555"/>
    <cellStyle name="Input 5 4 11" xfId="21556"/>
    <cellStyle name="Input 5 4 11 2" xfId="21557"/>
    <cellStyle name="Input 5 4 11 2 2" xfId="21558"/>
    <cellStyle name="Input 5 4 11 3" xfId="21559"/>
    <cellStyle name="Input 5 4 12" xfId="21560"/>
    <cellStyle name="Input 5 4 12 2" xfId="21561"/>
    <cellStyle name="Input 5 4 12 2 2" xfId="21562"/>
    <cellStyle name="Input 5 4 12 3" xfId="21563"/>
    <cellStyle name="Input 5 4 13" xfId="21564"/>
    <cellStyle name="Input 5 4 13 2" xfId="21565"/>
    <cellStyle name="Input 5 4 13 2 2" xfId="21566"/>
    <cellStyle name="Input 5 4 13 3" xfId="21567"/>
    <cellStyle name="Input 5 4 14" xfId="21568"/>
    <cellStyle name="Input 5 4 14 2" xfId="21569"/>
    <cellStyle name="Input 5 4 14 2 2" xfId="21570"/>
    <cellStyle name="Input 5 4 14 3" xfId="21571"/>
    <cellStyle name="Input 5 4 15" xfId="21572"/>
    <cellStyle name="Input 5 4 15 2" xfId="21573"/>
    <cellStyle name="Input 5 4 15 2 2" xfId="21574"/>
    <cellStyle name="Input 5 4 15 3" xfId="21575"/>
    <cellStyle name="Input 5 4 16" xfId="21576"/>
    <cellStyle name="Input 5 4 16 2" xfId="21577"/>
    <cellStyle name="Input 5 4 16 2 2" xfId="21578"/>
    <cellStyle name="Input 5 4 16 3" xfId="21579"/>
    <cellStyle name="Input 5 4 17" xfId="21580"/>
    <cellStyle name="Input 5 4 17 2" xfId="21581"/>
    <cellStyle name="Input 5 4 17 2 2" xfId="21582"/>
    <cellStyle name="Input 5 4 17 3" xfId="21583"/>
    <cellStyle name="Input 5 4 18" xfId="21584"/>
    <cellStyle name="Input 5 4 18 2" xfId="21585"/>
    <cellStyle name="Input 5 4 19" xfId="21586"/>
    <cellStyle name="Input 5 4 2" xfId="21587"/>
    <cellStyle name="Input 5 4 2 10" xfId="21588"/>
    <cellStyle name="Input 5 4 2 10 2" xfId="21589"/>
    <cellStyle name="Input 5 4 2 10 2 2" xfId="21590"/>
    <cellStyle name="Input 5 4 2 10 3" xfId="21591"/>
    <cellStyle name="Input 5 4 2 11" xfId="21592"/>
    <cellStyle name="Input 5 4 2 11 2" xfId="21593"/>
    <cellStyle name="Input 5 4 2 11 2 2" xfId="21594"/>
    <cellStyle name="Input 5 4 2 11 3" xfId="21595"/>
    <cellStyle name="Input 5 4 2 12" xfId="21596"/>
    <cellStyle name="Input 5 4 2 12 2" xfId="21597"/>
    <cellStyle name="Input 5 4 2 12 2 2" xfId="21598"/>
    <cellStyle name="Input 5 4 2 12 3" xfId="21599"/>
    <cellStyle name="Input 5 4 2 13" xfId="21600"/>
    <cellStyle name="Input 5 4 2 13 2" xfId="21601"/>
    <cellStyle name="Input 5 4 2 13 2 2" xfId="21602"/>
    <cellStyle name="Input 5 4 2 13 3" xfId="21603"/>
    <cellStyle name="Input 5 4 2 14" xfId="21604"/>
    <cellStyle name="Input 5 4 2 14 2" xfId="21605"/>
    <cellStyle name="Input 5 4 2 14 2 2" xfId="21606"/>
    <cellStyle name="Input 5 4 2 14 3" xfId="21607"/>
    <cellStyle name="Input 5 4 2 15" xfId="21608"/>
    <cellStyle name="Input 5 4 2 15 2" xfId="21609"/>
    <cellStyle name="Input 5 4 2 15 2 2" xfId="21610"/>
    <cellStyle name="Input 5 4 2 15 3" xfId="21611"/>
    <cellStyle name="Input 5 4 2 16" xfId="21612"/>
    <cellStyle name="Input 5 4 2 16 2" xfId="21613"/>
    <cellStyle name="Input 5 4 2 16 2 2" xfId="21614"/>
    <cellStyle name="Input 5 4 2 16 3" xfId="21615"/>
    <cellStyle name="Input 5 4 2 17" xfId="21616"/>
    <cellStyle name="Input 5 4 2 17 2" xfId="21617"/>
    <cellStyle name="Input 5 4 2 17 2 2" xfId="21618"/>
    <cellStyle name="Input 5 4 2 17 3" xfId="21619"/>
    <cellStyle name="Input 5 4 2 18" xfId="21620"/>
    <cellStyle name="Input 5 4 2 18 2" xfId="21621"/>
    <cellStyle name="Input 5 4 2 18 2 2" xfId="21622"/>
    <cellStyle name="Input 5 4 2 18 3" xfId="21623"/>
    <cellStyle name="Input 5 4 2 19" xfId="21624"/>
    <cellStyle name="Input 5 4 2 19 2" xfId="21625"/>
    <cellStyle name="Input 5 4 2 19 2 2" xfId="21626"/>
    <cellStyle name="Input 5 4 2 19 3" xfId="21627"/>
    <cellStyle name="Input 5 4 2 2" xfId="21628"/>
    <cellStyle name="Input 5 4 2 2 2" xfId="21629"/>
    <cellStyle name="Input 5 4 2 2 2 2" xfId="21630"/>
    <cellStyle name="Input 5 4 2 2 2 3" xfId="21631"/>
    <cellStyle name="Input 5 4 2 2 3" xfId="21632"/>
    <cellStyle name="Input 5 4 2 2 4" xfId="21633"/>
    <cellStyle name="Input 5 4 2 20" xfId="21634"/>
    <cellStyle name="Input 5 4 2 20 2" xfId="21635"/>
    <cellStyle name="Input 5 4 2 20 2 2" xfId="21636"/>
    <cellStyle name="Input 5 4 2 20 3" xfId="21637"/>
    <cellStyle name="Input 5 4 2 21" xfId="21638"/>
    <cellStyle name="Input 5 4 2 21 2" xfId="21639"/>
    <cellStyle name="Input 5 4 2 22" xfId="21640"/>
    <cellStyle name="Input 5 4 2 3" xfId="21641"/>
    <cellStyle name="Input 5 4 2 3 2" xfId="21642"/>
    <cellStyle name="Input 5 4 2 3 2 2" xfId="21643"/>
    <cellStyle name="Input 5 4 2 3 3" xfId="21644"/>
    <cellStyle name="Input 5 4 2 4" xfId="21645"/>
    <cellStyle name="Input 5 4 2 4 2" xfId="21646"/>
    <cellStyle name="Input 5 4 2 4 2 2" xfId="21647"/>
    <cellStyle name="Input 5 4 2 4 3" xfId="21648"/>
    <cellStyle name="Input 5 4 2 5" xfId="21649"/>
    <cellStyle name="Input 5 4 2 5 2" xfId="21650"/>
    <cellStyle name="Input 5 4 2 5 2 2" xfId="21651"/>
    <cellStyle name="Input 5 4 2 5 3" xfId="21652"/>
    <cellStyle name="Input 5 4 2 6" xfId="21653"/>
    <cellStyle name="Input 5 4 2 6 2" xfId="21654"/>
    <cellStyle name="Input 5 4 2 6 2 2" xfId="21655"/>
    <cellStyle name="Input 5 4 2 6 3" xfId="21656"/>
    <cellStyle name="Input 5 4 2 7" xfId="21657"/>
    <cellStyle name="Input 5 4 2 7 2" xfId="21658"/>
    <cellStyle name="Input 5 4 2 7 2 2" xfId="21659"/>
    <cellStyle name="Input 5 4 2 7 3" xfId="21660"/>
    <cellStyle name="Input 5 4 2 8" xfId="21661"/>
    <cellStyle name="Input 5 4 2 8 2" xfId="21662"/>
    <cellStyle name="Input 5 4 2 8 2 2" xfId="21663"/>
    <cellStyle name="Input 5 4 2 8 3" xfId="21664"/>
    <cellStyle name="Input 5 4 2 9" xfId="21665"/>
    <cellStyle name="Input 5 4 2 9 2" xfId="21666"/>
    <cellStyle name="Input 5 4 2 9 2 2" xfId="21667"/>
    <cellStyle name="Input 5 4 2 9 3" xfId="21668"/>
    <cellStyle name="Input 5 4 3" xfId="21669"/>
    <cellStyle name="Input 5 4 3 2" xfId="21670"/>
    <cellStyle name="Input 5 4 3 2 2" xfId="21671"/>
    <cellStyle name="Input 5 4 3 2 3" xfId="21672"/>
    <cellStyle name="Input 5 4 3 3" xfId="21673"/>
    <cellStyle name="Input 5 4 3 4" xfId="21674"/>
    <cellStyle name="Input 5 4 4" xfId="21675"/>
    <cellStyle name="Input 5 4 4 2" xfId="21676"/>
    <cellStyle name="Input 5 4 4 2 2" xfId="21677"/>
    <cellStyle name="Input 5 4 4 3" xfId="21678"/>
    <cellStyle name="Input 5 4 5" xfId="21679"/>
    <cellStyle name="Input 5 4 5 2" xfId="21680"/>
    <cellStyle name="Input 5 4 5 2 2" xfId="21681"/>
    <cellStyle name="Input 5 4 5 3" xfId="21682"/>
    <cellStyle name="Input 5 4 6" xfId="21683"/>
    <cellStyle name="Input 5 4 6 2" xfId="21684"/>
    <cellStyle name="Input 5 4 6 2 2" xfId="21685"/>
    <cellStyle name="Input 5 4 6 3" xfId="21686"/>
    <cellStyle name="Input 5 4 7" xfId="21687"/>
    <cellStyle name="Input 5 4 7 2" xfId="21688"/>
    <cellStyle name="Input 5 4 7 2 2" xfId="21689"/>
    <cellStyle name="Input 5 4 7 3" xfId="21690"/>
    <cellStyle name="Input 5 4 8" xfId="21691"/>
    <cellStyle name="Input 5 4 8 2" xfId="21692"/>
    <cellStyle name="Input 5 4 8 2 2" xfId="21693"/>
    <cellStyle name="Input 5 4 8 3" xfId="21694"/>
    <cellStyle name="Input 5 4 9" xfId="21695"/>
    <cellStyle name="Input 5 4 9 2" xfId="21696"/>
    <cellStyle name="Input 5 4 9 2 2" xfId="21697"/>
    <cellStyle name="Input 5 4 9 3" xfId="21698"/>
    <cellStyle name="Input 5 5" xfId="21699"/>
    <cellStyle name="Input 5 5 10" xfId="21700"/>
    <cellStyle name="Input 5 5 10 2" xfId="21701"/>
    <cellStyle name="Input 5 5 10 2 2" xfId="21702"/>
    <cellStyle name="Input 5 5 10 3" xfId="21703"/>
    <cellStyle name="Input 5 5 11" xfId="21704"/>
    <cellStyle name="Input 5 5 11 2" xfId="21705"/>
    <cellStyle name="Input 5 5 11 2 2" xfId="21706"/>
    <cellStyle name="Input 5 5 11 3" xfId="21707"/>
    <cellStyle name="Input 5 5 12" xfId="21708"/>
    <cellStyle name="Input 5 5 12 2" xfId="21709"/>
    <cellStyle name="Input 5 5 12 2 2" xfId="21710"/>
    <cellStyle name="Input 5 5 12 3" xfId="21711"/>
    <cellStyle name="Input 5 5 13" xfId="21712"/>
    <cellStyle name="Input 5 5 13 2" xfId="21713"/>
    <cellStyle name="Input 5 5 13 2 2" xfId="21714"/>
    <cellStyle name="Input 5 5 13 3" xfId="21715"/>
    <cellStyle name="Input 5 5 14" xfId="21716"/>
    <cellStyle name="Input 5 5 14 2" xfId="21717"/>
    <cellStyle name="Input 5 5 14 2 2" xfId="21718"/>
    <cellStyle name="Input 5 5 14 3" xfId="21719"/>
    <cellStyle name="Input 5 5 15" xfId="21720"/>
    <cellStyle name="Input 5 5 15 2" xfId="21721"/>
    <cellStyle name="Input 5 5 15 2 2" xfId="21722"/>
    <cellStyle name="Input 5 5 15 3" xfId="21723"/>
    <cellStyle name="Input 5 5 16" xfId="21724"/>
    <cellStyle name="Input 5 5 16 2" xfId="21725"/>
    <cellStyle name="Input 5 5 16 2 2" xfId="21726"/>
    <cellStyle name="Input 5 5 16 3" xfId="21727"/>
    <cellStyle name="Input 5 5 17" xfId="21728"/>
    <cellStyle name="Input 5 5 17 2" xfId="21729"/>
    <cellStyle name="Input 5 5 17 2 2" xfId="21730"/>
    <cellStyle name="Input 5 5 17 3" xfId="21731"/>
    <cellStyle name="Input 5 5 18" xfId="21732"/>
    <cellStyle name="Input 5 5 18 2" xfId="21733"/>
    <cellStyle name="Input 5 5 18 2 2" xfId="21734"/>
    <cellStyle name="Input 5 5 18 3" xfId="21735"/>
    <cellStyle name="Input 5 5 19" xfId="21736"/>
    <cellStyle name="Input 5 5 19 2" xfId="21737"/>
    <cellStyle name="Input 5 5 19 2 2" xfId="21738"/>
    <cellStyle name="Input 5 5 19 3" xfId="21739"/>
    <cellStyle name="Input 5 5 2" xfId="21740"/>
    <cellStyle name="Input 5 5 2 10" xfId="21741"/>
    <cellStyle name="Input 5 5 2 10 2" xfId="21742"/>
    <cellStyle name="Input 5 5 2 10 2 2" xfId="21743"/>
    <cellStyle name="Input 5 5 2 10 3" xfId="21744"/>
    <cellStyle name="Input 5 5 2 11" xfId="21745"/>
    <cellStyle name="Input 5 5 2 11 2" xfId="21746"/>
    <cellStyle name="Input 5 5 2 11 2 2" xfId="21747"/>
    <cellStyle name="Input 5 5 2 11 3" xfId="21748"/>
    <cellStyle name="Input 5 5 2 12" xfId="21749"/>
    <cellStyle name="Input 5 5 2 12 2" xfId="21750"/>
    <cellStyle name="Input 5 5 2 12 2 2" xfId="21751"/>
    <cellStyle name="Input 5 5 2 12 3" xfId="21752"/>
    <cellStyle name="Input 5 5 2 13" xfId="21753"/>
    <cellStyle name="Input 5 5 2 13 2" xfId="21754"/>
    <cellStyle name="Input 5 5 2 13 2 2" xfId="21755"/>
    <cellStyle name="Input 5 5 2 13 3" xfId="21756"/>
    <cellStyle name="Input 5 5 2 14" xfId="21757"/>
    <cellStyle name="Input 5 5 2 14 2" xfId="21758"/>
    <cellStyle name="Input 5 5 2 14 2 2" xfId="21759"/>
    <cellStyle name="Input 5 5 2 14 3" xfId="21760"/>
    <cellStyle name="Input 5 5 2 15" xfId="21761"/>
    <cellStyle name="Input 5 5 2 15 2" xfId="21762"/>
    <cellStyle name="Input 5 5 2 15 2 2" xfId="21763"/>
    <cellStyle name="Input 5 5 2 15 3" xfId="21764"/>
    <cellStyle name="Input 5 5 2 16" xfId="21765"/>
    <cellStyle name="Input 5 5 2 16 2" xfId="21766"/>
    <cellStyle name="Input 5 5 2 16 2 2" xfId="21767"/>
    <cellStyle name="Input 5 5 2 16 3" xfId="21768"/>
    <cellStyle name="Input 5 5 2 17" xfId="21769"/>
    <cellStyle name="Input 5 5 2 17 2" xfId="21770"/>
    <cellStyle name="Input 5 5 2 17 2 2" xfId="21771"/>
    <cellStyle name="Input 5 5 2 17 3" xfId="21772"/>
    <cellStyle name="Input 5 5 2 18" xfId="21773"/>
    <cellStyle name="Input 5 5 2 18 2" xfId="21774"/>
    <cellStyle name="Input 5 5 2 18 2 2" xfId="21775"/>
    <cellStyle name="Input 5 5 2 18 3" xfId="21776"/>
    <cellStyle name="Input 5 5 2 19" xfId="21777"/>
    <cellStyle name="Input 5 5 2 19 2" xfId="21778"/>
    <cellStyle name="Input 5 5 2 19 2 2" xfId="21779"/>
    <cellStyle name="Input 5 5 2 19 3" xfId="21780"/>
    <cellStyle name="Input 5 5 2 2" xfId="21781"/>
    <cellStyle name="Input 5 5 2 2 2" xfId="21782"/>
    <cellStyle name="Input 5 5 2 2 2 2" xfId="21783"/>
    <cellStyle name="Input 5 5 2 2 3" xfId="21784"/>
    <cellStyle name="Input 5 5 2 20" xfId="21785"/>
    <cellStyle name="Input 5 5 2 20 2" xfId="21786"/>
    <cellStyle name="Input 5 5 2 20 2 2" xfId="21787"/>
    <cellStyle name="Input 5 5 2 20 3" xfId="21788"/>
    <cellStyle name="Input 5 5 2 21" xfId="21789"/>
    <cellStyle name="Input 5 5 2 21 2" xfId="21790"/>
    <cellStyle name="Input 5 5 2 22" xfId="21791"/>
    <cellStyle name="Input 5 5 2 3" xfId="21792"/>
    <cellStyle name="Input 5 5 2 3 2" xfId="21793"/>
    <cellStyle name="Input 5 5 2 3 2 2" xfId="21794"/>
    <cellStyle name="Input 5 5 2 3 3" xfId="21795"/>
    <cellStyle name="Input 5 5 2 4" xfId="21796"/>
    <cellStyle name="Input 5 5 2 4 2" xfId="21797"/>
    <cellStyle name="Input 5 5 2 4 2 2" xfId="21798"/>
    <cellStyle name="Input 5 5 2 4 3" xfId="21799"/>
    <cellStyle name="Input 5 5 2 5" xfId="21800"/>
    <cellStyle name="Input 5 5 2 5 2" xfId="21801"/>
    <cellStyle name="Input 5 5 2 5 2 2" xfId="21802"/>
    <cellStyle name="Input 5 5 2 5 3" xfId="21803"/>
    <cellStyle name="Input 5 5 2 6" xfId="21804"/>
    <cellStyle name="Input 5 5 2 6 2" xfId="21805"/>
    <cellStyle name="Input 5 5 2 6 2 2" xfId="21806"/>
    <cellStyle name="Input 5 5 2 6 3" xfId="21807"/>
    <cellStyle name="Input 5 5 2 7" xfId="21808"/>
    <cellStyle name="Input 5 5 2 7 2" xfId="21809"/>
    <cellStyle name="Input 5 5 2 7 2 2" xfId="21810"/>
    <cellStyle name="Input 5 5 2 7 3" xfId="21811"/>
    <cellStyle name="Input 5 5 2 8" xfId="21812"/>
    <cellStyle name="Input 5 5 2 8 2" xfId="21813"/>
    <cellStyle name="Input 5 5 2 8 2 2" xfId="21814"/>
    <cellStyle name="Input 5 5 2 8 3" xfId="21815"/>
    <cellStyle name="Input 5 5 2 9" xfId="21816"/>
    <cellStyle name="Input 5 5 2 9 2" xfId="21817"/>
    <cellStyle name="Input 5 5 2 9 2 2" xfId="21818"/>
    <cellStyle name="Input 5 5 2 9 3" xfId="21819"/>
    <cellStyle name="Input 5 5 20" xfId="21820"/>
    <cellStyle name="Input 5 5 20 2" xfId="21821"/>
    <cellStyle name="Input 5 5 20 2 2" xfId="21822"/>
    <cellStyle name="Input 5 5 20 3" xfId="21823"/>
    <cellStyle name="Input 5 5 21" xfId="21824"/>
    <cellStyle name="Input 5 5 21 2" xfId="21825"/>
    <cellStyle name="Input 5 5 21 2 2" xfId="21826"/>
    <cellStyle name="Input 5 5 21 3" xfId="21827"/>
    <cellStyle name="Input 5 5 22" xfId="21828"/>
    <cellStyle name="Input 5 5 22 2" xfId="21829"/>
    <cellStyle name="Input 5 5 23" xfId="21830"/>
    <cellStyle name="Input 5 5 3" xfId="21831"/>
    <cellStyle name="Input 5 5 3 2" xfId="21832"/>
    <cellStyle name="Input 5 5 3 2 2" xfId="21833"/>
    <cellStyle name="Input 5 5 3 3" xfId="21834"/>
    <cellStyle name="Input 5 5 4" xfId="21835"/>
    <cellStyle name="Input 5 5 4 2" xfId="21836"/>
    <cellStyle name="Input 5 5 4 2 2" xfId="21837"/>
    <cellStyle name="Input 5 5 4 3" xfId="21838"/>
    <cellStyle name="Input 5 5 5" xfId="21839"/>
    <cellStyle name="Input 5 5 5 2" xfId="21840"/>
    <cellStyle name="Input 5 5 5 2 2" xfId="21841"/>
    <cellStyle name="Input 5 5 5 3" xfId="21842"/>
    <cellStyle name="Input 5 5 6" xfId="21843"/>
    <cellStyle name="Input 5 5 6 2" xfId="21844"/>
    <cellStyle name="Input 5 5 6 2 2" xfId="21845"/>
    <cellStyle name="Input 5 5 6 3" xfId="21846"/>
    <cellStyle name="Input 5 5 7" xfId="21847"/>
    <cellStyle name="Input 5 5 7 2" xfId="21848"/>
    <cellStyle name="Input 5 5 7 2 2" xfId="21849"/>
    <cellStyle name="Input 5 5 7 3" xfId="21850"/>
    <cellStyle name="Input 5 5 8" xfId="21851"/>
    <cellStyle name="Input 5 5 8 2" xfId="21852"/>
    <cellStyle name="Input 5 5 8 2 2" xfId="21853"/>
    <cellStyle name="Input 5 5 8 3" xfId="21854"/>
    <cellStyle name="Input 5 5 9" xfId="21855"/>
    <cellStyle name="Input 5 5 9 2" xfId="21856"/>
    <cellStyle name="Input 5 5 9 2 2" xfId="21857"/>
    <cellStyle name="Input 5 5 9 3" xfId="21858"/>
    <cellStyle name="Input 5 6" xfId="21859"/>
    <cellStyle name="Input 5 6 10" xfId="21860"/>
    <cellStyle name="Input 5 6 10 2" xfId="21861"/>
    <cellStyle name="Input 5 6 10 2 2" xfId="21862"/>
    <cellStyle name="Input 5 6 10 3" xfId="21863"/>
    <cellStyle name="Input 5 6 11" xfId="21864"/>
    <cellStyle name="Input 5 6 11 2" xfId="21865"/>
    <cellStyle name="Input 5 6 11 2 2" xfId="21866"/>
    <cellStyle name="Input 5 6 11 3" xfId="21867"/>
    <cellStyle name="Input 5 6 12" xfId="21868"/>
    <cellStyle name="Input 5 6 12 2" xfId="21869"/>
    <cellStyle name="Input 5 6 12 2 2" xfId="21870"/>
    <cellStyle name="Input 5 6 12 3" xfId="21871"/>
    <cellStyle name="Input 5 6 13" xfId="21872"/>
    <cellStyle name="Input 5 6 13 2" xfId="21873"/>
    <cellStyle name="Input 5 6 13 2 2" xfId="21874"/>
    <cellStyle name="Input 5 6 13 3" xfId="21875"/>
    <cellStyle name="Input 5 6 14" xfId="21876"/>
    <cellStyle name="Input 5 6 14 2" xfId="21877"/>
    <cellStyle name="Input 5 6 14 2 2" xfId="21878"/>
    <cellStyle name="Input 5 6 14 3" xfId="21879"/>
    <cellStyle name="Input 5 6 15" xfId="21880"/>
    <cellStyle name="Input 5 6 15 2" xfId="21881"/>
    <cellStyle name="Input 5 6 15 2 2" xfId="21882"/>
    <cellStyle name="Input 5 6 15 3" xfId="21883"/>
    <cellStyle name="Input 5 6 16" xfId="21884"/>
    <cellStyle name="Input 5 6 16 2" xfId="21885"/>
    <cellStyle name="Input 5 6 16 2 2" xfId="21886"/>
    <cellStyle name="Input 5 6 16 3" xfId="21887"/>
    <cellStyle name="Input 5 6 17" xfId="21888"/>
    <cellStyle name="Input 5 6 17 2" xfId="21889"/>
    <cellStyle name="Input 5 6 17 2 2" xfId="21890"/>
    <cellStyle name="Input 5 6 17 3" xfId="21891"/>
    <cellStyle name="Input 5 6 18" xfId="21892"/>
    <cellStyle name="Input 5 6 18 2" xfId="21893"/>
    <cellStyle name="Input 5 6 18 2 2" xfId="21894"/>
    <cellStyle name="Input 5 6 18 3" xfId="21895"/>
    <cellStyle name="Input 5 6 19" xfId="21896"/>
    <cellStyle name="Input 5 6 19 2" xfId="21897"/>
    <cellStyle name="Input 5 6 19 2 2" xfId="21898"/>
    <cellStyle name="Input 5 6 19 3" xfId="21899"/>
    <cellStyle name="Input 5 6 2" xfId="21900"/>
    <cellStyle name="Input 5 6 2 2" xfId="21901"/>
    <cellStyle name="Input 5 6 2 2 2" xfId="21902"/>
    <cellStyle name="Input 5 6 2 3" xfId="21903"/>
    <cellStyle name="Input 5 6 20" xfId="21904"/>
    <cellStyle name="Input 5 6 20 2" xfId="21905"/>
    <cellStyle name="Input 5 6 20 2 2" xfId="21906"/>
    <cellStyle name="Input 5 6 20 3" xfId="21907"/>
    <cellStyle name="Input 5 6 21" xfId="21908"/>
    <cellStyle name="Input 5 6 21 2" xfId="21909"/>
    <cellStyle name="Input 5 6 22" xfId="21910"/>
    <cellStyle name="Input 5 6 3" xfId="21911"/>
    <cellStyle name="Input 5 6 3 2" xfId="21912"/>
    <cellStyle name="Input 5 6 3 2 2" xfId="21913"/>
    <cellStyle name="Input 5 6 3 3" xfId="21914"/>
    <cellStyle name="Input 5 6 4" xfId="21915"/>
    <cellStyle name="Input 5 6 4 2" xfId="21916"/>
    <cellStyle name="Input 5 6 4 2 2" xfId="21917"/>
    <cellStyle name="Input 5 6 4 3" xfId="21918"/>
    <cellStyle name="Input 5 6 5" xfId="21919"/>
    <cellStyle name="Input 5 6 5 2" xfId="21920"/>
    <cellStyle name="Input 5 6 5 2 2" xfId="21921"/>
    <cellStyle name="Input 5 6 5 3" xfId="21922"/>
    <cellStyle name="Input 5 6 6" xfId="21923"/>
    <cellStyle name="Input 5 6 6 2" xfId="21924"/>
    <cellStyle name="Input 5 6 6 2 2" xfId="21925"/>
    <cellStyle name="Input 5 6 6 3" xfId="21926"/>
    <cellStyle name="Input 5 6 7" xfId="21927"/>
    <cellStyle name="Input 5 6 7 2" xfId="21928"/>
    <cellStyle name="Input 5 6 7 2 2" xfId="21929"/>
    <cellStyle name="Input 5 6 7 3" xfId="21930"/>
    <cellStyle name="Input 5 6 8" xfId="21931"/>
    <cellStyle name="Input 5 6 8 2" xfId="21932"/>
    <cellStyle name="Input 5 6 8 2 2" xfId="21933"/>
    <cellStyle name="Input 5 6 8 3" xfId="21934"/>
    <cellStyle name="Input 5 6 9" xfId="21935"/>
    <cellStyle name="Input 5 6 9 2" xfId="21936"/>
    <cellStyle name="Input 5 6 9 2 2" xfId="21937"/>
    <cellStyle name="Input 5 6 9 3" xfId="21938"/>
    <cellStyle name="Input 5 7" xfId="21939"/>
    <cellStyle name="Input 5 7 2" xfId="21940"/>
    <cellStyle name="Input 5 7 2 2" xfId="21941"/>
    <cellStyle name="Input 5 7 3" xfId="21942"/>
    <cellStyle name="Input 5 8" xfId="21943"/>
    <cellStyle name="Input 5 8 2" xfId="21944"/>
    <cellStyle name="Input 5 8 2 2" xfId="21945"/>
    <cellStyle name="Input 5 8 3" xfId="21946"/>
    <cellStyle name="Input 5 9" xfId="21947"/>
    <cellStyle name="Input 5 9 2" xfId="21948"/>
    <cellStyle name="Input 5 9 2 2" xfId="21949"/>
    <cellStyle name="Input 5 9 3" xfId="21950"/>
    <cellStyle name="Input 6" xfId="21951"/>
    <cellStyle name="Input 6 10" xfId="21952"/>
    <cellStyle name="Input 6 10 2" xfId="21953"/>
    <cellStyle name="Input 6 10 2 2" xfId="21954"/>
    <cellStyle name="Input 6 10 3" xfId="21955"/>
    <cellStyle name="Input 6 11" xfId="21956"/>
    <cellStyle name="Input 6 11 2" xfId="21957"/>
    <cellStyle name="Input 6 11 2 2" xfId="21958"/>
    <cellStyle name="Input 6 11 3" xfId="21959"/>
    <cellStyle name="Input 6 12" xfId="21960"/>
    <cellStyle name="Input 6 12 2" xfId="21961"/>
    <cellStyle name="Input 6 12 2 2" xfId="21962"/>
    <cellStyle name="Input 6 12 3" xfId="21963"/>
    <cellStyle name="Input 6 13" xfId="21964"/>
    <cellStyle name="Input 6 13 2" xfId="21965"/>
    <cellStyle name="Input 6 13 2 2" xfId="21966"/>
    <cellStyle name="Input 6 13 3" xfId="21967"/>
    <cellStyle name="Input 6 14" xfId="21968"/>
    <cellStyle name="Input 6 14 2" xfId="21969"/>
    <cellStyle name="Input 6 14 2 2" xfId="21970"/>
    <cellStyle name="Input 6 14 3" xfId="21971"/>
    <cellStyle name="Input 6 15" xfId="21972"/>
    <cellStyle name="Input 6 15 2" xfId="21973"/>
    <cellStyle name="Input 6 15 2 2" xfId="21974"/>
    <cellStyle name="Input 6 15 3" xfId="21975"/>
    <cellStyle name="Input 6 16" xfId="21976"/>
    <cellStyle name="Input 6 16 2" xfId="21977"/>
    <cellStyle name="Input 6 16 2 2" xfId="21978"/>
    <cellStyle name="Input 6 16 3" xfId="21979"/>
    <cellStyle name="Input 6 17" xfId="21980"/>
    <cellStyle name="Input 6 17 2" xfId="21981"/>
    <cellStyle name="Input 6 17 2 2" xfId="21982"/>
    <cellStyle name="Input 6 17 3" xfId="21983"/>
    <cellStyle name="Input 6 18" xfId="21984"/>
    <cellStyle name="Input 6 18 2" xfId="21985"/>
    <cellStyle name="Input 6 18 2 2" xfId="21986"/>
    <cellStyle name="Input 6 18 3" xfId="21987"/>
    <cellStyle name="Input 6 19" xfId="21988"/>
    <cellStyle name="Input 6 19 2" xfId="21989"/>
    <cellStyle name="Input 6 19 2 2" xfId="21990"/>
    <cellStyle name="Input 6 19 3" xfId="21991"/>
    <cellStyle name="Input 6 2" xfId="21992"/>
    <cellStyle name="Input 6 2 10" xfId="21993"/>
    <cellStyle name="Input 6 2 10 2" xfId="21994"/>
    <cellStyle name="Input 6 2 10 2 2" xfId="21995"/>
    <cellStyle name="Input 6 2 10 3" xfId="21996"/>
    <cellStyle name="Input 6 2 11" xfId="21997"/>
    <cellStyle name="Input 6 2 11 2" xfId="21998"/>
    <cellStyle name="Input 6 2 11 2 2" xfId="21999"/>
    <cellStyle name="Input 6 2 11 3" xfId="22000"/>
    <cellStyle name="Input 6 2 12" xfId="22001"/>
    <cellStyle name="Input 6 2 12 2" xfId="22002"/>
    <cellStyle name="Input 6 2 12 2 2" xfId="22003"/>
    <cellStyle name="Input 6 2 12 3" xfId="22004"/>
    <cellStyle name="Input 6 2 13" xfId="22005"/>
    <cellStyle name="Input 6 2 13 2" xfId="22006"/>
    <cellStyle name="Input 6 2 13 2 2" xfId="22007"/>
    <cellStyle name="Input 6 2 13 3" xfId="22008"/>
    <cellStyle name="Input 6 2 14" xfId="22009"/>
    <cellStyle name="Input 6 2 14 2" xfId="22010"/>
    <cellStyle name="Input 6 2 14 2 2" xfId="22011"/>
    <cellStyle name="Input 6 2 14 3" xfId="22012"/>
    <cellStyle name="Input 6 2 15" xfId="22013"/>
    <cellStyle name="Input 6 2 15 2" xfId="22014"/>
    <cellStyle name="Input 6 2 15 2 2" xfId="22015"/>
    <cellStyle name="Input 6 2 15 3" xfId="22016"/>
    <cellStyle name="Input 6 2 16" xfId="22017"/>
    <cellStyle name="Input 6 2 16 2" xfId="22018"/>
    <cellStyle name="Input 6 2 16 2 2" xfId="22019"/>
    <cellStyle name="Input 6 2 16 3" xfId="22020"/>
    <cellStyle name="Input 6 2 17" xfId="22021"/>
    <cellStyle name="Input 6 2 17 2" xfId="22022"/>
    <cellStyle name="Input 6 2 17 2 2" xfId="22023"/>
    <cellStyle name="Input 6 2 17 3" xfId="22024"/>
    <cellStyle name="Input 6 2 18" xfId="22025"/>
    <cellStyle name="Input 6 2 18 2" xfId="22026"/>
    <cellStyle name="Input 6 2 18 2 2" xfId="22027"/>
    <cellStyle name="Input 6 2 18 3" xfId="22028"/>
    <cellStyle name="Input 6 2 19" xfId="22029"/>
    <cellStyle name="Input 6 2 19 2" xfId="22030"/>
    <cellStyle name="Input 6 2 19 2 2" xfId="22031"/>
    <cellStyle name="Input 6 2 19 3" xfId="22032"/>
    <cellStyle name="Input 6 2 2" xfId="22033"/>
    <cellStyle name="Input 6 2 2 10" xfId="22034"/>
    <cellStyle name="Input 6 2 2 10 2" xfId="22035"/>
    <cellStyle name="Input 6 2 2 10 2 2" xfId="22036"/>
    <cellStyle name="Input 6 2 2 10 3" xfId="22037"/>
    <cellStyle name="Input 6 2 2 11" xfId="22038"/>
    <cellStyle name="Input 6 2 2 11 2" xfId="22039"/>
    <cellStyle name="Input 6 2 2 11 2 2" xfId="22040"/>
    <cellStyle name="Input 6 2 2 11 3" xfId="22041"/>
    <cellStyle name="Input 6 2 2 12" xfId="22042"/>
    <cellStyle name="Input 6 2 2 12 2" xfId="22043"/>
    <cellStyle name="Input 6 2 2 12 2 2" xfId="22044"/>
    <cellStyle name="Input 6 2 2 12 3" xfId="22045"/>
    <cellStyle name="Input 6 2 2 13" xfId="22046"/>
    <cellStyle name="Input 6 2 2 13 2" xfId="22047"/>
    <cellStyle name="Input 6 2 2 13 2 2" xfId="22048"/>
    <cellStyle name="Input 6 2 2 13 3" xfId="22049"/>
    <cellStyle name="Input 6 2 2 14" xfId="22050"/>
    <cellStyle name="Input 6 2 2 14 2" xfId="22051"/>
    <cellStyle name="Input 6 2 2 14 2 2" xfId="22052"/>
    <cellStyle name="Input 6 2 2 14 3" xfId="22053"/>
    <cellStyle name="Input 6 2 2 15" xfId="22054"/>
    <cellStyle name="Input 6 2 2 15 2" xfId="22055"/>
    <cellStyle name="Input 6 2 2 15 2 2" xfId="22056"/>
    <cellStyle name="Input 6 2 2 15 3" xfId="22057"/>
    <cellStyle name="Input 6 2 2 16" xfId="22058"/>
    <cellStyle name="Input 6 2 2 16 2" xfId="22059"/>
    <cellStyle name="Input 6 2 2 16 2 2" xfId="22060"/>
    <cellStyle name="Input 6 2 2 16 3" xfId="22061"/>
    <cellStyle name="Input 6 2 2 17" xfId="22062"/>
    <cellStyle name="Input 6 2 2 17 2" xfId="22063"/>
    <cellStyle name="Input 6 2 2 17 2 2" xfId="22064"/>
    <cellStyle name="Input 6 2 2 17 3" xfId="22065"/>
    <cellStyle name="Input 6 2 2 18" xfId="22066"/>
    <cellStyle name="Input 6 2 2 18 2" xfId="22067"/>
    <cellStyle name="Input 6 2 2 19" xfId="22068"/>
    <cellStyle name="Input 6 2 2 2" xfId="22069"/>
    <cellStyle name="Input 6 2 2 2 10" xfId="22070"/>
    <cellStyle name="Input 6 2 2 2 10 2" xfId="22071"/>
    <cellStyle name="Input 6 2 2 2 10 2 2" xfId="22072"/>
    <cellStyle name="Input 6 2 2 2 10 3" xfId="22073"/>
    <cellStyle name="Input 6 2 2 2 11" xfId="22074"/>
    <cellStyle name="Input 6 2 2 2 11 2" xfId="22075"/>
    <cellStyle name="Input 6 2 2 2 11 2 2" xfId="22076"/>
    <cellStyle name="Input 6 2 2 2 11 3" xfId="22077"/>
    <cellStyle name="Input 6 2 2 2 12" xfId="22078"/>
    <cellStyle name="Input 6 2 2 2 12 2" xfId="22079"/>
    <cellStyle name="Input 6 2 2 2 12 2 2" xfId="22080"/>
    <cellStyle name="Input 6 2 2 2 12 3" xfId="22081"/>
    <cellStyle name="Input 6 2 2 2 13" xfId="22082"/>
    <cellStyle name="Input 6 2 2 2 13 2" xfId="22083"/>
    <cellStyle name="Input 6 2 2 2 13 2 2" xfId="22084"/>
    <cellStyle name="Input 6 2 2 2 13 3" xfId="22085"/>
    <cellStyle name="Input 6 2 2 2 14" xfId="22086"/>
    <cellStyle name="Input 6 2 2 2 14 2" xfId="22087"/>
    <cellStyle name="Input 6 2 2 2 14 2 2" xfId="22088"/>
    <cellStyle name="Input 6 2 2 2 14 3" xfId="22089"/>
    <cellStyle name="Input 6 2 2 2 15" xfId="22090"/>
    <cellStyle name="Input 6 2 2 2 15 2" xfId="22091"/>
    <cellStyle name="Input 6 2 2 2 15 2 2" xfId="22092"/>
    <cellStyle name="Input 6 2 2 2 15 3" xfId="22093"/>
    <cellStyle name="Input 6 2 2 2 16" xfId="22094"/>
    <cellStyle name="Input 6 2 2 2 16 2" xfId="22095"/>
    <cellStyle name="Input 6 2 2 2 16 2 2" xfId="22096"/>
    <cellStyle name="Input 6 2 2 2 16 3" xfId="22097"/>
    <cellStyle name="Input 6 2 2 2 17" xfId="22098"/>
    <cellStyle name="Input 6 2 2 2 17 2" xfId="22099"/>
    <cellStyle name="Input 6 2 2 2 17 2 2" xfId="22100"/>
    <cellStyle name="Input 6 2 2 2 17 3" xfId="22101"/>
    <cellStyle name="Input 6 2 2 2 18" xfId="22102"/>
    <cellStyle name="Input 6 2 2 2 18 2" xfId="22103"/>
    <cellStyle name="Input 6 2 2 2 18 2 2" xfId="22104"/>
    <cellStyle name="Input 6 2 2 2 18 3" xfId="22105"/>
    <cellStyle name="Input 6 2 2 2 19" xfId="22106"/>
    <cellStyle name="Input 6 2 2 2 19 2" xfId="22107"/>
    <cellStyle name="Input 6 2 2 2 19 2 2" xfId="22108"/>
    <cellStyle name="Input 6 2 2 2 19 3" xfId="22109"/>
    <cellStyle name="Input 6 2 2 2 2" xfId="22110"/>
    <cellStyle name="Input 6 2 2 2 2 2" xfId="22111"/>
    <cellStyle name="Input 6 2 2 2 2 2 2" xfId="22112"/>
    <cellStyle name="Input 6 2 2 2 2 3" xfId="22113"/>
    <cellStyle name="Input 6 2 2 2 20" xfId="22114"/>
    <cellStyle name="Input 6 2 2 2 20 2" xfId="22115"/>
    <cellStyle name="Input 6 2 2 2 20 2 2" xfId="22116"/>
    <cellStyle name="Input 6 2 2 2 20 3" xfId="22117"/>
    <cellStyle name="Input 6 2 2 2 21" xfId="22118"/>
    <cellStyle name="Input 6 2 2 2 21 2" xfId="22119"/>
    <cellStyle name="Input 6 2 2 2 22" xfId="22120"/>
    <cellStyle name="Input 6 2 2 2 3" xfId="22121"/>
    <cellStyle name="Input 6 2 2 2 3 2" xfId="22122"/>
    <cellStyle name="Input 6 2 2 2 3 2 2" xfId="22123"/>
    <cellStyle name="Input 6 2 2 2 3 3" xfId="22124"/>
    <cellStyle name="Input 6 2 2 2 4" xfId="22125"/>
    <cellStyle name="Input 6 2 2 2 4 2" xfId="22126"/>
    <cellStyle name="Input 6 2 2 2 4 2 2" xfId="22127"/>
    <cellStyle name="Input 6 2 2 2 4 3" xfId="22128"/>
    <cellStyle name="Input 6 2 2 2 5" xfId="22129"/>
    <cellStyle name="Input 6 2 2 2 5 2" xfId="22130"/>
    <cellStyle name="Input 6 2 2 2 5 2 2" xfId="22131"/>
    <cellStyle name="Input 6 2 2 2 5 3" xfId="22132"/>
    <cellStyle name="Input 6 2 2 2 6" xfId="22133"/>
    <cellStyle name="Input 6 2 2 2 6 2" xfId="22134"/>
    <cellStyle name="Input 6 2 2 2 6 2 2" xfId="22135"/>
    <cellStyle name="Input 6 2 2 2 6 3" xfId="22136"/>
    <cellStyle name="Input 6 2 2 2 7" xfId="22137"/>
    <cellStyle name="Input 6 2 2 2 7 2" xfId="22138"/>
    <cellStyle name="Input 6 2 2 2 7 2 2" xfId="22139"/>
    <cellStyle name="Input 6 2 2 2 7 3" xfId="22140"/>
    <cellStyle name="Input 6 2 2 2 8" xfId="22141"/>
    <cellStyle name="Input 6 2 2 2 8 2" xfId="22142"/>
    <cellStyle name="Input 6 2 2 2 8 2 2" xfId="22143"/>
    <cellStyle name="Input 6 2 2 2 8 3" xfId="22144"/>
    <cellStyle name="Input 6 2 2 2 9" xfId="22145"/>
    <cellStyle name="Input 6 2 2 2 9 2" xfId="22146"/>
    <cellStyle name="Input 6 2 2 2 9 2 2" xfId="22147"/>
    <cellStyle name="Input 6 2 2 2 9 3" xfId="22148"/>
    <cellStyle name="Input 6 2 2 3" xfId="22149"/>
    <cellStyle name="Input 6 2 2 3 2" xfId="22150"/>
    <cellStyle name="Input 6 2 2 3 2 2" xfId="22151"/>
    <cellStyle name="Input 6 2 2 3 3" xfId="22152"/>
    <cellStyle name="Input 6 2 2 4" xfId="22153"/>
    <cellStyle name="Input 6 2 2 4 2" xfId="22154"/>
    <cellStyle name="Input 6 2 2 4 2 2" xfId="22155"/>
    <cellStyle name="Input 6 2 2 4 3" xfId="22156"/>
    <cellStyle name="Input 6 2 2 5" xfId="22157"/>
    <cellStyle name="Input 6 2 2 5 2" xfId="22158"/>
    <cellStyle name="Input 6 2 2 5 2 2" xfId="22159"/>
    <cellStyle name="Input 6 2 2 5 3" xfId="22160"/>
    <cellStyle name="Input 6 2 2 6" xfId="22161"/>
    <cellStyle name="Input 6 2 2 6 2" xfId="22162"/>
    <cellStyle name="Input 6 2 2 6 2 2" xfId="22163"/>
    <cellStyle name="Input 6 2 2 6 3" xfId="22164"/>
    <cellStyle name="Input 6 2 2 7" xfId="22165"/>
    <cellStyle name="Input 6 2 2 7 2" xfId="22166"/>
    <cellStyle name="Input 6 2 2 7 2 2" xfId="22167"/>
    <cellStyle name="Input 6 2 2 7 3" xfId="22168"/>
    <cellStyle name="Input 6 2 2 8" xfId="22169"/>
    <cellStyle name="Input 6 2 2 8 2" xfId="22170"/>
    <cellStyle name="Input 6 2 2 8 2 2" xfId="22171"/>
    <cellStyle name="Input 6 2 2 8 3" xfId="22172"/>
    <cellStyle name="Input 6 2 2 9" xfId="22173"/>
    <cellStyle name="Input 6 2 2 9 2" xfId="22174"/>
    <cellStyle name="Input 6 2 2 9 2 2" xfId="22175"/>
    <cellStyle name="Input 6 2 2 9 3" xfId="22176"/>
    <cellStyle name="Input 6 2 20" xfId="22177"/>
    <cellStyle name="Input 6 2 20 2" xfId="22178"/>
    <cellStyle name="Input 6 2 20 2 2" xfId="22179"/>
    <cellStyle name="Input 6 2 20 3" xfId="22180"/>
    <cellStyle name="Input 6 2 21" xfId="22181"/>
    <cellStyle name="Input 6 2 21 2" xfId="22182"/>
    <cellStyle name="Input 6 2 22" xfId="22183"/>
    <cellStyle name="Input 6 2 3" xfId="22184"/>
    <cellStyle name="Input 6 2 3 10" xfId="22185"/>
    <cellStyle name="Input 6 2 3 10 2" xfId="22186"/>
    <cellStyle name="Input 6 2 3 10 2 2" xfId="22187"/>
    <cellStyle name="Input 6 2 3 10 3" xfId="22188"/>
    <cellStyle name="Input 6 2 3 11" xfId="22189"/>
    <cellStyle name="Input 6 2 3 11 2" xfId="22190"/>
    <cellStyle name="Input 6 2 3 11 2 2" xfId="22191"/>
    <cellStyle name="Input 6 2 3 11 3" xfId="22192"/>
    <cellStyle name="Input 6 2 3 12" xfId="22193"/>
    <cellStyle name="Input 6 2 3 12 2" xfId="22194"/>
    <cellStyle name="Input 6 2 3 12 2 2" xfId="22195"/>
    <cellStyle name="Input 6 2 3 12 3" xfId="22196"/>
    <cellStyle name="Input 6 2 3 13" xfId="22197"/>
    <cellStyle name="Input 6 2 3 13 2" xfId="22198"/>
    <cellStyle name="Input 6 2 3 13 2 2" xfId="22199"/>
    <cellStyle name="Input 6 2 3 13 3" xfId="22200"/>
    <cellStyle name="Input 6 2 3 14" xfId="22201"/>
    <cellStyle name="Input 6 2 3 14 2" xfId="22202"/>
    <cellStyle name="Input 6 2 3 14 2 2" xfId="22203"/>
    <cellStyle name="Input 6 2 3 14 3" xfId="22204"/>
    <cellStyle name="Input 6 2 3 15" xfId="22205"/>
    <cellStyle name="Input 6 2 3 15 2" xfId="22206"/>
    <cellStyle name="Input 6 2 3 15 2 2" xfId="22207"/>
    <cellStyle name="Input 6 2 3 15 3" xfId="22208"/>
    <cellStyle name="Input 6 2 3 16" xfId="22209"/>
    <cellStyle name="Input 6 2 3 16 2" xfId="22210"/>
    <cellStyle name="Input 6 2 3 16 2 2" xfId="22211"/>
    <cellStyle name="Input 6 2 3 16 3" xfId="22212"/>
    <cellStyle name="Input 6 2 3 17" xfId="22213"/>
    <cellStyle name="Input 6 2 3 17 2" xfId="22214"/>
    <cellStyle name="Input 6 2 3 17 2 2" xfId="22215"/>
    <cellStyle name="Input 6 2 3 17 3" xfId="22216"/>
    <cellStyle name="Input 6 2 3 18" xfId="22217"/>
    <cellStyle name="Input 6 2 3 18 2" xfId="22218"/>
    <cellStyle name="Input 6 2 3 19" xfId="22219"/>
    <cellStyle name="Input 6 2 3 2" xfId="22220"/>
    <cellStyle name="Input 6 2 3 2 10" xfId="22221"/>
    <cellStyle name="Input 6 2 3 2 10 2" xfId="22222"/>
    <cellStyle name="Input 6 2 3 2 10 2 2" xfId="22223"/>
    <cellStyle name="Input 6 2 3 2 10 3" xfId="22224"/>
    <cellStyle name="Input 6 2 3 2 11" xfId="22225"/>
    <cellStyle name="Input 6 2 3 2 11 2" xfId="22226"/>
    <cellStyle name="Input 6 2 3 2 11 2 2" xfId="22227"/>
    <cellStyle name="Input 6 2 3 2 11 3" xfId="22228"/>
    <cellStyle name="Input 6 2 3 2 12" xfId="22229"/>
    <cellStyle name="Input 6 2 3 2 12 2" xfId="22230"/>
    <cellStyle name="Input 6 2 3 2 12 2 2" xfId="22231"/>
    <cellStyle name="Input 6 2 3 2 12 3" xfId="22232"/>
    <cellStyle name="Input 6 2 3 2 13" xfId="22233"/>
    <cellStyle name="Input 6 2 3 2 13 2" xfId="22234"/>
    <cellStyle name="Input 6 2 3 2 13 2 2" xfId="22235"/>
    <cellStyle name="Input 6 2 3 2 13 3" xfId="22236"/>
    <cellStyle name="Input 6 2 3 2 14" xfId="22237"/>
    <cellStyle name="Input 6 2 3 2 14 2" xfId="22238"/>
    <cellStyle name="Input 6 2 3 2 14 2 2" xfId="22239"/>
    <cellStyle name="Input 6 2 3 2 14 3" xfId="22240"/>
    <cellStyle name="Input 6 2 3 2 15" xfId="22241"/>
    <cellStyle name="Input 6 2 3 2 15 2" xfId="22242"/>
    <cellStyle name="Input 6 2 3 2 15 2 2" xfId="22243"/>
    <cellStyle name="Input 6 2 3 2 15 3" xfId="22244"/>
    <cellStyle name="Input 6 2 3 2 16" xfId="22245"/>
    <cellStyle name="Input 6 2 3 2 16 2" xfId="22246"/>
    <cellStyle name="Input 6 2 3 2 16 2 2" xfId="22247"/>
    <cellStyle name="Input 6 2 3 2 16 3" xfId="22248"/>
    <cellStyle name="Input 6 2 3 2 17" xfId="22249"/>
    <cellStyle name="Input 6 2 3 2 17 2" xfId="22250"/>
    <cellStyle name="Input 6 2 3 2 17 2 2" xfId="22251"/>
    <cellStyle name="Input 6 2 3 2 17 3" xfId="22252"/>
    <cellStyle name="Input 6 2 3 2 18" xfId="22253"/>
    <cellStyle name="Input 6 2 3 2 18 2" xfId="22254"/>
    <cellStyle name="Input 6 2 3 2 18 2 2" xfId="22255"/>
    <cellStyle name="Input 6 2 3 2 18 3" xfId="22256"/>
    <cellStyle name="Input 6 2 3 2 19" xfId="22257"/>
    <cellStyle name="Input 6 2 3 2 19 2" xfId="22258"/>
    <cellStyle name="Input 6 2 3 2 19 2 2" xfId="22259"/>
    <cellStyle name="Input 6 2 3 2 19 3" xfId="22260"/>
    <cellStyle name="Input 6 2 3 2 2" xfId="22261"/>
    <cellStyle name="Input 6 2 3 2 2 2" xfId="22262"/>
    <cellStyle name="Input 6 2 3 2 2 2 2" xfId="22263"/>
    <cellStyle name="Input 6 2 3 2 2 3" xfId="22264"/>
    <cellStyle name="Input 6 2 3 2 20" xfId="22265"/>
    <cellStyle name="Input 6 2 3 2 20 2" xfId="22266"/>
    <cellStyle name="Input 6 2 3 2 20 2 2" xfId="22267"/>
    <cellStyle name="Input 6 2 3 2 20 3" xfId="22268"/>
    <cellStyle name="Input 6 2 3 2 21" xfId="22269"/>
    <cellStyle name="Input 6 2 3 2 21 2" xfId="22270"/>
    <cellStyle name="Input 6 2 3 2 22" xfId="22271"/>
    <cellStyle name="Input 6 2 3 2 3" xfId="22272"/>
    <cellStyle name="Input 6 2 3 2 3 2" xfId="22273"/>
    <cellStyle name="Input 6 2 3 2 3 2 2" xfId="22274"/>
    <cellStyle name="Input 6 2 3 2 3 3" xfId="22275"/>
    <cellStyle name="Input 6 2 3 2 4" xfId="22276"/>
    <cellStyle name="Input 6 2 3 2 4 2" xfId="22277"/>
    <cellStyle name="Input 6 2 3 2 4 2 2" xfId="22278"/>
    <cellStyle name="Input 6 2 3 2 4 3" xfId="22279"/>
    <cellStyle name="Input 6 2 3 2 5" xfId="22280"/>
    <cellStyle name="Input 6 2 3 2 5 2" xfId="22281"/>
    <cellStyle name="Input 6 2 3 2 5 2 2" xfId="22282"/>
    <cellStyle name="Input 6 2 3 2 5 3" xfId="22283"/>
    <cellStyle name="Input 6 2 3 2 6" xfId="22284"/>
    <cellStyle name="Input 6 2 3 2 6 2" xfId="22285"/>
    <cellStyle name="Input 6 2 3 2 6 2 2" xfId="22286"/>
    <cellStyle name="Input 6 2 3 2 6 3" xfId="22287"/>
    <cellStyle name="Input 6 2 3 2 7" xfId="22288"/>
    <cellStyle name="Input 6 2 3 2 7 2" xfId="22289"/>
    <cellStyle name="Input 6 2 3 2 7 2 2" xfId="22290"/>
    <cellStyle name="Input 6 2 3 2 7 3" xfId="22291"/>
    <cellStyle name="Input 6 2 3 2 8" xfId="22292"/>
    <cellStyle name="Input 6 2 3 2 8 2" xfId="22293"/>
    <cellStyle name="Input 6 2 3 2 8 2 2" xfId="22294"/>
    <cellStyle name="Input 6 2 3 2 8 3" xfId="22295"/>
    <cellStyle name="Input 6 2 3 2 9" xfId="22296"/>
    <cellStyle name="Input 6 2 3 2 9 2" xfId="22297"/>
    <cellStyle name="Input 6 2 3 2 9 2 2" xfId="22298"/>
    <cellStyle name="Input 6 2 3 2 9 3" xfId="22299"/>
    <cellStyle name="Input 6 2 3 3" xfId="22300"/>
    <cellStyle name="Input 6 2 3 3 2" xfId="22301"/>
    <cellStyle name="Input 6 2 3 3 2 2" xfId="22302"/>
    <cellStyle name="Input 6 2 3 3 3" xfId="22303"/>
    <cellStyle name="Input 6 2 3 4" xfId="22304"/>
    <cellStyle name="Input 6 2 3 4 2" xfId="22305"/>
    <cellStyle name="Input 6 2 3 4 2 2" xfId="22306"/>
    <cellStyle name="Input 6 2 3 4 3" xfId="22307"/>
    <cellStyle name="Input 6 2 3 5" xfId="22308"/>
    <cellStyle name="Input 6 2 3 5 2" xfId="22309"/>
    <cellStyle name="Input 6 2 3 5 2 2" xfId="22310"/>
    <cellStyle name="Input 6 2 3 5 3" xfId="22311"/>
    <cellStyle name="Input 6 2 3 6" xfId="22312"/>
    <cellStyle name="Input 6 2 3 6 2" xfId="22313"/>
    <cellStyle name="Input 6 2 3 6 2 2" xfId="22314"/>
    <cellStyle name="Input 6 2 3 6 3" xfId="22315"/>
    <cellStyle name="Input 6 2 3 7" xfId="22316"/>
    <cellStyle name="Input 6 2 3 7 2" xfId="22317"/>
    <cellStyle name="Input 6 2 3 7 2 2" xfId="22318"/>
    <cellStyle name="Input 6 2 3 7 3" xfId="22319"/>
    <cellStyle name="Input 6 2 3 8" xfId="22320"/>
    <cellStyle name="Input 6 2 3 8 2" xfId="22321"/>
    <cellStyle name="Input 6 2 3 8 2 2" xfId="22322"/>
    <cellStyle name="Input 6 2 3 8 3" xfId="22323"/>
    <cellStyle name="Input 6 2 3 9" xfId="22324"/>
    <cellStyle name="Input 6 2 3 9 2" xfId="22325"/>
    <cellStyle name="Input 6 2 3 9 2 2" xfId="22326"/>
    <cellStyle name="Input 6 2 3 9 3" xfId="22327"/>
    <cellStyle name="Input 6 2 4" xfId="22328"/>
    <cellStyle name="Input 6 2 4 10" xfId="22329"/>
    <cellStyle name="Input 6 2 4 10 2" xfId="22330"/>
    <cellStyle name="Input 6 2 4 10 2 2" xfId="22331"/>
    <cellStyle name="Input 6 2 4 10 3" xfId="22332"/>
    <cellStyle name="Input 6 2 4 11" xfId="22333"/>
    <cellStyle name="Input 6 2 4 11 2" xfId="22334"/>
    <cellStyle name="Input 6 2 4 11 2 2" xfId="22335"/>
    <cellStyle name="Input 6 2 4 11 3" xfId="22336"/>
    <cellStyle name="Input 6 2 4 12" xfId="22337"/>
    <cellStyle name="Input 6 2 4 12 2" xfId="22338"/>
    <cellStyle name="Input 6 2 4 12 2 2" xfId="22339"/>
    <cellStyle name="Input 6 2 4 12 3" xfId="22340"/>
    <cellStyle name="Input 6 2 4 13" xfId="22341"/>
    <cellStyle name="Input 6 2 4 13 2" xfId="22342"/>
    <cellStyle name="Input 6 2 4 13 2 2" xfId="22343"/>
    <cellStyle name="Input 6 2 4 13 3" xfId="22344"/>
    <cellStyle name="Input 6 2 4 14" xfId="22345"/>
    <cellStyle name="Input 6 2 4 14 2" xfId="22346"/>
    <cellStyle name="Input 6 2 4 14 2 2" xfId="22347"/>
    <cellStyle name="Input 6 2 4 14 3" xfId="22348"/>
    <cellStyle name="Input 6 2 4 15" xfId="22349"/>
    <cellStyle name="Input 6 2 4 15 2" xfId="22350"/>
    <cellStyle name="Input 6 2 4 15 2 2" xfId="22351"/>
    <cellStyle name="Input 6 2 4 15 3" xfId="22352"/>
    <cellStyle name="Input 6 2 4 16" xfId="22353"/>
    <cellStyle name="Input 6 2 4 16 2" xfId="22354"/>
    <cellStyle name="Input 6 2 4 16 2 2" xfId="22355"/>
    <cellStyle name="Input 6 2 4 16 3" xfId="22356"/>
    <cellStyle name="Input 6 2 4 17" xfId="22357"/>
    <cellStyle name="Input 6 2 4 17 2" xfId="22358"/>
    <cellStyle name="Input 6 2 4 17 2 2" xfId="22359"/>
    <cellStyle name="Input 6 2 4 17 3" xfId="22360"/>
    <cellStyle name="Input 6 2 4 18" xfId="22361"/>
    <cellStyle name="Input 6 2 4 18 2" xfId="22362"/>
    <cellStyle name="Input 6 2 4 18 2 2" xfId="22363"/>
    <cellStyle name="Input 6 2 4 18 3" xfId="22364"/>
    <cellStyle name="Input 6 2 4 19" xfId="22365"/>
    <cellStyle name="Input 6 2 4 19 2" xfId="22366"/>
    <cellStyle name="Input 6 2 4 19 2 2" xfId="22367"/>
    <cellStyle name="Input 6 2 4 19 3" xfId="22368"/>
    <cellStyle name="Input 6 2 4 2" xfId="22369"/>
    <cellStyle name="Input 6 2 4 2 10" xfId="22370"/>
    <cellStyle name="Input 6 2 4 2 10 2" xfId="22371"/>
    <cellStyle name="Input 6 2 4 2 10 2 2" xfId="22372"/>
    <cellStyle name="Input 6 2 4 2 10 3" xfId="22373"/>
    <cellStyle name="Input 6 2 4 2 11" xfId="22374"/>
    <cellStyle name="Input 6 2 4 2 11 2" xfId="22375"/>
    <cellStyle name="Input 6 2 4 2 11 2 2" xfId="22376"/>
    <cellStyle name="Input 6 2 4 2 11 3" xfId="22377"/>
    <cellStyle name="Input 6 2 4 2 12" xfId="22378"/>
    <cellStyle name="Input 6 2 4 2 12 2" xfId="22379"/>
    <cellStyle name="Input 6 2 4 2 12 2 2" xfId="22380"/>
    <cellStyle name="Input 6 2 4 2 12 3" xfId="22381"/>
    <cellStyle name="Input 6 2 4 2 13" xfId="22382"/>
    <cellStyle name="Input 6 2 4 2 13 2" xfId="22383"/>
    <cellStyle name="Input 6 2 4 2 13 2 2" xfId="22384"/>
    <cellStyle name="Input 6 2 4 2 13 3" xfId="22385"/>
    <cellStyle name="Input 6 2 4 2 14" xfId="22386"/>
    <cellStyle name="Input 6 2 4 2 14 2" xfId="22387"/>
    <cellStyle name="Input 6 2 4 2 14 2 2" xfId="22388"/>
    <cellStyle name="Input 6 2 4 2 14 3" xfId="22389"/>
    <cellStyle name="Input 6 2 4 2 15" xfId="22390"/>
    <cellStyle name="Input 6 2 4 2 15 2" xfId="22391"/>
    <cellStyle name="Input 6 2 4 2 15 2 2" xfId="22392"/>
    <cellStyle name="Input 6 2 4 2 15 3" xfId="22393"/>
    <cellStyle name="Input 6 2 4 2 16" xfId="22394"/>
    <cellStyle name="Input 6 2 4 2 16 2" xfId="22395"/>
    <cellStyle name="Input 6 2 4 2 16 2 2" xfId="22396"/>
    <cellStyle name="Input 6 2 4 2 16 3" xfId="22397"/>
    <cellStyle name="Input 6 2 4 2 17" xfId="22398"/>
    <cellStyle name="Input 6 2 4 2 17 2" xfId="22399"/>
    <cellStyle name="Input 6 2 4 2 17 2 2" xfId="22400"/>
    <cellStyle name="Input 6 2 4 2 17 3" xfId="22401"/>
    <cellStyle name="Input 6 2 4 2 18" xfId="22402"/>
    <cellStyle name="Input 6 2 4 2 18 2" xfId="22403"/>
    <cellStyle name="Input 6 2 4 2 18 2 2" xfId="22404"/>
    <cellStyle name="Input 6 2 4 2 18 3" xfId="22405"/>
    <cellStyle name="Input 6 2 4 2 19" xfId="22406"/>
    <cellStyle name="Input 6 2 4 2 19 2" xfId="22407"/>
    <cellStyle name="Input 6 2 4 2 19 2 2" xfId="22408"/>
    <cellStyle name="Input 6 2 4 2 19 3" xfId="22409"/>
    <cellStyle name="Input 6 2 4 2 2" xfId="22410"/>
    <cellStyle name="Input 6 2 4 2 2 2" xfId="22411"/>
    <cellStyle name="Input 6 2 4 2 2 2 2" xfId="22412"/>
    <cellStyle name="Input 6 2 4 2 2 3" xfId="22413"/>
    <cellStyle name="Input 6 2 4 2 20" xfId="22414"/>
    <cellStyle name="Input 6 2 4 2 20 2" xfId="22415"/>
    <cellStyle name="Input 6 2 4 2 20 2 2" xfId="22416"/>
    <cellStyle name="Input 6 2 4 2 20 3" xfId="22417"/>
    <cellStyle name="Input 6 2 4 2 21" xfId="22418"/>
    <cellStyle name="Input 6 2 4 2 21 2" xfId="22419"/>
    <cellStyle name="Input 6 2 4 2 22" xfId="22420"/>
    <cellStyle name="Input 6 2 4 2 3" xfId="22421"/>
    <cellStyle name="Input 6 2 4 2 3 2" xfId="22422"/>
    <cellStyle name="Input 6 2 4 2 3 2 2" xfId="22423"/>
    <cellStyle name="Input 6 2 4 2 3 3" xfId="22424"/>
    <cellStyle name="Input 6 2 4 2 4" xfId="22425"/>
    <cellStyle name="Input 6 2 4 2 4 2" xfId="22426"/>
    <cellStyle name="Input 6 2 4 2 4 2 2" xfId="22427"/>
    <cellStyle name="Input 6 2 4 2 4 3" xfId="22428"/>
    <cellStyle name="Input 6 2 4 2 5" xfId="22429"/>
    <cellStyle name="Input 6 2 4 2 5 2" xfId="22430"/>
    <cellStyle name="Input 6 2 4 2 5 2 2" xfId="22431"/>
    <cellStyle name="Input 6 2 4 2 5 3" xfId="22432"/>
    <cellStyle name="Input 6 2 4 2 6" xfId="22433"/>
    <cellStyle name="Input 6 2 4 2 6 2" xfId="22434"/>
    <cellStyle name="Input 6 2 4 2 6 2 2" xfId="22435"/>
    <cellStyle name="Input 6 2 4 2 6 3" xfId="22436"/>
    <cellStyle name="Input 6 2 4 2 7" xfId="22437"/>
    <cellStyle name="Input 6 2 4 2 7 2" xfId="22438"/>
    <cellStyle name="Input 6 2 4 2 7 2 2" xfId="22439"/>
    <cellStyle name="Input 6 2 4 2 7 3" xfId="22440"/>
    <cellStyle name="Input 6 2 4 2 8" xfId="22441"/>
    <cellStyle name="Input 6 2 4 2 8 2" xfId="22442"/>
    <cellStyle name="Input 6 2 4 2 8 2 2" xfId="22443"/>
    <cellStyle name="Input 6 2 4 2 8 3" xfId="22444"/>
    <cellStyle name="Input 6 2 4 2 9" xfId="22445"/>
    <cellStyle name="Input 6 2 4 2 9 2" xfId="22446"/>
    <cellStyle name="Input 6 2 4 2 9 2 2" xfId="22447"/>
    <cellStyle name="Input 6 2 4 2 9 3" xfId="22448"/>
    <cellStyle name="Input 6 2 4 20" xfId="22449"/>
    <cellStyle name="Input 6 2 4 20 2" xfId="22450"/>
    <cellStyle name="Input 6 2 4 20 2 2" xfId="22451"/>
    <cellStyle name="Input 6 2 4 20 3" xfId="22452"/>
    <cellStyle name="Input 6 2 4 21" xfId="22453"/>
    <cellStyle name="Input 6 2 4 21 2" xfId="22454"/>
    <cellStyle name="Input 6 2 4 21 2 2" xfId="22455"/>
    <cellStyle name="Input 6 2 4 21 3" xfId="22456"/>
    <cellStyle name="Input 6 2 4 22" xfId="22457"/>
    <cellStyle name="Input 6 2 4 22 2" xfId="22458"/>
    <cellStyle name="Input 6 2 4 23" xfId="22459"/>
    <cellStyle name="Input 6 2 4 3" xfId="22460"/>
    <cellStyle name="Input 6 2 4 3 2" xfId="22461"/>
    <cellStyle name="Input 6 2 4 3 2 2" xfId="22462"/>
    <cellStyle name="Input 6 2 4 3 3" xfId="22463"/>
    <cellStyle name="Input 6 2 4 4" xfId="22464"/>
    <cellStyle name="Input 6 2 4 4 2" xfId="22465"/>
    <cellStyle name="Input 6 2 4 4 2 2" xfId="22466"/>
    <cellStyle name="Input 6 2 4 4 3" xfId="22467"/>
    <cellStyle name="Input 6 2 4 5" xfId="22468"/>
    <cellStyle name="Input 6 2 4 5 2" xfId="22469"/>
    <cellStyle name="Input 6 2 4 5 2 2" xfId="22470"/>
    <cellStyle name="Input 6 2 4 5 3" xfId="22471"/>
    <cellStyle name="Input 6 2 4 6" xfId="22472"/>
    <cellStyle name="Input 6 2 4 6 2" xfId="22473"/>
    <cellStyle name="Input 6 2 4 6 2 2" xfId="22474"/>
    <cellStyle name="Input 6 2 4 6 3" xfId="22475"/>
    <cellStyle name="Input 6 2 4 7" xfId="22476"/>
    <cellStyle name="Input 6 2 4 7 2" xfId="22477"/>
    <cellStyle name="Input 6 2 4 7 2 2" xfId="22478"/>
    <cellStyle name="Input 6 2 4 7 3" xfId="22479"/>
    <cellStyle name="Input 6 2 4 8" xfId="22480"/>
    <cellStyle name="Input 6 2 4 8 2" xfId="22481"/>
    <cellStyle name="Input 6 2 4 8 2 2" xfId="22482"/>
    <cellStyle name="Input 6 2 4 8 3" xfId="22483"/>
    <cellStyle name="Input 6 2 4 9" xfId="22484"/>
    <cellStyle name="Input 6 2 4 9 2" xfId="22485"/>
    <cellStyle name="Input 6 2 4 9 2 2" xfId="22486"/>
    <cellStyle name="Input 6 2 4 9 3" xfId="22487"/>
    <cellStyle name="Input 6 2 5" xfId="22488"/>
    <cellStyle name="Input 6 2 5 10" xfId="22489"/>
    <cellStyle name="Input 6 2 5 10 2" xfId="22490"/>
    <cellStyle name="Input 6 2 5 10 2 2" xfId="22491"/>
    <cellStyle name="Input 6 2 5 10 3" xfId="22492"/>
    <cellStyle name="Input 6 2 5 11" xfId="22493"/>
    <cellStyle name="Input 6 2 5 11 2" xfId="22494"/>
    <cellStyle name="Input 6 2 5 11 2 2" xfId="22495"/>
    <cellStyle name="Input 6 2 5 11 3" xfId="22496"/>
    <cellStyle name="Input 6 2 5 12" xfId="22497"/>
    <cellStyle name="Input 6 2 5 12 2" xfId="22498"/>
    <cellStyle name="Input 6 2 5 12 2 2" xfId="22499"/>
    <cellStyle name="Input 6 2 5 12 3" xfId="22500"/>
    <cellStyle name="Input 6 2 5 13" xfId="22501"/>
    <cellStyle name="Input 6 2 5 13 2" xfId="22502"/>
    <cellStyle name="Input 6 2 5 13 2 2" xfId="22503"/>
    <cellStyle name="Input 6 2 5 13 3" xfId="22504"/>
    <cellStyle name="Input 6 2 5 14" xfId="22505"/>
    <cellStyle name="Input 6 2 5 14 2" xfId="22506"/>
    <cellStyle name="Input 6 2 5 14 2 2" xfId="22507"/>
    <cellStyle name="Input 6 2 5 14 3" xfId="22508"/>
    <cellStyle name="Input 6 2 5 15" xfId="22509"/>
    <cellStyle name="Input 6 2 5 15 2" xfId="22510"/>
    <cellStyle name="Input 6 2 5 15 2 2" xfId="22511"/>
    <cellStyle name="Input 6 2 5 15 3" xfId="22512"/>
    <cellStyle name="Input 6 2 5 16" xfId="22513"/>
    <cellStyle name="Input 6 2 5 16 2" xfId="22514"/>
    <cellStyle name="Input 6 2 5 16 2 2" xfId="22515"/>
    <cellStyle name="Input 6 2 5 16 3" xfId="22516"/>
    <cellStyle name="Input 6 2 5 17" xfId="22517"/>
    <cellStyle name="Input 6 2 5 17 2" xfId="22518"/>
    <cellStyle name="Input 6 2 5 17 2 2" xfId="22519"/>
    <cellStyle name="Input 6 2 5 17 3" xfId="22520"/>
    <cellStyle name="Input 6 2 5 18" xfId="22521"/>
    <cellStyle name="Input 6 2 5 18 2" xfId="22522"/>
    <cellStyle name="Input 6 2 5 18 2 2" xfId="22523"/>
    <cellStyle name="Input 6 2 5 18 3" xfId="22524"/>
    <cellStyle name="Input 6 2 5 19" xfId="22525"/>
    <cellStyle name="Input 6 2 5 19 2" xfId="22526"/>
    <cellStyle name="Input 6 2 5 19 2 2" xfId="22527"/>
    <cellStyle name="Input 6 2 5 19 3" xfId="22528"/>
    <cellStyle name="Input 6 2 5 2" xfId="22529"/>
    <cellStyle name="Input 6 2 5 2 2" xfId="22530"/>
    <cellStyle name="Input 6 2 5 2 2 2" xfId="22531"/>
    <cellStyle name="Input 6 2 5 2 3" xfId="22532"/>
    <cellStyle name="Input 6 2 5 20" xfId="22533"/>
    <cellStyle name="Input 6 2 5 20 2" xfId="22534"/>
    <cellStyle name="Input 6 2 5 20 2 2" xfId="22535"/>
    <cellStyle name="Input 6 2 5 20 3" xfId="22536"/>
    <cellStyle name="Input 6 2 5 21" xfId="22537"/>
    <cellStyle name="Input 6 2 5 21 2" xfId="22538"/>
    <cellStyle name="Input 6 2 5 22" xfId="22539"/>
    <cellStyle name="Input 6 2 5 3" xfId="22540"/>
    <cellStyle name="Input 6 2 5 3 2" xfId="22541"/>
    <cellStyle name="Input 6 2 5 3 2 2" xfId="22542"/>
    <cellStyle name="Input 6 2 5 3 3" xfId="22543"/>
    <cellStyle name="Input 6 2 5 4" xfId="22544"/>
    <cellStyle name="Input 6 2 5 4 2" xfId="22545"/>
    <cellStyle name="Input 6 2 5 4 2 2" xfId="22546"/>
    <cellStyle name="Input 6 2 5 4 3" xfId="22547"/>
    <cellStyle name="Input 6 2 5 5" xfId="22548"/>
    <cellStyle name="Input 6 2 5 5 2" xfId="22549"/>
    <cellStyle name="Input 6 2 5 5 2 2" xfId="22550"/>
    <cellStyle name="Input 6 2 5 5 3" xfId="22551"/>
    <cellStyle name="Input 6 2 5 6" xfId="22552"/>
    <cellStyle name="Input 6 2 5 6 2" xfId="22553"/>
    <cellStyle name="Input 6 2 5 6 2 2" xfId="22554"/>
    <cellStyle name="Input 6 2 5 6 3" xfId="22555"/>
    <cellStyle name="Input 6 2 5 7" xfId="22556"/>
    <cellStyle name="Input 6 2 5 7 2" xfId="22557"/>
    <cellStyle name="Input 6 2 5 7 2 2" xfId="22558"/>
    <cellStyle name="Input 6 2 5 7 3" xfId="22559"/>
    <cellStyle name="Input 6 2 5 8" xfId="22560"/>
    <cellStyle name="Input 6 2 5 8 2" xfId="22561"/>
    <cellStyle name="Input 6 2 5 8 2 2" xfId="22562"/>
    <cellStyle name="Input 6 2 5 8 3" xfId="22563"/>
    <cellStyle name="Input 6 2 5 9" xfId="22564"/>
    <cellStyle name="Input 6 2 5 9 2" xfId="22565"/>
    <cellStyle name="Input 6 2 5 9 2 2" xfId="22566"/>
    <cellStyle name="Input 6 2 5 9 3" xfId="22567"/>
    <cellStyle name="Input 6 2 6" xfId="22568"/>
    <cellStyle name="Input 6 2 6 2" xfId="22569"/>
    <cellStyle name="Input 6 2 6 2 2" xfId="22570"/>
    <cellStyle name="Input 6 2 6 3" xfId="22571"/>
    <cellStyle name="Input 6 2 7" xfId="22572"/>
    <cellStyle name="Input 6 2 7 2" xfId="22573"/>
    <cellStyle name="Input 6 2 7 2 2" xfId="22574"/>
    <cellStyle name="Input 6 2 7 3" xfId="22575"/>
    <cellStyle name="Input 6 2 8" xfId="22576"/>
    <cellStyle name="Input 6 2 8 2" xfId="22577"/>
    <cellStyle name="Input 6 2 8 2 2" xfId="22578"/>
    <cellStyle name="Input 6 2 8 3" xfId="22579"/>
    <cellStyle name="Input 6 2 9" xfId="22580"/>
    <cellStyle name="Input 6 2 9 2" xfId="22581"/>
    <cellStyle name="Input 6 2 9 2 2" xfId="22582"/>
    <cellStyle name="Input 6 2 9 3" xfId="22583"/>
    <cellStyle name="Input 6 20" xfId="22584"/>
    <cellStyle name="Input 6 20 2" xfId="22585"/>
    <cellStyle name="Input 6 20 2 2" xfId="22586"/>
    <cellStyle name="Input 6 20 3" xfId="22587"/>
    <cellStyle name="Input 6 21" xfId="22588"/>
    <cellStyle name="Input 6 21 2" xfId="22589"/>
    <cellStyle name="Input 6 21 2 2" xfId="22590"/>
    <cellStyle name="Input 6 21 3" xfId="22591"/>
    <cellStyle name="Input 6 22" xfId="22592"/>
    <cellStyle name="Input 6 22 2" xfId="22593"/>
    <cellStyle name="Input 6 23" xfId="22594"/>
    <cellStyle name="Input 6 24" xfId="22595"/>
    <cellStyle name="Input 6 25" xfId="22596"/>
    <cellStyle name="Input 6 26" xfId="22597"/>
    <cellStyle name="Input 6 3" xfId="22598"/>
    <cellStyle name="Input 6 3 10" xfId="22599"/>
    <cellStyle name="Input 6 3 10 2" xfId="22600"/>
    <cellStyle name="Input 6 3 10 2 2" xfId="22601"/>
    <cellStyle name="Input 6 3 10 3" xfId="22602"/>
    <cellStyle name="Input 6 3 11" xfId="22603"/>
    <cellStyle name="Input 6 3 11 2" xfId="22604"/>
    <cellStyle name="Input 6 3 11 2 2" xfId="22605"/>
    <cellStyle name="Input 6 3 11 3" xfId="22606"/>
    <cellStyle name="Input 6 3 12" xfId="22607"/>
    <cellStyle name="Input 6 3 12 2" xfId="22608"/>
    <cellStyle name="Input 6 3 12 2 2" xfId="22609"/>
    <cellStyle name="Input 6 3 12 3" xfId="22610"/>
    <cellStyle name="Input 6 3 13" xfId="22611"/>
    <cellStyle name="Input 6 3 13 2" xfId="22612"/>
    <cellStyle name="Input 6 3 13 2 2" xfId="22613"/>
    <cellStyle name="Input 6 3 13 3" xfId="22614"/>
    <cellStyle name="Input 6 3 14" xfId="22615"/>
    <cellStyle name="Input 6 3 14 2" xfId="22616"/>
    <cellStyle name="Input 6 3 14 2 2" xfId="22617"/>
    <cellStyle name="Input 6 3 14 3" xfId="22618"/>
    <cellStyle name="Input 6 3 15" xfId="22619"/>
    <cellStyle name="Input 6 3 15 2" xfId="22620"/>
    <cellStyle name="Input 6 3 15 2 2" xfId="22621"/>
    <cellStyle name="Input 6 3 15 3" xfId="22622"/>
    <cellStyle name="Input 6 3 16" xfId="22623"/>
    <cellStyle name="Input 6 3 16 2" xfId="22624"/>
    <cellStyle name="Input 6 3 16 2 2" xfId="22625"/>
    <cellStyle name="Input 6 3 16 3" xfId="22626"/>
    <cellStyle name="Input 6 3 17" xfId="22627"/>
    <cellStyle name="Input 6 3 17 2" xfId="22628"/>
    <cellStyle name="Input 6 3 17 2 2" xfId="22629"/>
    <cellStyle name="Input 6 3 17 3" xfId="22630"/>
    <cellStyle name="Input 6 3 18" xfId="22631"/>
    <cellStyle name="Input 6 3 18 2" xfId="22632"/>
    <cellStyle name="Input 6 3 19" xfId="22633"/>
    <cellStyle name="Input 6 3 2" xfId="22634"/>
    <cellStyle name="Input 6 3 2 10" xfId="22635"/>
    <cellStyle name="Input 6 3 2 10 2" xfId="22636"/>
    <cellStyle name="Input 6 3 2 10 2 2" xfId="22637"/>
    <cellStyle name="Input 6 3 2 10 3" xfId="22638"/>
    <cellStyle name="Input 6 3 2 11" xfId="22639"/>
    <cellStyle name="Input 6 3 2 11 2" xfId="22640"/>
    <cellStyle name="Input 6 3 2 11 2 2" xfId="22641"/>
    <cellStyle name="Input 6 3 2 11 3" xfId="22642"/>
    <cellStyle name="Input 6 3 2 12" xfId="22643"/>
    <cellStyle name="Input 6 3 2 12 2" xfId="22644"/>
    <cellStyle name="Input 6 3 2 12 2 2" xfId="22645"/>
    <cellStyle name="Input 6 3 2 12 3" xfId="22646"/>
    <cellStyle name="Input 6 3 2 13" xfId="22647"/>
    <cellStyle name="Input 6 3 2 13 2" xfId="22648"/>
    <cellStyle name="Input 6 3 2 13 2 2" xfId="22649"/>
    <cellStyle name="Input 6 3 2 13 3" xfId="22650"/>
    <cellStyle name="Input 6 3 2 14" xfId="22651"/>
    <cellStyle name="Input 6 3 2 14 2" xfId="22652"/>
    <cellStyle name="Input 6 3 2 14 2 2" xfId="22653"/>
    <cellStyle name="Input 6 3 2 14 3" xfId="22654"/>
    <cellStyle name="Input 6 3 2 15" xfId="22655"/>
    <cellStyle name="Input 6 3 2 15 2" xfId="22656"/>
    <cellStyle name="Input 6 3 2 15 2 2" xfId="22657"/>
    <cellStyle name="Input 6 3 2 15 3" xfId="22658"/>
    <cellStyle name="Input 6 3 2 16" xfId="22659"/>
    <cellStyle name="Input 6 3 2 16 2" xfId="22660"/>
    <cellStyle name="Input 6 3 2 16 2 2" xfId="22661"/>
    <cellStyle name="Input 6 3 2 16 3" xfId="22662"/>
    <cellStyle name="Input 6 3 2 17" xfId="22663"/>
    <cellStyle name="Input 6 3 2 17 2" xfId="22664"/>
    <cellStyle name="Input 6 3 2 17 2 2" xfId="22665"/>
    <cellStyle name="Input 6 3 2 17 3" xfId="22666"/>
    <cellStyle name="Input 6 3 2 18" xfId="22667"/>
    <cellStyle name="Input 6 3 2 18 2" xfId="22668"/>
    <cellStyle name="Input 6 3 2 18 2 2" xfId="22669"/>
    <cellStyle name="Input 6 3 2 18 3" xfId="22670"/>
    <cellStyle name="Input 6 3 2 19" xfId="22671"/>
    <cellStyle name="Input 6 3 2 19 2" xfId="22672"/>
    <cellStyle name="Input 6 3 2 19 2 2" xfId="22673"/>
    <cellStyle name="Input 6 3 2 19 3" xfId="22674"/>
    <cellStyle name="Input 6 3 2 2" xfId="22675"/>
    <cellStyle name="Input 6 3 2 2 2" xfId="22676"/>
    <cellStyle name="Input 6 3 2 2 2 2" xfId="22677"/>
    <cellStyle name="Input 6 3 2 2 2 3" xfId="22678"/>
    <cellStyle name="Input 6 3 2 2 3" xfId="22679"/>
    <cellStyle name="Input 6 3 2 2 4" xfId="22680"/>
    <cellStyle name="Input 6 3 2 20" xfId="22681"/>
    <cellStyle name="Input 6 3 2 20 2" xfId="22682"/>
    <cellStyle name="Input 6 3 2 20 2 2" xfId="22683"/>
    <cellStyle name="Input 6 3 2 20 3" xfId="22684"/>
    <cellStyle name="Input 6 3 2 21" xfId="22685"/>
    <cellStyle name="Input 6 3 2 21 2" xfId="22686"/>
    <cellStyle name="Input 6 3 2 22" xfId="22687"/>
    <cellStyle name="Input 6 3 2 3" xfId="22688"/>
    <cellStyle name="Input 6 3 2 3 2" xfId="22689"/>
    <cellStyle name="Input 6 3 2 3 2 2" xfId="22690"/>
    <cellStyle name="Input 6 3 2 3 3" xfId="22691"/>
    <cellStyle name="Input 6 3 2 4" xfId="22692"/>
    <cellStyle name="Input 6 3 2 4 2" xfId="22693"/>
    <cellStyle name="Input 6 3 2 4 2 2" xfId="22694"/>
    <cellStyle name="Input 6 3 2 4 3" xfId="22695"/>
    <cellStyle name="Input 6 3 2 5" xfId="22696"/>
    <cellStyle name="Input 6 3 2 5 2" xfId="22697"/>
    <cellStyle name="Input 6 3 2 5 2 2" xfId="22698"/>
    <cellStyle name="Input 6 3 2 5 3" xfId="22699"/>
    <cellStyle name="Input 6 3 2 6" xfId="22700"/>
    <cellStyle name="Input 6 3 2 6 2" xfId="22701"/>
    <cellStyle name="Input 6 3 2 6 2 2" xfId="22702"/>
    <cellStyle name="Input 6 3 2 6 3" xfId="22703"/>
    <cellStyle name="Input 6 3 2 7" xfId="22704"/>
    <cellStyle name="Input 6 3 2 7 2" xfId="22705"/>
    <cellStyle name="Input 6 3 2 7 2 2" xfId="22706"/>
    <cellStyle name="Input 6 3 2 7 3" xfId="22707"/>
    <cellStyle name="Input 6 3 2 8" xfId="22708"/>
    <cellStyle name="Input 6 3 2 8 2" xfId="22709"/>
    <cellStyle name="Input 6 3 2 8 2 2" xfId="22710"/>
    <cellStyle name="Input 6 3 2 8 3" xfId="22711"/>
    <cellStyle name="Input 6 3 2 9" xfId="22712"/>
    <cellStyle name="Input 6 3 2 9 2" xfId="22713"/>
    <cellStyle name="Input 6 3 2 9 2 2" xfId="22714"/>
    <cellStyle name="Input 6 3 2 9 3" xfId="22715"/>
    <cellStyle name="Input 6 3 3" xfId="22716"/>
    <cellStyle name="Input 6 3 3 2" xfId="22717"/>
    <cellStyle name="Input 6 3 3 2 2" xfId="22718"/>
    <cellStyle name="Input 6 3 3 2 3" xfId="22719"/>
    <cellStyle name="Input 6 3 3 3" xfId="22720"/>
    <cellStyle name="Input 6 3 3 4" xfId="22721"/>
    <cellStyle name="Input 6 3 4" xfId="22722"/>
    <cellStyle name="Input 6 3 4 2" xfId="22723"/>
    <cellStyle name="Input 6 3 4 2 2" xfId="22724"/>
    <cellStyle name="Input 6 3 4 3" xfId="22725"/>
    <cellStyle name="Input 6 3 5" xfId="22726"/>
    <cellStyle name="Input 6 3 5 2" xfId="22727"/>
    <cellStyle name="Input 6 3 5 2 2" xfId="22728"/>
    <cellStyle name="Input 6 3 5 3" xfId="22729"/>
    <cellStyle name="Input 6 3 6" xfId="22730"/>
    <cellStyle name="Input 6 3 6 2" xfId="22731"/>
    <cellStyle name="Input 6 3 6 2 2" xfId="22732"/>
    <cellStyle name="Input 6 3 6 3" xfId="22733"/>
    <cellStyle name="Input 6 3 7" xfId="22734"/>
    <cellStyle name="Input 6 3 7 2" xfId="22735"/>
    <cellStyle name="Input 6 3 7 2 2" xfId="22736"/>
    <cellStyle name="Input 6 3 7 3" xfId="22737"/>
    <cellStyle name="Input 6 3 8" xfId="22738"/>
    <cellStyle name="Input 6 3 8 2" xfId="22739"/>
    <cellStyle name="Input 6 3 8 2 2" xfId="22740"/>
    <cellStyle name="Input 6 3 8 3" xfId="22741"/>
    <cellStyle name="Input 6 3 9" xfId="22742"/>
    <cellStyle name="Input 6 3 9 2" xfId="22743"/>
    <cellStyle name="Input 6 3 9 2 2" xfId="22744"/>
    <cellStyle name="Input 6 3 9 3" xfId="22745"/>
    <cellStyle name="Input 6 4" xfId="22746"/>
    <cellStyle name="Input 6 4 10" xfId="22747"/>
    <cellStyle name="Input 6 4 10 2" xfId="22748"/>
    <cellStyle name="Input 6 4 10 2 2" xfId="22749"/>
    <cellStyle name="Input 6 4 10 3" xfId="22750"/>
    <cellStyle name="Input 6 4 11" xfId="22751"/>
    <cellStyle name="Input 6 4 11 2" xfId="22752"/>
    <cellStyle name="Input 6 4 11 2 2" xfId="22753"/>
    <cellStyle name="Input 6 4 11 3" xfId="22754"/>
    <cellStyle name="Input 6 4 12" xfId="22755"/>
    <cellStyle name="Input 6 4 12 2" xfId="22756"/>
    <cellStyle name="Input 6 4 12 2 2" xfId="22757"/>
    <cellStyle name="Input 6 4 12 3" xfId="22758"/>
    <cellStyle name="Input 6 4 13" xfId="22759"/>
    <cellStyle name="Input 6 4 13 2" xfId="22760"/>
    <cellStyle name="Input 6 4 13 2 2" xfId="22761"/>
    <cellStyle name="Input 6 4 13 3" xfId="22762"/>
    <cellStyle name="Input 6 4 14" xfId="22763"/>
    <cellStyle name="Input 6 4 14 2" xfId="22764"/>
    <cellStyle name="Input 6 4 14 2 2" xfId="22765"/>
    <cellStyle name="Input 6 4 14 3" xfId="22766"/>
    <cellStyle name="Input 6 4 15" xfId="22767"/>
    <cellStyle name="Input 6 4 15 2" xfId="22768"/>
    <cellStyle name="Input 6 4 15 2 2" xfId="22769"/>
    <cellStyle name="Input 6 4 15 3" xfId="22770"/>
    <cellStyle name="Input 6 4 16" xfId="22771"/>
    <cellStyle name="Input 6 4 16 2" xfId="22772"/>
    <cellStyle name="Input 6 4 16 2 2" xfId="22773"/>
    <cellStyle name="Input 6 4 16 3" xfId="22774"/>
    <cellStyle name="Input 6 4 17" xfId="22775"/>
    <cellStyle name="Input 6 4 17 2" xfId="22776"/>
    <cellStyle name="Input 6 4 17 2 2" xfId="22777"/>
    <cellStyle name="Input 6 4 17 3" xfId="22778"/>
    <cellStyle name="Input 6 4 18" xfId="22779"/>
    <cellStyle name="Input 6 4 18 2" xfId="22780"/>
    <cellStyle name="Input 6 4 19" xfId="22781"/>
    <cellStyle name="Input 6 4 2" xfId="22782"/>
    <cellStyle name="Input 6 4 2 10" xfId="22783"/>
    <cellStyle name="Input 6 4 2 10 2" xfId="22784"/>
    <cellStyle name="Input 6 4 2 10 2 2" xfId="22785"/>
    <cellStyle name="Input 6 4 2 10 3" xfId="22786"/>
    <cellStyle name="Input 6 4 2 11" xfId="22787"/>
    <cellStyle name="Input 6 4 2 11 2" xfId="22788"/>
    <cellStyle name="Input 6 4 2 11 2 2" xfId="22789"/>
    <cellStyle name="Input 6 4 2 11 3" xfId="22790"/>
    <cellStyle name="Input 6 4 2 12" xfId="22791"/>
    <cellStyle name="Input 6 4 2 12 2" xfId="22792"/>
    <cellStyle name="Input 6 4 2 12 2 2" xfId="22793"/>
    <cellStyle name="Input 6 4 2 12 3" xfId="22794"/>
    <cellStyle name="Input 6 4 2 13" xfId="22795"/>
    <cellStyle name="Input 6 4 2 13 2" xfId="22796"/>
    <cellStyle name="Input 6 4 2 13 2 2" xfId="22797"/>
    <cellStyle name="Input 6 4 2 13 3" xfId="22798"/>
    <cellStyle name="Input 6 4 2 14" xfId="22799"/>
    <cellStyle name="Input 6 4 2 14 2" xfId="22800"/>
    <cellStyle name="Input 6 4 2 14 2 2" xfId="22801"/>
    <cellStyle name="Input 6 4 2 14 3" xfId="22802"/>
    <cellStyle name="Input 6 4 2 15" xfId="22803"/>
    <cellStyle name="Input 6 4 2 15 2" xfId="22804"/>
    <cellStyle name="Input 6 4 2 15 2 2" xfId="22805"/>
    <cellStyle name="Input 6 4 2 15 3" xfId="22806"/>
    <cellStyle name="Input 6 4 2 16" xfId="22807"/>
    <cellStyle name="Input 6 4 2 16 2" xfId="22808"/>
    <cellStyle name="Input 6 4 2 16 2 2" xfId="22809"/>
    <cellStyle name="Input 6 4 2 16 3" xfId="22810"/>
    <cellStyle name="Input 6 4 2 17" xfId="22811"/>
    <cellStyle name="Input 6 4 2 17 2" xfId="22812"/>
    <cellStyle name="Input 6 4 2 17 2 2" xfId="22813"/>
    <cellStyle name="Input 6 4 2 17 3" xfId="22814"/>
    <cellStyle name="Input 6 4 2 18" xfId="22815"/>
    <cellStyle name="Input 6 4 2 18 2" xfId="22816"/>
    <cellStyle name="Input 6 4 2 18 2 2" xfId="22817"/>
    <cellStyle name="Input 6 4 2 18 3" xfId="22818"/>
    <cellStyle name="Input 6 4 2 19" xfId="22819"/>
    <cellStyle name="Input 6 4 2 19 2" xfId="22820"/>
    <cellStyle name="Input 6 4 2 19 2 2" xfId="22821"/>
    <cellStyle name="Input 6 4 2 19 3" xfId="22822"/>
    <cellStyle name="Input 6 4 2 2" xfId="22823"/>
    <cellStyle name="Input 6 4 2 2 2" xfId="22824"/>
    <cellStyle name="Input 6 4 2 2 2 2" xfId="22825"/>
    <cellStyle name="Input 6 4 2 2 2 3" xfId="22826"/>
    <cellStyle name="Input 6 4 2 2 3" xfId="22827"/>
    <cellStyle name="Input 6 4 2 2 4" xfId="22828"/>
    <cellStyle name="Input 6 4 2 20" xfId="22829"/>
    <cellStyle name="Input 6 4 2 20 2" xfId="22830"/>
    <cellStyle name="Input 6 4 2 20 2 2" xfId="22831"/>
    <cellStyle name="Input 6 4 2 20 3" xfId="22832"/>
    <cellStyle name="Input 6 4 2 21" xfId="22833"/>
    <cellStyle name="Input 6 4 2 21 2" xfId="22834"/>
    <cellStyle name="Input 6 4 2 22" xfId="22835"/>
    <cellStyle name="Input 6 4 2 3" xfId="22836"/>
    <cellStyle name="Input 6 4 2 3 2" xfId="22837"/>
    <cellStyle name="Input 6 4 2 3 2 2" xfId="22838"/>
    <cellStyle name="Input 6 4 2 3 3" xfId="22839"/>
    <cellStyle name="Input 6 4 2 4" xfId="22840"/>
    <cellStyle name="Input 6 4 2 4 2" xfId="22841"/>
    <cellStyle name="Input 6 4 2 4 2 2" xfId="22842"/>
    <cellStyle name="Input 6 4 2 4 3" xfId="22843"/>
    <cellStyle name="Input 6 4 2 5" xfId="22844"/>
    <cellStyle name="Input 6 4 2 5 2" xfId="22845"/>
    <cellStyle name="Input 6 4 2 5 2 2" xfId="22846"/>
    <cellStyle name="Input 6 4 2 5 3" xfId="22847"/>
    <cellStyle name="Input 6 4 2 6" xfId="22848"/>
    <cellStyle name="Input 6 4 2 6 2" xfId="22849"/>
    <cellStyle name="Input 6 4 2 6 2 2" xfId="22850"/>
    <cellStyle name="Input 6 4 2 6 3" xfId="22851"/>
    <cellStyle name="Input 6 4 2 7" xfId="22852"/>
    <cellStyle name="Input 6 4 2 7 2" xfId="22853"/>
    <cellStyle name="Input 6 4 2 7 2 2" xfId="22854"/>
    <cellStyle name="Input 6 4 2 7 3" xfId="22855"/>
    <cellStyle name="Input 6 4 2 8" xfId="22856"/>
    <cellStyle name="Input 6 4 2 8 2" xfId="22857"/>
    <cellStyle name="Input 6 4 2 8 2 2" xfId="22858"/>
    <cellStyle name="Input 6 4 2 8 3" xfId="22859"/>
    <cellStyle name="Input 6 4 2 9" xfId="22860"/>
    <cellStyle name="Input 6 4 2 9 2" xfId="22861"/>
    <cellStyle name="Input 6 4 2 9 2 2" xfId="22862"/>
    <cellStyle name="Input 6 4 2 9 3" xfId="22863"/>
    <cellStyle name="Input 6 4 3" xfId="22864"/>
    <cellStyle name="Input 6 4 3 2" xfId="22865"/>
    <cellStyle name="Input 6 4 3 2 2" xfId="22866"/>
    <cellStyle name="Input 6 4 3 2 3" xfId="22867"/>
    <cellStyle name="Input 6 4 3 3" xfId="22868"/>
    <cellStyle name="Input 6 4 3 4" xfId="22869"/>
    <cellStyle name="Input 6 4 4" xfId="22870"/>
    <cellStyle name="Input 6 4 4 2" xfId="22871"/>
    <cellStyle name="Input 6 4 4 2 2" xfId="22872"/>
    <cellStyle name="Input 6 4 4 3" xfId="22873"/>
    <cellStyle name="Input 6 4 5" xfId="22874"/>
    <cellStyle name="Input 6 4 5 2" xfId="22875"/>
    <cellStyle name="Input 6 4 5 2 2" xfId="22876"/>
    <cellStyle name="Input 6 4 5 3" xfId="22877"/>
    <cellStyle name="Input 6 4 6" xfId="22878"/>
    <cellStyle name="Input 6 4 6 2" xfId="22879"/>
    <cellStyle name="Input 6 4 6 2 2" xfId="22880"/>
    <cellStyle name="Input 6 4 6 3" xfId="22881"/>
    <cellStyle name="Input 6 4 7" xfId="22882"/>
    <cellStyle name="Input 6 4 7 2" xfId="22883"/>
    <cellStyle name="Input 6 4 7 2 2" xfId="22884"/>
    <cellStyle name="Input 6 4 7 3" xfId="22885"/>
    <cellStyle name="Input 6 4 8" xfId="22886"/>
    <cellStyle name="Input 6 4 8 2" xfId="22887"/>
    <cellStyle name="Input 6 4 8 2 2" xfId="22888"/>
    <cellStyle name="Input 6 4 8 3" xfId="22889"/>
    <cellStyle name="Input 6 4 9" xfId="22890"/>
    <cellStyle name="Input 6 4 9 2" xfId="22891"/>
    <cellStyle name="Input 6 4 9 2 2" xfId="22892"/>
    <cellStyle name="Input 6 4 9 3" xfId="22893"/>
    <cellStyle name="Input 6 5" xfId="22894"/>
    <cellStyle name="Input 6 5 10" xfId="22895"/>
    <cellStyle name="Input 6 5 10 2" xfId="22896"/>
    <cellStyle name="Input 6 5 10 2 2" xfId="22897"/>
    <cellStyle name="Input 6 5 10 3" xfId="22898"/>
    <cellStyle name="Input 6 5 11" xfId="22899"/>
    <cellStyle name="Input 6 5 11 2" xfId="22900"/>
    <cellStyle name="Input 6 5 11 2 2" xfId="22901"/>
    <cellStyle name="Input 6 5 11 3" xfId="22902"/>
    <cellStyle name="Input 6 5 12" xfId="22903"/>
    <cellStyle name="Input 6 5 12 2" xfId="22904"/>
    <cellStyle name="Input 6 5 12 2 2" xfId="22905"/>
    <cellStyle name="Input 6 5 12 3" xfId="22906"/>
    <cellStyle name="Input 6 5 13" xfId="22907"/>
    <cellStyle name="Input 6 5 13 2" xfId="22908"/>
    <cellStyle name="Input 6 5 13 2 2" xfId="22909"/>
    <cellStyle name="Input 6 5 13 3" xfId="22910"/>
    <cellStyle name="Input 6 5 14" xfId="22911"/>
    <cellStyle name="Input 6 5 14 2" xfId="22912"/>
    <cellStyle name="Input 6 5 14 2 2" xfId="22913"/>
    <cellStyle name="Input 6 5 14 3" xfId="22914"/>
    <cellStyle name="Input 6 5 15" xfId="22915"/>
    <cellStyle name="Input 6 5 15 2" xfId="22916"/>
    <cellStyle name="Input 6 5 15 2 2" xfId="22917"/>
    <cellStyle name="Input 6 5 15 3" xfId="22918"/>
    <cellStyle name="Input 6 5 16" xfId="22919"/>
    <cellStyle name="Input 6 5 16 2" xfId="22920"/>
    <cellStyle name="Input 6 5 16 2 2" xfId="22921"/>
    <cellStyle name="Input 6 5 16 3" xfId="22922"/>
    <cellStyle name="Input 6 5 17" xfId="22923"/>
    <cellStyle name="Input 6 5 17 2" xfId="22924"/>
    <cellStyle name="Input 6 5 17 2 2" xfId="22925"/>
    <cellStyle name="Input 6 5 17 3" xfId="22926"/>
    <cellStyle name="Input 6 5 18" xfId="22927"/>
    <cellStyle name="Input 6 5 18 2" xfId="22928"/>
    <cellStyle name="Input 6 5 18 2 2" xfId="22929"/>
    <cellStyle name="Input 6 5 18 3" xfId="22930"/>
    <cellStyle name="Input 6 5 19" xfId="22931"/>
    <cellStyle name="Input 6 5 19 2" xfId="22932"/>
    <cellStyle name="Input 6 5 19 2 2" xfId="22933"/>
    <cellStyle name="Input 6 5 19 3" xfId="22934"/>
    <cellStyle name="Input 6 5 2" xfId="22935"/>
    <cellStyle name="Input 6 5 2 10" xfId="22936"/>
    <cellStyle name="Input 6 5 2 10 2" xfId="22937"/>
    <cellStyle name="Input 6 5 2 10 2 2" xfId="22938"/>
    <cellStyle name="Input 6 5 2 10 3" xfId="22939"/>
    <cellStyle name="Input 6 5 2 11" xfId="22940"/>
    <cellStyle name="Input 6 5 2 11 2" xfId="22941"/>
    <cellStyle name="Input 6 5 2 11 2 2" xfId="22942"/>
    <cellStyle name="Input 6 5 2 11 3" xfId="22943"/>
    <cellStyle name="Input 6 5 2 12" xfId="22944"/>
    <cellStyle name="Input 6 5 2 12 2" xfId="22945"/>
    <cellStyle name="Input 6 5 2 12 2 2" xfId="22946"/>
    <cellStyle name="Input 6 5 2 12 3" xfId="22947"/>
    <cellStyle name="Input 6 5 2 13" xfId="22948"/>
    <cellStyle name="Input 6 5 2 13 2" xfId="22949"/>
    <cellStyle name="Input 6 5 2 13 2 2" xfId="22950"/>
    <cellStyle name="Input 6 5 2 13 3" xfId="22951"/>
    <cellStyle name="Input 6 5 2 14" xfId="22952"/>
    <cellStyle name="Input 6 5 2 14 2" xfId="22953"/>
    <cellStyle name="Input 6 5 2 14 2 2" xfId="22954"/>
    <cellStyle name="Input 6 5 2 14 3" xfId="22955"/>
    <cellStyle name="Input 6 5 2 15" xfId="22956"/>
    <cellStyle name="Input 6 5 2 15 2" xfId="22957"/>
    <cellStyle name="Input 6 5 2 15 2 2" xfId="22958"/>
    <cellStyle name="Input 6 5 2 15 3" xfId="22959"/>
    <cellStyle name="Input 6 5 2 16" xfId="22960"/>
    <cellStyle name="Input 6 5 2 16 2" xfId="22961"/>
    <cellStyle name="Input 6 5 2 16 2 2" xfId="22962"/>
    <cellStyle name="Input 6 5 2 16 3" xfId="22963"/>
    <cellStyle name="Input 6 5 2 17" xfId="22964"/>
    <cellStyle name="Input 6 5 2 17 2" xfId="22965"/>
    <cellStyle name="Input 6 5 2 17 2 2" xfId="22966"/>
    <cellStyle name="Input 6 5 2 17 3" xfId="22967"/>
    <cellStyle name="Input 6 5 2 18" xfId="22968"/>
    <cellStyle name="Input 6 5 2 18 2" xfId="22969"/>
    <cellStyle name="Input 6 5 2 18 2 2" xfId="22970"/>
    <cellStyle name="Input 6 5 2 18 3" xfId="22971"/>
    <cellStyle name="Input 6 5 2 19" xfId="22972"/>
    <cellStyle name="Input 6 5 2 19 2" xfId="22973"/>
    <cellStyle name="Input 6 5 2 19 2 2" xfId="22974"/>
    <cellStyle name="Input 6 5 2 19 3" xfId="22975"/>
    <cellStyle name="Input 6 5 2 2" xfId="22976"/>
    <cellStyle name="Input 6 5 2 2 2" xfId="22977"/>
    <cellStyle name="Input 6 5 2 2 2 2" xfId="22978"/>
    <cellStyle name="Input 6 5 2 2 3" xfId="22979"/>
    <cellStyle name="Input 6 5 2 20" xfId="22980"/>
    <cellStyle name="Input 6 5 2 20 2" xfId="22981"/>
    <cellStyle name="Input 6 5 2 20 2 2" xfId="22982"/>
    <cellStyle name="Input 6 5 2 20 3" xfId="22983"/>
    <cellStyle name="Input 6 5 2 21" xfId="22984"/>
    <cellStyle name="Input 6 5 2 21 2" xfId="22985"/>
    <cellStyle name="Input 6 5 2 22" xfId="22986"/>
    <cellStyle name="Input 6 5 2 3" xfId="22987"/>
    <cellStyle name="Input 6 5 2 3 2" xfId="22988"/>
    <cellStyle name="Input 6 5 2 3 2 2" xfId="22989"/>
    <cellStyle name="Input 6 5 2 3 3" xfId="22990"/>
    <cellStyle name="Input 6 5 2 4" xfId="22991"/>
    <cellStyle name="Input 6 5 2 4 2" xfId="22992"/>
    <cellStyle name="Input 6 5 2 4 2 2" xfId="22993"/>
    <cellStyle name="Input 6 5 2 4 3" xfId="22994"/>
    <cellStyle name="Input 6 5 2 5" xfId="22995"/>
    <cellStyle name="Input 6 5 2 5 2" xfId="22996"/>
    <cellStyle name="Input 6 5 2 5 2 2" xfId="22997"/>
    <cellStyle name="Input 6 5 2 5 3" xfId="22998"/>
    <cellStyle name="Input 6 5 2 6" xfId="22999"/>
    <cellStyle name="Input 6 5 2 6 2" xfId="23000"/>
    <cellStyle name="Input 6 5 2 6 2 2" xfId="23001"/>
    <cellStyle name="Input 6 5 2 6 3" xfId="23002"/>
    <cellStyle name="Input 6 5 2 7" xfId="23003"/>
    <cellStyle name="Input 6 5 2 7 2" xfId="23004"/>
    <cellStyle name="Input 6 5 2 7 2 2" xfId="23005"/>
    <cellStyle name="Input 6 5 2 7 3" xfId="23006"/>
    <cellStyle name="Input 6 5 2 8" xfId="23007"/>
    <cellStyle name="Input 6 5 2 8 2" xfId="23008"/>
    <cellStyle name="Input 6 5 2 8 2 2" xfId="23009"/>
    <cellStyle name="Input 6 5 2 8 3" xfId="23010"/>
    <cellStyle name="Input 6 5 2 9" xfId="23011"/>
    <cellStyle name="Input 6 5 2 9 2" xfId="23012"/>
    <cellStyle name="Input 6 5 2 9 2 2" xfId="23013"/>
    <cellStyle name="Input 6 5 2 9 3" xfId="23014"/>
    <cellStyle name="Input 6 5 20" xfId="23015"/>
    <cellStyle name="Input 6 5 20 2" xfId="23016"/>
    <cellStyle name="Input 6 5 20 2 2" xfId="23017"/>
    <cellStyle name="Input 6 5 20 3" xfId="23018"/>
    <cellStyle name="Input 6 5 21" xfId="23019"/>
    <cellStyle name="Input 6 5 21 2" xfId="23020"/>
    <cellStyle name="Input 6 5 21 2 2" xfId="23021"/>
    <cellStyle name="Input 6 5 21 3" xfId="23022"/>
    <cellStyle name="Input 6 5 22" xfId="23023"/>
    <cellStyle name="Input 6 5 22 2" xfId="23024"/>
    <cellStyle name="Input 6 5 23" xfId="23025"/>
    <cellStyle name="Input 6 5 3" xfId="23026"/>
    <cellStyle name="Input 6 5 3 2" xfId="23027"/>
    <cellStyle name="Input 6 5 3 2 2" xfId="23028"/>
    <cellStyle name="Input 6 5 3 3" xfId="23029"/>
    <cellStyle name="Input 6 5 4" xfId="23030"/>
    <cellStyle name="Input 6 5 4 2" xfId="23031"/>
    <cellStyle name="Input 6 5 4 2 2" xfId="23032"/>
    <cellStyle name="Input 6 5 4 3" xfId="23033"/>
    <cellStyle name="Input 6 5 5" xfId="23034"/>
    <cellStyle name="Input 6 5 5 2" xfId="23035"/>
    <cellStyle name="Input 6 5 5 2 2" xfId="23036"/>
    <cellStyle name="Input 6 5 5 3" xfId="23037"/>
    <cellStyle name="Input 6 5 6" xfId="23038"/>
    <cellStyle name="Input 6 5 6 2" xfId="23039"/>
    <cellStyle name="Input 6 5 6 2 2" xfId="23040"/>
    <cellStyle name="Input 6 5 6 3" xfId="23041"/>
    <cellStyle name="Input 6 5 7" xfId="23042"/>
    <cellStyle name="Input 6 5 7 2" xfId="23043"/>
    <cellStyle name="Input 6 5 7 2 2" xfId="23044"/>
    <cellStyle name="Input 6 5 7 3" xfId="23045"/>
    <cellStyle name="Input 6 5 8" xfId="23046"/>
    <cellStyle name="Input 6 5 8 2" xfId="23047"/>
    <cellStyle name="Input 6 5 8 2 2" xfId="23048"/>
    <cellStyle name="Input 6 5 8 3" xfId="23049"/>
    <cellStyle name="Input 6 5 9" xfId="23050"/>
    <cellStyle name="Input 6 5 9 2" xfId="23051"/>
    <cellStyle name="Input 6 5 9 2 2" xfId="23052"/>
    <cellStyle name="Input 6 5 9 3" xfId="23053"/>
    <cellStyle name="Input 6 6" xfId="23054"/>
    <cellStyle name="Input 6 6 10" xfId="23055"/>
    <cellStyle name="Input 6 6 10 2" xfId="23056"/>
    <cellStyle name="Input 6 6 10 2 2" xfId="23057"/>
    <cellStyle name="Input 6 6 10 3" xfId="23058"/>
    <cellStyle name="Input 6 6 11" xfId="23059"/>
    <cellStyle name="Input 6 6 11 2" xfId="23060"/>
    <cellStyle name="Input 6 6 11 2 2" xfId="23061"/>
    <cellStyle name="Input 6 6 11 3" xfId="23062"/>
    <cellStyle name="Input 6 6 12" xfId="23063"/>
    <cellStyle name="Input 6 6 12 2" xfId="23064"/>
    <cellStyle name="Input 6 6 12 2 2" xfId="23065"/>
    <cellStyle name="Input 6 6 12 3" xfId="23066"/>
    <cellStyle name="Input 6 6 13" xfId="23067"/>
    <cellStyle name="Input 6 6 13 2" xfId="23068"/>
    <cellStyle name="Input 6 6 13 2 2" xfId="23069"/>
    <cellStyle name="Input 6 6 13 3" xfId="23070"/>
    <cellStyle name="Input 6 6 14" xfId="23071"/>
    <cellStyle name="Input 6 6 14 2" xfId="23072"/>
    <cellStyle name="Input 6 6 14 2 2" xfId="23073"/>
    <cellStyle name="Input 6 6 14 3" xfId="23074"/>
    <cellStyle name="Input 6 6 15" xfId="23075"/>
    <cellStyle name="Input 6 6 15 2" xfId="23076"/>
    <cellStyle name="Input 6 6 15 2 2" xfId="23077"/>
    <cellStyle name="Input 6 6 15 3" xfId="23078"/>
    <cellStyle name="Input 6 6 16" xfId="23079"/>
    <cellStyle name="Input 6 6 16 2" xfId="23080"/>
    <cellStyle name="Input 6 6 16 2 2" xfId="23081"/>
    <cellStyle name="Input 6 6 16 3" xfId="23082"/>
    <cellStyle name="Input 6 6 17" xfId="23083"/>
    <cellStyle name="Input 6 6 17 2" xfId="23084"/>
    <cellStyle name="Input 6 6 17 2 2" xfId="23085"/>
    <cellStyle name="Input 6 6 17 3" xfId="23086"/>
    <cellStyle name="Input 6 6 18" xfId="23087"/>
    <cellStyle name="Input 6 6 18 2" xfId="23088"/>
    <cellStyle name="Input 6 6 18 2 2" xfId="23089"/>
    <cellStyle name="Input 6 6 18 3" xfId="23090"/>
    <cellStyle name="Input 6 6 19" xfId="23091"/>
    <cellStyle name="Input 6 6 19 2" xfId="23092"/>
    <cellStyle name="Input 6 6 19 2 2" xfId="23093"/>
    <cellStyle name="Input 6 6 19 3" xfId="23094"/>
    <cellStyle name="Input 6 6 2" xfId="23095"/>
    <cellStyle name="Input 6 6 2 2" xfId="23096"/>
    <cellStyle name="Input 6 6 2 2 2" xfId="23097"/>
    <cellStyle name="Input 6 6 2 3" xfId="23098"/>
    <cellStyle name="Input 6 6 20" xfId="23099"/>
    <cellStyle name="Input 6 6 20 2" xfId="23100"/>
    <cellStyle name="Input 6 6 20 2 2" xfId="23101"/>
    <cellStyle name="Input 6 6 20 3" xfId="23102"/>
    <cellStyle name="Input 6 6 21" xfId="23103"/>
    <cellStyle name="Input 6 6 21 2" xfId="23104"/>
    <cellStyle name="Input 6 6 22" xfId="23105"/>
    <cellStyle name="Input 6 6 3" xfId="23106"/>
    <cellStyle name="Input 6 6 3 2" xfId="23107"/>
    <cellStyle name="Input 6 6 3 2 2" xfId="23108"/>
    <cellStyle name="Input 6 6 3 3" xfId="23109"/>
    <cellStyle name="Input 6 6 4" xfId="23110"/>
    <cellStyle name="Input 6 6 4 2" xfId="23111"/>
    <cellStyle name="Input 6 6 4 2 2" xfId="23112"/>
    <cellStyle name="Input 6 6 4 3" xfId="23113"/>
    <cellStyle name="Input 6 6 5" xfId="23114"/>
    <cellStyle name="Input 6 6 5 2" xfId="23115"/>
    <cellStyle name="Input 6 6 5 2 2" xfId="23116"/>
    <cellStyle name="Input 6 6 5 3" xfId="23117"/>
    <cellStyle name="Input 6 6 6" xfId="23118"/>
    <cellStyle name="Input 6 6 6 2" xfId="23119"/>
    <cellStyle name="Input 6 6 6 2 2" xfId="23120"/>
    <cellStyle name="Input 6 6 6 3" xfId="23121"/>
    <cellStyle name="Input 6 6 7" xfId="23122"/>
    <cellStyle name="Input 6 6 7 2" xfId="23123"/>
    <cellStyle name="Input 6 6 7 2 2" xfId="23124"/>
    <cellStyle name="Input 6 6 7 3" xfId="23125"/>
    <cellStyle name="Input 6 6 8" xfId="23126"/>
    <cellStyle name="Input 6 6 8 2" xfId="23127"/>
    <cellStyle name="Input 6 6 8 2 2" xfId="23128"/>
    <cellStyle name="Input 6 6 8 3" xfId="23129"/>
    <cellStyle name="Input 6 6 9" xfId="23130"/>
    <cellStyle name="Input 6 6 9 2" xfId="23131"/>
    <cellStyle name="Input 6 6 9 2 2" xfId="23132"/>
    <cellStyle name="Input 6 6 9 3" xfId="23133"/>
    <cellStyle name="Input 6 7" xfId="23134"/>
    <cellStyle name="Input 6 7 2" xfId="23135"/>
    <cellStyle name="Input 6 7 2 2" xfId="23136"/>
    <cellStyle name="Input 6 7 3" xfId="23137"/>
    <cellStyle name="Input 6 8" xfId="23138"/>
    <cellStyle name="Input 6 8 2" xfId="23139"/>
    <cellStyle name="Input 6 8 2 2" xfId="23140"/>
    <cellStyle name="Input 6 8 3" xfId="23141"/>
    <cellStyle name="Input 6 9" xfId="23142"/>
    <cellStyle name="Input 6 9 2" xfId="23143"/>
    <cellStyle name="Input 6 9 2 2" xfId="23144"/>
    <cellStyle name="Input 6 9 3" xfId="23145"/>
    <cellStyle name="Input Cell" xfId="23146"/>
    <cellStyle name="KPMG Heading 1" xfId="23147"/>
    <cellStyle name="KPMG Heading 2" xfId="23148"/>
    <cellStyle name="KPMG Heading 3" xfId="23149"/>
    <cellStyle name="KPMG Heading 4" xfId="23150"/>
    <cellStyle name="KPMG Normal" xfId="23151"/>
    <cellStyle name="KPMG Normal Text" xfId="23152"/>
    <cellStyle name="Large" xfId="23153"/>
    <cellStyle name="Large 2" xfId="23154"/>
    <cellStyle name="Linked Cell 2" xfId="23155"/>
    <cellStyle name="Linked Cell 2 2" xfId="23156"/>
    <cellStyle name="Linked Cell 3" xfId="23157"/>
    <cellStyle name="Linked Cell 4" xfId="23158"/>
    <cellStyle name="Linked Cell 5" xfId="23159"/>
    <cellStyle name="Linked Cell 6" xfId="23160"/>
    <cellStyle name="Mid_Centred" xfId="23161"/>
    <cellStyle name="Named Range" xfId="23162"/>
    <cellStyle name="Named Range Cells" xfId="23163"/>
    <cellStyle name="Named Range Tag" xfId="23164"/>
    <cellStyle name="Neutral 2" xfId="23165"/>
    <cellStyle name="Neutral 2 2" xfId="23166"/>
    <cellStyle name="Neutral 3" xfId="23167"/>
    <cellStyle name="Neutral 4" xfId="23168"/>
    <cellStyle name="Neutral 5" xfId="23169"/>
    <cellStyle name="Neutral 6" xfId="23170"/>
    <cellStyle name="Normal" xfId="0" builtinId="0"/>
    <cellStyle name="Normal 10" xfId="23171"/>
    <cellStyle name="Normal 10 2" xfId="23172"/>
    <cellStyle name="Normal 10 3" xfId="23173"/>
    <cellStyle name="Normal 100" xfId="23174"/>
    <cellStyle name="Normal 101" xfId="23175"/>
    <cellStyle name="Normal 102" xfId="23176"/>
    <cellStyle name="Normal 103" xfId="23177"/>
    <cellStyle name="Normal 104" xfId="23178"/>
    <cellStyle name="Normal 105" xfId="23179"/>
    <cellStyle name="Normal 106" xfId="23180"/>
    <cellStyle name="Normal 107" xfId="23181"/>
    <cellStyle name="Normal 108" xfId="23182"/>
    <cellStyle name="Normal 109" xfId="23183"/>
    <cellStyle name="Normal 11" xfId="23184"/>
    <cellStyle name="Normal 11 10" xfId="23185"/>
    <cellStyle name="Normal 11 2" xfId="23186"/>
    <cellStyle name="Normal 11 2 2" xfId="23187"/>
    <cellStyle name="Normal 11 2 2 2" xfId="23188"/>
    <cellStyle name="Normal 11 2 2 3" xfId="23189"/>
    <cellStyle name="Normal 11 2 3" xfId="23190"/>
    <cellStyle name="Normal 11 2 3 2" xfId="23191"/>
    <cellStyle name="Normal 11 2 3 3" xfId="23192"/>
    <cellStyle name="Normal 11 2 4" xfId="23193"/>
    <cellStyle name="Normal 11 2 4 2" xfId="23194"/>
    <cellStyle name="Normal 11 2 4 3" xfId="23195"/>
    <cellStyle name="Normal 11 2 5" xfId="23196"/>
    <cellStyle name="Normal 11 2 5 2" xfId="23197"/>
    <cellStyle name="Normal 11 2 5 3" xfId="23198"/>
    <cellStyle name="Normal 11 2 6" xfId="23199"/>
    <cellStyle name="Normal 11 2 7" xfId="23200"/>
    <cellStyle name="Normal 11 3" xfId="23201"/>
    <cellStyle name="Normal 11 3 2" xfId="23202"/>
    <cellStyle name="Normal 11 3 2 2" xfId="23203"/>
    <cellStyle name="Normal 11 3 2 3" xfId="23204"/>
    <cellStyle name="Normal 11 3 3" xfId="23205"/>
    <cellStyle name="Normal 11 3 3 2" xfId="23206"/>
    <cellStyle name="Normal 11 3 3 3" xfId="23207"/>
    <cellStyle name="Normal 11 3 4" xfId="23208"/>
    <cellStyle name="Normal 11 3 4 2" xfId="23209"/>
    <cellStyle name="Normal 11 3 4 3" xfId="23210"/>
    <cellStyle name="Normal 11 3 5" xfId="23211"/>
    <cellStyle name="Normal 11 3 5 2" xfId="23212"/>
    <cellStyle name="Normal 11 3 5 3" xfId="23213"/>
    <cellStyle name="Normal 11 3 6" xfId="23214"/>
    <cellStyle name="Normal 11 3 7" xfId="23215"/>
    <cellStyle name="Normal 11 4" xfId="23216"/>
    <cellStyle name="Normal 11 4 2" xfId="23217"/>
    <cellStyle name="Normal 11 4 3" xfId="23218"/>
    <cellStyle name="Normal 11 5" xfId="23219"/>
    <cellStyle name="Normal 11 5 2" xfId="23220"/>
    <cellStyle name="Normal 11 5 3" xfId="23221"/>
    <cellStyle name="Normal 11 6" xfId="23222"/>
    <cellStyle name="Normal 11 6 2" xfId="23223"/>
    <cellStyle name="Normal 11 6 3" xfId="23224"/>
    <cellStyle name="Normal 11 7" xfId="23225"/>
    <cellStyle name="Normal 11 7 2" xfId="23226"/>
    <cellStyle name="Normal 11 7 3" xfId="23227"/>
    <cellStyle name="Normal 11 8" xfId="23228"/>
    <cellStyle name="Normal 11 9" xfId="23229"/>
    <cellStyle name="Normal 110" xfId="23230"/>
    <cellStyle name="Normal 111" xfId="23231"/>
    <cellStyle name="Normal 112" xfId="23232"/>
    <cellStyle name="Normal 113" xfId="23233"/>
    <cellStyle name="Normal 114" xfId="23234"/>
    <cellStyle name="Normal 115" xfId="23235"/>
    <cellStyle name="Normal 116" xfId="23236"/>
    <cellStyle name="Normal 118" xfId="23237"/>
    <cellStyle name="Normal 119" xfId="23238"/>
    <cellStyle name="Normal 12" xfId="23239"/>
    <cellStyle name="Normal 12 2" xfId="23240"/>
    <cellStyle name="Normal 12 2 2" xfId="23241"/>
    <cellStyle name="Normal 12 2 2 2" xfId="23242"/>
    <cellStyle name="Normal 12 2 2 3" xfId="23243"/>
    <cellStyle name="Normal 12 2 3" xfId="23244"/>
    <cellStyle name="Normal 12 2 3 2" xfId="23245"/>
    <cellStyle name="Normal 12 2 3 3" xfId="23246"/>
    <cellStyle name="Normal 12 2 4" xfId="23247"/>
    <cellStyle name="Normal 12 2 4 2" xfId="23248"/>
    <cellStyle name="Normal 12 2 4 3" xfId="23249"/>
    <cellStyle name="Normal 12 2 5" xfId="23250"/>
    <cellStyle name="Normal 12 2 5 2" xfId="23251"/>
    <cellStyle name="Normal 12 2 5 3" xfId="23252"/>
    <cellStyle name="Normal 12 2 6" xfId="23253"/>
    <cellStyle name="Normal 12 2 7" xfId="23254"/>
    <cellStyle name="Normal 12 3" xfId="23255"/>
    <cellStyle name="Normal 12 3 2" xfId="23256"/>
    <cellStyle name="Normal 12 3 2 2" xfId="23257"/>
    <cellStyle name="Normal 12 3 2 3" xfId="23258"/>
    <cellStyle name="Normal 12 3 3" xfId="23259"/>
    <cellStyle name="Normal 12 3 3 2" xfId="23260"/>
    <cellStyle name="Normal 12 3 3 3" xfId="23261"/>
    <cellStyle name="Normal 12 3 4" xfId="23262"/>
    <cellStyle name="Normal 12 3 4 2" xfId="23263"/>
    <cellStyle name="Normal 12 3 4 3" xfId="23264"/>
    <cellStyle name="Normal 12 3 5" xfId="23265"/>
    <cellStyle name="Normal 12 3 5 2" xfId="23266"/>
    <cellStyle name="Normal 12 3 5 3" xfId="23267"/>
    <cellStyle name="Normal 12 3 6" xfId="23268"/>
    <cellStyle name="Normal 12 3 7" xfId="23269"/>
    <cellStyle name="Normal 12 4" xfId="23270"/>
    <cellStyle name="Normal 12 4 2" xfId="23271"/>
    <cellStyle name="Normal 12 4 3" xfId="23272"/>
    <cellStyle name="Normal 12 5" xfId="23273"/>
    <cellStyle name="Normal 12 5 2" xfId="23274"/>
    <cellStyle name="Normal 12 5 3" xfId="23275"/>
    <cellStyle name="Normal 12 6" xfId="23276"/>
    <cellStyle name="Normal 12 6 2" xfId="23277"/>
    <cellStyle name="Normal 12 6 3" xfId="23278"/>
    <cellStyle name="Normal 12 7" xfId="23279"/>
    <cellStyle name="Normal 12 7 2" xfId="23280"/>
    <cellStyle name="Normal 12 7 3" xfId="23281"/>
    <cellStyle name="Normal 12 8" xfId="23282"/>
    <cellStyle name="Normal 12 9" xfId="23283"/>
    <cellStyle name="Normal 120" xfId="23284"/>
    <cellStyle name="Normal 121" xfId="23285"/>
    <cellStyle name="Normal 122" xfId="23286"/>
    <cellStyle name="Normal 123" xfId="23287"/>
    <cellStyle name="Normal 124" xfId="23288"/>
    <cellStyle name="Normal 125" xfId="23289"/>
    <cellStyle name="Normal 126" xfId="23290"/>
    <cellStyle name="Normal 127" xfId="23291"/>
    <cellStyle name="Normal 128" xfId="23292"/>
    <cellStyle name="Normal 129" xfId="23293"/>
    <cellStyle name="Normal 13" xfId="23294"/>
    <cellStyle name="Normal 130" xfId="23295"/>
    <cellStyle name="Normal 131" xfId="23296"/>
    <cellStyle name="Normal 132" xfId="23297"/>
    <cellStyle name="Normal 133" xfId="23298"/>
    <cellStyle name="Normal 134" xfId="23299"/>
    <cellStyle name="Normal 135" xfId="23300"/>
    <cellStyle name="Normal 136" xfId="23301"/>
    <cellStyle name="Normal 137" xfId="23302"/>
    <cellStyle name="Normal 138" xfId="23303"/>
    <cellStyle name="Normal 139" xfId="23304"/>
    <cellStyle name="Normal 14" xfId="23305"/>
    <cellStyle name="Normal 14 2" xfId="23306"/>
    <cellStyle name="Normal 14 2 2" xfId="23307"/>
    <cellStyle name="Normal 14 2 2 2" xfId="23308"/>
    <cellStyle name="Normal 14 2 2 3" xfId="23309"/>
    <cellStyle name="Normal 14 2 3" xfId="23310"/>
    <cellStyle name="Normal 14 2 3 2" xfId="23311"/>
    <cellStyle name="Normal 14 2 3 3" xfId="23312"/>
    <cellStyle name="Normal 14 2 4" xfId="23313"/>
    <cellStyle name="Normal 14 2 4 2" xfId="23314"/>
    <cellStyle name="Normal 14 2 4 3" xfId="23315"/>
    <cellStyle name="Normal 14 2 5" xfId="23316"/>
    <cellStyle name="Normal 14 2 5 2" xfId="23317"/>
    <cellStyle name="Normal 14 2 5 3" xfId="23318"/>
    <cellStyle name="Normal 14 2 6" xfId="23319"/>
    <cellStyle name="Normal 14 2 7" xfId="23320"/>
    <cellStyle name="Normal 14 3" xfId="23321"/>
    <cellStyle name="Normal 14 3 2" xfId="23322"/>
    <cellStyle name="Normal 14 3 2 2" xfId="23323"/>
    <cellStyle name="Normal 14 3 2 3" xfId="23324"/>
    <cellStyle name="Normal 14 3 3" xfId="23325"/>
    <cellStyle name="Normal 14 3 3 2" xfId="23326"/>
    <cellStyle name="Normal 14 3 3 3" xfId="23327"/>
    <cellStyle name="Normal 14 3 4" xfId="23328"/>
    <cellStyle name="Normal 14 3 4 2" xfId="23329"/>
    <cellStyle name="Normal 14 3 4 3" xfId="23330"/>
    <cellStyle name="Normal 14 3 5" xfId="23331"/>
    <cellStyle name="Normal 14 3 5 2" xfId="23332"/>
    <cellStyle name="Normal 14 3 5 3" xfId="23333"/>
    <cellStyle name="Normal 14 3 6" xfId="23334"/>
    <cellStyle name="Normal 14 3 7" xfId="23335"/>
    <cellStyle name="Normal 14 4" xfId="23336"/>
    <cellStyle name="Normal 14 4 2" xfId="23337"/>
    <cellStyle name="Normal 14 4 3" xfId="23338"/>
    <cellStyle name="Normal 14 5" xfId="23339"/>
    <cellStyle name="Normal 14 5 2" xfId="23340"/>
    <cellStyle name="Normal 14 5 3" xfId="23341"/>
    <cellStyle name="Normal 14 6" xfId="23342"/>
    <cellStyle name="Normal 14 6 2" xfId="23343"/>
    <cellStyle name="Normal 14 6 3" xfId="23344"/>
    <cellStyle name="Normal 14 7" xfId="23345"/>
    <cellStyle name="Normal 14 7 2" xfId="23346"/>
    <cellStyle name="Normal 14 7 3" xfId="23347"/>
    <cellStyle name="Normal 14 8" xfId="23348"/>
    <cellStyle name="Normal 14 9" xfId="23349"/>
    <cellStyle name="Normal 15" xfId="23350"/>
    <cellStyle name="Normal 15 10" xfId="23351"/>
    <cellStyle name="Normal 15 2" xfId="23352"/>
    <cellStyle name="Normal 15 2 2" xfId="23353"/>
    <cellStyle name="Normal 15 2 2 2" xfId="23354"/>
    <cellStyle name="Normal 15 2 2 3" xfId="23355"/>
    <cellStyle name="Normal 15 2 3" xfId="23356"/>
    <cellStyle name="Normal 15 2 3 2" xfId="23357"/>
    <cellStyle name="Normal 15 2 3 3" xfId="23358"/>
    <cellStyle name="Normal 15 2 4" xfId="23359"/>
    <cellStyle name="Normal 15 2 4 2" xfId="23360"/>
    <cellStyle name="Normal 15 2 4 3" xfId="23361"/>
    <cellStyle name="Normal 15 2 5" xfId="23362"/>
    <cellStyle name="Normal 15 2 5 2" xfId="23363"/>
    <cellStyle name="Normal 15 2 5 3" xfId="23364"/>
    <cellStyle name="Normal 15 2 6" xfId="23365"/>
    <cellStyle name="Normal 15 2 7" xfId="23366"/>
    <cellStyle name="Normal 15 3" xfId="23367"/>
    <cellStyle name="Normal 15 3 2" xfId="23368"/>
    <cellStyle name="Normal 15 3 2 2" xfId="23369"/>
    <cellStyle name="Normal 15 3 2 3" xfId="23370"/>
    <cellStyle name="Normal 15 3 3" xfId="23371"/>
    <cellStyle name="Normal 15 3 3 2" xfId="23372"/>
    <cellStyle name="Normal 15 3 3 3" xfId="23373"/>
    <cellStyle name="Normal 15 3 4" xfId="23374"/>
    <cellStyle name="Normal 15 3 4 2" xfId="23375"/>
    <cellStyle name="Normal 15 3 4 3" xfId="23376"/>
    <cellStyle name="Normal 15 3 5" xfId="23377"/>
    <cellStyle name="Normal 15 3 5 2" xfId="23378"/>
    <cellStyle name="Normal 15 3 5 3" xfId="23379"/>
    <cellStyle name="Normal 15 3 6" xfId="23380"/>
    <cellStyle name="Normal 15 3 7" xfId="23381"/>
    <cellStyle name="Normal 15 4" xfId="23382"/>
    <cellStyle name="Normal 15 4 2" xfId="23383"/>
    <cellStyle name="Normal 15 4 3" xfId="23384"/>
    <cellStyle name="Normal 15 5" xfId="23385"/>
    <cellStyle name="Normal 15 5 2" xfId="23386"/>
    <cellStyle name="Normal 15 5 3" xfId="23387"/>
    <cellStyle name="Normal 15 6" xfId="23388"/>
    <cellStyle name="Normal 15 6 2" xfId="23389"/>
    <cellStyle name="Normal 15 6 3" xfId="23390"/>
    <cellStyle name="Normal 15 7" xfId="23391"/>
    <cellStyle name="Normal 15 7 2" xfId="23392"/>
    <cellStyle name="Normal 15 7 3" xfId="23393"/>
    <cellStyle name="Normal 15 8" xfId="23394"/>
    <cellStyle name="Normal 15 9" xfId="23395"/>
    <cellStyle name="Normal 16" xfId="23396"/>
    <cellStyle name="Normal 16 2" xfId="23397"/>
    <cellStyle name="Normal 16 2 2" xfId="23398"/>
    <cellStyle name="Normal 16 2 2 2" xfId="23399"/>
    <cellStyle name="Normal 16 2 2 3" xfId="23400"/>
    <cellStyle name="Normal 16 2 3" xfId="23401"/>
    <cellStyle name="Normal 16 2 3 2" xfId="23402"/>
    <cellStyle name="Normal 16 2 3 3" xfId="23403"/>
    <cellStyle name="Normal 16 2 4" xfId="23404"/>
    <cellStyle name="Normal 16 2 4 2" xfId="23405"/>
    <cellStyle name="Normal 16 2 4 3" xfId="23406"/>
    <cellStyle name="Normal 16 2 5" xfId="23407"/>
    <cellStyle name="Normal 16 2 5 2" xfId="23408"/>
    <cellStyle name="Normal 16 2 5 3" xfId="23409"/>
    <cellStyle name="Normal 16 2 6" xfId="23410"/>
    <cellStyle name="Normal 16 2 7" xfId="23411"/>
    <cellStyle name="Normal 16 3" xfId="23412"/>
    <cellStyle name="Normal 16 3 2" xfId="23413"/>
    <cellStyle name="Normal 16 3 2 2" xfId="23414"/>
    <cellStyle name="Normal 16 3 2 3" xfId="23415"/>
    <cellStyle name="Normal 16 3 3" xfId="23416"/>
    <cellStyle name="Normal 16 3 3 2" xfId="23417"/>
    <cellStyle name="Normal 16 3 3 3" xfId="23418"/>
    <cellStyle name="Normal 16 3 4" xfId="23419"/>
    <cellStyle name="Normal 16 3 4 2" xfId="23420"/>
    <cellStyle name="Normal 16 3 4 3" xfId="23421"/>
    <cellStyle name="Normal 16 3 5" xfId="23422"/>
    <cellStyle name="Normal 16 3 5 2" xfId="23423"/>
    <cellStyle name="Normal 16 3 5 3" xfId="23424"/>
    <cellStyle name="Normal 16 3 6" xfId="23425"/>
    <cellStyle name="Normal 16 3 7" xfId="23426"/>
    <cellStyle name="Normal 16 4" xfId="23427"/>
    <cellStyle name="Normal 16 4 2" xfId="23428"/>
    <cellStyle name="Normal 16 4 3" xfId="23429"/>
    <cellStyle name="Normal 16 5" xfId="23430"/>
    <cellStyle name="Normal 16 5 2" xfId="23431"/>
    <cellStyle name="Normal 16 5 3" xfId="23432"/>
    <cellStyle name="Normal 16 6" xfId="23433"/>
    <cellStyle name="Normal 16 6 2" xfId="23434"/>
    <cellStyle name="Normal 16 6 3" xfId="23435"/>
    <cellStyle name="Normal 16 7" xfId="23436"/>
    <cellStyle name="Normal 16 7 2" xfId="23437"/>
    <cellStyle name="Normal 16 7 3" xfId="23438"/>
    <cellStyle name="Normal 16 8" xfId="23439"/>
    <cellStyle name="Normal 16 9" xfId="23440"/>
    <cellStyle name="Normal 17" xfId="23441"/>
    <cellStyle name="Normal 17 2" xfId="23442"/>
    <cellStyle name="Normal 17 3" xfId="23443"/>
    <cellStyle name="Normal 17 3 2" xfId="23444"/>
    <cellStyle name="Normal 17 3 3" xfId="23445"/>
    <cellStyle name="Normal 17 4" xfId="23446"/>
    <cellStyle name="Normal 17 4 2" xfId="23447"/>
    <cellStyle name="Normal 17 4 3" xfId="23448"/>
    <cellStyle name="Normal 17 5" xfId="23449"/>
    <cellStyle name="Normal 17 5 2" xfId="23450"/>
    <cellStyle name="Normal 17 5 3" xfId="23451"/>
    <cellStyle name="Normal 17 6" xfId="23452"/>
    <cellStyle name="Normal 17 6 2" xfId="23453"/>
    <cellStyle name="Normal 17 6 3" xfId="23454"/>
    <cellStyle name="Normal 17 7" xfId="23455"/>
    <cellStyle name="Normal 17 8" xfId="23456"/>
    <cellStyle name="Normal 18" xfId="23457"/>
    <cellStyle name="Normal 18 2" xfId="23458"/>
    <cellStyle name="Normal 18 2 2" xfId="23459"/>
    <cellStyle name="Normal 18 3" xfId="23460"/>
    <cellStyle name="Normal 18 3 2" xfId="23461"/>
    <cellStyle name="Normal 18 3 3" xfId="23462"/>
    <cellStyle name="Normal 18 4" xfId="23463"/>
    <cellStyle name="Normal 18 4 2" xfId="23464"/>
    <cellStyle name="Normal 18 4 3" xfId="23465"/>
    <cellStyle name="Normal 18 5" xfId="23466"/>
    <cellStyle name="Normal 18 5 2" xfId="23467"/>
    <cellStyle name="Normal 18 5 3" xfId="23468"/>
    <cellStyle name="Normal 18 6" xfId="23469"/>
    <cellStyle name="Normal 18 6 2" xfId="23470"/>
    <cellStyle name="Normal 18 6 3" xfId="23471"/>
    <cellStyle name="Normal 18 7" xfId="23472"/>
    <cellStyle name="Normal 18 8" xfId="23473"/>
    <cellStyle name="Normal 19" xfId="23474"/>
    <cellStyle name="Normal 19 2" xfId="23475"/>
    <cellStyle name="Normal 19 2 2" xfId="23476"/>
    <cellStyle name="Normal 19 2 3" xfId="23477"/>
    <cellStyle name="Normal 19 3" xfId="23478"/>
    <cellStyle name="Normal 19 3 2" xfId="23479"/>
    <cellStyle name="Normal 19 3 3" xfId="23480"/>
    <cellStyle name="Normal 19 4" xfId="23481"/>
    <cellStyle name="Normal 19 4 2" xfId="23482"/>
    <cellStyle name="Normal 19 4 3" xfId="23483"/>
    <cellStyle name="Normal 19 5" xfId="23484"/>
    <cellStyle name="Normal 19 5 2" xfId="23485"/>
    <cellStyle name="Normal 19 5 3" xfId="23486"/>
    <cellStyle name="Normal 19 6" xfId="23487"/>
    <cellStyle name="Normal 19 7" xfId="23488"/>
    <cellStyle name="Normal 2" xfId="23489"/>
    <cellStyle name="Normal 2 2" xfId="23490"/>
    <cellStyle name="Normal 2 2 2" xfId="23491"/>
    <cellStyle name="Normal 2 2 2 2" xfId="23492"/>
    <cellStyle name="Normal 2 2 2 3" xfId="23493"/>
    <cellStyle name="Normal 2 2 3" xfId="23494"/>
    <cellStyle name="Normal 2 3" xfId="23495"/>
    <cellStyle name="Normal 2 3 2" xfId="23496"/>
    <cellStyle name="Normal 2 3 3" xfId="23497"/>
    <cellStyle name="Normal 2 4" xfId="23498"/>
    <cellStyle name="Normal 2 4 2" xfId="23499"/>
    <cellStyle name="Normal 2 4 3" xfId="23500"/>
    <cellStyle name="Normal 2 5" xfId="23501"/>
    <cellStyle name="Normal 2 6" xfId="23502"/>
    <cellStyle name="Normal 2 7" xfId="23503"/>
    <cellStyle name="Normal 2 8" xfId="23504"/>
    <cellStyle name="Normal 2_Additional PCT Template - In Year Monitoring" xfId="23505"/>
    <cellStyle name="Normal 20" xfId="23506"/>
    <cellStyle name="Normal 20 2" xfId="23507"/>
    <cellStyle name="Normal 20 2 2" xfId="23508"/>
    <cellStyle name="Normal 20 2 3" xfId="23509"/>
    <cellStyle name="Normal 20 3" xfId="23510"/>
    <cellStyle name="Normal 20 3 2" xfId="23511"/>
    <cellStyle name="Normal 20 3 3" xfId="23512"/>
    <cellStyle name="Normal 20 4" xfId="23513"/>
    <cellStyle name="Normal 20 4 2" xfId="23514"/>
    <cellStyle name="Normal 20 4 3" xfId="23515"/>
    <cellStyle name="Normal 20 5" xfId="23516"/>
    <cellStyle name="Normal 20 5 2" xfId="23517"/>
    <cellStyle name="Normal 20 5 3" xfId="23518"/>
    <cellStyle name="Normal 20 6" xfId="23519"/>
    <cellStyle name="Normal 20 7" xfId="23520"/>
    <cellStyle name="Normal 21" xfId="23521"/>
    <cellStyle name="Normal 21 2" xfId="23522"/>
    <cellStyle name="Normal 21 2 2" xfId="23523"/>
    <cellStyle name="Normal 21 2 3" xfId="23524"/>
    <cellStyle name="Normal 21 3" xfId="23525"/>
    <cellStyle name="Normal 21 3 2" xfId="23526"/>
    <cellStyle name="Normal 21 3 3" xfId="23527"/>
    <cellStyle name="Normal 21 4" xfId="23528"/>
    <cellStyle name="Normal 21 4 2" xfId="23529"/>
    <cellStyle name="Normal 21 4 3" xfId="23530"/>
    <cellStyle name="Normal 21 5" xfId="23531"/>
    <cellStyle name="Normal 21 5 2" xfId="23532"/>
    <cellStyle name="Normal 21 5 3" xfId="23533"/>
    <cellStyle name="Normal 21 6" xfId="23534"/>
    <cellStyle name="Normal 21 7" xfId="23535"/>
    <cellStyle name="Normal 22" xfId="23536"/>
    <cellStyle name="Normal 22 2" xfId="23537"/>
    <cellStyle name="Normal 22 2 2" xfId="23538"/>
    <cellStyle name="Normal 22 2 3" xfId="23539"/>
    <cellStyle name="Normal 22 3" xfId="23540"/>
    <cellStyle name="Normal 22 3 2" xfId="23541"/>
    <cellStyle name="Normal 22 3 3" xfId="23542"/>
    <cellStyle name="Normal 22 4" xfId="23543"/>
    <cellStyle name="Normal 22 4 2" xfId="23544"/>
    <cellStyle name="Normal 22 4 3" xfId="23545"/>
    <cellStyle name="Normal 22 5" xfId="23546"/>
    <cellStyle name="Normal 22 5 2" xfId="23547"/>
    <cellStyle name="Normal 22 5 3" xfId="23548"/>
    <cellStyle name="Normal 22 6" xfId="23549"/>
    <cellStyle name="Normal 22 7" xfId="23550"/>
    <cellStyle name="Normal 23" xfId="23551"/>
    <cellStyle name="Normal 23 2" xfId="23552"/>
    <cellStyle name="Normal 23 2 2" xfId="23553"/>
    <cellStyle name="Normal 23 2 3" xfId="23554"/>
    <cellStyle name="Normal 23 3" xfId="23555"/>
    <cellStyle name="Normal 23 3 2" xfId="23556"/>
    <cellStyle name="Normal 23 3 3" xfId="23557"/>
    <cellStyle name="Normal 23 4" xfId="23558"/>
    <cellStyle name="Normal 23 4 2" xfId="23559"/>
    <cellStyle name="Normal 23 4 3" xfId="23560"/>
    <cellStyle name="Normal 23 5" xfId="23561"/>
    <cellStyle name="Normal 23 6" xfId="23562"/>
    <cellStyle name="Normal 24" xfId="23563"/>
    <cellStyle name="Normal 24 2" xfId="23564"/>
    <cellStyle name="Normal 24 2 2" xfId="23565"/>
    <cellStyle name="Normal 24 2 3" xfId="23566"/>
    <cellStyle name="Normal 24 3" xfId="23567"/>
    <cellStyle name="Normal 24 3 2" xfId="23568"/>
    <cellStyle name="Normal 24 3 3" xfId="23569"/>
    <cellStyle name="Normal 24 4" xfId="23570"/>
    <cellStyle name="Normal 24 4 2" xfId="23571"/>
    <cellStyle name="Normal 24 4 3" xfId="23572"/>
    <cellStyle name="Normal 24 5" xfId="23573"/>
    <cellStyle name="Normal 24 6" xfId="23574"/>
    <cellStyle name="Normal 25" xfId="23575"/>
    <cellStyle name="Normal 25 2" xfId="23576"/>
    <cellStyle name="Normal 25 2 2" xfId="23577"/>
    <cellStyle name="Normal 25 2 3" xfId="23578"/>
    <cellStyle name="Normal 25 3" xfId="23579"/>
    <cellStyle name="Normal 25 3 2" xfId="23580"/>
    <cellStyle name="Normal 25 3 3" xfId="23581"/>
    <cellStyle name="Normal 25 4" xfId="23582"/>
    <cellStyle name="Normal 25 5" xfId="23583"/>
    <cellStyle name="Normal 26" xfId="23584"/>
    <cellStyle name="Normal 27" xfId="23585"/>
    <cellStyle name="Normal 27 2" xfId="23586"/>
    <cellStyle name="Normal 27 3" xfId="23587"/>
    <cellStyle name="Normal 28" xfId="23588"/>
    <cellStyle name="Normal 28 2" xfId="23589"/>
    <cellStyle name="Normal 28 3" xfId="23590"/>
    <cellStyle name="Normal 29" xfId="23591"/>
    <cellStyle name="Normal 29 2" xfId="23592"/>
    <cellStyle name="Normal 29 3" xfId="23593"/>
    <cellStyle name="Normal 295" xfId="23594"/>
    <cellStyle name="Normal 296" xfId="23595"/>
    <cellStyle name="Normal 3" xfId="23596"/>
    <cellStyle name="Normal 3 10" xfId="23597"/>
    <cellStyle name="Normal 3 11" xfId="23598"/>
    <cellStyle name="Normal 3 2" xfId="23599"/>
    <cellStyle name="Normal 3 2 10" xfId="23600"/>
    <cellStyle name="Normal 3 2 11" xfId="23601"/>
    <cellStyle name="Normal 3 2 12" xfId="23602"/>
    <cellStyle name="Normal 3 2 2" xfId="23603"/>
    <cellStyle name="Normal 3 2 2 10" xfId="23604"/>
    <cellStyle name="Normal 3 2 2 2" xfId="23605"/>
    <cellStyle name="Normal 3 2 2 2 2" xfId="23606"/>
    <cellStyle name="Normal 3 2 2 2 2 2" xfId="23607"/>
    <cellStyle name="Normal 3 2 2 2 2 3" xfId="23608"/>
    <cellStyle name="Normal 3 2 2 2 3" xfId="23609"/>
    <cellStyle name="Normal 3 2 2 2 3 2" xfId="23610"/>
    <cellStyle name="Normal 3 2 2 2 3 3" xfId="23611"/>
    <cellStyle name="Normal 3 2 2 2 4" xfId="23612"/>
    <cellStyle name="Normal 3 2 2 2 4 2" xfId="23613"/>
    <cellStyle name="Normal 3 2 2 2 4 3" xfId="23614"/>
    <cellStyle name="Normal 3 2 2 2 5" xfId="23615"/>
    <cellStyle name="Normal 3 2 2 2 5 2" xfId="23616"/>
    <cellStyle name="Normal 3 2 2 2 5 3" xfId="23617"/>
    <cellStyle name="Normal 3 2 2 2 6" xfId="23618"/>
    <cellStyle name="Normal 3 2 2 2 7" xfId="23619"/>
    <cellStyle name="Normal 3 2 2 3" xfId="23620"/>
    <cellStyle name="Normal 3 2 2 3 2" xfId="23621"/>
    <cellStyle name="Normal 3 2 2 3 2 2" xfId="23622"/>
    <cellStyle name="Normal 3 2 2 3 2 3" xfId="23623"/>
    <cellStyle name="Normal 3 2 2 3 3" xfId="23624"/>
    <cellStyle name="Normal 3 2 2 3 3 2" xfId="23625"/>
    <cellStyle name="Normal 3 2 2 3 3 3" xfId="23626"/>
    <cellStyle name="Normal 3 2 2 3 4" xfId="23627"/>
    <cellStyle name="Normal 3 2 2 3 4 2" xfId="23628"/>
    <cellStyle name="Normal 3 2 2 3 4 3" xfId="23629"/>
    <cellStyle name="Normal 3 2 2 3 5" xfId="23630"/>
    <cellStyle name="Normal 3 2 2 3 5 2" xfId="23631"/>
    <cellStyle name="Normal 3 2 2 3 5 3" xfId="23632"/>
    <cellStyle name="Normal 3 2 2 3 6" xfId="23633"/>
    <cellStyle name="Normal 3 2 2 3 7" xfId="23634"/>
    <cellStyle name="Normal 3 2 2 4" xfId="23635"/>
    <cellStyle name="Normal 3 2 2 4 2" xfId="23636"/>
    <cellStyle name="Normal 3 2 2 4 3" xfId="23637"/>
    <cellStyle name="Normal 3 2 2 5" xfId="23638"/>
    <cellStyle name="Normal 3 2 2 5 2" xfId="23639"/>
    <cellStyle name="Normal 3 2 2 5 3" xfId="23640"/>
    <cellStyle name="Normal 3 2 2 6" xfId="23641"/>
    <cellStyle name="Normal 3 2 2 6 2" xfId="23642"/>
    <cellStyle name="Normal 3 2 2 6 3" xfId="23643"/>
    <cellStyle name="Normal 3 2 2 7" xfId="23644"/>
    <cellStyle name="Normal 3 2 2 7 2" xfId="23645"/>
    <cellStyle name="Normal 3 2 2 7 3" xfId="23646"/>
    <cellStyle name="Normal 3 2 2 8" xfId="23647"/>
    <cellStyle name="Normal 3 2 2 9" xfId="23648"/>
    <cellStyle name="Normal 3 2 3" xfId="23649"/>
    <cellStyle name="Normal 3 2 3 2" xfId="23650"/>
    <cellStyle name="Normal 3 2 3 2 2" xfId="23651"/>
    <cellStyle name="Normal 3 2 3 2 3" xfId="23652"/>
    <cellStyle name="Normal 3 2 3 3" xfId="23653"/>
    <cellStyle name="Normal 3 2 3 3 2" xfId="23654"/>
    <cellStyle name="Normal 3 2 3 3 3" xfId="23655"/>
    <cellStyle name="Normal 3 2 3 4" xfId="23656"/>
    <cellStyle name="Normal 3 2 3 4 2" xfId="23657"/>
    <cellStyle name="Normal 3 2 3 4 3" xfId="23658"/>
    <cellStyle name="Normal 3 2 3 5" xfId="23659"/>
    <cellStyle name="Normal 3 2 3 5 2" xfId="23660"/>
    <cellStyle name="Normal 3 2 3 5 3" xfId="23661"/>
    <cellStyle name="Normal 3 2 3 6" xfId="23662"/>
    <cellStyle name="Normal 3 2 3 7" xfId="23663"/>
    <cellStyle name="Normal 3 2 4" xfId="23664"/>
    <cellStyle name="Normal 3 2 4 2" xfId="23665"/>
    <cellStyle name="Normal 3 2 4 2 2" xfId="23666"/>
    <cellStyle name="Normal 3 2 4 2 3" xfId="23667"/>
    <cellStyle name="Normal 3 2 4 3" xfId="23668"/>
    <cellStyle name="Normal 3 2 4 3 2" xfId="23669"/>
    <cellStyle name="Normal 3 2 4 3 3" xfId="23670"/>
    <cellStyle name="Normal 3 2 4 4" xfId="23671"/>
    <cellStyle name="Normal 3 2 4 4 2" xfId="23672"/>
    <cellStyle name="Normal 3 2 4 4 3" xfId="23673"/>
    <cellStyle name="Normal 3 2 4 5" xfId="23674"/>
    <cellStyle name="Normal 3 2 4 5 2" xfId="23675"/>
    <cellStyle name="Normal 3 2 4 5 3" xfId="23676"/>
    <cellStyle name="Normal 3 2 4 6" xfId="23677"/>
    <cellStyle name="Normal 3 2 4 7" xfId="23678"/>
    <cellStyle name="Normal 3 2 5" xfId="23679"/>
    <cellStyle name="Normal 3 2 5 2" xfId="23680"/>
    <cellStyle name="Normal 3 2 5 3" xfId="23681"/>
    <cellStyle name="Normal 3 2 6" xfId="23682"/>
    <cellStyle name="Normal 3 2 6 2" xfId="23683"/>
    <cellStyle name="Normal 3 2 6 3" xfId="23684"/>
    <cellStyle name="Normal 3 2 7" xfId="23685"/>
    <cellStyle name="Normal 3 2 7 2" xfId="23686"/>
    <cellStyle name="Normal 3 2 7 3" xfId="23687"/>
    <cellStyle name="Normal 3 2 8" xfId="23688"/>
    <cellStyle name="Normal 3 2 8 2" xfId="23689"/>
    <cellStyle name="Normal 3 2 8 3" xfId="23690"/>
    <cellStyle name="Normal 3 2 9" xfId="23691"/>
    <cellStyle name="Normal 3 3" xfId="23692"/>
    <cellStyle name="Normal 3 3 2" xfId="23693"/>
    <cellStyle name="Normal 3 3 2 2" xfId="23694"/>
    <cellStyle name="Normal 3 3 2 2 2" xfId="23695"/>
    <cellStyle name="Normal 3 3 2 2 3" xfId="23696"/>
    <cellStyle name="Normal 3 3 2 3" xfId="23697"/>
    <cellStyle name="Normal 3 3 2 3 2" xfId="23698"/>
    <cellStyle name="Normal 3 3 2 3 3" xfId="23699"/>
    <cellStyle name="Normal 3 3 2 4" xfId="23700"/>
    <cellStyle name="Normal 3 3 2 4 2" xfId="23701"/>
    <cellStyle name="Normal 3 3 2 4 3" xfId="23702"/>
    <cellStyle name="Normal 3 3 2 5" xfId="23703"/>
    <cellStyle name="Normal 3 3 2 5 2" xfId="23704"/>
    <cellStyle name="Normal 3 3 2 5 3" xfId="23705"/>
    <cellStyle name="Normal 3 3 2 6" xfId="23706"/>
    <cellStyle name="Normal 3 3 2 7" xfId="23707"/>
    <cellStyle name="Normal 3 3 3" xfId="23708"/>
    <cellStyle name="Normal 3 3 3 2" xfId="23709"/>
    <cellStyle name="Normal 3 3 3 2 2" xfId="23710"/>
    <cellStyle name="Normal 3 3 3 2 3" xfId="23711"/>
    <cellStyle name="Normal 3 3 3 3" xfId="23712"/>
    <cellStyle name="Normal 3 3 3 3 2" xfId="23713"/>
    <cellStyle name="Normal 3 3 3 3 3" xfId="23714"/>
    <cellStyle name="Normal 3 3 3 4" xfId="23715"/>
    <cellStyle name="Normal 3 3 3 4 2" xfId="23716"/>
    <cellStyle name="Normal 3 3 3 4 3" xfId="23717"/>
    <cellStyle name="Normal 3 3 3 5" xfId="23718"/>
    <cellStyle name="Normal 3 3 3 5 2" xfId="23719"/>
    <cellStyle name="Normal 3 3 3 5 3" xfId="23720"/>
    <cellStyle name="Normal 3 3 3 6" xfId="23721"/>
    <cellStyle name="Normal 3 3 3 7" xfId="23722"/>
    <cellStyle name="Normal 3 3 4" xfId="23723"/>
    <cellStyle name="Normal 3 3 4 2" xfId="23724"/>
    <cellStyle name="Normal 3 3 4 3" xfId="23725"/>
    <cellStyle name="Normal 3 3 5" xfId="23726"/>
    <cellStyle name="Normal 3 3 5 2" xfId="23727"/>
    <cellStyle name="Normal 3 3 5 3" xfId="23728"/>
    <cellStyle name="Normal 3 3 6" xfId="23729"/>
    <cellStyle name="Normal 3 3 6 2" xfId="23730"/>
    <cellStyle name="Normal 3 3 6 3" xfId="23731"/>
    <cellStyle name="Normal 3 3 7" xfId="23732"/>
    <cellStyle name="Normal 3 3 7 2" xfId="23733"/>
    <cellStyle name="Normal 3 3 7 3" xfId="23734"/>
    <cellStyle name="Normal 3 3 8" xfId="23735"/>
    <cellStyle name="Normal 3 3 9" xfId="23736"/>
    <cellStyle name="Normal 3 4" xfId="23737"/>
    <cellStyle name="Normal 3 4 2" xfId="23738"/>
    <cellStyle name="Normal 3 4 2 2" xfId="23739"/>
    <cellStyle name="Normal 3 4 2 3" xfId="23740"/>
    <cellStyle name="Normal 3 4 3" xfId="23741"/>
    <cellStyle name="Normal 3 4 3 2" xfId="23742"/>
    <cellStyle name="Normal 3 4 3 3" xfId="23743"/>
    <cellStyle name="Normal 3 4 4" xfId="23744"/>
    <cellStyle name="Normal 3 4 4 2" xfId="23745"/>
    <cellStyle name="Normal 3 4 4 3" xfId="23746"/>
    <cellStyle name="Normal 3 4 5" xfId="23747"/>
    <cellStyle name="Normal 3 4 5 2" xfId="23748"/>
    <cellStyle name="Normal 3 4 5 3" xfId="23749"/>
    <cellStyle name="Normal 3 4 6" xfId="23750"/>
    <cellStyle name="Normal 3 4 7" xfId="23751"/>
    <cellStyle name="Normal 3 5" xfId="23752"/>
    <cellStyle name="Normal 3 5 2" xfId="23753"/>
    <cellStyle name="Normal 3 5 2 2" xfId="23754"/>
    <cellStyle name="Normal 3 5 2 3" xfId="23755"/>
    <cellStyle name="Normal 3 5 3" xfId="23756"/>
    <cellStyle name="Normal 3 5 3 2" xfId="23757"/>
    <cellStyle name="Normal 3 5 3 3" xfId="23758"/>
    <cellStyle name="Normal 3 5 4" xfId="23759"/>
    <cellStyle name="Normal 3 5 4 2" xfId="23760"/>
    <cellStyle name="Normal 3 5 4 3" xfId="23761"/>
    <cellStyle name="Normal 3 5 5" xfId="23762"/>
    <cellStyle name="Normal 3 5 5 2" xfId="23763"/>
    <cellStyle name="Normal 3 5 5 3" xfId="23764"/>
    <cellStyle name="Normal 3 5 6" xfId="23765"/>
    <cellStyle name="Normal 3 5 7" xfId="23766"/>
    <cellStyle name="Normal 3 6" xfId="23767"/>
    <cellStyle name="Normal 3 6 2" xfId="23768"/>
    <cellStyle name="Normal 3 6 3" xfId="23769"/>
    <cellStyle name="Normal 3 7" xfId="23770"/>
    <cellStyle name="Normal 3 7 2" xfId="23771"/>
    <cellStyle name="Normal 3 7 3" xfId="23772"/>
    <cellStyle name="Normal 3 8" xfId="23773"/>
    <cellStyle name="Normal 3 8 2" xfId="23774"/>
    <cellStyle name="Normal 3 8 3" xfId="23775"/>
    <cellStyle name="Normal 3 9" xfId="23776"/>
    <cellStyle name="Normal 3 9 2" xfId="23777"/>
    <cellStyle name="Normal 3 9 3" xfId="23778"/>
    <cellStyle name="Normal 30" xfId="23779"/>
    <cellStyle name="Normal 30 2" xfId="23780"/>
    <cellStyle name="Normal 30 3" xfId="23781"/>
    <cellStyle name="Normal 31" xfId="23782"/>
    <cellStyle name="Normal 31 2" xfId="23783"/>
    <cellStyle name="Normal 31 3" xfId="23784"/>
    <cellStyle name="Normal 32" xfId="23785"/>
    <cellStyle name="Normal 32 2" xfId="23786"/>
    <cellStyle name="Normal 33" xfId="23787"/>
    <cellStyle name="Normal 34" xfId="23788"/>
    <cellStyle name="Normal 35" xfId="23789"/>
    <cellStyle name="Normal 36" xfId="23790"/>
    <cellStyle name="Normal 37" xfId="23791"/>
    <cellStyle name="Normal 37 2" xfId="23792"/>
    <cellStyle name="Normal 38" xfId="23793"/>
    <cellStyle name="Normal 39" xfId="23794"/>
    <cellStyle name="Normal 4" xfId="23795"/>
    <cellStyle name="Normal 4 10" xfId="23796"/>
    <cellStyle name="Normal 4 11" xfId="23797"/>
    <cellStyle name="Normal 4 2" xfId="23798"/>
    <cellStyle name="Normal 4 2 2" xfId="23799"/>
    <cellStyle name="Normal 4 2 3" xfId="23800"/>
    <cellStyle name="Normal 4 3" xfId="23801"/>
    <cellStyle name="Normal 4 3 2" xfId="23802"/>
    <cellStyle name="Normal 4 4" xfId="23803"/>
    <cellStyle name="Normal 4 4 2" xfId="23804"/>
    <cellStyle name="Normal 4 5" xfId="23805"/>
    <cellStyle name="Normal 4 5 2" xfId="23806"/>
    <cellStyle name="Normal 4 6" xfId="23807"/>
    <cellStyle name="Normal 4 6 2" xfId="23808"/>
    <cellStyle name="Normal 4 7" xfId="23809"/>
    <cellStyle name="Normal 4 8" xfId="23810"/>
    <cellStyle name="Normal 4 8 2" xfId="23811"/>
    <cellStyle name="Normal 4 8 3" xfId="23812"/>
    <cellStyle name="Normal 4 8 4" xfId="23813"/>
    <cellStyle name="Normal 4 9" xfId="23814"/>
    <cellStyle name="Normal 4_5A4 10-11 Templates Final" xfId="23815"/>
    <cellStyle name="Normal 40" xfId="23816"/>
    <cellStyle name="Normal 41" xfId="23817"/>
    <cellStyle name="Normal 42" xfId="23818"/>
    <cellStyle name="Normal 43" xfId="23819"/>
    <cellStyle name="Normal 44" xfId="23820"/>
    <cellStyle name="Normal 45" xfId="23821"/>
    <cellStyle name="Normal 46" xfId="23822"/>
    <cellStyle name="Normal 47" xfId="23823"/>
    <cellStyle name="Normal 48" xfId="23824"/>
    <cellStyle name="Normal 49" xfId="23825"/>
    <cellStyle name="Normal 5" xfId="23826"/>
    <cellStyle name="Normal 5 10" xfId="23827"/>
    <cellStyle name="Normal 5 11" xfId="23828"/>
    <cellStyle name="Normal 5 2" xfId="23829"/>
    <cellStyle name="Normal 5 2 10" xfId="23830"/>
    <cellStyle name="Normal 5 2 11" xfId="23831"/>
    <cellStyle name="Normal 5 2 2" xfId="23832"/>
    <cellStyle name="Normal 5 2 2 10" xfId="23833"/>
    <cellStyle name="Normal 5 2 2 2" xfId="23834"/>
    <cellStyle name="Normal 5 2 2 2 2" xfId="23835"/>
    <cellStyle name="Normal 5 2 2 2 2 2" xfId="23836"/>
    <cellStyle name="Normal 5 2 2 2 2 3" xfId="23837"/>
    <cellStyle name="Normal 5 2 2 2 3" xfId="23838"/>
    <cellStyle name="Normal 5 2 2 2 3 2" xfId="23839"/>
    <cellStyle name="Normal 5 2 2 2 3 3" xfId="23840"/>
    <cellStyle name="Normal 5 2 2 2 4" xfId="23841"/>
    <cellStyle name="Normal 5 2 2 2 4 2" xfId="23842"/>
    <cellStyle name="Normal 5 2 2 2 4 3" xfId="23843"/>
    <cellStyle name="Normal 5 2 2 2 5" xfId="23844"/>
    <cellStyle name="Normal 5 2 2 2 5 2" xfId="23845"/>
    <cellStyle name="Normal 5 2 2 2 5 3" xfId="23846"/>
    <cellStyle name="Normal 5 2 2 2 6" xfId="23847"/>
    <cellStyle name="Normal 5 2 2 2 7" xfId="23848"/>
    <cellStyle name="Normal 5 2 2 3" xfId="23849"/>
    <cellStyle name="Normal 5 2 2 3 2" xfId="23850"/>
    <cellStyle name="Normal 5 2 2 3 2 2" xfId="23851"/>
    <cellStyle name="Normal 5 2 2 3 2 3" xfId="23852"/>
    <cellStyle name="Normal 5 2 2 3 3" xfId="23853"/>
    <cellStyle name="Normal 5 2 2 3 3 2" xfId="23854"/>
    <cellStyle name="Normal 5 2 2 3 3 3" xfId="23855"/>
    <cellStyle name="Normal 5 2 2 3 4" xfId="23856"/>
    <cellStyle name="Normal 5 2 2 3 4 2" xfId="23857"/>
    <cellStyle name="Normal 5 2 2 3 4 3" xfId="23858"/>
    <cellStyle name="Normal 5 2 2 3 5" xfId="23859"/>
    <cellStyle name="Normal 5 2 2 3 5 2" xfId="23860"/>
    <cellStyle name="Normal 5 2 2 3 5 3" xfId="23861"/>
    <cellStyle name="Normal 5 2 2 3 6" xfId="23862"/>
    <cellStyle name="Normal 5 2 2 3 7" xfId="23863"/>
    <cellStyle name="Normal 5 2 2 4" xfId="23864"/>
    <cellStyle name="Normal 5 2 2 4 2" xfId="23865"/>
    <cellStyle name="Normal 5 2 2 4 3" xfId="23866"/>
    <cellStyle name="Normal 5 2 2 5" xfId="23867"/>
    <cellStyle name="Normal 5 2 2 5 2" xfId="23868"/>
    <cellStyle name="Normal 5 2 2 5 3" xfId="23869"/>
    <cellStyle name="Normal 5 2 2 6" xfId="23870"/>
    <cellStyle name="Normal 5 2 2 6 2" xfId="23871"/>
    <cellStyle name="Normal 5 2 2 6 3" xfId="23872"/>
    <cellStyle name="Normal 5 2 2 7" xfId="23873"/>
    <cellStyle name="Normal 5 2 2 7 2" xfId="23874"/>
    <cellStyle name="Normal 5 2 2 7 3" xfId="23875"/>
    <cellStyle name="Normal 5 2 2 8" xfId="23876"/>
    <cellStyle name="Normal 5 2 2 9" xfId="23877"/>
    <cellStyle name="Normal 5 2 3" xfId="23878"/>
    <cellStyle name="Normal 5 2 3 2" xfId="23879"/>
    <cellStyle name="Normal 5 2 3 2 2" xfId="23880"/>
    <cellStyle name="Normal 5 2 3 2 3" xfId="23881"/>
    <cellStyle name="Normal 5 2 3 3" xfId="23882"/>
    <cellStyle name="Normal 5 2 3 3 2" xfId="23883"/>
    <cellStyle name="Normal 5 2 3 3 3" xfId="23884"/>
    <cellStyle name="Normal 5 2 3 4" xfId="23885"/>
    <cellStyle name="Normal 5 2 3 4 2" xfId="23886"/>
    <cellStyle name="Normal 5 2 3 4 3" xfId="23887"/>
    <cellStyle name="Normal 5 2 3 5" xfId="23888"/>
    <cellStyle name="Normal 5 2 3 5 2" xfId="23889"/>
    <cellStyle name="Normal 5 2 3 5 3" xfId="23890"/>
    <cellStyle name="Normal 5 2 3 6" xfId="23891"/>
    <cellStyle name="Normal 5 2 3 7" xfId="23892"/>
    <cellStyle name="Normal 5 2 4" xfId="23893"/>
    <cellStyle name="Normal 5 2 4 2" xfId="23894"/>
    <cellStyle name="Normal 5 2 4 2 2" xfId="23895"/>
    <cellStyle name="Normal 5 2 4 2 3" xfId="23896"/>
    <cellStyle name="Normal 5 2 4 3" xfId="23897"/>
    <cellStyle name="Normal 5 2 4 3 2" xfId="23898"/>
    <cellStyle name="Normal 5 2 4 3 3" xfId="23899"/>
    <cellStyle name="Normal 5 2 4 4" xfId="23900"/>
    <cellStyle name="Normal 5 2 4 4 2" xfId="23901"/>
    <cellStyle name="Normal 5 2 4 4 3" xfId="23902"/>
    <cellStyle name="Normal 5 2 4 5" xfId="23903"/>
    <cellStyle name="Normal 5 2 4 5 2" xfId="23904"/>
    <cellStyle name="Normal 5 2 4 5 3" xfId="23905"/>
    <cellStyle name="Normal 5 2 4 6" xfId="23906"/>
    <cellStyle name="Normal 5 2 4 7" xfId="23907"/>
    <cellStyle name="Normal 5 2 5" xfId="23908"/>
    <cellStyle name="Normal 5 2 5 2" xfId="23909"/>
    <cellStyle name="Normal 5 2 5 3" xfId="23910"/>
    <cellStyle name="Normal 5 2 6" xfId="23911"/>
    <cellStyle name="Normal 5 2 6 2" xfId="23912"/>
    <cellStyle name="Normal 5 2 6 3" xfId="23913"/>
    <cellStyle name="Normal 5 2 7" xfId="23914"/>
    <cellStyle name="Normal 5 2 7 2" xfId="23915"/>
    <cellStyle name="Normal 5 2 7 3" xfId="23916"/>
    <cellStyle name="Normal 5 2 8" xfId="23917"/>
    <cellStyle name="Normal 5 2 8 2" xfId="23918"/>
    <cellStyle name="Normal 5 2 8 3" xfId="23919"/>
    <cellStyle name="Normal 5 2 9" xfId="23920"/>
    <cellStyle name="Normal 5 3" xfId="23921"/>
    <cellStyle name="Normal 5 3 2" xfId="23922"/>
    <cellStyle name="Normal 5 3 2 2" xfId="23923"/>
    <cellStyle name="Normal 5 3 2 2 2" xfId="23924"/>
    <cellStyle name="Normal 5 3 2 2 3" xfId="23925"/>
    <cellStyle name="Normal 5 3 2 3" xfId="23926"/>
    <cellStyle name="Normal 5 3 2 3 2" xfId="23927"/>
    <cellStyle name="Normal 5 3 2 3 3" xfId="23928"/>
    <cellStyle name="Normal 5 3 2 4" xfId="23929"/>
    <cellStyle name="Normal 5 3 2 4 2" xfId="23930"/>
    <cellStyle name="Normal 5 3 2 4 3" xfId="23931"/>
    <cellStyle name="Normal 5 3 2 5" xfId="23932"/>
    <cellStyle name="Normal 5 3 2 5 2" xfId="23933"/>
    <cellStyle name="Normal 5 3 2 5 3" xfId="23934"/>
    <cellStyle name="Normal 5 3 2 6" xfId="23935"/>
    <cellStyle name="Normal 5 3 2 7" xfId="23936"/>
    <cellStyle name="Normal 5 3 3" xfId="23937"/>
    <cellStyle name="Normal 5 3 3 2" xfId="23938"/>
    <cellStyle name="Normal 5 3 3 2 2" xfId="23939"/>
    <cellStyle name="Normal 5 3 3 2 3" xfId="23940"/>
    <cellStyle name="Normal 5 3 3 3" xfId="23941"/>
    <cellStyle name="Normal 5 3 3 3 2" xfId="23942"/>
    <cellStyle name="Normal 5 3 3 3 3" xfId="23943"/>
    <cellStyle name="Normal 5 3 3 4" xfId="23944"/>
    <cellStyle name="Normal 5 3 3 4 2" xfId="23945"/>
    <cellStyle name="Normal 5 3 3 4 3" xfId="23946"/>
    <cellStyle name="Normal 5 3 3 5" xfId="23947"/>
    <cellStyle name="Normal 5 3 3 5 2" xfId="23948"/>
    <cellStyle name="Normal 5 3 3 5 3" xfId="23949"/>
    <cellStyle name="Normal 5 3 3 6" xfId="23950"/>
    <cellStyle name="Normal 5 3 3 7" xfId="23951"/>
    <cellStyle name="Normal 5 3 4" xfId="23952"/>
    <cellStyle name="Normal 5 3 4 2" xfId="23953"/>
    <cellStyle name="Normal 5 3 4 3" xfId="23954"/>
    <cellStyle name="Normal 5 3 5" xfId="23955"/>
    <cellStyle name="Normal 5 3 5 2" xfId="23956"/>
    <cellStyle name="Normal 5 3 5 3" xfId="23957"/>
    <cellStyle name="Normal 5 3 6" xfId="23958"/>
    <cellStyle name="Normal 5 3 6 2" xfId="23959"/>
    <cellStyle name="Normal 5 3 6 3" xfId="23960"/>
    <cellStyle name="Normal 5 3 7" xfId="23961"/>
    <cellStyle name="Normal 5 3 7 2" xfId="23962"/>
    <cellStyle name="Normal 5 3 7 3" xfId="23963"/>
    <cellStyle name="Normal 5 3 8" xfId="23964"/>
    <cellStyle name="Normal 5 3 9" xfId="23965"/>
    <cellStyle name="Normal 5 4" xfId="23966"/>
    <cellStyle name="Normal 5 4 2" xfId="23967"/>
    <cellStyle name="Normal 5 4 2 2" xfId="23968"/>
    <cellStyle name="Normal 5 4 2 3" xfId="23969"/>
    <cellStyle name="Normal 5 4 3" xfId="23970"/>
    <cellStyle name="Normal 5 4 3 2" xfId="23971"/>
    <cellStyle name="Normal 5 4 3 3" xfId="23972"/>
    <cellStyle name="Normal 5 4 4" xfId="23973"/>
    <cellStyle name="Normal 5 4 4 2" xfId="23974"/>
    <cellStyle name="Normal 5 4 4 3" xfId="23975"/>
    <cellStyle name="Normal 5 4 5" xfId="23976"/>
    <cellStyle name="Normal 5 4 5 2" xfId="23977"/>
    <cellStyle name="Normal 5 4 5 3" xfId="23978"/>
    <cellStyle name="Normal 5 4 6" xfId="23979"/>
    <cellStyle name="Normal 5 4 7" xfId="23980"/>
    <cellStyle name="Normal 5 5" xfId="23981"/>
    <cellStyle name="Normal 5 5 2" xfId="23982"/>
    <cellStyle name="Normal 5 5 2 2" xfId="23983"/>
    <cellStyle name="Normal 5 5 2 3" xfId="23984"/>
    <cellStyle name="Normal 5 5 3" xfId="23985"/>
    <cellStyle name="Normal 5 5 3 2" xfId="23986"/>
    <cellStyle name="Normal 5 5 3 3" xfId="23987"/>
    <cellStyle name="Normal 5 5 4" xfId="23988"/>
    <cellStyle name="Normal 5 5 4 2" xfId="23989"/>
    <cellStyle name="Normal 5 5 4 3" xfId="23990"/>
    <cellStyle name="Normal 5 5 5" xfId="23991"/>
    <cellStyle name="Normal 5 5 5 2" xfId="23992"/>
    <cellStyle name="Normal 5 5 5 3" xfId="23993"/>
    <cellStyle name="Normal 5 5 6" xfId="23994"/>
    <cellStyle name="Normal 5 5 7" xfId="23995"/>
    <cellStyle name="Normal 5 6" xfId="23996"/>
    <cellStyle name="Normal 5 6 2" xfId="23997"/>
    <cellStyle name="Normal 5 6 3" xfId="23998"/>
    <cellStyle name="Normal 5 7" xfId="23999"/>
    <cellStyle name="Normal 5 7 2" xfId="24000"/>
    <cellStyle name="Normal 5 7 3" xfId="24001"/>
    <cellStyle name="Normal 5 8" xfId="24002"/>
    <cellStyle name="Normal 5 8 2" xfId="24003"/>
    <cellStyle name="Normal 5 8 3" xfId="24004"/>
    <cellStyle name="Normal 5 8 4" xfId="24005"/>
    <cellStyle name="Normal 5 9" xfId="24006"/>
    <cellStyle name="Normal 5 9 2" xfId="24007"/>
    <cellStyle name="Normal 5 9 3" xfId="24008"/>
    <cellStyle name="Normal 5_5A4 10-11 Templates Final" xfId="24009"/>
    <cellStyle name="Normal 50" xfId="24010"/>
    <cellStyle name="Normal 51" xfId="24011"/>
    <cellStyle name="Normal 52" xfId="24012"/>
    <cellStyle name="Normal 53" xfId="24013"/>
    <cellStyle name="Normal 54" xfId="24014"/>
    <cellStyle name="Normal 55" xfId="24015"/>
    <cellStyle name="Normal 58" xfId="24016"/>
    <cellStyle name="Normal 59" xfId="24017"/>
    <cellStyle name="Normal 6" xfId="24018"/>
    <cellStyle name="Normal 6 10" xfId="24019"/>
    <cellStyle name="Normal 6 11" xfId="24020"/>
    <cellStyle name="Normal 6 2" xfId="24021"/>
    <cellStyle name="Normal 6 2 10" xfId="24022"/>
    <cellStyle name="Normal 6 2 11" xfId="24023"/>
    <cellStyle name="Normal 6 2 2" xfId="24024"/>
    <cellStyle name="Normal 6 2 2 2" xfId="24025"/>
    <cellStyle name="Normal 6 2 2 2 2" xfId="24026"/>
    <cellStyle name="Normal 6 2 2 2 2 2" xfId="24027"/>
    <cellStyle name="Normal 6 2 2 2 2 3" xfId="24028"/>
    <cellStyle name="Normal 6 2 2 2 3" xfId="24029"/>
    <cellStyle name="Normal 6 2 2 2 3 2" xfId="24030"/>
    <cellStyle name="Normal 6 2 2 2 3 3" xfId="24031"/>
    <cellStyle name="Normal 6 2 2 2 4" xfId="24032"/>
    <cellStyle name="Normal 6 2 2 2 4 2" xfId="24033"/>
    <cellStyle name="Normal 6 2 2 2 4 3" xfId="24034"/>
    <cellStyle name="Normal 6 2 2 2 5" xfId="24035"/>
    <cellStyle name="Normal 6 2 2 2 5 2" xfId="24036"/>
    <cellStyle name="Normal 6 2 2 2 5 3" xfId="24037"/>
    <cellStyle name="Normal 6 2 2 2 6" xfId="24038"/>
    <cellStyle name="Normal 6 2 2 2 7" xfId="24039"/>
    <cellStyle name="Normal 6 2 2 3" xfId="24040"/>
    <cellStyle name="Normal 6 2 2 3 2" xfId="24041"/>
    <cellStyle name="Normal 6 2 2 3 2 2" xfId="24042"/>
    <cellStyle name="Normal 6 2 2 3 2 3" xfId="24043"/>
    <cellStyle name="Normal 6 2 2 3 3" xfId="24044"/>
    <cellStyle name="Normal 6 2 2 3 3 2" xfId="24045"/>
    <cellStyle name="Normal 6 2 2 3 3 3" xfId="24046"/>
    <cellStyle name="Normal 6 2 2 3 4" xfId="24047"/>
    <cellStyle name="Normal 6 2 2 3 4 2" xfId="24048"/>
    <cellStyle name="Normal 6 2 2 3 4 3" xfId="24049"/>
    <cellStyle name="Normal 6 2 2 3 5" xfId="24050"/>
    <cellStyle name="Normal 6 2 2 3 5 2" xfId="24051"/>
    <cellStyle name="Normal 6 2 2 3 5 3" xfId="24052"/>
    <cellStyle name="Normal 6 2 2 3 6" xfId="24053"/>
    <cellStyle name="Normal 6 2 2 3 7" xfId="24054"/>
    <cellStyle name="Normal 6 2 2 4" xfId="24055"/>
    <cellStyle name="Normal 6 2 2 4 2" xfId="24056"/>
    <cellStyle name="Normal 6 2 2 4 3" xfId="24057"/>
    <cellStyle name="Normal 6 2 2 5" xfId="24058"/>
    <cellStyle name="Normal 6 2 2 5 2" xfId="24059"/>
    <cellStyle name="Normal 6 2 2 5 3" xfId="24060"/>
    <cellStyle name="Normal 6 2 2 6" xfId="24061"/>
    <cellStyle name="Normal 6 2 2 6 2" xfId="24062"/>
    <cellStyle name="Normal 6 2 2 6 3" xfId="24063"/>
    <cellStyle name="Normal 6 2 2 7" xfId="24064"/>
    <cellStyle name="Normal 6 2 2 7 2" xfId="24065"/>
    <cellStyle name="Normal 6 2 2 7 3" xfId="24066"/>
    <cellStyle name="Normal 6 2 2 8" xfId="24067"/>
    <cellStyle name="Normal 6 2 2 9" xfId="24068"/>
    <cellStyle name="Normal 6 2 3" xfId="24069"/>
    <cellStyle name="Normal 6 2 3 2" xfId="24070"/>
    <cellStyle name="Normal 6 2 3 2 2" xfId="24071"/>
    <cellStyle name="Normal 6 2 3 2 3" xfId="24072"/>
    <cellStyle name="Normal 6 2 3 3" xfId="24073"/>
    <cellStyle name="Normal 6 2 3 3 2" xfId="24074"/>
    <cellStyle name="Normal 6 2 3 3 3" xfId="24075"/>
    <cellStyle name="Normal 6 2 3 4" xfId="24076"/>
    <cellStyle name="Normal 6 2 3 4 2" xfId="24077"/>
    <cellStyle name="Normal 6 2 3 4 3" xfId="24078"/>
    <cellStyle name="Normal 6 2 3 5" xfId="24079"/>
    <cellStyle name="Normal 6 2 3 5 2" xfId="24080"/>
    <cellStyle name="Normal 6 2 3 5 3" xfId="24081"/>
    <cellStyle name="Normal 6 2 3 6" xfId="24082"/>
    <cellStyle name="Normal 6 2 3 7" xfId="24083"/>
    <cellStyle name="Normal 6 2 4" xfId="24084"/>
    <cellStyle name="Normal 6 2 4 2" xfId="24085"/>
    <cellStyle name="Normal 6 2 4 2 2" xfId="24086"/>
    <cellStyle name="Normal 6 2 4 2 3" xfId="24087"/>
    <cellStyle name="Normal 6 2 4 3" xfId="24088"/>
    <cellStyle name="Normal 6 2 4 3 2" xfId="24089"/>
    <cellStyle name="Normal 6 2 4 3 3" xfId="24090"/>
    <cellStyle name="Normal 6 2 4 4" xfId="24091"/>
    <cellStyle name="Normal 6 2 4 4 2" xfId="24092"/>
    <cellStyle name="Normal 6 2 4 4 3" xfId="24093"/>
    <cellStyle name="Normal 6 2 4 5" xfId="24094"/>
    <cellStyle name="Normal 6 2 4 5 2" xfId="24095"/>
    <cellStyle name="Normal 6 2 4 5 3" xfId="24096"/>
    <cellStyle name="Normal 6 2 4 6" xfId="24097"/>
    <cellStyle name="Normal 6 2 4 7" xfId="24098"/>
    <cellStyle name="Normal 6 2 5" xfId="24099"/>
    <cellStyle name="Normal 6 2 5 2" xfId="24100"/>
    <cellStyle name="Normal 6 2 5 3" xfId="24101"/>
    <cellStyle name="Normal 6 2 6" xfId="24102"/>
    <cellStyle name="Normal 6 2 6 2" xfId="24103"/>
    <cellStyle name="Normal 6 2 6 3" xfId="24104"/>
    <cellStyle name="Normal 6 2 7" xfId="24105"/>
    <cellStyle name="Normal 6 2 7 2" xfId="24106"/>
    <cellStyle name="Normal 6 2 7 3" xfId="24107"/>
    <cellStyle name="Normal 6 2 8" xfId="24108"/>
    <cellStyle name="Normal 6 2 8 2" xfId="24109"/>
    <cellStyle name="Normal 6 2 8 3" xfId="24110"/>
    <cellStyle name="Normal 6 2 9" xfId="24111"/>
    <cellStyle name="Normal 6 3" xfId="24112"/>
    <cellStyle name="Normal 6 3 2" xfId="24113"/>
    <cellStyle name="Normal 6 3 2 2" xfId="24114"/>
    <cellStyle name="Normal 6 3 2 2 2" xfId="24115"/>
    <cellStyle name="Normal 6 3 2 2 3" xfId="24116"/>
    <cellStyle name="Normal 6 3 2 3" xfId="24117"/>
    <cellStyle name="Normal 6 3 2 3 2" xfId="24118"/>
    <cellStyle name="Normal 6 3 2 3 3" xfId="24119"/>
    <cellStyle name="Normal 6 3 2 4" xfId="24120"/>
    <cellStyle name="Normal 6 3 2 4 2" xfId="24121"/>
    <cellStyle name="Normal 6 3 2 4 3" xfId="24122"/>
    <cellStyle name="Normal 6 3 2 5" xfId="24123"/>
    <cellStyle name="Normal 6 3 2 5 2" xfId="24124"/>
    <cellStyle name="Normal 6 3 2 5 3" xfId="24125"/>
    <cellStyle name="Normal 6 3 2 6" xfId="24126"/>
    <cellStyle name="Normal 6 3 2 7" xfId="24127"/>
    <cellStyle name="Normal 6 3 3" xfId="24128"/>
    <cellStyle name="Normal 6 3 3 2" xfId="24129"/>
    <cellStyle name="Normal 6 3 3 2 2" xfId="24130"/>
    <cellStyle name="Normal 6 3 3 2 3" xfId="24131"/>
    <cellStyle name="Normal 6 3 3 3" xfId="24132"/>
    <cellStyle name="Normal 6 3 3 3 2" xfId="24133"/>
    <cellStyle name="Normal 6 3 3 3 3" xfId="24134"/>
    <cellStyle name="Normal 6 3 3 4" xfId="24135"/>
    <cellStyle name="Normal 6 3 3 4 2" xfId="24136"/>
    <cellStyle name="Normal 6 3 3 4 3" xfId="24137"/>
    <cellStyle name="Normal 6 3 3 5" xfId="24138"/>
    <cellStyle name="Normal 6 3 3 5 2" xfId="24139"/>
    <cellStyle name="Normal 6 3 3 5 3" xfId="24140"/>
    <cellStyle name="Normal 6 3 3 6" xfId="24141"/>
    <cellStyle name="Normal 6 3 3 7" xfId="24142"/>
    <cellStyle name="Normal 6 3 4" xfId="24143"/>
    <cellStyle name="Normal 6 3 4 2" xfId="24144"/>
    <cellStyle name="Normal 6 3 4 3" xfId="24145"/>
    <cellStyle name="Normal 6 3 5" xfId="24146"/>
    <cellStyle name="Normal 6 3 5 2" xfId="24147"/>
    <cellStyle name="Normal 6 3 5 3" xfId="24148"/>
    <cellStyle name="Normal 6 3 6" xfId="24149"/>
    <cellStyle name="Normal 6 3 6 2" xfId="24150"/>
    <cellStyle name="Normal 6 3 6 3" xfId="24151"/>
    <cellStyle name="Normal 6 3 7" xfId="24152"/>
    <cellStyle name="Normal 6 3 7 2" xfId="24153"/>
    <cellStyle name="Normal 6 3 7 3" xfId="24154"/>
    <cellStyle name="Normal 6 3 8" xfId="24155"/>
    <cellStyle name="Normal 6 3 9" xfId="24156"/>
    <cellStyle name="Normal 6 4" xfId="24157"/>
    <cellStyle name="Normal 6 4 2" xfId="24158"/>
    <cellStyle name="Normal 6 4 2 2" xfId="24159"/>
    <cellStyle name="Normal 6 4 2 3" xfId="24160"/>
    <cellStyle name="Normal 6 4 3" xfId="24161"/>
    <cellStyle name="Normal 6 4 3 2" xfId="24162"/>
    <cellStyle name="Normal 6 4 3 3" xfId="24163"/>
    <cellStyle name="Normal 6 4 4" xfId="24164"/>
    <cellStyle name="Normal 6 4 4 2" xfId="24165"/>
    <cellStyle name="Normal 6 4 4 3" xfId="24166"/>
    <cellStyle name="Normal 6 4 5" xfId="24167"/>
    <cellStyle name="Normal 6 4 5 2" xfId="24168"/>
    <cellStyle name="Normal 6 4 5 3" xfId="24169"/>
    <cellStyle name="Normal 6 4 6" xfId="24170"/>
    <cellStyle name="Normal 6 4 7" xfId="24171"/>
    <cellStyle name="Normal 6 5" xfId="24172"/>
    <cellStyle name="Normal 6 5 2" xfId="24173"/>
    <cellStyle name="Normal 6 5 2 2" xfId="24174"/>
    <cellStyle name="Normal 6 5 2 3" xfId="24175"/>
    <cellStyle name="Normal 6 5 3" xfId="24176"/>
    <cellStyle name="Normal 6 5 3 2" xfId="24177"/>
    <cellStyle name="Normal 6 5 3 3" xfId="24178"/>
    <cellStyle name="Normal 6 5 4" xfId="24179"/>
    <cellStyle name="Normal 6 5 4 2" xfId="24180"/>
    <cellStyle name="Normal 6 5 4 3" xfId="24181"/>
    <cellStyle name="Normal 6 5 5" xfId="24182"/>
    <cellStyle name="Normal 6 5 5 2" xfId="24183"/>
    <cellStyle name="Normal 6 5 5 3" xfId="24184"/>
    <cellStyle name="Normal 6 5 6" xfId="24185"/>
    <cellStyle name="Normal 6 5 7" xfId="24186"/>
    <cellStyle name="Normal 6 6" xfId="24187"/>
    <cellStyle name="Normal 6 6 2" xfId="24188"/>
    <cellStyle name="Normal 6 6 3" xfId="24189"/>
    <cellStyle name="Normal 6 7" xfId="24190"/>
    <cellStyle name="Normal 6 7 2" xfId="24191"/>
    <cellStyle name="Normal 6 7 3" xfId="24192"/>
    <cellStyle name="Normal 6 8" xfId="24193"/>
    <cellStyle name="Normal 6 8 2" xfId="24194"/>
    <cellStyle name="Normal 6 8 3" xfId="24195"/>
    <cellStyle name="Normal 6 9" xfId="24196"/>
    <cellStyle name="Normal 6 9 2" xfId="24197"/>
    <cellStyle name="Normal 6 9 3" xfId="24198"/>
    <cellStyle name="Normal 60" xfId="24199"/>
    <cellStyle name="Normal 61" xfId="24200"/>
    <cellStyle name="Normal 62" xfId="24201"/>
    <cellStyle name="Normal 63" xfId="24202"/>
    <cellStyle name="Normal 64" xfId="24203"/>
    <cellStyle name="Normal 65" xfId="24204"/>
    <cellStyle name="Normal 66" xfId="24205"/>
    <cellStyle name="Normal 67" xfId="24206"/>
    <cellStyle name="Normal 68" xfId="24207"/>
    <cellStyle name="Normal 69" xfId="24208"/>
    <cellStyle name="Normal 7" xfId="24209"/>
    <cellStyle name="Normal 7 10" xfId="24210"/>
    <cellStyle name="Normal 7 11" xfId="24211"/>
    <cellStyle name="Normal 7 2" xfId="24212"/>
    <cellStyle name="Normal 7 2 10" xfId="24213"/>
    <cellStyle name="Normal 7 2 11" xfId="24214"/>
    <cellStyle name="Normal 7 2 2" xfId="24215"/>
    <cellStyle name="Normal 7 2 2 2" xfId="24216"/>
    <cellStyle name="Normal 7 2 2 2 2" xfId="24217"/>
    <cellStyle name="Normal 7 2 2 2 2 2" xfId="24218"/>
    <cellStyle name="Normal 7 2 2 2 2 3" xfId="24219"/>
    <cellStyle name="Normal 7 2 2 2 3" xfId="24220"/>
    <cellStyle name="Normal 7 2 2 2 3 2" xfId="24221"/>
    <cellStyle name="Normal 7 2 2 2 3 3" xfId="24222"/>
    <cellStyle name="Normal 7 2 2 2 4" xfId="24223"/>
    <cellStyle name="Normal 7 2 2 2 4 2" xfId="24224"/>
    <cellStyle name="Normal 7 2 2 2 4 3" xfId="24225"/>
    <cellStyle name="Normal 7 2 2 2 5" xfId="24226"/>
    <cellStyle name="Normal 7 2 2 2 5 2" xfId="24227"/>
    <cellStyle name="Normal 7 2 2 2 5 3" xfId="24228"/>
    <cellStyle name="Normal 7 2 2 2 6" xfId="24229"/>
    <cellStyle name="Normal 7 2 2 2 7" xfId="24230"/>
    <cellStyle name="Normal 7 2 2 3" xfId="24231"/>
    <cellStyle name="Normal 7 2 2 3 2" xfId="24232"/>
    <cellStyle name="Normal 7 2 2 3 2 2" xfId="24233"/>
    <cellStyle name="Normal 7 2 2 3 2 3" xfId="24234"/>
    <cellStyle name="Normal 7 2 2 3 3" xfId="24235"/>
    <cellStyle name="Normal 7 2 2 3 3 2" xfId="24236"/>
    <cellStyle name="Normal 7 2 2 3 3 3" xfId="24237"/>
    <cellStyle name="Normal 7 2 2 3 4" xfId="24238"/>
    <cellStyle name="Normal 7 2 2 3 4 2" xfId="24239"/>
    <cellStyle name="Normal 7 2 2 3 4 3" xfId="24240"/>
    <cellStyle name="Normal 7 2 2 3 5" xfId="24241"/>
    <cellStyle name="Normal 7 2 2 3 5 2" xfId="24242"/>
    <cellStyle name="Normal 7 2 2 3 5 3" xfId="24243"/>
    <cellStyle name="Normal 7 2 2 3 6" xfId="24244"/>
    <cellStyle name="Normal 7 2 2 3 7" xfId="24245"/>
    <cellStyle name="Normal 7 2 2 4" xfId="24246"/>
    <cellStyle name="Normal 7 2 2 4 2" xfId="24247"/>
    <cellStyle name="Normal 7 2 2 4 3" xfId="24248"/>
    <cellStyle name="Normal 7 2 2 5" xfId="24249"/>
    <cellStyle name="Normal 7 2 2 5 2" xfId="24250"/>
    <cellStyle name="Normal 7 2 2 5 3" xfId="24251"/>
    <cellStyle name="Normal 7 2 2 6" xfId="24252"/>
    <cellStyle name="Normal 7 2 2 6 2" xfId="24253"/>
    <cellStyle name="Normal 7 2 2 6 3" xfId="24254"/>
    <cellStyle name="Normal 7 2 2 7" xfId="24255"/>
    <cellStyle name="Normal 7 2 2 7 2" xfId="24256"/>
    <cellStyle name="Normal 7 2 2 7 3" xfId="24257"/>
    <cellStyle name="Normal 7 2 2 8" xfId="24258"/>
    <cellStyle name="Normal 7 2 2 9" xfId="24259"/>
    <cellStyle name="Normal 7 2 3" xfId="24260"/>
    <cellStyle name="Normal 7 2 3 2" xfId="24261"/>
    <cellStyle name="Normal 7 2 3 2 2" xfId="24262"/>
    <cellStyle name="Normal 7 2 3 2 3" xfId="24263"/>
    <cellStyle name="Normal 7 2 3 3" xfId="24264"/>
    <cellStyle name="Normal 7 2 3 3 2" xfId="24265"/>
    <cellStyle name="Normal 7 2 3 3 3" xfId="24266"/>
    <cellStyle name="Normal 7 2 3 4" xfId="24267"/>
    <cellStyle name="Normal 7 2 3 4 2" xfId="24268"/>
    <cellStyle name="Normal 7 2 3 4 3" xfId="24269"/>
    <cellStyle name="Normal 7 2 3 5" xfId="24270"/>
    <cellStyle name="Normal 7 2 3 5 2" xfId="24271"/>
    <cellStyle name="Normal 7 2 3 5 3" xfId="24272"/>
    <cellStyle name="Normal 7 2 3 6" xfId="24273"/>
    <cellStyle name="Normal 7 2 3 7" xfId="24274"/>
    <cellStyle name="Normal 7 2 4" xfId="24275"/>
    <cellStyle name="Normal 7 2 4 2" xfId="24276"/>
    <cellStyle name="Normal 7 2 4 2 2" xfId="24277"/>
    <cellStyle name="Normal 7 2 4 2 3" xfId="24278"/>
    <cellStyle name="Normal 7 2 4 3" xfId="24279"/>
    <cellStyle name="Normal 7 2 4 3 2" xfId="24280"/>
    <cellStyle name="Normal 7 2 4 3 3" xfId="24281"/>
    <cellStyle name="Normal 7 2 4 4" xfId="24282"/>
    <cellStyle name="Normal 7 2 4 4 2" xfId="24283"/>
    <cellStyle name="Normal 7 2 4 4 3" xfId="24284"/>
    <cellStyle name="Normal 7 2 4 5" xfId="24285"/>
    <cellStyle name="Normal 7 2 4 5 2" xfId="24286"/>
    <cellStyle name="Normal 7 2 4 5 3" xfId="24287"/>
    <cellStyle name="Normal 7 2 4 6" xfId="24288"/>
    <cellStyle name="Normal 7 2 4 7" xfId="24289"/>
    <cellStyle name="Normal 7 2 5" xfId="24290"/>
    <cellStyle name="Normal 7 2 5 2" xfId="24291"/>
    <cellStyle name="Normal 7 2 5 3" xfId="24292"/>
    <cellStyle name="Normal 7 2 6" xfId="24293"/>
    <cellStyle name="Normal 7 2 6 2" xfId="24294"/>
    <cellStyle name="Normal 7 2 6 3" xfId="24295"/>
    <cellStyle name="Normal 7 2 7" xfId="24296"/>
    <cellStyle name="Normal 7 2 7 2" xfId="24297"/>
    <cellStyle name="Normal 7 2 7 3" xfId="24298"/>
    <cellStyle name="Normal 7 2 8" xfId="24299"/>
    <cellStyle name="Normal 7 2 8 2" xfId="24300"/>
    <cellStyle name="Normal 7 2 8 3" xfId="24301"/>
    <cellStyle name="Normal 7 2 9" xfId="24302"/>
    <cellStyle name="Normal 7 3" xfId="24303"/>
    <cellStyle name="Normal 7 3 2" xfId="24304"/>
    <cellStyle name="Normal 7 3 2 2" xfId="24305"/>
    <cellStyle name="Normal 7 3 2 2 2" xfId="24306"/>
    <cellStyle name="Normal 7 3 2 2 3" xfId="24307"/>
    <cellStyle name="Normal 7 3 2 3" xfId="24308"/>
    <cellStyle name="Normal 7 3 2 3 2" xfId="24309"/>
    <cellStyle name="Normal 7 3 2 3 3" xfId="24310"/>
    <cellStyle name="Normal 7 3 2 4" xfId="24311"/>
    <cellStyle name="Normal 7 3 2 4 2" xfId="24312"/>
    <cellStyle name="Normal 7 3 2 4 3" xfId="24313"/>
    <cellStyle name="Normal 7 3 2 5" xfId="24314"/>
    <cellStyle name="Normal 7 3 2 5 2" xfId="24315"/>
    <cellStyle name="Normal 7 3 2 5 3" xfId="24316"/>
    <cellStyle name="Normal 7 3 2 6" xfId="24317"/>
    <cellStyle name="Normal 7 3 2 7" xfId="24318"/>
    <cellStyle name="Normal 7 3 3" xfId="24319"/>
    <cellStyle name="Normal 7 3 3 2" xfId="24320"/>
    <cellStyle name="Normal 7 3 3 2 2" xfId="24321"/>
    <cellStyle name="Normal 7 3 3 2 3" xfId="24322"/>
    <cellStyle name="Normal 7 3 3 3" xfId="24323"/>
    <cellStyle name="Normal 7 3 3 3 2" xfId="24324"/>
    <cellStyle name="Normal 7 3 3 3 3" xfId="24325"/>
    <cellStyle name="Normal 7 3 3 4" xfId="24326"/>
    <cellStyle name="Normal 7 3 3 4 2" xfId="24327"/>
    <cellStyle name="Normal 7 3 3 4 3" xfId="24328"/>
    <cellStyle name="Normal 7 3 3 5" xfId="24329"/>
    <cellStyle name="Normal 7 3 3 5 2" xfId="24330"/>
    <cellStyle name="Normal 7 3 3 5 3" xfId="24331"/>
    <cellStyle name="Normal 7 3 3 6" xfId="24332"/>
    <cellStyle name="Normal 7 3 3 7" xfId="24333"/>
    <cellStyle name="Normal 7 3 4" xfId="24334"/>
    <cellStyle name="Normal 7 3 4 2" xfId="24335"/>
    <cellStyle name="Normal 7 3 4 3" xfId="24336"/>
    <cellStyle name="Normal 7 3 5" xfId="24337"/>
    <cellStyle name="Normal 7 3 5 2" xfId="24338"/>
    <cellStyle name="Normal 7 3 5 3" xfId="24339"/>
    <cellStyle name="Normal 7 3 6" xfId="24340"/>
    <cellStyle name="Normal 7 3 6 2" xfId="24341"/>
    <cellStyle name="Normal 7 3 6 3" xfId="24342"/>
    <cellStyle name="Normal 7 3 7" xfId="24343"/>
    <cellStyle name="Normal 7 3 7 2" xfId="24344"/>
    <cellStyle name="Normal 7 3 7 3" xfId="24345"/>
    <cellStyle name="Normal 7 3 8" xfId="24346"/>
    <cellStyle name="Normal 7 3 9" xfId="24347"/>
    <cellStyle name="Normal 7 4" xfId="24348"/>
    <cellStyle name="Normal 7 4 2" xfId="24349"/>
    <cellStyle name="Normal 7 4 2 2" xfId="24350"/>
    <cellStyle name="Normal 7 4 2 3" xfId="24351"/>
    <cellStyle name="Normal 7 4 3" xfId="24352"/>
    <cellStyle name="Normal 7 4 3 2" xfId="24353"/>
    <cellStyle name="Normal 7 4 3 3" xfId="24354"/>
    <cellStyle name="Normal 7 4 4" xfId="24355"/>
    <cellStyle name="Normal 7 4 4 2" xfId="24356"/>
    <cellStyle name="Normal 7 4 4 3" xfId="24357"/>
    <cellStyle name="Normal 7 4 5" xfId="24358"/>
    <cellStyle name="Normal 7 4 5 2" xfId="24359"/>
    <cellStyle name="Normal 7 4 5 3" xfId="24360"/>
    <cellStyle name="Normal 7 4 6" xfId="24361"/>
    <cellStyle name="Normal 7 4 7" xfId="24362"/>
    <cellStyle name="Normal 7 5" xfId="24363"/>
    <cellStyle name="Normal 7 5 2" xfId="24364"/>
    <cellStyle name="Normal 7 5 2 2" xfId="24365"/>
    <cellStyle name="Normal 7 5 2 3" xfId="24366"/>
    <cellStyle name="Normal 7 5 3" xfId="24367"/>
    <cellStyle name="Normal 7 5 3 2" xfId="24368"/>
    <cellStyle name="Normal 7 5 3 3" xfId="24369"/>
    <cellStyle name="Normal 7 5 4" xfId="24370"/>
    <cellStyle name="Normal 7 5 4 2" xfId="24371"/>
    <cellStyle name="Normal 7 5 4 3" xfId="24372"/>
    <cellStyle name="Normal 7 5 5" xfId="24373"/>
    <cellStyle name="Normal 7 5 5 2" xfId="24374"/>
    <cellStyle name="Normal 7 5 5 3" xfId="24375"/>
    <cellStyle name="Normal 7 5 6" xfId="24376"/>
    <cellStyle name="Normal 7 5 7" xfId="24377"/>
    <cellStyle name="Normal 7 6" xfId="24378"/>
    <cellStyle name="Normal 7 6 2" xfId="24379"/>
    <cellStyle name="Normal 7 6 2 2" xfId="24380"/>
    <cellStyle name="Normal 7 6 2 3" xfId="24381"/>
    <cellStyle name="Normal 7 6 3" xfId="24382"/>
    <cellStyle name="Normal 7 6 4" xfId="24383"/>
    <cellStyle name="Normal 7 7" xfId="24384"/>
    <cellStyle name="Normal 7 7 2" xfId="24385"/>
    <cellStyle name="Normal 7 7 3" xfId="24386"/>
    <cellStyle name="Normal 7 8" xfId="24387"/>
    <cellStyle name="Normal 7 8 2" xfId="24388"/>
    <cellStyle name="Normal 7 8 3" xfId="24389"/>
    <cellStyle name="Normal 7 9" xfId="24390"/>
    <cellStyle name="Normal 7 9 2" xfId="24391"/>
    <cellStyle name="Normal 7 9 3" xfId="24392"/>
    <cellStyle name="Normal 70" xfId="24393"/>
    <cellStyle name="Normal 71" xfId="24394"/>
    <cellStyle name="Normal 72" xfId="24395"/>
    <cellStyle name="Normal 73" xfId="24396"/>
    <cellStyle name="Normal 74" xfId="24397"/>
    <cellStyle name="Normal 75" xfId="24398"/>
    <cellStyle name="Normal 76" xfId="24399"/>
    <cellStyle name="Normal 77" xfId="24400"/>
    <cellStyle name="Normal 78" xfId="24401"/>
    <cellStyle name="Normal 79" xfId="24402"/>
    <cellStyle name="Normal 8" xfId="24403"/>
    <cellStyle name="Normal 8 2" xfId="24404"/>
    <cellStyle name="Normal 80" xfId="24405"/>
    <cellStyle name="Normal 81" xfId="24406"/>
    <cellStyle name="Normal 82" xfId="24407"/>
    <cellStyle name="Normal 83" xfId="24408"/>
    <cellStyle name="Normal 84" xfId="24409"/>
    <cellStyle name="Normal 85" xfId="24410"/>
    <cellStyle name="Normal 86" xfId="24411"/>
    <cellStyle name="Normal 87" xfId="24412"/>
    <cellStyle name="Normal 88" xfId="24413"/>
    <cellStyle name="Normal 89" xfId="24414"/>
    <cellStyle name="Normal 9" xfId="24415"/>
    <cellStyle name="Normal 90" xfId="24416"/>
    <cellStyle name="Normal 91" xfId="24417"/>
    <cellStyle name="Normal 92" xfId="24418"/>
    <cellStyle name="Normal 93" xfId="24419"/>
    <cellStyle name="Normal 94" xfId="24420"/>
    <cellStyle name="Normal 95" xfId="24421"/>
    <cellStyle name="Normal 96" xfId="24422"/>
    <cellStyle name="Normal 97" xfId="24423"/>
    <cellStyle name="Normal 98" xfId="24424"/>
    <cellStyle name="Normal 99" xfId="24425"/>
    <cellStyle name="Note 10" xfId="24426"/>
    <cellStyle name="Note 10 2" xfId="24427"/>
    <cellStyle name="Note 10 3" xfId="24428"/>
    <cellStyle name="Note 11" xfId="24429"/>
    <cellStyle name="Note 11 2" xfId="24430"/>
    <cellStyle name="Note 11 3" xfId="24431"/>
    <cellStyle name="Note 2" xfId="24432"/>
    <cellStyle name="Note 2 10" xfId="24433"/>
    <cellStyle name="Note 2 2" xfId="24434"/>
    <cellStyle name="Note 2 2 10" xfId="24435"/>
    <cellStyle name="Note 2 2 10 2" xfId="24436"/>
    <cellStyle name="Note 2 2 10 2 2" xfId="24437"/>
    <cellStyle name="Note 2 2 10 3" xfId="24438"/>
    <cellStyle name="Note 2 2 11" xfId="24439"/>
    <cellStyle name="Note 2 2 11 2" xfId="24440"/>
    <cellStyle name="Note 2 2 11 2 2" xfId="24441"/>
    <cellStyle name="Note 2 2 11 3" xfId="24442"/>
    <cellStyle name="Note 2 2 12" xfId="24443"/>
    <cellStyle name="Note 2 2 12 2" xfId="24444"/>
    <cellStyle name="Note 2 2 12 2 2" xfId="24445"/>
    <cellStyle name="Note 2 2 12 3" xfId="24446"/>
    <cellStyle name="Note 2 2 13" xfId="24447"/>
    <cellStyle name="Note 2 2 13 2" xfId="24448"/>
    <cellStyle name="Note 2 2 13 2 2" xfId="24449"/>
    <cellStyle name="Note 2 2 13 3" xfId="24450"/>
    <cellStyle name="Note 2 2 14" xfId="24451"/>
    <cellStyle name="Note 2 2 14 2" xfId="24452"/>
    <cellStyle name="Note 2 2 14 2 2" xfId="24453"/>
    <cellStyle name="Note 2 2 14 3" xfId="24454"/>
    <cellStyle name="Note 2 2 15" xfId="24455"/>
    <cellStyle name="Note 2 2 15 2" xfId="24456"/>
    <cellStyle name="Note 2 2 15 2 2" xfId="24457"/>
    <cellStyle name="Note 2 2 15 3" xfId="24458"/>
    <cellStyle name="Note 2 2 16" xfId="24459"/>
    <cellStyle name="Note 2 2 16 2" xfId="24460"/>
    <cellStyle name="Note 2 2 16 2 2" xfId="24461"/>
    <cellStyle name="Note 2 2 16 3" xfId="24462"/>
    <cellStyle name="Note 2 2 17" xfId="24463"/>
    <cellStyle name="Note 2 2 17 2" xfId="24464"/>
    <cellStyle name="Note 2 2 17 2 2" xfId="24465"/>
    <cellStyle name="Note 2 2 17 3" xfId="24466"/>
    <cellStyle name="Note 2 2 18" xfId="24467"/>
    <cellStyle name="Note 2 2 18 2" xfId="24468"/>
    <cellStyle name="Note 2 2 18 2 2" xfId="24469"/>
    <cellStyle name="Note 2 2 18 3" xfId="24470"/>
    <cellStyle name="Note 2 2 19" xfId="24471"/>
    <cellStyle name="Note 2 2 19 2" xfId="24472"/>
    <cellStyle name="Note 2 2 19 2 2" xfId="24473"/>
    <cellStyle name="Note 2 2 19 3" xfId="24474"/>
    <cellStyle name="Note 2 2 2" xfId="24475"/>
    <cellStyle name="Note 2 2 2 10" xfId="24476"/>
    <cellStyle name="Note 2 2 2 10 2" xfId="24477"/>
    <cellStyle name="Note 2 2 2 10 2 2" xfId="24478"/>
    <cellStyle name="Note 2 2 2 10 3" xfId="24479"/>
    <cellStyle name="Note 2 2 2 11" xfId="24480"/>
    <cellStyle name="Note 2 2 2 11 2" xfId="24481"/>
    <cellStyle name="Note 2 2 2 11 2 2" xfId="24482"/>
    <cellStyle name="Note 2 2 2 11 3" xfId="24483"/>
    <cellStyle name="Note 2 2 2 12" xfId="24484"/>
    <cellStyle name="Note 2 2 2 12 2" xfId="24485"/>
    <cellStyle name="Note 2 2 2 12 2 2" xfId="24486"/>
    <cellStyle name="Note 2 2 2 12 3" xfId="24487"/>
    <cellStyle name="Note 2 2 2 13" xfId="24488"/>
    <cellStyle name="Note 2 2 2 13 2" xfId="24489"/>
    <cellStyle name="Note 2 2 2 13 2 2" xfId="24490"/>
    <cellStyle name="Note 2 2 2 13 3" xfId="24491"/>
    <cellStyle name="Note 2 2 2 14" xfId="24492"/>
    <cellStyle name="Note 2 2 2 14 2" xfId="24493"/>
    <cellStyle name="Note 2 2 2 14 2 2" xfId="24494"/>
    <cellStyle name="Note 2 2 2 14 3" xfId="24495"/>
    <cellStyle name="Note 2 2 2 15" xfId="24496"/>
    <cellStyle name="Note 2 2 2 15 2" xfId="24497"/>
    <cellStyle name="Note 2 2 2 15 2 2" xfId="24498"/>
    <cellStyle name="Note 2 2 2 15 3" xfId="24499"/>
    <cellStyle name="Note 2 2 2 16" xfId="24500"/>
    <cellStyle name="Note 2 2 2 16 2" xfId="24501"/>
    <cellStyle name="Note 2 2 2 16 2 2" xfId="24502"/>
    <cellStyle name="Note 2 2 2 16 3" xfId="24503"/>
    <cellStyle name="Note 2 2 2 17" xfId="24504"/>
    <cellStyle name="Note 2 2 2 17 2" xfId="24505"/>
    <cellStyle name="Note 2 2 2 17 2 2" xfId="24506"/>
    <cellStyle name="Note 2 2 2 17 3" xfId="24507"/>
    <cellStyle name="Note 2 2 2 18" xfId="24508"/>
    <cellStyle name="Note 2 2 2 18 2" xfId="24509"/>
    <cellStyle name="Note 2 2 2 18 2 2" xfId="24510"/>
    <cellStyle name="Note 2 2 2 18 3" xfId="24511"/>
    <cellStyle name="Note 2 2 2 19" xfId="24512"/>
    <cellStyle name="Note 2 2 2 19 2" xfId="24513"/>
    <cellStyle name="Note 2 2 2 19 2 2" xfId="24514"/>
    <cellStyle name="Note 2 2 2 19 3" xfId="24515"/>
    <cellStyle name="Note 2 2 2 2" xfId="24516"/>
    <cellStyle name="Note 2 2 2 2 10" xfId="24517"/>
    <cellStyle name="Note 2 2 2 2 10 2" xfId="24518"/>
    <cellStyle name="Note 2 2 2 2 10 2 2" xfId="24519"/>
    <cellStyle name="Note 2 2 2 2 10 3" xfId="24520"/>
    <cellStyle name="Note 2 2 2 2 11" xfId="24521"/>
    <cellStyle name="Note 2 2 2 2 11 2" xfId="24522"/>
    <cellStyle name="Note 2 2 2 2 11 2 2" xfId="24523"/>
    <cellStyle name="Note 2 2 2 2 11 3" xfId="24524"/>
    <cellStyle name="Note 2 2 2 2 12" xfId="24525"/>
    <cellStyle name="Note 2 2 2 2 12 2" xfId="24526"/>
    <cellStyle name="Note 2 2 2 2 12 2 2" xfId="24527"/>
    <cellStyle name="Note 2 2 2 2 12 3" xfId="24528"/>
    <cellStyle name="Note 2 2 2 2 13" xfId="24529"/>
    <cellStyle name="Note 2 2 2 2 13 2" xfId="24530"/>
    <cellStyle name="Note 2 2 2 2 13 2 2" xfId="24531"/>
    <cellStyle name="Note 2 2 2 2 13 3" xfId="24532"/>
    <cellStyle name="Note 2 2 2 2 14" xfId="24533"/>
    <cellStyle name="Note 2 2 2 2 14 2" xfId="24534"/>
    <cellStyle name="Note 2 2 2 2 14 2 2" xfId="24535"/>
    <cellStyle name="Note 2 2 2 2 14 3" xfId="24536"/>
    <cellStyle name="Note 2 2 2 2 15" xfId="24537"/>
    <cellStyle name="Note 2 2 2 2 15 2" xfId="24538"/>
    <cellStyle name="Note 2 2 2 2 15 2 2" xfId="24539"/>
    <cellStyle name="Note 2 2 2 2 15 3" xfId="24540"/>
    <cellStyle name="Note 2 2 2 2 16" xfId="24541"/>
    <cellStyle name="Note 2 2 2 2 16 2" xfId="24542"/>
    <cellStyle name="Note 2 2 2 2 16 2 2" xfId="24543"/>
    <cellStyle name="Note 2 2 2 2 16 3" xfId="24544"/>
    <cellStyle name="Note 2 2 2 2 17" xfId="24545"/>
    <cellStyle name="Note 2 2 2 2 17 2" xfId="24546"/>
    <cellStyle name="Note 2 2 2 2 17 2 2" xfId="24547"/>
    <cellStyle name="Note 2 2 2 2 17 3" xfId="24548"/>
    <cellStyle name="Note 2 2 2 2 18" xfId="24549"/>
    <cellStyle name="Note 2 2 2 2 18 2" xfId="24550"/>
    <cellStyle name="Note 2 2 2 2 19" xfId="24551"/>
    <cellStyle name="Note 2 2 2 2 2" xfId="24552"/>
    <cellStyle name="Note 2 2 2 2 2 10" xfId="24553"/>
    <cellStyle name="Note 2 2 2 2 2 10 2" xfId="24554"/>
    <cellStyle name="Note 2 2 2 2 2 10 2 2" xfId="24555"/>
    <cellStyle name="Note 2 2 2 2 2 10 3" xfId="24556"/>
    <cellStyle name="Note 2 2 2 2 2 11" xfId="24557"/>
    <cellStyle name="Note 2 2 2 2 2 11 2" xfId="24558"/>
    <cellStyle name="Note 2 2 2 2 2 11 2 2" xfId="24559"/>
    <cellStyle name="Note 2 2 2 2 2 11 3" xfId="24560"/>
    <cellStyle name="Note 2 2 2 2 2 12" xfId="24561"/>
    <cellStyle name="Note 2 2 2 2 2 12 2" xfId="24562"/>
    <cellStyle name="Note 2 2 2 2 2 12 2 2" xfId="24563"/>
    <cellStyle name="Note 2 2 2 2 2 12 3" xfId="24564"/>
    <cellStyle name="Note 2 2 2 2 2 13" xfId="24565"/>
    <cellStyle name="Note 2 2 2 2 2 13 2" xfId="24566"/>
    <cellStyle name="Note 2 2 2 2 2 13 2 2" xfId="24567"/>
    <cellStyle name="Note 2 2 2 2 2 13 3" xfId="24568"/>
    <cellStyle name="Note 2 2 2 2 2 14" xfId="24569"/>
    <cellStyle name="Note 2 2 2 2 2 14 2" xfId="24570"/>
    <cellStyle name="Note 2 2 2 2 2 14 2 2" xfId="24571"/>
    <cellStyle name="Note 2 2 2 2 2 14 3" xfId="24572"/>
    <cellStyle name="Note 2 2 2 2 2 15" xfId="24573"/>
    <cellStyle name="Note 2 2 2 2 2 15 2" xfId="24574"/>
    <cellStyle name="Note 2 2 2 2 2 15 2 2" xfId="24575"/>
    <cellStyle name="Note 2 2 2 2 2 15 3" xfId="24576"/>
    <cellStyle name="Note 2 2 2 2 2 16" xfId="24577"/>
    <cellStyle name="Note 2 2 2 2 2 16 2" xfId="24578"/>
    <cellStyle name="Note 2 2 2 2 2 16 2 2" xfId="24579"/>
    <cellStyle name="Note 2 2 2 2 2 16 3" xfId="24580"/>
    <cellStyle name="Note 2 2 2 2 2 17" xfId="24581"/>
    <cellStyle name="Note 2 2 2 2 2 17 2" xfId="24582"/>
    <cellStyle name="Note 2 2 2 2 2 17 2 2" xfId="24583"/>
    <cellStyle name="Note 2 2 2 2 2 17 3" xfId="24584"/>
    <cellStyle name="Note 2 2 2 2 2 18" xfId="24585"/>
    <cellStyle name="Note 2 2 2 2 2 18 2" xfId="24586"/>
    <cellStyle name="Note 2 2 2 2 2 18 2 2" xfId="24587"/>
    <cellStyle name="Note 2 2 2 2 2 18 3" xfId="24588"/>
    <cellStyle name="Note 2 2 2 2 2 19" xfId="24589"/>
    <cellStyle name="Note 2 2 2 2 2 19 2" xfId="24590"/>
    <cellStyle name="Note 2 2 2 2 2 19 2 2" xfId="24591"/>
    <cellStyle name="Note 2 2 2 2 2 19 3" xfId="24592"/>
    <cellStyle name="Note 2 2 2 2 2 2" xfId="24593"/>
    <cellStyle name="Note 2 2 2 2 2 2 2" xfId="24594"/>
    <cellStyle name="Note 2 2 2 2 2 2 2 2" xfId="24595"/>
    <cellStyle name="Note 2 2 2 2 2 2 3" xfId="24596"/>
    <cellStyle name="Note 2 2 2 2 2 20" xfId="24597"/>
    <cellStyle name="Note 2 2 2 2 2 20 2" xfId="24598"/>
    <cellStyle name="Note 2 2 2 2 2 20 2 2" xfId="24599"/>
    <cellStyle name="Note 2 2 2 2 2 20 3" xfId="24600"/>
    <cellStyle name="Note 2 2 2 2 2 21" xfId="24601"/>
    <cellStyle name="Note 2 2 2 2 2 21 2" xfId="24602"/>
    <cellStyle name="Note 2 2 2 2 2 22" xfId="24603"/>
    <cellStyle name="Note 2 2 2 2 2 3" xfId="24604"/>
    <cellStyle name="Note 2 2 2 2 2 3 2" xfId="24605"/>
    <cellStyle name="Note 2 2 2 2 2 3 2 2" xfId="24606"/>
    <cellStyle name="Note 2 2 2 2 2 3 3" xfId="24607"/>
    <cellStyle name="Note 2 2 2 2 2 4" xfId="24608"/>
    <cellStyle name="Note 2 2 2 2 2 4 2" xfId="24609"/>
    <cellStyle name="Note 2 2 2 2 2 4 2 2" xfId="24610"/>
    <cellStyle name="Note 2 2 2 2 2 4 3" xfId="24611"/>
    <cellStyle name="Note 2 2 2 2 2 5" xfId="24612"/>
    <cellStyle name="Note 2 2 2 2 2 5 2" xfId="24613"/>
    <cellStyle name="Note 2 2 2 2 2 5 2 2" xfId="24614"/>
    <cellStyle name="Note 2 2 2 2 2 5 3" xfId="24615"/>
    <cellStyle name="Note 2 2 2 2 2 6" xfId="24616"/>
    <cellStyle name="Note 2 2 2 2 2 6 2" xfId="24617"/>
    <cellStyle name="Note 2 2 2 2 2 6 2 2" xfId="24618"/>
    <cellStyle name="Note 2 2 2 2 2 6 3" xfId="24619"/>
    <cellStyle name="Note 2 2 2 2 2 7" xfId="24620"/>
    <cellStyle name="Note 2 2 2 2 2 7 2" xfId="24621"/>
    <cellStyle name="Note 2 2 2 2 2 7 2 2" xfId="24622"/>
    <cellStyle name="Note 2 2 2 2 2 7 3" xfId="24623"/>
    <cellStyle name="Note 2 2 2 2 2 8" xfId="24624"/>
    <cellStyle name="Note 2 2 2 2 2 8 2" xfId="24625"/>
    <cellStyle name="Note 2 2 2 2 2 8 2 2" xfId="24626"/>
    <cellStyle name="Note 2 2 2 2 2 8 3" xfId="24627"/>
    <cellStyle name="Note 2 2 2 2 2 9" xfId="24628"/>
    <cellStyle name="Note 2 2 2 2 2 9 2" xfId="24629"/>
    <cellStyle name="Note 2 2 2 2 2 9 2 2" xfId="24630"/>
    <cellStyle name="Note 2 2 2 2 2 9 3" xfId="24631"/>
    <cellStyle name="Note 2 2 2 2 3" xfId="24632"/>
    <cellStyle name="Note 2 2 2 2 3 2" xfId="24633"/>
    <cellStyle name="Note 2 2 2 2 3 2 2" xfId="24634"/>
    <cellStyle name="Note 2 2 2 2 3 3" xfId="24635"/>
    <cellStyle name="Note 2 2 2 2 4" xfId="24636"/>
    <cellStyle name="Note 2 2 2 2 4 2" xfId="24637"/>
    <cellStyle name="Note 2 2 2 2 4 2 2" xfId="24638"/>
    <cellStyle name="Note 2 2 2 2 4 3" xfId="24639"/>
    <cellStyle name="Note 2 2 2 2 5" xfId="24640"/>
    <cellStyle name="Note 2 2 2 2 5 2" xfId="24641"/>
    <cellStyle name="Note 2 2 2 2 5 2 2" xfId="24642"/>
    <cellStyle name="Note 2 2 2 2 5 3" xfId="24643"/>
    <cellStyle name="Note 2 2 2 2 6" xfId="24644"/>
    <cellStyle name="Note 2 2 2 2 6 2" xfId="24645"/>
    <cellStyle name="Note 2 2 2 2 6 2 2" xfId="24646"/>
    <cellStyle name="Note 2 2 2 2 6 3" xfId="24647"/>
    <cellStyle name="Note 2 2 2 2 7" xfId="24648"/>
    <cellStyle name="Note 2 2 2 2 7 2" xfId="24649"/>
    <cellStyle name="Note 2 2 2 2 7 2 2" xfId="24650"/>
    <cellStyle name="Note 2 2 2 2 7 3" xfId="24651"/>
    <cellStyle name="Note 2 2 2 2 8" xfId="24652"/>
    <cellStyle name="Note 2 2 2 2 8 2" xfId="24653"/>
    <cellStyle name="Note 2 2 2 2 8 2 2" xfId="24654"/>
    <cellStyle name="Note 2 2 2 2 8 3" xfId="24655"/>
    <cellStyle name="Note 2 2 2 2 9" xfId="24656"/>
    <cellStyle name="Note 2 2 2 2 9 2" xfId="24657"/>
    <cellStyle name="Note 2 2 2 2 9 2 2" xfId="24658"/>
    <cellStyle name="Note 2 2 2 2 9 3" xfId="24659"/>
    <cellStyle name="Note 2 2 2 20" xfId="24660"/>
    <cellStyle name="Note 2 2 2 20 2" xfId="24661"/>
    <cellStyle name="Note 2 2 2 20 2 2" xfId="24662"/>
    <cellStyle name="Note 2 2 2 20 3" xfId="24663"/>
    <cellStyle name="Note 2 2 2 21" xfId="24664"/>
    <cellStyle name="Note 2 2 2 21 2" xfId="24665"/>
    <cellStyle name="Note 2 2 2 22" xfId="24666"/>
    <cellStyle name="Note 2 2 2 3" xfId="24667"/>
    <cellStyle name="Note 2 2 2 3 10" xfId="24668"/>
    <cellStyle name="Note 2 2 2 3 10 2" xfId="24669"/>
    <cellStyle name="Note 2 2 2 3 10 2 2" xfId="24670"/>
    <cellStyle name="Note 2 2 2 3 10 3" xfId="24671"/>
    <cellStyle name="Note 2 2 2 3 11" xfId="24672"/>
    <cellStyle name="Note 2 2 2 3 11 2" xfId="24673"/>
    <cellStyle name="Note 2 2 2 3 11 2 2" xfId="24674"/>
    <cellStyle name="Note 2 2 2 3 11 3" xfId="24675"/>
    <cellStyle name="Note 2 2 2 3 12" xfId="24676"/>
    <cellStyle name="Note 2 2 2 3 12 2" xfId="24677"/>
    <cellStyle name="Note 2 2 2 3 12 2 2" xfId="24678"/>
    <cellStyle name="Note 2 2 2 3 12 3" xfId="24679"/>
    <cellStyle name="Note 2 2 2 3 13" xfId="24680"/>
    <cellStyle name="Note 2 2 2 3 13 2" xfId="24681"/>
    <cellStyle name="Note 2 2 2 3 13 2 2" xfId="24682"/>
    <cellStyle name="Note 2 2 2 3 13 3" xfId="24683"/>
    <cellStyle name="Note 2 2 2 3 14" xfId="24684"/>
    <cellStyle name="Note 2 2 2 3 14 2" xfId="24685"/>
    <cellStyle name="Note 2 2 2 3 14 2 2" xfId="24686"/>
    <cellStyle name="Note 2 2 2 3 14 3" xfId="24687"/>
    <cellStyle name="Note 2 2 2 3 15" xfId="24688"/>
    <cellStyle name="Note 2 2 2 3 15 2" xfId="24689"/>
    <cellStyle name="Note 2 2 2 3 15 2 2" xfId="24690"/>
    <cellStyle name="Note 2 2 2 3 15 3" xfId="24691"/>
    <cellStyle name="Note 2 2 2 3 16" xfId="24692"/>
    <cellStyle name="Note 2 2 2 3 16 2" xfId="24693"/>
    <cellStyle name="Note 2 2 2 3 16 2 2" xfId="24694"/>
    <cellStyle name="Note 2 2 2 3 16 3" xfId="24695"/>
    <cellStyle name="Note 2 2 2 3 17" xfId="24696"/>
    <cellStyle name="Note 2 2 2 3 17 2" xfId="24697"/>
    <cellStyle name="Note 2 2 2 3 17 2 2" xfId="24698"/>
    <cellStyle name="Note 2 2 2 3 17 3" xfId="24699"/>
    <cellStyle name="Note 2 2 2 3 18" xfId="24700"/>
    <cellStyle name="Note 2 2 2 3 18 2" xfId="24701"/>
    <cellStyle name="Note 2 2 2 3 19" xfId="24702"/>
    <cellStyle name="Note 2 2 2 3 2" xfId="24703"/>
    <cellStyle name="Note 2 2 2 3 2 10" xfId="24704"/>
    <cellStyle name="Note 2 2 2 3 2 10 2" xfId="24705"/>
    <cellStyle name="Note 2 2 2 3 2 10 2 2" xfId="24706"/>
    <cellStyle name="Note 2 2 2 3 2 10 3" xfId="24707"/>
    <cellStyle name="Note 2 2 2 3 2 11" xfId="24708"/>
    <cellStyle name="Note 2 2 2 3 2 11 2" xfId="24709"/>
    <cellStyle name="Note 2 2 2 3 2 11 2 2" xfId="24710"/>
    <cellStyle name="Note 2 2 2 3 2 11 3" xfId="24711"/>
    <cellStyle name="Note 2 2 2 3 2 12" xfId="24712"/>
    <cellStyle name="Note 2 2 2 3 2 12 2" xfId="24713"/>
    <cellStyle name="Note 2 2 2 3 2 12 2 2" xfId="24714"/>
    <cellStyle name="Note 2 2 2 3 2 12 3" xfId="24715"/>
    <cellStyle name="Note 2 2 2 3 2 13" xfId="24716"/>
    <cellStyle name="Note 2 2 2 3 2 13 2" xfId="24717"/>
    <cellStyle name="Note 2 2 2 3 2 13 2 2" xfId="24718"/>
    <cellStyle name="Note 2 2 2 3 2 13 3" xfId="24719"/>
    <cellStyle name="Note 2 2 2 3 2 14" xfId="24720"/>
    <cellStyle name="Note 2 2 2 3 2 14 2" xfId="24721"/>
    <cellStyle name="Note 2 2 2 3 2 14 2 2" xfId="24722"/>
    <cellStyle name="Note 2 2 2 3 2 14 3" xfId="24723"/>
    <cellStyle name="Note 2 2 2 3 2 15" xfId="24724"/>
    <cellStyle name="Note 2 2 2 3 2 15 2" xfId="24725"/>
    <cellStyle name="Note 2 2 2 3 2 15 2 2" xfId="24726"/>
    <cellStyle name="Note 2 2 2 3 2 15 3" xfId="24727"/>
    <cellStyle name="Note 2 2 2 3 2 16" xfId="24728"/>
    <cellStyle name="Note 2 2 2 3 2 16 2" xfId="24729"/>
    <cellStyle name="Note 2 2 2 3 2 16 2 2" xfId="24730"/>
    <cellStyle name="Note 2 2 2 3 2 16 3" xfId="24731"/>
    <cellStyle name="Note 2 2 2 3 2 17" xfId="24732"/>
    <cellStyle name="Note 2 2 2 3 2 17 2" xfId="24733"/>
    <cellStyle name="Note 2 2 2 3 2 17 2 2" xfId="24734"/>
    <cellStyle name="Note 2 2 2 3 2 17 3" xfId="24735"/>
    <cellStyle name="Note 2 2 2 3 2 18" xfId="24736"/>
    <cellStyle name="Note 2 2 2 3 2 18 2" xfId="24737"/>
    <cellStyle name="Note 2 2 2 3 2 18 2 2" xfId="24738"/>
    <cellStyle name="Note 2 2 2 3 2 18 3" xfId="24739"/>
    <cellStyle name="Note 2 2 2 3 2 19" xfId="24740"/>
    <cellStyle name="Note 2 2 2 3 2 19 2" xfId="24741"/>
    <cellStyle name="Note 2 2 2 3 2 19 2 2" xfId="24742"/>
    <cellStyle name="Note 2 2 2 3 2 19 3" xfId="24743"/>
    <cellStyle name="Note 2 2 2 3 2 2" xfId="24744"/>
    <cellStyle name="Note 2 2 2 3 2 2 2" xfId="24745"/>
    <cellStyle name="Note 2 2 2 3 2 2 2 2" xfId="24746"/>
    <cellStyle name="Note 2 2 2 3 2 2 3" xfId="24747"/>
    <cellStyle name="Note 2 2 2 3 2 20" xfId="24748"/>
    <cellStyle name="Note 2 2 2 3 2 20 2" xfId="24749"/>
    <cellStyle name="Note 2 2 2 3 2 20 2 2" xfId="24750"/>
    <cellStyle name="Note 2 2 2 3 2 20 3" xfId="24751"/>
    <cellStyle name="Note 2 2 2 3 2 21" xfId="24752"/>
    <cellStyle name="Note 2 2 2 3 2 21 2" xfId="24753"/>
    <cellStyle name="Note 2 2 2 3 2 22" xfId="24754"/>
    <cellStyle name="Note 2 2 2 3 2 3" xfId="24755"/>
    <cellStyle name="Note 2 2 2 3 2 3 2" xfId="24756"/>
    <cellStyle name="Note 2 2 2 3 2 3 2 2" xfId="24757"/>
    <cellStyle name="Note 2 2 2 3 2 3 3" xfId="24758"/>
    <cellStyle name="Note 2 2 2 3 2 4" xfId="24759"/>
    <cellStyle name="Note 2 2 2 3 2 4 2" xfId="24760"/>
    <cellStyle name="Note 2 2 2 3 2 4 2 2" xfId="24761"/>
    <cellStyle name="Note 2 2 2 3 2 4 3" xfId="24762"/>
    <cellStyle name="Note 2 2 2 3 2 5" xfId="24763"/>
    <cellStyle name="Note 2 2 2 3 2 5 2" xfId="24764"/>
    <cellStyle name="Note 2 2 2 3 2 5 2 2" xfId="24765"/>
    <cellStyle name="Note 2 2 2 3 2 5 3" xfId="24766"/>
    <cellStyle name="Note 2 2 2 3 2 6" xfId="24767"/>
    <cellStyle name="Note 2 2 2 3 2 6 2" xfId="24768"/>
    <cellStyle name="Note 2 2 2 3 2 6 2 2" xfId="24769"/>
    <cellStyle name="Note 2 2 2 3 2 6 3" xfId="24770"/>
    <cellStyle name="Note 2 2 2 3 2 7" xfId="24771"/>
    <cellStyle name="Note 2 2 2 3 2 7 2" xfId="24772"/>
    <cellStyle name="Note 2 2 2 3 2 7 2 2" xfId="24773"/>
    <cellStyle name="Note 2 2 2 3 2 7 3" xfId="24774"/>
    <cellStyle name="Note 2 2 2 3 2 8" xfId="24775"/>
    <cellStyle name="Note 2 2 2 3 2 8 2" xfId="24776"/>
    <cellStyle name="Note 2 2 2 3 2 8 2 2" xfId="24777"/>
    <cellStyle name="Note 2 2 2 3 2 8 3" xfId="24778"/>
    <cellStyle name="Note 2 2 2 3 2 9" xfId="24779"/>
    <cellStyle name="Note 2 2 2 3 2 9 2" xfId="24780"/>
    <cellStyle name="Note 2 2 2 3 2 9 2 2" xfId="24781"/>
    <cellStyle name="Note 2 2 2 3 2 9 3" xfId="24782"/>
    <cellStyle name="Note 2 2 2 3 3" xfId="24783"/>
    <cellStyle name="Note 2 2 2 3 3 2" xfId="24784"/>
    <cellStyle name="Note 2 2 2 3 3 2 2" xfId="24785"/>
    <cellStyle name="Note 2 2 2 3 3 3" xfId="24786"/>
    <cellStyle name="Note 2 2 2 3 4" xfId="24787"/>
    <cellStyle name="Note 2 2 2 3 4 2" xfId="24788"/>
    <cellStyle name="Note 2 2 2 3 4 2 2" xfId="24789"/>
    <cellStyle name="Note 2 2 2 3 4 3" xfId="24790"/>
    <cellStyle name="Note 2 2 2 3 5" xfId="24791"/>
    <cellStyle name="Note 2 2 2 3 5 2" xfId="24792"/>
    <cellStyle name="Note 2 2 2 3 5 2 2" xfId="24793"/>
    <cellStyle name="Note 2 2 2 3 5 3" xfId="24794"/>
    <cellStyle name="Note 2 2 2 3 6" xfId="24795"/>
    <cellStyle name="Note 2 2 2 3 6 2" xfId="24796"/>
    <cellStyle name="Note 2 2 2 3 6 2 2" xfId="24797"/>
    <cellStyle name="Note 2 2 2 3 6 3" xfId="24798"/>
    <cellStyle name="Note 2 2 2 3 7" xfId="24799"/>
    <cellStyle name="Note 2 2 2 3 7 2" xfId="24800"/>
    <cellStyle name="Note 2 2 2 3 7 2 2" xfId="24801"/>
    <cellStyle name="Note 2 2 2 3 7 3" xfId="24802"/>
    <cellStyle name="Note 2 2 2 3 8" xfId="24803"/>
    <cellStyle name="Note 2 2 2 3 8 2" xfId="24804"/>
    <cellStyle name="Note 2 2 2 3 8 2 2" xfId="24805"/>
    <cellStyle name="Note 2 2 2 3 8 3" xfId="24806"/>
    <cellStyle name="Note 2 2 2 3 9" xfId="24807"/>
    <cellStyle name="Note 2 2 2 3 9 2" xfId="24808"/>
    <cellStyle name="Note 2 2 2 3 9 2 2" xfId="24809"/>
    <cellStyle name="Note 2 2 2 3 9 3" xfId="24810"/>
    <cellStyle name="Note 2 2 2 4" xfId="24811"/>
    <cellStyle name="Note 2 2 2 4 10" xfId="24812"/>
    <cellStyle name="Note 2 2 2 4 10 2" xfId="24813"/>
    <cellStyle name="Note 2 2 2 4 10 2 2" xfId="24814"/>
    <cellStyle name="Note 2 2 2 4 10 3" xfId="24815"/>
    <cellStyle name="Note 2 2 2 4 11" xfId="24816"/>
    <cellStyle name="Note 2 2 2 4 11 2" xfId="24817"/>
    <cellStyle name="Note 2 2 2 4 11 2 2" xfId="24818"/>
    <cellStyle name="Note 2 2 2 4 11 3" xfId="24819"/>
    <cellStyle name="Note 2 2 2 4 12" xfId="24820"/>
    <cellStyle name="Note 2 2 2 4 12 2" xfId="24821"/>
    <cellStyle name="Note 2 2 2 4 12 2 2" xfId="24822"/>
    <cellStyle name="Note 2 2 2 4 12 3" xfId="24823"/>
    <cellStyle name="Note 2 2 2 4 13" xfId="24824"/>
    <cellStyle name="Note 2 2 2 4 13 2" xfId="24825"/>
    <cellStyle name="Note 2 2 2 4 13 2 2" xfId="24826"/>
    <cellStyle name="Note 2 2 2 4 13 3" xfId="24827"/>
    <cellStyle name="Note 2 2 2 4 14" xfId="24828"/>
    <cellStyle name="Note 2 2 2 4 14 2" xfId="24829"/>
    <cellStyle name="Note 2 2 2 4 14 2 2" xfId="24830"/>
    <cellStyle name="Note 2 2 2 4 14 3" xfId="24831"/>
    <cellStyle name="Note 2 2 2 4 15" xfId="24832"/>
    <cellStyle name="Note 2 2 2 4 15 2" xfId="24833"/>
    <cellStyle name="Note 2 2 2 4 15 2 2" xfId="24834"/>
    <cellStyle name="Note 2 2 2 4 15 3" xfId="24835"/>
    <cellStyle name="Note 2 2 2 4 16" xfId="24836"/>
    <cellStyle name="Note 2 2 2 4 16 2" xfId="24837"/>
    <cellStyle name="Note 2 2 2 4 16 2 2" xfId="24838"/>
    <cellStyle name="Note 2 2 2 4 16 3" xfId="24839"/>
    <cellStyle name="Note 2 2 2 4 17" xfId="24840"/>
    <cellStyle name="Note 2 2 2 4 17 2" xfId="24841"/>
    <cellStyle name="Note 2 2 2 4 17 2 2" xfId="24842"/>
    <cellStyle name="Note 2 2 2 4 17 3" xfId="24843"/>
    <cellStyle name="Note 2 2 2 4 18" xfId="24844"/>
    <cellStyle name="Note 2 2 2 4 18 2" xfId="24845"/>
    <cellStyle name="Note 2 2 2 4 18 2 2" xfId="24846"/>
    <cellStyle name="Note 2 2 2 4 18 3" xfId="24847"/>
    <cellStyle name="Note 2 2 2 4 19" xfId="24848"/>
    <cellStyle name="Note 2 2 2 4 19 2" xfId="24849"/>
    <cellStyle name="Note 2 2 2 4 19 2 2" xfId="24850"/>
    <cellStyle name="Note 2 2 2 4 19 3" xfId="24851"/>
    <cellStyle name="Note 2 2 2 4 2" xfId="24852"/>
    <cellStyle name="Note 2 2 2 4 2 10" xfId="24853"/>
    <cellStyle name="Note 2 2 2 4 2 10 2" xfId="24854"/>
    <cellStyle name="Note 2 2 2 4 2 10 2 2" xfId="24855"/>
    <cellStyle name="Note 2 2 2 4 2 10 3" xfId="24856"/>
    <cellStyle name="Note 2 2 2 4 2 11" xfId="24857"/>
    <cellStyle name="Note 2 2 2 4 2 11 2" xfId="24858"/>
    <cellStyle name="Note 2 2 2 4 2 11 2 2" xfId="24859"/>
    <cellStyle name="Note 2 2 2 4 2 11 3" xfId="24860"/>
    <cellStyle name="Note 2 2 2 4 2 12" xfId="24861"/>
    <cellStyle name="Note 2 2 2 4 2 12 2" xfId="24862"/>
    <cellStyle name="Note 2 2 2 4 2 12 2 2" xfId="24863"/>
    <cellStyle name="Note 2 2 2 4 2 12 3" xfId="24864"/>
    <cellStyle name="Note 2 2 2 4 2 13" xfId="24865"/>
    <cellStyle name="Note 2 2 2 4 2 13 2" xfId="24866"/>
    <cellStyle name="Note 2 2 2 4 2 13 2 2" xfId="24867"/>
    <cellStyle name="Note 2 2 2 4 2 13 3" xfId="24868"/>
    <cellStyle name="Note 2 2 2 4 2 14" xfId="24869"/>
    <cellStyle name="Note 2 2 2 4 2 14 2" xfId="24870"/>
    <cellStyle name="Note 2 2 2 4 2 14 2 2" xfId="24871"/>
    <cellStyle name="Note 2 2 2 4 2 14 3" xfId="24872"/>
    <cellStyle name="Note 2 2 2 4 2 15" xfId="24873"/>
    <cellStyle name="Note 2 2 2 4 2 15 2" xfId="24874"/>
    <cellStyle name="Note 2 2 2 4 2 15 2 2" xfId="24875"/>
    <cellStyle name="Note 2 2 2 4 2 15 3" xfId="24876"/>
    <cellStyle name="Note 2 2 2 4 2 16" xfId="24877"/>
    <cellStyle name="Note 2 2 2 4 2 16 2" xfId="24878"/>
    <cellStyle name="Note 2 2 2 4 2 16 2 2" xfId="24879"/>
    <cellStyle name="Note 2 2 2 4 2 16 3" xfId="24880"/>
    <cellStyle name="Note 2 2 2 4 2 17" xfId="24881"/>
    <cellStyle name="Note 2 2 2 4 2 17 2" xfId="24882"/>
    <cellStyle name="Note 2 2 2 4 2 17 2 2" xfId="24883"/>
    <cellStyle name="Note 2 2 2 4 2 17 3" xfId="24884"/>
    <cellStyle name="Note 2 2 2 4 2 18" xfId="24885"/>
    <cellStyle name="Note 2 2 2 4 2 18 2" xfId="24886"/>
    <cellStyle name="Note 2 2 2 4 2 18 2 2" xfId="24887"/>
    <cellStyle name="Note 2 2 2 4 2 18 3" xfId="24888"/>
    <cellStyle name="Note 2 2 2 4 2 19" xfId="24889"/>
    <cellStyle name="Note 2 2 2 4 2 19 2" xfId="24890"/>
    <cellStyle name="Note 2 2 2 4 2 19 2 2" xfId="24891"/>
    <cellStyle name="Note 2 2 2 4 2 19 3" xfId="24892"/>
    <cellStyle name="Note 2 2 2 4 2 2" xfId="24893"/>
    <cellStyle name="Note 2 2 2 4 2 2 2" xfId="24894"/>
    <cellStyle name="Note 2 2 2 4 2 2 2 2" xfId="24895"/>
    <cellStyle name="Note 2 2 2 4 2 2 3" xfId="24896"/>
    <cellStyle name="Note 2 2 2 4 2 20" xfId="24897"/>
    <cellStyle name="Note 2 2 2 4 2 20 2" xfId="24898"/>
    <cellStyle name="Note 2 2 2 4 2 20 2 2" xfId="24899"/>
    <cellStyle name="Note 2 2 2 4 2 20 3" xfId="24900"/>
    <cellStyle name="Note 2 2 2 4 2 21" xfId="24901"/>
    <cellStyle name="Note 2 2 2 4 2 21 2" xfId="24902"/>
    <cellStyle name="Note 2 2 2 4 2 22" xfId="24903"/>
    <cellStyle name="Note 2 2 2 4 2 3" xfId="24904"/>
    <cellStyle name="Note 2 2 2 4 2 3 2" xfId="24905"/>
    <cellStyle name="Note 2 2 2 4 2 3 2 2" xfId="24906"/>
    <cellStyle name="Note 2 2 2 4 2 3 3" xfId="24907"/>
    <cellStyle name="Note 2 2 2 4 2 4" xfId="24908"/>
    <cellStyle name="Note 2 2 2 4 2 4 2" xfId="24909"/>
    <cellStyle name="Note 2 2 2 4 2 4 2 2" xfId="24910"/>
    <cellStyle name="Note 2 2 2 4 2 4 3" xfId="24911"/>
    <cellStyle name="Note 2 2 2 4 2 5" xfId="24912"/>
    <cellStyle name="Note 2 2 2 4 2 5 2" xfId="24913"/>
    <cellStyle name="Note 2 2 2 4 2 5 2 2" xfId="24914"/>
    <cellStyle name="Note 2 2 2 4 2 5 3" xfId="24915"/>
    <cellStyle name="Note 2 2 2 4 2 6" xfId="24916"/>
    <cellStyle name="Note 2 2 2 4 2 6 2" xfId="24917"/>
    <cellStyle name="Note 2 2 2 4 2 6 2 2" xfId="24918"/>
    <cellStyle name="Note 2 2 2 4 2 6 3" xfId="24919"/>
    <cellStyle name="Note 2 2 2 4 2 7" xfId="24920"/>
    <cellStyle name="Note 2 2 2 4 2 7 2" xfId="24921"/>
    <cellStyle name="Note 2 2 2 4 2 7 2 2" xfId="24922"/>
    <cellStyle name="Note 2 2 2 4 2 7 3" xfId="24923"/>
    <cellStyle name="Note 2 2 2 4 2 8" xfId="24924"/>
    <cellStyle name="Note 2 2 2 4 2 8 2" xfId="24925"/>
    <cellStyle name="Note 2 2 2 4 2 8 2 2" xfId="24926"/>
    <cellStyle name="Note 2 2 2 4 2 8 3" xfId="24927"/>
    <cellStyle name="Note 2 2 2 4 2 9" xfId="24928"/>
    <cellStyle name="Note 2 2 2 4 2 9 2" xfId="24929"/>
    <cellStyle name="Note 2 2 2 4 2 9 2 2" xfId="24930"/>
    <cellStyle name="Note 2 2 2 4 2 9 3" xfId="24931"/>
    <cellStyle name="Note 2 2 2 4 20" xfId="24932"/>
    <cellStyle name="Note 2 2 2 4 20 2" xfId="24933"/>
    <cellStyle name="Note 2 2 2 4 20 2 2" xfId="24934"/>
    <cellStyle name="Note 2 2 2 4 20 3" xfId="24935"/>
    <cellStyle name="Note 2 2 2 4 21" xfId="24936"/>
    <cellStyle name="Note 2 2 2 4 21 2" xfId="24937"/>
    <cellStyle name="Note 2 2 2 4 21 2 2" xfId="24938"/>
    <cellStyle name="Note 2 2 2 4 21 3" xfId="24939"/>
    <cellStyle name="Note 2 2 2 4 22" xfId="24940"/>
    <cellStyle name="Note 2 2 2 4 22 2" xfId="24941"/>
    <cellStyle name="Note 2 2 2 4 23" xfId="24942"/>
    <cellStyle name="Note 2 2 2 4 3" xfId="24943"/>
    <cellStyle name="Note 2 2 2 4 3 2" xfId="24944"/>
    <cellStyle name="Note 2 2 2 4 3 2 2" xfId="24945"/>
    <cellStyle name="Note 2 2 2 4 3 3" xfId="24946"/>
    <cellStyle name="Note 2 2 2 4 4" xfId="24947"/>
    <cellStyle name="Note 2 2 2 4 4 2" xfId="24948"/>
    <cellStyle name="Note 2 2 2 4 4 2 2" xfId="24949"/>
    <cellStyle name="Note 2 2 2 4 4 3" xfId="24950"/>
    <cellStyle name="Note 2 2 2 4 5" xfId="24951"/>
    <cellStyle name="Note 2 2 2 4 5 2" xfId="24952"/>
    <cellStyle name="Note 2 2 2 4 5 2 2" xfId="24953"/>
    <cellStyle name="Note 2 2 2 4 5 3" xfId="24954"/>
    <cellStyle name="Note 2 2 2 4 6" xfId="24955"/>
    <cellStyle name="Note 2 2 2 4 6 2" xfId="24956"/>
    <cellStyle name="Note 2 2 2 4 6 2 2" xfId="24957"/>
    <cellStyle name="Note 2 2 2 4 6 3" xfId="24958"/>
    <cellStyle name="Note 2 2 2 4 7" xfId="24959"/>
    <cellStyle name="Note 2 2 2 4 7 2" xfId="24960"/>
    <cellStyle name="Note 2 2 2 4 7 2 2" xfId="24961"/>
    <cellStyle name="Note 2 2 2 4 7 3" xfId="24962"/>
    <cellStyle name="Note 2 2 2 4 8" xfId="24963"/>
    <cellStyle name="Note 2 2 2 4 8 2" xfId="24964"/>
    <cellStyle name="Note 2 2 2 4 8 2 2" xfId="24965"/>
    <cellStyle name="Note 2 2 2 4 8 3" xfId="24966"/>
    <cellStyle name="Note 2 2 2 4 9" xfId="24967"/>
    <cellStyle name="Note 2 2 2 4 9 2" xfId="24968"/>
    <cellStyle name="Note 2 2 2 4 9 2 2" xfId="24969"/>
    <cellStyle name="Note 2 2 2 4 9 3" xfId="24970"/>
    <cellStyle name="Note 2 2 2 5" xfId="24971"/>
    <cellStyle name="Note 2 2 2 5 10" xfId="24972"/>
    <cellStyle name="Note 2 2 2 5 10 2" xfId="24973"/>
    <cellStyle name="Note 2 2 2 5 10 2 2" xfId="24974"/>
    <cellStyle name="Note 2 2 2 5 10 3" xfId="24975"/>
    <cellStyle name="Note 2 2 2 5 11" xfId="24976"/>
    <cellStyle name="Note 2 2 2 5 11 2" xfId="24977"/>
    <cellStyle name="Note 2 2 2 5 11 2 2" xfId="24978"/>
    <cellStyle name="Note 2 2 2 5 11 3" xfId="24979"/>
    <cellStyle name="Note 2 2 2 5 12" xfId="24980"/>
    <cellStyle name="Note 2 2 2 5 12 2" xfId="24981"/>
    <cellStyle name="Note 2 2 2 5 12 2 2" xfId="24982"/>
    <cellStyle name="Note 2 2 2 5 12 3" xfId="24983"/>
    <cellStyle name="Note 2 2 2 5 13" xfId="24984"/>
    <cellStyle name="Note 2 2 2 5 13 2" xfId="24985"/>
    <cellStyle name="Note 2 2 2 5 13 2 2" xfId="24986"/>
    <cellStyle name="Note 2 2 2 5 13 3" xfId="24987"/>
    <cellStyle name="Note 2 2 2 5 14" xfId="24988"/>
    <cellStyle name="Note 2 2 2 5 14 2" xfId="24989"/>
    <cellStyle name="Note 2 2 2 5 14 2 2" xfId="24990"/>
    <cellStyle name="Note 2 2 2 5 14 3" xfId="24991"/>
    <cellStyle name="Note 2 2 2 5 15" xfId="24992"/>
    <cellStyle name="Note 2 2 2 5 15 2" xfId="24993"/>
    <cellStyle name="Note 2 2 2 5 15 2 2" xfId="24994"/>
    <cellStyle name="Note 2 2 2 5 15 3" xfId="24995"/>
    <cellStyle name="Note 2 2 2 5 16" xfId="24996"/>
    <cellStyle name="Note 2 2 2 5 16 2" xfId="24997"/>
    <cellStyle name="Note 2 2 2 5 16 2 2" xfId="24998"/>
    <cellStyle name="Note 2 2 2 5 16 3" xfId="24999"/>
    <cellStyle name="Note 2 2 2 5 17" xfId="25000"/>
    <cellStyle name="Note 2 2 2 5 17 2" xfId="25001"/>
    <cellStyle name="Note 2 2 2 5 17 2 2" xfId="25002"/>
    <cellStyle name="Note 2 2 2 5 17 3" xfId="25003"/>
    <cellStyle name="Note 2 2 2 5 18" xfId="25004"/>
    <cellStyle name="Note 2 2 2 5 18 2" xfId="25005"/>
    <cellStyle name="Note 2 2 2 5 18 2 2" xfId="25006"/>
    <cellStyle name="Note 2 2 2 5 18 3" xfId="25007"/>
    <cellStyle name="Note 2 2 2 5 19" xfId="25008"/>
    <cellStyle name="Note 2 2 2 5 19 2" xfId="25009"/>
    <cellStyle name="Note 2 2 2 5 19 2 2" xfId="25010"/>
    <cellStyle name="Note 2 2 2 5 19 3" xfId="25011"/>
    <cellStyle name="Note 2 2 2 5 2" xfId="25012"/>
    <cellStyle name="Note 2 2 2 5 2 2" xfId="25013"/>
    <cellStyle name="Note 2 2 2 5 2 2 2" xfId="25014"/>
    <cellStyle name="Note 2 2 2 5 2 3" xfId="25015"/>
    <cellStyle name="Note 2 2 2 5 20" xfId="25016"/>
    <cellStyle name="Note 2 2 2 5 20 2" xfId="25017"/>
    <cellStyle name="Note 2 2 2 5 20 2 2" xfId="25018"/>
    <cellStyle name="Note 2 2 2 5 20 3" xfId="25019"/>
    <cellStyle name="Note 2 2 2 5 21" xfId="25020"/>
    <cellStyle name="Note 2 2 2 5 21 2" xfId="25021"/>
    <cellStyle name="Note 2 2 2 5 22" xfId="25022"/>
    <cellStyle name="Note 2 2 2 5 3" xfId="25023"/>
    <cellStyle name="Note 2 2 2 5 3 2" xfId="25024"/>
    <cellStyle name="Note 2 2 2 5 3 2 2" xfId="25025"/>
    <cellStyle name="Note 2 2 2 5 3 3" xfId="25026"/>
    <cellStyle name="Note 2 2 2 5 4" xfId="25027"/>
    <cellStyle name="Note 2 2 2 5 4 2" xfId="25028"/>
    <cellStyle name="Note 2 2 2 5 4 2 2" xfId="25029"/>
    <cellStyle name="Note 2 2 2 5 4 3" xfId="25030"/>
    <cellStyle name="Note 2 2 2 5 5" xfId="25031"/>
    <cellStyle name="Note 2 2 2 5 5 2" xfId="25032"/>
    <cellStyle name="Note 2 2 2 5 5 2 2" xfId="25033"/>
    <cellStyle name="Note 2 2 2 5 5 3" xfId="25034"/>
    <cellStyle name="Note 2 2 2 5 6" xfId="25035"/>
    <cellStyle name="Note 2 2 2 5 6 2" xfId="25036"/>
    <cellStyle name="Note 2 2 2 5 6 2 2" xfId="25037"/>
    <cellStyle name="Note 2 2 2 5 6 3" xfId="25038"/>
    <cellStyle name="Note 2 2 2 5 7" xfId="25039"/>
    <cellStyle name="Note 2 2 2 5 7 2" xfId="25040"/>
    <cellStyle name="Note 2 2 2 5 7 2 2" xfId="25041"/>
    <cellStyle name="Note 2 2 2 5 7 3" xfId="25042"/>
    <cellStyle name="Note 2 2 2 5 8" xfId="25043"/>
    <cellStyle name="Note 2 2 2 5 8 2" xfId="25044"/>
    <cellStyle name="Note 2 2 2 5 8 2 2" xfId="25045"/>
    <cellStyle name="Note 2 2 2 5 8 3" xfId="25046"/>
    <cellStyle name="Note 2 2 2 5 9" xfId="25047"/>
    <cellStyle name="Note 2 2 2 5 9 2" xfId="25048"/>
    <cellStyle name="Note 2 2 2 5 9 2 2" xfId="25049"/>
    <cellStyle name="Note 2 2 2 5 9 3" xfId="25050"/>
    <cellStyle name="Note 2 2 2 6" xfId="25051"/>
    <cellStyle name="Note 2 2 2 6 2" xfId="25052"/>
    <cellStyle name="Note 2 2 2 6 2 2" xfId="25053"/>
    <cellStyle name="Note 2 2 2 6 3" xfId="25054"/>
    <cellStyle name="Note 2 2 2 7" xfId="25055"/>
    <cellStyle name="Note 2 2 2 7 2" xfId="25056"/>
    <cellStyle name="Note 2 2 2 7 2 2" xfId="25057"/>
    <cellStyle name="Note 2 2 2 7 3" xfId="25058"/>
    <cellStyle name="Note 2 2 2 8" xfId="25059"/>
    <cellStyle name="Note 2 2 2 8 2" xfId="25060"/>
    <cellStyle name="Note 2 2 2 8 2 2" xfId="25061"/>
    <cellStyle name="Note 2 2 2 8 3" xfId="25062"/>
    <cellStyle name="Note 2 2 2 9" xfId="25063"/>
    <cellStyle name="Note 2 2 2 9 2" xfId="25064"/>
    <cellStyle name="Note 2 2 2 9 2 2" xfId="25065"/>
    <cellStyle name="Note 2 2 2 9 3" xfId="25066"/>
    <cellStyle name="Note 2 2 20" xfId="25067"/>
    <cellStyle name="Note 2 2 20 2" xfId="25068"/>
    <cellStyle name="Note 2 2 20 2 2" xfId="25069"/>
    <cellStyle name="Note 2 2 20 3" xfId="25070"/>
    <cellStyle name="Note 2 2 21" xfId="25071"/>
    <cellStyle name="Note 2 2 21 2" xfId="25072"/>
    <cellStyle name="Note 2 2 21 2 2" xfId="25073"/>
    <cellStyle name="Note 2 2 21 3" xfId="25074"/>
    <cellStyle name="Note 2 2 22" xfId="25075"/>
    <cellStyle name="Note 2 2 22 2" xfId="25076"/>
    <cellStyle name="Note 2 2 23" xfId="25077"/>
    <cellStyle name="Note 2 2 24" xfId="25078"/>
    <cellStyle name="Note 2 2 25" xfId="25079"/>
    <cellStyle name="Note 2 2 26" xfId="25080"/>
    <cellStyle name="Note 2 2 3" xfId="25081"/>
    <cellStyle name="Note 2 2 3 10" xfId="25082"/>
    <cellStyle name="Note 2 2 3 10 2" xfId="25083"/>
    <cellStyle name="Note 2 2 3 10 2 2" xfId="25084"/>
    <cellStyle name="Note 2 2 3 10 3" xfId="25085"/>
    <cellStyle name="Note 2 2 3 11" xfId="25086"/>
    <cellStyle name="Note 2 2 3 11 2" xfId="25087"/>
    <cellStyle name="Note 2 2 3 11 2 2" xfId="25088"/>
    <cellStyle name="Note 2 2 3 11 3" xfId="25089"/>
    <cellStyle name="Note 2 2 3 12" xfId="25090"/>
    <cellStyle name="Note 2 2 3 12 2" xfId="25091"/>
    <cellStyle name="Note 2 2 3 12 2 2" xfId="25092"/>
    <cellStyle name="Note 2 2 3 12 3" xfId="25093"/>
    <cellStyle name="Note 2 2 3 13" xfId="25094"/>
    <cellStyle name="Note 2 2 3 13 2" xfId="25095"/>
    <cellStyle name="Note 2 2 3 13 2 2" xfId="25096"/>
    <cellStyle name="Note 2 2 3 13 3" xfId="25097"/>
    <cellStyle name="Note 2 2 3 14" xfId="25098"/>
    <cellStyle name="Note 2 2 3 14 2" xfId="25099"/>
    <cellStyle name="Note 2 2 3 14 2 2" xfId="25100"/>
    <cellStyle name="Note 2 2 3 14 3" xfId="25101"/>
    <cellStyle name="Note 2 2 3 15" xfId="25102"/>
    <cellStyle name="Note 2 2 3 15 2" xfId="25103"/>
    <cellStyle name="Note 2 2 3 15 2 2" xfId="25104"/>
    <cellStyle name="Note 2 2 3 15 3" xfId="25105"/>
    <cellStyle name="Note 2 2 3 16" xfId="25106"/>
    <cellStyle name="Note 2 2 3 16 2" xfId="25107"/>
    <cellStyle name="Note 2 2 3 16 2 2" xfId="25108"/>
    <cellStyle name="Note 2 2 3 16 3" xfId="25109"/>
    <cellStyle name="Note 2 2 3 17" xfId="25110"/>
    <cellStyle name="Note 2 2 3 17 2" xfId="25111"/>
    <cellStyle name="Note 2 2 3 17 2 2" xfId="25112"/>
    <cellStyle name="Note 2 2 3 17 3" xfId="25113"/>
    <cellStyle name="Note 2 2 3 18" xfId="25114"/>
    <cellStyle name="Note 2 2 3 18 2" xfId="25115"/>
    <cellStyle name="Note 2 2 3 19" xfId="25116"/>
    <cellStyle name="Note 2 2 3 2" xfId="25117"/>
    <cellStyle name="Note 2 2 3 2 10" xfId="25118"/>
    <cellStyle name="Note 2 2 3 2 10 2" xfId="25119"/>
    <cellStyle name="Note 2 2 3 2 10 2 2" xfId="25120"/>
    <cellStyle name="Note 2 2 3 2 10 3" xfId="25121"/>
    <cellStyle name="Note 2 2 3 2 11" xfId="25122"/>
    <cellStyle name="Note 2 2 3 2 11 2" xfId="25123"/>
    <cellStyle name="Note 2 2 3 2 11 2 2" xfId="25124"/>
    <cellStyle name="Note 2 2 3 2 11 3" xfId="25125"/>
    <cellStyle name="Note 2 2 3 2 12" xfId="25126"/>
    <cellStyle name="Note 2 2 3 2 12 2" xfId="25127"/>
    <cellStyle name="Note 2 2 3 2 12 2 2" xfId="25128"/>
    <cellStyle name="Note 2 2 3 2 12 3" xfId="25129"/>
    <cellStyle name="Note 2 2 3 2 13" xfId="25130"/>
    <cellStyle name="Note 2 2 3 2 13 2" xfId="25131"/>
    <cellStyle name="Note 2 2 3 2 13 2 2" xfId="25132"/>
    <cellStyle name="Note 2 2 3 2 13 3" xfId="25133"/>
    <cellStyle name="Note 2 2 3 2 14" xfId="25134"/>
    <cellStyle name="Note 2 2 3 2 14 2" xfId="25135"/>
    <cellStyle name="Note 2 2 3 2 14 2 2" xfId="25136"/>
    <cellStyle name="Note 2 2 3 2 14 3" xfId="25137"/>
    <cellStyle name="Note 2 2 3 2 15" xfId="25138"/>
    <cellStyle name="Note 2 2 3 2 15 2" xfId="25139"/>
    <cellStyle name="Note 2 2 3 2 15 2 2" xfId="25140"/>
    <cellStyle name="Note 2 2 3 2 15 3" xfId="25141"/>
    <cellStyle name="Note 2 2 3 2 16" xfId="25142"/>
    <cellStyle name="Note 2 2 3 2 16 2" xfId="25143"/>
    <cellStyle name="Note 2 2 3 2 16 2 2" xfId="25144"/>
    <cellStyle name="Note 2 2 3 2 16 3" xfId="25145"/>
    <cellStyle name="Note 2 2 3 2 17" xfId="25146"/>
    <cellStyle name="Note 2 2 3 2 17 2" xfId="25147"/>
    <cellStyle name="Note 2 2 3 2 17 2 2" xfId="25148"/>
    <cellStyle name="Note 2 2 3 2 17 3" xfId="25149"/>
    <cellStyle name="Note 2 2 3 2 18" xfId="25150"/>
    <cellStyle name="Note 2 2 3 2 18 2" xfId="25151"/>
    <cellStyle name="Note 2 2 3 2 18 2 2" xfId="25152"/>
    <cellStyle name="Note 2 2 3 2 18 3" xfId="25153"/>
    <cellStyle name="Note 2 2 3 2 19" xfId="25154"/>
    <cellStyle name="Note 2 2 3 2 19 2" xfId="25155"/>
    <cellStyle name="Note 2 2 3 2 19 2 2" xfId="25156"/>
    <cellStyle name="Note 2 2 3 2 19 3" xfId="25157"/>
    <cellStyle name="Note 2 2 3 2 2" xfId="25158"/>
    <cellStyle name="Note 2 2 3 2 2 2" xfId="25159"/>
    <cellStyle name="Note 2 2 3 2 2 2 2" xfId="25160"/>
    <cellStyle name="Note 2 2 3 2 2 2 3" xfId="25161"/>
    <cellStyle name="Note 2 2 3 2 2 3" xfId="25162"/>
    <cellStyle name="Note 2 2 3 2 2 4" xfId="25163"/>
    <cellStyle name="Note 2 2 3 2 20" xfId="25164"/>
    <cellStyle name="Note 2 2 3 2 20 2" xfId="25165"/>
    <cellStyle name="Note 2 2 3 2 20 2 2" xfId="25166"/>
    <cellStyle name="Note 2 2 3 2 20 3" xfId="25167"/>
    <cellStyle name="Note 2 2 3 2 21" xfId="25168"/>
    <cellStyle name="Note 2 2 3 2 21 2" xfId="25169"/>
    <cellStyle name="Note 2 2 3 2 22" xfId="25170"/>
    <cellStyle name="Note 2 2 3 2 3" xfId="25171"/>
    <cellStyle name="Note 2 2 3 2 3 2" xfId="25172"/>
    <cellStyle name="Note 2 2 3 2 3 2 2" xfId="25173"/>
    <cellStyle name="Note 2 2 3 2 3 3" xfId="25174"/>
    <cellStyle name="Note 2 2 3 2 4" xfId="25175"/>
    <cellStyle name="Note 2 2 3 2 4 2" xfId="25176"/>
    <cellStyle name="Note 2 2 3 2 4 2 2" xfId="25177"/>
    <cellStyle name="Note 2 2 3 2 4 3" xfId="25178"/>
    <cellStyle name="Note 2 2 3 2 5" xfId="25179"/>
    <cellStyle name="Note 2 2 3 2 5 2" xfId="25180"/>
    <cellStyle name="Note 2 2 3 2 5 2 2" xfId="25181"/>
    <cellStyle name="Note 2 2 3 2 5 3" xfId="25182"/>
    <cellStyle name="Note 2 2 3 2 6" xfId="25183"/>
    <cellStyle name="Note 2 2 3 2 6 2" xfId="25184"/>
    <cellStyle name="Note 2 2 3 2 6 2 2" xfId="25185"/>
    <cellStyle name="Note 2 2 3 2 6 3" xfId="25186"/>
    <cellStyle name="Note 2 2 3 2 7" xfId="25187"/>
    <cellStyle name="Note 2 2 3 2 7 2" xfId="25188"/>
    <cellStyle name="Note 2 2 3 2 7 2 2" xfId="25189"/>
    <cellStyle name="Note 2 2 3 2 7 3" xfId="25190"/>
    <cellStyle name="Note 2 2 3 2 8" xfId="25191"/>
    <cellStyle name="Note 2 2 3 2 8 2" xfId="25192"/>
    <cellStyle name="Note 2 2 3 2 8 2 2" xfId="25193"/>
    <cellStyle name="Note 2 2 3 2 8 3" xfId="25194"/>
    <cellStyle name="Note 2 2 3 2 9" xfId="25195"/>
    <cellStyle name="Note 2 2 3 2 9 2" xfId="25196"/>
    <cellStyle name="Note 2 2 3 2 9 2 2" xfId="25197"/>
    <cellStyle name="Note 2 2 3 2 9 3" xfId="25198"/>
    <cellStyle name="Note 2 2 3 3" xfId="25199"/>
    <cellStyle name="Note 2 2 3 3 2" xfId="25200"/>
    <cellStyle name="Note 2 2 3 3 2 2" xfId="25201"/>
    <cellStyle name="Note 2 2 3 3 2 3" xfId="25202"/>
    <cellStyle name="Note 2 2 3 3 3" xfId="25203"/>
    <cellStyle name="Note 2 2 3 3 4" xfId="25204"/>
    <cellStyle name="Note 2 2 3 4" xfId="25205"/>
    <cellStyle name="Note 2 2 3 4 2" xfId="25206"/>
    <cellStyle name="Note 2 2 3 4 2 2" xfId="25207"/>
    <cellStyle name="Note 2 2 3 4 3" xfId="25208"/>
    <cellStyle name="Note 2 2 3 5" xfId="25209"/>
    <cellStyle name="Note 2 2 3 5 2" xfId="25210"/>
    <cellStyle name="Note 2 2 3 5 2 2" xfId="25211"/>
    <cellStyle name="Note 2 2 3 5 3" xfId="25212"/>
    <cellStyle name="Note 2 2 3 6" xfId="25213"/>
    <cellStyle name="Note 2 2 3 6 2" xfId="25214"/>
    <cellStyle name="Note 2 2 3 6 2 2" xfId="25215"/>
    <cellStyle name="Note 2 2 3 6 3" xfId="25216"/>
    <cellStyle name="Note 2 2 3 7" xfId="25217"/>
    <cellStyle name="Note 2 2 3 7 2" xfId="25218"/>
    <cellStyle name="Note 2 2 3 7 2 2" xfId="25219"/>
    <cellStyle name="Note 2 2 3 7 3" xfId="25220"/>
    <cellStyle name="Note 2 2 3 8" xfId="25221"/>
    <cellStyle name="Note 2 2 3 8 2" xfId="25222"/>
    <cellStyle name="Note 2 2 3 8 2 2" xfId="25223"/>
    <cellStyle name="Note 2 2 3 8 3" xfId="25224"/>
    <cellStyle name="Note 2 2 3 9" xfId="25225"/>
    <cellStyle name="Note 2 2 3 9 2" xfId="25226"/>
    <cellStyle name="Note 2 2 3 9 2 2" xfId="25227"/>
    <cellStyle name="Note 2 2 3 9 3" xfId="25228"/>
    <cellStyle name="Note 2 2 4" xfId="25229"/>
    <cellStyle name="Note 2 2 4 10" xfId="25230"/>
    <cellStyle name="Note 2 2 4 10 2" xfId="25231"/>
    <cellStyle name="Note 2 2 4 10 2 2" xfId="25232"/>
    <cellStyle name="Note 2 2 4 10 3" xfId="25233"/>
    <cellStyle name="Note 2 2 4 11" xfId="25234"/>
    <cellStyle name="Note 2 2 4 11 2" xfId="25235"/>
    <cellStyle name="Note 2 2 4 11 2 2" xfId="25236"/>
    <cellStyle name="Note 2 2 4 11 3" xfId="25237"/>
    <cellStyle name="Note 2 2 4 12" xfId="25238"/>
    <cellStyle name="Note 2 2 4 12 2" xfId="25239"/>
    <cellStyle name="Note 2 2 4 12 2 2" xfId="25240"/>
    <cellStyle name="Note 2 2 4 12 3" xfId="25241"/>
    <cellStyle name="Note 2 2 4 13" xfId="25242"/>
    <cellStyle name="Note 2 2 4 13 2" xfId="25243"/>
    <cellStyle name="Note 2 2 4 13 2 2" xfId="25244"/>
    <cellStyle name="Note 2 2 4 13 3" xfId="25245"/>
    <cellStyle name="Note 2 2 4 14" xfId="25246"/>
    <cellStyle name="Note 2 2 4 14 2" xfId="25247"/>
    <cellStyle name="Note 2 2 4 14 2 2" xfId="25248"/>
    <cellStyle name="Note 2 2 4 14 3" xfId="25249"/>
    <cellStyle name="Note 2 2 4 15" xfId="25250"/>
    <cellStyle name="Note 2 2 4 15 2" xfId="25251"/>
    <cellStyle name="Note 2 2 4 15 2 2" xfId="25252"/>
    <cellStyle name="Note 2 2 4 15 3" xfId="25253"/>
    <cellStyle name="Note 2 2 4 16" xfId="25254"/>
    <cellStyle name="Note 2 2 4 16 2" xfId="25255"/>
    <cellStyle name="Note 2 2 4 16 2 2" xfId="25256"/>
    <cellStyle name="Note 2 2 4 16 3" xfId="25257"/>
    <cellStyle name="Note 2 2 4 17" xfId="25258"/>
    <cellStyle name="Note 2 2 4 17 2" xfId="25259"/>
    <cellStyle name="Note 2 2 4 17 2 2" xfId="25260"/>
    <cellStyle name="Note 2 2 4 17 3" xfId="25261"/>
    <cellStyle name="Note 2 2 4 18" xfId="25262"/>
    <cellStyle name="Note 2 2 4 18 2" xfId="25263"/>
    <cellStyle name="Note 2 2 4 19" xfId="25264"/>
    <cellStyle name="Note 2 2 4 2" xfId="25265"/>
    <cellStyle name="Note 2 2 4 2 10" xfId="25266"/>
    <cellStyle name="Note 2 2 4 2 10 2" xfId="25267"/>
    <cellStyle name="Note 2 2 4 2 10 2 2" xfId="25268"/>
    <cellStyle name="Note 2 2 4 2 10 3" xfId="25269"/>
    <cellStyle name="Note 2 2 4 2 11" xfId="25270"/>
    <cellStyle name="Note 2 2 4 2 11 2" xfId="25271"/>
    <cellStyle name="Note 2 2 4 2 11 2 2" xfId="25272"/>
    <cellStyle name="Note 2 2 4 2 11 3" xfId="25273"/>
    <cellStyle name="Note 2 2 4 2 12" xfId="25274"/>
    <cellStyle name="Note 2 2 4 2 12 2" xfId="25275"/>
    <cellStyle name="Note 2 2 4 2 12 2 2" xfId="25276"/>
    <cellStyle name="Note 2 2 4 2 12 3" xfId="25277"/>
    <cellStyle name="Note 2 2 4 2 13" xfId="25278"/>
    <cellStyle name="Note 2 2 4 2 13 2" xfId="25279"/>
    <cellStyle name="Note 2 2 4 2 13 2 2" xfId="25280"/>
    <cellStyle name="Note 2 2 4 2 13 3" xfId="25281"/>
    <cellStyle name="Note 2 2 4 2 14" xfId="25282"/>
    <cellStyle name="Note 2 2 4 2 14 2" xfId="25283"/>
    <cellStyle name="Note 2 2 4 2 14 2 2" xfId="25284"/>
    <cellStyle name="Note 2 2 4 2 14 3" xfId="25285"/>
    <cellStyle name="Note 2 2 4 2 15" xfId="25286"/>
    <cellStyle name="Note 2 2 4 2 15 2" xfId="25287"/>
    <cellStyle name="Note 2 2 4 2 15 2 2" xfId="25288"/>
    <cellStyle name="Note 2 2 4 2 15 3" xfId="25289"/>
    <cellStyle name="Note 2 2 4 2 16" xfId="25290"/>
    <cellStyle name="Note 2 2 4 2 16 2" xfId="25291"/>
    <cellStyle name="Note 2 2 4 2 16 2 2" xfId="25292"/>
    <cellStyle name="Note 2 2 4 2 16 3" xfId="25293"/>
    <cellStyle name="Note 2 2 4 2 17" xfId="25294"/>
    <cellStyle name="Note 2 2 4 2 17 2" xfId="25295"/>
    <cellStyle name="Note 2 2 4 2 17 2 2" xfId="25296"/>
    <cellStyle name="Note 2 2 4 2 17 3" xfId="25297"/>
    <cellStyle name="Note 2 2 4 2 18" xfId="25298"/>
    <cellStyle name="Note 2 2 4 2 18 2" xfId="25299"/>
    <cellStyle name="Note 2 2 4 2 18 2 2" xfId="25300"/>
    <cellStyle name="Note 2 2 4 2 18 3" xfId="25301"/>
    <cellStyle name="Note 2 2 4 2 19" xfId="25302"/>
    <cellStyle name="Note 2 2 4 2 19 2" xfId="25303"/>
    <cellStyle name="Note 2 2 4 2 19 2 2" xfId="25304"/>
    <cellStyle name="Note 2 2 4 2 19 3" xfId="25305"/>
    <cellStyle name="Note 2 2 4 2 2" xfId="25306"/>
    <cellStyle name="Note 2 2 4 2 2 2" xfId="25307"/>
    <cellStyle name="Note 2 2 4 2 2 2 2" xfId="25308"/>
    <cellStyle name="Note 2 2 4 2 2 2 3" xfId="25309"/>
    <cellStyle name="Note 2 2 4 2 2 3" xfId="25310"/>
    <cellStyle name="Note 2 2 4 2 2 4" xfId="25311"/>
    <cellStyle name="Note 2 2 4 2 20" xfId="25312"/>
    <cellStyle name="Note 2 2 4 2 20 2" xfId="25313"/>
    <cellStyle name="Note 2 2 4 2 20 2 2" xfId="25314"/>
    <cellStyle name="Note 2 2 4 2 20 3" xfId="25315"/>
    <cellStyle name="Note 2 2 4 2 21" xfId="25316"/>
    <cellStyle name="Note 2 2 4 2 21 2" xfId="25317"/>
    <cellStyle name="Note 2 2 4 2 22" xfId="25318"/>
    <cellStyle name="Note 2 2 4 2 3" xfId="25319"/>
    <cellStyle name="Note 2 2 4 2 3 2" xfId="25320"/>
    <cellStyle name="Note 2 2 4 2 3 2 2" xfId="25321"/>
    <cellStyle name="Note 2 2 4 2 3 3" xfId="25322"/>
    <cellStyle name="Note 2 2 4 2 4" xfId="25323"/>
    <cellStyle name="Note 2 2 4 2 4 2" xfId="25324"/>
    <cellStyle name="Note 2 2 4 2 4 2 2" xfId="25325"/>
    <cellStyle name="Note 2 2 4 2 4 3" xfId="25326"/>
    <cellStyle name="Note 2 2 4 2 5" xfId="25327"/>
    <cellStyle name="Note 2 2 4 2 5 2" xfId="25328"/>
    <cellStyle name="Note 2 2 4 2 5 2 2" xfId="25329"/>
    <cellStyle name="Note 2 2 4 2 5 3" xfId="25330"/>
    <cellStyle name="Note 2 2 4 2 6" xfId="25331"/>
    <cellStyle name="Note 2 2 4 2 6 2" xfId="25332"/>
    <cellStyle name="Note 2 2 4 2 6 2 2" xfId="25333"/>
    <cellStyle name="Note 2 2 4 2 6 3" xfId="25334"/>
    <cellStyle name="Note 2 2 4 2 7" xfId="25335"/>
    <cellStyle name="Note 2 2 4 2 7 2" xfId="25336"/>
    <cellStyle name="Note 2 2 4 2 7 2 2" xfId="25337"/>
    <cellStyle name="Note 2 2 4 2 7 3" xfId="25338"/>
    <cellStyle name="Note 2 2 4 2 8" xfId="25339"/>
    <cellStyle name="Note 2 2 4 2 8 2" xfId="25340"/>
    <cellStyle name="Note 2 2 4 2 8 2 2" xfId="25341"/>
    <cellStyle name="Note 2 2 4 2 8 3" xfId="25342"/>
    <cellStyle name="Note 2 2 4 2 9" xfId="25343"/>
    <cellStyle name="Note 2 2 4 2 9 2" xfId="25344"/>
    <cellStyle name="Note 2 2 4 2 9 2 2" xfId="25345"/>
    <cellStyle name="Note 2 2 4 2 9 3" xfId="25346"/>
    <cellStyle name="Note 2 2 4 3" xfId="25347"/>
    <cellStyle name="Note 2 2 4 3 2" xfId="25348"/>
    <cellStyle name="Note 2 2 4 3 2 2" xfId="25349"/>
    <cellStyle name="Note 2 2 4 3 2 3" xfId="25350"/>
    <cellStyle name="Note 2 2 4 3 3" xfId="25351"/>
    <cellStyle name="Note 2 2 4 3 4" xfId="25352"/>
    <cellStyle name="Note 2 2 4 4" xfId="25353"/>
    <cellStyle name="Note 2 2 4 4 2" xfId="25354"/>
    <cellStyle name="Note 2 2 4 4 2 2" xfId="25355"/>
    <cellStyle name="Note 2 2 4 4 3" xfId="25356"/>
    <cellStyle name="Note 2 2 4 5" xfId="25357"/>
    <cellStyle name="Note 2 2 4 5 2" xfId="25358"/>
    <cellStyle name="Note 2 2 4 5 2 2" xfId="25359"/>
    <cellStyle name="Note 2 2 4 5 3" xfId="25360"/>
    <cellStyle name="Note 2 2 4 6" xfId="25361"/>
    <cellStyle name="Note 2 2 4 6 2" xfId="25362"/>
    <cellStyle name="Note 2 2 4 6 2 2" xfId="25363"/>
    <cellStyle name="Note 2 2 4 6 3" xfId="25364"/>
    <cellStyle name="Note 2 2 4 7" xfId="25365"/>
    <cellStyle name="Note 2 2 4 7 2" xfId="25366"/>
    <cellStyle name="Note 2 2 4 7 2 2" xfId="25367"/>
    <cellStyle name="Note 2 2 4 7 3" xfId="25368"/>
    <cellStyle name="Note 2 2 4 8" xfId="25369"/>
    <cellStyle name="Note 2 2 4 8 2" xfId="25370"/>
    <cellStyle name="Note 2 2 4 8 2 2" xfId="25371"/>
    <cellStyle name="Note 2 2 4 8 3" xfId="25372"/>
    <cellStyle name="Note 2 2 4 9" xfId="25373"/>
    <cellStyle name="Note 2 2 4 9 2" xfId="25374"/>
    <cellStyle name="Note 2 2 4 9 2 2" xfId="25375"/>
    <cellStyle name="Note 2 2 4 9 3" xfId="25376"/>
    <cellStyle name="Note 2 2 5" xfId="25377"/>
    <cellStyle name="Note 2 2 5 10" xfId="25378"/>
    <cellStyle name="Note 2 2 5 10 2" xfId="25379"/>
    <cellStyle name="Note 2 2 5 10 2 2" xfId="25380"/>
    <cellStyle name="Note 2 2 5 10 3" xfId="25381"/>
    <cellStyle name="Note 2 2 5 11" xfId="25382"/>
    <cellStyle name="Note 2 2 5 11 2" xfId="25383"/>
    <cellStyle name="Note 2 2 5 11 2 2" xfId="25384"/>
    <cellStyle name="Note 2 2 5 11 3" xfId="25385"/>
    <cellStyle name="Note 2 2 5 12" xfId="25386"/>
    <cellStyle name="Note 2 2 5 12 2" xfId="25387"/>
    <cellStyle name="Note 2 2 5 12 2 2" xfId="25388"/>
    <cellStyle name="Note 2 2 5 12 3" xfId="25389"/>
    <cellStyle name="Note 2 2 5 13" xfId="25390"/>
    <cellStyle name="Note 2 2 5 13 2" xfId="25391"/>
    <cellStyle name="Note 2 2 5 13 2 2" xfId="25392"/>
    <cellStyle name="Note 2 2 5 13 3" xfId="25393"/>
    <cellStyle name="Note 2 2 5 14" xfId="25394"/>
    <cellStyle name="Note 2 2 5 14 2" xfId="25395"/>
    <cellStyle name="Note 2 2 5 14 2 2" xfId="25396"/>
    <cellStyle name="Note 2 2 5 14 3" xfId="25397"/>
    <cellStyle name="Note 2 2 5 15" xfId="25398"/>
    <cellStyle name="Note 2 2 5 15 2" xfId="25399"/>
    <cellStyle name="Note 2 2 5 15 2 2" xfId="25400"/>
    <cellStyle name="Note 2 2 5 15 3" xfId="25401"/>
    <cellStyle name="Note 2 2 5 16" xfId="25402"/>
    <cellStyle name="Note 2 2 5 16 2" xfId="25403"/>
    <cellStyle name="Note 2 2 5 16 2 2" xfId="25404"/>
    <cellStyle name="Note 2 2 5 16 3" xfId="25405"/>
    <cellStyle name="Note 2 2 5 17" xfId="25406"/>
    <cellStyle name="Note 2 2 5 17 2" xfId="25407"/>
    <cellStyle name="Note 2 2 5 17 2 2" xfId="25408"/>
    <cellStyle name="Note 2 2 5 17 3" xfId="25409"/>
    <cellStyle name="Note 2 2 5 18" xfId="25410"/>
    <cellStyle name="Note 2 2 5 18 2" xfId="25411"/>
    <cellStyle name="Note 2 2 5 18 2 2" xfId="25412"/>
    <cellStyle name="Note 2 2 5 18 3" xfId="25413"/>
    <cellStyle name="Note 2 2 5 19" xfId="25414"/>
    <cellStyle name="Note 2 2 5 19 2" xfId="25415"/>
    <cellStyle name="Note 2 2 5 19 2 2" xfId="25416"/>
    <cellStyle name="Note 2 2 5 19 3" xfId="25417"/>
    <cellStyle name="Note 2 2 5 2" xfId="25418"/>
    <cellStyle name="Note 2 2 5 2 10" xfId="25419"/>
    <cellStyle name="Note 2 2 5 2 10 2" xfId="25420"/>
    <cellStyle name="Note 2 2 5 2 10 2 2" xfId="25421"/>
    <cellStyle name="Note 2 2 5 2 10 3" xfId="25422"/>
    <cellStyle name="Note 2 2 5 2 11" xfId="25423"/>
    <cellStyle name="Note 2 2 5 2 11 2" xfId="25424"/>
    <cellStyle name="Note 2 2 5 2 11 2 2" xfId="25425"/>
    <cellStyle name="Note 2 2 5 2 11 3" xfId="25426"/>
    <cellStyle name="Note 2 2 5 2 12" xfId="25427"/>
    <cellStyle name="Note 2 2 5 2 12 2" xfId="25428"/>
    <cellStyle name="Note 2 2 5 2 12 2 2" xfId="25429"/>
    <cellStyle name="Note 2 2 5 2 12 3" xfId="25430"/>
    <cellStyle name="Note 2 2 5 2 13" xfId="25431"/>
    <cellStyle name="Note 2 2 5 2 13 2" xfId="25432"/>
    <cellStyle name="Note 2 2 5 2 13 2 2" xfId="25433"/>
    <cellStyle name="Note 2 2 5 2 13 3" xfId="25434"/>
    <cellStyle name="Note 2 2 5 2 14" xfId="25435"/>
    <cellStyle name="Note 2 2 5 2 14 2" xfId="25436"/>
    <cellStyle name="Note 2 2 5 2 14 2 2" xfId="25437"/>
    <cellStyle name="Note 2 2 5 2 14 3" xfId="25438"/>
    <cellStyle name="Note 2 2 5 2 15" xfId="25439"/>
    <cellStyle name="Note 2 2 5 2 15 2" xfId="25440"/>
    <cellStyle name="Note 2 2 5 2 15 2 2" xfId="25441"/>
    <cellStyle name="Note 2 2 5 2 15 3" xfId="25442"/>
    <cellStyle name="Note 2 2 5 2 16" xfId="25443"/>
    <cellStyle name="Note 2 2 5 2 16 2" xfId="25444"/>
    <cellStyle name="Note 2 2 5 2 16 2 2" xfId="25445"/>
    <cellStyle name="Note 2 2 5 2 16 3" xfId="25446"/>
    <cellStyle name="Note 2 2 5 2 17" xfId="25447"/>
    <cellStyle name="Note 2 2 5 2 17 2" xfId="25448"/>
    <cellStyle name="Note 2 2 5 2 17 2 2" xfId="25449"/>
    <cellStyle name="Note 2 2 5 2 17 3" xfId="25450"/>
    <cellStyle name="Note 2 2 5 2 18" xfId="25451"/>
    <cellStyle name="Note 2 2 5 2 18 2" xfId="25452"/>
    <cellStyle name="Note 2 2 5 2 18 2 2" xfId="25453"/>
    <cellStyle name="Note 2 2 5 2 18 3" xfId="25454"/>
    <cellStyle name="Note 2 2 5 2 19" xfId="25455"/>
    <cellStyle name="Note 2 2 5 2 19 2" xfId="25456"/>
    <cellStyle name="Note 2 2 5 2 19 2 2" xfId="25457"/>
    <cellStyle name="Note 2 2 5 2 19 3" xfId="25458"/>
    <cellStyle name="Note 2 2 5 2 2" xfId="25459"/>
    <cellStyle name="Note 2 2 5 2 2 2" xfId="25460"/>
    <cellStyle name="Note 2 2 5 2 2 2 2" xfId="25461"/>
    <cellStyle name="Note 2 2 5 2 2 3" xfId="25462"/>
    <cellStyle name="Note 2 2 5 2 20" xfId="25463"/>
    <cellStyle name="Note 2 2 5 2 20 2" xfId="25464"/>
    <cellStyle name="Note 2 2 5 2 20 2 2" xfId="25465"/>
    <cellStyle name="Note 2 2 5 2 20 3" xfId="25466"/>
    <cellStyle name="Note 2 2 5 2 21" xfId="25467"/>
    <cellStyle name="Note 2 2 5 2 21 2" xfId="25468"/>
    <cellStyle name="Note 2 2 5 2 22" xfId="25469"/>
    <cellStyle name="Note 2 2 5 2 3" xfId="25470"/>
    <cellStyle name="Note 2 2 5 2 3 2" xfId="25471"/>
    <cellStyle name="Note 2 2 5 2 3 2 2" xfId="25472"/>
    <cellStyle name="Note 2 2 5 2 3 3" xfId="25473"/>
    <cellStyle name="Note 2 2 5 2 4" xfId="25474"/>
    <cellStyle name="Note 2 2 5 2 4 2" xfId="25475"/>
    <cellStyle name="Note 2 2 5 2 4 2 2" xfId="25476"/>
    <cellStyle name="Note 2 2 5 2 4 3" xfId="25477"/>
    <cellStyle name="Note 2 2 5 2 5" xfId="25478"/>
    <cellStyle name="Note 2 2 5 2 5 2" xfId="25479"/>
    <cellStyle name="Note 2 2 5 2 5 2 2" xfId="25480"/>
    <cellStyle name="Note 2 2 5 2 5 3" xfId="25481"/>
    <cellStyle name="Note 2 2 5 2 6" xfId="25482"/>
    <cellStyle name="Note 2 2 5 2 6 2" xfId="25483"/>
    <cellStyle name="Note 2 2 5 2 6 2 2" xfId="25484"/>
    <cellStyle name="Note 2 2 5 2 6 3" xfId="25485"/>
    <cellStyle name="Note 2 2 5 2 7" xfId="25486"/>
    <cellStyle name="Note 2 2 5 2 7 2" xfId="25487"/>
    <cellStyle name="Note 2 2 5 2 7 2 2" xfId="25488"/>
    <cellStyle name="Note 2 2 5 2 7 3" xfId="25489"/>
    <cellStyle name="Note 2 2 5 2 8" xfId="25490"/>
    <cellStyle name="Note 2 2 5 2 8 2" xfId="25491"/>
    <cellStyle name="Note 2 2 5 2 8 2 2" xfId="25492"/>
    <cellStyle name="Note 2 2 5 2 8 3" xfId="25493"/>
    <cellStyle name="Note 2 2 5 2 9" xfId="25494"/>
    <cellStyle name="Note 2 2 5 2 9 2" xfId="25495"/>
    <cellStyle name="Note 2 2 5 2 9 2 2" xfId="25496"/>
    <cellStyle name="Note 2 2 5 2 9 3" xfId="25497"/>
    <cellStyle name="Note 2 2 5 20" xfId="25498"/>
    <cellStyle name="Note 2 2 5 20 2" xfId="25499"/>
    <cellStyle name="Note 2 2 5 20 2 2" xfId="25500"/>
    <cellStyle name="Note 2 2 5 20 3" xfId="25501"/>
    <cellStyle name="Note 2 2 5 21" xfId="25502"/>
    <cellStyle name="Note 2 2 5 21 2" xfId="25503"/>
    <cellStyle name="Note 2 2 5 21 2 2" xfId="25504"/>
    <cellStyle name="Note 2 2 5 21 3" xfId="25505"/>
    <cellStyle name="Note 2 2 5 22" xfId="25506"/>
    <cellStyle name="Note 2 2 5 22 2" xfId="25507"/>
    <cellStyle name="Note 2 2 5 23" xfId="25508"/>
    <cellStyle name="Note 2 2 5 3" xfId="25509"/>
    <cellStyle name="Note 2 2 5 3 2" xfId="25510"/>
    <cellStyle name="Note 2 2 5 3 2 2" xfId="25511"/>
    <cellStyle name="Note 2 2 5 3 3" xfId="25512"/>
    <cellStyle name="Note 2 2 5 4" xfId="25513"/>
    <cellStyle name="Note 2 2 5 4 2" xfId="25514"/>
    <cellStyle name="Note 2 2 5 4 2 2" xfId="25515"/>
    <cellStyle name="Note 2 2 5 4 3" xfId="25516"/>
    <cellStyle name="Note 2 2 5 5" xfId="25517"/>
    <cellStyle name="Note 2 2 5 5 2" xfId="25518"/>
    <cellStyle name="Note 2 2 5 5 2 2" xfId="25519"/>
    <cellStyle name="Note 2 2 5 5 3" xfId="25520"/>
    <cellStyle name="Note 2 2 5 6" xfId="25521"/>
    <cellStyle name="Note 2 2 5 6 2" xfId="25522"/>
    <cellStyle name="Note 2 2 5 6 2 2" xfId="25523"/>
    <cellStyle name="Note 2 2 5 6 3" xfId="25524"/>
    <cellStyle name="Note 2 2 5 7" xfId="25525"/>
    <cellStyle name="Note 2 2 5 7 2" xfId="25526"/>
    <cellStyle name="Note 2 2 5 7 2 2" xfId="25527"/>
    <cellStyle name="Note 2 2 5 7 3" xfId="25528"/>
    <cellStyle name="Note 2 2 5 8" xfId="25529"/>
    <cellStyle name="Note 2 2 5 8 2" xfId="25530"/>
    <cellStyle name="Note 2 2 5 8 2 2" xfId="25531"/>
    <cellStyle name="Note 2 2 5 8 3" xfId="25532"/>
    <cellStyle name="Note 2 2 5 9" xfId="25533"/>
    <cellStyle name="Note 2 2 5 9 2" xfId="25534"/>
    <cellStyle name="Note 2 2 5 9 2 2" xfId="25535"/>
    <cellStyle name="Note 2 2 5 9 3" xfId="25536"/>
    <cellStyle name="Note 2 2 6" xfId="25537"/>
    <cellStyle name="Note 2 2 6 10" xfId="25538"/>
    <cellStyle name="Note 2 2 6 10 2" xfId="25539"/>
    <cellStyle name="Note 2 2 6 10 2 2" xfId="25540"/>
    <cellStyle name="Note 2 2 6 10 3" xfId="25541"/>
    <cellStyle name="Note 2 2 6 11" xfId="25542"/>
    <cellStyle name="Note 2 2 6 11 2" xfId="25543"/>
    <cellStyle name="Note 2 2 6 11 2 2" xfId="25544"/>
    <cellStyle name="Note 2 2 6 11 3" xfId="25545"/>
    <cellStyle name="Note 2 2 6 12" xfId="25546"/>
    <cellStyle name="Note 2 2 6 12 2" xfId="25547"/>
    <cellStyle name="Note 2 2 6 12 2 2" xfId="25548"/>
    <cellStyle name="Note 2 2 6 12 3" xfId="25549"/>
    <cellStyle name="Note 2 2 6 13" xfId="25550"/>
    <cellStyle name="Note 2 2 6 13 2" xfId="25551"/>
    <cellStyle name="Note 2 2 6 13 2 2" xfId="25552"/>
    <cellStyle name="Note 2 2 6 13 3" xfId="25553"/>
    <cellStyle name="Note 2 2 6 14" xfId="25554"/>
    <cellStyle name="Note 2 2 6 14 2" xfId="25555"/>
    <cellStyle name="Note 2 2 6 14 2 2" xfId="25556"/>
    <cellStyle name="Note 2 2 6 14 3" xfId="25557"/>
    <cellStyle name="Note 2 2 6 15" xfId="25558"/>
    <cellStyle name="Note 2 2 6 15 2" xfId="25559"/>
    <cellStyle name="Note 2 2 6 15 2 2" xfId="25560"/>
    <cellStyle name="Note 2 2 6 15 3" xfId="25561"/>
    <cellStyle name="Note 2 2 6 16" xfId="25562"/>
    <cellStyle name="Note 2 2 6 16 2" xfId="25563"/>
    <cellStyle name="Note 2 2 6 16 2 2" xfId="25564"/>
    <cellStyle name="Note 2 2 6 16 3" xfId="25565"/>
    <cellStyle name="Note 2 2 6 17" xfId="25566"/>
    <cellStyle name="Note 2 2 6 17 2" xfId="25567"/>
    <cellStyle name="Note 2 2 6 17 2 2" xfId="25568"/>
    <cellStyle name="Note 2 2 6 17 3" xfId="25569"/>
    <cellStyle name="Note 2 2 6 18" xfId="25570"/>
    <cellStyle name="Note 2 2 6 18 2" xfId="25571"/>
    <cellStyle name="Note 2 2 6 18 2 2" xfId="25572"/>
    <cellStyle name="Note 2 2 6 18 3" xfId="25573"/>
    <cellStyle name="Note 2 2 6 19" xfId="25574"/>
    <cellStyle name="Note 2 2 6 19 2" xfId="25575"/>
    <cellStyle name="Note 2 2 6 19 2 2" xfId="25576"/>
    <cellStyle name="Note 2 2 6 19 3" xfId="25577"/>
    <cellStyle name="Note 2 2 6 2" xfId="25578"/>
    <cellStyle name="Note 2 2 6 2 2" xfId="25579"/>
    <cellStyle name="Note 2 2 6 2 2 2" xfId="25580"/>
    <cellStyle name="Note 2 2 6 2 3" xfId="25581"/>
    <cellStyle name="Note 2 2 6 20" xfId="25582"/>
    <cellStyle name="Note 2 2 6 20 2" xfId="25583"/>
    <cellStyle name="Note 2 2 6 20 2 2" xfId="25584"/>
    <cellStyle name="Note 2 2 6 20 3" xfId="25585"/>
    <cellStyle name="Note 2 2 6 21" xfId="25586"/>
    <cellStyle name="Note 2 2 6 21 2" xfId="25587"/>
    <cellStyle name="Note 2 2 6 22" xfId="25588"/>
    <cellStyle name="Note 2 2 6 3" xfId="25589"/>
    <cellStyle name="Note 2 2 6 3 2" xfId="25590"/>
    <cellStyle name="Note 2 2 6 3 2 2" xfId="25591"/>
    <cellStyle name="Note 2 2 6 3 3" xfId="25592"/>
    <cellStyle name="Note 2 2 6 4" xfId="25593"/>
    <cellStyle name="Note 2 2 6 4 2" xfId="25594"/>
    <cellStyle name="Note 2 2 6 4 2 2" xfId="25595"/>
    <cellStyle name="Note 2 2 6 4 3" xfId="25596"/>
    <cellStyle name="Note 2 2 6 5" xfId="25597"/>
    <cellStyle name="Note 2 2 6 5 2" xfId="25598"/>
    <cellStyle name="Note 2 2 6 5 2 2" xfId="25599"/>
    <cellStyle name="Note 2 2 6 5 3" xfId="25600"/>
    <cellStyle name="Note 2 2 6 6" xfId="25601"/>
    <cellStyle name="Note 2 2 6 6 2" xfId="25602"/>
    <cellStyle name="Note 2 2 6 6 2 2" xfId="25603"/>
    <cellStyle name="Note 2 2 6 6 3" xfId="25604"/>
    <cellStyle name="Note 2 2 6 7" xfId="25605"/>
    <cellStyle name="Note 2 2 6 7 2" xfId="25606"/>
    <cellStyle name="Note 2 2 6 7 2 2" xfId="25607"/>
    <cellStyle name="Note 2 2 6 7 3" xfId="25608"/>
    <cellStyle name="Note 2 2 6 8" xfId="25609"/>
    <cellStyle name="Note 2 2 6 8 2" xfId="25610"/>
    <cellStyle name="Note 2 2 6 8 2 2" xfId="25611"/>
    <cellStyle name="Note 2 2 6 8 3" xfId="25612"/>
    <cellStyle name="Note 2 2 6 9" xfId="25613"/>
    <cellStyle name="Note 2 2 6 9 2" xfId="25614"/>
    <cellStyle name="Note 2 2 6 9 2 2" xfId="25615"/>
    <cellStyle name="Note 2 2 6 9 3" xfId="25616"/>
    <cellStyle name="Note 2 2 7" xfId="25617"/>
    <cellStyle name="Note 2 2 7 2" xfId="25618"/>
    <cellStyle name="Note 2 2 7 2 2" xfId="25619"/>
    <cellStyle name="Note 2 2 7 3" xfId="25620"/>
    <cellStyle name="Note 2 2 8" xfId="25621"/>
    <cellStyle name="Note 2 2 8 2" xfId="25622"/>
    <cellStyle name="Note 2 2 8 2 2" xfId="25623"/>
    <cellStyle name="Note 2 2 8 3" xfId="25624"/>
    <cellStyle name="Note 2 2 9" xfId="25625"/>
    <cellStyle name="Note 2 2 9 2" xfId="25626"/>
    <cellStyle name="Note 2 2 9 2 2" xfId="25627"/>
    <cellStyle name="Note 2 2 9 3" xfId="25628"/>
    <cellStyle name="Note 2 3" xfId="25629"/>
    <cellStyle name="Note 2 3 2" xfId="25630"/>
    <cellStyle name="Note 2 3 2 2" xfId="25631"/>
    <cellStyle name="Note 2 3 2 2 2" xfId="25632"/>
    <cellStyle name="Note 2 3 2 2 2 2" xfId="25633"/>
    <cellStyle name="Note 2 3 2 2 2 3" xfId="25634"/>
    <cellStyle name="Note 2 3 2 2 3" xfId="25635"/>
    <cellStyle name="Note 2 3 2 2 4" xfId="25636"/>
    <cellStyle name="Note 2 3 2 3" xfId="25637"/>
    <cellStyle name="Note 2 3 2 3 2" xfId="25638"/>
    <cellStyle name="Note 2 3 2 3 3" xfId="25639"/>
    <cellStyle name="Note 2 3 2 4" xfId="25640"/>
    <cellStyle name="Note 2 3 2 5" xfId="25641"/>
    <cellStyle name="Note 2 3 3" xfId="25642"/>
    <cellStyle name="Note 2 3 3 2" xfId="25643"/>
    <cellStyle name="Note 2 3 3 2 2" xfId="25644"/>
    <cellStyle name="Note 2 3 3 2 3" xfId="25645"/>
    <cellStyle name="Note 2 3 3 3" xfId="25646"/>
    <cellStyle name="Note 2 3 3 4" xfId="25647"/>
    <cellStyle name="Note 2 3 3 5" xfId="25648"/>
    <cellStyle name="Note 2 3 4" xfId="25649"/>
    <cellStyle name="Note 2 3 4 2" xfId="25650"/>
    <cellStyle name="Note 2 3 4 3" xfId="25651"/>
    <cellStyle name="Note 2 3 4 4" xfId="25652"/>
    <cellStyle name="Note 2 3 4 5" xfId="25653"/>
    <cellStyle name="Note 2 3 5" xfId="25654"/>
    <cellStyle name="Note 2 3 5 2" xfId="25655"/>
    <cellStyle name="Note 2 3 5 3" xfId="25656"/>
    <cellStyle name="Note 2 3 5 4" xfId="25657"/>
    <cellStyle name="Note 2 3 6" xfId="25658"/>
    <cellStyle name="Note 2 3 7" xfId="25659"/>
    <cellStyle name="Note 2 3 8" xfId="25660"/>
    <cellStyle name="Note 2 4" xfId="25661"/>
    <cellStyle name="Note 2 4 2" xfId="25662"/>
    <cellStyle name="Note 2 4 2 2" xfId="25663"/>
    <cellStyle name="Note 2 4 2 2 2" xfId="25664"/>
    <cellStyle name="Note 2 4 2 2 2 2" xfId="25665"/>
    <cellStyle name="Note 2 4 2 2 2 3" xfId="25666"/>
    <cellStyle name="Note 2 4 2 2 3" xfId="25667"/>
    <cellStyle name="Note 2 4 2 2 4" xfId="25668"/>
    <cellStyle name="Note 2 4 2 3" xfId="25669"/>
    <cellStyle name="Note 2 4 2 3 2" xfId="25670"/>
    <cellStyle name="Note 2 4 2 3 3" xfId="25671"/>
    <cellStyle name="Note 2 4 2 4" xfId="25672"/>
    <cellStyle name="Note 2 4 2 5" xfId="25673"/>
    <cellStyle name="Note 2 4 3" xfId="25674"/>
    <cellStyle name="Note 2 4 3 2" xfId="25675"/>
    <cellStyle name="Note 2 4 3 2 2" xfId="25676"/>
    <cellStyle name="Note 2 4 3 2 3" xfId="25677"/>
    <cellStyle name="Note 2 4 3 3" xfId="25678"/>
    <cellStyle name="Note 2 4 3 4" xfId="25679"/>
    <cellStyle name="Note 2 4 4" xfId="25680"/>
    <cellStyle name="Note 2 4 4 2" xfId="25681"/>
    <cellStyle name="Note 2 4 4 3" xfId="25682"/>
    <cellStyle name="Note 2 4 5" xfId="25683"/>
    <cellStyle name="Note 2 4 5 2" xfId="25684"/>
    <cellStyle name="Note 2 4 6" xfId="25685"/>
    <cellStyle name="Note 2 5" xfId="25686"/>
    <cellStyle name="Note 2 5 2" xfId="25687"/>
    <cellStyle name="Note 2 5 2 2" xfId="25688"/>
    <cellStyle name="Note 2 5 2 2 2" xfId="25689"/>
    <cellStyle name="Note 2 5 2 2 2 2" xfId="25690"/>
    <cellStyle name="Note 2 5 2 2 2 3" xfId="25691"/>
    <cellStyle name="Note 2 5 2 2 3" xfId="25692"/>
    <cellStyle name="Note 2 5 2 2 4" xfId="25693"/>
    <cellStyle name="Note 2 5 2 3" xfId="25694"/>
    <cellStyle name="Note 2 5 2 3 2" xfId="25695"/>
    <cellStyle name="Note 2 5 2 3 3" xfId="25696"/>
    <cellStyle name="Note 2 5 2 4" xfId="25697"/>
    <cellStyle name="Note 2 5 2 5" xfId="25698"/>
    <cellStyle name="Note 2 5 3" xfId="25699"/>
    <cellStyle name="Note 2 5 3 2" xfId="25700"/>
    <cellStyle name="Note 2 5 3 2 2" xfId="25701"/>
    <cellStyle name="Note 2 5 3 2 3" xfId="25702"/>
    <cellStyle name="Note 2 5 3 3" xfId="25703"/>
    <cellStyle name="Note 2 5 3 4" xfId="25704"/>
    <cellStyle name="Note 2 5 4" xfId="25705"/>
    <cellStyle name="Note 2 5 4 2" xfId="25706"/>
    <cellStyle name="Note 2 5 4 3" xfId="25707"/>
    <cellStyle name="Note 2 5 5" xfId="25708"/>
    <cellStyle name="Note 2 5 5 2" xfId="25709"/>
    <cellStyle name="Note 2 5 6" xfId="25710"/>
    <cellStyle name="Note 2 6" xfId="25711"/>
    <cellStyle name="Note 2 6 2" xfId="25712"/>
    <cellStyle name="Note 2 6 2 2" xfId="25713"/>
    <cellStyle name="Note 2 6 2 2 2" xfId="25714"/>
    <cellStyle name="Note 2 6 2 2 3" xfId="25715"/>
    <cellStyle name="Note 2 6 2 3" xfId="25716"/>
    <cellStyle name="Note 2 6 2 4" xfId="25717"/>
    <cellStyle name="Note 2 6 3" xfId="25718"/>
    <cellStyle name="Note 2 6 3 2" xfId="25719"/>
    <cellStyle name="Note 2 6 3 3" xfId="25720"/>
    <cellStyle name="Note 2 6 4" xfId="25721"/>
    <cellStyle name="Note 2 6 5" xfId="25722"/>
    <cellStyle name="Note 2 7" xfId="25723"/>
    <cellStyle name="Note 2 7 2" xfId="25724"/>
    <cellStyle name="Note 2 7 2 2" xfId="25725"/>
    <cellStyle name="Note 2 7 2 3" xfId="25726"/>
    <cellStyle name="Note 2 7 3" xfId="25727"/>
    <cellStyle name="Note 2 7 4" xfId="25728"/>
    <cellStyle name="Note 2 7 5" xfId="25729"/>
    <cellStyle name="Note 2 8" xfId="25730"/>
    <cellStyle name="Note 2 8 2" xfId="25731"/>
    <cellStyle name="Note 2 8 3" xfId="25732"/>
    <cellStyle name="Note 2 9" xfId="25733"/>
    <cellStyle name="Note 2 9 2" xfId="25734"/>
    <cellStyle name="Note 3" xfId="25735"/>
    <cellStyle name="Note 3 10" xfId="25736"/>
    <cellStyle name="Note 3 2" xfId="25737"/>
    <cellStyle name="Note 3 2 10" xfId="25738"/>
    <cellStyle name="Note 3 2 10 2" xfId="25739"/>
    <cellStyle name="Note 3 2 10 2 2" xfId="25740"/>
    <cellStyle name="Note 3 2 10 3" xfId="25741"/>
    <cellStyle name="Note 3 2 11" xfId="25742"/>
    <cellStyle name="Note 3 2 11 2" xfId="25743"/>
    <cellStyle name="Note 3 2 11 2 2" xfId="25744"/>
    <cellStyle name="Note 3 2 11 3" xfId="25745"/>
    <cellStyle name="Note 3 2 12" xfId="25746"/>
    <cellStyle name="Note 3 2 12 2" xfId="25747"/>
    <cellStyle name="Note 3 2 12 2 2" xfId="25748"/>
    <cellStyle name="Note 3 2 12 3" xfId="25749"/>
    <cellStyle name="Note 3 2 13" xfId="25750"/>
    <cellStyle name="Note 3 2 13 2" xfId="25751"/>
    <cellStyle name="Note 3 2 13 2 2" xfId="25752"/>
    <cellStyle name="Note 3 2 13 3" xfId="25753"/>
    <cellStyle name="Note 3 2 14" xfId="25754"/>
    <cellStyle name="Note 3 2 14 2" xfId="25755"/>
    <cellStyle name="Note 3 2 14 2 2" xfId="25756"/>
    <cellStyle name="Note 3 2 14 3" xfId="25757"/>
    <cellStyle name="Note 3 2 15" xfId="25758"/>
    <cellStyle name="Note 3 2 15 2" xfId="25759"/>
    <cellStyle name="Note 3 2 15 2 2" xfId="25760"/>
    <cellStyle name="Note 3 2 15 3" xfId="25761"/>
    <cellStyle name="Note 3 2 16" xfId="25762"/>
    <cellStyle name="Note 3 2 16 2" xfId="25763"/>
    <cellStyle name="Note 3 2 16 2 2" xfId="25764"/>
    <cellStyle name="Note 3 2 16 3" xfId="25765"/>
    <cellStyle name="Note 3 2 17" xfId="25766"/>
    <cellStyle name="Note 3 2 17 2" xfId="25767"/>
    <cellStyle name="Note 3 2 17 2 2" xfId="25768"/>
    <cellStyle name="Note 3 2 17 3" xfId="25769"/>
    <cellStyle name="Note 3 2 18" xfId="25770"/>
    <cellStyle name="Note 3 2 18 2" xfId="25771"/>
    <cellStyle name="Note 3 2 18 2 2" xfId="25772"/>
    <cellStyle name="Note 3 2 18 3" xfId="25773"/>
    <cellStyle name="Note 3 2 19" xfId="25774"/>
    <cellStyle name="Note 3 2 19 2" xfId="25775"/>
    <cellStyle name="Note 3 2 19 2 2" xfId="25776"/>
    <cellStyle name="Note 3 2 19 3" xfId="25777"/>
    <cellStyle name="Note 3 2 2" xfId="25778"/>
    <cellStyle name="Note 3 2 2 10" xfId="25779"/>
    <cellStyle name="Note 3 2 2 10 2" xfId="25780"/>
    <cellStyle name="Note 3 2 2 10 2 2" xfId="25781"/>
    <cellStyle name="Note 3 2 2 10 3" xfId="25782"/>
    <cellStyle name="Note 3 2 2 11" xfId="25783"/>
    <cellStyle name="Note 3 2 2 11 2" xfId="25784"/>
    <cellStyle name="Note 3 2 2 11 2 2" xfId="25785"/>
    <cellStyle name="Note 3 2 2 11 3" xfId="25786"/>
    <cellStyle name="Note 3 2 2 12" xfId="25787"/>
    <cellStyle name="Note 3 2 2 12 2" xfId="25788"/>
    <cellStyle name="Note 3 2 2 12 2 2" xfId="25789"/>
    <cellStyle name="Note 3 2 2 12 3" xfId="25790"/>
    <cellStyle name="Note 3 2 2 13" xfId="25791"/>
    <cellStyle name="Note 3 2 2 13 2" xfId="25792"/>
    <cellStyle name="Note 3 2 2 13 2 2" xfId="25793"/>
    <cellStyle name="Note 3 2 2 13 3" xfId="25794"/>
    <cellStyle name="Note 3 2 2 14" xfId="25795"/>
    <cellStyle name="Note 3 2 2 14 2" xfId="25796"/>
    <cellStyle name="Note 3 2 2 14 2 2" xfId="25797"/>
    <cellStyle name="Note 3 2 2 14 3" xfId="25798"/>
    <cellStyle name="Note 3 2 2 15" xfId="25799"/>
    <cellStyle name="Note 3 2 2 15 2" xfId="25800"/>
    <cellStyle name="Note 3 2 2 15 2 2" xfId="25801"/>
    <cellStyle name="Note 3 2 2 15 3" xfId="25802"/>
    <cellStyle name="Note 3 2 2 16" xfId="25803"/>
    <cellStyle name="Note 3 2 2 16 2" xfId="25804"/>
    <cellStyle name="Note 3 2 2 16 2 2" xfId="25805"/>
    <cellStyle name="Note 3 2 2 16 3" xfId="25806"/>
    <cellStyle name="Note 3 2 2 17" xfId="25807"/>
    <cellStyle name="Note 3 2 2 17 2" xfId="25808"/>
    <cellStyle name="Note 3 2 2 17 2 2" xfId="25809"/>
    <cellStyle name="Note 3 2 2 17 3" xfId="25810"/>
    <cellStyle name="Note 3 2 2 18" xfId="25811"/>
    <cellStyle name="Note 3 2 2 18 2" xfId="25812"/>
    <cellStyle name="Note 3 2 2 18 2 2" xfId="25813"/>
    <cellStyle name="Note 3 2 2 18 3" xfId="25814"/>
    <cellStyle name="Note 3 2 2 19" xfId="25815"/>
    <cellStyle name="Note 3 2 2 19 2" xfId="25816"/>
    <cellStyle name="Note 3 2 2 19 2 2" xfId="25817"/>
    <cellStyle name="Note 3 2 2 19 3" xfId="25818"/>
    <cellStyle name="Note 3 2 2 2" xfId="25819"/>
    <cellStyle name="Note 3 2 2 2 10" xfId="25820"/>
    <cellStyle name="Note 3 2 2 2 10 2" xfId="25821"/>
    <cellStyle name="Note 3 2 2 2 10 2 2" xfId="25822"/>
    <cellStyle name="Note 3 2 2 2 10 3" xfId="25823"/>
    <cellStyle name="Note 3 2 2 2 11" xfId="25824"/>
    <cellStyle name="Note 3 2 2 2 11 2" xfId="25825"/>
    <cellStyle name="Note 3 2 2 2 11 2 2" xfId="25826"/>
    <cellStyle name="Note 3 2 2 2 11 3" xfId="25827"/>
    <cellStyle name="Note 3 2 2 2 12" xfId="25828"/>
    <cellStyle name="Note 3 2 2 2 12 2" xfId="25829"/>
    <cellStyle name="Note 3 2 2 2 12 2 2" xfId="25830"/>
    <cellStyle name="Note 3 2 2 2 12 3" xfId="25831"/>
    <cellStyle name="Note 3 2 2 2 13" xfId="25832"/>
    <cellStyle name="Note 3 2 2 2 13 2" xfId="25833"/>
    <cellStyle name="Note 3 2 2 2 13 2 2" xfId="25834"/>
    <cellStyle name="Note 3 2 2 2 13 3" xfId="25835"/>
    <cellStyle name="Note 3 2 2 2 14" xfId="25836"/>
    <cellStyle name="Note 3 2 2 2 14 2" xfId="25837"/>
    <cellStyle name="Note 3 2 2 2 14 2 2" xfId="25838"/>
    <cellStyle name="Note 3 2 2 2 14 3" xfId="25839"/>
    <cellStyle name="Note 3 2 2 2 15" xfId="25840"/>
    <cellStyle name="Note 3 2 2 2 15 2" xfId="25841"/>
    <cellStyle name="Note 3 2 2 2 15 2 2" xfId="25842"/>
    <cellStyle name="Note 3 2 2 2 15 3" xfId="25843"/>
    <cellStyle name="Note 3 2 2 2 16" xfId="25844"/>
    <cellStyle name="Note 3 2 2 2 16 2" xfId="25845"/>
    <cellStyle name="Note 3 2 2 2 16 2 2" xfId="25846"/>
    <cellStyle name="Note 3 2 2 2 16 3" xfId="25847"/>
    <cellStyle name="Note 3 2 2 2 17" xfId="25848"/>
    <cellStyle name="Note 3 2 2 2 17 2" xfId="25849"/>
    <cellStyle name="Note 3 2 2 2 17 2 2" xfId="25850"/>
    <cellStyle name="Note 3 2 2 2 17 3" xfId="25851"/>
    <cellStyle name="Note 3 2 2 2 18" xfId="25852"/>
    <cellStyle name="Note 3 2 2 2 18 2" xfId="25853"/>
    <cellStyle name="Note 3 2 2 2 19" xfId="25854"/>
    <cellStyle name="Note 3 2 2 2 2" xfId="25855"/>
    <cellStyle name="Note 3 2 2 2 2 10" xfId="25856"/>
    <cellStyle name="Note 3 2 2 2 2 10 2" xfId="25857"/>
    <cellStyle name="Note 3 2 2 2 2 10 2 2" xfId="25858"/>
    <cellStyle name="Note 3 2 2 2 2 10 3" xfId="25859"/>
    <cellStyle name="Note 3 2 2 2 2 11" xfId="25860"/>
    <cellStyle name="Note 3 2 2 2 2 11 2" xfId="25861"/>
    <cellStyle name="Note 3 2 2 2 2 11 2 2" xfId="25862"/>
    <cellStyle name="Note 3 2 2 2 2 11 3" xfId="25863"/>
    <cellStyle name="Note 3 2 2 2 2 12" xfId="25864"/>
    <cellStyle name="Note 3 2 2 2 2 12 2" xfId="25865"/>
    <cellStyle name="Note 3 2 2 2 2 12 2 2" xfId="25866"/>
    <cellStyle name="Note 3 2 2 2 2 12 3" xfId="25867"/>
    <cellStyle name="Note 3 2 2 2 2 13" xfId="25868"/>
    <cellStyle name="Note 3 2 2 2 2 13 2" xfId="25869"/>
    <cellStyle name="Note 3 2 2 2 2 13 2 2" xfId="25870"/>
    <cellStyle name="Note 3 2 2 2 2 13 3" xfId="25871"/>
    <cellStyle name="Note 3 2 2 2 2 14" xfId="25872"/>
    <cellStyle name="Note 3 2 2 2 2 14 2" xfId="25873"/>
    <cellStyle name="Note 3 2 2 2 2 14 2 2" xfId="25874"/>
    <cellStyle name="Note 3 2 2 2 2 14 3" xfId="25875"/>
    <cellStyle name="Note 3 2 2 2 2 15" xfId="25876"/>
    <cellStyle name="Note 3 2 2 2 2 15 2" xfId="25877"/>
    <cellStyle name="Note 3 2 2 2 2 15 2 2" xfId="25878"/>
    <cellStyle name="Note 3 2 2 2 2 15 3" xfId="25879"/>
    <cellStyle name="Note 3 2 2 2 2 16" xfId="25880"/>
    <cellStyle name="Note 3 2 2 2 2 16 2" xfId="25881"/>
    <cellStyle name="Note 3 2 2 2 2 16 2 2" xfId="25882"/>
    <cellStyle name="Note 3 2 2 2 2 16 3" xfId="25883"/>
    <cellStyle name="Note 3 2 2 2 2 17" xfId="25884"/>
    <cellStyle name="Note 3 2 2 2 2 17 2" xfId="25885"/>
    <cellStyle name="Note 3 2 2 2 2 17 2 2" xfId="25886"/>
    <cellStyle name="Note 3 2 2 2 2 17 3" xfId="25887"/>
    <cellStyle name="Note 3 2 2 2 2 18" xfId="25888"/>
    <cellStyle name="Note 3 2 2 2 2 18 2" xfId="25889"/>
    <cellStyle name="Note 3 2 2 2 2 18 2 2" xfId="25890"/>
    <cellStyle name="Note 3 2 2 2 2 18 3" xfId="25891"/>
    <cellStyle name="Note 3 2 2 2 2 19" xfId="25892"/>
    <cellStyle name="Note 3 2 2 2 2 19 2" xfId="25893"/>
    <cellStyle name="Note 3 2 2 2 2 19 2 2" xfId="25894"/>
    <cellStyle name="Note 3 2 2 2 2 19 3" xfId="25895"/>
    <cellStyle name="Note 3 2 2 2 2 2" xfId="25896"/>
    <cellStyle name="Note 3 2 2 2 2 2 2" xfId="25897"/>
    <cellStyle name="Note 3 2 2 2 2 2 2 2" xfId="25898"/>
    <cellStyle name="Note 3 2 2 2 2 2 3" xfId="25899"/>
    <cellStyle name="Note 3 2 2 2 2 20" xfId="25900"/>
    <cellStyle name="Note 3 2 2 2 2 20 2" xfId="25901"/>
    <cellStyle name="Note 3 2 2 2 2 20 2 2" xfId="25902"/>
    <cellStyle name="Note 3 2 2 2 2 20 3" xfId="25903"/>
    <cellStyle name="Note 3 2 2 2 2 21" xfId="25904"/>
    <cellStyle name="Note 3 2 2 2 2 21 2" xfId="25905"/>
    <cellStyle name="Note 3 2 2 2 2 22" xfId="25906"/>
    <cellStyle name="Note 3 2 2 2 2 3" xfId="25907"/>
    <cellStyle name="Note 3 2 2 2 2 3 2" xfId="25908"/>
    <cellStyle name="Note 3 2 2 2 2 3 2 2" xfId="25909"/>
    <cellStyle name="Note 3 2 2 2 2 3 3" xfId="25910"/>
    <cellStyle name="Note 3 2 2 2 2 4" xfId="25911"/>
    <cellStyle name="Note 3 2 2 2 2 4 2" xfId="25912"/>
    <cellStyle name="Note 3 2 2 2 2 4 2 2" xfId="25913"/>
    <cellStyle name="Note 3 2 2 2 2 4 3" xfId="25914"/>
    <cellStyle name="Note 3 2 2 2 2 5" xfId="25915"/>
    <cellStyle name="Note 3 2 2 2 2 5 2" xfId="25916"/>
    <cellStyle name="Note 3 2 2 2 2 5 2 2" xfId="25917"/>
    <cellStyle name="Note 3 2 2 2 2 5 3" xfId="25918"/>
    <cellStyle name="Note 3 2 2 2 2 6" xfId="25919"/>
    <cellStyle name="Note 3 2 2 2 2 6 2" xfId="25920"/>
    <cellStyle name="Note 3 2 2 2 2 6 2 2" xfId="25921"/>
    <cellStyle name="Note 3 2 2 2 2 6 3" xfId="25922"/>
    <cellStyle name="Note 3 2 2 2 2 7" xfId="25923"/>
    <cellStyle name="Note 3 2 2 2 2 7 2" xfId="25924"/>
    <cellStyle name="Note 3 2 2 2 2 7 2 2" xfId="25925"/>
    <cellStyle name="Note 3 2 2 2 2 7 3" xfId="25926"/>
    <cellStyle name="Note 3 2 2 2 2 8" xfId="25927"/>
    <cellStyle name="Note 3 2 2 2 2 8 2" xfId="25928"/>
    <cellStyle name="Note 3 2 2 2 2 8 2 2" xfId="25929"/>
    <cellStyle name="Note 3 2 2 2 2 8 3" xfId="25930"/>
    <cellStyle name="Note 3 2 2 2 2 9" xfId="25931"/>
    <cellStyle name="Note 3 2 2 2 2 9 2" xfId="25932"/>
    <cellStyle name="Note 3 2 2 2 2 9 2 2" xfId="25933"/>
    <cellStyle name="Note 3 2 2 2 2 9 3" xfId="25934"/>
    <cellStyle name="Note 3 2 2 2 3" xfId="25935"/>
    <cellStyle name="Note 3 2 2 2 3 2" xfId="25936"/>
    <cellStyle name="Note 3 2 2 2 3 2 2" xfId="25937"/>
    <cellStyle name="Note 3 2 2 2 3 3" xfId="25938"/>
    <cellStyle name="Note 3 2 2 2 4" xfId="25939"/>
    <cellStyle name="Note 3 2 2 2 4 2" xfId="25940"/>
    <cellStyle name="Note 3 2 2 2 4 2 2" xfId="25941"/>
    <cellStyle name="Note 3 2 2 2 4 3" xfId="25942"/>
    <cellStyle name="Note 3 2 2 2 5" xfId="25943"/>
    <cellStyle name="Note 3 2 2 2 5 2" xfId="25944"/>
    <cellStyle name="Note 3 2 2 2 5 2 2" xfId="25945"/>
    <cellStyle name="Note 3 2 2 2 5 3" xfId="25946"/>
    <cellStyle name="Note 3 2 2 2 6" xfId="25947"/>
    <cellStyle name="Note 3 2 2 2 6 2" xfId="25948"/>
    <cellStyle name="Note 3 2 2 2 6 2 2" xfId="25949"/>
    <cellStyle name="Note 3 2 2 2 6 3" xfId="25950"/>
    <cellStyle name="Note 3 2 2 2 7" xfId="25951"/>
    <cellStyle name="Note 3 2 2 2 7 2" xfId="25952"/>
    <cellStyle name="Note 3 2 2 2 7 2 2" xfId="25953"/>
    <cellStyle name="Note 3 2 2 2 7 3" xfId="25954"/>
    <cellStyle name="Note 3 2 2 2 8" xfId="25955"/>
    <cellStyle name="Note 3 2 2 2 8 2" xfId="25956"/>
    <cellStyle name="Note 3 2 2 2 8 2 2" xfId="25957"/>
    <cellStyle name="Note 3 2 2 2 8 3" xfId="25958"/>
    <cellStyle name="Note 3 2 2 2 9" xfId="25959"/>
    <cellStyle name="Note 3 2 2 2 9 2" xfId="25960"/>
    <cellStyle name="Note 3 2 2 2 9 2 2" xfId="25961"/>
    <cellStyle name="Note 3 2 2 2 9 3" xfId="25962"/>
    <cellStyle name="Note 3 2 2 20" xfId="25963"/>
    <cellStyle name="Note 3 2 2 20 2" xfId="25964"/>
    <cellStyle name="Note 3 2 2 20 2 2" xfId="25965"/>
    <cellStyle name="Note 3 2 2 20 3" xfId="25966"/>
    <cellStyle name="Note 3 2 2 21" xfId="25967"/>
    <cellStyle name="Note 3 2 2 21 2" xfId="25968"/>
    <cellStyle name="Note 3 2 2 22" xfId="25969"/>
    <cellStyle name="Note 3 2 2 3" xfId="25970"/>
    <cellStyle name="Note 3 2 2 3 10" xfId="25971"/>
    <cellStyle name="Note 3 2 2 3 10 2" xfId="25972"/>
    <cellStyle name="Note 3 2 2 3 10 2 2" xfId="25973"/>
    <cellStyle name="Note 3 2 2 3 10 3" xfId="25974"/>
    <cellStyle name="Note 3 2 2 3 11" xfId="25975"/>
    <cellStyle name="Note 3 2 2 3 11 2" xfId="25976"/>
    <cellStyle name="Note 3 2 2 3 11 2 2" xfId="25977"/>
    <cellStyle name="Note 3 2 2 3 11 3" xfId="25978"/>
    <cellStyle name="Note 3 2 2 3 12" xfId="25979"/>
    <cellStyle name="Note 3 2 2 3 12 2" xfId="25980"/>
    <cellStyle name="Note 3 2 2 3 12 2 2" xfId="25981"/>
    <cellStyle name="Note 3 2 2 3 12 3" xfId="25982"/>
    <cellStyle name="Note 3 2 2 3 13" xfId="25983"/>
    <cellStyle name="Note 3 2 2 3 13 2" xfId="25984"/>
    <cellStyle name="Note 3 2 2 3 13 2 2" xfId="25985"/>
    <cellStyle name="Note 3 2 2 3 13 3" xfId="25986"/>
    <cellStyle name="Note 3 2 2 3 14" xfId="25987"/>
    <cellStyle name="Note 3 2 2 3 14 2" xfId="25988"/>
    <cellStyle name="Note 3 2 2 3 14 2 2" xfId="25989"/>
    <cellStyle name="Note 3 2 2 3 14 3" xfId="25990"/>
    <cellStyle name="Note 3 2 2 3 15" xfId="25991"/>
    <cellStyle name="Note 3 2 2 3 15 2" xfId="25992"/>
    <cellStyle name="Note 3 2 2 3 15 2 2" xfId="25993"/>
    <cellStyle name="Note 3 2 2 3 15 3" xfId="25994"/>
    <cellStyle name="Note 3 2 2 3 16" xfId="25995"/>
    <cellStyle name="Note 3 2 2 3 16 2" xfId="25996"/>
    <cellStyle name="Note 3 2 2 3 16 2 2" xfId="25997"/>
    <cellStyle name="Note 3 2 2 3 16 3" xfId="25998"/>
    <cellStyle name="Note 3 2 2 3 17" xfId="25999"/>
    <cellStyle name="Note 3 2 2 3 17 2" xfId="26000"/>
    <cellStyle name="Note 3 2 2 3 17 2 2" xfId="26001"/>
    <cellStyle name="Note 3 2 2 3 17 3" xfId="26002"/>
    <cellStyle name="Note 3 2 2 3 18" xfId="26003"/>
    <cellStyle name="Note 3 2 2 3 18 2" xfId="26004"/>
    <cellStyle name="Note 3 2 2 3 19" xfId="26005"/>
    <cellStyle name="Note 3 2 2 3 2" xfId="26006"/>
    <cellStyle name="Note 3 2 2 3 2 10" xfId="26007"/>
    <cellStyle name="Note 3 2 2 3 2 10 2" xfId="26008"/>
    <cellStyle name="Note 3 2 2 3 2 10 2 2" xfId="26009"/>
    <cellStyle name="Note 3 2 2 3 2 10 3" xfId="26010"/>
    <cellStyle name="Note 3 2 2 3 2 11" xfId="26011"/>
    <cellStyle name="Note 3 2 2 3 2 11 2" xfId="26012"/>
    <cellStyle name="Note 3 2 2 3 2 11 2 2" xfId="26013"/>
    <cellStyle name="Note 3 2 2 3 2 11 3" xfId="26014"/>
    <cellStyle name="Note 3 2 2 3 2 12" xfId="26015"/>
    <cellStyle name="Note 3 2 2 3 2 12 2" xfId="26016"/>
    <cellStyle name="Note 3 2 2 3 2 12 2 2" xfId="26017"/>
    <cellStyle name="Note 3 2 2 3 2 12 3" xfId="26018"/>
    <cellStyle name="Note 3 2 2 3 2 13" xfId="26019"/>
    <cellStyle name="Note 3 2 2 3 2 13 2" xfId="26020"/>
    <cellStyle name="Note 3 2 2 3 2 13 2 2" xfId="26021"/>
    <cellStyle name="Note 3 2 2 3 2 13 3" xfId="26022"/>
    <cellStyle name="Note 3 2 2 3 2 14" xfId="26023"/>
    <cellStyle name="Note 3 2 2 3 2 14 2" xfId="26024"/>
    <cellStyle name="Note 3 2 2 3 2 14 2 2" xfId="26025"/>
    <cellStyle name="Note 3 2 2 3 2 14 3" xfId="26026"/>
    <cellStyle name="Note 3 2 2 3 2 15" xfId="26027"/>
    <cellStyle name="Note 3 2 2 3 2 15 2" xfId="26028"/>
    <cellStyle name="Note 3 2 2 3 2 15 2 2" xfId="26029"/>
    <cellStyle name="Note 3 2 2 3 2 15 3" xfId="26030"/>
    <cellStyle name="Note 3 2 2 3 2 16" xfId="26031"/>
    <cellStyle name="Note 3 2 2 3 2 16 2" xfId="26032"/>
    <cellStyle name="Note 3 2 2 3 2 16 2 2" xfId="26033"/>
    <cellStyle name="Note 3 2 2 3 2 16 3" xfId="26034"/>
    <cellStyle name="Note 3 2 2 3 2 17" xfId="26035"/>
    <cellStyle name="Note 3 2 2 3 2 17 2" xfId="26036"/>
    <cellStyle name="Note 3 2 2 3 2 17 2 2" xfId="26037"/>
    <cellStyle name="Note 3 2 2 3 2 17 3" xfId="26038"/>
    <cellStyle name="Note 3 2 2 3 2 18" xfId="26039"/>
    <cellStyle name="Note 3 2 2 3 2 18 2" xfId="26040"/>
    <cellStyle name="Note 3 2 2 3 2 18 2 2" xfId="26041"/>
    <cellStyle name="Note 3 2 2 3 2 18 3" xfId="26042"/>
    <cellStyle name="Note 3 2 2 3 2 19" xfId="26043"/>
    <cellStyle name="Note 3 2 2 3 2 19 2" xfId="26044"/>
    <cellStyle name="Note 3 2 2 3 2 19 2 2" xfId="26045"/>
    <cellStyle name="Note 3 2 2 3 2 19 3" xfId="26046"/>
    <cellStyle name="Note 3 2 2 3 2 2" xfId="26047"/>
    <cellStyle name="Note 3 2 2 3 2 2 2" xfId="26048"/>
    <cellStyle name="Note 3 2 2 3 2 2 2 2" xfId="26049"/>
    <cellStyle name="Note 3 2 2 3 2 2 3" xfId="26050"/>
    <cellStyle name="Note 3 2 2 3 2 20" xfId="26051"/>
    <cellStyle name="Note 3 2 2 3 2 20 2" xfId="26052"/>
    <cellStyle name="Note 3 2 2 3 2 20 2 2" xfId="26053"/>
    <cellStyle name="Note 3 2 2 3 2 20 3" xfId="26054"/>
    <cellStyle name="Note 3 2 2 3 2 21" xfId="26055"/>
    <cellStyle name="Note 3 2 2 3 2 21 2" xfId="26056"/>
    <cellStyle name="Note 3 2 2 3 2 22" xfId="26057"/>
    <cellStyle name="Note 3 2 2 3 2 3" xfId="26058"/>
    <cellStyle name="Note 3 2 2 3 2 3 2" xfId="26059"/>
    <cellStyle name="Note 3 2 2 3 2 3 2 2" xfId="26060"/>
    <cellStyle name="Note 3 2 2 3 2 3 3" xfId="26061"/>
    <cellStyle name="Note 3 2 2 3 2 4" xfId="26062"/>
    <cellStyle name="Note 3 2 2 3 2 4 2" xfId="26063"/>
    <cellStyle name="Note 3 2 2 3 2 4 2 2" xfId="26064"/>
    <cellStyle name="Note 3 2 2 3 2 4 3" xfId="26065"/>
    <cellStyle name="Note 3 2 2 3 2 5" xfId="26066"/>
    <cellStyle name="Note 3 2 2 3 2 5 2" xfId="26067"/>
    <cellStyle name="Note 3 2 2 3 2 5 2 2" xfId="26068"/>
    <cellStyle name="Note 3 2 2 3 2 5 3" xfId="26069"/>
    <cellStyle name="Note 3 2 2 3 2 6" xfId="26070"/>
    <cellStyle name="Note 3 2 2 3 2 6 2" xfId="26071"/>
    <cellStyle name="Note 3 2 2 3 2 6 2 2" xfId="26072"/>
    <cellStyle name="Note 3 2 2 3 2 6 3" xfId="26073"/>
    <cellStyle name="Note 3 2 2 3 2 7" xfId="26074"/>
    <cellStyle name="Note 3 2 2 3 2 7 2" xfId="26075"/>
    <cellStyle name="Note 3 2 2 3 2 7 2 2" xfId="26076"/>
    <cellStyle name="Note 3 2 2 3 2 7 3" xfId="26077"/>
    <cellStyle name="Note 3 2 2 3 2 8" xfId="26078"/>
    <cellStyle name="Note 3 2 2 3 2 8 2" xfId="26079"/>
    <cellStyle name="Note 3 2 2 3 2 8 2 2" xfId="26080"/>
    <cellStyle name="Note 3 2 2 3 2 8 3" xfId="26081"/>
    <cellStyle name="Note 3 2 2 3 2 9" xfId="26082"/>
    <cellStyle name="Note 3 2 2 3 2 9 2" xfId="26083"/>
    <cellStyle name="Note 3 2 2 3 2 9 2 2" xfId="26084"/>
    <cellStyle name="Note 3 2 2 3 2 9 3" xfId="26085"/>
    <cellStyle name="Note 3 2 2 3 3" xfId="26086"/>
    <cellStyle name="Note 3 2 2 3 3 2" xfId="26087"/>
    <cellStyle name="Note 3 2 2 3 3 2 2" xfId="26088"/>
    <cellStyle name="Note 3 2 2 3 3 3" xfId="26089"/>
    <cellStyle name="Note 3 2 2 3 4" xfId="26090"/>
    <cellStyle name="Note 3 2 2 3 4 2" xfId="26091"/>
    <cellStyle name="Note 3 2 2 3 4 2 2" xfId="26092"/>
    <cellStyle name="Note 3 2 2 3 4 3" xfId="26093"/>
    <cellStyle name="Note 3 2 2 3 5" xfId="26094"/>
    <cellStyle name="Note 3 2 2 3 5 2" xfId="26095"/>
    <cellStyle name="Note 3 2 2 3 5 2 2" xfId="26096"/>
    <cellStyle name="Note 3 2 2 3 5 3" xfId="26097"/>
    <cellStyle name="Note 3 2 2 3 6" xfId="26098"/>
    <cellStyle name="Note 3 2 2 3 6 2" xfId="26099"/>
    <cellStyle name="Note 3 2 2 3 6 2 2" xfId="26100"/>
    <cellStyle name="Note 3 2 2 3 6 3" xfId="26101"/>
    <cellStyle name="Note 3 2 2 3 7" xfId="26102"/>
    <cellStyle name="Note 3 2 2 3 7 2" xfId="26103"/>
    <cellStyle name="Note 3 2 2 3 7 2 2" xfId="26104"/>
    <cellStyle name="Note 3 2 2 3 7 3" xfId="26105"/>
    <cellStyle name="Note 3 2 2 3 8" xfId="26106"/>
    <cellStyle name="Note 3 2 2 3 8 2" xfId="26107"/>
    <cellStyle name="Note 3 2 2 3 8 2 2" xfId="26108"/>
    <cellStyle name="Note 3 2 2 3 8 3" xfId="26109"/>
    <cellStyle name="Note 3 2 2 3 9" xfId="26110"/>
    <cellStyle name="Note 3 2 2 3 9 2" xfId="26111"/>
    <cellStyle name="Note 3 2 2 3 9 2 2" xfId="26112"/>
    <cellStyle name="Note 3 2 2 3 9 3" xfId="26113"/>
    <cellStyle name="Note 3 2 2 4" xfId="26114"/>
    <cellStyle name="Note 3 2 2 4 10" xfId="26115"/>
    <cellStyle name="Note 3 2 2 4 10 2" xfId="26116"/>
    <cellStyle name="Note 3 2 2 4 10 2 2" xfId="26117"/>
    <cellStyle name="Note 3 2 2 4 10 3" xfId="26118"/>
    <cellStyle name="Note 3 2 2 4 11" xfId="26119"/>
    <cellStyle name="Note 3 2 2 4 11 2" xfId="26120"/>
    <cellStyle name="Note 3 2 2 4 11 2 2" xfId="26121"/>
    <cellStyle name="Note 3 2 2 4 11 3" xfId="26122"/>
    <cellStyle name="Note 3 2 2 4 12" xfId="26123"/>
    <cellStyle name="Note 3 2 2 4 12 2" xfId="26124"/>
    <cellStyle name="Note 3 2 2 4 12 2 2" xfId="26125"/>
    <cellStyle name="Note 3 2 2 4 12 3" xfId="26126"/>
    <cellStyle name="Note 3 2 2 4 13" xfId="26127"/>
    <cellStyle name="Note 3 2 2 4 13 2" xfId="26128"/>
    <cellStyle name="Note 3 2 2 4 13 2 2" xfId="26129"/>
    <cellStyle name="Note 3 2 2 4 13 3" xfId="26130"/>
    <cellStyle name="Note 3 2 2 4 14" xfId="26131"/>
    <cellStyle name="Note 3 2 2 4 14 2" xfId="26132"/>
    <cellStyle name="Note 3 2 2 4 14 2 2" xfId="26133"/>
    <cellStyle name="Note 3 2 2 4 14 3" xfId="26134"/>
    <cellStyle name="Note 3 2 2 4 15" xfId="26135"/>
    <cellStyle name="Note 3 2 2 4 15 2" xfId="26136"/>
    <cellStyle name="Note 3 2 2 4 15 2 2" xfId="26137"/>
    <cellStyle name="Note 3 2 2 4 15 3" xfId="26138"/>
    <cellStyle name="Note 3 2 2 4 16" xfId="26139"/>
    <cellStyle name="Note 3 2 2 4 16 2" xfId="26140"/>
    <cellStyle name="Note 3 2 2 4 16 2 2" xfId="26141"/>
    <cellStyle name="Note 3 2 2 4 16 3" xfId="26142"/>
    <cellStyle name="Note 3 2 2 4 17" xfId="26143"/>
    <cellStyle name="Note 3 2 2 4 17 2" xfId="26144"/>
    <cellStyle name="Note 3 2 2 4 17 2 2" xfId="26145"/>
    <cellStyle name="Note 3 2 2 4 17 3" xfId="26146"/>
    <cellStyle name="Note 3 2 2 4 18" xfId="26147"/>
    <cellStyle name="Note 3 2 2 4 18 2" xfId="26148"/>
    <cellStyle name="Note 3 2 2 4 18 2 2" xfId="26149"/>
    <cellStyle name="Note 3 2 2 4 18 3" xfId="26150"/>
    <cellStyle name="Note 3 2 2 4 19" xfId="26151"/>
    <cellStyle name="Note 3 2 2 4 19 2" xfId="26152"/>
    <cellStyle name="Note 3 2 2 4 19 2 2" xfId="26153"/>
    <cellStyle name="Note 3 2 2 4 19 3" xfId="26154"/>
    <cellStyle name="Note 3 2 2 4 2" xfId="26155"/>
    <cellStyle name="Note 3 2 2 4 2 10" xfId="26156"/>
    <cellStyle name="Note 3 2 2 4 2 10 2" xfId="26157"/>
    <cellStyle name="Note 3 2 2 4 2 10 2 2" xfId="26158"/>
    <cellStyle name="Note 3 2 2 4 2 10 3" xfId="26159"/>
    <cellStyle name="Note 3 2 2 4 2 11" xfId="26160"/>
    <cellStyle name="Note 3 2 2 4 2 11 2" xfId="26161"/>
    <cellStyle name="Note 3 2 2 4 2 11 2 2" xfId="26162"/>
    <cellStyle name="Note 3 2 2 4 2 11 3" xfId="26163"/>
    <cellStyle name="Note 3 2 2 4 2 12" xfId="26164"/>
    <cellStyle name="Note 3 2 2 4 2 12 2" xfId="26165"/>
    <cellStyle name="Note 3 2 2 4 2 12 2 2" xfId="26166"/>
    <cellStyle name="Note 3 2 2 4 2 12 3" xfId="26167"/>
    <cellStyle name="Note 3 2 2 4 2 13" xfId="26168"/>
    <cellStyle name="Note 3 2 2 4 2 13 2" xfId="26169"/>
    <cellStyle name="Note 3 2 2 4 2 13 2 2" xfId="26170"/>
    <cellStyle name="Note 3 2 2 4 2 13 3" xfId="26171"/>
    <cellStyle name="Note 3 2 2 4 2 14" xfId="26172"/>
    <cellStyle name="Note 3 2 2 4 2 14 2" xfId="26173"/>
    <cellStyle name="Note 3 2 2 4 2 14 2 2" xfId="26174"/>
    <cellStyle name="Note 3 2 2 4 2 14 3" xfId="26175"/>
    <cellStyle name="Note 3 2 2 4 2 15" xfId="26176"/>
    <cellStyle name="Note 3 2 2 4 2 15 2" xfId="26177"/>
    <cellStyle name="Note 3 2 2 4 2 15 2 2" xfId="26178"/>
    <cellStyle name="Note 3 2 2 4 2 15 3" xfId="26179"/>
    <cellStyle name="Note 3 2 2 4 2 16" xfId="26180"/>
    <cellStyle name="Note 3 2 2 4 2 16 2" xfId="26181"/>
    <cellStyle name="Note 3 2 2 4 2 16 2 2" xfId="26182"/>
    <cellStyle name="Note 3 2 2 4 2 16 3" xfId="26183"/>
    <cellStyle name="Note 3 2 2 4 2 17" xfId="26184"/>
    <cellStyle name="Note 3 2 2 4 2 17 2" xfId="26185"/>
    <cellStyle name="Note 3 2 2 4 2 17 2 2" xfId="26186"/>
    <cellStyle name="Note 3 2 2 4 2 17 3" xfId="26187"/>
    <cellStyle name="Note 3 2 2 4 2 18" xfId="26188"/>
    <cellStyle name="Note 3 2 2 4 2 18 2" xfId="26189"/>
    <cellStyle name="Note 3 2 2 4 2 18 2 2" xfId="26190"/>
    <cellStyle name="Note 3 2 2 4 2 18 3" xfId="26191"/>
    <cellStyle name="Note 3 2 2 4 2 19" xfId="26192"/>
    <cellStyle name="Note 3 2 2 4 2 19 2" xfId="26193"/>
    <cellStyle name="Note 3 2 2 4 2 19 2 2" xfId="26194"/>
    <cellStyle name="Note 3 2 2 4 2 19 3" xfId="26195"/>
    <cellStyle name="Note 3 2 2 4 2 2" xfId="26196"/>
    <cellStyle name="Note 3 2 2 4 2 2 2" xfId="26197"/>
    <cellStyle name="Note 3 2 2 4 2 2 2 2" xfId="26198"/>
    <cellStyle name="Note 3 2 2 4 2 2 3" xfId="26199"/>
    <cellStyle name="Note 3 2 2 4 2 20" xfId="26200"/>
    <cellStyle name="Note 3 2 2 4 2 20 2" xfId="26201"/>
    <cellStyle name="Note 3 2 2 4 2 20 2 2" xfId="26202"/>
    <cellStyle name="Note 3 2 2 4 2 20 3" xfId="26203"/>
    <cellStyle name="Note 3 2 2 4 2 21" xfId="26204"/>
    <cellStyle name="Note 3 2 2 4 2 21 2" xfId="26205"/>
    <cellStyle name="Note 3 2 2 4 2 22" xfId="26206"/>
    <cellStyle name="Note 3 2 2 4 2 3" xfId="26207"/>
    <cellStyle name="Note 3 2 2 4 2 3 2" xfId="26208"/>
    <cellStyle name="Note 3 2 2 4 2 3 2 2" xfId="26209"/>
    <cellStyle name="Note 3 2 2 4 2 3 3" xfId="26210"/>
    <cellStyle name="Note 3 2 2 4 2 4" xfId="26211"/>
    <cellStyle name="Note 3 2 2 4 2 4 2" xfId="26212"/>
    <cellStyle name="Note 3 2 2 4 2 4 2 2" xfId="26213"/>
    <cellStyle name="Note 3 2 2 4 2 4 3" xfId="26214"/>
    <cellStyle name="Note 3 2 2 4 2 5" xfId="26215"/>
    <cellStyle name="Note 3 2 2 4 2 5 2" xfId="26216"/>
    <cellStyle name="Note 3 2 2 4 2 5 2 2" xfId="26217"/>
    <cellStyle name="Note 3 2 2 4 2 5 3" xfId="26218"/>
    <cellStyle name="Note 3 2 2 4 2 6" xfId="26219"/>
    <cellStyle name="Note 3 2 2 4 2 6 2" xfId="26220"/>
    <cellStyle name="Note 3 2 2 4 2 6 2 2" xfId="26221"/>
    <cellStyle name="Note 3 2 2 4 2 6 3" xfId="26222"/>
    <cellStyle name="Note 3 2 2 4 2 7" xfId="26223"/>
    <cellStyle name="Note 3 2 2 4 2 7 2" xfId="26224"/>
    <cellStyle name="Note 3 2 2 4 2 7 2 2" xfId="26225"/>
    <cellStyle name="Note 3 2 2 4 2 7 3" xfId="26226"/>
    <cellStyle name="Note 3 2 2 4 2 8" xfId="26227"/>
    <cellStyle name="Note 3 2 2 4 2 8 2" xfId="26228"/>
    <cellStyle name="Note 3 2 2 4 2 8 2 2" xfId="26229"/>
    <cellStyle name="Note 3 2 2 4 2 8 3" xfId="26230"/>
    <cellStyle name="Note 3 2 2 4 2 9" xfId="26231"/>
    <cellStyle name="Note 3 2 2 4 2 9 2" xfId="26232"/>
    <cellStyle name="Note 3 2 2 4 2 9 2 2" xfId="26233"/>
    <cellStyle name="Note 3 2 2 4 2 9 3" xfId="26234"/>
    <cellStyle name="Note 3 2 2 4 20" xfId="26235"/>
    <cellStyle name="Note 3 2 2 4 20 2" xfId="26236"/>
    <cellStyle name="Note 3 2 2 4 20 2 2" xfId="26237"/>
    <cellStyle name="Note 3 2 2 4 20 3" xfId="26238"/>
    <cellStyle name="Note 3 2 2 4 21" xfId="26239"/>
    <cellStyle name="Note 3 2 2 4 21 2" xfId="26240"/>
    <cellStyle name="Note 3 2 2 4 21 2 2" xfId="26241"/>
    <cellStyle name="Note 3 2 2 4 21 3" xfId="26242"/>
    <cellStyle name="Note 3 2 2 4 22" xfId="26243"/>
    <cellStyle name="Note 3 2 2 4 22 2" xfId="26244"/>
    <cellStyle name="Note 3 2 2 4 23" xfId="26245"/>
    <cellStyle name="Note 3 2 2 4 3" xfId="26246"/>
    <cellStyle name="Note 3 2 2 4 3 2" xfId="26247"/>
    <cellStyle name="Note 3 2 2 4 3 2 2" xfId="26248"/>
    <cellStyle name="Note 3 2 2 4 3 3" xfId="26249"/>
    <cellStyle name="Note 3 2 2 4 4" xfId="26250"/>
    <cellStyle name="Note 3 2 2 4 4 2" xfId="26251"/>
    <cellStyle name="Note 3 2 2 4 4 2 2" xfId="26252"/>
    <cellStyle name="Note 3 2 2 4 4 3" xfId="26253"/>
    <cellStyle name="Note 3 2 2 4 5" xfId="26254"/>
    <cellStyle name="Note 3 2 2 4 5 2" xfId="26255"/>
    <cellStyle name="Note 3 2 2 4 5 2 2" xfId="26256"/>
    <cellStyle name="Note 3 2 2 4 5 3" xfId="26257"/>
    <cellStyle name="Note 3 2 2 4 6" xfId="26258"/>
    <cellStyle name="Note 3 2 2 4 6 2" xfId="26259"/>
    <cellStyle name="Note 3 2 2 4 6 2 2" xfId="26260"/>
    <cellStyle name="Note 3 2 2 4 6 3" xfId="26261"/>
    <cellStyle name="Note 3 2 2 4 7" xfId="26262"/>
    <cellStyle name="Note 3 2 2 4 7 2" xfId="26263"/>
    <cellStyle name="Note 3 2 2 4 7 2 2" xfId="26264"/>
    <cellStyle name="Note 3 2 2 4 7 3" xfId="26265"/>
    <cellStyle name="Note 3 2 2 4 8" xfId="26266"/>
    <cellStyle name="Note 3 2 2 4 8 2" xfId="26267"/>
    <cellStyle name="Note 3 2 2 4 8 2 2" xfId="26268"/>
    <cellStyle name="Note 3 2 2 4 8 3" xfId="26269"/>
    <cellStyle name="Note 3 2 2 4 9" xfId="26270"/>
    <cellStyle name="Note 3 2 2 4 9 2" xfId="26271"/>
    <cellStyle name="Note 3 2 2 4 9 2 2" xfId="26272"/>
    <cellStyle name="Note 3 2 2 4 9 3" xfId="26273"/>
    <cellStyle name="Note 3 2 2 5" xfId="26274"/>
    <cellStyle name="Note 3 2 2 5 10" xfId="26275"/>
    <cellStyle name="Note 3 2 2 5 10 2" xfId="26276"/>
    <cellStyle name="Note 3 2 2 5 10 2 2" xfId="26277"/>
    <cellStyle name="Note 3 2 2 5 10 3" xfId="26278"/>
    <cellStyle name="Note 3 2 2 5 11" xfId="26279"/>
    <cellStyle name="Note 3 2 2 5 11 2" xfId="26280"/>
    <cellStyle name="Note 3 2 2 5 11 2 2" xfId="26281"/>
    <cellStyle name="Note 3 2 2 5 11 3" xfId="26282"/>
    <cellStyle name="Note 3 2 2 5 12" xfId="26283"/>
    <cellStyle name="Note 3 2 2 5 12 2" xfId="26284"/>
    <cellStyle name="Note 3 2 2 5 12 2 2" xfId="26285"/>
    <cellStyle name="Note 3 2 2 5 12 3" xfId="26286"/>
    <cellStyle name="Note 3 2 2 5 13" xfId="26287"/>
    <cellStyle name="Note 3 2 2 5 13 2" xfId="26288"/>
    <cellStyle name="Note 3 2 2 5 13 2 2" xfId="26289"/>
    <cellStyle name="Note 3 2 2 5 13 3" xfId="26290"/>
    <cellStyle name="Note 3 2 2 5 14" xfId="26291"/>
    <cellStyle name="Note 3 2 2 5 14 2" xfId="26292"/>
    <cellStyle name="Note 3 2 2 5 14 2 2" xfId="26293"/>
    <cellStyle name="Note 3 2 2 5 14 3" xfId="26294"/>
    <cellStyle name="Note 3 2 2 5 15" xfId="26295"/>
    <cellStyle name="Note 3 2 2 5 15 2" xfId="26296"/>
    <cellStyle name="Note 3 2 2 5 15 2 2" xfId="26297"/>
    <cellStyle name="Note 3 2 2 5 15 3" xfId="26298"/>
    <cellStyle name="Note 3 2 2 5 16" xfId="26299"/>
    <cellStyle name="Note 3 2 2 5 16 2" xfId="26300"/>
    <cellStyle name="Note 3 2 2 5 16 2 2" xfId="26301"/>
    <cellStyle name="Note 3 2 2 5 16 3" xfId="26302"/>
    <cellStyle name="Note 3 2 2 5 17" xfId="26303"/>
    <cellStyle name="Note 3 2 2 5 17 2" xfId="26304"/>
    <cellStyle name="Note 3 2 2 5 17 2 2" xfId="26305"/>
    <cellStyle name="Note 3 2 2 5 17 3" xfId="26306"/>
    <cellStyle name="Note 3 2 2 5 18" xfId="26307"/>
    <cellStyle name="Note 3 2 2 5 18 2" xfId="26308"/>
    <cellStyle name="Note 3 2 2 5 18 2 2" xfId="26309"/>
    <cellStyle name="Note 3 2 2 5 18 3" xfId="26310"/>
    <cellStyle name="Note 3 2 2 5 19" xfId="26311"/>
    <cellStyle name="Note 3 2 2 5 19 2" xfId="26312"/>
    <cellStyle name="Note 3 2 2 5 19 2 2" xfId="26313"/>
    <cellStyle name="Note 3 2 2 5 19 3" xfId="26314"/>
    <cellStyle name="Note 3 2 2 5 2" xfId="26315"/>
    <cellStyle name="Note 3 2 2 5 2 2" xfId="26316"/>
    <cellStyle name="Note 3 2 2 5 2 2 2" xfId="26317"/>
    <cellStyle name="Note 3 2 2 5 2 3" xfId="26318"/>
    <cellStyle name="Note 3 2 2 5 20" xfId="26319"/>
    <cellStyle name="Note 3 2 2 5 20 2" xfId="26320"/>
    <cellStyle name="Note 3 2 2 5 20 2 2" xfId="26321"/>
    <cellStyle name="Note 3 2 2 5 20 3" xfId="26322"/>
    <cellStyle name="Note 3 2 2 5 21" xfId="26323"/>
    <cellStyle name="Note 3 2 2 5 21 2" xfId="26324"/>
    <cellStyle name="Note 3 2 2 5 22" xfId="26325"/>
    <cellStyle name="Note 3 2 2 5 3" xfId="26326"/>
    <cellStyle name="Note 3 2 2 5 3 2" xfId="26327"/>
    <cellStyle name="Note 3 2 2 5 3 2 2" xfId="26328"/>
    <cellStyle name="Note 3 2 2 5 3 3" xfId="26329"/>
    <cellStyle name="Note 3 2 2 5 4" xfId="26330"/>
    <cellStyle name="Note 3 2 2 5 4 2" xfId="26331"/>
    <cellStyle name="Note 3 2 2 5 4 2 2" xfId="26332"/>
    <cellStyle name="Note 3 2 2 5 4 3" xfId="26333"/>
    <cellStyle name="Note 3 2 2 5 5" xfId="26334"/>
    <cellStyle name="Note 3 2 2 5 5 2" xfId="26335"/>
    <cellStyle name="Note 3 2 2 5 5 2 2" xfId="26336"/>
    <cellStyle name="Note 3 2 2 5 5 3" xfId="26337"/>
    <cellStyle name="Note 3 2 2 5 6" xfId="26338"/>
    <cellStyle name="Note 3 2 2 5 6 2" xfId="26339"/>
    <cellStyle name="Note 3 2 2 5 6 2 2" xfId="26340"/>
    <cellStyle name="Note 3 2 2 5 6 3" xfId="26341"/>
    <cellStyle name="Note 3 2 2 5 7" xfId="26342"/>
    <cellStyle name="Note 3 2 2 5 7 2" xfId="26343"/>
    <cellStyle name="Note 3 2 2 5 7 2 2" xfId="26344"/>
    <cellStyle name="Note 3 2 2 5 7 3" xfId="26345"/>
    <cellStyle name="Note 3 2 2 5 8" xfId="26346"/>
    <cellStyle name="Note 3 2 2 5 8 2" xfId="26347"/>
    <cellStyle name="Note 3 2 2 5 8 2 2" xfId="26348"/>
    <cellStyle name="Note 3 2 2 5 8 3" xfId="26349"/>
    <cellStyle name="Note 3 2 2 5 9" xfId="26350"/>
    <cellStyle name="Note 3 2 2 5 9 2" xfId="26351"/>
    <cellStyle name="Note 3 2 2 5 9 2 2" xfId="26352"/>
    <cellStyle name="Note 3 2 2 5 9 3" xfId="26353"/>
    <cellStyle name="Note 3 2 2 6" xfId="26354"/>
    <cellStyle name="Note 3 2 2 6 2" xfId="26355"/>
    <cellStyle name="Note 3 2 2 6 2 2" xfId="26356"/>
    <cellStyle name="Note 3 2 2 6 3" xfId="26357"/>
    <cellStyle name="Note 3 2 2 7" xfId="26358"/>
    <cellStyle name="Note 3 2 2 7 2" xfId="26359"/>
    <cellStyle name="Note 3 2 2 7 2 2" xfId="26360"/>
    <cellStyle name="Note 3 2 2 7 3" xfId="26361"/>
    <cellStyle name="Note 3 2 2 8" xfId="26362"/>
    <cellStyle name="Note 3 2 2 8 2" xfId="26363"/>
    <cellStyle name="Note 3 2 2 8 2 2" xfId="26364"/>
    <cellStyle name="Note 3 2 2 8 3" xfId="26365"/>
    <cellStyle name="Note 3 2 2 9" xfId="26366"/>
    <cellStyle name="Note 3 2 2 9 2" xfId="26367"/>
    <cellStyle name="Note 3 2 2 9 2 2" xfId="26368"/>
    <cellStyle name="Note 3 2 2 9 3" xfId="26369"/>
    <cellStyle name="Note 3 2 20" xfId="26370"/>
    <cellStyle name="Note 3 2 20 2" xfId="26371"/>
    <cellStyle name="Note 3 2 20 2 2" xfId="26372"/>
    <cellStyle name="Note 3 2 20 3" xfId="26373"/>
    <cellStyle name="Note 3 2 21" xfId="26374"/>
    <cellStyle name="Note 3 2 21 2" xfId="26375"/>
    <cellStyle name="Note 3 2 21 2 2" xfId="26376"/>
    <cellStyle name="Note 3 2 21 3" xfId="26377"/>
    <cellStyle name="Note 3 2 22" xfId="26378"/>
    <cellStyle name="Note 3 2 22 2" xfId="26379"/>
    <cellStyle name="Note 3 2 23" xfId="26380"/>
    <cellStyle name="Note 3 2 24" xfId="26381"/>
    <cellStyle name="Note 3 2 25" xfId="26382"/>
    <cellStyle name="Note 3 2 26" xfId="26383"/>
    <cellStyle name="Note 3 2 3" xfId="26384"/>
    <cellStyle name="Note 3 2 3 10" xfId="26385"/>
    <cellStyle name="Note 3 2 3 10 2" xfId="26386"/>
    <cellStyle name="Note 3 2 3 10 2 2" xfId="26387"/>
    <cellStyle name="Note 3 2 3 10 3" xfId="26388"/>
    <cellStyle name="Note 3 2 3 11" xfId="26389"/>
    <cellStyle name="Note 3 2 3 11 2" xfId="26390"/>
    <cellStyle name="Note 3 2 3 11 2 2" xfId="26391"/>
    <cellStyle name="Note 3 2 3 11 3" xfId="26392"/>
    <cellStyle name="Note 3 2 3 12" xfId="26393"/>
    <cellStyle name="Note 3 2 3 12 2" xfId="26394"/>
    <cellStyle name="Note 3 2 3 12 2 2" xfId="26395"/>
    <cellStyle name="Note 3 2 3 12 3" xfId="26396"/>
    <cellStyle name="Note 3 2 3 13" xfId="26397"/>
    <cellStyle name="Note 3 2 3 13 2" xfId="26398"/>
    <cellStyle name="Note 3 2 3 13 2 2" xfId="26399"/>
    <cellStyle name="Note 3 2 3 13 3" xfId="26400"/>
    <cellStyle name="Note 3 2 3 14" xfId="26401"/>
    <cellStyle name="Note 3 2 3 14 2" xfId="26402"/>
    <cellStyle name="Note 3 2 3 14 2 2" xfId="26403"/>
    <cellStyle name="Note 3 2 3 14 3" xfId="26404"/>
    <cellStyle name="Note 3 2 3 15" xfId="26405"/>
    <cellStyle name="Note 3 2 3 15 2" xfId="26406"/>
    <cellStyle name="Note 3 2 3 15 2 2" xfId="26407"/>
    <cellStyle name="Note 3 2 3 15 3" xfId="26408"/>
    <cellStyle name="Note 3 2 3 16" xfId="26409"/>
    <cellStyle name="Note 3 2 3 16 2" xfId="26410"/>
    <cellStyle name="Note 3 2 3 16 2 2" xfId="26411"/>
    <cellStyle name="Note 3 2 3 16 3" xfId="26412"/>
    <cellStyle name="Note 3 2 3 17" xfId="26413"/>
    <cellStyle name="Note 3 2 3 17 2" xfId="26414"/>
    <cellStyle name="Note 3 2 3 17 2 2" xfId="26415"/>
    <cellStyle name="Note 3 2 3 17 3" xfId="26416"/>
    <cellStyle name="Note 3 2 3 18" xfId="26417"/>
    <cellStyle name="Note 3 2 3 18 2" xfId="26418"/>
    <cellStyle name="Note 3 2 3 19" xfId="26419"/>
    <cellStyle name="Note 3 2 3 2" xfId="26420"/>
    <cellStyle name="Note 3 2 3 2 10" xfId="26421"/>
    <cellStyle name="Note 3 2 3 2 10 2" xfId="26422"/>
    <cellStyle name="Note 3 2 3 2 10 2 2" xfId="26423"/>
    <cellStyle name="Note 3 2 3 2 10 3" xfId="26424"/>
    <cellStyle name="Note 3 2 3 2 11" xfId="26425"/>
    <cellStyle name="Note 3 2 3 2 11 2" xfId="26426"/>
    <cellStyle name="Note 3 2 3 2 11 2 2" xfId="26427"/>
    <cellStyle name="Note 3 2 3 2 11 3" xfId="26428"/>
    <cellStyle name="Note 3 2 3 2 12" xfId="26429"/>
    <cellStyle name="Note 3 2 3 2 12 2" xfId="26430"/>
    <cellStyle name="Note 3 2 3 2 12 2 2" xfId="26431"/>
    <cellStyle name="Note 3 2 3 2 12 3" xfId="26432"/>
    <cellStyle name="Note 3 2 3 2 13" xfId="26433"/>
    <cellStyle name="Note 3 2 3 2 13 2" xfId="26434"/>
    <cellStyle name="Note 3 2 3 2 13 2 2" xfId="26435"/>
    <cellStyle name="Note 3 2 3 2 13 3" xfId="26436"/>
    <cellStyle name="Note 3 2 3 2 14" xfId="26437"/>
    <cellStyle name="Note 3 2 3 2 14 2" xfId="26438"/>
    <cellStyle name="Note 3 2 3 2 14 2 2" xfId="26439"/>
    <cellStyle name="Note 3 2 3 2 14 3" xfId="26440"/>
    <cellStyle name="Note 3 2 3 2 15" xfId="26441"/>
    <cellStyle name="Note 3 2 3 2 15 2" xfId="26442"/>
    <cellStyle name="Note 3 2 3 2 15 2 2" xfId="26443"/>
    <cellStyle name="Note 3 2 3 2 15 3" xfId="26444"/>
    <cellStyle name="Note 3 2 3 2 16" xfId="26445"/>
    <cellStyle name="Note 3 2 3 2 16 2" xfId="26446"/>
    <cellStyle name="Note 3 2 3 2 16 2 2" xfId="26447"/>
    <cellStyle name="Note 3 2 3 2 16 3" xfId="26448"/>
    <cellStyle name="Note 3 2 3 2 17" xfId="26449"/>
    <cellStyle name="Note 3 2 3 2 17 2" xfId="26450"/>
    <cellStyle name="Note 3 2 3 2 17 2 2" xfId="26451"/>
    <cellStyle name="Note 3 2 3 2 17 3" xfId="26452"/>
    <cellStyle name="Note 3 2 3 2 18" xfId="26453"/>
    <cellStyle name="Note 3 2 3 2 18 2" xfId="26454"/>
    <cellStyle name="Note 3 2 3 2 18 2 2" xfId="26455"/>
    <cellStyle name="Note 3 2 3 2 18 3" xfId="26456"/>
    <cellStyle name="Note 3 2 3 2 19" xfId="26457"/>
    <cellStyle name="Note 3 2 3 2 19 2" xfId="26458"/>
    <cellStyle name="Note 3 2 3 2 19 2 2" xfId="26459"/>
    <cellStyle name="Note 3 2 3 2 19 3" xfId="26460"/>
    <cellStyle name="Note 3 2 3 2 2" xfId="26461"/>
    <cellStyle name="Note 3 2 3 2 2 2" xfId="26462"/>
    <cellStyle name="Note 3 2 3 2 2 2 2" xfId="26463"/>
    <cellStyle name="Note 3 2 3 2 2 2 3" xfId="26464"/>
    <cellStyle name="Note 3 2 3 2 2 3" xfId="26465"/>
    <cellStyle name="Note 3 2 3 2 2 4" xfId="26466"/>
    <cellStyle name="Note 3 2 3 2 20" xfId="26467"/>
    <cellStyle name="Note 3 2 3 2 20 2" xfId="26468"/>
    <cellStyle name="Note 3 2 3 2 20 2 2" xfId="26469"/>
    <cellStyle name="Note 3 2 3 2 20 3" xfId="26470"/>
    <cellStyle name="Note 3 2 3 2 21" xfId="26471"/>
    <cellStyle name="Note 3 2 3 2 21 2" xfId="26472"/>
    <cellStyle name="Note 3 2 3 2 22" xfId="26473"/>
    <cellStyle name="Note 3 2 3 2 3" xfId="26474"/>
    <cellStyle name="Note 3 2 3 2 3 2" xfId="26475"/>
    <cellStyle name="Note 3 2 3 2 3 2 2" xfId="26476"/>
    <cellStyle name="Note 3 2 3 2 3 3" xfId="26477"/>
    <cellStyle name="Note 3 2 3 2 4" xfId="26478"/>
    <cellStyle name="Note 3 2 3 2 4 2" xfId="26479"/>
    <cellStyle name="Note 3 2 3 2 4 2 2" xfId="26480"/>
    <cellStyle name="Note 3 2 3 2 4 3" xfId="26481"/>
    <cellStyle name="Note 3 2 3 2 5" xfId="26482"/>
    <cellStyle name="Note 3 2 3 2 5 2" xfId="26483"/>
    <cellStyle name="Note 3 2 3 2 5 2 2" xfId="26484"/>
    <cellStyle name="Note 3 2 3 2 5 3" xfId="26485"/>
    <cellStyle name="Note 3 2 3 2 6" xfId="26486"/>
    <cellStyle name="Note 3 2 3 2 6 2" xfId="26487"/>
    <cellStyle name="Note 3 2 3 2 6 2 2" xfId="26488"/>
    <cellStyle name="Note 3 2 3 2 6 3" xfId="26489"/>
    <cellStyle name="Note 3 2 3 2 7" xfId="26490"/>
    <cellStyle name="Note 3 2 3 2 7 2" xfId="26491"/>
    <cellStyle name="Note 3 2 3 2 7 2 2" xfId="26492"/>
    <cellStyle name="Note 3 2 3 2 7 3" xfId="26493"/>
    <cellStyle name="Note 3 2 3 2 8" xfId="26494"/>
    <cellStyle name="Note 3 2 3 2 8 2" xfId="26495"/>
    <cellStyle name="Note 3 2 3 2 8 2 2" xfId="26496"/>
    <cellStyle name="Note 3 2 3 2 8 3" xfId="26497"/>
    <cellStyle name="Note 3 2 3 2 9" xfId="26498"/>
    <cellStyle name="Note 3 2 3 2 9 2" xfId="26499"/>
    <cellStyle name="Note 3 2 3 2 9 2 2" xfId="26500"/>
    <cellStyle name="Note 3 2 3 2 9 3" xfId="26501"/>
    <cellStyle name="Note 3 2 3 3" xfId="26502"/>
    <cellStyle name="Note 3 2 3 3 2" xfId="26503"/>
    <cellStyle name="Note 3 2 3 3 2 2" xfId="26504"/>
    <cellStyle name="Note 3 2 3 3 2 3" xfId="26505"/>
    <cellStyle name="Note 3 2 3 3 3" xfId="26506"/>
    <cellStyle name="Note 3 2 3 3 4" xfId="26507"/>
    <cellStyle name="Note 3 2 3 4" xfId="26508"/>
    <cellStyle name="Note 3 2 3 4 2" xfId="26509"/>
    <cellStyle name="Note 3 2 3 4 2 2" xfId="26510"/>
    <cellStyle name="Note 3 2 3 4 3" xfId="26511"/>
    <cellStyle name="Note 3 2 3 5" xfId="26512"/>
    <cellStyle name="Note 3 2 3 5 2" xfId="26513"/>
    <cellStyle name="Note 3 2 3 5 2 2" xfId="26514"/>
    <cellStyle name="Note 3 2 3 5 3" xfId="26515"/>
    <cellStyle name="Note 3 2 3 6" xfId="26516"/>
    <cellStyle name="Note 3 2 3 6 2" xfId="26517"/>
    <cellStyle name="Note 3 2 3 6 2 2" xfId="26518"/>
    <cellStyle name="Note 3 2 3 6 3" xfId="26519"/>
    <cellStyle name="Note 3 2 3 7" xfId="26520"/>
    <cellStyle name="Note 3 2 3 7 2" xfId="26521"/>
    <cellStyle name="Note 3 2 3 7 2 2" xfId="26522"/>
    <cellStyle name="Note 3 2 3 7 3" xfId="26523"/>
    <cellStyle name="Note 3 2 3 8" xfId="26524"/>
    <cellStyle name="Note 3 2 3 8 2" xfId="26525"/>
    <cellStyle name="Note 3 2 3 8 2 2" xfId="26526"/>
    <cellStyle name="Note 3 2 3 8 3" xfId="26527"/>
    <cellStyle name="Note 3 2 3 9" xfId="26528"/>
    <cellStyle name="Note 3 2 3 9 2" xfId="26529"/>
    <cellStyle name="Note 3 2 3 9 2 2" xfId="26530"/>
    <cellStyle name="Note 3 2 3 9 3" xfId="26531"/>
    <cellStyle name="Note 3 2 4" xfId="26532"/>
    <cellStyle name="Note 3 2 4 10" xfId="26533"/>
    <cellStyle name="Note 3 2 4 10 2" xfId="26534"/>
    <cellStyle name="Note 3 2 4 10 2 2" xfId="26535"/>
    <cellStyle name="Note 3 2 4 10 3" xfId="26536"/>
    <cellStyle name="Note 3 2 4 11" xfId="26537"/>
    <cellStyle name="Note 3 2 4 11 2" xfId="26538"/>
    <cellStyle name="Note 3 2 4 11 2 2" xfId="26539"/>
    <cellStyle name="Note 3 2 4 11 3" xfId="26540"/>
    <cellStyle name="Note 3 2 4 12" xfId="26541"/>
    <cellStyle name="Note 3 2 4 12 2" xfId="26542"/>
    <cellStyle name="Note 3 2 4 12 2 2" xfId="26543"/>
    <cellStyle name="Note 3 2 4 12 3" xfId="26544"/>
    <cellStyle name="Note 3 2 4 13" xfId="26545"/>
    <cellStyle name="Note 3 2 4 13 2" xfId="26546"/>
    <cellStyle name="Note 3 2 4 13 2 2" xfId="26547"/>
    <cellStyle name="Note 3 2 4 13 3" xfId="26548"/>
    <cellStyle name="Note 3 2 4 14" xfId="26549"/>
    <cellStyle name="Note 3 2 4 14 2" xfId="26550"/>
    <cellStyle name="Note 3 2 4 14 2 2" xfId="26551"/>
    <cellStyle name="Note 3 2 4 14 3" xfId="26552"/>
    <cellStyle name="Note 3 2 4 15" xfId="26553"/>
    <cellStyle name="Note 3 2 4 15 2" xfId="26554"/>
    <cellStyle name="Note 3 2 4 15 2 2" xfId="26555"/>
    <cellStyle name="Note 3 2 4 15 3" xfId="26556"/>
    <cellStyle name="Note 3 2 4 16" xfId="26557"/>
    <cellStyle name="Note 3 2 4 16 2" xfId="26558"/>
    <cellStyle name="Note 3 2 4 16 2 2" xfId="26559"/>
    <cellStyle name="Note 3 2 4 16 3" xfId="26560"/>
    <cellStyle name="Note 3 2 4 17" xfId="26561"/>
    <cellStyle name="Note 3 2 4 17 2" xfId="26562"/>
    <cellStyle name="Note 3 2 4 17 2 2" xfId="26563"/>
    <cellStyle name="Note 3 2 4 17 3" xfId="26564"/>
    <cellStyle name="Note 3 2 4 18" xfId="26565"/>
    <cellStyle name="Note 3 2 4 18 2" xfId="26566"/>
    <cellStyle name="Note 3 2 4 19" xfId="26567"/>
    <cellStyle name="Note 3 2 4 2" xfId="26568"/>
    <cellStyle name="Note 3 2 4 2 10" xfId="26569"/>
    <cellStyle name="Note 3 2 4 2 10 2" xfId="26570"/>
    <cellStyle name="Note 3 2 4 2 10 2 2" xfId="26571"/>
    <cellStyle name="Note 3 2 4 2 10 3" xfId="26572"/>
    <cellStyle name="Note 3 2 4 2 11" xfId="26573"/>
    <cellStyle name="Note 3 2 4 2 11 2" xfId="26574"/>
    <cellStyle name="Note 3 2 4 2 11 2 2" xfId="26575"/>
    <cellStyle name="Note 3 2 4 2 11 3" xfId="26576"/>
    <cellStyle name="Note 3 2 4 2 12" xfId="26577"/>
    <cellStyle name="Note 3 2 4 2 12 2" xfId="26578"/>
    <cellStyle name="Note 3 2 4 2 12 2 2" xfId="26579"/>
    <cellStyle name="Note 3 2 4 2 12 3" xfId="26580"/>
    <cellStyle name="Note 3 2 4 2 13" xfId="26581"/>
    <cellStyle name="Note 3 2 4 2 13 2" xfId="26582"/>
    <cellStyle name="Note 3 2 4 2 13 2 2" xfId="26583"/>
    <cellStyle name="Note 3 2 4 2 13 3" xfId="26584"/>
    <cellStyle name="Note 3 2 4 2 14" xfId="26585"/>
    <cellStyle name="Note 3 2 4 2 14 2" xfId="26586"/>
    <cellStyle name="Note 3 2 4 2 14 2 2" xfId="26587"/>
    <cellStyle name="Note 3 2 4 2 14 3" xfId="26588"/>
    <cellStyle name="Note 3 2 4 2 15" xfId="26589"/>
    <cellStyle name="Note 3 2 4 2 15 2" xfId="26590"/>
    <cellStyle name="Note 3 2 4 2 15 2 2" xfId="26591"/>
    <cellStyle name="Note 3 2 4 2 15 3" xfId="26592"/>
    <cellStyle name="Note 3 2 4 2 16" xfId="26593"/>
    <cellStyle name="Note 3 2 4 2 16 2" xfId="26594"/>
    <cellStyle name="Note 3 2 4 2 16 2 2" xfId="26595"/>
    <cellStyle name="Note 3 2 4 2 16 3" xfId="26596"/>
    <cellStyle name="Note 3 2 4 2 17" xfId="26597"/>
    <cellStyle name="Note 3 2 4 2 17 2" xfId="26598"/>
    <cellStyle name="Note 3 2 4 2 17 2 2" xfId="26599"/>
    <cellStyle name="Note 3 2 4 2 17 3" xfId="26600"/>
    <cellStyle name="Note 3 2 4 2 18" xfId="26601"/>
    <cellStyle name="Note 3 2 4 2 18 2" xfId="26602"/>
    <cellStyle name="Note 3 2 4 2 18 2 2" xfId="26603"/>
    <cellStyle name="Note 3 2 4 2 18 3" xfId="26604"/>
    <cellStyle name="Note 3 2 4 2 19" xfId="26605"/>
    <cellStyle name="Note 3 2 4 2 19 2" xfId="26606"/>
    <cellStyle name="Note 3 2 4 2 19 2 2" xfId="26607"/>
    <cellStyle name="Note 3 2 4 2 19 3" xfId="26608"/>
    <cellStyle name="Note 3 2 4 2 2" xfId="26609"/>
    <cellStyle name="Note 3 2 4 2 2 2" xfId="26610"/>
    <cellStyle name="Note 3 2 4 2 2 2 2" xfId="26611"/>
    <cellStyle name="Note 3 2 4 2 2 2 3" xfId="26612"/>
    <cellStyle name="Note 3 2 4 2 2 3" xfId="26613"/>
    <cellStyle name="Note 3 2 4 2 2 4" xfId="26614"/>
    <cellStyle name="Note 3 2 4 2 20" xfId="26615"/>
    <cellStyle name="Note 3 2 4 2 20 2" xfId="26616"/>
    <cellStyle name="Note 3 2 4 2 20 2 2" xfId="26617"/>
    <cellStyle name="Note 3 2 4 2 20 3" xfId="26618"/>
    <cellStyle name="Note 3 2 4 2 21" xfId="26619"/>
    <cellStyle name="Note 3 2 4 2 21 2" xfId="26620"/>
    <cellStyle name="Note 3 2 4 2 22" xfId="26621"/>
    <cellStyle name="Note 3 2 4 2 3" xfId="26622"/>
    <cellStyle name="Note 3 2 4 2 3 2" xfId="26623"/>
    <cellStyle name="Note 3 2 4 2 3 2 2" xfId="26624"/>
    <cellStyle name="Note 3 2 4 2 3 3" xfId="26625"/>
    <cellStyle name="Note 3 2 4 2 4" xfId="26626"/>
    <cellStyle name="Note 3 2 4 2 4 2" xfId="26627"/>
    <cellStyle name="Note 3 2 4 2 4 2 2" xfId="26628"/>
    <cellStyle name="Note 3 2 4 2 4 3" xfId="26629"/>
    <cellStyle name="Note 3 2 4 2 5" xfId="26630"/>
    <cellStyle name="Note 3 2 4 2 5 2" xfId="26631"/>
    <cellStyle name="Note 3 2 4 2 5 2 2" xfId="26632"/>
    <cellStyle name="Note 3 2 4 2 5 3" xfId="26633"/>
    <cellStyle name="Note 3 2 4 2 6" xfId="26634"/>
    <cellStyle name="Note 3 2 4 2 6 2" xfId="26635"/>
    <cellStyle name="Note 3 2 4 2 6 2 2" xfId="26636"/>
    <cellStyle name="Note 3 2 4 2 6 3" xfId="26637"/>
    <cellStyle name="Note 3 2 4 2 7" xfId="26638"/>
    <cellStyle name="Note 3 2 4 2 7 2" xfId="26639"/>
    <cellStyle name="Note 3 2 4 2 7 2 2" xfId="26640"/>
    <cellStyle name="Note 3 2 4 2 7 3" xfId="26641"/>
    <cellStyle name="Note 3 2 4 2 8" xfId="26642"/>
    <cellStyle name="Note 3 2 4 2 8 2" xfId="26643"/>
    <cellStyle name="Note 3 2 4 2 8 2 2" xfId="26644"/>
    <cellStyle name="Note 3 2 4 2 8 3" xfId="26645"/>
    <cellStyle name="Note 3 2 4 2 9" xfId="26646"/>
    <cellStyle name="Note 3 2 4 2 9 2" xfId="26647"/>
    <cellStyle name="Note 3 2 4 2 9 2 2" xfId="26648"/>
    <cellStyle name="Note 3 2 4 2 9 3" xfId="26649"/>
    <cellStyle name="Note 3 2 4 3" xfId="26650"/>
    <cellStyle name="Note 3 2 4 3 2" xfId="26651"/>
    <cellStyle name="Note 3 2 4 3 2 2" xfId="26652"/>
    <cellStyle name="Note 3 2 4 3 2 3" xfId="26653"/>
    <cellStyle name="Note 3 2 4 3 3" xfId="26654"/>
    <cellStyle name="Note 3 2 4 3 4" xfId="26655"/>
    <cellStyle name="Note 3 2 4 4" xfId="26656"/>
    <cellStyle name="Note 3 2 4 4 2" xfId="26657"/>
    <cellStyle name="Note 3 2 4 4 2 2" xfId="26658"/>
    <cellStyle name="Note 3 2 4 4 3" xfId="26659"/>
    <cellStyle name="Note 3 2 4 5" xfId="26660"/>
    <cellStyle name="Note 3 2 4 5 2" xfId="26661"/>
    <cellStyle name="Note 3 2 4 5 2 2" xfId="26662"/>
    <cellStyle name="Note 3 2 4 5 3" xfId="26663"/>
    <cellStyle name="Note 3 2 4 6" xfId="26664"/>
    <cellStyle name="Note 3 2 4 6 2" xfId="26665"/>
    <cellStyle name="Note 3 2 4 6 2 2" xfId="26666"/>
    <cellStyle name="Note 3 2 4 6 3" xfId="26667"/>
    <cellStyle name="Note 3 2 4 7" xfId="26668"/>
    <cellStyle name="Note 3 2 4 7 2" xfId="26669"/>
    <cellStyle name="Note 3 2 4 7 2 2" xfId="26670"/>
    <cellStyle name="Note 3 2 4 7 3" xfId="26671"/>
    <cellStyle name="Note 3 2 4 8" xfId="26672"/>
    <cellStyle name="Note 3 2 4 8 2" xfId="26673"/>
    <cellStyle name="Note 3 2 4 8 2 2" xfId="26674"/>
    <cellStyle name="Note 3 2 4 8 3" xfId="26675"/>
    <cellStyle name="Note 3 2 4 9" xfId="26676"/>
    <cellStyle name="Note 3 2 4 9 2" xfId="26677"/>
    <cellStyle name="Note 3 2 4 9 2 2" xfId="26678"/>
    <cellStyle name="Note 3 2 4 9 3" xfId="26679"/>
    <cellStyle name="Note 3 2 5" xfId="26680"/>
    <cellStyle name="Note 3 2 5 10" xfId="26681"/>
    <cellStyle name="Note 3 2 5 10 2" xfId="26682"/>
    <cellStyle name="Note 3 2 5 10 2 2" xfId="26683"/>
    <cellStyle name="Note 3 2 5 10 3" xfId="26684"/>
    <cellStyle name="Note 3 2 5 11" xfId="26685"/>
    <cellStyle name="Note 3 2 5 11 2" xfId="26686"/>
    <cellStyle name="Note 3 2 5 11 2 2" xfId="26687"/>
    <cellStyle name="Note 3 2 5 11 3" xfId="26688"/>
    <cellStyle name="Note 3 2 5 12" xfId="26689"/>
    <cellStyle name="Note 3 2 5 12 2" xfId="26690"/>
    <cellStyle name="Note 3 2 5 12 2 2" xfId="26691"/>
    <cellStyle name="Note 3 2 5 12 3" xfId="26692"/>
    <cellStyle name="Note 3 2 5 13" xfId="26693"/>
    <cellStyle name="Note 3 2 5 13 2" xfId="26694"/>
    <cellStyle name="Note 3 2 5 13 2 2" xfId="26695"/>
    <cellStyle name="Note 3 2 5 13 3" xfId="26696"/>
    <cellStyle name="Note 3 2 5 14" xfId="26697"/>
    <cellStyle name="Note 3 2 5 14 2" xfId="26698"/>
    <cellStyle name="Note 3 2 5 14 2 2" xfId="26699"/>
    <cellStyle name="Note 3 2 5 14 3" xfId="26700"/>
    <cellStyle name="Note 3 2 5 15" xfId="26701"/>
    <cellStyle name="Note 3 2 5 15 2" xfId="26702"/>
    <cellStyle name="Note 3 2 5 15 2 2" xfId="26703"/>
    <cellStyle name="Note 3 2 5 15 3" xfId="26704"/>
    <cellStyle name="Note 3 2 5 16" xfId="26705"/>
    <cellStyle name="Note 3 2 5 16 2" xfId="26706"/>
    <cellStyle name="Note 3 2 5 16 2 2" xfId="26707"/>
    <cellStyle name="Note 3 2 5 16 3" xfId="26708"/>
    <cellStyle name="Note 3 2 5 17" xfId="26709"/>
    <cellStyle name="Note 3 2 5 17 2" xfId="26710"/>
    <cellStyle name="Note 3 2 5 17 2 2" xfId="26711"/>
    <cellStyle name="Note 3 2 5 17 3" xfId="26712"/>
    <cellStyle name="Note 3 2 5 18" xfId="26713"/>
    <cellStyle name="Note 3 2 5 18 2" xfId="26714"/>
    <cellStyle name="Note 3 2 5 18 2 2" xfId="26715"/>
    <cellStyle name="Note 3 2 5 18 3" xfId="26716"/>
    <cellStyle name="Note 3 2 5 19" xfId="26717"/>
    <cellStyle name="Note 3 2 5 19 2" xfId="26718"/>
    <cellStyle name="Note 3 2 5 19 2 2" xfId="26719"/>
    <cellStyle name="Note 3 2 5 19 3" xfId="26720"/>
    <cellStyle name="Note 3 2 5 2" xfId="26721"/>
    <cellStyle name="Note 3 2 5 2 10" xfId="26722"/>
    <cellStyle name="Note 3 2 5 2 10 2" xfId="26723"/>
    <cellStyle name="Note 3 2 5 2 10 2 2" xfId="26724"/>
    <cellStyle name="Note 3 2 5 2 10 3" xfId="26725"/>
    <cellStyle name="Note 3 2 5 2 11" xfId="26726"/>
    <cellStyle name="Note 3 2 5 2 11 2" xfId="26727"/>
    <cellStyle name="Note 3 2 5 2 11 2 2" xfId="26728"/>
    <cellStyle name="Note 3 2 5 2 11 3" xfId="26729"/>
    <cellStyle name="Note 3 2 5 2 12" xfId="26730"/>
    <cellStyle name="Note 3 2 5 2 12 2" xfId="26731"/>
    <cellStyle name="Note 3 2 5 2 12 2 2" xfId="26732"/>
    <cellStyle name="Note 3 2 5 2 12 3" xfId="26733"/>
    <cellStyle name="Note 3 2 5 2 13" xfId="26734"/>
    <cellStyle name="Note 3 2 5 2 13 2" xfId="26735"/>
    <cellStyle name="Note 3 2 5 2 13 2 2" xfId="26736"/>
    <cellStyle name="Note 3 2 5 2 13 3" xfId="26737"/>
    <cellStyle name="Note 3 2 5 2 14" xfId="26738"/>
    <cellStyle name="Note 3 2 5 2 14 2" xfId="26739"/>
    <cellStyle name="Note 3 2 5 2 14 2 2" xfId="26740"/>
    <cellStyle name="Note 3 2 5 2 14 3" xfId="26741"/>
    <cellStyle name="Note 3 2 5 2 15" xfId="26742"/>
    <cellStyle name="Note 3 2 5 2 15 2" xfId="26743"/>
    <cellStyle name="Note 3 2 5 2 15 2 2" xfId="26744"/>
    <cellStyle name="Note 3 2 5 2 15 3" xfId="26745"/>
    <cellStyle name="Note 3 2 5 2 16" xfId="26746"/>
    <cellStyle name="Note 3 2 5 2 16 2" xfId="26747"/>
    <cellStyle name="Note 3 2 5 2 16 2 2" xfId="26748"/>
    <cellStyle name="Note 3 2 5 2 16 3" xfId="26749"/>
    <cellStyle name="Note 3 2 5 2 17" xfId="26750"/>
    <cellStyle name="Note 3 2 5 2 17 2" xfId="26751"/>
    <cellStyle name="Note 3 2 5 2 17 2 2" xfId="26752"/>
    <cellStyle name="Note 3 2 5 2 17 3" xfId="26753"/>
    <cellStyle name="Note 3 2 5 2 18" xfId="26754"/>
    <cellStyle name="Note 3 2 5 2 18 2" xfId="26755"/>
    <cellStyle name="Note 3 2 5 2 18 2 2" xfId="26756"/>
    <cellStyle name="Note 3 2 5 2 18 3" xfId="26757"/>
    <cellStyle name="Note 3 2 5 2 19" xfId="26758"/>
    <cellStyle name="Note 3 2 5 2 19 2" xfId="26759"/>
    <cellStyle name="Note 3 2 5 2 19 2 2" xfId="26760"/>
    <cellStyle name="Note 3 2 5 2 19 3" xfId="26761"/>
    <cellStyle name="Note 3 2 5 2 2" xfId="26762"/>
    <cellStyle name="Note 3 2 5 2 2 2" xfId="26763"/>
    <cellStyle name="Note 3 2 5 2 2 2 2" xfId="26764"/>
    <cellStyle name="Note 3 2 5 2 2 3" xfId="26765"/>
    <cellStyle name="Note 3 2 5 2 20" xfId="26766"/>
    <cellStyle name="Note 3 2 5 2 20 2" xfId="26767"/>
    <cellStyle name="Note 3 2 5 2 20 2 2" xfId="26768"/>
    <cellStyle name="Note 3 2 5 2 20 3" xfId="26769"/>
    <cellStyle name="Note 3 2 5 2 21" xfId="26770"/>
    <cellStyle name="Note 3 2 5 2 21 2" xfId="26771"/>
    <cellStyle name="Note 3 2 5 2 22" xfId="26772"/>
    <cellStyle name="Note 3 2 5 2 3" xfId="26773"/>
    <cellStyle name="Note 3 2 5 2 3 2" xfId="26774"/>
    <cellStyle name="Note 3 2 5 2 3 2 2" xfId="26775"/>
    <cellStyle name="Note 3 2 5 2 3 3" xfId="26776"/>
    <cellStyle name="Note 3 2 5 2 4" xfId="26777"/>
    <cellStyle name="Note 3 2 5 2 4 2" xfId="26778"/>
    <cellStyle name="Note 3 2 5 2 4 2 2" xfId="26779"/>
    <cellStyle name="Note 3 2 5 2 4 3" xfId="26780"/>
    <cellStyle name="Note 3 2 5 2 5" xfId="26781"/>
    <cellStyle name="Note 3 2 5 2 5 2" xfId="26782"/>
    <cellStyle name="Note 3 2 5 2 5 2 2" xfId="26783"/>
    <cellStyle name="Note 3 2 5 2 5 3" xfId="26784"/>
    <cellStyle name="Note 3 2 5 2 6" xfId="26785"/>
    <cellStyle name="Note 3 2 5 2 6 2" xfId="26786"/>
    <cellStyle name="Note 3 2 5 2 6 2 2" xfId="26787"/>
    <cellStyle name="Note 3 2 5 2 6 3" xfId="26788"/>
    <cellStyle name="Note 3 2 5 2 7" xfId="26789"/>
    <cellStyle name="Note 3 2 5 2 7 2" xfId="26790"/>
    <cellStyle name="Note 3 2 5 2 7 2 2" xfId="26791"/>
    <cellStyle name="Note 3 2 5 2 7 3" xfId="26792"/>
    <cellStyle name="Note 3 2 5 2 8" xfId="26793"/>
    <cellStyle name="Note 3 2 5 2 8 2" xfId="26794"/>
    <cellStyle name="Note 3 2 5 2 8 2 2" xfId="26795"/>
    <cellStyle name="Note 3 2 5 2 8 3" xfId="26796"/>
    <cellStyle name="Note 3 2 5 2 9" xfId="26797"/>
    <cellStyle name="Note 3 2 5 2 9 2" xfId="26798"/>
    <cellStyle name="Note 3 2 5 2 9 2 2" xfId="26799"/>
    <cellStyle name="Note 3 2 5 2 9 3" xfId="26800"/>
    <cellStyle name="Note 3 2 5 20" xfId="26801"/>
    <cellStyle name="Note 3 2 5 20 2" xfId="26802"/>
    <cellStyle name="Note 3 2 5 20 2 2" xfId="26803"/>
    <cellStyle name="Note 3 2 5 20 3" xfId="26804"/>
    <cellStyle name="Note 3 2 5 21" xfId="26805"/>
    <cellStyle name="Note 3 2 5 21 2" xfId="26806"/>
    <cellStyle name="Note 3 2 5 21 2 2" xfId="26807"/>
    <cellStyle name="Note 3 2 5 21 3" xfId="26808"/>
    <cellStyle name="Note 3 2 5 22" xfId="26809"/>
    <cellStyle name="Note 3 2 5 22 2" xfId="26810"/>
    <cellStyle name="Note 3 2 5 23" xfId="26811"/>
    <cellStyle name="Note 3 2 5 3" xfId="26812"/>
    <cellStyle name="Note 3 2 5 3 2" xfId="26813"/>
    <cellStyle name="Note 3 2 5 3 2 2" xfId="26814"/>
    <cellStyle name="Note 3 2 5 3 3" xfId="26815"/>
    <cellStyle name="Note 3 2 5 4" xfId="26816"/>
    <cellStyle name="Note 3 2 5 4 2" xfId="26817"/>
    <cellStyle name="Note 3 2 5 4 2 2" xfId="26818"/>
    <cellStyle name="Note 3 2 5 4 3" xfId="26819"/>
    <cellStyle name="Note 3 2 5 5" xfId="26820"/>
    <cellStyle name="Note 3 2 5 5 2" xfId="26821"/>
    <cellStyle name="Note 3 2 5 5 2 2" xfId="26822"/>
    <cellStyle name="Note 3 2 5 5 3" xfId="26823"/>
    <cellStyle name="Note 3 2 5 6" xfId="26824"/>
    <cellStyle name="Note 3 2 5 6 2" xfId="26825"/>
    <cellStyle name="Note 3 2 5 6 2 2" xfId="26826"/>
    <cellStyle name="Note 3 2 5 6 3" xfId="26827"/>
    <cellStyle name="Note 3 2 5 7" xfId="26828"/>
    <cellStyle name="Note 3 2 5 7 2" xfId="26829"/>
    <cellStyle name="Note 3 2 5 7 2 2" xfId="26830"/>
    <cellStyle name="Note 3 2 5 7 3" xfId="26831"/>
    <cellStyle name="Note 3 2 5 8" xfId="26832"/>
    <cellStyle name="Note 3 2 5 8 2" xfId="26833"/>
    <cellStyle name="Note 3 2 5 8 2 2" xfId="26834"/>
    <cellStyle name="Note 3 2 5 8 3" xfId="26835"/>
    <cellStyle name="Note 3 2 5 9" xfId="26836"/>
    <cellStyle name="Note 3 2 5 9 2" xfId="26837"/>
    <cellStyle name="Note 3 2 5 9 2 2" xfId="26838"/>
    <cellStyle name="Note 3 2 5 9 3" xfId="26839"/>
    <cellStyle name="Note 3 2 6" xfId="26840"/>
    <cellStyle name="Note 3 2 6 10" xfId="26841"/>
    <cellStyle name="Note 3 2 6 10 2" xfId="26842"/>
    <cellStyle name="Note 3 2 6 10 2 2" xfId="26843"/>
    <cellStyle name="Note 3 2 6 10 3" xfId="26844"/>
    <cellStyle name="Note 3 2 6 11" xfId="26845"/>
    <cellStyle name="Note 3 2 6 11 2" xfId="26846"/>
    <cellStyle name="Note 3 2 6 11 2 2" xfId="26847"/>
    <cellStyle name="Note 3 2 6 11 3" xfId="26848"/>
    <cellStyle name="Note 3 2 6 12" xfId="26849"/>
    <cellStyle name="Note 3 2 6 12 2" xfId="26850"/>
    <cellStyle name="Note 3 2 6 12 2 2" xfId="26851"/>
    <cellStyle name="Note 3 2 6 12 3" xfId="26852"/>
    <cellStyle name="Note 3 2 6 13" xfId="26853"/>
    <cellStyle name="Note 3 2 6 13 2" xfId="26854"/>
    <cellStyle name="Note 3 2 6 13 2 2" xfId="26855"/>
    <cellStyle name="Note 3 2 6 13 3" xfId="26856"/>
    <cellStyle name="Note 3 2 6 14" xfId="26857"/>
    <cellStyle name="Note 3 2 6 14 2" xfId="26858"/>
    <cellStyle name="Note 3 2 6 14 2 2" xfId="26859"/>
    <cellStyle name="Note 3 2 6 14 3" xfId="26860"/>
    <cellStyle name="Note 3 2 6 15" xfId="26861"/>
    <cellStyle name="Note 3 2 6 15 2" xfId="26862"/>
    <cellStyle name="Note 3 2 6 15 2 2" xfId="26863"/>
    <cellStyle name="Note 3 2 6 15 3" xfId="26864"/>
    <cellStyle name="Note 3 2 6 16" xfId="26865"/>
    <cellStyle name="Note 3 2 6 16 2" xfId="26866"/>
    <cellStyle name="Note 3 2 6 16 2 2" xfId="26867"/>
    <cellStyle name="Note 3 2 6 16 3" xfId="26868"/>
    <cellStyle name="Note 3 2 6 17" xfId="26869"/>
    <cellStyle name="Note 3 2 6 17 2" xfId="26870"/>
    <cellStyle name="Note 3 2 6 17 2 2" xfId="26871"/>
    <cellStyle name="Note 3 2 6 17 3" xfId="26872"/>
    <cellStyle name="Note 3 2 6 18" xfId="26873"/>
    <cellStyle name="Note 3 2 6 18 2" xfId="26874"/>
    <cellStyle name="Note 3 2 6 18 2 2" xfId="26875"/>
    <cellStyle name="Note 3 2 6 18 3" xfId="26876"/>
    <cellStyle name="Note 3 2 6 19" xfId="26877"/>
    <cellStyle name="Note 3 2 6 19 2" xfId="26878"/>
    <cellStyle name="Note 3 2 6 19 2 2" xfId="26879"/>
    <cellStyle name="Note 3 2 6 19 3" xfId="26880"/>
    <cellStyle name="Note 3 2 6 2" xfId="26881"/>
    <cellStyle name="Note 3 2 6 2 2" xfId="26882"/>
    <cellStyle name="Note 3 2 6 2 2 2" xfId="26883"/>
    <cellStyle name="Note 3 2 6 2 3" xfId="26884"/>
    <cellStyle name="Note 3 2 6 20" xfId="26885"/>
    <cellStyle name="Note 3 2 6 20 2" xfId="26886"/>
    <cellStyle name="Note 3 2 6 20 2 2" xfId="26887"/>
    <cellStyle name="Note 3 2 6 20 3" xfId="26888"/>
    <cellStyle name="Note 3 2 6 21" xfId="26889"/>
    <cellStyle name="Note 3 2 6 21 2" xfId="26890"/>
    <cellStyle name="Note 3 2 6 22" xfId="26891"/>
    <cellStyle name="Note 3 2 6 3" xfId="26892"/>
    <cellStyle name="Note 3 2 6 3 2" xfId="26893"/>
    <cellStyle name="Note 3 2 6 3 2 2" xfId="26894"/>
    <cellStyle name="Note 3 2 6 3 3" xfId="26895"/>
    <cellStyle name="Note 3 2 6 4" xfId="26896"/>
    <cellStyle name="Note 3 2 6 4 2" xfId="26897"/>
    <cellStyle name="Note 3 2 6 4 2 2" xfId="26898"/>
    <cellStyle name="Note 3 2 6 4 3" xfId="26899"/>
    <cellStyle name="Note 3 2 6 5" xfId="26900"/>
    <cellStyle name="Note 3 2 6 5 2" xfId="26901"/>
    <cellStyle name="Note 3 2 6 5 2 2" xfId="26902"/>
    <cellStyle name="Note 3 2 6 5 3" xfId="26903"/>
    <cellStyle name="Note 3 2 6 6" xfId="26904"/>
    <cellStyle name="Note 3 2 6 6 2" xfId="26905"/>
    <cellStyle name="Note 3 2 6 6 2 2" xfId="26906"/>
    <cellStyle name="Note 3 2 6 6 3" xfId="26907"/>
    <cellStyle name="Note 3 2 6 7" xfId="26908"/>
    <cellStyle name="Note 3 2 6 7 2" xfId="26909"/>
    <cellStyle name="Note 3 2 6 7 2 2" xfId="26910"/>
    <cellStyle name="Note 3 2 6 7 3" xfId="26911"/>
    <cellStyle name="Note 3 2 6 8" xfId="26912"/>
    <cellStyle name="Note 3 2 6 8 2" xfId="26913"/>
    <cellStyle name="Note 3 2 6 8 2 2" xfId="26914"/>
    <cellStyle name="Note 3 2 6 8 3" xfId="26915"/>
    <cellStyle name="Note 3 2 6 9" xfId="26916"/>
    <cellStyle name="Note 3 2 6 9 2" xfId="26917"/>
    <cellStyle name="Note 3 2 6 9 2 2" xfId="26918"/>
    <cellStyle name="Note 3 2 6 9 3" xfId="26919"/>
    <cellStyle name="Note 3 2 7" xfId="26920"/>
    <cellStyle name="Note 3 2 7 2" xfId="26921"/>
    <cellStyle name="Note 3 2 7 2 2" xfId="26922"/>
    <cellStyle name="Note 3 2 7 3" xfId="26923"/>
    <cellStyle name="Note 3 2 8" xfId="26924"/>
    <cellStyle name="Note 3 2 8 2" xfId="26925"/>
    <cellStyle name="Note 3 2 8 2 2" xfId="26926"/>
    <cellStyle name="Note 3 2 8 3" xfId="26927"/>
    <cellStyle name="Note 3 2 9" xfId="26928"/>
    <cellStyle name="Note 3 2 9 2" xfId="26929"/>
    <cellStyle name="Note 3 2 9 2 2" xfId="26930"/>
    <cellStyle name="Note 3 2 9 3" xfId="26931"/>
    <cellStyle name="Note 3 3" xfId="26932"/>
    <cellStyle name="Note 3 3 2" xfId="26933"/>
    <cellStyle name="Note 3 3 2 2" xfId="26934"/>
    <cellStyle name="Note 3 3 2 2 2" xfId="26935"/>
    <cellStyle name="Note 3 3 2 2 2 2" xfId="26936"/>
    <cellStyle name="Note 3 3 2 2 2 3" xfId="26937"/>
    <cellStyle name="Note 3 3 2 2 3" xfId="26938"/>
    <cellStyle name="Note 3 3 2 2 4" xfId="26939"/>
    <cellStyle name="Note 3 3 2 3" xfId="26940"/>
    <cellStyle name="Note 3 3 2 3 2" xfId="26941"/>
    <cellStyle name="Note 3 3 2 3 3" xfId="26942"/>
    <cellStyle name="Note 3 3 2 4" xfId="26943"/>
    <cellStyle name="Note 3 3 2 5" xfId="26944"/>
    <cellStyle name="Note 3 3 3" xfId="26945"/>
    <cellStyle name="Note 3 3 3 2" xfId="26946"/>
    <cellStyle name="Note 3 3 3 2 2" xfId="26947"/>
    <cellStyle name="Note 3 3 3 2 3" xfId="26948"/>
    <cellStyle name="Note 3 3 3 3" xfId="26949"/>
    <cellStyle name="Note 3 3 3 4" xfId="26950"/>
    <cellStyle name="Note 3 3 3 5" xfId="26951"/>
    <cellStyle name="Note 3 3 4" xfId="26952"/>
    <cellStyle name="Note 3 3 4 2" xfId="26953"/>
    <cellStyle name="Note 3 3 4 3" xfId="26954"/>
    <cellStyle name="Note 3 3 4 4" xfId="26955"/>
    <cellStyle name="Note 3 3 4 5" xfId="26956"/>
    <cellStyle name="Note 3 3 5" xfId="26957"/>
    <cellStyle name="Note 3 3 5 2" xfId="26958"/>
    <cellStyle name="Note 3 3 5 3" xfId="26959"/>
    <cellStyle name="Note 3 3 5 4" xfId="26960"/>
    <cellStyle name="Note 3 3 6" xfId="26961"/>
    <cellStyle name="Note 3 3 7" xfId="26962"/>
    <cellStyle name="Note 3 3 8" xfId="26963"/>
    <cellStyle name="Note 3 4" xfId="26964"/>
    <cellStyle name="Note 3 4 2" xfId="26965"/>
    <cellStyle name="Note 3 4 2 2" xfId="26966"/>
    <cellStyle name="Note 3 4 2 2 2" xfId="26967"/>
    <cellStyle name="Note 3 4 2 2 2 2" xfId="26968"/>
    <cellStyle name="Note 3 4 2 2 2 3" xfId="26969"/>
    <cellStyle name="Note 3 4 2 2 3" xfId="26970"/>
    <cellStyle name="Note 3 4 2 2 4" xfId="26971"/>
    <cellStyle name="Note 3 4 2 3" xfId="26972"/>
    <cellStyle name="Note 3 4 2 3 2" xfId="26973"/>
    <cellStyle name="Note 3 4 2 3 3" xfId="26974"/>
    <cellStyle name="Note 3 4 2 4" xfId="26975"/>
    <cellStyle name="Note 3 4 2 5" xfId="26976"/>
    <cellStyle name="Note 3 4 3" xfId="26977"/>
    <cellStyle name="Note 3 4 3 2" xfId="26978"/>
    <cellStyle name="Note 3 4 3 2 2" xfId="26979"/>
    <cellStyle name="Note 3 4 3 2 3" xfId="26980"/>
    <cellStyle name="Note 3 4 3 3" xfId="26981"/>
    <cellStyle name="Note 3 4 3 4" xfId="26982"/>
    <cellStyle name="Note 3 4 4" xfId="26983"/>
    <cellStyle name="Note 3 4 4 2" xfId="26984"/>
    <cellStyle name="Note 3 4 4 3" xfId="26985"/>
    <cellStyle name="Note 3 4 5" xfId="26986"/>
    <cellStyle name="Note 3 4 5 2" xfId="26987"/>
    <cellStyle name="Note 3 4 6" xfId="26988"/>
    <cellStyle name="Note 3 5" xfId="26989"/>
    <cellStyle name="Note 3 5 2" xfId="26990"/>
    <cellStyle name="Note 3 5 2 2" xfId="26991"/>
    <cellStyle name="Note 3 5 2 2 2" xfId="26992"/>
    <cellStyle name="Note 3 5 2 2 2 2" xfId="26993"/>
    <cellStyle name="Note 3 5 2 2 2 3" xfId="26994"/>
    <cellStyle name="Note 3 5 2 2 3" xfId="26995"/>
    <cellStyle name="Note 3 5 2 2 4" xfId="26996"/>
    <cellStyle name="Note 3 5 2 3" xfId="26997"/>
    <cellStyle name="Note 3 5 2 3 2" xfId="26998"/>
    <cellStyle name="Note 3 5 2 3 3" xfId="26999"/>
    <cellStyle name="Note 3 5 2 4" xfId="27000"/>
    <cellStyle name="Note 3 5 2 5" xfId="27001"/>
    <cellStyle name="Note 3 5 3" xfId="27002"/>
    <cellStyle name="Note 3 5 3 2" xfId="27003"/>
    <cellStyle name="Note 3 5 3 2 2" xfId="27004"/>
    <cellStyle name="Note 3 5 3 2 3" xfId="27005"/>
    <cellStyle name="Note 3 5 3 3" xfId="27006"/>
    <cellStyle name="Note 3 5 3 4" xfId="27007"/>
    <cellStyle name="Note 3 5 4" xfId="27008"/>
    <cellStyle name="Note 3 5 4 2" xfId="27009"/>
    <cellStyle name="Note 3 5 4 3" xfId="27010"/>
    <cellStyle name="Note 3 5 5" xfId="27011"/>
    <cellStyle name="Note 3 5 5 2" xfId="27012"/>
    <cellStyle name="Note 3 5 6" xfId="27013"/>
    <cellStyle name="Note 3 6" xfId="27014"/>
    <cellStyle name="Note 3 6 2" xfId="27015"/>
    <cellStyle name="Note 3 6 2 2" xfId="27016"/>
    <cellStyle name="Note 3 6 2 2 2" xfId="27017"/>
    <cellStyle name="Note 3 6 2 2 3" xfId="27018"/>
    <cellStyle name="Note 3 6 2 3" xfId="27019"/>
    <cellStyle name="Note 3 6 2 4" xfId="27020"/>
    <cellStyle name="Note 3 6 3" xfId="27021"/>
    <cellStyle name="Note 3 6 3 2" xfId="27022"/>
    <cellStyle name="Note 3 6 3 3" xfId="27023"/>
    <cellStyle name="Note 3 6 4" xfId="27024"/>
    <cellStyle name="Note 3 6 5" xfId="27025"/>
    <cellStyle name="Note 3 7" xfId="27026"/>
    <cellStyle name="Note 3 7 2" xfId="27027"/>
    <cellStyle name="Note 3 7 2 2" xfId="27028"/>
    <cellStyle name="Note 3 7 2 3" xfId="27029"/>
    <cellStyle name="Note 3 7 3" xfId="27030"/>
    <cellStyle name="Note 3 7 4" xfId="27031"/>
    <cellStyle name="Note 3 7 5" xfId="27032"/>
    <cellStyle name="Note 3 8" xfId="27033"/>
    <cellStyle name="Note 3 8 2" xfId="27034"/>
    <cellStyle name="Note 3 8 3" xfId="27035"/>
    <cellStyle name="Note 3 9" xfId="27036"/>
    <cellStyle name="Note 3 9 2" xfId="27037"/>
    <cellStyle name="Note 4" xfId="27038"/>
    <cellStyle name="Note 4 10" xfId="27039"/>
    <cellStyle name="Note 4 10 2" xfId="27040"/>
    <cellStyle name="Note 4 10 2 2" xfId="27041"/>
    <cellStyle name="Note 4 10 3" xfId="27042"/>
    <cellStyle name="Note 4 11" xfId="27043"/>
    <cellStyle name="Note 4 11 2" xfId="27044"/>
    <cellStyle name="Note 4 11 2 2" xfId="27045"/>
    <cellStyle name="Note 4 11 3" xfId="27046"/>
    <cellStyle name="Note 4 12" xfId="27047"/>
    <cellStyle name="Note 4 12 2" xfId="27048"/>
    <cellStyle name="Note 4 12 2 2" xfId="27049"/>
    <cellStyle name="Note 4 12 3" xfId="27050"/>
    <cellStyle name="Note 4 13" xfId="27051"/>
    <cellStyle name="Note 4 13 2" xfId="27052"/>
    <cellStyle name="Note 4 13 2 2" xfId="27053"/>
    <cellStyle name="Note 4 13 3" xfId="27054"/>
    <cellStyle name="Note 4 14" xfId="27055"/>
    <cellStyle name="Note 4 14 2" xfId="27056"/>
    <cellStyle name="Note 4 14 2 2" xfId="27057"/>
    <cellStyle name="Note 4 14 3" xfId="27058"/>
    <cellStyle name="Note 4 15" xfId="27059"/>
    <cellStyle name="Note 4 15 2" xfId="27060"/>
    <cellStyle name="Note 4 15 2 2" xfId="27061"/>
    <cellStyle name="Note 4 15 3" xfId="27062"/>
    <cellStyle name="Note 4 16" xfId="27063"/>
    <cellStyle name="Note 4 16 2" xfId="27064"/>
    <cellStyle name="Note 4 16 2 2" xfId="27065"/>
    <cellStyle name="Note 4 16 3" xfId="27066"/>
    <cellStyle name="Note 4 17" xfId="27067"/>
    <cellStyle name="Note 4 17 2" xfId="27068"/>
    <cellStyle name="Note 4 17 2 2" xfId="27069"/>
    <cellStyle name="Note 4 17 3" xfId="27070"/>
    <cellStyle name="Note 4 18" xfId="27071"/>
    <cellStyle name="Note 4 18 2" xfId="27072"/>
    <cellStyle name="Note 4 18 2 2" xfId="27073"/>
    <cellStyle name="Note 4 18 3" xfId="27074"/>
    <cellStyle name="Note 4 19" xfId="27075"/>
    <cellStyle name="Note 4 19 2" xfId="27076"/>
    <cellStyle name="Note 4 19 2 2" xfId="27077"/>
    <cellStyle name="Note 4 19 3" xfId="27078"/>
    <cellStyle name="Note 4 2" xfId="27079"/>
    <cellStyle name="Note 4 2 10" xfId="27080"/>
    <cellStyle name="Note 4 2 10 2" xfId="27081"/>
    <cellStyle name="Note 4 2 10 2 2" xfId="27082"/>
    <cellStyle name="Note 4 2 10 3" xfId="27083"/>
    <cellStyle name="Note 4 2 11" xfId="27084"/>
    <cellStyle name="Note 4 2 11 2" xfId="27085"/>
    <cellStyle name="Note 4 2 11 2 2" xfId="27086"/>
    <cellStyle name="Note 4 2 11 3" xfId="27087"/>
    <cellStyle name="Note 4 2 12" xfId="27088"/>
    <cellStyle name="Note 4 2 12 2" xfId="27089"/>
    <cellStyle name="Note 4 2 12 2 2" xfId="27090"/>
    <cellStyle name="Note 4 2 12 3" xfId="27091"/>
    <cellStyle name="Note 4 2 13" xfId="27092"/>
    <cellStyle name="Note 4 2 13 2" xfId="27093"/>
    <cellStyle name="Note 4 2 13 2 2" xfId="27094"/>
    <cellStyle name="Note 4 2 13 3" xfId="27095"/>
    <cellStyle name="Note 4 2 14" xfId="27096"/>
    <cellStyle name="Note 4 2 14 2" xfId="27097"/>
    <cellStyle name="Note 4 2 14 2 2" xfId="27098"/>
    <cellStyle name="Note 4 2 14 3" xfId="27099"/>
    <cellStyle name="Note 4 2 15" xfId="27100"/>
    <cellStyle name="Note 4 2 15 2" xfId="27101"/>
    <cellStyle name="Note 4 2 15 2 2" xfId="27102"/>
    <cellStyle name="Note 4 2 15 3" xfId="27103"/>
    <cellStyle name="Note 4 2 16" xfId="27104"/>
    <cellStyle name="Note 4 2 16 2" xfId="27105"/>
    <cellStyle name="Note 4 2 16 2 2" xfId="27106"/>
    <cellStyle name="Note 4 2 16 3" xfId="27107"/>
    <cellStyle name="Note 4 2 17" xfId="27108"/>
    <cellStyle name="Note 4 2 17 2" xfId="27109"/>
    <cellStyle name="Note 4 2 17 2 2" xfId="27110"/>
    <cellStyle name="Note 4 2 17 3" xfId="27111"/>
    <cellStyle name="Note 4 2 18" xfId="27112"/>
    <cellStyle name="Note 4 2 18 2" xfId="27113"/>
    <cellStyle name="Note 4 2 18 2 2" xfId="27114"/>
    <cellStyle name="Note 4 2 18 3" xfId="27115"/>
    <cellStyle name="Note 4 2 19" xfId="27116"/>
    <cellStyle name="Note 4 2 19 2" xfId="27117"/>
    <cellStyle name="Note 4 2 19 2 2" xfId="27118"/>
    <cellStyle name="Note 4 2 19 3" xfId="27119"/>
    <cellStyle name="Note 4 2 2" xfId="27120"/>
    <cellStyle name="Note 4 2 2 10" xfId="27121"/>
    <cellStyle name="Note 4 2 2 10 2" xfId="27122"/>
    <cellStyle name="Note 4 2 2 10 2 2" xfId="27123"/>
    <cellStyle name="Note 4 2 2 10 3" xfId="27124"/>
    <cellStyle name="Note 4 2 2 11" xfId="27125"/>
    <cellStyle name="Note 4 2 2 11 2" xfId="27126"/>
    <cellStyle name="Note 4 2 2 11 2 2" xfId="27127"/>
    <cellStyle name="Note 4 2 2 11 3" xfId="27128"/>
    <cellStyle name="Note 4 2 2 12" xfId="27129"/>
    <cellStyle name="Note 4 2 2 12 2" xfId="27130"/>
    <cellStyle name="Note 4 2 2 12 2 2" xfId="27131"/>
    <cellStyle name="Note 4 2 2 12 3" xfId="27132"/>
    <cellStyle name="Note 4 2 2 13" xfId="27133"/>
    <cellStyle name="Note 4 2 2 13 2" xfId="27134"/>
    <cellStyle name="Note 4 2 2 13 2 2" xfId="27135"/>
    <cellStyle name="Note 4 2 2 13 3" xfId="27136"/>
    <cellStyle name="Note 4 2 2 14" xfId="27137"/>
    <cellStyle name="Note 4 2 2 14 2" xfId="27138"/>
    <cellStyle name="Note 4 2 2 14 2 2" xfId="27139"/>
    <cellStyle name="Note 4 2 2 14 3" xfId="27140"/>
    <cellStyle name="Note 4 2 2 15" xfId="27141"/>
    <cellStyle name="Note 4 2 2 15 2" xfId="27142"/>
    <cellStyle name="Note 4 2 2 15 2 2" xfId="27143"/>
    <cellStyle name="Note 4 2 2 15 3" xfId="27144"/>
    <cellStyle name="Note 4 2 2 16" xfId="27145"/>
    <cellStyle name="Note 4 2 2 16 2" xfId="27146"/>
    <cellStyle name="Note 4 2 2 16 2 2" xfId="27147"/>
    <cellStyle name="Note 4 2 2 16 3" xfId="27148"/>
    <cellStyle name="Note 4 2 2 17" xfId="27149"/>
    <cellStyle name="Note 4 2 2 17 2" xfId="27150"/>
    <cellStyle name="Note 4 2 2 17 2 2" xfId="27151"/>
    <cellStyle name="Note 4 2 2 17 3" xfId="27152"/>
    <cellStyle name="Note 4 2 2 18" xfId="27153"/>
    <cellStyle name="Note 4 2 2 18 2" xfId="27154"/>
    <cellStyle name="Note 4 2 2 18 2 2" xfId="27155"/>
    <cellStyle name="Note 4 2 2 18 3" xfId="27156"/>
    <cellStyle name="Note 4 2 2 19" xfId="27157"/>
    <cellStyle name="Note 4 2 2 19 2" xfId="27158"/>
    <cellStyle name="Note 4 2 2 19 2 2" xfId="27159"/>
    <cellStyle name="Note 4 2 2 19 3" xfId="27160"/>
    <cellStyle name="Note 4 2 2 2" xfId="27161"/>
    <cellStyle name="Note 4 2 2 2 10" xfId="27162"/>
    <cellStyle name="Note 4 2 2 2 10 2" xfId="27163"/>
    <cellStyle name="Note 4 2 2 2 10 2 2" xfId="27164"/>
    <cellStyle name="Note 4 2 2 2 10 3" xfId="27165"/>
    <cellStyle name="Note 4 2 2 2 11" xfId="27166"/>
    <cellStyle name="Note 4 2 2 2 11 2" xfId="27167"/>
    <cellStyle name="Note 4 2 2 2 11 2 2" xfId="27168"/>
    <cellStyle name="Note 4 2 2 2 11 3" xfId="27169"/>
    <cellStyle name="Note 4 2 2 2 12" xfId="27170"/>
    <cellStyle name="Note 4 2 2 2 12 2" xfId="27171"/>
    <cellStyle name="Note 4 2 2 2 12 2 2" xfId="27172"/>
    <cellStyle name="Note 4 2 2 2 12 3" xfId="27173"/>
    <cellStyle name="Note 4 2 2 2 13" xfId="27174"/>
    <cellStyle name="Note 4 2 2 2 13 2" xfId="27175"/>
    <cellStyle name="Note 4 2 2 2 13 2 2" xfId="27176"/>
    <cellStyle name="Note 4 2 2 2 13 3" xfId="27177"/>
    <cellStyle name="Note 4 2 2 2 14" xfId="27178"/>
    <cellStyle name="Note 4 2 2 2 14 2" xfId="27179"/>
    <cellStyle name="Note 4 2 2 2 14 2 2" xfId="27180"/>
    <cellStyle name="Note 4 2 2 2 14 3" xfId="27181"/>
    <cellStyle name="Note 4 2 2 2 15" xfId="27182"/>
    <cellStyle name="Note 4 2 2 2 15 2" xfId="27183"/>
    <cellStyle name="Note 4 2 2 2 15 2 2" xfId="27184"/>
    <cellStyle name="Note 4 2 2 2 15 3" xfId="27185"/>
    <cellStyle name="Note 4 2 2 2 16" xfId="27186"/>
    <cellStyle name="Note 4 2 2 2 16 2" xfId="27187"/>
    <cellStyle name="Note 4 2 2 2 16 2 2" xfId="27188"/>
    <cellStyle name="Note 4 2 2 2 16 3" xfId="27189"/>
    <cellStyle name="Note 4 2 2 2 17" xfId="27190"/>
    <cellStyle name="Note 4 2 2 2 17 2" xfId="27191"/>
    <cellStyle name="Note 4 2 2 2 17 2 2" xfId="27192"/>
    <cellStyle name="Note 4 2 2 2 17 3" xfId="27193"/>
    <cellStyle name="Note 4 2 2 2 18" xfId="27194"/>
    <cellStyle name="Note 4 2 2 2 18 2" xfId="27195"/>
    <cellStyle name="Note 4 2 2 2 19" xfId="27196"/>
    <cellStyle name="Note 4 2 2 2 2" xfId="27197"/>
    <cellStyle name="Note 4 2 2 2 2 10" xfId="27198"/>
    <cellStyle name="Note 4 2 2 2 2 10 2" xfId="27199"/>
    <cellStyle name="Note 4 2 2 2 2 10 2 2" xfId="27200"/>
    <cellStyle name="Note 4 2 2 2 2 10 3" xfId="27201"/>
    <cellStyle name="Note 4 2 2 2 2 11" xfId="27202"/>
    <cellStyle name="Note 4 2 2 2 2 11 2" xfId="27203"/>
    <cellStyle name="Note 4 2 2 2 2 11 2 2" xfId="27204"/>
    <cellStyle name="Note 4 2 2 2 2 11 3" xfId="27205"/>
    <cellStyle name="Note 4 2 2 2 2 12" xfId="27206"/>
    <cellStyle name="Note 4 2 2 2 2 12 2" xfId="27207"/>
    <cellStyle name="Note 4 2 2 2 2 12 2 2" xfId="27208"/>
    <cellStyle name="Note 4 2 2 2 2 12 3" xfId="27209"/>
    <cellStyle name="Note 4 2 2 2 2 13" xfId="27210"/>
    <cellStyle name="Note 4 2 2 2 2 13 2" xfId="27211"/>
    <cellStyle name="Note 4 2 2 2 2 13 2 2" xfId="27212"/>
    <cellStyle name="Note 4 2 2 2 2 13 3" xfId="27213"/>
    <cellStyle name="Note 4 2 2 2 2 14" xfId="27214"/>
    <cellStyle name="Note 4 2 2 2 2 14 2" xfId="27215"/>
    <cellStyle name="Note 4 2 2 2 2 14 2 2" xfId="27216"/>
    <cellStyle name="Note 4 2 2 2 2 14 3" xfId="27217"/>
    <cellStyle name="Note 4 2 2 2 2 15" xfId="27218"/>
    <cellStyle name="Note 4 2 2 2 2 15 2" xfId="27219"/>
    <cellStyle name="Note 4 2 2 2 2 15 2 2" xfId="27220"/>
    <cellStyle name="Note 4 2 2 2 2 15 3" xfId="27221"/>
    <cellStyle name="Note 4 2 2 2 2 16" xfId="27222"/>
    <cellStyle name="Note 4 2 2 2 2 16 2" xfId="27223"/>
    <cellStyle name="Note 4 2 2 2 2 16 2 2" xfId="27224"/>
    <cellStyle name="Note 4 2 2 2 2 16 3" xfId="27225"/>
    <cellStyle name="Note 4 2 2 2 2 17" xfId="27226"/>
    <cellStyle name="Note 4 2 2 2 2 17 2" xfId="27227"/>
    <cellStyle name="Note 4 2 2 2 2 17 2 2" xfId="27228"/>
    <cellStyle name="Note 4 2 2 2 2 17 3" xfId="27229"/>
    <cellStyle name="Note 4 2 2 2 2 18" xfId="27230"/>
    <cellStyle name="Note 4 2 2 2 2 18 2" xfId="27231"/>
    <cellStyle name="Note 4 2 2 2 2 18 2 2" xfId="27232"/>
    <cellStyle name="Note 4 2 2 2 2 18 3" xfId="27233"/>
    <cellStyle name="Note 4 2 2 2 2 19" xfId="27234"/>
    <cellStyle name="Note 4 2 2 2 2 19 2" xfId="27235"/>
    <cellStyle name="Note 4 2 2 2 2 19 2 2" xfId="27236"/>
    <cellStyle name="Note 4 2 2 2 2 19 3" xfId="27237"/>
    <cellStyle name="Note 4 2 2 2 2 2" xfId="27238"/>
    <cellStyle name="Note 4 2 2 2 2 2 2" xfId="27239"/>
    <cellStyle name="Note 4 2 2 2 2 2 2 2" xfId="27240"/>
    <cellStyle name="Note 4 2 2 2 2 2 3" xfId="27241"/>
    <cellStyle name="Note 4 2 2 2 2 20" xfId="27242"/>
    <cellStyle name="Note 4 2 2 2 2 20 2" xfId="27243"/>
    <cellStyle name="Note 4 2 2 2 2 20 2 2" xfId="27244"/>
    <cellStyle name="Note 4 2 2 2 2 20 3" xfId="27245"/>
    <cellStyle name="Note 4 2 2 2 2 21" xfId="27246"/>
    <cellStyle name="Note 4 2 2 2 2 21 2" xfId="27247"/>
    <cellStyle name="Note 4 2 2 2 2 22" xfId="27248"/>
    <cellStyle name="Note 4 2 2 2 2 3" xfId="27249"/>
    <cellStyle name="Note 4 2 2 2 2 3 2" xfId="27250"/>
    <cellStyle name="Note 4 2 2 2 2 3 2 2" xfId="27251"/>
    <cellStyle name="Note 4 2 2 2 2 3 3" xfId="27252"/>
    <cellStyle name="Note 4 2 2 2 2 4" xfId="27253"/>
    <cellStyle name="Note 4 2 2 2 2 4 2" xfId="27254"/>
    <cellStyle name="Note 4 2 2 2 2 4 2 2" xfId="27255"/>
    <cellStyle name="Note 4 2 2 2 2 4 3" xfId="27256"/>
    <cellStyle name="Note 4 2 2 2 2 5" xfId="27257"/>
    <cellStyle name="Note 4 2 2 2 2 5 2" xfId="27258"/>
    <cellStyle name="Note 4 2 2 2 2 5 2 2" xfId="27259"/>
    <cellStyle name="Note 4 2 2 2 2 5 3" xfId="27260"/>
    <cellStyle name="Note 4 2 2 2 2 6" xfId="27261"/>
    <cellStyle name="Note 4 2 2 2 2 6 2" xfId="27262"/>
    <cellStyle name="Note 4 2 2 2 2 6 2 2" xfId="27263"/>
    <cellStyle name="Note 4 2 2 2 2 6 3" xfId="27264"/>
    <cellStyle name="Note 4 2 2 2 2 7" xfId="27265"/>
    <cellStyle name="Note 4 2 2 2 2 7 2" xfId="27266"/>
    <cellStyle name="Note 4 2 2 2 2 7 2 2" xfId="27267"/>
    <cellStyle name="Note 4 2 2 2 2 7 3" xfId="27268"/>
    <cellStyle name="Note 4 2 2 2 2 8" xfId="27269"/>
    <cellStyle name="Note 4 2 2 2 2 8 2" xfId="27270"/>
    <cellStyle name="Note 4 2 2 2 2 8 2 2" xfId="27271"/>
    <cellStyle name="Note 4 2 2 2 2 8 3" xfId="27272"/>
    <cellStyle name="Note 4 2 2 2 2 9" xfId="27273"/>
    <cellStyle name="Note 4 2 2 2 2 9 2" xfId="27274"/>
    <cellStyle name="Note 4 2 2 2 2 9 2 2" xfId="27275"/>
    <cellStyle name="Note 4 2 2 2 2 9 3" xfId="27276"/>
    <cellStyle name="Note 4 2 2 2 3" xfId="27277"/>
    <cellStyle name="Note 4 2 2 2 3 2" xfId="27278"/>
    <cellStyle name="Note 4 2 2 2 3 2 2" xfId="27279"/>
    <cellStyle name="Note 4 2 2 2 3 3" xfId="27280"/>
    <cellStyle name="Note 4 2 2 2 4" xfId="27281"/>
    <cellStyle name="Note 4 2 2 2 4 2" xfId="27282"/>
    <cellStyle name="Note 4 2 2 2 4 2 2" xfId="27283"/>
    <cellStyle name="Note 4 2 2 2 4 3" xfId="27284"/>
    <cellStyle name="Note 4 2 2 2 5" xfId="27285"/>
    <cellStyle name="Note 4 2 2 2 5 2" xfId="27286"/>
    <cellStyle name="Note 4 2 2 2 5 2 2" xfId="27287"/>
    <cellStyle name="Note 4 2 2 2 5 3" xfId="27288"/>
    <cellStyle name="Note 4 2 2 2 6" xfId="27289"/>
    <cellStyle name="Note 4 2 2 2 6 2" xfId="27290"/>
    <cellStyle name="Note 4 2 2 2 6 2 2" xfId="27291"/>
    <cellStyle name="Note 4 2 2 2 6 3" xfId="27292"/>
    <cellStyle name="Note 4 2 2 2 7" xfId="27293"/>
    <cellStyle name="Note 4 2 2 2 7 2" xfId="27294"/>
    <cellStyle name="Note 4 2 2 2 7 2 2" xfId="27295"/>
    <cellStyle name="Note 4 2 2 2 7 3" xfId="27296"/>
    <cellStyle name="Note 4 2 2 2 8" xfId="27297"/>
    <cellStyle name="Note 4 2 2 2 8 2" xfId="27298"/>
    <cellStyle name="Note 4 2 2 2 8 2 2" xfId="27299"/>
    <cellStyle name="Note 4 2 2 2 8 3" xfId="27300"/>
    <cellStyle name="Note 4 2 2 2 9" xfId="27301"/>
    <cellStyle name="Note 4 2 2 2 9 2" xfId="27302"/>
    <cellStyle name="Note 4 2 2 2 9 2 2" xfId="27303"/>
    <cellStyle name="Note 4 2 2 2 9 3" xfId="27304"/>
    <cellStyle name="Note 4 2 2 20" xfId="27305"/>
    <cellStyle name="Note 4 2 2 20 2" xfId="27306"/>
    <cellStyle name="Note 4 2 2 20 2 2" xfId="27307"/>
    <cellStyle name="Note 4 2 2 20 3" xfId="27308"/>
    <cellStyle name="Note 4 2 2 21" xfId="27309"/>
    <cellStyle name="Note 4 2 2 21 2" xfId="27310"/>
    <cellStyle name="Note 4 2 2 22" xfId="27311"/>
    <cellStyle name="Note 4 2 2 3" xfId="27312"/>
    <cellStyle name="Note 4 2 2 3 10" xfId="27313"/>
    <cellStyle name="Note 4 2 2 3 10 2" xfId="27314"/>
    <cellStyle name="Note 4 2 2 3 10 2 2" xfId="27315"/>
    <cellStyle name="Note 4 2 2 3 10 3" xfId="27316"/>
    <cellStyle name="Note 4 2 2 3 11" xfId="27317"/>
    <cellStyle name="Note 4 2 2 3 11 2" xfId="27318"/>
    <cellStyle name="Note 4 2 2 3 11 2 2" xfId="27319"/>
    <cellStyle name="Note 4 2 2 3 11 3" xfId="27320"/>
    <cellStyle name="Note 4 2 2 3 12" xfId="27321"/>
    <cellStyle name="Note 4 2 2 3 12 2" xfId="27322"/>
    <cellStyle name="Note 4 2 2 3 12 2 2" xfId="27323"/>
    <cellStyle name="Note 4 2 2 3 12 3" xfId="27324"/>
    <cellStyle name="Note 4 2 2 3 13" xfId="27325"/>
    <cellStyle name="Note 4 2 2 3 13 2" xfId="27326"/>
    <cellStyle name="Note 4 2 2 3 13 2 2" xfId="27327"/>
    <cellStyle name="Note 4 2 2 3 13 3" xfId="27328"/>
    <cellStyle name="Note 4 2 2 3 14" xfId="27329"/>
    <cellStyle name="Note 4 2 2 3 14 2" xfId="27330"/>
    <cellStyle name="Note 4 2 2 3 14 2 2" xfId="27331"/>
    <cellStyle name="Note 4 2 2 3 14 3" xfId="27332"/>
    <cellStyle name="Note 4 2 2 3 15" xfId="27333"/>
    <cellStyle name="Note 4 2 2 3 15 2" xfId="27334"/>
    <cellStyle name="Note 4 2 2 3 15 2 2" xfId="27335"/>
    <cellStyle name="Note 4 2 2 3 15 3" xfId="27336"/>
    <cellStyle name="Note 4 2 2 3 16" xfId="27337"/>
    <cellStyle name="Note 4 2 2 3 16 2" xfId="27338"/>
    <cellStyle name="Note 4 2 2 3 16 2 2" xfId="27339"/>
    <cellStyle name="Note 4 2 2 3 16 3" xfId="27340"/>
    <cellStyle name="Note 4 2 2 3 17" xfId="27341"/>
    <cellStyle name="Note 4 2 2 3 17 2" xfId="27342"/>
    <cellStyle name="Note 4 2 2 3 17 2 2" xfId="27343"/>
    <cellStyle name="Note 4 2 2 3 17 3" xfId="27344"/>
    <cellStyle name="Note 4 2 2 3 18" xfId="27345"/>
    <cellStyle name="Note 4 2 2 3 18 2" xfId="27346"/>
    <cellStyle name="Note 4 2 2 3 19" xfId="27347"/>
    <cellStyle name="Note 4 2 2 3 2" xfId="27348"/>
    <cellStyle name="Note 4 2 2 3 2 10" xfId="27349"/>
    <cellStyle name="Note 4 2 2 3 2 10 2" xfId="27350"/>
    <cellStyle name="Note 4 2 2 3 2 10 2 2" xfId="27351"/>
    <cellStyle name="Note 4 2 2 3 2 10 3" xfId="27352"/>
    <cellStyle name="Note 4 2 2 3 2 11" xfId="27353"/>
    <cellStyle name="Note 4 2 2 3 2 11 2" xfId="27354"/>
    <cellStyle name="Note 4 2 2 3 2 11 2 2" xfId="27355"/>
    <cellStyle name="Note 4 2 2 3 2 11 3" xfId="27356"/>
    <cellStyle name="Note 4 2 2 3 2 12" xfId="27357"/>
    <cellStyle name="Note 4 2 2 3 2 12 2" xfId="27358"/>
    <cellStyle name="Note 4 2 2 3 2 12 2 2" xfId="27359"/>
    <cellStyle name="Note 4 2 2 3 2 12 3" xfId="27360"/>
    <cellStyle name="Note 4 2 2 3 2 13" xfId="27361"/>
    <cellStyle name="Note 4 2 2 3 2 13 2" xfId="27362"/>
    <cellStyle name="Note 4 2 2 3 2 13 2 2" xfId="27363"/>
    <cellStyle name="Note 4 2 2 3 2 13 3" xfId="27364"/>
    <cellStyle name="Note 4 2 2 3 2 14" xfId="27365"/>
    <cellStyle name="Note 4 2 2 3 2 14 2" xfId="27366"/>
    <cellStyle name="Note 4 2 2 3 2 14 2 2" xfId="27367"/>
    <cellStyle name="Note 4 2 2 3 2 14 3" xfId="27368"/>
    <cellStyle name="Note 4 2 2 3 2 15" xfId="27369"/>
    <cellStyle name="Note 4 2 2 3 2 15 2" xfId="27370"/>
    <cellStyle name="Note 4 2 2 3 2 15 2 2" xfId="27371"/>
    <cellStyle name="Note 4 2 2 3 2 15 3" xfId="27372"/>
    <cellStyle name="Note 4 2 2 3 2 16" xfId="27373"/>
    <cellStyle name="Note 4 2 2 3 2 16 2" xfId="27374"/>
    <cellStyle name="Note 4 2 2 3 2 16 2 2" xfId="27375"/>
    <cellStyle name="Note 4 2 2 3 2 16 3" xfId="27376"/>
    <cellStyle name="Note 4 2 2 3 2 17" xfId="27377"/>
    <cellStyle name="Note 4 2 2 3 2 17 2" xfId="27378"/>
    <cellStyle name="Note 4 2 2 3 2 17 2 2" xfId="27379"/>
    <cellStyle name="Note 4 2 2 3 2 17 3" xfId="27380"/>
    <cellStyle name="Note 4 2 2 3 2 18" xfId="27381"/>
    <cellStyle name="Note 4 2 2 3 2 18 2" xfId="27382"/>
    <cellStyle name="Note 4 2 2 3 2 18 2 2" xfId="27383"/>
    <cellStyle name="Note 4 2 2 3 2 18 3" xfId="27384"/>
    <cellStyle name="Note 4 2 2 3 2 19" xfId="27385"/>
    <cellStyle name="Note 4 2 2 3 2 19 2" xfId="27386"/>
    <cellStyle name="Note 4 2 2 3 2 19 2 2" xfId="27387"/>
    <cellStyle name="Note 4 2 2 3 2 19 3" xfId="27388"/>
    <cellStyle name="Note 4 2 2 3 2 2" xfId="27389"/>
    <cellStyle name="Note 4 2 2 3 2 2 2" xfId="27390"/>
    <cellStyle name="Note 4 2 2 3 2 2 2 2" xfId="27391"/>
    <cellStyle name="Note 4 2 2 3 2 2 3" xfId="27392"/>
    <cellStyle name="Note 4 2 2 3 2 20" xfId="27393"/>
    <cellStyle name="Note 4 2 2 3 2 20 2" xfId="27394"/>
    <cellStyle name="Note 4 2 2 3 2 20 2 2" xfId="27395"/>
    <cellStyle name="Note 4 2 2 3 2 20 3" xfId="27396"/>
    <cellStyle name="Note 4 2 2 3 2 21" xfId="27397"/>
    <cellStyle name="Note 4 2 2 3 2 21 2" xfId="27398"/>
    <cellStyle name="Note 4 2 2 3 2 22" xfId="27399"/>
    <cellStyle name="Note 4 2 2 3 2 3" xfId="27400"/>
    <cellStyle name="Note 4 2 2 3 2 3 2" xfId="27401"/>
    <cellStyle name="Note 4 2 2 3 2 3 2 2" xfId="27402"/>
    <cellStyle name="Note 4 2 2 3 2 3 3" xfId="27403"/>
    <cellStyle name="Note 4 2 2 3 2 4" xfId="27404"/>
    <cellStyle name="Note 4 2 2 3 2 4 2" xfId="27405"/>
    <cellStyle name="Note 4 2 2 3 2 4 2 2" xfId="27406"/>
    <cellStyle name="Note 4 2 2 3 2 4 3" xfId="27407"/>
    <cellStyle name="Note 4 2 2 3 2 5" xfId="27408"/>
    <cellStyle name="Note 4 2 2 3 2 5 2" xfId="27409"/>
    <cellStyle name="Note 4 2 2 3 2 5 2 2" xfId="27410"/>
    <cellStyle name="Note 4 2 2 3 2 5 3" xfId="27411"/>
    <cellStyle name="Note 4 2 2 3 2 6" xfId="27412"/>
    <cellStyle name="Note 4 2 2 3 2 6 2" xfId="27413"/>
    <cellStyle name="Note 4 2 2 3 2 6 2 2" xfId="27414"/>
    <cellStyle name="Note 4 2 2 3 2 6 3" xfId="27415"/>
    <cellStyle name="Note 4 2 2 3 2 7" xfId="27416"/>
    <cellStyle name="Note 4 2 2 3 2 7 2" xfId="27417"/>
    <cellStyle name="Note 4 2 2 3 2 7 2 2" xfId="27418"/>
    <cellStyle name="Note 4 2 2 3 2 7 3" xfId="27419"/>
    <cellStyle name="Note 4 2 2 3 2 8" xfId="27420"/>
    <cellStyle name="Note 4 2 2 3 2 8 2" xfId="27421"/>
    <cellStyle name="Note 4 2 2 3 2 8 2 2" xfId="27422"/>
    <cellStyle name="Note 4 2 2 3 2 8 3" xfId="27423"/>
    <cellStyle name="Note 4 2 2 3 2 9" xfId="27424"/>
    <cellStyle name="Note 4 2 2 3 2 9 2" xfId="27425"/>
    <cellStyle name="Note 4 2 2 3 2 9 2 2" xfId="27426"/>
    <cellStyle name="Note 4 2 2 3 2 9 3" xfId="27427"/>
    <cellStyle name="Note 4 2 2 3 3" xfId="27428"/>
    <cellStyle name="Note 4 2 2 3 3 2" xfId="27429"/>
    <cellStyle name="Note 4 2 2 3 3 2 2" xfId="27430"/>
    <cellStyle name="Note 4 2 2 3 3 3" xfId="27431"/>
    <cellStyle name="Note 4 2 2 3 4" xfId="27432"/>
    <cellStyle name="Note 4 2 2 3 4 2" xfId="27433"/>
    <cellStyle name="Note 4 2 2 3 4 2 2" xfId="27434"/>
    <cellStyle name="Note 4 2 2 3 4 3" xfId="27435"/>
    <cellStyle name="Note 4 2 2 3 5" xfId="27436"/>
    <cellStyle name="Note 4 2 2 3 5 2" xfId="27437"/>
    <cellStyle name="Note 4 2 2 3 5 2 2" xfId="27438"/>
    <cellStyle name="Note 4 2 2 3 5 3" xfId="27439"/>
    <cellStyle name="Note 4 2 2 3 6" xfId="27440"/>
    <cellStyle name="Note 4 2 2 3 6 2" xfId="27441"/>
    <cellStyle name="Note 4 2 2 3 6 2 2" xfId="27442"/>
    <cellStyle name="Note 4 2 2 3 6 3" xfId="27443"/>
    <cellStyle name="Note 4 2 2 3 7" xfId="27444"/>
    <cellStyle name="Note 4 2 2 3 7 2" xfId="27445"/>
    <cellStyle name="Note 4 2 2 3 7 2 2" xfId="27446"/>
    <cellStyle name="Note 4 2 2 3 7 3" xfId="27447"/>
    <cellStyle name="Note 4 2 2 3 8" xfId="27448"/>
    <cellStyle name="Note 4 2 2 3 8 2" xfId="27449"/>
    <cellStyle name="Note 4 2 2 3 8 2 2" xfId="27450"/>
    <cellStyle name="Note 4 2 2 3 8 3" xfId="27451"/>
    <cellStyle name="Note 4 2 2 3 9" xfId="27452"/>
    <cellStyle name="Note 4 2 2 3 9 2" xfId="27453"/>
    <cellStyle name="Note 4 2 2 3 9 2 2" xfId="27454"/>
    <cellStyle name="Note 4 2 2 3 9 3" xfId="27455"/>
    <cellStyle name="Note 4 2 2 4" xfId="27456"/>
    <cellStyle name="Note 4 2 2 4 10" xfId="27457"/>
    <cellStyle name="Note 4 2 2 4 10 2" xfId="27458"/>
    <cellStyle name="Note 4 2 2 4 10 2 2" xfId="27459"/>
    <cellStyle name="Note 4 2 2 4 10 3" xfId="27460"/>
    <cellStyle name="Note 4 2 2 4 11" xfId="27461"/>
    <cellStyle name="Note 4 2 2 4 11 2" xfId="27462"/>
    <cellStyle name="Note 4 2 2 4 11 2 2" xfId="27463"/>
    <cellStyle name="Note 4 2 2 4 11 3" xfId="27464"/>
    <cellStyle name="Note 4 2 2 4 12" xfId="27465"/>
    <cellStyle name="Note 4 2 2 4 12 2" xfId="27466"/>
    <cellStyle name="Note 4 2 2 4 12 2 2" xfId="27467"/>
    <cellStyle name="Note 4 2 2 4 12 3" xfId="27468"/>
    <cellStyle name="Note 4 2 2 4 13" xfId="27469"/>
    <cellStyle name="Note 4 2 2 4 13 2" xfId="27470"/>
    <cellStyle name="Note 4 2 2 4 13 2 2" xfId="27471"/>
    <cellStyle name="Note 4 2 2 4 13 3" xfId="27472"/>
    <cellStyle name="Note 4 2 2 4 14" xfId="27473"/>
    <cellStyle name="Note 4 2 2 4 14 2" xfId="27474"/>
    <cellStyle name="Note 4 2 2 4 14 2 2" xfId="27475"/>
    <cellStyle name="Note 4 2 2 4 14 3" xfId="27476"/>
    <cellStyle name="Note 4 2 2 4 15" xfId="27477"/>
    <cellStyle name="Note 4 2 2 4 15 2" xfId="27478"/>
    <cellStyle name="Note 4 2 2 4 15 2 2" xfId="27479"/>
    <cellStyle name="Note 4 2 2 4 15 3" xfId="27480"/>
    <cellStyle name="Note 4 2 2 4 16" xfId="27481"/>
    <cellStyle name="Note 4 2 2 4 16 2" xfId="27482"/>
    <cellStyle name="Note 4 2 2 4 16 2 2" xfId="27483"/>
    <cellStyle name="Note 4 2 2 4 16 3" xfId="27484"/>
    <cellStyle name="Note 4 2 2 4 17" xfId="27485"/>
    <cellStyle name="Note 4 2 2 4 17 2" xfId="27486"/>
    <cellStyle name="Note 4 2 2 4 17 2 2" xfId="27487"/>
    <cellStyle name="Note 4 2 2 4 17 3" xfId="27488"/>
    <cellStyle name="Note 4 2 2 4 18" xfId="27489"/>
    <cellStyle name="Note 4 2 2 4 18 2" xfId="27490"/>
    <cellStyle name="Note 4 2 2 4 18 2 2" xfId="27491"/>
    <cellStyle name="Note 4 2 2 4 18 3" xfId="27492"/>
    <cellStyle name="Note 4 2 2 4 19" xfId="27493"/>
    <cellStyle name="Note 4 2 2 4 19 2" xfId="27494"/>
    <cellStyle name="Note 4 2 2 4 19 2 2" xfId="27495"/>
    <cellStyle name="Note 4 2 2 4 19 3" xfId="27496"/>
    <cellStyle name="Note 4 2 2 4 2" xfId="27497"/>
    <cellStyle name="Note 4 2 2 4 2 10" xfId="27498"/>
    <cellStyle name="Note 4 2 2 4 2 10 2" xfId="27499"/>
    <cellStyle name="Note 4 2 2 4 2 10 2 2" xfId="27500"/>
    <cellStyle name="Note 4 2 2 4 2 10 3" xfId="27501"/>
    <cellStyle name="Note 4 2 2 4 2 11" xfId="27502"/>
    <cellStyle name="Note 4 2 2 4 2 11 2" xfId="27503"/>
    <cellStyle name="Note 4 2 2 4 2 11 2 2" xfId="27504"/>
    <cellStyle name="Note 4 2 2 4 2 11 3" xfId="27505"/>
    <cellStyle name="Note 4 2 2 4 2 12" xfId="27506"/>
    <cellStyle name="Note 4 2 2 4 2 12 2" xfId="27507"/>
    <cellStyle name="Note 4 2 2 4 2 12 2 2" xfId="27508"/>
    <cellStyle name="Note 4 2 2 4 2 12 3" xfId="27509"/>
    <cellStyle name="Note 4 2 2 4 2 13" xfId="27510"/>
    <cellStyle name="Note 4 2 2 4 2 13 2" xfId="27511"/>
    <cellStyle name="Note 4 2 2 4 2 13 2 2" xfId="27512"/>
    <cellStyle name="Note 4 2 2 4 2 13 3" xfId="27513"/>
    <cellStyle name="Note 4 2 2 4 2 14" xfId="27514"/>
    <cellStyle name="Note 4 2 2 4 2 14 2" xfId="27515"/>
    <cellStyle name="Note 4 2 2 4 2 14 2 2" xfId="27516"/>
    <cellStyle name="Note 4 2 2 4 2 14 3" xfId="27517"/>
    <cellStyle name="Note 4 2 2 4 2 15" xfId="27518"/>
    <cellStyle name="Note 4 2 2 4 2 15 2" xfId="27519"/>
    <cellStyle name="Note 4 2 2 4 2 15 2 2" xfId="27520"/>
    <cellStyle name="Note 4 2 2 4 2 15 3" xfId="27521"/>
    <cellStyle name="Note 4 2 2 4 2 16" xfId="27522"/>
    <cellStyle name="Note 4 2 2 4 2 16 2" xfId="27523"/>
    <cellStyle name="Note 4 2 2 4 2 16 2 2" xfId="27524"/>
    <cellStyle name="Note 4 2 2 4 2 16 3" xfId="27525"/>
    <cellStyle name="Note 4 2 2 4 2 17" xfId="27526"/>
    <cellStyle name="Note 4 2 2 4 2 17 2" xfId="27527"/>
    <cellStyle name="Note 4 2 2 4 2 17 2 2" xfId="27528"/>
    <cellStyle name="Note 4 2 2 4 2 17 3" xfId="27529"/>
    <cellStyle name="Note 4 2 2 4 2 18" xfId="27530"/>
    <cellStyle name="Note 4 2 2 4 2 18 2" xfId="27531"/>
    <cellStyle name="Note 4 2 2 4 2 18 2 2" xfId="27532"/>
    <cellStyle name="Note 4 2 2 4 2 18 3" xfId="27533"/>
    <cellStyle name="Note 4 2 2 4 2 19" xfId="27534"/>
    <cellStyle name="Note 4 2 2 4 2 19 2" xfId="27535"/>
    <cellStyle name="Note 4 2 2 4 2 19 2 2" xfId="27536"/>
    <cellStyle name="Note 4 2 2 4 2 19 3" xfId="27537"/>
    <cellStyle name="Note 4 2 2 4 2 2" xfId="27538"/>
    <cellStyle name="Note 4 2 2 4 2 2 2" xfId="27539"/>
    <cellStyle name="Note 4 2 2 4 2 2 2 2" xfId="27540"/>
    <cellStyle name="Note 4 2 2 4 2 2 3" xfId="27541"/>
    <cellStyle name="Note 4 2 2 4 2 20" xfId="27542"/>
    <cellStyle name="Note 4 2 2 4 2 20 2" xfId="27543"/>
    <cellStyle name="Note 4 2 2 4 2 20 2 2" xfId="27544"/>
    <cellStyle name="Note 4 2 2 4 2 20 3" xfId="27545"/>
    <cellStyle name="Note 4 2 2 4 2 21" xfId="27546"/>
    <cellStyle name="Note 4 2 2 4 2 21 2" xfId="27547"/>
    <cellStyle name="Note 4 2 2 4 2 22" xfId="27548"/>
    <cellStyle name="Note 4 2 2 4 2 3" xfId="27549"/>
    <cellStyle name="Note 4 2 2 4 2 3 2" xfId="27550"/>
    <cellStyle name="Note 4 2 2 4 2 3 2 2" xfId="27551"/>
    <cellStyle name="Note 4 2 2 4 2 3 3" xfId="27552"/>
    <cellStyle name="Note 4 2 2 4 2 4" xfId="27553"/>
    <cellStyle name="Note 4 2 2 4 2 4 2" xfId="27554"/>
    <cellStyle name="Note 4 2 2 4 2 4 2 2" xfId="27555"/>
    <cellStyle name="Note 4 2 2 4 2 4 3" xfId="27556"/>
    <cellStyle name="Note 4 2 2 4 2 5" xfId="27557"/>
    <cellStyle name="Note 4 2 2 4 2 5 2" xfId="27558"/>
    <cellStyle name="Note 4 2 2 4 2 5 2 2" xfId="27559"/>
    <cellStyle name="Note 4 2 2 4 2 5 3" xfId="27560"/>
    <cellStyle name="Note 4 2 2 4 2 6" xfId="27561"/>
    <cellStyle name="Note 4 2 2 4 2 6 2" xfId="27562"/>
    <cellStyle name="Note 4 2 2 4 2 6 2 2" xfId="27563"/>
    <cellStyle name="Note 4 2 2 4 2 6 3" xfId="27564"/>
    <cellStyle name="Note 4 2 2 4 2 7" xfId="27565"/>
    <cellStyle name="Note 4 2 2 4 2 7 2" xfId="27566"/>
    <cellStyle name="Note 4 2 2 4 2 7 2 2" xfId="27567"/>
    <cellStyle name="Note 4 2 2 4 2 7 3" xfId="27568"/>
    <cellStyle name="Note 4 2 2 4 2 8" xfId="27569"/>
    <cellStyle name="Note 4 2 2 4 2 8 2" xfId="27570"/>
    <cellStyle name="Note 4 2 2 4 2 8 2 2" xfId="27571"/>
    <cellStyle name="Note 4 2 2 4 2 8 3" xfId="27572"/>
    <cellStyle name="Note 4 2 2 4 2 9" xfId="27573"/>
    <cellStyle name="Note 4 2 2 4 2 9 2" xfId="27574"/>
    <cellStyle name="Note 4 2 2 4 2 9 2 2" xfId="27575"/>
    <cellStyle name="Note 4 2 2 4 2 9 3" xfId="27576"/>
    <cellStyle name="Note 4 2 2 4 20" xfId="27577"/>
    <cellStyle name="Note 4 2 2 4 20 2" xfId="27578"/>
    <cellStyle name="Note 4 2 2 4 20 2 2" xfId="27579"/>
    <cellStyle name="Note 4 2 2 4 20 3" xfId="27580"/>
    <cellStyle name="Note 4 2 2 4 21" xfId="27581"/>
    <cellStyle name="Note 4 2 2 4 21 2" xfId="27582"/>
    <cellStyle name="Note 4 2 2 4 21 2 2" xfId="27583"/>
    <cellStyle name="Note 4 2 2 4 21 3" xfId="27584"/>
    <cellStyle name="Note 4 2 2 4 22" xfId="27585"/>
    <cellStyle name="Note 4 2 2 4 22 2" xfId="27586"/>
    <cellStyle name="Note 4 2 2 4 23" xfId="27587"/>
    <cellStyle name="Note 4 2 2 4 3" xfId="27588"/>
    <cellStyle name="Note 4 2 2 4 3 2" xfId="27589"/>
    <cellStyle name="Note 4 2 2 4 3 2 2" xfId="27590"/>
    <cellStyle name="Note 4 2 2 4 3 3" xfId="27591"/>
    <cellStyle name="Note 4 2 2 4 4" xfId="27592"/>
    <cellStyle name="Note 4 2 2 4 4 2" xfId="27593"/>
    <cellStyle name="Note 4 2 2 4 4 2 2" xfId="27594"/>
    <cellStyle name="Note 4 2 2 4 4 3" xfId="27595"/>
    <cellStyle name="Note 4 2 2 4 5" xfId="27596"/>
    <cellStyle name="Note 4 2 2 4 5 2" xfId="27597"/>
    <cellStyle name="Note 4 2 2 4 5 2 2" xfId="27598"/>
    <cellStyle name="Note 4 2 2 4 5 3" xfId="27599"/>
    <cellStyle name="Note 4 2 2 4 6" xfId="27600"/>
    <cellStyle name="Note 4 2 2 4 6 2" xfId="27601"/>
    <cellStyle name="Note 4 2 2 4 6 2 2" xfId="27602"/>
    <cellStyle name="Note 4 2 2 4 6 3" xfId="27603"/>
    <cellStyle name="Note 4 2 2 4 7" xfId="27604"/>
    <cellStyle name="Note 4 2 2 4 7 2" xfId="27605"/>
    <cellStyle name="Note 4 2 2 4 7 2 2" xfId="27606"/>
    <cellStyle name="Note 4 2 2 4 7 3" xfId="27607"/>
    <cellStyle name="Note 4 2 2 4 8" xfId="27608"/>
    <cellStyle name="Note 4 2 2 4 8 2" xfId="27609"/>
    <cellStyle name="Note 4 2 2 4 8 2 2" xfId="27610"/>
    <cellStyle name="Note 4 2 2 4 8 3" xfId="27611"/>
    <cellStyle name="Note 4 2 2 4 9" xfId="27612"/>
    <cellStyle name="Note 4 2 2 4 9 2" xfId="27613"/>
    <cellStyle name="Note 4 2 2 4 9 2 2" xfId="27614"/>
    <cellStyle name="Note 4 2 2 4 9 3" xfId="27615"/>
    <cellStyle name="Note 4 2 2 5" xfId="27616"/>
    <cellStyle name="Note 4 2 2 5 10" xfId="27617"/>
    <cellStyle name="Note 4 2 2 5 10 2" xfId="27618"/>
    <cellStyle name="Note 4 2 2 5 10 2 2" xfId="27619"/>
    <cellStyle name="Note 4 2 2 5 10 3" xfId="27620"/>
    <cellStyle name="Note 4 2 2 5 11" xfId="27621"/>
    <cellStyle name="Note 4 2 2 5 11 2" xfId="27622"/>
    <cellStyle name="Note 4 2 2 5 11 2 2" xfId="27623"/>
    <cellStyle name="Note 4 2 2 5 11 3" xfId="27624"/>
    <cellStyle name="Note 4 2 2 5 12" xfId="27625"/>
    <cellStyle name="Note 4 2 2 5 12 2" xfId="27626"/>
    <cellStyle name="Note 4 2 2 5 12 2 2" xfId="27627"/>
    <cellStyle name="Note 4 2 2 5 12 3" xfId="27628"/>
    <cellStyle name="Note 4 2 2 5 13" xfId="27629"/>
    <cellStyle name="Note 4 2 2 5 13 2" xfId="27630"/>
    <cellStyle name="Note 4 2 2 5 13 2 2" xfId="27631"/>
    <cellStyle name="Note 4 2 2 5 13 3" xfId="27632"/>
    <cellStyle name="Note 4 2 2 5 14" xfId="27633"/>
    <cellStyle name="Note 4 2 2 5 14 2" xfId="27634"/>
    <cellStyle name="Note 4 2 2 5 14 2 2" xfId="27635"/>
    <cellStyle name="Note 4 2 2 5 14 3" xfId="27636"/>
    <cellStyle name="Note 4 2 2 5 15" xfId="27637"/>
    <cellStyle name="Note 4 2 2 5 15 2" xfId="27638"/>
    <cellStyle name="Note 4 2 2 5 15 2 2" xfId="27639"/>
    <cellStyle name="Note 4 2 2 5 15 3" xfId="27640"/>
    <cellStyle name="Note 4 2 2 5 16" xfId="27641"/>
    <cellStyle name="Note 4 2 2 5 16 2" xfId="27642"/>
    <cellStyle name="Note 4 2 2 5 16 2 2" xfId="27643"/>
    <cellStyle name="Note 4 2 2 5 16 3" xfId="27644"/>
    <cellStyle name="Note 4 2 2 5 17" xfId="27645"/>
    <cellStyle name="Note 4 2 2 5 17 2" xfId="27646"/>
    <cellStyle name="Note 4 2 2 5 17 2 2" xfId="27647"/>
    <cellStyle name="Note 4 2 2 5 17 3" xfId="27648"/>
    <cellStyle name="Note 4 2 2 5 18" xfId="27649"/>
    <cellStyle name="Note 4 2 2 5 18 2" xfId="27650"/>
    <cellStyle name="Note 4 2 2 5 18 2 2" xfId="27651"/>
    <cellStyle name="Note 4 2 2 5 18 3" xfId="27652"/>
    <cellStyle name="Note 4 2 2 5 19" xfId="27653"/>
    <cellStyle name="Note 4 2 2 5 19 2" xfId="27654"/>
    <cellStyle name="Note 4 2 2 5 19 2 2" xfId="27655"/>
    <cellStyle name="Note 4 2 2 5 19 3" xfId="27656"/>
    <cellStyle name="Note 4 2 2 5 2" xfId="27657"/>
    <cellStyle name="Note 4 2 2 5 2 2" xfId="27658"/>
    <cellStyle name="Note 4 2 2 5 2 2 2" xfId="27659"/>
    <cellStyle name="Note 4 2 2 5 2 3" xfId="27660"/>
    <cellStyle name="Note 4 2 2 5 20" xfId="27661"/>
    <cellStyle name="Note 4 2 2 5 20 2" xfId="27662"/>
    <cellStyle name="Note 4 2 2 5 20 2 2" xfId="27663"/>
    <cellStyle name="Note 4 2 2 5 20 3" xfId="27664"/>
    <cellStyle name="Note 4 2 2 5 21" xfId="27665"/>
    <cellStyle name="Note 4 2 2 5 21 2" xfId="27666"/>
    <cellStyle name="Note 4 2 2 5 22" xfId="27667"/>
    <cellStyle name="Note 4 2 2 5 3" xfId="27668"/>
    <cellStyle name="Note 4 2 2 5 3 2" xfId="27669"/>
    <cellStyle name="Note 4 2 2 5 3 2 2" xfId="27670"/>
    <cellStyle name="Note 4 2 2 5 3 3" xfId="27671"/>
    <cellStyle name="Note 4 2 2 5 4" xfId="27672"/>
    <cellStyle name="Note 4 2 2 5 4 2" xfId="27673"/>
    <cellStyle name="Note 4 2 2 5 4 2 2" xfId="27674"/>
    <cellStyle name="Note 4 2 2 5 4 3" xfId="27675"/>
    <cellStyle name="Note 4 2 2 5 5" xfId="27676"/>
    <cellStyle name="Note 4 2 2 5 5 2" xfId="27677"/>
    <cellStyle name="Note 4 2 2 5 5 2 2" xfId="27678"/>
    <cellStyle name="Note 4 2 2 5 5 3" xfId="27679"/>
    <cellStyle name="Note 4 2 2 5 6" xfId="27680"/>
    <cellStyle name="Note 4 2 2 5 6 2" xfId="27681"/>
    <cellStyle name="Note 4 2 2 5 6 2 2" xfId="27682"/>
    <cellStyle name="Note 4 2 2 5 6 3" xfId="27683"/>
    <cellStyle name="Note 4 2 2 5 7" xfId="27684"/>
    <cellStyle name="Note 4 2 2 5 7 2" xfId="27685"/>
    <cellStyle name="Note 4 2 2 5 7 2 2" xfId="27686"/>
    <cellStyle name="Note 4 2 2 5 7 3" xfId="27687"/>
    <cellStyle name="Note 4 2 2 5 8" xfId="27688"/>
    <cellStyle name="Note 4 2 2 5 8 2" xfId="27689"/>
    <cellStyle name="Note 4 2 2 5 8 2 2" xfId="27690"/>
    <cellStyle name="Note 4 2 2 5 8 3" xfId="27691"/>
    <cellStyle name="Note 4 2 2 5 9" xfId="27692"/>
    <cellStyle name="Note 4 2 2 5 9 2" xfId="27693"/>
    <cellStyle name="Note 4 2 2 5 9 2 2" xfId="27694"/>
    <cellStyle name="Note 4 2 2 5 9 3" xfId="27695"/>
    <cellStyle name="Note 4 2 2 6" xfId="27696"/>
    <cellStyle name="Note 4 2 2 6 2" xfId="27697"/>
    <cellStyle name="Note 4 2 2 6 2 2" xfId="27698"/>
    <cellStyle name="Note 4 2 2 6 3" xfId="27699"/>
    <cellStyle name="Note 4 2 2 7" xfId="27700"/>
    <cellStyle name="Note 4 2 2 7 2" xfId="27701"/>
    <cellStyle name="Note 4 2 2 7 2 2" xfId="27702"/>
    <cellStyle name="Note 4 2 2 7 3" xfId="27703"/>
    <cellStyle name="Note 4 2 2 8" xfId="27704"/>
    <cellStyle name="Note 4 2 2 8 2" xfId="27705"/>
    <cellStyle name="Note 4 2 2 8 2 2" xfId="27706"/>
    <cellStyle name="Note 4 2 2 8 3" xfId="27707"/>
    <cellStyle name="Note 4 2 2 9" xfId="27708"/>
    <cellStyle name="Note 4 2 2 9 2" xfId="27709"/>
    <cellStyle name="Note 4 2 2 9 2 2" xfId="27710"/>
    <cellStyle name="Note 4 2 2 9 3" xfId="27711"/>
    <cellStyle name="Note 4 2 20" xfId="27712"/>
    <cellStyle name="Note 4 2 20 2" xfId="27713"/>
    <cellStyle name="Note 4 2 20 2 2" xfId="27714"/>
    <cellStyle name="Note 4 2 20 3" xfId="27715"/>
    <cellStyle name="Note 4 2 21" xfId="27716"/>
    <cellStyle name="Note 4 2 21 2" xfId="27717"/>
    <cellStyle name="Note 4 2 21 2 2" xfId="27718"/>
    <cellStyle name="Note 4 2 21 3" xfId="27719"/>
    <cellStyle name="Note 4 2 22" xfId="27720"/>
    <cellStyle name="Note 4 2 22 2" xfId="27721"/>
    <cellStyle name="Note 4 2 23" xfId="27722"/>
    <cellStyle name="Note 4 2 24" xfId="27723"/>
    <cellStyle name="Note 4 2 25" xfId="27724"/>
    <cellStyle name="Note 4 2 26" xfId="27725"/>
    <cellStyle name="Note 4 2 3" xfId="27726"/>
    <cellStyle name="Note 4 2 3 10" xfId="27727"/>
    <cellStyle name="Note 4 2 3 10 2" xfId="27728"/>
    <cellStyle name="Note 4 2 3 10 2 2" xfId="27729"/>
    <cellStyle name="Note 4 2 3 10 3" xfId="27730"/>
    <cellStyle name="Note 4 2 3 11" xfId="27731"/>
    <cellStyle name="Note 4 2 3 11 2" xfId="27732"/>
    <cellStyle name="Note 4 2 3 11 2 2" xfId="27733"/>
    <cellStyle name="Note 4 2 3 11 3" xfId="27734"/>
    <cellStyle name="Note 4 2 3 12" xfId="27735"/>
    <cellStyle name="Note 4 2 3 12 2" xfId="27736"/>
    <cellStyle name="Note 4 2 3 12 2 2" xfId="27737"/>
    <cellStyle name="Note 4 2 3 12 3" xfId="27738"/>
    <cellStyle name="Note 4 2 3 13" xfId="27739"/>
    <cellStyle name="Note 4 2 3 13 2" xfId="27740"/>
    <cellStyle name="Note 4 2 3 13 2 2" xfId="27741"/>
    <cellStyle name="Note 4 2 3 13 3" xfId="27742"/>
    <cellStyle name="Note 4 2 3 14" xfId="27743"/>
    <cellStyle name="Note 4 2 3 14 2" xfId="27744"/>
    <cellStyle name="Note 4 2 3 14 2 2" xfId="27745"/>
    <cellStyle name="Note 4 2 3 14 3" xfId="27746"/>
    <cellStyle name="Note 4 2 3 15" xfId="27747"/>
    <cellStyle name="Note 4 2 3 15 2" xfId="27748"/>
    <cellStyle name="Note 4 2 3 15 2 2" xfId="27749"/>
    <cellStyle name="Note 4 2 3 15 3" xfId="27750"/>
    <cellStyle name="Note 4 2 3 16" xfId="27751"/>
    <cellStyle name="Note 4 2 3 16 2" xfId="27752"/>
    <cellStyle name="Note 4 2 3 16 2 2" xfId="27753"/>
    <cellStyle name="Note 4 2 3 16 3" xfId="27754"/>
    <cellStyle name="Note 4 2 3 17" xfId="27755"/>
    <cellStyle name="Note 4 2 3 17 2" xfId="27756"/>
    <cellStyle name="Note 4 2 3 17 2 2" xfId="27757"/>
    <cellStyle name="Note 4 2 3 17 3" xfId="27758"/>
    <cellStyle name="Note 4 2 3 18" xfId="27759"/>
    <cellStyle name="Note 4 2 3 18 2" xfId="27760"/>
    <cellStyle name="Note 4 2 3 19" xfId="27761"/>
    <cellStyle name="Note 4 2 3 2" xfId="27762"/>
    <cellStyle name="Note 4 2 3 2 10" xfId="27763"/>
    <cellStyle name="Note 4 2 3 2 10 2" xfId="27764"/>
    <cellStyle name="Note 4 2 3 2 10 2 2" xfId="27765"/>
    <cellStyle name="Note 4 2 3 2 10 3" xfId="27766"/>
    <cellStyle name="Note 4 2 3 2 11" xfId="27767"/>
    <cellStyle name="Note 4 2 3 2 11 2" xfId="27768"/>
    <cellStyle name="Note 4 2 3 2 11 2 2" xfId="27769"/>
    <cellStyle name="Note 4 2 3 2 11 3" xfId="27770"/>
    <cellStyle name="Note 4 2 3 2 12" xfId="27771"/>
    <cellStyle name="Note 4 2 3 2 12 2" xfId="27772"/>
    <cellStyle name="Note 4 2 3 2 12 2 2" xfId="27773"/>
    <cellStyle name="Note 4 2 3 2 12 3" xfId="27774"/>
    <cellStyle name="Note 4 2 3 2 13" xfId="27775"/>
    <cellStyle name="Note 4 2 3 2 13 2" xfId="27776"/>
    <cellStyle name="Note 4 2 3 2 13 2 2" xfId="27777"/>
    <cellStyle name="Note 4 2 3 2 13 3" xfId="27778"/>
    <cellStyle name="Note 4 2 3 2 14" xfId="27779"/>
    <cellStyle name="Note 4 2 3 2 14 2" xfId="27780"/>
    <cellStyle name="Note 4 2 3 2 14 2 2" xfId="27781"/>
    <cellStyle name="Note 4 2 3 2 14 3" xfId="27782"/>
    <cellStyle name="Note 4 2 3 2 15" xfId="27783"/>
    <cellStyle name="Note 4 2 3 2 15 2" xfId="27784"/>
    <cellStyle name="Note 4 2 3 2 15 2 2" xfId="27785"/>
    <cellStyle name="Note 4 2 3 2 15 3" xfId="27786"/>
    <cellStyle name="Note 4 2 3 2 16" xfId="27787"/>
    <cellStyle name="Note 4 2 3 2 16 2" xfId="27788"/>
    <cellStyle name="Note 4 2 3 2 16 2 2" xfId="27789"/>
    <cellStyle name="Note 4 2 3 2 16 3" xfId="27790"/>
    <cellStyle name="Note 4 2 3 2 17" xfId="27791"/>
    <cellStyle name="Note 4 2 3 2 17 2" xfId="27792"/>
    <cellStyle name="Note 4 2 3 2 17 2 2" xfId="27793"/>
    <cellStyle name="Note 4 2 3 2 17 3" xfId="27794"/>
    <cellStyle name="Note 4 2 3 2 18" xfId="27795"/>
    <cellStyle name="Note 4 2 3 2 18 2" xfId="27796"/>
    <cellStyle name="Note 4 2 3 2 18 2 2" xfId="27797"/>
    <cellStyle name="Note 4 2 3 2 18 3" xfId="27798"/>
    <cellStyle name="Note 4 2 3 2 19" xfId="27799"/>
    <cellStyle name="Note 4 2 3 2 19 2" xfId="27800"/>
    <cellStyle name="Note 4 2 3 2 19 2 2" xfId="27801"/>
    <cellStyle name="Note 4 2 3 2 19 3" xfId="27802"/>
    <cellStyle name="Note 4 2 3 2 2" xfId="27803"/>
    <cellStyle name="Note 4 2 3 2 2 2" xfId="27804"/>
    <cellStyle name="Note 4 2 3 2 2 2 2" xfId="27805"/>
    <cellStyle name="Note 4 2 3 2 2 2 3" xfId="27806"/>
    <cellStyle name="Note 4 2 3 2 2 3" xfId="27807"/>
    <cellStyle name="Note 4 2 3 2 2 4" xfId="27808"/>
    <cellStyle name="Note 4 2 3 2 20" xfId="27809"/>
    <cellStyle name="Note 4 2 3 2 20 2" xfId="27810"/>
    <cellStyle name="Note 4 2 3 2 20 2 2" xfId="27811"/>
    <cellStyle name="Note 4 2 3 2 20 3" xfId="27812"/>
    <cellStyle name="Note 4 2 3 2 21" xfId="27813"/>
    <cellStyle name="Note 4 2 3 2 21 2" xfId="27814"/>
    <cellStyle name="Note 4 2 3 2 22" xfId="27815"/>
    <cellStyle name="Note 4 2 3 2 3" xfId="27816"/>
    <cellStyle name="Note 4 2 3 2 3 2" xfId="27817"/>
    <cellStyle name="Note 4 2 3 2 3 2 2" xfId="27818"/>
    <cellStyle name="Note 4 2 3 2 3 3" xfId="27819"/>
    <cellStyle name="Note 4 2 3 2 4" xfId="27820"/>
    <cellStyle name="Note 4 2 3 2 4 2" xfId="27821"/>
    <cellStyle name="Note 4 2 3 2 4 2 2" xfId="27822"/>
    <cellStyle name="Note 4 2 3 2 4 3" xfId="27823"/>
    <cellStyle name="Note 4 2 3 2 5" xfId="27824"/>
    <cellStyle name="Note 4 2 3 2 5 2" xfId="27825"/>
    <cellStyle name="Note 4 2 3 2 5 2 2" xfId="27826"/>
    <cellStyle name="Note 4 2 3 2 5 3" xfId="27827"/>
    <cellStyle name="Note 4 2 3 2 6" xfId="27828"/>
    <cellStyle name="Note 4 2 3 2 6 2" xfId="27829"/>
    <cellStyle name="Note 4 2 3 2 6 2 2" xfId="27830"/>
    <cellStyle name="Note 4 2 3 2 6 3" xfId="27831"/>
    <cellStyle name="Note 4 2 3 2 7" xfId="27832"/>
    <cellStyle name="Note 4 2 3 2 7 2" xfId="27833"/>
    <cellStyle name="Note 4 2 3 2 7 2 2" xfId="27834"/>
    <cellStyle name="Note 4 2 3 2 7 3" xfId="27835"/>
    <cellStyle name="Note 4 2 3 2 8" xfId="27836"/>
    <cellStyle name="Note 4 2 3 2 8 2" xfId="27837"/>
    <cellStyle name="Note 4 2 3 2 8 2 2" xfId="27838"/>
    <cellStyle name="Note 4 2 3 2 8 3" xfId="27839"/>
    <cellStyle name="Note 4 2 3 2 9" xfId="27840"/>
    <cellStyle name="Note 4 2 3 2 9 2" xfId="27841"/>
    <cellStyle name="Note 4 2 3 2 9 2 2" xfId="27842"/>
    <cellStyle name="Note 4 2 3 2 9 3" xfId="27843"/>
    <cellStyle name="Note 4 2 3 3" xfId="27844"/>
    <cellStyle name="Note 4 2 3 3 2" xfId="27845"/>
    <cellStyle name="Note 4 2 3 3 2 2" xfId="27846"/>
    <cellStyle name="Note 4 2 3 3 2 3" xfId="27847"/>
    <cellStyle name="Note 4 2 3 3 3" xfId="27848"/>
    <cellStyle name="Note 4 2 3 3 4" xfId="27849"/>
    <cellStyle name="Note 4 2 3 4" xfId="27850"/>
    <cellStyle name="Note 4 2 3 4 2" xfId="27851"/>
    <cellStyle name="Note 4 2 3 4 2 2" xfId="27852"/>
    <cellStyle name="Note 4 2 3 4 3" xfId="27853"/>
    <cellStyle name="Note 4 2 3 5" xfId="27854"/>
    <cellStyle name="Note 4 2 3 5 2" xfId="27855"/>
    <cellStyle name="Note 4 2 3 5 2 2" xfId="27856"/>
    <cellStyle name="Note 4 2 3 5 3" xfId="27857"/>
    <cellStyle name="Note 4 2 3 6" xfId="27858"/>
    <cellStyle name="Note 4 2 3 6 2" xfId="27859"/>
    <cellStyle name="Note 4 2 3 6 2 2" xfId="27860"/>
    <cellStyle name="Note 4 2 3 6 3" xfId="27861"/>
    <cellStyle name="Note 4 2 3 7" xfId="27862"/>
    <cellStyle name="Note 4 2 3 7 2" xfId="27863"/>
    <cellStyle name="Note 4 2 3 7 2 2" xfId="27864"/>
    <cellStyle name="Note 4 2 3 7 3" xfId="27865"/>
    <cellStyle name="Note 4 2 3 8" xfId="27866"/>
    <cellStyle name="Note 4 2 3 8 2" xfId="27867"/>
    <cellStyle name="Note 4 2 3 8 2 2" xfId="27868"/>
    <cellStyle name="Note 4 2 3 8 3" xfId="27869"/>
    <cellStyle name="Note 4 2 3 9" xfId="27870"/>
    <cellStyle name="Note 4 2 3 9 2" xfId="27871"/>
    <cellStyle name="Note 4 2 3 9 2 2" xfId="27872"/>
    <cellStyle name="Note 4 2 3 9 3" xfId="27873"/>
    <cellStyle name="Note 4 2 4" xfId="27874"/>
    <cellStyle name="Note 4 2 4 10" xfId="27875"/>
    <cellStyle name="Note 4 2 4 10 2" xfId="27876"/>
    <cellStyle name="Note 4 2 4 10 2 2" xfId="27877"/>
    <cellStyle name="Note 4 2 4 10 3" xfId="27878"/>
    <cellStyle name="Note 4 2 4 11" xfId="27879"/>
    <cellStyle name="Note 4 2 4 11 2" xfId="27880"/>
    <cellStyle name="Note 4 2 4 11 2 2" xfId="27881"/>
    <cellStyle name="Note 4 2 4 11 3" xfId="27882"/>
    <cellStyle name="Note 4 2 4 12" xfId="27883"/>
    <cellStyle name="Note 4 2 4 12 2" xfId="27884"/>
    <cellStyle name="Note 4 2 4 12 2 2" xfId="27885"/>
    <cellStyle name="Note 4 2 4 12 3" xfId="27886"/>
    <cellStyle name="Note 4 2 4 13" xfId="27887"/>
    <cellStyle name="Note 4 2 4 13 2" xfId="27888"/>
    <cellStyle name="Note 4 2 4 13 2 2" xfId="27889"/>
    <cellStyle name="Note 4 2 4 13 3" xfId="27890"/>
    <cellStyle name="Note 4 2 4 14" xfId="27891"/>
    <cellStyle name="Note 4 2 4 14 2" xfId="27892"/>
    <cellStyle name="Note 4 2 4 14 2 2" xfId="27893"/>
    <cellStyle name="Note 4 2 4 14 3" xfId="27894"/>
    <cellStyle name="Note 4 2 4 15" xfId="27895"/>
    <cellStyle name="Note 4 2 4 15 2" xfId="27896"/>
    <cellStyle name="Note 4 2 4 15 2 2" xfId="27897"/>
    <cellStyle name="Note 4 2 4 15 3" xfId="27898"/>
    <cellStyle name="Note 4 2 4 16" xfId="27899"/>
    <cellStyle name="Note 4 2 4 16 2" xfId="27900"/>
    <cellStyle name="Note 4 2 4 16 2 2" xfId="27901"/>
    <cellStyle name="Note 4 2 4 16 3" xfId="27902"/>
    <cellStyle name="Note 4 2 4 17" xfId="27903"/>
    <cellStyle name="Note 4 2 4 17 2" xfId="27904"/>
    <cellStyle name="Note 4 2 4 17 2 2" xfId="27905"/>
    <cellStyle name="Note 4 2 4 17 3" xfId="27906"/>
    <cellStyle name="Note 4 2 4 18" xfId="27907"/>
    <cellStyle name="Note 4 2 4 18 2" xfId="27908"/>
    <cellStyle name="Note 4 2 4 19" xfId="27909"/>
    <cellStyle name="Note 4 2 4 2" xfId="27910"/>
    <cellStyle name="Note 4 2 4 2 10" xfId="27911"/>
    <cellStyle name="Note 4 2 4 2 10 2" xfId="27912"/>
    <cellStyle name="Note 4 2 4 2 10 2 2" xfId="27913"/>
    <cellStyle name="Note 4 2 4 2 10 3" xfId="27914"/>
    <cellStyle name="Note 4 2 4 2 11" xfId="27915"/>
    <cellStyle name="Note 4 2 4 2 11 2" xfId="27916"/>
    <cellStyle name="Note 4 2 4 2 11 2 2" xfId="27917"/>
    <cellStyle name="Note 4 2 4 2 11 3" xfId="27918"/>
    <cellStyle name="Note 4 2 4 2 12" xfId="27919"/>
    <cellStyle name="Note 4 2 4 2 12 2" xfId="27920"/>
    <cellStyle name="Note 4 2 4 2 12 2 2" xfId="27921"/>
    <cellStyle name="Note 4 2 4 2 12 3" xfId="27922"/>
    <cellStyle name="Note 4 2 4 2 13" xfId="27923"/>
    <cellStyle name="Note 4 2 4 2 13 2" xfId="27924"/>
    <cellStyle name="Note 4 2 4 2 13 2 2" xfId="27925"/>
    <cellStyle name="Note 4 2 4 2 13 3" xfId="27926"/>
    <cellStyle name="Note 4 2 4 2 14" xfId="27927"/>
    <cellStyle name="Note 4 2 4 2 14 2" xfId="27928"/>
    <cellStyle name="Note 4 2 4 2 14 2 2" xfId="27929"/>
    <cellStyle name="Note 4 2 4 2 14 3" xfId="27930"/>
    <cellStyle name="Note 4 2 4 2 15" xfId="27931"/>
    <cellStyle name="Note 4 2 4 2 15 2" xfId="27932"/>
    <cellStyle name="Note 4 2 4 2 15 2 2" xfId="27933"/>
    <cellStyle name="Note 4 2 4 2 15 3" xfId="27934"/>
    <cellStyle name="Note 4 2 4 2 16" xfId="27935"/>
    <cellStyle name="Note 4 2 4 2 16 2" xfId="27936"/>
    <cellStyle name="Note 4 2 4 2 16 2 2" xfId="27937"/>
    <cellStyle name="Note 4 2 4 2 16 3" xfId="27938"/>
    <cellStyle name="Note 4 2 4 2 17" xfId="27939"/>
    <cellStyle name="Note 4 2 4 2 17 2" xfId="27940"/>
    <cellStyle name="Note 4 2 4 2 17 2 2" xfId="27941"/>
    <cellStyle name="Note 4 2 4 2 17 3" xfId="27942"/>
    <cellStyle name="Note 4 2 4 2 18" xfId="27943"/>
    <cellStyle name="Note 4 2 4 2 18 2" xfId="27944"/>
    <cellStyle name="Note 4 2 4 2 18 2 2" xfId="27945"/>
    <cellStyle name="Note 4 2 4 2 18 3" xfId="27946"/>
    <cellStyle name="Note 4 2 4 2 19" xfId="27947"/>
    <cellStyle name="Note 4 2 4 2 19 2" xfId="27948"/>
    <cellStyle name="Note 4 2 4 2 19 2 2" xfId="27949"/>
    <cellStyle name="Note 4 2 4 2 19 3" xfId="27950"/>
    <cellStyle name="Note 4 2 4 2 2" xfId="27951"/>
    <cellStyle name="Note 4 2 4 2 2 2" xfId="27952"/>
    <cellStyle name="Note 4 2 4 2 2 2 2" xfId="27953"/>
    <cellStyle name="Note 4 2 4 2 2 2 3" xfId="27954"/>
    <cellStyle name="Note 4 2 4 2 2 3" xfId="27955"/>
    <cellStyle name="Note 4 2 4 2 2 4" xfId="27956"/>
    <cellStyle name="Note 4 2 4 2 20" xfId="27957"/>
    <cellStyle name="Note 4 2 4 2 20 2" xfId="27958"/>
    <cellStyle name="Note 4 2 4 2 20 2 2" xfId="27959"/>
    <cellStyle name="Note 4 2 4 2 20 3" xfId="27960"/>
    <cellStyle name="Note 4 2 4 2 21" xfId="27961"/>
    <cellStyle name="Note 4 2 4 2 21 2" xfId="27962"/>
    <cellStyle name="Note 4 2 4 2 22" xfId="27963"/>
    <cellStyle name="Note 4 2 4 2 3" xfId="27964"/>
    <cellStyle name="Note 4 2 4 2 3 2" xfId="27965"/>
    <cellStyle name="Note 4 2 4 2 3 2 2" xfId="27966"/>
    <cellStyle name="Note 4 2 4 2 3 3" xfId="27967"/>
    <cellStyle name="Note 4 2 4 2 4" xfId="27968"/>
    <cellStyle name="Note 4 2 4 2 4 2" xfId="27969"/>
    <cellStyle name="Note 4 2 4 2 4 2 2" xfId="27970"/>
    <cellStyle name="Note 4 2 4 2 4 3" xfId="27971"/>
    <cellStyle name="Note 4 2 4 2 5" xfId="27972"/>
    <cellStyle name="Note 4 2 4 2 5 2" xfId="27973"/>
    <cellStyle name="Note 4 2 4 2 5 2 2" xfId="27974"/>
    <cellStyle name="Note 4 2 4 2 5 3" xfId="27975"/>
    <cellStyle name="Note 4 2 4 2 6" xfId="27976"/>
    <cellStyle name="Note 4 2 4 2 6 2" xfId="27977"/>
    <cellStyle name="Note 4 2 4 2 6 2 2" xfId="27978"/>
    <cellStyle name="Note 4 2 4 2 6 3" xfId="27979"/>
    <cellStyle name="Note 4 2 4 2 7" xfId="27980"/>
    <cellStyle name="Note 4 2 4 2 7 2" xfId="27981"/>
    <cellStyle name="Note 4 2 4 2 7 2 2" xfId="27982"/>
    <cellStyle name="Note 4 2 4 2 7 3" xfId="27983"/>
    <cellStyle name="Note 4 2 4 2 8" xfId="27984"/>
    <cellStyle name="Note 4 2 4 2 8 2" xfId="27985"/>
    <cellStyle name="Note 4 2 4 2 8 2 2" xfId="27986"/>
    <cellStyle name="Note 4 2 4 2 8 3" xfId="27987"/>
    <cellStyle name="Note 4 2 4 2 9" xfId="27988"/>
    <cellStyle name="Note 4 2 4 2 9 2" xfId="27989"/>
    <cellStyle name="Note 4 2 4 2 9 2 2" xfId="27990"/>
    <cellStyle name="Note 4 2 4 2 9 3" xfId="27991"/>
    <cellStyle name="Note 4 2 4 3" xfId="27992"/>
    <cellStyle name="Note 4 2 4 3 2" xfId="27993"/>
    <cellStyle name="Note 4 2 4 3 2 2" xfId="27994"/>
    <cellStyle name="Note 4 2 4 3 2 3" xfId="27995"/>
    <cellStyle name="Note 4 2 4 3 3" xfId="27996"/>
    <cellStyle name="Note 4 2 4 3 4" xfId="27997"/>
    <cellStyle name="Note 4 2 4 4" xfId="27998"/>
    <cellStyle name="Note 4 2 4 4 2" xfId="27999"/>
    <cellStyle name="Note 4 2 4 4 2 2" xfId="28000"/>
    <cellStyle name="Note 4 2 4 4 3" xfId="28001"/>
    <cellStyle name="Note 4 2 4 5" xfId="28002"/>
    <cellStyle name="Note 4 2 4 5 2" xfId="28003"/>
    <cellStyle name="Note 4 2 4 5 2 2" xfId="28004"/>
    <cellStyle name="Note 4 2 4 5 3" xfId="28005"/>
    <cellStyle name="Note 4 2 4 6" xfId="28006"/>
    <cellStyle name="Note 4 2 4 6 2" xfId="28007"/>
    <cellStyle name="Note 4 2 4 6 2 2" xfId="28008"/>
    <cellStyle name="Note 4 2 4 6 3" xfId="28009"/>
    <cellStyle name="Note 4 2 4 7" xfId="28010"/>
    <cellStyle name="Note 4 2 4 7 2" xfId="28011"/>
    <cellStyle name="Note 4 2 4 7 2 2" xfId="28012"/>
    <cellStyle name="Note 4 2 4 7 3" xfId="28013"/>
    <cellStyle name="Note 4 2 4 8" xfId="28014"/>
    <cellStyle name="Note 4 2 4 8 2" xfId="28015"/>
    <cellStyle name="Note 4 2 4 8 2 2" xfId="28016"/>
    <cellStyle name="Note 4 2 4 8 3" xfId="28017"/>
    <cellStyle name="Note 4 2 4 9" xfId="28018"/>
    <cellStyle name="Note 4 2 4 9 2" xfId="28019"/>
    <cellStyle name="Note 4 2 4 9 2 2" xfId="28020"/>
    <cellStyle name="Note 4 2 4 9 3" xfId="28021"/>
    <cellStyle name="Note 4 2 5" xfId="28022"/>
    <cellStyle name="Note 4 2 5 10" xfId="28023"/>
    <cellStyle name="Note 4 2 5 10 2" xfId="28024"/>
    <cellStyle name="Note 4 2 5 10 2 2" xfId="28025"/>
    <cellStyle name="Note 4 2 5 10 3" xfId="28026"/>
    <cellStyle name="Note 4 2 5 11" xfId="28027"/>
    <cellStyle name="Note 4 2 5 11 2" xfId="28028"/>
    <cellStyle name="Note 4 2 5 11 2 2" xfId="28029"/>
    <cellStyle name="Note 4 2 5 11 3" xfId="28030"/>
    <cellStyle name="Note 4 2 5 12" xfId="28031"/>
    <cellStyle name="Note 4 2 5 12 2" xfId="28032"/>
    <cellStyle name="Note 4 2 5 12 2 2" xfId="28033"/>
    <cellStyle name="Note 4 2 5 12 3" xfId="28034"/>
    <cellStyle name="Note 4 2 5 13" xfId="28035"/>
    <cellStyle name="Note 4 2 5 13 2" xfId="28036"/>
    <cellStyle name="Note 4 2 5 13 2 2" xfId="28037"/>
    <cellStyle name="Note 4 2 5 13 3" xfId="28038"/>
    <cellStyle name="Note 4 2 5 14" xfId="28039"/>
    <cellStyle name="Note 4 2 5 14 2" xfId="28040"/>
    <cellStyle name="Note 4 2 5 14 2 2" xfId="28041"/>
    <cellStyle name="Note 4 2 5 14 3" xfId="28042"/>
    <cellStyle name="Note 4 2 5 15" xfId="28043"/>
    <cellStyle name="Note 4 2 5 15 2" xfId="28044"/>
    <cellStyle name="Note 4 2 5 15 2 2" xfId="28045"/>
    <cellStyle name="Note 4 2 5 15 3" xfId="28046"/>
    <cellStyle name="Note 4 2 5 16" xfId="28047"/>
    <cellStyle name="Note 4 2 5 16 2" xfId="28048"/>
    <cellStyle name="Note 4 2 5 16 2 2" xfId="28049"/>
    <cellStyle name="Note 4 2 5 16 3" xfId="28050"/>
    <cellStyle name="Note 4 2 5 17" xfId="28051"/>
    <cellStyle name="Note 4 2 5 17 2" xfId="28052"/>
    <cellStyle name="Note 4 2 5 17 2 2" xfId="28053"/>
    <cellStyle name="Note 4 2 5 17 3" xfId="28054"/>
    <cellStyle name="Note 4 2 5 18" xfId="28055"/>
    <cellStyle name="Note 4 2 5 18 2" xfId="28056"/>
    <cellStyle name="Note 4 2 5 18 2 2" xfId="28057"/>
    <cellStyle name="Note 4 2 5 18 3" xfId="28058"/>
    <cellStyle name="Note 4 2 5 19" xfId="28059"/>
    <cellStyle name="Note 4 2 5 19 2" xfId="28060"/>
    <cellStyle name="Note 4 2 5 19 2 2" xfId="28061"/>
    <cellStyle name="Note 4 2 5 19 3" xfId="28062"/>
    <cellStyle name="Note 4 2 5 2" xfId="28063"/>
    <cellStyle name="Note 4 2 5 2 10" xfId="28064"/>
    <cellStyle name="Note 4 2 5 2 10 2" xfId="28065"/>
    <cellStyle name="Note 4 2 5 2 10 2 2" xfId="28066"/>
    <cellStyle name="Note 4 2 5 2 10 3" xfId="28067"/>
    <cellStyle name="Note 4 2 5 2 11" xfId="28068"/>
    <cellStyle name="Note 4 2 5 2 11 2" xfId="28069"/>
    <cellStyle name="Note 4 2 5 2 11 2 2" xfId="28070"/>
    <cellStyle name="Note 4 2 5 2 11 3" xfId="28071"/>
    <cellStyle name="Note 4 2 5 2 12" xfId="28072"/>
    <cellStyle name="Note 4 2 5 2 12 2" xfId="28073"/>
    <cellStyle name="Note 4 2 5 2 12 2 2" xfId="28074"/>
    <cellStyle name="Note 4 2 5 2 12 3" xfId="28075"/>
    <cellStyle name="Note 4 2 5 2 13" xfId="28076"/>
    <cellStyle name="Note 4 2 5 2 13 2" xfId="28077"/>
    <cellStyle name="Note 4 2 5 2 13 2 2" xfId="28078"/>
    <cellStyle name="Note 4 2 5 2 13 3" xfId="28079"/>
    <cellStyle name="Note 4 2 5 2 14" xfId="28080"/>
    <cellStyle name="Note 4 2 5 2 14 2" xfId="28081"/>
    <cellStyle name="Note 4 2 5 2 14 2 2" xfId="28082"/>
    <cellStyle name="Note 4 2 5 2 14 3" xfId="28083"/>
    <cellStyle name="Note 4 2 5 2 15" xfId="28084"/>
    <cellStyle name="Note 4 2 5 2 15 2" xfId="28085"/>
    <cellStyle name="Note 4 2 5 2 15 2 2" xfId="28086"/>
    <cellStyle name="Note 4 2 5 2 15 3" xfId="28087"/>
    <cellStyle name="Note 4 2 5 2 16" xfId="28088"/>
    <cellStyle name="Note 4 2 5 2 16 2" xfId="28089"/>
    <cellStyle name="Note 4 2 5 2 16 2 2" xfId="28090"/>
    <cellStyle name="Note 4 2 5 2 16 3" xfId="28091"/>
    <cellStyle name="Note 4 2 5 2 17" xfId="28092"/>
    <cellStyle name="Note 4 2 5 2 17 2" xfId="28093"/>
    <cellStyle name="Note 4 2 5 2 17 2 2" xfId="28094"/>
    <cellStyle name="Note 4 2 5 2 17 3" xfId="28095"/>
    <cellStyle name="Note 4 2 5 2 18" xfId="28096"/>
    <cellStyle name="Note 4 2 5 2 18 2" xfId="28097"/>
    <cellStyle name="Note 4 2 5 2 18 2 2" xfId="28098"/>
    <cellStyle name="Note 4 2 5 2 18 3" xfId="28099"/>
    <cellStyle name="Note 4 2 5 2 19" xfId="28100"/>
    <cellStyle name="Note 4 2 5 2 19 2" xfId="28101"/>
    <cellStyle name="Note 4 2 5 2 19 2 2" xfId="28102"/>
    <cellStyle name="Note 4 2 5 2 19 3" xfId="28103"/>
    <cellStyle name="Note 4 2 5 2 2" xfId="28104"/>
    <cellStyle name="Note 4 2 5 2 2 2" xfId="28105"/>
    <cellStyle name="Note 4 2 5 2 2 2 2" xfId="28106"/>
    <cellStyle name="Note 4 2 5 2 2 3" xfId="28107"/>
    <cellStyle name="Note 4 2 5 2 20" xfId="28108"/>
    <cellStyle name="Note 4 2 5 2 20 2" xfId="28109"/>
    <cellStyle name="Note 4 2 5 2 20 2 2" xfId="28110"/>
    <cellStyle name="Note 4 2 5 2 20 3" xfId="28111"/>
    <cellStyle name="Note 4 2 5 2 21" xfId="28112"/>
    <cellStyle name="Note 4 2 5 2 21 2" xfId="28113"/>
    <cellStyle name="Note 4 2 5 2 22" xfId="28114"/>
    <cellStyle name="Note 4 2 5 2 3" xfId="28115"/>
    <cellStyle name="Note 4 2 5 2 3 2" xfId="28116"/>
    <cellStyle name="Note 4 2 5 2 3 2 2" xfId="28117"/>
    <cellStyle name="Note 4 2 5 2 3 3" xfId="28118"/>
    <cellStyle name="Note 4 2 5 2 4" xfId="28119"/>
    <cellStyle name="Note 4 2 5 2 4 2" xfId="28120"/>
    <cellStyle name="Note 4 2 5 2 4 2 2" xfId="28121"/>
    <cellStyle name="Note 4 2 5 2 4 3" xfId="28122"/>
    <cellStyle name="Note 4 2 5 2 5" xfId="28123"/>
    <cellStyle name="Note 4 2 5 2 5 2" xfId="28124"/>
    <cellStyle name="Note 4 2 5 2 5 2 2" xfId="28125"/>
    <cellStyle name="Note 4 2 5 2 5 3" xfId="28126"/>
    <cellStyle name="Note 4 2 5 2 6" xfId="28127"/>
    <cellStyle name="Note 4 2 5 2 6 2" xfId="28128"/>
    <cellStyle name="Note 4 2 5 2 6 2 2" xfId="28129"/>
    <cellStyle name="Note 4 2 5 2 6 3" xfId="28130"/>
    <cellStyle name="Note 4 2 5 2 7" xfId="28131"/>
    <cellStyle name="Note 4 2 5 2 7 2" xfId="28132"/>
    <cellStyle name="Note 4 2 5 2 7 2 2" xfId="28133"/>
    <cellStyle name="Note 4 2 5 2 7 3" xfId="28134"/>
    <cellStyle name="Note 4 2 5 2 8" xfId="28135"/>
    <cellStyle name="Note 4 2 5 2 8 2" xfId="28136"/>
    <cellStyle name="Note 4 2 5 2 8 2 2" xfId="28137"/>
    <cellStyle name="Note 4 2 5 2 8 3" xfId="28138"/>
    <cellStyle name="Note 4 2 5 2 9" xfId="28139"/>
    <cellStyle name="Note 4 2 5 2 9 2" xfId="28140"/>
    <cellStyle name="Note 4 2 5 2 9 2 2" xfId="28141"/>
    <cellStyle name="Note 4 2 5 2 9 3" xfId="28142"/>
    <cellStyle name="Note 4 2 5 20" xfId="28143"/>
    <cellStyle name="Note 4 2 5 20 2" xfId="28144"/>
    <cellStyle name="Note 4 2 5 20 2 2" xfId="28145"/>
    <cellStyle name="Note 4 2 5 20 3" xfId="28146"/>
    <cellStyle name="Note 4 2 5 21" xfId="28147"/>
    <cellStyle name="Note 4 2 5 21 2" xfId="28148"/>
    <cellStyle name="Note 4 2 5 21 2 2" xfId="28149"/>
    <cellStyle name="Note 4 2 5 21 3" xfId="28150"/>
    <cellStyle name="Note 4 2 5 22" xfId="28151"/>
    <cellStyle name="Note 4 2 5 22 2" xfId="28152"/>
    <cellStyle name="Note 4 2 5 23" xfId="28153"/>
    <cellStyle name="Note 4 2 5 3" xfId="28154"/>
    <cellStyle name="Note 4 2 5 3 2" xfId="28155"/>
    <cellStyle name="Note 4 2 5 3 2 2" xfId="28156"/>
    <cellStyle name="Note 4 2 5 3 3" xfId="28157"/>
    <cellStyle name="Note 4 2 5 4" xfId="28158"/>
    <cellStyle name="Note 4 2 5 4 2" xfId="28159"/>
    <cellStyle name="Note 4 2 5 4 2 2" xfId="28160"/>
    <cellStyle name="Note 4 2 5 4 3" xfId="28161"/>
    <cellStyle name="Note 4 2 5 5" xfId="28162"/>
    <cellStyle name="Note 4 2 5 5 2" xfId="28163"/>
    <cellStyle name="Note 4 2 5 5 2 2" xfId="28164"/>
    <cellStyle name="Note 4 2 5 5 3" xfId="28165"/>
    <cellStyle name="Note 4 2 5 6" xfId="28166"/>
    <cellStyle name="Note 4 2 5 6 2" xfId="28167"/>
    <cellStyle name="Note 4 2 5 6 2 2" xfId="28168"/>
    <cellStyle name="Note 4 2 5 6 3" xfId="28169"/>
    <cellStyle name="Note 4 2 5 7" xfId="28170"/>
    <cellStyle name="Note 4 2 5 7 2" xfId="28171"/>
    <cellStyle name="Note 4 2 5 7 2 2" xfId="28172"/>
    <cellStyle name="Note 4 2 5 7 3" xfId="28173"/>
    <cellStyle name="Note 4 2 5 8" xfId="28174"/>
    <cellStyle name="Note 4 2 5 8 2" xfId="28175"/>
    <cellStyle name="Note 4 2 5 8 2 2" xfId="28176"/>
    <cellStyle name="Note 4 2 5 8 3" xfId="28177"/>
    <cellStyle name="Note 4 2 5 9" xfId="28178"/>
    <cellStyle name="Note 4 2 5 9 2" xfId="28179"/>
    <cellStyle name="Note 4 2 5 9 2 2" xfId="28180"/>
    <cellStyle name="Note 4 2 5 9 3" xfId="28181"/>
    <cellStyle name="Note 4 2 6" xfId="28182"/>
    <cellStyle name="Note 4 2 6 10" xfId="28183"/>
    <cellStyle name="Note 4 2 6 10 2" xfId="28184"/>
    <cellStyle name="Note 4 2 6 10 2 2" xfId="28185"/>
    <cellStyle name="Note 4 2 6 10 3" xfId="28186"/>
    <cellStyle name="Note 4 2 6 11" xfId="28187"/>
    <cellStyle name="Note 4 2 6 11 2" xfId="28188"/>
    <cellStyle name="Note 4 2 6 11 2 2" xfId="28189"/>
    <cellStyle name="Note 4 2 6 11 3" xfId="28190"/>
    <cellStyle name="Note 4 2 6 12" xfId="28191"/>
    <cellStyle name="Note 4 2 6 12 2" xfId="28192"/>
    <cellStyle name="Note 4 2 6 12 2 2" xfId="28193"/>
    <cellStyle name="Note 4 2 6 12 3" xfId="28194"/>
    <cellStyle name="Note 4 2 6 13" xfId="28195"/>
    <cellStyle name="Note 4 2 6 13 2" xfId="28196"/>
    <cellStyle name="Note 4 2 6 13 2 2" xfId="28197"/>
    <cellStyle name="Note 4 2 6 13 3" xfId="28198"/>
    <cellStyle name="Note 4 2 6 14" xfId="28199"/>
    <cellStyle name="Note 4 2 6 14 2" xfId="28200"/>
    <cellStyle name="Note 4 2 6 14 2 2" xfId="28201"/>
    <cellStyle name="Note 4 2 6 14 3" xfId="28202"/>
    <cellStyle name="Note 4 2 6 15" xfId="28203"/>
    <cellStyle name="Note 4 2 6 15 2" xfId="28204"/>
    <cellStyle name="Note 4 2 6 15 2 2" xfId="28205"/>
    <cellStyle name="Note 4 2 6 15 3" xfId="28206"/>
    <cellStyle name="Note 4 2 6 16" xfId="28207"/>
    <cellStyle name="Note 4 2 6 16 2" xfId="28208"/>
    <cellStyle name="Note 4 2 6 16 2 2" xfId="28209"/>
    <cellStyle name="Note 4 2 6 16 3" xfId="28210"/>
    <cellStyle name="Note 4 2 6 17" xfId="28211"/>
    <cellStyle name="Note 4 2 6 17 2" xfId="28212"/>
    <cellStyle name="Note 4 2 6 17 2 2" xfId="28213"/>
    <cellStyle name="Note 4 2 6 17 3" xfId="28214"/>
    <cellStyle name="Note 4 2 6 18" xfId="28215"/>
    <cellStyle name="Note 4 2 6 18 2" xfId="28216"/>
    <cellStyle name="Note 4 2 6 18 2 2" xfId="28217"/>
    <cellStyle name="Note 4 2 6 18 3" xfId="28218"/>
    <cellStyle name="Note 4 2 6 19" xfId="28219"/>
    <cellStyle name="Note 4 2 6 19 2" xfId="28220"/>
    <cellStyle name="Note 4 2 6 19 2 2" xfId="28221"/>
    <cellStyle name="Note 4 2 6 19 3" xfId="28222"/>
    <cellStyle name="Note 4 2 6 2" xfId="28223"/>
    <cellStyle name="Note 4 2 6 2 2" xfId="28224"/>
    <cellStyle name="Note 4 2 6 2 2 2" xfId="28225"/>
    <cellStyle name="Note 4 2 6 2 3" xfId="28226"/>
    <cellStyle name="Note 4 2 6 20" xfId="28227"/>
    <cellStyle name="Note 4 2 6 20 2" xfId="28228"/>
    <cellStyle name="Note 4 2 6 20 2 2" xfId="28229"/>
    <cellStyle name="Note 4 2 6 20 3" xfId="28230"/>
    <cellStyle name="Note 4 2 6 21" xfId="28231"/>
    <cellStyle name="Note 4 2 6 21 2" xfId="28232"/>
    <cellStyle name="Note 4 2 6 22" xfId="28233"/>
    <cellStyle name="Note 4 2 6 3" xfId="28234"/>
    <cellStyle name="Note 4 2 6 3 2" xfId="28235"/>
    <cellStyle name="Note 4 2 6 3 2 2" xfId="28236"/>
    <cellStyle name="Note 4 2 6 3 3" xfId="28237"/>
    <cellStyle name="Note 4 2 6 4" xfId="28238"/>
    <cellStyle name="Note 4 2 6 4 2" xfId="28239"/>
    <cellStyle name="Note 4 2 6 4 2 2" xfId="28240"/>
    <cellStyle name="Note 4 2 6 4 3" xfId="28241"/>
    <cellStyle name="Note 4 2 6 5" xfId="28242"/>
    <cellStyle name="Note 4 2 6 5 2" xfId="28243"/>
    <cellStyle name="Note 4 2 6 5 2 2" xfId="28244"/>
    <cellStyle name="Note 4 2 6 5 3" xfId="28245"/>
    <cellStyle name="Note 4 2 6 6" xfId="28246"/>
    <cellStyle name="Note 4 2 6 6 2" xfId="28247"/>
    <cellStyle name="Note 4 2 6 6 2 2" xfId="28248"/>
    <cellStyle name="Note 4 2 6 6 3" xfId="28249"/>
    <cellStyle name="Note 4 2 6 7" xfId="28250"/>
    <cellStyle name="Note 4 2 6 7 2" xfId="28251"/>
    <cellStyle name="Note 4 2 6 7 2 2" xfId="28252"/>
    <cellStyle name="Note 4 2 6 7 3" xfId="28253"/>
    <cellStyle name="Note 4 2 6 8" xfId="28254"/>
    <cellStyle name="Note 4 2 6 8 2" xfId="28255"/>
    <cellStyle name="Note 4 2 6 8 2 2" xfId="28256"/>
    <cellStyle name="Note 4 2 6 8 3" xfId="28257"/>
    <cellStyle name="Note 4 2 6 9" xfId="28258"/>
    <cellStyle name="Note 4 2 6 9 2" xfId="28259"/>
    <cellStyle name="Note 4 2 6 9 2 2" xfId="28260"/>
    <cellStyle name="Note 4 2 6 9 3" xfId="28261"/>
    <cellStyle name="Note 4 2 7" xfId="28262"/>
    <cellStyle name="Note 4 2 7 2" xfId="28263"/>
    <cellStyle name="Note 4 2 7 2 2" xfId="28264"/>
    <cellStyle name="Note 4 2 7 3" xfId="28265"/>
    <cellStyle name="Note 4 2 8" xfId="28266"/>
    <cellStyle name="Note 4 2 8 2" xfId="28267"/>
    <cellStyle name="Note 4 2 8 2 2" xfId="28268"/>
    <cellStyle name="Note 4 2 8 3" xfId="28269"/>
    <cellStyle name="Note 4 2 9" xfId="28270"/>
    <cellStyle name="Note 4 2 9 2" xfId="28271"/>
    <cellStyle name="Note 4 2 9 2 2" xfId="28272"/>
    <cellStyle name="Note 4 2 9 3" xfId="28273"/>
    <cellStyle name="Note 4 20" xfId="28274"/>
    <cellStyle name="Note 4 20 2" xfId="28275"/>
    <cellStyle name="Note 4 20 2 2" xfId="28276"/>
    <cellStyle name="Note 4 20 3" xfId="28277"/>
    <cellStyle name="Note 4 21" xfId="28278"/>
    <cellStyle name="Note 4 21 2" xfId="28279"/>
    <cellStyle name="Note 4 21 2 2" xfId="28280"/>
    <cellStyle name="Note 4 21 3" xfId="28281"/>
    <cellStyle name="Note 4 22" xfId="28282"/>
    <cellStyle name="Note 4 22 2" xfId="28283"/>
    <cellStyle name="Note 4 22 2 2" xfId="28284"/>
    <cellStyle name="Note 4 22 3" xfId="28285"/>
    <cellStyle name="Note 4 23" xfId="28286"/>
    <cellStyle name="Note 4 23 2" xfId="28287"/>
    <cellStyle name="Note 4 24" xfId="28288"/>
    <cellStyle name="Note 4 25" xfId="28289"/>
    <cellStyle name="Note 4 26" xfId="28290"/>
    <cellStyle name="Note 4 27" xfId="28291"/>
    <cellStyle name="Note 4 3" xfId="28292"/>
    <cellStyle name="Note 4 3 10" xfId="28293"/>
    <cellStyle name="Note 4 3 10 2" xfId="28294"/>
    <cellStyle name="Note 4 3 10 2 2" xfId="28295"/>
    <cellStyle name="Note 4 3 10 3" xfId="28296"/>
    <cellStyle name="Note 4 3 11" xfId="28297"/>
    <cellStyle name="Note 4 3 11 2" xfId="28298"/>
    <cellStyle name="Note 4 3 11 2 2" xfId="28299"/>
    <cellStyle name="Note 4 3 11 3" xfId="28300"/>
    <cellStyle name="Note 4 3 12" xfId="28301"/>
    <cellStyle name="Note 4 3 12 2" xfId="28302"/>
    <cellStyle name="Note 4 3 12 2 2" xfId="28303"/>
    <cellStyle name="Note 4 3 12 3" xfId="28304"/>
    <cellStyle name="Note 4 3 13" xfId="28305"/>
    <cellStyle name="Note 4 3 13 2" xfId="28306"/>
    <cellStyle name="Note 4 3 13 2 2" xfId="28307"/>
    <cellStyle name="Note 4 3 13 3" xfId="28308"/>
    <cellStyle name="Note 4 3 14" xfId="28309"/>
    <cellStyle name="Note 4 3 14 2" xfId="28310"/>
    <cellStyle name="Note 4 3 14 2 2" xfId="28311"/>
    <cellStyle name="Note 4 3 14 3" xfId="28312"/>
    <cellStyle name="Note 4 3 15" xfId="28313"/>
    <cellStyle name="Note 4 3 15 2" xfId="28314"/>
    <cellStyle name="Note 4 3 15 2 2" xfId="28315"/>
    <cellStyle name="Note 4 3 15 3" xfId="28316"/>
    <cellStyle name="Note 4 3 16" xfId="28317"/>
    <cellStyle name="Note 4 3 16 2" xfId="28318"/>
    <cellStyle name="Note 4 3 16 2 2" xfId="28319"/>
    <cellStyle name="Note 4 3 16 3" xfId="28320"/>
    <cellStyle name="Note 4 3 17" xfId="28321"/>
    <cellStyle name="Note 4 3 17 2" xfId="28322"/>
    <cellStyle name="Note 4 3 17 2 2" xfId="28323"/>
    <cellStyle name="Note 4 3 17 3" xfId="28324"/>
    <cellStyle name="Note 4 3 18" xfId="28325"/>
    <cellStyle name="Note 4 3 18 2" xfId="28326"/>
    <cellStyle name="Note 4 3 18 2 2" xfId="28327"/>
    <cellStyle name="Note 4 3 18 3" xfId="28328"/>
    <cellStyle name="Note 4 3 19" xfId="28329"/>
    <cellStyle name="Note 4 3 19 2" xfId="28330"/>
    <cellStyle name="Note 4 3 19 2 2" xfId="28331"/>
    <cellStyle name="Note 4 3 19 3" xfId="28332"/>
    <cellStyle name="Note 4 3 2" xfId="28333"/>
    <cellStyle name="Note 4 3 2 10" xfId="28334"/>
    <cellStyle name="Note 4 3 2 10 2" xfId="28335"/>
    <cellStyle name="Note 4 3 2 10 2 2" xfId="28336"/>
    <cellStyle name="Note 4 3 2 10 3" xfId="28337"/>
    <cellStyle name="Note 4 3 2 11" xfId="28338"/>
    <cellStyle name="Note 4 3 2 11 2" xfId="28339"/>
    <cellStyle name="Note 4 3 2 11 2 2" xfId="28340"/>
    <cellStyle name="Note 4 3 2 11 3" xfId="28341"/>
    <cellStyle name="Note 4 3 2 12" xfId="28342"/>
    <cellStyle name="Note 4 3 2 12 2" xfId="28343"/>
    <cellStyle name="Note 4 3 2 12 2 2" xfId="28344"/>
    <cellStyle name="Note 4 3 2 12 3" xfId="28345"/>
    <cellStyle name="Note 4 3 2 13" xfId="28346"/>
    <cellStyle name="Note 4 3 2 13 2" xfId="28347"/>
    <cellStyle name="Note 4 3 2 13 2 2" xfId="28348"/>
    <cellStyle name="Note 4 3 2 13 3" xfId="28349"/>
    <cellStyle name="Note 4 3 2 14" xfId="28350"/>
    <cellStyle name="Note 4 3 2 14 2" xfId="28351"/>
    <cellStyle name="Note 4 3 2 14 2 2" xfId="28352"/>
    <cellStyle name="Note 4 3 2 14 3" xfId="28353"/>
    <cellStyle name="Note 4 3 2 15" xfId="28354"/>
    <cellStyle name="Note 4 3 2 15 2" xfId="28355"/>
    <cellStyle name="Note 4 3 2 15 2 2" xfId="28356"/>
    <cellStyle name="Note 4 3 2 15 3" xfId="28357"/>
    <cellStyle name="Note 4 3 2 16" xfId="28358"/>
    <cellStyle name="Note 4 3 2 16 2" xfId="28359"/>
    <cellStyle name="Note 4 3 2 16 2 2" xfId="28360"/>
    <cellStyle name="Note 4 3 2 16 3" xfId="28361"/>
    <cellStyle name="Note 4 3 2 17" xfId="28362"/>
    <cellStyle name="Note 4 3 2 17 2" xfId="28363"/>
    <cellStyle name="Note 4 3 2 17 2 2" xfId="28364"/>
    <cellStyle name="Note 4 3 2 17 3" xfId="28365"/>
    <cellStyle name="Note 4 3 2 18" xfId="28366"/>
    <cellStyle name="Note 4 3 2 18 2" xfId="28367"/>
    <cellStyle name="Note 4 3 2 19" xfId="28368"/>
    <cellStyle name="Note 4 3 2 2" xfId="28369"/>
    <cellStyle name="Note 4 3 2 2 10" xfId="28370"/>
    <cellStyle name="Note 4 3 2 2 10 2" xfId="28371"/>
    <cellStyle name="Note 4 3 2 2 10 2 2" xfId="28372"/>
    <cellStyle name="Note 4 3 2 2 10 3" xfId="28373"/>
    <cellStyle name="Note 4 3 2 2 11" xfId="28374"/>
    <cellStyle name="Note 4 3 2 2 11 2" xfId="28375"/>
    <cellStyle name="Note 4 3 2 2 11 2 2" xfId="28376"/>
    <cellStyle name="Note 4 3 2 2 11 3" xfId="28377"/>
    <cellStyle name="Note 4 3 2 2 12" xfId="28378"/>
    <cellStyle name="Note 4 3 2 2 12 2" xfId="28379"/>
    <cellStyle name="Note 4 3 2 2 12 2 2" xfId="28380"/>
    <cellStyle name="Note 4 3 2 2 12 3" xfId="28381"/>
    <cellStyle name="Note 4 3 2 2 13" xfId="28382"/>
    <cellStyle name="Note 4 3 2 2 13 2" xfId="28383"/>
    <cellStyle name="Note 4 3 2 2 13 2 2" xfId="28384"/>
    <cellStyle name="Note 4 3 2 2 13 3" xfId="28385"/>
    <cellStyle name="Note 4 3 2 2 14" xfId="28386"/>
    <cellStyle name="Note 4 3 2 2 14 2" xfId="28387"/>
    <cellStyle name="Note 4 3 2 2 14 2 2" xfId="28388"/>
    <cellStyle name="Note 4 3 2 2 14 3" xfId="28389"/>
    <cellStyle name="Note 4 3 2 2 15" xfId="28390"/>
    <cellStyle name="Note 4 3 2 2 15 2" xfId="28391"/>
    <cellStyle name="Note 4 3 2 2 15 2 2" xfId="28392"/>
    <cellStyle name="Note 4 3 2 2 15 3" xfId="28393"/>
    <cellStyle name="Note 4 3 2 2 16" xfId="28394"/>
    <cellStyle name="Note 4 3 2 2 16 2" xfId="28395"/>
    <cellStyle name="Note 4 3 2 2 16 2 2" xfId="28396"/>
    <cellStyle name="Note 4 3 2 2 16 3" xfId="28397"/>
    <cellStyle name="Note 4 3 2 2 17" xfId="28398"/>
    <cellStyle name="Note 4 3 2 2 17 2" xfId="28399"/>
    <cellStyle name="Note 4 3 2 2 17 2 2" xfId="28400"/>
    <cellStyle name="Note 4 3 2 2 17 3" xfId="28401"/>
    <cellStyle name="Note 4 3 2 2 18" xfId="28402"/>
    <cellStyle name="Note 4 3 2 2 18 2" xfId="28403"/>
    <cellStyle name="Note 4 3 2 2 18 2 2" xfId="28404"/>
    <cellStyle name="Note 4 3 2 2 18 3" xfId="28405"/>
    <cellStyle name="Note 4 3 2 2 19" xfId="28406"/>
    <cellStyle name="Note 4 3 2 2 19 2" xfId="28407"/>
    <cellStyle name="Note 4 3 2 2 19 2 2" xfId="28408"/>
    <cellStyle name="Note 4 3 2 2 19 3" xfId="28409"/>
    <cellStyle name="Note 4 3 2 2 2" xfId="28410"/>
    <cellStyle name="Note 4 3 2 2 2 2" xfId="28411"/>
    <cellStyle name="Note 4 3 2 2 2 2 2" xfId="28412"/>
    <cellStyle name="Note 4 3 2 2 2 3" xfId="28413"/>
    <cellStyle name="Note 4 3 2 2 20" xfId="28414"/>
    <cellStyle name="Note 4 3 2 2 20 2" xfId="28415"/>
    <cellStyle name="Note 4 3 2 2 20 2 2" xfId="28416"/>
    <cellStyle name="Note 4 3 2 2 20 3" xfId="28417"/>
    <cellStyle name="Note 4 3 2 2 21" xfId="28418"/>
    <cellStyle name="Note 4 3 2 2 21 2" xfId="28419"/>
    <cellStyle name="Note 4 3 2 2 22" xfId="28420"/>
    <cellStyle name="Note 4 3 2 2 3" xfId="28421"/>
    <cellStyle name="Note 4 3 2 2 3 2" xfId="28422"/>
    <cellStyle name="Note 4 3 2 2 3 2 2" xfId="28423"/>
    <cellStyle name="Note 4 3 2 2 3 3" xfId="28424"/>
    <cellStyle name="Note 4 3 2 2 4" xfId="28425"/>
    <cellStyle name="Note 4 3 2 2 4 2" xfId="28426"/>
    <cellStyle name="Note 4 3 2 2 4 2 2" xfId="28427"/>
    <cellStyle name="Note 4 3 2 2 4 3" xfId="28428"/>
    <cellStyle name="Note 4 3 2 2 5" xfId="28429"/>
    <cellStyle name="Note 4 3 2 2 5 2" xfId="28430"/>
    <cellStyle name="Note 4 3 2 2 5 2 2" xfId="28431"/>
    <cellStyle name="Note 4 3 2 2 5 3" xfId="28432"/>
    <cellStyle name="Note 4 3 2 2 6" xfId="28433"/>
    <cellStyle name="Note 4 3 2 2 6 2" xfId="28434"/>
    <cellStyle name="Note 4 3 2 2 6 2 2" xfId="28435"/>
    <cellStyle name="Note 4 3 2 2 6 3" xfId="28436"/>
    <cellStyle name="Note 4 3 2 2 7" xfId="28437"/>
    <cellStyle name="Note 4 3 2 2 7 2" xfId="28438"/>
    <cellStyle name="Note 4 3 2 2 7 2 2" xfId="28439"/>
    <cellStyle name="Note 4 3 2 2 7 3" xfId="28440"/>
    <cellStyle name="Note 4 3 2 2 8" xfId="28441"/>
    <cellStyle name="Note 4 3 2 2 8 2" xfId="28442"/>
    <cellStyle name="Note 4 3 2 2 8 2 2" xfId="28443"/>
    <cellStyle name="Note 4 3 2 2 8 3" xfId="28444"/>
    <cellStyle name="Note 4 3 2 2 9" xfId="28445"/>
    <cellStyle name="Note 4 3 2 2 9 2" xfId="28446"/>
    <cellStyle name="Note 4 3 2 2 9 2 2" xfId="28447"/>
    <cellStyle name="Note 4 3 2 2 9 3" xfId="28448"/>
    <cellStyle name="Note 4 3 2 3" xfId="28449"/>
    <cellStyle name="Note 4 3 2 3 2" xfId="28450"/>
    <cellStyle name="Note 4 3 2 3 2 2" xfId="28451"/>
    <cellStyle name="Note 4 3 2 3 3" xfId="28452"/>
    <cellStyle name="Note 4 3 2 4" xfId="28453"/>
    <cellStyle name="Note 4 3 2 4 2" xfId="28454"/>
    <cellStyle name="Note 4 3 2 4 2 2" xfId="28455"/>
    <cellStyle name="Note 4 3 2 4 3" xfId="28456"/>
    <cellStyle name="Note 4 3 2 5" xfId="28457"/>
    <cellStyle name="Note 4 3 2 5 2" xfId="28458"/>
    <cellStyle name="Note 4 3 2 5 2 2" xfId="28459"/>
    <cellStyle name="Note 4 3 2 5 3" xfId="28460"/>
    <cellStyle name="Note 4 3 2 6" xfId="28461"/>
    <cellStyle name="Note 4 3 2 6 2" xfId="28462"/>
    <cellStyle name="Note 4 3 2 6 2 2" xfId="28463"/>
    <cellStyle name="Note 4 3 2 6 3" xfId="28464"/>
    <cellStyle name="Note 4 3 2 7" xfId="28465"/>
    <cellStyle name="Note 4 3 2 7 2" xfId="28466"/>
    <cellStyle name="Note 4 3 2 7 2 2" xfId="28467"/>
    <cellStyle name="Note 4 3 2 7 3" xfId="28468"/>
    <cellStyle name="Note 4 3 2 8" xfId="28469"/>
    <cellStyle name="Note 4 3 2 8 2" xfId="28470"/>
    <cellStyle name="Note 4 3 2 8 2 2" xfId="28471"/>
    <cellStyle name="Note 4 3 2 8 3" xfId="28472"/>
    <cellStyle name="Note 4 3 2 9" xfId="28473"/>
    <cellStyle name="Note 4 3 2 9 2" xfId="28474"/>
    <cellStyle name="Note 4 3 2 9 2 2" xfId="28475"/>
    <cellStyle name="Note 4 3 2 9 3" xfId="28476"/>
    <cellStyle name="Note 4 3 20" xfId="28477"/>
    <cellStyle name="Note 4 3 20 2" xfId="28478"/>
    <cellStyle name="Note 4 3 20 2 2" xfId="28479"/>
    <cellStyle name="Note 4 3 20 3" xfId="28480"/>
    <cellStyle name="Note 4 3 21" xfId="28481"/>
    <cellStyle name="Note 4 3 21 2" xfId="28482"/>
    <cellStyle name="Note 4 3 22" xfId="28483"/>
    <cellStyle name="Note 4 3 3" xfId="28484"/>
    <cellStyle name="Note 4 3 3 10" xfId="28485"/>
    <cellStyle name="Note 4 3 3 10 2" xfId="28486"/>
    <cellStyle name="Note 4 3 3 10 2 2" xfId="28487"/>
    <cellStyle name="Note 4 3 3 10 3" xfId="28488"/>
    <cellStyle name="Note 4 3 3 11" xfId="28489"/>
    <cellStyle name="Note 4 3 3 11 2" xfId="28490"/>
    <cellStyle name="Note 4 3 3 11 2 2" xfId="28491"/>
    <cellStyle name="Note 4 3 3 11 3" xfId="28492"/>
    <cellStyle name="Note 4 3 3 12" xfId="28493"/>
    <cellStyle name="Note 4 3 3 12 2" xfId="28494"/>
    <cellStyle name="Note 4 3 3 12 2 2" xfId="28495"/>
    <cellStyle name="Note 4 3 3 12 3" xfId="28496"/>
    <cellStyle name="Note 4 3 3 13" xfId="28497"/>
    <cellStyle name="Note 4 3 3 13 2" xfId="28498"/>
    <cellStyle name="Note 4 3 3 13 2 2" xfId="28499"/>
    <cellStyle name="Note 4 3 3 13 3" xfId="28500"/>
    <cellStyle name="Note 4 3 3 14" xfId="28501"/>
    <cellStyle name="Note 4 3 3 14 2" xfId="28502"/>
    <cellStyle name="Note 4 3 3 14 2 2" xfId="28503"/>
    <cellStyle name="Note 4 3 3 14 3" xfId="28504"/>
    <cellStyle name="Note 4 3 3 15" xfId="28505"/>
    <cellStyle name="Note 4 3 3 15 2" xfId="28506"/>
    <cellStyle name="Note 4 3 3 15 2 2" xfId="28507"/>
    <cellStyle name="Note 4 3 3 15 3" xfId="28508"/>
    <cellStyle name="Note 4 3 3 16" xfId="28509"/>
    <cellStyle name="Note 4 3 3 16 2" xfId="28510"/>
    <cellStyle name="Note 4 3 3 16 2 2" xfId="28511"/>
    <cellStyle name="Note 4 3 3 16 3" xfId="28512"/>
    <cellStyle name="Note 4 3 3 17" xfId="28513"/>
    <cellStyle name="Note 4 3 3 17 2" xfId="28514"/>
    <cellStyle name="Note 4 3 3 17 2 2" xfId="28515"/>
    <cellStyle name="Note 4 3 3 17 3" xfId="28516"/>
    <cellStyle name="Note 4 3 3 18" xfId="28517"/>
    <cellStyle name="Note 4 3 3 18 2" xfId="28518"/>
    <cellStyle name="Note 4 3 3 19" xfId="28519"/>
    <cellStyle name="Note 4 3 3 2" xfId="28520"/>
    <cellStyle name="Note 4 3 3 2 10" xfId="28521"/>
    <cellStyle name="Note 4 3 3 2 10 2" xfId="28522"/>
    <cellStyle name="Note 4 3 3 2 10 2 2" xfId="28523"/>
    <cellStyle name="Note 4 3 3 2 10 3" xfId="28524"/>
    <cellStyle name="Note 4 3 3 2 11" xfId="28525"/>
    <cellStyle name="Note 4 3 3 2 11 2" xfId="28526"/>
    <cellStyle name="Note 4 3 3 2 11 2 2" xfId="28527"/>
    <cellStyle name="Note 4 3 3 2 11 3" xfId="28528"/>
    <cellStyle name="Note 4 3 3 2 12" xfId="28529"/>
    <cellStyle name="Note 4 3 3 2 12 2" xfId="28530"/>
    <cellStyle name="Note 4 3 3 2 12 2 2" xfId="28531"/>
    <cellStyle name="Note 4 3 3 2 12 3" xfId="28532"/>
    <cellStyle name="Note 4 3 3 2 13" xfId="28533"/>
    <cellStyle name="Note 4 3 3 2 13 2" xfId="28534"/>
    <cellStyle name="Note 4 3 3 2 13 2 2" xfId="28535"/>
    <cellStyle name="Note 4 3 3 2 13 3" xfId="28536"/>
    <cellStyle name="Note 4 3 3 2 14" xfId="28537"/>
    <cellStyle name="Note 4 3 3 2 14 2" xfId="28538"/>
    <cellStyle name="Note 4 3 3 2 14 2 2" xfId="28539"/>
    <cellStyle name="Note 4 3 3 2 14 3" xfId="28540"/>
    <cellStyle name="Note 4 3 3 2 15" xfId="28541"/>
    <cellStyle name="Note 4 3 3 2 15 2" xfId="28542"/>
    <cellStyle name="Note 4 3 3 2 15 2 2" xfId="28543"/>
    <cellStyle name="Note 4 3 3 2 15 3" xfId="28544"/>
    <cellStyle name="Note 4 3 3 2 16" xfId="28545"/>
    <cellStyle name="Note 4 3 3 2 16 2" xfId="28546"/>
    <cellStyle name="Note 4 3 3 2 16 2 2" xfId="28547"/>
    <cellStyle name="Note 4 3 3 2 16 3" xfId="28548"/>
    <cellStyle name="Note 4 3 3 2 17" xfId="28549"/>
    <cellStyle name="Note 4 3 3 2 17 2" xfId="28550"/>
    <cellStyle name="Note 4 3 3 2 17 2 2" xfId="28551"/>
    <cellStyle name="Note 4 3 3 2 17 3" xfId="28552"/>
    <cellStyle name="Note 4 3 3 2 18" xfId="28553"/>
    <cellStyle name="Note 4 3 3 2 18 2" xfId="28554"/>
    <cellStyle name="Note 4 3 3 2 18 2 2" xfId="28555"/>
    <cellStyle name="Note 4 3 3 2 18 3" xfId="28556"/>
    <cellStyle name="Note 4 3 3 2 19" xfId="28557"/>
    <cellStyle name="Note 4 3 3 2 19 2" xfId="28558"/>
    <cellStyle name="Note 4 3 3 2 19 2 2" xfId="28559"/>
    <cellStyle name="Note 4 3 3 2 19 3" xfId="28560"/>
    <cellStyle name="Note 4 3 3 2 2" xfId="28561"/>
    <cellStyle name="Note 4 3 3 2 2 2" xfId="28562"/>
    <cellStyle name="Note 4 3 3 2 2 2 2" xfId="28563"/>
    <cellStyle name="Note 4 3 3 2 2 3" xfId="28564"/>
    <cellStyle name="Note 4 3 3 2 20" xfId="28565"/>
    <cellStyle name="Note 4 3 3 2 20 2" xfId="28566"/>
    <cellStyle name="Note 4 3 3 2 20 2 2" xfId="28567"/>
    <cellStyle name="Note 4 3 3 2 20 3" xfId="28568"/>
    <cellStyle name="Note 4 3 3 2 21" xfId="28569"/>
    <cellStyle name="Note 4 3 3 2 21 2" xfId="28570"/>
    <cellStyle name="Note 4 3 3 2 22" xfId="28571"/>
    <cellStyle name="Note 4 3 3 2 3" xfId="28572"/>
    <cellStyle name="Note 4 3 3 2 3 2" xfId="28573"/>
    <cellStyle name="Note 4 3 3 2 3 2 2" xfId="28574"/>
    <cellStyle name="Note 4 3 3 2 3 3" xfId="28575"/>
    <cellStyle name="Note 4 3 3 2 4" xfId="28576"/>
    <cellStyle name="Note 4 3 3 2 4 2" xfId="28577"/>
    <cellStyle name="Note 4 3 3 2 4 2 2" xfId="28578"/>
    <cellStyle name="Note 4 3 3 2 4 3" xfId="28579"/>
    <cellStyle name="Note 4 3 3 2 5" xfId="28580"/>
    <cellStyle name="Note 4 3 3 2 5 2" xfId="28581"/>
    <cellStyle name="Note 4 3 3 2 5 2 2" xfId="28582"/>
    <cellStyle name="Note 4 3 3 2 5 3" xfId="28583"/>
    <cellStyle name="Note 4 3 3 2 6" xfId="28584"/>
    <cellStyle name="Note 4 3 3 2 6 2" xfId="28585"/>
    <cellStyle name="Note 4 3 3 2 6 2 2" xfId="28586"/>
    <cellStyle name="Note 4 3 3 2 6 3" xfId="28587"/>
    <cellStyle name="Note 4 3 3 2 7" xfId="28588"/>
    <cellStyle name="Note 4 3 3 2 7 2" xfId="28589"/>
    <cellStyle name="Note 4 3 3 2 7 2 2" xfId="28590"/>
    <cellStyle name="Note 4 3 3 2 7 3" xfId="28591"/>
    <cellStyle name="Note 4 3 3 2 8" xfId="28592"/>
    <cellStyle name="Note 4 3 3 2 8 2" xfId="28593"/>
    <cellStyle name="Note 4 3 3 2 8 2 2" xfId="28594"/>
    <cellStyle name="Note 4 3 3 2 8 3" xfId="28595"/>
    <cellStyle name="Note 4 3 3 2 9" xfId="28596"/>
    <cellStyle name="Note 4 3 3 2 9 2" xfId="28597"/>
    <cellStyle name="Note 4 3 3 2 9 2 2" xfId="28598"/>
    <cellStyle name="Note 4 3 3 2 9 3" xfId="28599"/>
    <cellStyle name="Note 4 3 3 3" xfId="28600"/>
    <cellStyle name="Note 4 3 3 3 2" xfId="28601"/>
    <cellStyle name="Note 4 3 3 3 2 2" xfId="28602"/>
    <cellStyle name="Note 4 3 3 3 3" xfId="28603"/>
    <cellStyle name="Note 4 3 3 4" xfId="28604"/>
    <cellStyle name="Note 4 3 3 4 2" xfId="28605"/>
    <cellStyle name="Note 4 3 3 4 2 2" xfId="28606"/>
    <cellStyle name="Note 4 3 3 4 3" xfId="28607"/>
    <cellStyle name="Note 4 3 3 5" xfId="28608"/>
    <cellStyle name="Note 4 3 3 5 2" xfId="28609"/>
    <cellStyle name="Note 4 3 3 5 2 2" xfId="28610"/>
    <cellStyle name="Note 4 3 3 5 3" xfId="28611"/>
    <cellStyle name="Note 4 3 3 6" xfId="28612"/>
    <cellStyle name="Note 4 3 3 6 2" xfId="28613"/>
    <cellStyle name="Note 4 3 3 6 2 2" xfId="28614"/>
    <cellStyle name="Note 4 3 3 6 3" xfId="28615"/>
    <cellStyle name="Note 4 3 3 7" xfId="28616"/>
    <cellStyle name="Note 4 3 3 7 2" xfId="28617"/>
    <cellStyle name="Note 4 3 3 7 2 2" xfId="28618"/>
    <cellStyle name="Note 4 3 3 7 3" xfId="28619"/>
    <cellStyle name="Note 4 3 3 8" xfId="28620"/>
    <cellStyle name="Note 4 3 3 8 2" xfId="28621"/>
    <cellStyle name="Note 4 3 3 8 2 2" xfId="28622"/>
    <cellStyle name="Note 4 3 3 8 3" xfId="28623"/>
    <cellStyle name="Note 4 3 3 9" xfId="28624"/>
    <cellStyle name="Note 4 3 3 9 2" xfId="28625"/>
    <cellStyle name="Note 4 3 3 9 2 2" xfId="28626"/>
    <cellStyle name="Note 4 3 3 9 3" xfId="28627"/>
    <cellStyle name="Note 4 3 4" xfId="28628"/>
    <cellStyle name="Note 4 3 4 10" xfId="28629"/>
    <cellStyle name="Note 4 3 4 10 2" xfId="28630"/>
    <cellStyle name="Note 4 3 4 10 2 2" xfId="28631"/>
    <cellStyle name="Note 4 3 4 10 3" xfId="28632"/>
    <cellStyle name="Note 4 3 4 11" xfId="28633"/>
    <cellStyle name="Note 4 3 4 11 2" xfId="28634"/>
    <cellStyle name="Note 4 3 4 11 2 2" xfId="28635"/>
    <cellStyle name="Note 4 3 4 11 3" xfId="28636"/>
    <cellStyle name="Note 4 3 4 12" xfId="28637"/>
    <cellStyle name="Note 4 3 4 12 2" xfId="28638"/>
    <cellStyle name="Note 4 3 4 12 2 2" xfId="28639"/>
    <cellStyle name="Note 4 3 4 12 3" xfId="28640"/>
    <cellStyle name="Note 4 3 4 13" xfId="28641"/>
    <cellStyle name="Note 4 3 4 13 2" xfId="28642"/>
    <cellStyle name="Note 4 3 4 13 2 2" xfId="28643"/>
    <cellStyle name="Note 4 3 4 13 3" xfId="28644"/>
    <cellStyle name="Note 4 3 4 14" xfId="28645"/>
    <cellStyle name="Note 4 3 4 14 2" xfId="28646"/>
    <cellStyle name="Note 4 3 4 14 2 2" xfId="28647"/>
    <cellStyle name="Note 4 3 4 14 3" xfId="28648"/>
    <cellStyle name="Note 4 3 4 15" xfId="28649"/>
    <cellStyle name="Note 4 3 4 15 2" xfId="28650"/>
    <cellStyle name="Note 4 3 4 15 2 2" xfId="28651"/>
    <cellStyle name="Note 4 3 4 15 3" xfId="28652"/>
    <cellStyle name="Note 4 3 4 16" xfId="28653"/>
    <cellStyle name="Note 4 3 4 16 2" xfId="28654"/>
    <cellStyle name="Note 4 3 4 16 2 2" xfId="28655"/>
    <cellStyle name="Note 4 3 4 16 3" xfId="28656"/>
    <cellStyle name="Note 4 3 4 17" xfId="28657"/>
    <cellStyle name="Note 4 3 4 17 2" xfId="28658"/>
    <cellStyle name="Note 4 3 4 17 2 2" xfId="28659"/>
    <cellStyle name="Note 4 3 4 17 3" xfId="28660"/>
    <cellStyle name="Note 4 3 4 18" xfId="28661"/>
    <cellStyle name="Note 4 3 4 18 2" xfId="28662"/>
    <cellStyle name="Note 4 3 4 18 2 2" xfId="28663"/>
    <cellStyle name="Note 4 3 4 18 3" xfId="28664"/>
    <cellStyle name="Note 4 3 4 19" xfId="28665"/>
    <cellStyle name="Note 4 3 4 19 2" xfId="28666"/>
    <cellStyle name="Note 4 3 4 19 2 2" xfId="28667"/>
    <cellStyle name="Note 4 3 4 19 3" xfId="28668"/>
    <cellStyle name="Note 4 3 4 2" xfId="28669"/>
    <cellStyle name="Note 4 3 4 2 10" xfId="28670"/>
    <cellStyle name="Note 4 3 4 2 10 2" xfId="28671"/>
    <cellStyle name="Note 4 3 4 2 10 2 2" xfId="28672"/>
    <cellStyle name="Note 4 3 4 2 10 3" xfId="28673"/>
    <cellStyle name="Note 4 3 4 2 11" xfId="28674"/>
    <cellStyle name="Note 4 3 4 2 11 2" xfId="28675"/>
    <cellStyle name="Note 4 3 4 2 11 2 2" xfId="28676"/>
    <cellStyle name="Note 4 3 4 2 11 3" xfId="28677"/>
    <cellStyle name="Note 4 3 4 2 12" xfId="28678"/>
    <cellStyle name="Note 4 3 4 2 12 2" xfId="28679"/>
    <cellStyle name="Note 4 3 4 2 12 2 2" xfId="28680"/>
    <cellStyle name="Note 4 3 4 2 12 3" xfId="28681"/>
    <cellStyle name="Note 4 3 4 2 13" xfId="28682"/>
    <cellStyle name="Note 4 3 4 2 13 2" xfId="28683"/>
    <cellStyle name="Note 4 3 4 2 13 2 2" xfId="28684"/>
    <cellStyle name="Note 4 3 4 2 13 3" xfId="28685"/>
    <cellStyle name="Note 4 3 4 2 14" xfId="28686"/>
    <cellStyle name="Note 4 3 4 2 14 2" xfId="28687"/>
    <cellStyle name="Note 4 3 4 2 14 2 2" xfId="28688"/>
    <cellStyle name="Note 4 3 4 2 14 3" xfId="28689"/>
    <cellStyle name="Note 4 3 4 2 15" xfId="28690"/>
    <cellStyle name="Note 4 3 4 2 15 2" xfId="28691"/>
    <cellStyle name="Note 4 3 4 2 15 2 2" xfId="28692"/>
    <cellStyle name="Note 4 3 4 2 15 3" xfId="28693"/>
    <cellStyle name="Note 4 3 4 2 16" xfId="28694"/>
    <cellStyle name="Note 4 3 4 2 16 2" xfId="28695"/>
    <cellStyle name="Note 4 3 4 2 16 2 2" xfId="28696"/>
    <cellStyle name="Note 4 3 4 2 16 3" xfId="28697"/>
    <cellStyle name="Note 4 3 4 2 17" xfId="28698"/>
    <cellStyle name="Note 4 3 4 2 17 2" xfId="28699"/>
    <cellStyle name="Note 4 3 4 2 17 2 2" xfId="28700"/>
    <cellStyle name="Note 4 3 4 2 17 3" xfId="28701"/>
    <cellStyle name="Note 4 3 4 2 18" xfId="28702"/>
    <cellStyle name="Note 4 3 4 2 18 2" xfId="28703"/>
    <cellStyle name="Note 4 3 4 2 18 2 2" xfId="28704"/>
    <cellStyle name="Note 4 3 4 2 18 3" xfId="28705"/>
    <cellStyle name="Note 4 3 4 2 19" xfId="28706"/>
    <cellStyle name="Note 4 3 4 2 19 2" xfId="28707"/>
    <cellStyle name="Note 4 3 4 2 19 2 2" xfId="28708"/>
    <cellStyle name="Note 4 3 4 2 19 3" xfId="28709"/>
    <cellStyle name="Note 4 3 4 2 2" xfId="28710"/>
    <cellStyle name="Note 4 3 4 2 2 2" xfId="28711"/>
    <cellStyle name="Note 4 3 4 2 2 2 2" xfId="28712"/>
    <cellStyle name="Note 4 3 4 2 2 3" xfId="28713"/>
    <cellStyle name="Note 4 3 4 2 20" xfId="28714"/>
    <cellStyle name="Note 4 3 4 2 20 2" xfId="28715"/>
    <cellStyle name="Note 4 3 4 2 20 2 2" xfId="28716"/>
    <cellStyle name="Note 4 3 4 2 20 3" xfId="28717"/>
    <cellStyle name="Note 4 3 4 2 21" xfId="28718"/>
    <cellStyle name="Note 4 3 4 2 21 2" xfId="28719"/>
    <cellStyle name="Note 4 3 4 2 22" xfId="28720"/>
    <cellStyle name="Note 4 3 4 2 3" xfId="28721"/>
    <cellStyle name="Note 4 3 4 2 3 2" xfId="28722"/>
    <cellStyle name="Note 4 3 4 2 3 2 2" xfId="28723"/>
    <cellStyle name="Note 4 3 4 2 3 3" xfId="28724"/>
    <cellStyle name="Note 4 3 4 2 4" xfId="28725"/>
    <cellStyle name="Note 4 3 4 2 4 2" xfId="28726"/>
    <cellStyle name="Note 4 3 4 2 4 2 2" xfId="28727"/>
    <cellStyle name="Note 4 3 4 2 4 3" xfId="28728"/>
    <cellStyle name="Note 4 3 4 2 5" xfId="28729"/>
    <cellStyle name="Note 4 3 4 2 5 2" xfId="28730"/>
    <cellStyle name="Note 4 3 4 2 5 2 2" xfId="28731"/>
    <cellStyle name="Note 4 3 4 2 5 3" xfId="28732"/>
    <cellStyle name="Note 4 3 4 2 6" xfId="28733"/>
    <cellStyle name="Note 4 3 4 2 6 2" xfId="28734"/>
    <cellStyle name="Note 4 3 4 2 6 2 2" xfId="28735"/>
    <cellStyle name="Note 4 3 4 2 6 3" xfId="28736"/>
    <cellStyle name="Note 4 3 4 2 7" xfId="28737"/>
    <cellStyle name="Note 4 3 4 2 7 2" xfId="28738"/>
    <cellStyle name="Note 4 3 4 2 7 2 2" xfId="28739"/>
    <cellStyle name="Note 4 3 4 2 7 3" xfId="28740"/>
    <cellStyle name="Note 4 3 4 2 8" xfId="28741"/>
    <cellStyle name="Note 4 3 4 2 8 2" xfId="28742"/>
    <cellStyle name="Note 4 3 4 2 8 2 2" xfId="28743"/>
    <cellStyle name="Note 4 3 4 2 8 3" xfId="28744"/>
    <cellStyle name="Note 4 3 4 2 9" xfId="28745"/>
    <cellStyle name="Note 4 3 4 2 9 2" xfId="28746"/>
    <cellStyle name="Note 4 3 4 2 9 2 2" xfId="28747"/>
    <cellStyle name="Note 4 3 4 2 9 3" xfId="28748"/>
    <cellStyle name="Note 4 3 4 20" xfId="28749"/>
    <cellStyle name="Note 4 3 4 20 2" xfId="28750"/>
    <cellStyle name="Note 4 3 4 20 2 2" xfId="28751"/>
    <cellStyle name="Note 4 3 4 20 3" xfId="28752"/>
    <cellStyle name="Note 4 3 4 21" xfId="28753"/>
    <cellStyle name="Note 4 3 4 21 2" xfId="28754"/>
    <cellStyle name="Note 4 3 4 21 2 2" xfId="28755"/>
    <cellStyle name="Note 4 3 4 21 3" xfId="28756"/>
    <cellStyle name="Note 4 3 4 22" xfId="28757"/>
    <cellStyle name="Note 4 3 4 22 2" xfId="28758"/>
    <cellStyle name="Note 4 3 4 23" xfId="28759"/>
    <cellStyle name="Note 4 3 4 3" xfId="28760"/>
    <cellStyle name="Note 4 3 4 3 2" xfId="28761"/>
    <cellStyle name="Note 4 3 4 3 2 2" xfId="28762"/>
    <cellStyle name="Note 4 3 4 3 3" xfId="28763"/>
    <cellStyle name="Note 4 3 4 4" xfId="28764"/>
    <cellStyle name="Note 4 3 4 4 2" xfId="28765"/>
    <cellStyle name="Note 4 3 4 4 2 2" xfId="28766"/>
    <cellStyle name="Note 4 3 4 4 3" xfId="28767"/>
    <cellStyle name="Note 4 3 4 5" xfId="28768"/>
    <cellStyle name="Note 4 3 4 5 2" xfId="28769"/>
    <cellStyle name="Note 4 3 4 5 2 2" xfId="28770"/>
    <cellStyle name="Note 4 3 4 5 3" xfId="28771"/>
    <cellStyle name="Note 4 3 4 6" xfId="28772"/>
    <cellStyle name="Note 4 3 4 6 2" xfId="28773"/>
    <cellStyle name="Note 4 3 4 6 2 2" xfId="28774"/>
    <cellStyle name="Note 4 3 4 6 3" xfId="28775"/>
    <cellStyle name="Note 4 3 4 7" xfId="28776"/>
    <cellStyle name="Note 4 3 4 7 2" xfId="28777"/>
    <cellStyle name="Note 4 3 4 7 2 2" xfId="28778"/>
    <cellStyle name="Note 4 3 4 7 3" xfId="28779"/>
    <cellStyle name="Note 4 3 4 8" xfId="28780"/>
    <cellStyle name="Note 4 3 4 8 2" xfId="28781"/>
    <cellStyle name="Note 4 3 4 8 2 2" xfId="28782"/>
    <cellStyle name="Note 4 3 4 8 3" xfId="28783"/>
    <cellStyle name="Note 4 3 4 9" xfId="28784"/>
    <cellStyle name="Note 4 3 4 9 2" xfId="28785"/>
    <cellStyle name="Note 4 3 4 9 2 2" xfId="28786"/>
    <cellStyle name="Note 4 3 4 9 3" xfId="28787"/>
    <cellStyle name="Note 4 3 5" xfId="28788"/>
    <cellStyle name="Note 4 3 5 10" xfId="28789"/>
    <cellStyle name="Note 4 3 5 10 2" xfId="28790"/>
    <cellStyle name="Note 4 3 5 10 2 2" xfId="28791"/>
    <cellStyle name="Note 4 3 5 10 3" xfId="28792"/>
    <cellStyle name="Note 4 3 5 11" xfId="28793"/>
    <cellStyle name="Note 4 3 5 11 2" xfId="28794"/>
    <cellStyle name="Note 4 3 5 11 2 2" xfId="28795"/>
    <cellStyle name="Note 4 3 5 11 3" xfId="28796"/>
    <cellStyle name="Note 4 3 5 12" xfId="28797"/>
    <cellStyle name="Note 4 3 5 12 2" xfId="28798"/>
    <cellStyle name="Note 4 3 5 12 2 2" xfId="28799"/>
    <cellStyle name="Note 4 3 5 12 3" xfId="28800"/>
    <cellStyle name="Note 4 3 5 13" xfId="28801"/>
    <cellStyle name="Note 4 3 5 13 2" xfId="28802"/>
    <cellStyle name="Note 4 3 5 13 2 2" xfId="28803"/>
    <cellStyle name="Note 4 3 5 13 3" xfId="28804"/>
    <cellStyle name="Note 4 3 5 14" xfId="28805"/>
    <cellStyle name="Note 4 3 5 14 2" xfId="28806"/>
    <cellStyle name="Note 4 3 5 14 2 2" xfId="28807"/>
    <cellStyle name="Note 4 3 5 14 3" xfId="28808"/>
    <cellStyle name="Note 4 3 5 15" xfId="28809"/>
    <cellStyle name="Note 4 3 5 15 2" xfId="28810"/>
    <cellStyle name="Note 4 3 5 15 2 2" xfId="28811"/>
    <cellStyle name="Note 4 3 5 15 3" xfId="28812"/>
    <cellStyle name="Note 4 3 5 16" xfId="28813"/>
    <cellStyle name="Note 4 3 5 16 2" xfId="28814"/>
    <cellStyle name="Note 4 3 5 16 2 2" xfId="28815"/>
    <cellStyle name="Note 4 3 5 16 3" xfId="28816"/>
    <cellStyle name="Note 4 3 5 17" xfId="28817"/>
    <cellStyle name="Note 4 3 5 17 2" xfId="28818"/>
    <cellStyle name="Note 4 3 5 17 2 2" xfId="28819"/>
    <cellStyle name="Note 4 3 5 17 3" xfId="28820"/>
    <cellStyle name="Note 4 3 5 18" xfId="28821"/>
    <cellStyle name="Note 4 3 5 18 2" xfId="28822"/>
    <cellStyle name="Note 4 3 5 18 2 2" xfId="28823"/>
    <cellStyle name="Note 4 3 5 18 3" xfId="28824"/>
    <cellStyle name="Note 4 3 5 19" xfId="28825"/>
    <cellStyle name="Note 4 3 5 19 2" xfId="28826"/>
    <cellStyle name="Note 4 3 5 19 2 2" xfId="28827"/>
    <cellStyle name="Note 4 3 5 19 3" xfId="28828"/>
    <cellStyle name="Note 4 3 5 2" xfId="28829"/>
    <cellStyle name="Note 4 3 5 2 2" xfId="28830"/>
    <cellStyle name="Note 4 3 5 2 2 2" xfId="28831"/>
    <cellStyle name="Note 4 3 5 2 3" xfId="28832"/>
    <cellStyle name="Note 4 3 5 20" xfId="28833"/>
    <cellStyle name="Note 4 3 5 20 2" xfId="28834"/>
    <cellStyle name="Note 4 3 5 20 2 2" xfId="28835"/>
    <cellStyle name="Note 4 3 5 20 3" xfId="28836"/>
    <cellStyle name="Note 4 3 5 21" xfId="28837"/>
    <cellStyle name="Note 4 3 5 21 2" xfId="28838"/>
    <cellStyle name="Note 4 3 5 22" xfId="28839"/>
    <cellStyle name="Note 4 3 5 3" xfId="28840"/>
    <cellStyle name="Note 4 3 5 3 2" xfId="28841"/>
    <cellStyle name="Note 4 3 5 3 2 2" xfId="28842"/>
    <cellStyle name="Note 4 3 5 3 3" xfId="28843"/>
    <cellStyle name="Note 4 3 5 4" xfId="28844"/>
    <cellStyle name="Note 4 3 5 4 2" xfId="28845"/>
    <cellStyle name="Note 4 3 5 4 2 2" xfId="28846"/>
    <cellStyle name="Note 4 3 5 4 3" xfId="28847"/>
    <cellStyle name="Note 4 3 5 5" xfId="28848"/>
    <cellStyle name="Note 4 3 5 5 2" xfId="28849"/>
    <cellStyle name="Note 4 3 5 5 2 2" xfId="28850"/>
    <cellStyle name="Note 4 3 5 5 3" xfId="28851"/>
    <cellStyle name="Note 4 3 5 6" xfId="28852"/>
    <cellStyle name="Note 4 3 5 6 2" xfId="28853"/>
    <cellStyle name="Note 4 3 5 6 2 2" xfId="28854"/>
    <cellStyle name="Note 4 3 5 6 3" xfId="28855"/>
    <cellStyle name="Note 4 3 5 7" xfId="28856"/>
    <cellStyle name="Note 4 3 5 7 2" xfId="28857"/>
    <cellStyle name="Note 4 3 5 7 2 2" xfId="28858"/>
    <cellStyle name="Note 4 3 5 7 3" xfId="28859"/>
    <cellStyle name="Note 4 3 5 8" xfId="28860"/>
    <cellStyle name="Note 4 3 5 8 2" xfId="28861"/>
    <cellStyle name="Note 4 3 5 8 2 2" xfId="28862"/>
    <cellStyle name="Note 4 3 5 8 3" xfId="28863"/>
    <cellStyle name="Note 4 3 5 9" xfId="28864"/>
    <cellStyle name="Note 4 3 5 9 2" xfId="28865"/>
    <cellStyle name="Note 4 3 5 9 2 2" xfId="28866"/>
    <cellStyle name="Note 4 3 5 9 3" xfId="28867"/>
    <cellStyle name="Note 4 3 6" xfId="28868"/>
    <cellStyle name="Note 4 3 6 2" xfId="28869"/>
    <cellStyle name="Note 4 3 6 2 2" xfId="28870"/>
    <cellStyle name="Note 4 3 6 3" xfId="28871"/>
    <cellStyle name="Note 4 3 7" xfId="28872"/>
    <cellStyle name="Note 4 3 7 2" xfId="28873"/>
    <cellStyle name="Note 4 3 7 2 2" xfId="28874"/>
    <cellStyle name="Note 4 3 7 3" xfId="28875"/>
    <cellStyle name="Note 4 3 8" xfId="28876"/>
    <cellStyle name="Note 4 3 8 2" xfId="28877"/>
    <cellStyle name="Note 4 3 8 2 2" xfId="28878"/>
    <cellStyle name="Note 4 3 8 3" xfId="28879"/>
    <cellStyle name="Note 4 3 9" xfId="28880"/>
    <cellStyle name="Note 4 3 9 2" xfId="28881"/>
    <cellStyle name="Note 4 3 9 2 2" xfId="28882"/>
    <cellStyle name="Note 4 3 9 3" xfId="28883"/>
    <cellStyle name="Note 4 4" xfId="28884"/>
    <cellStyle name="Note 4 4 10" xfId="28885"/>
    <cellStyle name="Note 4 4 10 2" xfId="28886"/>
    <cellStyle name="Note 4 4 10 2 2" xfId="28887"/>
    <cellStyle name="Note 4 4 10 3" xfId="28888"/>
    <cellStyle name="Note 4 4 11" xfId="28889"/>
    <cellStyle name="Note 4 4 11 2" xfId="28890"/>
    <cellStyle name="Note 4 4 11 2 2" xfId="28891"/>
    <cellStyle name="Note 4 4 11 3" xfId="28892"/>
    <cellStyle name="Note 4 4 12" xfId="28893"/>
    <cellStyle name="Note 4 4 12 2" xfId="28894"/>
    <cellStyle name="Note 4 4 12 2 2" xfId="28895"/>
    <cellStyle name="Note 4 4 12 3" xfId="28896"/>
    <cellStyle name="Note 4 4 13" xfId="28897"/>
    <cellStyle name="Note 4 4 13 2" xfId="28898"/>
    <cellStyle name="Note 4 4 13 2 2" xfId="28899"/>
    <cellStyle name="Note 4 4 13 3" xfId="28900"/>
    <cellStyle name="Note 4 4 14" xfId="28901"/>
    <cellStyle name="Note 4 4 14 2" xfId="28902"/>
    <cellStyle name="Note 4 4 14 2 2" xfId="28903"/>
    <cellStyle name="Note 4 4 14 3" xfId="28904"/>
    <cellStyle name="Note 4 4 15" xfId="28905"/>
    <cellStyle name="Note 4 4 15 2" xfId="28906"/>
    <cellStyle name="Note 4 4 15 2 2" xfId="28907"/>
    <cellStyle name="Note 4 4 15 3" xfId="28908"/>
    <cellStyle name="Note 4 4 16" xfId="28909"/>
    <cellStyle name="Note 4 4 16 2" xfId="28910"/>
    <cellStyle name="Note 4 4 16 2 2" xfId="28911"/>
    <cellStyle name="Note 4 4 16 3" xfId="28912"/>
    <cellStyle name="Note 4 4 17" xfId="28913"/>
    <cellStyle name="Note 4 4 17 2" xfId="28914"/>
    <cellStyle name="Note 4 4 17 2 2" xfId="28915"/>
    <cellStyle name="Note 4 4 17 3" xfId="28916"/>
    <cellStyle name="Note 4 4 18" xfId="28917"/>
    <cellStyle name="Note 4 4 18 2" xfId="28918"/>
    <cellStyle name="Note 4 4 19" xfId="28919"/>
    <cellStyle name="Note 4 4 2" xfId="28920"/>
    <cellStyle name="Note 4 4 2 10" xfId="28921"/>
    <cellStyle name="Note 4 4 2 10 2" xfId="28922"/>
    <cellStyle name="Note 4 4 2 10 2 2" xfId="28923"/>
    <cellStyle name="Note 4 4 2 10 3" xfId="28924"/>
    <cellStyle name="Note 4 4 2 11" xfId="28925"/>
    <cellStyle name="Note 4 4 2 11 2" xfId="28926"/>
    <cellStyle name="Note 4 4 2 11 2 2" xfId="28927"/>
    <cellStyle name="Note 4 4 2 11 3" xfId="28928"/>
    <cellStyle name="Note 4 4 2 12" xfId="28929"/>
    <cellStyle name="Note 4 4 2 12 2" xfId="28930"/>
    <cellStyle name="Note 4 4 2 12 2 2" xfId="28931"/>
    <cellStyle name="Note 4 4 2 12 3" xfId="28932"/>
    <cellStyle name="Note 4 4 2 13" xfId="28933"/>
    <cellStyle name="Note 4 4 2 13 2" xfId="28934"/>
    <cellStyle name="Note 4 4 2 13 2 2" xfId="28935"/>
    <cellStyle name="Note 4 4 2 13 3" xfId="28936"/>
    <cellStyle name="Note 4 4 2 14" xfId="28937"/>
    <cellStyle name="Note 4 4 2 14 2" xfId="28938"/>
    <cellStyle name="Note 4 4 2 14 2 2" xfId="28939"/>
    <cellStyle name="Note 4 4 2 14 3" xfId="28940"/>
    <cellStyle name="Note 4 4 2 15" xfId="28941"/>
    <cellStyle name="Note 4 4 2 15 2" xfId="28942"/>
    <cellStyle name="Note 4 4 2 15 2 2" xfId="28943"/>
    <cellStyle name="Note 4 4 2 15 3" xfId="28944"/>
    <cellStyle name="Note 4 4 2 16" xfId="28945"/>
    <cellStyle name="Note 4 4 2 16 2" xfId="28946"/>
    <cellStyle name="Note 4 4 2 16 2 2" xfId="28947"/>
    <cellStyle name="Note 4 4 2 16 3" xfId="28948"/>
    <cellStyle name="Note 4 4 2 17" xfId="28949"/>
    <cellStyle name="Note 4 4 2 17 2" xfId="28950"/>
    <cellStyle name="Note 4 4 2 17 2 2" xfId="28951"/>
    <cellStyle name="Note 4 4 2 17 3" xfId="28952"/>
    <cellStyle name="Note 4 4 2 18" xfId="28953"/>
    <cellStyle name="Note 4 4 2 18 2" xfId="28954"/>
    <cellStyle name="Note 4 4 2 18 2 2" xfId="28955"/>
    <cellStyle name="Note 4 4 2 18 3" xfId="28956"/>
    <cellStyle name="Note 4 4 2 19" xfId="28957"/>
    <cellStyle name="Note 4 4 2 19 2" xfId="28958"/>
    <cellStyle name="Note 4 4 2 19 2 2" xfId="28959"/>
    <cellStyle name="Note 4 4 2 19 3" xfId="28960"/>
    <cellStyle name="Note 4 4 2 2" xfId="28961"/>
    <cellStyle name="Note 4 4 2 2 2" xfId="28962"/>
    <cellStyle name="Note 4 4 2 2 2 2" xfId="28963"/>
    <cellStyle name="Note 4 4 2 2 2 3" xfId="28964"/>
    <cellStyle name="Note 4 4 2 2 3" xfId="28965"/>
    <cellStyle name="Note 4 4 2 2 4" xfId="28966"/>
    <cellStyle name="Note 4 4 2 20" xfId="28967"/>
    <cellStyle name="Note 4 4 2 20 2" xfId="28968"/>
    <cellStyle name="Note 4 4 2 20 2 2" xfId="28969"/>
    <cellStyle name="Note 4 4 2 20 3" xfId="28970"/>
    <cellStyle name="Note 4 4 2 21" xfId="28971"/>
    <cellStyle name="Note 4 4 2 21 2" xfId="28972"/>
    <cellStyle name="Note 4 4 2 22" xfId="28973"/>
    <cellStyle name="Note 4 4 2 3" xfId="28974"/>
    <cellStyle name="Note 4 4 2 3 2" xfId="28975"/>
    <cellStyle name="Note 4 4 2 3 2 2" xfId="28976"/>
    <cellStyle name="Note 4 4 2 3 3" xfId="28977"/>
    <cellStyle name="Note 4 4 2 4" xfId="28978"/>
    <cellStyle name="Note 4 4 2 4 2" xfId="28979"/>
    <cellStyle name="Note 4 4 2 4 2 2" xfId="28980"/>
    <cellStyle name="Note 4 4 2 4 3" xfId="28981"/>
    <cellStyle name="Note 4 4 2 5" xfId="28982"/>
    <cellStyle name="Note 4 4 2 5 2" xfId="28983"/>
    <cellStyle name="Note 4 4 2 5 2 2" xfId="28984"/>
    <cellStyle name="Note 4 4 2 5 3" xfId="28985"/>
    <cellStyle name="Note 4 4 2 6" xfId="28986"/>
    <cellStyle name="Note 4 4 2 6 2" xfId="28987"/>
    <cellStyle name="Note 4 4 2 6 2 2" xfId="28988"/>
    <cellStyle name="Note 4 4 2 6 3" xfId="28989"/>
    <cellStyle name="Note 4 4 2 7" xfId="28990"/>
    <cellStyle name="Note 4 4 2 7 2" xfId="28991"/>
    <cellStyle name="Note 4 4 2 7 2 2" xfId="28992"/>
    <cellStyle name="Note 4 4 2 7 3" xfId="28993"/>
    <cellStyle name="Note 4 4 2 8" xfId="28994"/>
    <cellStyle name="Note 4 4 2 8 2" xfId="28995"/>
    <cellStyle name="Note 4 4 2 8 2 2" xfId="28996"/>
    <cellStyle name="Note 4 4 2 8 3" xfId="28997"/>
    <cellStyle name="Note 4 4 2 9" xfId="28998"/>
    <cellStyle name="Note 4 4 2 9 2" xfId="28999"/>
    <cellStyle name="Note 4 4 2 9 2 2" xfId="29000"/>
    <cellStyle name="Note 4 4 2 9 3" xfId="29001"/>
    <cellStyle name="Note 4 4 3" xfId="29002"/>
    <cellStyle name="Note 4 4 3 2" xfId="29003"/>
    <cellStyle name="Note 4 4 3 2 2" xfId="29004"/>
    <cellStyle name="Note 4 4 3 2 3" xfId="29005"/>
    <cellStyle name="Note 4 4 3 3" xfId="29006"/>
    <cellStyle name="Note 4 4 3 4" xfId="29007"/>
    <cellStyle name="Note 4 4 4" xfId="29008"/>
    <cellStyle name="Note 4 4 4 2" xfId="29009"/>
    <cellStyle name="Note 4 4 4 2 2" xfId="29010"/>
    <cellStyle name="Note 4 4 4 3" xfId="29011"/>
    <cellStyle name="Note 4 4 5" xfId="29012"/>
    <cellStyle name="Note 4 4 5 2" xfId="29013"/>
    <cellStyle name="Note 4 4 5 2 2" xfId="29014"/>
    <cellStyle name="Note 4 4 5 3" xfId="29015"/>
    <cellStyle name="Note 4 4 6" xfId="29016"/>
    <cellStyle name="Note 4 4 6 2" xfId="29017"/>
    <cellStyle name="Note 4 4 6 2 2" xfId="29018"/>
    <cellStyle name="Note 4 4 6 3" xfId="29019"/>
    <cellStyle name="Note 4 4 7" xfId="29020"/>
    <cellStyle name="Note 4 4 7 2" xfId="29021"/>
    <cellStyle name="Note 4 4 7 2 2" xfId="29022"/>
    <cellStyle name="Note 4 4 7 3" xfId="29023"/>
    <cellStyle name="Note 4 4 8" xfId="29024"/>
    <cellStyle name="Note 4 4 8 2" xfId="29025"/>
    <cellStyle name="Note 4 4 8 2 2" xfId="29026"/>
    <cellStyle name="Note 4 4 8 3" xfId="29027"/>
    <cellStyle name="Note 4 4 9" xfId="29028"/>
    <cellStyle name="Note 4 4 9 2" xfId="29029"/>
    <cellStyle name="Note 4 4 9 2 2" xfId="29030"/>
    <cellStyle name="Note 4 4 9 3" xfId="29031"/>
    <cellStyle name="Note 4 5" xfId="29032"/>
    <cellStyle name="Note 4 5 10" xfId="29033"/>
    <cellStyle name="Note 4 5 10 2" xfId="29034"/>
    <cellStyle name="Note 4 5 10 2 2" xfId="29035"/>
    <cellStyle name="Note 4 5 10 3" xfId="29036"/>
    <cellStyle name="Note 4 5 11" xfId="29037"/>
    <cellStyle name="Note 4 5 11 2" xfId="29038"/>
    <cellStyle name="Note 4 5 11 2 2" xfId="29039"/>
    <cellStyle name="Note 4 5 11 3" xfId="29040"/>
    <cellStyle name="Note 4 5 12" xfId="29041"/>
    <cellStyle name="Note 4 5 12 2" xfId="29042"/>
    <cellStyle name="Note 4 5 12 2 2" xfId="29043"/>
    <cellStyle name="Note 4 5 12 3" xfId="29044"/>
    <cellStyle name="Note 4 5 13" xfId="29045"/>
    <cellStyle name="Note 4 5 13 2" xfId="29046"/>
    <cellStyle name="Note 4 5 13 2 2" xfId="29047"/>
    <cellStyle name="Note 4 5 13 3" xfId="29048"/>
    <cellStyle name="Note 4 5 14" xfId="29049"/>
    <cellStyle name="Note 4 5 14 2" xfId="29050"/>
    <cellStyle name="Note 4 5 14 2 2" xfId="29051"/>
    <cellStyle name="Note 4 5 14 3" xfId="29052"/>
    <cellStyle name="Note 4 5 15" xfId="29053"/>
    <cellStyle name="Note 4 5 15 2" xfId="29054"/>
    <cellStyle name="Note 4 5 15 2 2" xfId="29055"/>
    <cellStyle name="Note 4 5 15 3" xfId="29056"/>
    <cellStyle name="Note 4 5 16" xfId="29057"/>
    <cellStyle name="Note 4 5 16 2" xfId="29058"/>
    <cellStyle name="Note 4 5 16 2 2" xfId="29059"/>
    <cellStyle name="Note 4 5 16 3" xfId="29060"/>
    <cellStyle name="Note 4 5 17" xfId="29061"/>
    <cellStyle name="Note 4 5 17 2" xfId="29062"/>
    <cellStyle name="Note 4 5 17 2 2" xfId="29063"/>
    <cellStyle name="Note 4 5 17 3" xfId="29064"/>
    <cellStyle name="Note 4 5 18" xfId="29065"/>
    <cellStyle name="Note 4 5 18 2" xfId="29066"/>
    <cellStyle name="Note 4 5 19" xfId="29067"/>
    <cellStyle name="Note 4 5 2" xfId="29068"/>
    <cellStyle name="Note 4 5 2 10" xfId="29069"/>
    <cellStyle name="Note 4 5 2 10 2" xfId="29070"/>
    <cellStyle name="Note 4 5 2 10 2 2" xfId="29071"/>
    <cellStyle name="Note 4 5 2 10 3" xfId="29072"/>
    <cellStyle name="Note 4 5 2 11" xfId="29073"/>
    <cellStyle name="Note 4 5 2 11 2" xfId="29074"/>
    <cellStyle name="Note 4 5 2 11 2 2" xfId="29075"/>
    <cellStyle name="Note 4 5 2 11 3" xfId="29076"/>
    <cellStyle name="Note 4 5 2 12" xfId="29077"/>
    <cellStyle name="Note 4 5 2 12 2" xfId="29078"/>
    <cellStyle name="Note 4 5 2 12 2 2" xfId="29079"/>
    <cellStyle name="Note 4 5 2 12 3" xfId="29080"/>
    <cellStyle name="Note 4 5 2 13" xfId="29081"/>
    <cellStyle name="Note 4 5 2 13 2" xfId="29082"/>
    <cellStyle name="Note 4 5 2 13 2 2" xfId="29083"/>
    <cellStyle name="Note 4 5 2 13 3" xfId="29084"/>
    <cellStyle name="Note 4 5 2 14" xfId="29085"/>
    <cellStyle name="Note 4 5 2 14 2" xfId="29086"/>
    <cellStyle name="Note 4 5 2 14 2 2" xfId="29087"/>
    <cellStyle name="Note 4 5 2 14 3" xfId="29088"/>
    <cellStyle name="Note 4 5 2 15" xfId="29089"/>
    <cellStyle name="Note 4 5 2 15 2" xfId="29090"/>
    <cellStyle name="Note 4 5 2 15 2 2" xfId="29091"/>
    <cellStyle name="Note 4 5 2 15 3" xfId="29092"/>
    <cellStyle name="Note 4 5 2 16" xfId="29093"/>
    <cellStyle name="Note 4 5 2 16 2" xfId="29094"/>
    <cellStyle name="Note 4 5 2 16 2 2" xfId="29095"/>
    <cellStyle name="Note 4 5 2 16 3" xfId="29096"/>
    <cellStyle name="Note 4 5 2 17" xfId="29097"/>
    <cellStyle name="Note 4 5 2 17 2" xfId="29098"/>
    <cellStyle name="Note 4 5 2 17 2 2" xfId="29099"/>
    <cellStyle name="Note 4 5 2 17 3" xfId="29100"/>
    <cellStyle name="Note 4 5 2 18" xfId="29101"/>
    <cellStyle name="Note 4 5 2 18 2" xfId="29102"/>
    <cellStyle name="Note 4 5 2 18 2 2" xfId="29103"/>
    <cellStyle name="Note 4 5 2 18 3" xfId="29104"/>
    <cellStyle name="Note 4 5 2 19" xfId="29105"/>
    <cellStyle name="Note 4 5 2 19 2" xfId="29106"/>
    <cellStyle name="Note 4 5 2 19 2 2" xfId="29107"/>
    <cellStyle name="Note 4 5 2 19 3" xfId="29108"/>
    <cellStyle name="Note 4 5 2 2" xfId="29109"/>
    <cellStyle name="Note 4 5 2 2 2" xfId="29110"/>
    <cellStyle name="Note 4 5 2 2 2 2" xfId="29111"/>
    <cellStyle name="Note 4 5 2 2 2 3" xfId="29112"/>
    <cellStyle name="Note 4 5 2 2 3" xfId="29113"/>
    <cellStyle name="Note 4 5 2 2 4" xfId="29114"/>
    <cellStyle name="Note 4 5 2 20" xfId="29115"/>
    <cellStyle name="Note 4 5 2 20 2" xfId="29116"/>
    <cellStyle name="Note 4 5 2 20 2 2" xfId="29117"/>
    <cellStyle name="Note 4 5 2 20 3" xfId="29118"/>
    <cellStyle name="Note 4 5 2 21" xfId="29119"/>
    <cellStyle name="Note 4 5 2 21 2" xfId="29120"/>
    <cellStyle name="Note 4 5 2 22" xfId="29121"/>
    <cellStyle name="Note 4 5 2 3" xfId="29122"/>
    <cellStyle name="Note 4 5 2 3 2" xfId="29123"/>
    <cellStyle name="Note 4 5 2 3 2 2" xfId="29124"/>
    <cellStyle name="Note 4 5 2 3 3" xfId="29125"/>
    <cellStyle name="Note 4 5 2 4" xfId="29126"/>
    <cellStyle name="Note 4 5 2 4 2" xfId="29127"/>
    <cellStyle name="Note 4 5 2 4 2 2" xfId="29128"/>
    <cellStyle name="Note 4 5 2 4 3" xfId="29129"/>
    <cellStyle name="Note 4 5 2 5" xfId="29130"/>
    <cellStyle name="Note 4 5 2 5 2" xfId="29131"/>
    <cellStyle name="Note 4 5 2 5 2 2" xfId="29132"/>
    <cellStyle name="Note 4 5 2 5 3" xfId="29133"/>
    <cellStyle name="Note 4 5 2 6" xfId="29134"/>
    <cellStyle name="Note 4 5 2 6 2" xfId="29135"/>
    <cellStyle name="Note 4 5 2 6 2 2" xfId="29136"/>
    <cellStyle name="Note 4 5 2 6 3" xfId="29137"/>
    <cellStyle name="Note 4 5 2 7" xfId="29138"/>
    <cellStyle name="Note 4 5 2 7 2" xfId="29139"/>
    <cellStyle name="Note 4 5 2 7 2 2" xfId="29140"/>
    <cellStyle name="Note 4 5 2 7 3" xfId="29141"/>
    <cellStyle name="Note 4 5 2 8" xfId="29142"/>
    <cellStyle name="Note 4 5 2 8 2" xfId="29143"/>
    <cellStyle name="Note 4 5 2 8 2 2" xfId="29144"/>
    <cellStyle name="Note 4 5 2 8 3" xfId="29145"/>
    <cellStyle name="Note 4 5 2 9" xfId="29146"/>
    <cellStyle name="Note 4 5 2 9 2" xfId="29147"/>
    <cellStyle name="Note 4 5 2 9 2 2" xfId="29148"/>
    <cellStyle name="Note 4 5 2 9 3" xfId="29149"/>
    <cellStyle name="Note 4 5 3" xfId="29150"/>
    <cellStyle name="Note 4 5 3 2" xfId="29151"/>
    <cellStyle name="Note 4 5 3 2 2" xfId="29152"/>
    <cellStyle name="Note 4 5 3 2 3" xfId="29153"/>
    <cellStyle name="Note 4 5 3 3" xfId="29154"/>
    <cellStyle name="Note 4 5 3 4" xfId="29155"/>
    <cellStyle name="Note 4 5 4" xfId="29156"/>
    <cellStyle name="Note 4 5 4 2" xfId="29157"/>
    <cellStyle name="Note 4 5 4 2 2" xfId="29158"/>
    <cellStyle name="Note 4 5 4 3" xfId="29159"/>
    <cellStyle name="Note 4 5 5" xfId="29160"/>
    <cellStyle name="Note 4 5 5 2" xfId="29161"/>
    <cellStyle name="Note 4 5 5 2 2" xfId="29162"/>
    <cellStyle name="Note 4 5 5 3" xfId="29163"/>
    <cellStyle name="Note 4 5 6" xfId="29164"/>
    <cellStyle name="Note 4 5 6 2" xfId="29165"/>
    <cellStyle name="Note 4 5 6 2 2" xfId="29166"/>
    <cellStyle name="Note 4 5 6 3" xfId="29167"/>
    <cellStyle name="Note 4 5 7" xfId="29168"/>
    <cellStyle name="Note 4 5 7 2" xfId="29169"/>
    <cellStyle name="Note 4 5 7 2 2" xfId="29170"/>
    <cellStyle name="Note 4 5 7 3" xfId="29171"/>
    <cellStyle name="Note 4 5 8" xfId="29172"/>
    <cellStyle name="Note 4 5 8 2" xfId="29173"/>
    <cellStyle name="Note 4 5 8 2 2" xfId="29174"/>
    <cellStyle name="Note 4 5 8 3" xfId="29175"/>
    <cellStyle name="Note 4 5 9" xfId="29176"/>
    <cellStyle name="Note 4 5 9 2" xfId="29177"/>
    <cellStyle name="Note 4 5 9 2 2" xfId="29178"/>
    <cellStyle name="Note 4 5 9 3" xfId="29179"/>
    <cellStyle name="Note 4 6" xfId="29180"/>
    <cellStyle name="Note 4 6 10" xfId="29181"/>
    <cellStyle name="Note 4 6 10 2" xfId="29182"/>
    <cellStyle name="Note 4 6 10 2 2" xfId="29183"/>
    <cellStyle name="Note 4 6 10 3" xfId="29184"/>
    <cellStyle name="Note 4 6 11" xfId="29185"/>
    <cellStyle name="Note 4 6 11 2" xfId="29186"/>
    <cellStyle name="Note 4 6 11 2 2" xfId="29187"/>
    <cellStyle name="Note 4 6 11 3" xfId="29188"/>
    <cellStyle name="Note 4 6 12" xfId="29189"/>
    <cellStyle name="Note 4 6 12 2" xfId="29190"/>
    <cellStyle name="Note 4 6 12 2 2" xfId="29191"/>
    <cellStyle name="Note 4 6 12 3" xfId="29192"/>
    <cellStyle name="Note 4 6 13" xfId="29193"/>
    <cellStyle name="Note 4 6 13 2" xfId="29194"/>
    <cellStyle name="Note 4 6 13 2 2" xfId="29195"/>
    <cellStyle name="Note 4 6 13 3" xfId="29196"/>
    <cellStyle name="Note 4 6 14" xfId="29197"/>
    <cellStyle name="Note 4 6 14 2" xfId="29198"/>
    <cellStyle name="Note 4 6 14 2 2" xfId="29199"/>
    <cellStyle name="Note 4 6 14 3" xfId="29200"/>
    <cellStyle name="Note 4 6 15" xfId="29201"/>
    <cellStyle name="Note 4 6 15 2" xfId="29202"/>
    <cellStyle name="Note 4 6 15 2 2" xfId="29203"/>
    <cellStyle name="Note 4 6 15 3" xfId="29204"/>
    <cellStyle name="Note 4 6 16" xfId="29205"/>
    <cellStyle name="Note 4 6 16 2" xfId="29206"/>
    <cellStyle name="Note 4 6 16 2 2" xfId="29207"/>
    <cellStyle name="Note 4 6 16 3" xfId="29208"/>
    <cellStyle name="Note 4 6 17" xfId="29209"/>
    <cellStyle name="Note 4 6 17 2" xfId="29210"/>
    <cellStyle name="Note 4 6 17 2 2" xfId="29211"/>
    <cellStyle name="Note 4 6 17 3" xfId="29212"/>
    <cellStyle name="Note 4 6 18" xfId="29213"/>
    <cellStyle name="Note 4 6 18 2" xfId="29214"/>
    <cellStyle name="Note 4 6 18 2 2" xfId="29215"/>
    <cellStyle name="Note 4 6 18 3" xfId="29216"/>
    <cellStyle name="Note 4 6 19" xfId="29217"/>
    <cellStyle name="Note 4 6 19 2" xfId="29218"/>
    <cellStyle name="Note 4 6 19 2 2" xfId="29219"/>
    <cellStyle name="Note 4 6 19 3" xfId="29220"/>
    <cellStyle name="Note 4 6 2" xfId="29221"/>
    <cellStyle name="Note 4 6 2 10" xfId="29222"/>
    <cellStyle name="Note 4 6 2 10 2" xfId="29223"/>
    <cellStyle name="Note 4 6 2 10 2 2" xfId="29224"/>
    <cellStyle name="Note 4 6 2 10 3" xfId="29225"/>
    <cellStyle name="Note 4 6 2 11" xfId="29226"/>
    <cellStyle name="Note 4 6 2 11 2" xfId="29227"/>
    <cellStyle name="Note 4 6 2 11 2 2" xfId="29228"/>
    <cellStyle name="Note 4 6 2 11 3" xfId="29229"/>
    <cellStyle name="Note 4 6 2 12" xfId="29230"/>
    <cellStyle name="Note 4 6 2 12 2" xfId="29231"/>
    <cellStyle name="Note 4 6 2 12 2 2" xfId="29232"/>
    <cellStyle name="Note 4 6 2 12 3" xfId="29233"/>
    <cellStyle name="Note 4 6 2 13" xfId="29234"/>
    <cellStyle name="Note 4 6 2 13 2" xfId="29235"/>
    <cellStyle name="Note 4 6 2 13 2 2" xfId="29236"/>
    <cellStyle name="Note 4 6 2 13 3" xfId="29237"/>
    <cellStyle name="Note 4 6 2 14" xfId="29238"/>
    <cellStyle name="Note 4 6 2 14 2" xfId="29239"/>
    <cellStyle name="Note 4 6 2 14 2 2" xfId="29240"/>
    <cellStyle name="Note 4 6 2 14 3" xfId="29241"/>
    <cellStyle name="Note 4 6 2 15" xfId="29242"/>
    <cellStyle name="Note 4 6 2 15 2" xfId="29243"/>
    <cellStyle name="Note 4 6 2 15 2 2" xfId="29244"/>
    <cellStyle name="Note 4 6 2 15 3" xfId="29245"/>
    <cellStyle name="Note 4 6 2 16" xfId="29246"/>
    <cellStyle name="Note 4 6 2 16 2" xfId="29247"/>
    <cellStyle name="Note 4 6 2 16 2 2" xfId="29248"/>
    <cellStyle name="Note 4 6 2 16 3" xfId="29249"/>
    <cellStyle name="Note 4 6 2 17" xfId="29250"/>
    <cellStyle name="Note 4 6 2 17 2" xfId="29251"/>
    <cellStyle name="Note 4 6 2 17 2 2" xfId="29252"/>
    <cellStyle name="Note 4 6 2 17 3" xfId="29253"/>
    <cellStyle name="Note 4 6 2 18" xfId="29254"/>
    <cellStyle name="Note 4 6 2 18 2" xfId="29255"/>
    <cellStyle name="Note 4 6 2 18 2 2" xfId="29256"/>
    <cellStyle name="Note 4 6 2 18 3" xfId="29257"/>
    <cellStyle name="Note 4 6 2 19" xfId="29258"/>
    <cellStyle name="Note 4 6 2 19 2" xfId="29259"/>
    <cellStyle name="Note 4 6 2 19 2 2" xfId="29260"/>
    <cellStyle name="Note 4 6 2 19 3" xfId="29261"/>
    <cellStyle name="Note 4 6 2 2" xfId="29262"/>
    <cellStyle name="Note 4 6 2 2 2" xfId="29263"/>
    <cellStyle name="Note 4 6 2 2 2 2" xfId="29264"/>
    <cellStyle name="Note 4 6 2 2 3" xfId="29265"/>
    <cellStyle name="Note 4 6 2 20" xfId="29266"/>
    <cellStyle name="Note 4 6 2 20 2" xfId="29267"/>
    <cellStyle name="Note 4 6 2 20 2 2" xfId="29268"/>
    <cellStyle name="Note 4 6 2 20 3" xfId="29269"/>
    <cellStyle name="Note 4 6 2 21" xfId="29270"/>
    <cellStyle name="Note 4 6 2 21 2" xfId="29271"/>
    <cellStyle name="Note 4 6 2 22" xfId="29272"/>
    <cellStyle name="Note 4 6 2 3" xfId="29273"/>
    <cellStyle name="Note 4 6 2 3 2" xfId="29274"/>
    <cellStyle name="Note 4 6 2 3 2 2" xfId="29275"/>
    <cellStyle name="Note 4 6 2 3 3" xfId="29276"/>
    <cellStyle name="Note 4 6 2 4" xfId="29277"/>
    <cellStyle name="Note 4 6 2 4 2" xfId="29278"/>
    <cellStyle name="Note 4 6 2 4 2 2" xfId="29279"/>
    <cellStyle name="Note 4 6 2 4 3" xfId="29280"/>
    <cellStyle name="Note 4 6 2 5" xfId="29281"/>
    <cellStyle name="Note 4 6 2 5 2" xfId="29282"/>
    <cellStyle name="Note 4 6 2 5 2 2" xfId="29283"/>
    <cellStyle name="Note 4 6 2 5 3" xfId="29284"/>
    <cellStyle name="Note 4 6 2 6" xfId="29285"/>
    <cellStyle name="Note 4 6 2 6 2" xfId="29286"/>
    <cellStyle name="Note 4 6 2 6 2 2" xfId="29287"/>
    <cellStyle name="Note 4 6 2 6 3" xfId="29288"/>
    <cellStyle name="Note 4 6 2 7" xfId="29289"/>
    <cellStyle name="Note 4 6 2 7 2" xfId="29290"/>
    <cellStyle name="Note 4 6 2 7 2 2" xfId="29291"/>
    <cellStyle name="Note 4 6 2 7 3" xfId="29292"/>
    <cellStyle name="Note 4 6 2 8" xfId="29293"/>
    <cellStyle name="Note 4 6 2 8 2" xfId="29294"/>
    <cellStyle name="Note 4 6 2 8 2 2" xfId="29295"/>
    <cellStyle name="Note 4 6 2 8 3" xfId="29296"/>
    <cellStyle name="Note 4 6 2 9" xfId="29297"/>
    <cellStyle name="Note 4 6 2 9 2" xfId="29298"/>
    <cellStyle name="Note 4 6 2 9 2 2" xfId="29299"/>
    <cellStyle name="Note 4 6 2 9 3" xfId="29300"/>
    <cellStyle name="Note 4 6 20" xfId="29301"/>
    <cellStyle name="Note 4 6 20 2" xfId="29302"/>
    <cellStyle name="Note 4 6 20 2 2" xfId="29303"/>
    <cellStyle name="Note 4 6 20 3" xfId="29304"/>
    <cellStyle name="Note 4 6 21" xfId="29305"/>
    <cellStyle name="Note 4 6 21 2" xfId="29306"/>
    <cellStyle name="Note 4 6 21 2 2" xfId="29307"/>
    <cellStyle name="Note 4 6 21 3" xfId="29308"/>
    <cellStyle name="Note 4 6 22" xfId="29309"/>
    <cellStyle name="Note 4 6 22 2" xfId="29310"/>
    <cellStyle name="Note 4 6 23" xfId="29311"/>
    <cellStyle name="Note 4 6 3" xfId="29312"/>
    <cellStyle name="Note 4 6 3 2" xfId="29313"/>
    <cellStyle name="Note 4 6 3 2 2" xfId="29314"/>
    <cellStyle name="Note 4 6 3 3" xfId="29315"/>
    <cellStyle name="Note 4 6 4" xfId="29316"/>
    <cellStyle name="Note 4 6 4 2" xfId="29317"/>
    <cellStyle name="Note 4 6 4 2 2" xfId="29318"/>
    <cellStyle name="Note 4 6 4 3" xfId="29319"/>
    <cellStyle name="Note 4 6 5" xfId="29320"/>
    <cellStyle name="Note 4 6 5 2" xfId="29321"/>
    <cellStyle name="Note 4 6 5 2 2" xfId="29322"/>
    <cellStyle name="Note 4 6 5 3" xfId="29323"/>
    <cellStyle name="Note 4 6 6" xfId="29324"/>
    <cellStyle name="Note 4 6 6 2" xfId="29325"/>
    <cellStyle name="Note 4 6 6 2 2" xfId="29326"/>
    <cellStyle name="Note 4 6 6 3" xfId="29327"/>
    <cellStyle name="Note 4 6 7" xfId="29328"/>
    <cellStyle name="Note 4 6 7 2" xfId="29329"/>
    <cellStyle name="Note 4 6 7 2 2" xfId="29330"/>
    <cellStyle name="Note 4 6 7 3" xfId="29331"/>
    <cellStyle name="Note 4 6 8" xfId="29332"/>
    <cellStyle name="Note 4 6 8 2" xfId="29333"/>
    <cellStyle name="Note 4 6 8 2 2" xfId="29334"/>
    <cellStyle name="Note 4 6 8 3" xfId="29335"/>
    <cellStyle name="Note 4 6 9" xfId="29336"/>
    <cellStyle name="Note 4 6 9 2" xfId="29337"/>
    <cellStyle name="Note 4 6 9 2 2" xfId="29338"/>
    <cellStyle name="Note 4 6 9 3" xfId="29339"/>
    <cellStyle name="Note 4 7" xfId="29340"/>
    <cellStyle name="Note 4 7 10" xfId="29341"/>
    <cellStyle name="Note 4 7 10 2" xfId="29342"/>
    <cellStyle name="Note 4 7 10 2 2" xfId="29343"/>
    <cellStyle name="Note 4 7 10 3" xfId="29344"/>
    <cellStyle name="Note 4 7 11" xfId="29345"/>
    <cellStyle name="Note 4 7 11 2" xfId="29346"/>
    <cellStyle name="Note 4 7 11 2 2" xfId="29347"/>
    <cellStyle name="Note 4 7 11 3" xfId="29348"/>
    <cellStyle name="Note 4 7 12" xfId="29349"/>
    <cellStyle name="Note 4 7 12 2" xfId="29350"/>
    <cellStyle name="Note 4 7 12 2 2" xfId="29351"/>
    <cellStyle name="Note 4 7 12 3" xfId="29352"/>
    <cellStyle name="Note 4 7 13" xfId="29353"/>
    <cellStyle name="Note 4 7 13 2" xfId="29354"/>
    <cellStyle name="Note 4 7 13 2 2" xfId="29355"/>
    <cellStyle name="Note 4 7 13 3" xfId="29356"/>
    <cellStyle name="Note 4 7 14" xfId="29357"/>
    <cellStyle name="Note 4 7 14 2" xfId="29358"/>
    <cellStyle name="Note 4 7 14 2 2" xfId="29359"/>
    <cellStyle name="Note 4 7 14 3" xfId="29360"/>
    <cellStyle name="Note 4 7 15" xfId="29361"/>
    <cellStyle name="Note 4 7 15 2" xfId="29362"/>
    <cellStyle name="Note 4 7 15 2 2" xfId="29363"/>
    <cellStyle name="Note 4 7 15 3" xfId="29364"/>
    <cellStyle name="Note 4 7 16" xfId="29365"/>
    <cellStyle name="Note 4 7 16 2" xfId="29366"/>
    <cellStyle name="Note 4 7 16 2 2" xfId="29367"/>
    <cellStyle name="Note 4 7 16 3" xfId="29368"/>
    <cellStyle name="Note 4 7 17" xfId="29369"/>
    <cellStyle name="Note 4 7 17 2" xfId="29370"/>
    <cellStyle name="Note 4 7 17 2 2" xfId="29371"/>
    <cellStyle name="Note 4 7 17 3" xfId="29372"/>
    <cellStyle name="Note 4 7 18" xfId="29373"/>
    <cellStyle name="Note 4 7 18 2" xfId="29374"/>
    <cellStyle name="Note 4 7 18 2 2" xfId="29375"/>
    <cellStyle name="Note 4 7 18 3" xfId="29376"/>
    <cellStyle name="Note 4 7 19" xfId="29377"/>
    <cellStyle name="Note 4 7 19 2" xfId="29378"/>
    <cellStyle name="Note 4 7 19 2 2" xfId="29379"/>
    <cellStyle name="Note 4 7 19 3" xfId="29380"/>
    <cellStyle name="Note 4 7 2" xfId="29381"/>
    <cellStyle name="Note 4 7 2 2" xfId="29382"/>
    <cellStyle name="Note 4 7 2 2 2" xfId="29383"/>
    <cellStyle name="Note 4 7 2 3" xfId="29384"/>
    <cellStyle name="Note 4 7 20" xfId="29385"/>
    <cellStyle name="Note 4 7 20 2" xfId="29386"/>
    <cellStyle name="Note 4 7 20 2 2" xfId="29387"/>
    <cellStyle name="Note 4 7 20 3" xfId="29388"/>
    <cellStyle name="Note 4 7 21" xfId="29389"/>
    <cellStyle name="Note 4 7 21 2" xfId="29390"/>
    <cellStyle name="Note 4 7 22" xfId="29391"/>
    <cellStyle name="Note 4 7 3" xfId="29392"/>
    <cellStyle name="Note 4 7 3 2" xfId="29393"/>
    <cellStyle name="Note 4 7 3 2 2" xfId="29394"/>
    <cellStyle name="Note 4 7 3 3" xfId="29395"/>
    <cellStyle name="Note 4 7 4" xfId="29396"/>
    <cellStyle name="Note 4 7 4 2" xfId="29397"/>
    <cellStyle name="Note 4 7 4 2 2" xfId="29398"/>
    <cellStyle name="Note 4 7 4 3" xfId="29399"/>
    <cellStyle name="Note 4 7 5" xfId="29400"/>
    <cellStyle name="Note 4 7 5 2" xfId="29401"/>
    <cellStyle name="Note 4 7 5 2 2" xfId="29402"/>
    <cellStyle name="Note 4 7 5 3" xfId="29403"/>
    <cellStyle name="Note 4 7 6" xfId="29404"/>
    <cellStyle name="Note 4 7 6 2" xfId="29405"/>
    <cellStyle name="Note 4 7 6 2 2" xfId="29406"/>
    <cellStyle name="Note 4 7 6 3" xfId="29407"/>
    <cellStyle name="Note 4 7 7" xfId="29408"/>
    <cellStyle name="Note 4 7 7 2" xfId="29409"/>
    <cellStyle name="Note 4 7 7 2 2" xfId="29410"/>
    <cellStyle name="Note 4 7 7 3" xfId="29411"/>
    <cellStyle name="Note 4 7 8" xfId="29412"/>
    <cellStyle name="Note 4 7 8 2" xfId="29413"/>
    <cellStyle name="Note 4 7 8 2 2" xfId="29414"/>
    <cellStyle name="Note 4 7 8 3" xfId="29415"/>
    <cellStyle name="Note 4 7 9" xfId="29416"/>
    <cellStyle name="Note 4 7 9 2" xfId="29417"/>
    <cellStyle name="Note 4 7 9 2 2" xfId="29418"/>
    <cellStyle name="Note 4 7 9 3" xfId="29419"/>
    <cellStyle name="Note 4 8" xfId="29420"/>
    <cellStyle name="Note 4 8 2" xfId="29421"/>
    <cellStyle name="Note 4 8 2 2" xfId="29422"/>
    <cellStyle name="Note 4 8 3" xfId="29423"/>
    <cellStyle name="Note 4 9" xfId="29424"/>
    <cellStyle name="Note 4 9 2" xfId="29425"/>
    <cellStyle name="Note 4 9 2 2" xfId="29426"/>
    <cellStyle name="Note 4 9 3" xfId="29427"/>
    <cellStyle name="Note 5" xfId="29428"/>
    <cellStyle name="Note 5 10" xfId="29429"/>
    <cellStyle name="Note 5 10 2" xfId="29430"/>
    <cellStyle name="Note 5 10 2 2" xfId="29431"/>
    <cellStyle name="Note 5 10 3" xfId="29432"/>
    <cellStyle name="Note 5 11" xfId="29433"/>
    <cellStyle name="Note 5 11 2" xfId="29434"/>
    <cellStyle name="Note 5 11 2 2" xfId="29435"/>
    <cellStyle name="Note 5 11 3" xfId="29436"/>
    <cellStyle name="Note 5 12" xfId="29437"/>
    <cellStyle name="Note 5 12 2" xfId="29438"/>
    <cellStyle name="Note 5 12 2 2" xfId="29439"/>
    <cellStyle name="Note 5 12 3" xfId="29440"/>
    <cellStyle name="Note 5 13" xfId="29441"/>
    <cellStyle name="Note 5 13 2" xfId="29442"/>
    <cellStyle name="Note 5 13 2 2" xfId="29443"/>
    <cellStyle name="Note 5 13 3" xfId="29444"/>
    <cellStyle name="Note 5 14" xfId="29445"/>
    <cellStyle name="Note 5 14 2" xfId="29446"/>
    <cellStyle name="Note 5 14 2 2" xfId="29447"/>
    <cellStyle name="Note 5 14 3" xfId="29448"/>
    <cellStyle name="Note 5 15" xfId="29449"/>
    <cellStyle name="Note 5 15 2" xfId="29450"/>
    <cellStyle name="Note 5 15 2 2" xfId="29451"/>
    <cellStyle name="Note 5 15 3" xfId="29452"/>
    <cellStyle name="Note 5 16" xfId="29453"/>
    <cellStyle name="Note 5 16 2" xfId="29454"/>
    <cellStyle name="Note 5 16 2 2" xfId="29455"/>
    <cellStyle name="Note 5 16 3" xfId="29456"/>
    <cellStyle name="Note 5 17" xfId="29457"/>
    <cellStyle name="Note 5 17 2" xfId="29458"/>
    <cellStyle name="Note 5 17 2 2" xfId="29459"/>
    <cellStyle name="Note 5 17 3" xfId="29460"/>
    <cellStyle name="Note 5 18" xfId="29461"/>
    <cellStyle name="Note 5 18 2" xfId="29462"/>
    <cellStyle name="Note 5 18 2 2" xfId="29463"/>
    <cellStyle name="Note 5 18 3" xfId="29464"/>
    <cellStyle name="Note 5 19" xfId="29465"/>
    <cellStyle name="Note 5 19 2" xfId="29466"/>
    <cellStyle name="Note 5 19 2 2" xfId="29467"/>
    <cellStyle name="Note 5 19 3" xfId="29468"/>
    <cellStyle name="Note 5 2" xfId="29469"/>
    <cellStyle name="Note 5 2 10" xfId="29470"/>
    <cellStyle name="Note 5 2 10 2" xfId="29471"/>
    <cellStyle name="Note 5 2 10 2 2" xfId="29472"/>
    <cellStyle name="Note 5 2 10 3" xfId="29473"/>
    <cellStyle name="Note 5 2 11" xfId="29474"/>
    <cellStyle name="Note 5 2 11 2" xfId="29475"/>
    <cellStyle name="Note 5 2 11 2 2" xfId="29476"/>
    <cellStyle name="Note 5 2 11 3" xfId="29477"/>
    <cellStyle name="Note 5 2 12" xfId="29478"/>
    <cellStyle name="Note 5 2 12 2" xfId="29479"/>
    <cellStyle name="Note 5 2 12 2 2" xfId="29480"/>
    <cellStyle name="Note 5 2 12 3" xfId="29481"/>
    <cellStyle name="Note 5 2 13" xfId="29482"/>
    <cellStyle name="Note 5 2 13 2" xfId="29483"/>
    <cellStyle name="Note 5 2 13 2 2" xfId="29484"/>
    <cellStyle name="Note 5 2 13 3" xfId="29485"/>
    <cellStyle name="Note 5 2 14" xfId="29486"/>
    <cellStyle name="Note 5 2 14 2" xfId="29487"/>
    <cellStyle name="Note 5 2 14 2 2" xfId="29488"/>
    <cellStyle name="Note 5 2 14 3" xfId="29489"/>
    <cellStyle name="Note 5 2 15" xfId="29490"/>
    <cellStyle name="Note 5 2 15 2" xfId="29491"/>
    <cellStyle name="Note 5 2 15 2 2" xfId="29492"/>
    <cellStyle name="Note 5 2 15 3" xfId="29493"/>
    <cellStyle name="Note 5 2 16" xfId="29494"/>
    <cellStyle name="Note 5 2 16 2" xfId="29495"/>
    <cellStyle name="Note 5 2 16 2 2" xfId="29496"/>
    <cellStyle name="Note 5 2 16 3" xfId="29497"/>
    <cellStyle name="Note 5 2 17" xfId="29498"/>
    <cellStyle name="Note 5 2 17 2" xfId="29499"/>
    <cellStyle name="Note 5 2 17 2 2" xfId="29500"/>
    <cellStyle name="Note 5 2 17 3" xfId="29501"/>
    <cellStyle name="Note 5 2 18" xfId="29502"/>
    <cellStyle name="Note 5 2 18 2" xfId="29503"/>
    <cellStyle name="Note 5 2 18 2 2" xfId="29504"/>
    <cellStyle name="Note 5 2 18 3" xfId="29505"/>
    <cellStyle name="Note 5 2 19" xfId="29506"/>
    <cellStyle name="Note 5 2 19 2" xfId="29507"/>
    <cellStyle name="Note 5 2 19 2 2" xfId="29508"/>
    <cellStyle name="Note 5 2 19 3" xfId="29509"/>
    <cellStyle name="Note 5 2 2" xfId="29510"/>
    <cellStyle name="Note 5 2 2 10" xfId="29511"/>
    <cellStyle name="Note 5 2 2 10 2" xfId="29512"/>
    <cellStyle name="Note 5 2 2 10 2 2" xfId="29513"/>
    <cellStyle name="Note 5 2 2 10 3" xfId="29514"/>
    <cellStyle name="Note 5 2 2 11" xfId="29515"/>
    <cellStyle name="Note 5 2 2 11 2" xfId="29516"/>
    <cellStyle name="Note 5 2 2 11 2 2" xfId="29517"/>
    <cellStyle name="Note 5 2 2 11 3" xfId="29518"/>
    <cellStyle name="Note 5 2 2 12" xfId="29519"/>
    <cellStyle name="Note 5 2 2 12 2" xfId="29520"/>
    <cellStyle name="Note 5 2 2 12 2 2" xfId="29521"/>
    <cellStyle name="Note 5 2 2 12 3" xfId="29522"/>
    <cellStyle name="Note 5 2 2 13" xfId="29523"/>
    <cellStyle name="Note 5 2 2 13 2" xfId="29524"/>
    <cellStyle name="Note 5 2 2 13 2 2" xfId="29525"/>
    <cellStyle name="Note 5 2 2 13 3" xfId="29526"/>
    <cellStyle name="Note 5 2 2 14" xfId="29527"/>
    <cellStyle name="Note 5 2 2 14 2" xfId="29528"/>
    <cellStyle name="Note 5 2 2 14 2 2" xfId="29529"/>
    <cellStyle name="Note 5 2 2 14 3" xfId="29530"/>
    <cellStyle name="Note 5 2 2 15" xfId="29531"/>
    <cellStyle name="Note 5 2 2 15 2" xfId="29532"/>
    <cellStyle name="Note 5 2 2 15 2 2" xfId="29533"/>
    <cellStyle name="Note 5 2 2 15 3" xfId="29534"/>
    <cellStyle name="Note 5 2 2 16" xfId="29535"/>
    <cellStyle name="Note 5 2 2 16 2" xfId="29536"/>
    <cellStyle name="Note 5 2 2 16 2 2" xfId="29537"/>
    <cellStyle name="Note 5 2 2 16 3" xfId="29538"/>
    <cellStyle name="Note 5 2 2 17" xfId="29539"/>
    <cellStyle name="Note 5 2 2 17 2" xfId="29540"/>
    <cellStyle name="Note 5 2 2 17 2 2" xfId="29541"/>
    <cellStyle name="Note 5 2 2 17 3" xfId="29542"/>
    <cellStyle name="Note 5 2 2 18" xfId="29543"/>
    <cellStyle name="Note 5 2 2 18 2" xfId="29544"/>
    <cellStyle name="Note 5 2 2 18 2 2" xfId="29545"/>
    <cellStyle name="Note 5 2 2 18 3" xfId="29546"/>
    <cellStyle name="Note 5 2 2 19" xfId="29547"/>
    <cellStyle name="Note 5 2 2 19 2" xfId="29548"/>
    <cellStyle name="Note 5 2 2 19 2 2" xfId="29549"/>
    <cellStyle name="Note 5 2 2 19 3" xfId="29550"/>
    <cellStyle name="Note 5 2 2 2" xfId="29551"/>
    <cellStyle name="Note 5 2 2 2 10" xfId="29552"/>
    <cellStyle name="Note 5 2 2 2 10 2" xfId="29553"/>
    <cellStyle name="Note 5 2 2 2 10 2 2" xfId="29554"/>
    <cellStyle name="Note 5 2 2 2 10 3" xfId="29555"/>
    <cellStyle name="Note 5 2 2 2 11" xfId="29556"/>
    <cellStyle name="Note 5 2 2 2 11 2" xfId="29557"/>
    <cellStyle name="Note 5 2 2 2 11 2 2" xfId="29558"/>
    <cellStyle name="Note 5 2 2 2 11 3" xfId="29559"/>
    <cellStyle name="Note 5 2 2 2 12" xfId="29560"/>
    <cellStyle name="Note 5 2 2 2 12 2" xfId="29561"/>
    <cellStyle name="Note 5 2 2 2 12 2 2" xfId="29562"/>
    <cellStyle name="Note 5 2 2 2 12 3" xfId="29563"/>
    <cellStyle name="Note 5 2 2 2 13" xfId="29564"/>
    <cellStyle name="Note 5 2 2 2 13 2" xfId="29565"/>
    <cellStyle name="Note 5 2 2 2 13 2 2" xfId="29566"/>
    <cellStyle name="Note 5 2 2 2 13 3" xfId="29567"/>
    <cellStyle name="Note 5 2 2 2 14" xfId="29568"/>
    <cellStyle name="Note 5 2 2 2 14 2" xfId="29569"/>
    <cellStyle name="Note 5 2 2 2 14 2 2" xfId="29570"/>
    <cellStyle name="Note 5 2 2 2 14 3" xfId="29571"/>
    <cellStyle name="Note 5 2 2 2 15" xfId="29572"/>
    <cellStyle name="Note 5 2 2 2 15 2" xfId="29573"/>
    <cellStyle name="Note 5 2 2 2 15 2 2" xfId="29574"/>
    <cellStyle name="Note 5 2 2 2 15 3" xfId="29575"/>
    <cellStyle name="Note 5 2 2 2 16" xfId="29576"/>
    <cellStyle name="Note 5 2 2 2 16 2" xfId="29577"/>
    <cellStyle name="Note 5 2 2 2 16 2 2" xfId="29578"/>
    <cellStyle name="Note 5 2 2 2 16 3" xfId="29579"/>
    <cellStyle name="Note 5 2 2 2 17" xfId="29580"/>
    <cellStyle name="Note 5 2 2 2 17 2" xfId="29581"/>
    <cellStyle name="Note 5 2 2 2 17 2 2" xfId="29582"/>
    <cellStyle name="Note 5 2 2 2 17 3" xfId="29583"/>
    <cellStyle name="Note 5 2 2 2 18" xfId="29584"/>
    <cellStyle name="Note 5 2 2 2 18 2" xfId="29585"/>
    <cellStyle name="Note 5 2 2 2 19" xfId="29586"/>
    <cellStyle name="Note 5 2 2 2 2" xfId="29587"/>
    <cellStyle name="Note 5 2 2 2 2 10" xfId="29588"/>
    <cellStyle name="Note 5 2 2 2 2 10 2" xfId="29589"/>
    <cellStyle name="Note 5 2 2 2 2 10 2 2" xfId="29590"/>
    <cellStyle name="Note 5 2 2 2 2 10 3" xfId="29591"/>
    <cellStyle name="Note 5 2 2 2 2 11" xfId="29592"/>
    <cellStyle name="Note 5 2 2 2 2 11 2" xfId="29593"/>
    <cellStyle name="Note 5 2 2 2 2 11 2 2" xfId="29594"/>
    <cellStyle name="Note 5 2 2 2 2 11 3" xfId="29595"/>
    <cellStyle name="Note 5 2 2 2 2 12" xfId="29596"/>
    <cellStyle name="Note 5 2 2 2 2 12 2" xfId="29597"/>
    <cellStyle name="Note 5 2 2 2 2 12 2 2" xfId="29598"/>
    <cellStyle name="Note 5 2 2 2 2 12 3" xfId="29599"/>
    <cellStyle name="Note 5 2 2 2 2 13" xfId="29600"/>
    <cellStyle name="Note 5 2 2 2 2 13 2" xfId="29601"/>
    <cellStyle name="Note 5 2 2 2 2 13 2 2" xfId="29602"/>
    <cellStyle name="Note 5 2 2 2 2 13 3" xfId="29603"/>
    <cellStyle name="Note 5 2 2 2 2 14" xfId="29604"/>
    <cellStyle name="Note 5 2 2 2 2 14 2" xfId="29605"/>
    <cellStyle name="Note 5 2 2 2 2 14 2 2" xfId="29606"/>
    <cellStyle name="Note 5 2 2 2 2 14 3" xfId="29607"/>
    <cellStyle name="Note 5 2 2 2 2 15" xfId="29608"/>
    <cellStyle name="Note 5 2 2 2 2 15 2" xfId="29609"/>
    <cellStyle name="Note 5 2 2 2 2 15 2 2" xfId="29610"/>
    <cellStyle name="Note 5 2 2 2 2 15 3" xfId="29611"/>
    <cellStyle name="Note 5 2 2 2 2 16" xfId="29612"/>
    <cellStyle name="Note 5 2 2 2 2 16 2" xfId="29613"/>
    <cellStyle name="Note 5 2 2 2 2 16 2 2" xfId="29614"/>
    <cellStyle name="Note 5 2 2 2 2 16 3" xfId="29615"/>
    <cellStyle name="Note 5 2 2 2 2 17" xfId="29616"/>
    <cellStyle name="Note 5 2 2 2 2 17 2" xfId="29617"/>
    <cellStyle name="Note 5 2 2 2 2 17 2 2" xfId="29618"/>
    <cellStyle name="Note 5 2 2 2 2 17 3" xfId="29619"/>
    <cellStyle name="Note 5 2 2 2 2 18" xfId="29620"/>
    <cellStyle name="Note 5 2 2 2 2 18 2" xfId="29621"/>
    <cellStyle name="Note 5 2 2 2 2 18 2 2" xfId="29622"/>
    <cellStyle name="Note 5 2 2 2 2 18 3" xfId="29623"/>
    <cellStyle name="Note 5 2 2 2 2 19" xfId="29624"/>
    <cellStyle name="Note 5 2 2 2 2 19 2" xfId="29625"/>
    <cellStyle name="Note 5 2 2 2 2 19 2 2" xfId="29626"/>
    <cellStyle name="Note 5 2 2 2 2 19 3" xfId="29627"/>
    <cellStyle name="Note 5 2 2 2 2 2" xfId="29628"/>
    <cellStyle name="Note 5 2 2 2 2 2 2" xfId="29629"/>
    <cellStyle name="Note 5 2 2 2 2 2 2 2" xfId="29630"/>
    <cellStyle name="Note 5 2 2 2 2 2 3" xfId="29631"/>
    <cellStyle name="Note 5 2 2 2 2 20" xfId="29632"/>
    <cellStyle name="Note 5 2 2 2 2 20 2" xfId="29633"/>
    <cellStyle name="Note 5 2 2 2 2 20 2 2" xfId="29634"/>
    <cellStyle name="Note 5 2 2 2 2 20 3" xfId="29635"/>
    <cellStyle name="Note 5 2 2 2 2 21" xfId="29636"/>
    <cellStyle name="Note 5 2 2 2 2 21 2" xfId="29637"/>
    <cellStyle name="Note 5 2 2 2 2 22" xfId="29638"/>
    <cellStyle name="Note 5 2 2 2 2 3" xfId="29639"/>
    <cellStyle name="Note 5 2 2 2 2 3 2" xfId="29640"/>
    <cellStyle name="Note 5 2 2 2 2 3 2 2" xfId="29641"/>
    <cellStyle name="Note 5 2 2 2 2 3 3" xfId="29642"/>
    <cellStyle name="Note 5 2 2 2 2 4" xfId="29643"/>
    <cellStyle name="Note 5 2 2 2 2 4 2" xfId="29644"/>
    <cellStyle name="Note 5 2 2 2 2 4 2 2" xfId="29645"/>
    <cellStyle name="Note 5 2 2 2 2 4 3" xfId="29646"/>
    <cellStyle name="Note 5 2 2 2 2 5" xfId="29647"/>
    <cellStyle name="Note 5 2 2 2 2 5 2" xfId="29648"/>
    <cellStyle name="Note 5 2 2 2 2 5 2 2" xfId="29649"/>
    <cellStyle name="Note 5 2 2 2 2 5 3" xfId="29650"/>
    <cellStyle name="Note 5 2 2 2 2 6" xfId="29651"/>
    <cellStyle name="Note 5 2 2 2 2 6 2" xfId="29652"/>
    <cellStyle name="Note 5 2 2 2 2 6 2 2" xfId="29653"/>
    <cellStyle name="Note 5 2 2 2 2 6 3" xfId="29654"/>
    <cellStyle name="Note 5 2 2 2 2 7" xfId="29655"/>
    <cellStyle name="Note 5 2 2 2 2 7 2" xfId="29656"/>
    <cellStyle name="Note 5 2 2 2 2 7 2 2" xfId="29657"/>
    <cellStyle name="Note 5 2 2 2 2 7 3" xfId="29658"/>
    <cellStyle name="Note 5 2 2 2 2 8" xfId="29659"/>
    <cellStyle name="Note 5 2 2 2 2 8 2" xfId="29660"/>
    <cellStyle name="Note 5 2 2 2 2 8 2 2" xfId="29661"/>
    <cellStyle name="Note 5 2 2 2 2 8 3" xfId="29662"/>
    <cellStyle name="Note 5 2 2 2 2 9" xfId="29663"/>
    <cellStyle name="Note 5 2 2 2 2 9 2" xfId="29664"/>
    <cellStyle name="Note 5 2 2 2 2 9 2 2" xfId="29665"/>
    <cellStyle name="Note 5 2 2 2 2 9 3" xfId="29666"/>
    <cellStyle name="Note 5 2 2 2 3" xfId="29667"/>
    <cellStyle name="Note 5 2 2 2 3 2" xfId="29668"/>
    <cellStyle name="Note 5 2 2 2 3 2 2" xfId="29669"/>
    <cellStyle name="Note 5 2 2 2 3 3" xfId="29670"/>
    <cellStyle name="Note 5 2 2 2 4" xfId="29671"/>
    <cellStyle name="Note 5 2 2 2 4 2" xfId="29672"/>
    <cellStyle name="Note 5 2 2 2 4 2 2" xfId="29673"/>
    <cellStyle name="Note 5 2 2 2 4 3" xfId="29674"/>
    <cellStyle name="Note 5 2 2 2 5" xfId="29675"/>
    <cellStyle name="Note 5 2 2 2 5 2" xfId="29676"/>
    <cellStyle name="Note 5 2 2 2 5 2 2" xfId="29677"/>
    <cellStyle name="Note 5 2 2 2 5 3" xfId="29678"/>
    <cellStyle name="Note 5 2 2 2 6" xfId="29679"/>
    <cellStyle name="Note 5 2 2 2 6 2" xfId="29680"/>
    <cellStyle name="Note 5 2 2 2 6 2 2" xfId="29681"/>
    <cellStyle name="Note 5 2 2 2 6 3" xfId="29682"/>
    <cellStyle name="Note 5 2 2 2 7" xfId="29683"/>
    <cellStyle name="Note 5 2 2 2 7 2" xfId="29684"/>
    <cellStyle name="Note 5 2 2 2 7 2 2" xfId="29685"/>
    <cellStyle name="Note 5 2 2 2 7 3" xfId="29686"/>
    <cellStyle name="Note 5 2 2 2 8" xfId="29687"/>
    <cellStyle name="Note 5 2 2 2 8 2" xfId="29688"/>
    <cellStyle name="Note 5 2 2 2 8 2 2" xfId="29689"/>
    <cellStyle name="Note 5 2 2 2 8 3" xfId="29690"/>
    <cellStyle name="Note 5 2 2 2 9" xfId="29691"/>
    <cellStyle name="Note 5 2 2 2 9 2" xfId="29692"/>
    <cellStyle name="Note 5 2 2 2 9 2 2" xfId="29693"/>
    <cellStyle name="Note 5 2 2 2 9 3" xfId="29694"/>
    <cellStyle name="Note 5 2 2 20" xfId="29695"/>
    <cellStyle name="Note 5 2 2 20 2" xfId="29696"/>
    <cellStyle name="Note 5 2 2 20 2 2" xfId="29697"/>
    <cellStyle name="Note 5 2 2 20 3" xfId="29698"/>
    <cellStyle name="Note 5 2 2 21" xfId="29699"/>
    <cellStyle name="Note 5 2 2 21 2" xfId="29700"/>
    <cellStyle name="Note 5 2 2 22" xfId="29701"/>
    <cellStyle name="Note 5 2 2 3" xfId="29702"/>
    <cellStyle name="Note 5 2 2 3 10" xfId="29703"/>
    <cellStyle name="Note 5 2 2 3 10 2" xfId="29704"/>
    <cellStyle name="Note 5 2 2 3 10 2 2" xfId="29705"/>
    <cellStyle name="Note 5 2 2 3 10 3" xfId="29706"/>
    <cellStyle name="Note 5 2 2 3 11" xfId="29707"/>
    <cellStyle name="Note 5 2 2 3 11 2" xfId="29708"/>
    <cellStyle name="Note 5 2 2 3 11 2 2" xfId="29709"/>
    <cellStyle name="Note 5 2 2 3 11 3" xfId="29710"/>
    <cellStyle name="Note 5 2 2 3 12" xfId="29711"/>
    <cellStyle name="Note 5 2 2 3 12 2" xfId="29712"/>
    <cellStyle name="Note 5 2 2 3 12 2 2" xfId="29713"/>
    <cellStyle name="Note 5 2 2 3 12 3" xfId="29714"/>
    <cellStyle name="Note 5 2 2 3 13" xfId="29715"/>
    <cellStyle name="Note 5 2 2 3 13 2" xfId="29716"/>
    <cellStyle name="Note 5 2 2 3 13 2 2" xfId="29717"/>
    <cellStyle name="Note 5 2 2 3 13 3" xfId="29718"/>
    <cellStyle name="Note 5 2 2 3 14" xfId="29719"/>
    <cellStyle name="Note 5 2 2 3 14 2" xfId="29720"/>
    <cellStyle name="Note 5 2 2 3 14 2 2" xfId="29721"/>
    <cellStyle name="Note 5 2 2 3 14 3" xfId="29722"/>
    <cellStyle name="Note 5 2 2 3 15" xfId="29723"/>
    <cellStyle name="Note 5 2 2 3 15 2" xfId="29724"/>
    <cellStyle name="Note 5 2 2 3 15 2 2" xfId="29725"/>
    <cellStyle name="Note 5 2 2 3 15 3" xfId="29726"/>
    <cellStyle name="Note 5 2 2 3 16" xfId="29727"/>
    <cellStyle name="Note 5 2 2 3 16 2" xfId="29728"/>
    <cellStyle name="Note 5 2 2 3 16 2 2" xfId="29729"/>
    <cellStyle name="Note 5 2 2 3 16 3" xfId="29730"/>
    <cellStyle name="Note 5 2 2 3 17" xfId="29731"/>
    <cellStyle name="Note 5 2 2 3 17 2" xfId="29732"/>
    <cellStyle name="Note 5 2 2 3 17 2 2" xfId="29733"/>
    <cellStyle name="Note 5 2 2 3 17 3" xfId="29734"/>
    <cellStyle name="Note 5 2 2 3 18" xfId="29735"/>
    <cellStyle name="Note 5 2 2 3 18 2" xfId="29736"/>
    <cellStyle name="Note 5 2 2 3 19" xfId="29737"/>
    <cellStyle name="Note 5 2 2 3 2" xfId="29738"/>
    <cellStyle name="Note 5 2 2 3 2 10" xfId="29739"/>
    <cellStyle name="Note 5 2 2 3 2 10 2" xfId="29740"/>
    <cellStyle name="Note 5 2 2 3 2 10 2 2" xfId="29741"/>
    <cellStyle name="Note 5 2 2 3 2 10 3" xfId="29742"/>
    <cellStyle name="Note 5 2 2 3 2 11" xfId="29743"/>
    <cellStyle name="Note 5 2 2 3 2 11 2" xfId="29744"/>
    <cellStyle name="Note 5 2 2 3 2 11 2 2" xfId="29745"/>
    <cellStyle name="Note 5 2 2 3 2 11 3" xfId="29746"/>
    <cellStyle name="Note 5 2 2 3 2 12" xfId="29747"/>
    <cellStyle name="Note 5 2 2 3 2 12 2" xfId="29748"/>
    <cellStyle name="Note 5 2 2 3 2 12 2 2" xfId="29749"/>
    <cellStyle name="Note 5 2 2 3 2 12 3" xfId="29750"/>
    <cellStyle name="Note 5 2 2 3 2 13" xfId="29751"/>
    <cellStyle name="Note 5 2 2 3 2 13 2" xfId="29752"/>
    <cellStyle name="Note 5 2 2 3 2 13 2 2" xfId="29753"/>
    <cellStyle name="Note 5 2 2 3 2 13 3" xfId="29754"/>
    <cellStyle name="Note 5 2 2 3 2 14" xfId="29755"/>
    <cellStyle name="Note 5 2 2 3 2 14 2" xfId="29756"/>
    <cellStyle name="Note 5 2 2 3 2 14 2 2" xfId="29757"/>
    <cellStyle name="Note 5 2 2 3 2 14 3" xfId="29758"/>
    <cellStyle name="Note 5 2 2 3 2 15" xfId="29759"/>
    <cellStyle name="Note 5 2 2 3 2 15 2" xfId="29760"/>
    <cellStyle name="Note 5 2 2 3 2 15 2 2" xfId="29761"/>
    <cellStyle name="Note 5 2 2 3 2 15 3" xfId="29762"/>
    <cellStyle name="Note 5 2 2 3 2 16" xfId="29763"/>
    <cellStyle name="Note 5 2 2 3 2 16 2" xfId="29764"/>
    <cellStyle name="Note 5 2 2 3 2 16 2 2" xfId="29765"/>
    <cellStyle name="Note 5 2 2 3 2 16 3" xfId="29766"/>
    <cellStyle name="Note 5 2 2 3 2 17" xfId="29767"/>
    <cellStyle name="Note 5 2 2 3 2 17 2" xfId="29768"/>
    <cellStyle name="Note 5 2 2 3 2 17 2 2" xfId="29769"/>
    <cellStyle name="Note 5 2 2 3 2 17 3" xfId="29770"/>
    <cellStyle name="Note 5 2 2 3 2 18" xfId="29771"/>
    <cellStyle name="Note 5 2 2 3 2 18 2" xfId="29772"/>
    <cellStyle name="Note 5 2 2 3 2 18 2 2" xfId="29773"/>
    <cellStyle name="Note 5 2 2 3 2 18 3" xfId="29774"/>
    <cellStyle name="Note 5 2 2 3 2 19" xfId="29775"/>
    <cellStyle name="Note 5 2 2 3 2 19 2" xfId="29776"/>
    <cellStyle name="Note 5 2 2 3 2 19 2 2" xfId="29777"/>
    <cellStyle name="Note 5 2 2 3 2 19 3" xfId="29778"/>
    <cellStyle name="Note 5 2 2 3 2 2" xfId="29779"/>
    <cellStyle name="Note 5 2 2 3 2 2 2" xfId="29780"/>
    <cellStyle name="Note 5 2 2 3 2 2 2 2" xfId="29781"/>
    <cellStyle name="Note 5 2 2 3 2 2 3" xfId="29782"/>
    <cellStyle name="Note 5 2 2 3 2 20" xfId="29783"/>
    <cellStyle name="Note 5 2 2 3 2 20 2" xfId="29784"/>
    <cellStyle name="Note 5 2 2 3 2 20 2 2" xfId="29785"/>
    <cellStyle name="Note 5 2 2 3 2 20 3" xfId="29786"/>
    <cellStyle name="Note 5 2 2 3 2 21" xfId="29787"/>
    <cellStyle name="Note 5 2 2 3 2 21 2" xfId="29788"/>
    <cellStyle name="Note 5 2 2 3 2 22" xfId="29789"/>
    <cellStyle name="Note 5 2 2 3 2 3" xfId="29790"/>
    <cellStyle name="Note 5 2 2 3 2 3 2" xfId="29791"/>
    <cellStyle name="Note 5 2 2 3 2 3 2 2" xfId="29792"/>
    <cellStyle name="Note 5 2 2 3 2 3 3" xfId="29793"/>
    <cellStyle name="Note 5 2 2 3 2 4" xfId="29794"/>
    <cellStyle name="Note 5 2 2 3 2 4 2" xfId="29795"/>
    <cellStyle name="Note 5 2 2 3 2 4 2 2" xfId="29796"/>
    <cellStyle name="Note 5 2 2 3 2 4 3" xfId="29797"/>
    <cellStyle name="Note 5 2 2 3 2 5" xfId="29798"/>
    <cellStyle name="Note 5 2 2 3 2 5 2" xfId="29799"/>
    <cellStyle name="Note 5 2 2 3 2 5 2 2" xfId="29800"/>
    <cellStyle name="Note 5 2 2 3 2 5 3" xfId="29801"/>
    <cellStyle name="Note 5 2 2 3 2 6" xfId="29802"/>
    <cellStyle name="Note 5 2 2 3 2 6 2" xfId="29803"/>
    <cellStyle name="Note 5 2 2 3 2 6 2 2" xfId="29804"/>
    <cellStyle name="Note 5 2 2 3 2 6 3" xfId="29805"/>
    <cellStyle name="Note 5 2 2 3 2 7" xfId="29806"/>
    <cellStyle name="Note 5 2 2 3 2 7 2" xfId="29807"/>
    <cellStyle name="Note 5 2 2 3 2 7 2 2" xfId="29808"/>
    <cellStyle name="Note 5 2 2 3 2 7 3" xfId="29809"/>
    <cellStyle name="Note 5 2 2 3 2 8" xfId="29810"/>
    <cellStyle name="Note 5 2 2 3 2 8 2" xfId="29811"/>
    <cellStyle name="Note 5 2 2 3 2 8 2 2" xfId="29812"/>
    <cellStyle name="Note 5 2 2 3 2 8 3" xfId="29813"/>
    <cellStyle name="Note 5 2 2 3 2 9" xfId="29814"/>
    <cellStyle name="Note 5 2 2 3 2 9 2" xfId="29815"/>
    <cellStyle name="Note 5 2 2 3 2 9 2 2" xfId="29816"/>
    <cellStyle name="Note 5 2 2 3 2 9 3" xfId="29817"/>
    <cellStyle name="Note 5 2 2 3 3" xfId="29818"/>
    <cellStyle name="Note 5 2 2 3 3 2" xfId="29819"/>
    <cellStyle name="Note 5 2 2 3 3 2 2" xfId="29820"/>
    <cellStyle name="Note 5 2 2 3 3 3" xfId="29821"/>
    <cellStyle name="Note 5 2 2 3 4" xfId="29822"/>
    <cellStyle name="Note 5 2 2 3 4 2" xfId="29823"/>
    <cellStyle name="Note 5 2 2 3 4 2 2" xfId="29824"/>
    <cellStyle name="Note 5 2 2 3 4 3" xfId="29825"/>
    <cellStyle name="Note 5 2 2 3 5" xfId="29826"/>
    <cellStyle name="Note 5 2 2 3 5 2" xfId="29827"/>
    <cellStyle name="Note 5 2 2 3 5 2 2" xfId="29828"/>
    <cellStyle name="Note 5 2 2 3 5 3" xfId="29829"/>
    <cellStyle name="Note 5 2 2 3 6" xfId="29830"/>
    <cellStyle name="Note 5 2 2 3 6 2" xfId="29831"/>
    <cellStyle name="Note 5 2 2 3 6 2 2" xfId="29832"/>
    <cellStyle name="Note 5 2 2 3 6 3" xfId="29833"/>
    <cellStyle name="Note 5 2 2 3 7" xfId="29834"/>
    <cellStyle name="Note 5 2 2 3 7 2" xfId="29835"/>
    <cellStyle name="Note 5 2 2 3 7 2 2" xfId="29836"/>
    <cellStyle name="Note 5 2 2 3 7 3" xfId="29837"/>
    <cellStyle name="Note 5 2 2 3 8" xfId="29838"/>
    <cellStyle name="Note 5 2 2 3 8 2" xfId="29839"/>
    <cellStyle name="Note 5 2 2 3 8 2 2" xfId="29840"/>
    <cellStyle name="Note 5 2 2 3 8 3" xfId="29841"/>
    <cellStyle name="Note 5 2 2 3 9" xfId="29842"/>
    <cellStyle name="Note 5 2 2 3 9 2" xfId="29843"/>
    <cellStyle name="Note 5 2 2 3 9 2 2" xfId="29844"/>
    <cellStyle name="Note 5 2 2 3 9 3" xfId="29845"/>
    <cellStyle name="Note 5 2 2 4" xfId="29846"/>
    <cellStyle name="Note 5 2 2 4 10" xfId="29847"/>
    <cellStyle name="Note 5 2 2 4 10 2" xfId="29848"/>
    <cellStyle name="Note 5 2 2 4 10 2 2" xfId="29849"/>
    <cellStyle name="Note 5 2 2 4 10 3" xfId="29850"/>
    <cellStyle name="Note 5 2 2 4 11" xfId="29851"/>
    <cellStyle name="Note 5 2 2 4 11 2" xfId="29852"/>
    <cellStyle name="Note 5 2 2 4 11 2 2" xfId="29853"/>
    <cellStyle name="Note 5 2 2 4 11 3" xfId="29854"/>
    <cellStyle name="Note 5 2 2 4 12" xfId="29855"/>
    <cellStyle name="Note 5 2 2 4 12 2" xfId="29856"/>
    <cellStyle name="Note 5 2 2 4 12 2 2" xfId="29857"/>
    <cellStyle name="Note 5 2 2 4 12 3" xfId="29858"/>
    <cellStyle name="Note 5 2 2 4 13" xfId="29859"/>
    <cellStyle name="Note 5 2 2 4 13 2" xfId="29860"/>
    <cellStyle name="Note 5 2 2 4 13 2 2" xfId="29861"/>
    <cellStyle name="Note 5 2 2 4 13 3" xfId="29862"/>
    <cellStyle name="Note 5 2 2 4 14" xfId="29863"/>
    <cellStyle name="Note 5 2 2 4 14 2" xfId="29864"/>
    <cellStyle name="Note 5 2 2 4 14 2 2" xfId="29865"/>
    <cellStyle name="Note 5 2 2 4 14 3" xfId="29866"/>
    <cellStyle name="Note 5 2 2 4 15" xfId="29867"/>
    <cellStyle name="Note 5 2 2 4 15 2" xfId="29868"/>
    <cellStyle name="Note 5 2 2 4 15 2 2" xfId="29869"/>
    <cellStyle name="Note 5 2 2 4 15 3" xfId="29870"/>
    <cellStyle name="Note 5 2 2 4 16" xfId="29871"/>
    <cellStyle name="Note 5 2 2 4 16 2" xfId="29872"/>
    <cellStyle name="Note 5 2 2 4 16 2 2" xfId="29873"/>
    <cellStyle name="Note 5 2 2 4 16 3" xfId="29874"/>
    <cellStyle name="Note 5 2 2 4 17" xfId="29875"/>
    <cellStyle name="Note 5 2 2 4 17 2" xfId="29876"/>
    <cellStyle name="Note 5 2 2 4 17 2 2" xfId="29877"/>
    <cellStyle name="Note 5 2 2 4 17 3" xfId="29878"/>
    <cellStyle name="Note 5 2 2 4 18" xfId="29879"/>
    <cellStyle name="Note 5 2 2 4 18 2" xfId="29880"/>
    <cellStyle name="Note 5 2 2 4 18 2 2" xfId="29881"/>
    <cellStyle name="Note 5 2 2 4 18 3" xfId="29882"/>
    <cellStyle name="Note 5 2 2 4 19" xfId="29883"/>
    <cellStyle name="Note 5 2 2 4 19 2" xfId="29884"/>
    <cellStyle name="Note 5 2 2 4 19 2 2" xfId="29885"/>
    <cellStyle name="Note 5 2 2 4 19 3" xfId="29886"/>
    <cellStyle name="Note 5 2 2 4 2" xfId="29887"/>
    <cellStyle name="Note 5 2 2 4 2 10" xfId="29888"/>
    <cellStyle name="Note 5 2 2 4 2 10 2" xfId="29889"/>
    <cellStyle name="Note 5 2 2 4 2 10 2 2" xfId="29890"/>
    <cellStyle name="Note 5 2 2 4 2 10 3" xfId="29891"/>
    <cellStyle name="Note 5 2 2 4 2 11" xfId="29892"/>
    <cellStyle name="Note 5 2 2 4 2 11 2" xfId="29893"/>
    <cellStyle name="Note 5 2 2 4 2 11 2 2" xfId="29894"/>
    <cellStyle name="Note 5 2 2 4 2 11 3" xfId="29895"/>
    <cellStyle name="Note 5 2 2 4 2 12" xfId="29896"/>
    <cellStyle name="Note 5 2 2 4 2 12 2" xfId="29897"/>
    <cellStyle name="Note 5 2 2 4 2 12 2 2" xfId="29898"/>
    <cellStyle name="Note 5 2 2 4 2 12 3" xfId="29899"/>
    <cellStyle name="Note 5 2 2 4 2 13" xfId="29900"/>
    <cellStyle name="Note 5 2 2 4 2 13 2" xfId="29901"/>
    <cellStyle name="Note 5 2 2 4 2 13 2 2" xfId="29902"/>
    <cellStyle name="Note 5 2 2 4 2 13 3" xfId="29903"/>
    <cellStyle name="Note 5 2 2 4 2 14" xfId="29904"/>
    <cellStyle name="Note 5 2 2 4 2 14 2" xfId="29905"/>
    <cellStyle name="Note 5 2 2 4 2 14 2 2" xfId="29906"/>
    <cellStyle name="Note 5 2 2 4 2 14 3" xfId="29907"/>
    <cellStyle name="Note 5 2 2 4 2 15" xfId="29908"/>
    <cellStyle name="Note 5 2 2 4 2 15 2" xfId="29909"/>
    <cellStyle name="Note 5 2 2 4 2 15 2 2" xfId="29910"/>
    <cellStyle name="Note 5 2 2 4 2 15 3" xfId="29911"/>
    <cellStyle name="Note 5 2 2 4 2 16" xfId="29912"/>
    <cellStyle name="Note 5 2 2 4 2 16 2" xfId="29913"/>
    <cellStyle name="Note 5 2 2 4 2 16 2 2" xfId="29914"/>
    <cellStyle name="Note 5 2 2 4 2 16 3" xfId="29915"/>
    <cellStyle name="Note 5 2 2 4 2 17" xfId="29916"/>
    <cellStyle name="Note 5 2 2 4 2 17 2" xfId="29917"/>
    <cellStyle name="Note 5 2 2 4 2 17 2 2" xfId="29918"/>
    <cellStyle name="Note 5 2 2 4 2 17 3" xfId="29919"/>
    <cellStyle name="Note 5 2 2 4 2 18" xfId="29920"/>
    <cellStyle name="Note 5 2 2 4 2 18 2" xfId="29921"/>
    <cellStyle name="Note 5 2 2 4 2 18 2 2" xfId="29922"/>
    <cellStyle name="Note 5 2 2 4 2 18 3" xfId="29923"/>
    <cellStyle name="Note 5 2 2 4 2 19" xfId="29924"/>
    <cellStyle name="Note 5 2 2 4 2 19 2" xfId="29925"/>
    <cellStyle name="Note 5 2 2 4 2 19 2 2" xfId="29926"/>
    <cellStyle name="Note 5 2 2 4 2 19 3" xfId="29927"/>
    <cellStyle name="Note 5 2 2 4 2 2" xfId="29928"/>
    <cellStyle name="Note 5 2 2 4 2 2 2" xfId="29929"/>
    <cellStyle name="Note 5 2 2 4 2 2 2 2" xfId="29930"/>
    <cellStyle name="Note 5 2 2 4 2 2 3" xfId="29931"/>
    <cellStyle name="Note 5 2 2 4 2 20" xfId="29932"/>
    <cellStyle name="Note 5 2 2 4 2 20 2" xfId="29933"/>
    <cellStyle name="Note 5 2 2 4 2 20 2 2" xfId="29934"/>
    <cellStyle name="Note 5 2 2 4 2 20 3" xfId="29935"/>
    <cellStyle name="Note 5 2 2 4 2 21" xfId="29936"/>
    <cellStyle name="Note 5 2 2 4 2 21 2" xfId="29937"/>
    <cellStyle name="Note 5 2 2 4 2 22" xfId="29938"/>
    <cellStyle name="Note 5 2 2 4 2 3" xfId="29939"/>
    <cellStyle name="Note 5 2 2 4 2 3 2" xfId="29940"/>
    <cellStyle name="Note 5 2 2 4 2 3 2 2" xfId="29941"/>
    <cellStyle name="Note 5 2 2 4 2 3 3" xfId="29942"/>
    <cellStyle name="Note 5 2 2 4 2 4" xfId="29943"/>
    <cellStyle name="Note 5 2 2 4 2 4 2" xfId="29944"/>
    <cellStyle name="Note 5 2 2 4 2 4 2 2" xfId="29945"/>
    <cellStyle name="Note 5 2 2 4 2 4 3" xfId="29946"/>
    <cellStyle name="Note 5 2 2 4 2 5" xfId="29947"/>
    <cellStyle name="Note 5 2 2 4 2 5 2" xfId="29948"/>
    <cellStyle name="Note 5 2 2 4 2 5 2 2" xfId="29949"/>
    <cellStyle name="Note 5 2 2 4 2 5 3" xfId="29950"/>
    <cellStyle name="Note 5 2 2 4 2 6" xfId="29951"/>
    <cellStyle name="Note 5 2 2 4 2 6 2" xfId="29952"/>
    <cellStyle name="Note 5 2 2 4 2 6 2 2" xfId="29953"/>
    <cellStyle name="Note 5 2 2 4 2 6 3" xfId="29954"/>
    <cellStyle name="Note 5 2 2 4 2 7" xfId="29955"/>
    <cellStyle name="Note 5 2 2 4 2 7 2" xfId="29956"/>
    <cellStyle name="Note 5 2 2 4 2 7 2 2" xfId="29957"/>
    <cellStyle name="Note 5 2 2 4 2 7 3" xfId="29958"/>
    <cellStyle name="Note 5 2 2 4 2 8" xfId="29959"/>
    <cellStyle name="Note 5 2 2 4 2 8 2" xfId="29960"/>
    <cellStyle name="Note 5 2 2 4 2 8 2 2" xfId="29961"/>
    <cellStyle name="Note 5 2 2 4 2 8 3" xfId="29962"/>
    <cellStyle name="Note 5 2 2 4 2 9" xfId="29963"/>
    <cellStyle name="Note 5 2 2 4 2 9 2" xfId="29964"/>
    <cellStyle name="Note 5 2 2 4 2 9 2 2" xfId="29965"/>
    <cellStyle name="Note 5 2 2 4 2 9 3" xfId="29966"/>
    <cellStyle name="Note 5 2 2 4 20" xfId="29967"/>
    <cellStyle name="Note 5 2 2 4 20 2" xfId="29968"/>
    <cellStyle name="Note 5 2 2 4 20 2 2" xfId="29969"/>
    <cellStyle name="Note 5 2 2 4 20 3" xfId="29970"/>
    <cellStyle name="Note 5 2 2 4 21" xfId="29971"/>
    <cellStyle name="Note 5 2 2 4 21 2" xfId="29972"/>
    <cellStyle name="Note 5 2 2 4 21 2 2" xfId="29973"/>
    <cellStyle name="Note 5 2 2 4 21 3" xfId="29974"/>
    <cellStyle name="Note 5 2 2 4 22" xfId="29975"/>
    <cellStyle name="Note 5 2 2 4 22 2" xfId="29976"/>
    <cellStyle name="Note 5 2 2 4 23" xfId="29977"/>
    <cellStyle name="Note 5 2 2 4 3" xfId="29978"/>
    <cellStyle name="Note 5 2 2 4 3 2" xfId="29979"/>
    <cellStyle name="Note 5 2 2 4 3 2 2" xfId="29980"/>
    <cellStyle name="Note 5 2 2 4 3 3" xfId="29981"/>
    <cellStyle name="Note 5 2 2 4 4" xfId="29982"/>
    <cellStyle name="Note 5 2 2 4 4 2" xfId="29983"/>
    <cellStyle name="Note 5 2 2 4 4 2 2" xfId="29984"/>
    <cellStyle name="Note 5 2 2 4 4 3" xfId="29985"/>
    <cellStyle name="Note 5 2 2 4 5" xfId="29986"/>
    <cellStyle name="Note 5 2 2 4 5 2" xfId="29987"/>
    <cellStyle name="Note 5 2 2 4 5 2 2" xfId="29988"/>
    <cellStyle name="Note 5 2 2 4 5 3" xfId="29989"/>
    <cellStyle name="Note 5 2 2 4 6" xfId="29990"/>
    <cellStyle name="Note 5 2 2 4 6 2" xfId="29991"/>
    <cellStyle name="Note 5 2 2 4 6 2 2" xfId="29992"/>
    <cellStyle name="Note 5 2 2 4 6 3" xfId="29993"/>
    <cellStyle name="Note 5 2 2 4 7" xfId="29994"/>
    <cellStyle name="Note 5 2 2 4 7 2" xfId="29995"/>
    <cellStyle name="Note 5 2 2 4 7 2 2" xfId="29996"/>
    <cellStyle name="Note 5 2 2 4 7 3" xfId="29997"/>
    <cellStyle name="Note 5 2 2 4 8" xfId="29998"/>
    <cellStyle name="Note 5 2 2 4 8 2" xfId="29999"/>
    <cellStyle name="Note 5 2 2 4 8 2 2" xfId="30000"/>
    <cellStyle name="Note 5 2 2 4 8 3" xfId="30001"/>
    <cellStyle name="Note 5 2 2 4 9" xfId="30002"/>
    <cellStyle name="Note 5 2 2 4 9 2" xfId="30003"/>
    <cellStyle name="Note 5 2 2 4 9 2 2" xfId="30004"/>
    <cellStyle name="Note 5 2 2 4 9 3" xfId="30005"/>
    <cellStyle name="Note 5 2 2 5" xfId="30006"/>
    <cellStyle name="Note 5 2 2 5 10" xfId="30007"/>
    <cellStyle name="Note 5 2 2 5 10 2" xfId="30008"/>
    <cellStyle name="Note 5 2 2 5 10 2 2" xfId="30009"/>
    <cellStyle name="Note 5 2 2 5 10 3" xfId="30010"/>
    <cellStyle name="Note 5 2 2 5 11" xfId="30011"/>
    <cellStyle name="Note 5 2 2 5 11 2" xfId="30012"/>
    <cellStyle name="Note 5 2 2 5 11 2 2" xfId="30013"/>
    <cellStyle name="Note 5 2 2 5 11 3" xfId="30014"/>
    <cellStyle name="Note 5 2 2 5 12" xfId="30015"/>
    <cellStyle name="Note 5 2 2 5 12 2" xfId="30016"/>
    <cellStyle name="Note 5 2 2 5 12 2 2" xfId="30017"/>
    <cellStyle name="Note 5 2 2 5 12 3" xfId="30018"/>
    <cellStyle name="Note 5 2 2 5 13" xfId="30019"/>
    <cellStyle name="Note 5 2 2 5 13 2" xfId="30020"/>
    <cellStyle name="Note 5 2 2 5 13 2 2" xfId="30021"/>
    <cellStyle name="Note 5 2 2 5 13 3" xfId="30022"/>
    <cellStyle name="Note 5 2 2 5 14" xfId="30023"/>
    <cellStyle name="Note 5 2 2 5 14 2" xfId="30024"/>
    <cellStyle name="Note 5 2 2 5 14 2 2" xfId="30025"/>
    <cellStyle name="Note 5 2 2 5 14 3" xfId="30026"/>
    <cellStyle name="Note 5 2 2 5 15" xfId="30027"/>
    <cellStyle name="Note 5 2 2 5 15 2" xfId="30028"/>
    <cellStyle name="Note 5 2 2 5 15 2 2" xfId="30029"/>
    <cellStyle name="Note 5 2 2 5 15 3" xfId="30030"/>
    <cellStyle name="Note 5 2 2 5 16" xfId="30031"/>
    <cellStyle name="Note 5 2 2 5 16 2" xfId="30032"/>
    <cellStyle name="Note 5 2 2 5 16 2 2" xfId="30033"/>
    <cellStyle name="Note 5 2 2 5 16 3" xfId="30034"/>
    <cellStyle name="Note 5 2 2 5 17" xfId="30035"/>
    <cellStyle name="Note 5 2 2 5 17 2" xfId="30036"/>
    <cellStyle name="Note 5 2 2 5 17 2 2" xfId="30037"/>
    <cellStyle name="Note 5 2 2 5 17 3" xfId="30038"/>
    <cellStyle name="Note 5 2 2 5 18" xfId="30039"/>
    <cellStyle name="Note 5 2 2 5 18 2" xfId="30040"/>
    <cellStyle name="Note 5 2 2 5 18 2 2" xfId="30041"/>
    <cellStyle name="Note 5 2 2 5 18 3" xfId="30042"/>
    <cellStyle name="Note 5 2 2 5 19" xfId="30043"/>
    <cellStyle name="Note 5 2 2 5 19 2" xfId="30044"/>
    <cellStyle name="Note 5 2 2 5 19 2 2" xfId="30045"/>
    <cellStyle name="Note 5 2 2 5 19 3" xfId="30046"/>
    <cellStyle name="Note 5 2 2 5 2" xfId="30047"/>
    <cellStyle name="Note 5 2 2 5 2 2" xfId="30048"/>
    <cellStyle name="Note 5 2 2 5 2 2 2" xfId="30049"/>
    <cellStyle name="Note 5 2 2 5 2 3" xfId="30050"/>
    <cellStyle name="Note 5 2 2 5 20" xfId="30051"/>
    <cellStyle name="Note 5 2 2 5 20 2" xfId="30052"/>
    <cellStyle name="Note 5 2 2 5 20 2 2" xfId="30053"/>
    <cellStyle name="Note 5 2 2 5 20 3" xfId="30054"/>
    <cellStyle name="Note 5 2 2 5 21" xfId="30055"/>
    <cellStyle name="Note 5 2 2 5 21 2" xfId="30056"/>
    <cellStyle name="Note 5 2 2 5 22" xfId="30057"/>
    <cellStyle name="Note 5 2 2 5 3" xfId="30058"/>
    <cellStyle name="Note 5 2 2 5 3 2" xfId="30059"/>
    <cellStyle name="Note 5 2 2 5 3 2 2" xfId="30060"/>
    <cellStyle name="Note 5 2 2 5 3 3" xfId="30061"/>
    <cellStyle name="Note 5 2 2 5 4" xfId="30062"/>
    <cellStyle name="Note 5 2 2 5 4 2" xfId="30063"/>
    <cellStyle name="Note 5 2 2 5 4 2 2" xfId="30064"/>
    <cellStyle name="Note 5 2 2 5 4 3" xfId="30065"/>
    <cellStyle name="Note 5 2 2 5 5" xfId="30066"/>
    <cellStyle name="Note 5 2 2 5 5 2" xfId="30067"/>
    <cellStyle name="Note 5 2 2 5 5 2 2" xfId="30068"/>
    <cellStyle name="Note 5 2 2 5 5 3" xfId="30069"/>
    <cellStyle name="Note 5 2 2 5 6" xfId="30070"/>
    <cellStyle name="Note 5 2 2 5 6 2" xfId="30071"/>
    <cellStyle name="Note 5 2 2 5 6 2 2" xfId="30072"/>
    <cellStyle name="Note 5 2 2 5 6 3" xfId="30073"/>
    <cellStyle name="Note 5 2 2 5 7" xfId="30074"/>
    <cellStyle name="Note 5 2 2 5 7 2" xfId="30075"/>
    <cellStyle name="Note 5 2 2 5 7 2 2" xfId="30076"/>
    <cellStyle name="Note 5 2 2 5 7 3" xfId="30077"/>
    <cellStyle name="Note 5 2 2 5 8" xfId="30078"/>
    <cellStyle name="Note 5 2 2 5 8 2" xfId="30079"/>
    <cellStyle name="Note 5 2 2 5 8 2 2" xfId="30080"/>
    <cellStyle name="Note 5 2 2 5 8 3" xfId="30081"/>
    <cellStyle name="Note 5 2 2 5 9" xfId="30082"/>
    <cellStyle name="Note 5 2 2 5 9 2" xfId="30083"/>
    <cellStyle name="Note 5 2 2 5 9 2 2" xfId="30084"/>
    <cellStyle name="Note 5 2 2 5 9 3" xfId="30085"/>
    <cellStyle name="Note 5 2 2 6" xfId="30086"/>
    <cellStyle name="Note 5 2 2 6 2" xfId="30087"/>
    <cellStyle name="Note 5 2 2 6 2 2" xfId="30088"/>
    <cellStyle name="Note 5 2 2 6 3" xfId="30089"/>
    <cellStyle name="Note 5 2 2 7" xfId="30090"/>
    <cellStyle name="Note 5 2 2 7 2" xfId="30091"/>
    <cellStyle name="Note 5 2 2 7 2 2" xfId="30092"/>
    <cellStyle name="Note 5 2 2 7 3" xfId="30093"/>
    <cellStyle name="Note 5 2 2 8" xfId="30094"/>
    <cellStyle name="Note 5 2 2 8 2" xfId="30095"/>
    <cellStyle name="Note 5 2 2 8 2 2" xfId="30096"/>
    <cellStyle name="Note 5 2 2 8 3" xfId="30097"/>
    <cellStyle name="Note 5 2 2 9" xfId="30098"/>
    <cellStyle name="Note 5 2 2 9 2" xfId="30099"/>
    <cellStyle name="Note 5 2 2 9 2 2" xfId="30100"/>
    <cellStyle name="Note 5 2 2 9 3" xfId="30101"/>
    <cellStyle name="Note 5 2 20" xfId="30102"/>
    <cellStyle name="Note 5 2 20 2" xfId="30103"/>
    <cellStyle name="Note 5 2 20 2 2" xfId="30104"/>
    <cellStyle name="Note 5 2 20 3" xfId="30105"/>
    <cellStyle name="Note 5 2 21" xfId="30106"/>
    <cellStyle name="Note 5 2 21 2" xfId="30107"/>
    <cellStyle name="Note 5 2 21 2 2" xfId="30108"/>
    <cellStyle name="Note 5 2 21 3" xfId="30109"/>
    <cellStyle name="Note 5 2 22" xfId="30110"/>
    <cellStyle name="Note 5 2 22 2" xfId="30111"/>
    <cellStyle name="Note 5 2 23" xfId="30112"/>
    <cellStyle name="Note 5 2 24" xfId="30113"/>
    <cellStyle name="Note 5 2 25" xfId="30114"/>
    <cellStyle name="Note 5 2 26" xfId="30115"/>
    <cellStyle name="Note 5 2 3" xfId="30116"/>
    <cellStyle name="Note 5 2 3 10" xfId="30117"/>
    <cellStyle name="Note 5 2 3 10 2" xfId="30118"/>
    <cellStyle name="Note 5 2 3 10 2 2" xfId="30119"/>
    <cellStyle name="Note 5 2 3 10 3" xfId="30120"/>
    <cellStyle name="Note 5 2 3 11" xfId="30121"/>
    <cellStyle name="Note 5 2 3 11 2" xfId="30122"/>
    <cellStyle name="Note 5 2 3 11 2 2" xfId="30123"/>
    <cellStyle name="Note 5 2 3 11 3" xfId="30124"/>
    <cellStyle name="Note 5 2 3 12" xfId="30125"/>
    <cellStyle name="Note 5 2 3 12 2" xfId="30126"/>
    <cellStyle name="Note 5 2 3 12 2 2" xfId="30127"/>
    <cellStyle name="Note 5 2 3 12 3" xfId="30128"/>
    <cellStyle name="Note 5 2 3 13" xfId="30129"/>
    <cellStyle name="Note 5 2 3 13 2" xfId="30130"/>
    <cellStyle name="Note 5 2 3 13 2 2" xfId="30131"/>
    <cellStyle name="Note 5 2 3 13 3" xfId="30132"/>
    <cellStyle name="Note 5 2 3 14" xfId="30133"/>
    <cellStyle name="Note 5 2 3 14 2" xfId="30134"/>
    <cellStyle name="Note 5 2 3 14 2 2" xfId="30135"/>
    <cellStyle name="Note 5 2 3 14 3" xfId="30136"/>
    <cellStyle name="Note 5 2 3 15" xfId="30137"/>
    <cellStyle name="Note 5 2 3 15 2" xfId="30138"/>
    <cellStyle name="Note 5 2 3 15 2 2" xfId="30139"/>
    <cellStyle name="Note 5 2 3 15 3" xfId="30140"/>
    <cellStyle name="Note 5 2 3 16" xfId="30141"/>
    <cellStyle name="Note 5 2 3 16 2" xfId="30142"/>
    <cellStyle name="Note 5 2 3 16 2 2" xfId="30143"/>
    <cellStyle name="Note 5 2 3 16 3" xfId="30144"/>
    <cellStyle name="Note 5 2 3 17" xfId="30145"/>
    <cellStyle name="Note 5 2 3 17 2" xfId="30146"/>
    <cellStyle name="Note 5 2 3 17 2 2" xfId="30147"/>
    <cellStyle name="Note 5 2 3 17 3" xfId="30148"/>
    <cellStyle name="Note 5 2 3 18" xfId="30149"/>
    <cellStyle name="Note 5 2 3 18 2" xfId="30150"/>
    <cellStyle name="Note 5 2 3 19" xfId="30151"/>
    <cellStyle name="Note 5 2 3 2" xfId="30152"/>
    <cellStyle name="Note 5 2 3 2 10" xfId="30153"/>
    <cellStyle name="Note 5 2 3 2 10 2" xfId="30154"/>
    <cellStyle name="Note 5 2 3 2 10 2 2" xfId="30155"/>
    <cellStyle name="Note 5 2 3 2 10 3" xfId="30156"/>
    <cellStyle name="Note 5 2 3 2 11" xfId="30157"/>
    <cellStyle name="Note 5 2 3 2 11 2" xfId="30158"/>
    <cellStyle name="Note 5 2 3 2 11 2 2" xfId="30159"/>
    <cellStyle name="Note 5 2 3 2 11 3" xfId="30160"/>
    <cellStyle name="Note 5 2 3 2 12" xfId="30161"/>
    <cellStyle name="Note 5 2 3 2 12 2" xfId="30162"/>
    <cellStyle name="Note 5 2 3 2 12 2 2" xfId="30163"/>
    <cellStyle name="Note 5 2 3 2 12 3" xfId="30164"/>
    <cellStyle name="Note 5 2 3 2 13" xfId="30165"/>
    <cellStyle name="Note 5 2 3 2 13 2" xfId="30166"/>
    <cellStyle name="Note 5 2 3 2 13 2 2" xfId="30167"/>
    <cellStyle name="Note 5 2 3 2 13 3" xfId="30168"/>
    <cellStyle name="Note 5 2 3 2 14" xfId="30169"/>
    <cellStyle name="Note 5 2 3 2 14 2" xfId="30170"/>
    <cellStyle name="Note 5 2 3 2 14 2 2" xfId="30171"/>
    <cellStyle name="Note 5 2 3 2 14 3" xfId="30172"/>
    <cellStyle name="Note 5 2 3 2 15" xfId="30173"/>
    <cellStyle name="Note 5 2 3 2 15 2" xfId="30174"/>
    <cellStyle name="Note 5 2 3 2 15 2 2" xfId="30175"/>
    <cellStyle name="Note 5 2 3 2 15 3" xfId="30176"/>
    <cellStyle name="Note 5 2 3 2 16" xfId="30177"/>
    <cellStyle name="Note 5 2 3 2 16 2" xfId="30178"/>
    <cellStyle name="Note 5 2 3 2 16 2 2" xfId="30179"/>
    <cellStyle name="Note 5 2 3 2 16 3" xfId="30180"/>
    <cellStyle name="Note 5 2 3 2 17" xfId="30181"/>
    <cellStyle name="Note 5 2 3 2 17 2" xfId="30182"/>
    <cellStyle name="Note 5 2 3 2 17 2 2" xfId="30183"/>
    <cellStyle name="Note 5 2 3 2 17 3" xfId="30184"/>
    <cellStyle name="Note 5 2 3 2 18" xfId="30185"/>
    <cellStyle name="Note 5 2 3 2 18 2" xfId="30186"/>
    <cellStyle name="Note 5 2 3 2 18 2 2" xfId="30187"/>
    <cellStyle name="Note 5 2 3 2 18 3" xfId="30188"/>
    <cellStyle name="Note 5 2 3 2 19" xfId="30189"/>
    <cellStyle name="Note 5 2 3 2 19 2" xfId="30190"/>
    <cellStyle name="Note 5 2 3 2 19 2 2" xfId="30191"/>
    <cellStyle name="Note 5 2 3 2 19 3" xfId="30192"/>
    <cellStyle name="Note 5 2 3 2 2" xfId="30193"/>
    <cellStyle name="Note 5 2 3 2 2 2" xfId="30194"/>
    <cellStyle name="Note 5 2 3 2 2 2 2" xfId="30195"/>
    <cellStyle name="Note 5 2 3 2 2 2 3" xfId="30196"/>
    <cellStyle name="Note 5 2 3 2 2 3" xfId="30197"/>
    <cellStyle name="Note 5 2 3 2 2 4" xfId="30198"/>
    <cellStyle name="Note 5 2 3 2 20" xfId="30199"/>
    <cellStyle name="Note 5 2 3 2 20 2" xfId="30200"/>
    <cellStyle name="Note 5 2 3 2 20 2 2" xfId="30201"/>
    <cellStyle name="Note 5 2 3 2 20 3" xfId="30202"/>
    <cellStyle name="Note 5 2 3 2 21" xfId="30203"/>
    <cellStyle name="Note 5 2 3 2 21 2" xfId="30204"/>
    <cellStyle name="Note 5 2 3 2 22" xfId="30205"/>
    <cellStyle name="Note 5 2 3 2 3" xfId="30206"/>
    <cellStyle name="Note 5 2 3 2 3 2" xfId="30207"/>
    <cellStyle name="Note 5 2 3 2 3 2 2" xfId="30208"/>
    <cellStyle name="Note 5 2 3 2 3 3" xfId="30209"/>
    <cellStyle name="Note 5 2 3 2 4" xfId="30210"/>
    <cellStyle name="Note 5 2 3 2 4 2" xfId="30211"/>
    <cellStyle name="Note 5 2 3 2 4 2 2" xfId="30212"/>
    <cellStyle name="Note 5 2 3 2 4 3" xfId="30213"/>
    <cellStyle name="Note 5 2 3 2 5" xfId="30214"/>
    <cellStyle name="Note 5 2 3 2 5 2" xfId="30215"/>
    <cellStyle name="Note 5 2 3 2 5 2 2" xfId="30216"/>
    <cellStyle name="Note 5 2 3 2 5 3" xfId="30217"/>
    <cellStyle name="Note 5 2 3 2 6" xfId="30218"/>
    <cellStyle name="Note 5 2 3 2 6 2" xfId="30219"/>
    <cellStyle name="Note 5 2 3 2 6 2 2" xfId="30220"/>
    <cellStyle name="Note 5 2 3 2 6 3" xfId="30221"/>
    <cellStyle name="Note 5 2 3 2 7" xfId="30222"/>
    <cellStyle name="Note 5 2 3 2 7 2" xfId="30223"/>
    <cellStyle name="Note 5 2 3 2 7 2 2" xfId="30224"/>
    <cellStyle name="Note 5 2 3 2 7 3" xfId="30225"/>
    <cellStyle name="Note 5 2 3 2 8" xfId="30226"/>
    <cellStyle name="Note 5 2 3 2 8 2" xfId="30227"/>
    <cellStyle name="Note 5 2 3 2 8 2 2" xfId="30228"/>
    <cellStyle name="Note 5 2 3 2 8 3" xfId="30229"/>
    <cellStyle name="Note 5 2 3 2 9" xfId="30230"/>
    <cellStyle name="Note 5 2 3 2 9 2" xfId="30231"/>
    <cellStyle name="Note 5 2 3 2 9 2 2" xfId="30232"/>
    <cellStyle name="Note 5 2 3 2 9 3" xfId="30233"/>
    <cellStyle name="Note 5 2 3 3" xfId="30234"/>
    <cellStyle name="Note 5 2 3 3 2" xfId="30235"/>
    <cellStyle name="Note 5 2 3 3 2 2" xfId="30236"/>
    <cellStyle name="Note 5 2 3 3 2 3" xfId="30237"/>
    <cellStyle name="Note 5 2 3 3 3" xfId="30238"/>
    <cellStyle name="Note 5 2 3 3 4" xfId="30239"/>
    <cellStyle name="Note 5 2 3 4" xfId="30240"/>
    <cellStyle name="Note 5 2 3 4 2" xfId="30241"/>
    <cellStyle name="Note 5 2 3 4 2 2" xfId="30242"/>
    <cellStyle name="Note 5 2 3 4 3" xfId="30243"/>
    <cellStyle name="Note 5 2 3 5" xfId="30244"/>
    <cellStyle name="Note 5 2 3 5 2" xfId="30245"/>
    <cellStyle name="Note 5 2 3 5 2 2" xfId="30246"/>
    <cellStyle name="Note 5 2 3 5 3" xfId="30247"/>
    <cellStyle name="Note 5 2 3 6" xfId="30248"/>
    <cellStyle name="Note 5 2 3 6 2" xfId="30249"/>
    <cellStyle name="Note 5 2 3 6 2 2" xfId="30250"/>
    <cellStyle name="Note 5 2 3 6 3" xfId="30251"/>
    <cellStyle name="Note 5 2 3 7" xfId="30252"/>
    <cellStyle name="Note 5 2 3 7 2" xfId="30253"/>
    <cellStyle name="Note 5 2 3 7 2 2" xfId="30254"/>
    <cellStyle name="Note 5 2 3 7 3" xfId="30255"/>
    <cellStyle name="Note 5 2 3 8" xfId="30256"/>
    <cellStyle name="Note 5 2 3 8 2" xfId="30257"/>
    <cellStyle name="Note 5 2 3 8 2 2" xfId="30258"/>
    <cellStyle name="Note 5 2 3 8 3" xfId="30259"/>
    <cellStyle name="Note 5 2 3 9" xfId="30260"/>
    <cellStyle name="Note 5 2 3 9 2" xfId="30261"/>
    <cellStyle name="Note 5 2 3 9 2 2" xfId="30262"/>
    <cellStyle name="Note 5 2 3 9 3" xfId="30263"/>
    <cellStyle name="Note 5 2 4" xfId="30264"/>
    <cellStyle name="Note 5 2 4 10" xfId="30265"/>
    <cellStyle name="Note 5 2 4 10 2" xfId="30266"/>
    <cellStyle name="Note 5 2 4 10 2 2" xfId="30267"/>
    <cellStyle name="Note 5 2 4 10 3" xfId="30268"/>
    <cellStyle name="Note 5 2 4 11" xfId="30269"/>
    <cellStyle name="Note 5 2 4 11 2" xfId="30270"/>
    <cellStyle name="Note 5 2 4 11 2 2" xfId="30271"/>
    <cellStyle name="Note 5 2 4 11 3" xfId="30272"/>
    <cellStyle name="Note 5 2 4 12" xfId="30273"/>
    <cellStyle name="Note 5 2 4 12 2" xfId="30274"/>
    <cellStyle name="Note 5 2 4 12 2 2" xfId="30275"/>
    <cellStyle name="Note 5 2 4 12 3" xfId="30276"/>
    <cellStyle name="Note 5 2 4 13" xfId="30277"/>
    <cellStyle name="Note 5 2 4 13 2" xfId="30278"/>
    <cellStyle name="Note 5 2 4 13 2 2" xfId="30279"/>
    <cellStyle name="Note 5 2 4 13 3" xfId="30280"/>
    <cellStyle name="Note 5 2 4 14" xfId="30281"/>
    <cellStyle name="Note 5 2 4 14 2" xfId="30282"/>
    <cellStyle name="Note 5 2 4 14 2 2" xfId="30283"/>
    <cellStyle name="Note 5 2 4 14 3" xfId="30284"/>
    <cellStyle name="Note 5 2 4 15" xfId="30285"/>
    <cellStyle name="Note 5 2 4 15 2" xfId="30286"/>
    <cellStyle name="Note 5 2 4 15 2 2" xfId="30287"/>
    <cellStyle name="Note 5 2 4 15 3" xfId="30288"/>
    <cellStyle name="Note 5 2 4 16" xfId="30289"/>
    <cellStyle name="Note 5 2 4 16 2" xfId="30290"/>
    <cellStyle name="Note 5 2 4 16 2 2" xfId="30291"/>
    <cellStyle name="Note 5 2 4 16 3" xfId="30292"/>
    <cellStyle name="Note 5 2 4 17" xfId="30293"/>
    <cellStyle name="Note 5 2 4 17 2" xfId="30294"/>
    <cellStyle name="Note 5 2 4 17 2 2" xfId="30295"/>
    <cellStyle name="Note 5 2 4 17 3" xfId="30296"/>
    <cellStyle name="Note 5 2 4 18" xfId="30297"/>
    <cellStyle name="Note 5 2 4 18 2" xfId="30298"/>
    <cellStyle name="Note 5 2 4 19" xfId="30299"/>
    <cellStyle name="Note 5 2 4 2" xfId="30300"/>
    <cellStyle name="Note 5 2 4 2 10" xfId="30301"/>
    <cellStyle name="Note 5 2 4 2 10 2" xfId="30302"/>
    <cellStyle name="Note 5 2 4 2 10 2 2" xfId="30303"/>
    <cellStyle name="Note 5 2 4 2 10 3" xfId="30304"/>
    <cellStyle name="Note 5 2 4 2 11" xfId="30305"/>
    <cellStyle name="Note 5 2 4 2 11 2" xfId="30306"/>
    <cellStyle name="Note 5 2 4 2 11 2 2" xfId="30307"/>
    <cellStyle name="Note 5 2 4 2 11 3" xfId="30308"/>
    <cellStyle name="Note 5 2 4 2 12" xfId="30309"/>
    <cellStyle name="Note 5 2 4 2 12 2" xfId="30310"/>
    <cellStyle name="Note 5 2 4 2 12 2 2" xfId="30311"/>
    <cellStyle name="Note 5 2 4 2 12 3" xfId="30312"/>
    <cellStyle name="Note 5 2 4 2 13" xfId="30313"/>
    <cellStyle name="Note 5 2 4 2 13 2" xfId="30314"/>
    <cellStyle name="Note 5 2 4 2 13 2 2" xfId="30315"/>
    <cellStyle name="Note 5 2 4 2 13 3" xfId="30316"/>
    <cellStyle name="Note 5 2 4 2 14" xfId="30317"/>
    <cellStyle name="Note 5 2 4 2 14 2" xfId="30318"/>
    <cellStyle name="Note 5 2 4 2 14 2 2" xfId="30319"/>
    <cellStyle name="Note 5 2 4 2 14 3" xfId="30320"/>
    <cellStyle name="Note 5 2 4 2 15" xfId="30321"/>
    <cellStyle name="Note 5 2 4 2 15 2" xfId="30322"/>
    <cellStyle name="Note 5 2 4 2 15 2 2" xfId="30323"/>
    <cellStyle name="Note 5 2 4 2 15 3" xfId="30324"/>
    <cellStyle name="Note 5 2 4 2 16" xfId="30325"/>
    <cellStyle name="Note 5 2 4 2 16 2" xfId="30326"/>
    <cellStyle name="Note 5 2 4 2 16 2 2" xfId="30327"/>
    <cellStyle name="Note 5 2 4 2 16 3" xfId="30328"/>
    <cellStyle name="Note 5 2 4 2 17" xfId="30329"/>
    <cellStyle name="Note 5 2 4 2 17 2" xfId="30330"/>
    <cellStyle name="Note 5 2 4 2 17 2 2" xfId="30331"/>
    <cellStyle name="Note 5 2 4 2 17 3" xfId="30332"/>
    <cellStyle name="Note 5 2 4 2 18" xfId="30333"/>
    <cellStyle name="Note 5 2 4 2 18 2" xfId="30334"/>
    <cellStyle name="Note 5 2 4 2 18 2 2" xfId="30335"/>
    <cellStyle name="Note 5 2 4 2 18 3" xfId="30336"/>
    <cellStyle name="Note 5 2 4 2 19" xfId="30337"/>
    <cellStyle name="Note 5 2 4 2 19 2" xfId="30338"/>
    <cellStyle name="Note 5 2 4 2 19 2 2" xfId="30339"/>
    <cellStyle name="Note 5 2 4 2 19 3" xfId="30340"/>
    <cellStyle name="Note 5 2 4 2 2" xfId="30341"/>
    <cellStyle name="Note 5 2 4 2 2 2" xfId="30342"/>
    <cellStyle name="Note 5 2 4 2 2 2 2" xfId="30343"/>
    <cellStyle name="Note 5 2 4 2 2 2 3" xfId="30344"/>
    <cellStyle name="Note 5 2 4 2 2 3" xfId="30345"/>
    <cellStyle name="Note 5 2 4 2 2 4" xfId="30346"/>
    <cellStyle name="Note 5 2 4 2 20" xfId="30347"/>
    <cellStyle name="Note 5 2 4 2 20 2" xfId="30348"/>
    <cellStyle name="Note 5 2 4 2 20 2 2" xfId="30349"/>
    <cellStyle name="Note 5 2 4 2 20 3" xfId="30350"/>
    <cellStyle name="Note 5 2 4 2 21" xfId="30351"/>
    <cellStyle name="Note 5 2 4 2 21 2" xfId="30352"/>
    <cellStyle name="Note 5 2 4 2 22" xfId="30353"/>
    <cellStyle name="Note 5 2 4 2 3" xfId="30354"/>
    <cellStyle name="Note 5 2 4 2 3 2" xfId="30355"/>
    <cellStyle name="Note 5 2 4 2 3 2 2" xfId="30356"/>
    <cellStyle name="Note 5 2 4 2 3 3" xfId="30357"/>
    <cellStyle name="Note 5 2 4 2 4" xfId="30358"/>
    <cellStyle name="Note 5 2 4 2 4 2" xfId="30359"/>
    <cellStyle name="Note 5 2 4 2 4 2 2" xfId="30360"/>
    <cellStyle name="Note 5 2 4 2 4 3" xfId="30361"/>
    <cellStyle name="Note 5 2 4 2 5" xfId="30362"/>
    <cellStyle name="Note 5 2 4 2 5 2" xfId="30363"/>
    <cellStyle name="Note 5 2 4 2 5 2 2" xfId="30364"/>
    <cellStyle name="Note 5 2 4 2 5 3" xfId="30365"/>
    <cellStyle name="Note 5 2 4 2 6" xfId="30366"/>
    <cellStyle name="Note 5 2 4 2 6 2" xfId="30367"/>
    <cellStyle name="Note 5 2 4 2 6 2 2" xfId="30368"/>
    <cellStyle name="Note 5 2 4 2 6 3" xfId="30369"/>
    <cellStyle name="Note 5 2 4 2 7" xfId="30370"/>
    <cellStyle name="Note 5 2 4 2 7 2" xfId="30371"/>
    <cellStyle name="Note 5 2 4 2 7 2 2" xfId="30372"/>
    <cellStyle name="Note 5 2 4 2 7 3" xfId="30373"/>
    <cellStyle name="Note 5 2 4 2 8" xfId="30374"/>
    <cellStyle name="Note 5 2 4 2 8 2" xfId="30375"/>
    <cellStyle name="Note 5 2 4 2 8 2 2" xfId="30376"/>
    <cellStyle name="Note 5 2 4 2 8 3" xfId="30377"/>
    <cellStyle name="Note 5 2 4 2 9" xfId="30378"/>
    <cellStyle name="Note 5 2 4 2 9 2" xfId="30379"/>
    <cellStyle name="Note 5 2 4 2 9 2 2" xfId="30380"/>
    <cellStyle name="Note 5 2 4 2 9 3" xfId="30381"/>
    <cellStyle name="Note 5 2 4 3" xfId="30382"/>
    <cellStyle name="Note 5 2 4 3 2" xfId="30383"/>
    <cellStyle name="Note 5 2 4 3 2 2" xfId="30384"/>
    <cellStyle name="Note 5 2 4 3 2 3" xfId="30385"/>
    <cellStyle name="Note 5 2 4 3 3" xfId="30386"/>
    <cellStyle name="Note 5 2 4 3 4" xfId="30387"/>
    <cellStyle name="Note 5 2 4 4" xfId="30388"/>
    <cellStyle name="Note 5 2 4 4 2" xfId="30389"/>
    <cellStyle name="Note 5 2 4 4 2 2" xfId="30390"/>
    <cellStyle name="Note 5 2 4 4 3" xfId="30391"/>
    <cellStyle name="Note 5 2 4 5" xfId="30392"/>
    <cellStyle name="Note 5 2 4 5 2" xfId="30393"/>
    <cellStyle name="Note 5 2 4 5 2 2" xfId="30394"/>
    <cellStyle name="Note 5 2 4 5 3" xfId="30395"/>
    <cellStyle name="Note 5 2 4 6" xfId="30396"/>
    <cellStyle name="Note 5 2 4 6 2" xfId="30397"/>
    <cellStyle name="Note 5 2 4 6 2 2" xfId="30398"/>
    <cellStyle name="Note 5 2 4 6 3" xfId="30399"/>
    <cellStyle name="Note 5 2 4 7" xfId="30400"/>
    <cellStyle name="Note 5 2 4 7 2" xfId="30401"/>
    <cellStyle name="Note 5 2 4 7 2 2" xfId="30402"/>
    <cellStyle name="Note 5 2 4 7 3" xfId="30403"/>
    <cellStyle name="Note 5 2 4 8" xfId="30404"/>
    <cellStyle name="Note 5 2 4 8 2" xfId="30405"/>
    <cellStyle name="Note 5 2 4 8 2 2" xfId="30406"/>
    <cellStyle name="Note 5 2 4 8 3" xfId="30407"/>
    <cellStyle name="Note 5 2 4 9" xfId="30408"/>
    <cellStyle name="Note 5 2 4 9 2" xfId="30409"/>
    <cellStyle name="Note 5 2 4 9 2 2" xfId="30410"/>
    <cellStyle name="Note 5 2 4 9 3" xfId="30411"/>
    <cellStyle name="Note 5 2 5" xfId="30412"/>
    <cellStyle name="Note 5 2 5 10" xfId="30413"/>
    <cellStyle name="Note 5 2 5 10 2" xfId="30414"/>
    <cellStyle name="Note 5 2 5 10 2 2" xfId="30415"/>
    <cellStyle name="Note 5 2 5 10 3" xfId="30416"/>
    <cellStyle name="Note 5 2 5 11" xfId="30417"/>
    <cellStyle name="Note 5 2 5 11 2" xfId="30418"/>
    <cellStyle name="Note 5 2 5 11 2 2" xfId="30419"/>
    <cellStyle name="Note 5 2 5 11 3" xfId="30420"/>
    <cellStyle name="Note 5 2 5 12" xfId="30421"/>
    <cellStyle name="Note 5 2 5 12 2" xfId="30422"/>
    <cellStyle name="Note 5 2 5 12 2 2" xfId="30423"/>
    <cellStyle name="Note 5 2 5 12 3" xfId="30424"/>
    <cellStyle name="Note 5 2 5 13" xfId="30425"/>
    <cellStyle name="Note 5 2 5 13 2" xfId="30426"/>
    <cellStyle name="Note 5 2 5 13 2 2" xfId="30427"/>
    <cellStyle name="Note 5 2 5 13 3" xfId="30428"/>
    <cellStyle name="Note 5 2 5 14" xfId="30429"/>
    <cellStyle name="Note 5 2 5 14 2" xfId="30430"/>
    <cellStyle name="Note 5 2 5 14 2 2" xfId="30431"/>
    <cellStyle name="Note 5 2 5 14 3" xfId="30432"/>
    <cellStyle name="Note 5 2 5 15" xfId="30433"/>
    <cellStyle name="Note 5 2 5 15 2" xfId="30434"/>
    <cellStyle name="Note 5 2 5 15 2 2" xfId="30435"/>
    <cellStyle name="Note 5 2 5 15 3" xfId="30436"/>
    <cellStyle name="Note 5 2 5 16" xfId="30437"/>
    <cellStyle name="Note 5 2 5 16 2" xfId="30438"/>
    <cellStyle name="Note 5 2 5 16 2 2" xfId="30439"/>
    <cellStyle name="Note 5 2 5 16 3" xfId="30440"/>
    <cellStyle name="Note 5 2 5 17" xfId="30441"/>
    <cellStyle name="Note 5 2 5 17 2" xfId="30442"/>
    <cellStyle name="Note 5 2 5 17 2 2" xfId="30443"/>
    <cellStyle name="Note 5 2 5 17 3" xfId="30444"/>
    <cellStyle name="Note 5 2 5 18" xfId="30445"/>
    <cellStyle name="Note 5 2 5 18 2" xfId="30446"/>
    <cellStyle name="Note 5 2 5 18 2 2" xfId="30447"/>
    <cellStyle name="Note 5 2 5 18 3" xfId="30448"/>
    <cellStyle name="Note 5 2 5 19" xfId="30449"/>
    <cellStyle name="Note 5 2 5 19 2" xfId="30450"/>
    <cellStyle name="Note 5 2 5 19 2 2" xfId="30451"/>
    <cellStyle name="Note 5 2 5 19 3" xfId="30452"/>
    <cellStyle name="Note 5 2 5 2" xfId="30453"/>
    <cellStyle name="Note 5 2 5 2 10" xfId="30454"/>
    <cellStyle name="Note 5 2 5 2 10 2" xfId="30455"/>
    <cellStyle name="Note 5 2 5 2 10 2 2" xfId="30456"/>
    <cellStyle name="Note 5 2 5 2 10 3" xfId="30457"/>
    <cellStyle name="Note 5 2 5 2 11" xfId="30458"/>
    <cellStyle name="Note 5 2 5 2 11 2" xfId="30459"/>
    <cellStyle name="Note 5 2 5 2 11 2 2" xfId="30460"/>
    <cellStyle name="Note 5 2 5 2 11 3" xfId="30461"/>
    <cellStyle name="Note 5 2 5 2 12" xfId="30462"/>
    <cellStyle name="Note 5 2 5 2 12 2" xfId="30463"/>
    <cellStyle name="Note 5 2 5 2 12 2 2" xfId="30464"/>
    <cellStyle name="Note 5 2 5 2 12 3" xfId="30465"/>
    <cellStyle name="Note 5 2 5 2 13" xfId="30466"/>
    <cellStyle name="Note 5 2 5 2 13 2" xfId="30467"/>
    <cellStyle name="Note 5 2 5 2 13 2 2" xfId="30468"/>
    <cellStyle name="Note 5 2 5 2 13 3" xfId="30469"/>
    <cellStyle name="Note 5 2 5 2 14" xfId="30470"/>
    <cellStyle name="Note 5 2 5 2 14 2" xfId="30471"/>
    <cellStyle name="Note 5 2 5 2 14 2 2" xfId="30472"/>
    <cellStyle name="Note 5 2 5 2 14 3" xfId="30473"/>
    <cellStyle name="Note 5 2 5 2 15" xfId="30474"/>
    <cellStyle name="Note 5 2 5 2 15 2" xfId="30475"/>
    <cellStyle name="Note 5 2 5 2 15 2 2" xfId="30476"/>
    <cellStyle name="Note 5 2 5 2 15 3" xfId="30477"/>
    <cellStyle name="Note 5 2 5 2 16" xfId="30478"/>
    <cellStyle name="Note 5 2 5 2 16 2" xfId="30479"/>
    <cellStyle name="Note 5 2 5 2 16 2 2" xfId="30480"/>
    <cellStyle name="Note 5 2 5 2 16 3" xfId="30481"/>
    <cellStyle name="Note 5 2 5 2 17" xfId="30482"/>
    <cellStyle name="Note 5 2 5 2 17 2" xfId="30483"/>
    <cellStyle name="Note 5 2 5 2 17 2 2" xfId="30484"/>
    <cellStyle name="Note 5 2 5 2 17 3" xfId="30485"/>
    <cellStyle name="Note 5 2 5 2 18" xfId="30486"/>
    <cellStyle name="Note 5 2 5 2 18 2" xfId="30487"/>
    <cellStyle name="Note 5 2 5 2 18 2 2" xfId="30488"/>
    <cellStyle name="Note 5 2 5 2 18 3" xfId="30489"/>
    <cellStyle name="Note 5 2 5 2 19" xfId="30490"/>
    <cellStyle name="Note 5 2 5 2 19 2" xfId="30491"/>
    <cellStyle name="Note 5 2 5 2 19 2 2" xfId="30492"/>
    <cellStyle name="Note 5 2 5 2 19 3" xfId="30493"/>
    <cellStyle name="Note 5 2 5 2 2" xfId="30494"/>
    <cellStyle name="Note 5 2 5 2 2 2" xfId="30495"/>
    <cellStyle name="Note 5 2 5 2 2 2 2" xfId="30496"/>
    <cellStyle name="Note 5 2 5 2 2 3" xfId="30497"/>
    <cellStyle name="Note 5 2 5 2 20" xfId="30498"/>
    <cellStyle name="Note 5 2 5 2 20 2" xfId="30499"/>
    <cellStyle name="Note 5 2 5 2 20 2 2" xfId="30500"/>
    <cellStyle name="Note 5 2 5 2 20 3" xfId="30501"/>
    <cellStyle name="Note 5 2 5 2 21" xfId="30502"/>
    <cellStyle name="Note 5 2 5 2 21 2" xfId="30503"/>
    <cellStyle name="Note 5 2 5 2 22" xfId="30504"/>
    <cellStyle name="Note 5 2 5 2 3" xfId="30505"/>
    <cellStyle name="Note 5 2 5 2 3 2" xfId="30506"/>
    <cellStyle name="Note 5 2 5 2 3 2 2" xfId="30507"/>
    <cellStyle name="Note 5 2 5 2 3 3" xfId="30508"/>
    <cellStyle name="Note 5 2 5 2 4" xfId="30509"/>
    <cellStyle name="Note 5 2 5 2 4 2" xfId="30510"/>
    <cellStyle name="Note 5 2 5 2 4 2 2" xfId="30511"/>
    <cellStyle name="Note 5 2 5 2 4 3" xfId="30512"/>
    <cellStyle name="Note 5 2 5 2 5" xfId="30513"/>
    <cellStyle name="Note 5 2 5 2 5 2" xfId="30514"/>
    <cellStyle name="Note 5 2 5 2 5 2 2" xfId="30515"/>
    <cellStyle name="Note 5 2 5 2 5 3" xfId="30516"/>
    <cellStyle name="Note 5 2 5 2 6" xfId="30517"/>
    <cellStyle name="Note 5 2 5 2 6 2" xfId="30518"/>
    <cellStyle name="Note 5 2 5 2 6 2 2" xfId="30519"/>
    <cellStyle name="Note 5 2 5 2 6 3" xfId="30520"/>
    <cellStyle name="Note 5 2 5 2 7" xfId="30521"/>
    <cellStyle name="Note 5 2 5 2 7 2" xfId="30522"/>
    <cellStyle name="Note 5 2 5 2 7 2 2" xfId="30523"/>
    <cellStyle name="Note 5 2 5 2 7 3" xfId="30524"/>
    <cellStyle name="Note 5 2 5 2 8" xfId="30525"/>
    <cellStyle name="Note 5 2 5 2 8 2" xfId="30526"/>
    <cellStyle name="Note 5 2 5 2 8 2 2" xfId="30527"/>
    <cellStyle name="Note 5 2 5 2 8 3" xfId="30528"/>
    <cellStyle name="Note 5 2 5 2 9" xfId="30529"/>
    <cellStyle name="Note 5 2 5 2 9 2" xfId="30530"/>
    <cellStyle name="Note 5 2 5 2 9 2 2" xfId="30531"/>
    <cellStyle name="Note 5 2 5 2 9 3" xfId="30532"/>
    <cellStyle name="Note 5 2 5 20" xfId="30533"/>
    <cellStyle name="Note 5 2 5 20 2" xfId="30534"/>
    <cellStyle name="Note 5 2 5 20 2 2" xfId="30535"/>
    <cellStyle name="Note 5 2 5 20 3" xfId="30536"/>
    <cellStyle name="Note 5 2 5 21" xfId="30537"/>
    <cellStyle name="Note 5 2 5 21 2" xfId="30538"/>
    <cellStyle name="Note 5 2 5 21 2 2" xfId="30539"/>
    <cellStyle name="Note 5 2 5 21 3" xfId="30540"/>
    <cellStyle name="Note 5 2 5 22" xfId="30541"/>
    <cellStyle name="Note 5 2 5 22 2" xfId="30542"/>
    <cellStyle name="Note 5 2 5 23" xfId="30543"/>
    <cellStyle name="Note 5 2 5 3" xfId="30544"/>
    <cellStyle name="Note 5 2 5 3 2" xfId="30545"/>
    <cellStyle name="Note 5 2 5 3 2 2" xfId="30546"/>
    <cellStyle name="Note 5 2 5 3 3" xfId="30547"/>
    <cellStyle name="Note 5 2 5 4" xfId="30548"/>
    <cellStyle name="Note 5 2 5 4 2" xfId="30549"/>
    <cellStyle name="Note 5 2 5 4 2 2" xfId="30550"/>
    <cellStyle name="Note 5 2 5 4 3" xfId="30551"/>
    <cellStyle name="Note 5 2 5 5" xfId="30552"/>
    <cellStyle name="Note 5 2 5 5 2" xfId="30553"/>
    <cellStyle name="Note 5 2 5 5 2 2" xfId="30554"/>
    <cellStyle name="Note 5 2 5 5 3" xfId="30555"/>
    <cellStyle name="Note 5 2 5 6" xfId="30556"/>
    <cellStyle name="Note 5 2 5 6 2" xfId="30557"/>
    <cellStyle name="Note 5 2 5 6 2 2" xfId="30558"/>
    <cellStyle name="Note 5 2 5 6 3" xfId="30559"/>
    <cellStyle name="Note 5 2 5 7" xfId="30560"/>
    <cellStyle name="Note 5 2 5 7 2" xfId="30561"/>
    <cellStyle name="Note 5 2 5 7 2 2" xfId="30562"/>
    <cellStyle name="Note 5 2 5 7 3" xfId="30563"/>
    <cellStyle name="Note 5 2 5 8" xfId="30564"/>
    <cellStyle name="Note 5 2 5 8 2" xfId="30565"/>
    <cellStyle name="Note 5 2 5 8 2 2" xfId="30566"/>
    <cellStyle name="Note 5 2 5 8 3" xfId="30567"/>
    <cellStyle name="Note 5 2 5 9" xfId="30568"/>
    <cellStyle name="Note 5 2 5 9 2" xfId="30569"/>
    <cellStyle name="Note 5 2 5 9 2 2" xfId="30570"/>
    <cellStyle name="Note 5 2 5 9 3" xfId="30571"/>
    <cellStyle name="Note 5 2 6" xfId="30572"/>
    <cellStyle name="Note 5 2 6 10" xfId="30573"/>
    <cellStyle name="Note 5 2 6 10 2" xfId="30574"/>
    <cellStyle name="Note 5 2 6 10 2 2" xfId="30575"/>
    <cellStyle name="Note 5 2 6 10 3" xfId="30576"/>
    <cellStyle name="Note 5 2 6 11" xfId="30577"/>
    <cellStyle name="Note 5 2 6 11 2" xfId="30578"/>
    <cellStyle name="Note 5 2 6 11 2 2" xfId="30579"/>
    <cellStyle name="Note 5 2 6 11 3" xfId="30580"/>
    <cellStyle name="Note 5 2 6 12" xfId="30581"/>
    <cellStyle name="Note 5 2 6 12 2" xfId="30582"/>
    <cellStyle name="Note 5 2 6 12 2 2" xfId="30583"/>
    <cellStyle name="Note 5 2 6 12 3" xfId="30584"/>
    <cellStyle name="Note 5 2 6 13" xfId="30585"/>
    <cellStyle name="Note 5 2 6 13 2" xfId="30586"/>
    <cellStyle name="Note 5 2 6 13 2 2" xfId="30587"/>
    <cellStyle name="Note 5 2 6 13 3" xfId="30588"/>
    <cellStyle name="Note 5 2 6 14" xfId="30589"/>
    <cellStyle name="Note 5 2 6 14 2" xfId="30590"/>
    <cellStyle name="Note 5 2 6 14 2 2" xfId="30591"/>
    <cellStyle name="Note 5 2 6 14 3" xfId="30592"/>
    <cellStyle name="Note 5 2 6 15" xfId="30593"/>
    <cellStyle name="Note 5 2 6 15 2" xfId="30594"/>
    <cellStyle name="Note 5 2 6 15 2 2" xfId="30595"/>
    <cellStyle name="Note 5 2 6 15 3" xfId="30596"/>
    <cellStyle name="Note 5 2 6 16" xfId="30597"/>
    <cellStyle name="Note 5 2 6 16 2" xfId="30598"/>
    <cellStyle name="Note 5 2 6 16 2 2" xfId="30599"/>
    <cellStyle name="Note 5 2 6 16 3" xfId="30600"/>
    <cellStyle name="Note 5 2 6 17" xfId="30601"/>
    <cellStyle name="Note 5 2 6 17 2" xfId="30602"/>
    <cellStyle name="Note 5 2 6 17 2 2" xfId="30603"/>
    <cellStyle name="Note 5 2 6 17 3" xfId="30604"/>
    <cellStyle name="Note 5 2 6 18" xfId="30605"/>
    <cellStyle name="Note 5 2 6 18 2" xfId="30606"/>
    <cellStyle name="Note 5 2 6 18 2 2" xfId="30607"/>
    <cellStyle name="Note 5 2 6 18 3" xfId="30608"/>
    <cellStyle name="Note 5 2 6 19" xfId="30609"/>
    <cellStyle name="Note 5 2 6 19 2" xfId="30610"/>
    <cellStyle name="Note 5 2 6 19 2 2" xfId="30611"/>
    <cellStyle name="Note 5 2 6 19 3" xfId="30612"/>
    <cellStyle name="Note 5 2 6 2" xfId="30613"/>
    <cellStyle name="Note 5 2 6 2 2" xfId="30614"/>
    <cellStyle name="Note 5 2 6 2 2 2" xfId="30615"/>
    <cellStyle name="Note 5 2 6 2 3" xfId="30616"/>
    <cellStyle name="Note 5 2 6 20" xfId="30617"/>
    <cellStyle name="Note 5 2 6 20 2" xfId="30618"/>
    <cellStyle name="Note 5 2 6 20 2 2" xfId="30619"/>
    <cellStyle name="Note 5 2 6 20 3" xfId="30620"/>
    <cellStyle name="Note 5 2 6 21" xfId="30621"/>
    <cellStyle name="Note 5 2 6 21 2" xfId="30622"/>
    <cellStyle name="Note 5 2 6 22" xfId="30623"/>
    <cellStyle name="Note 5 2 6 3" xfId="30624"/>
    <cellStyle name="Note 5 2 6 3 2" xfId="30625"/>
    <cellStyle name="Note 5 2 6 3 2 2" xfId="30626"/>
    <cellStyle name="Note 5 2 6 3 3" xfId="30627"/>
    <cellStyle name="Note 5 2 6 4" xfId="30628"/>
    <cellStyle name="Note 5 2 6 4 2" xfId="30629"/>
    <cellStyle name="Note 5 2 6 4 2 2" xfId="30630"/>
    <cellStyle name="Note 5 2 6 4 3" xfId="30631"/>
    <cellStyle name="Note 5 2 6 5" xfId="30632"/>
    <cellStyle name="Note 5 2 6 5 2" xfId="30633"/>
    <cellStyle name="Note 5 2 6 5 2 2" xfId="30634"/>
    <cellStyle name="Note 5 2 6 5 3" xfId="30635"/>
    <cellStyle name="Note 5 2 6 6" xfId="30636"/>
    <cellStyle name="Note 5 2 6 6 2" xfId="30637"/>
    <cellStyle name="Note 5 2 6 6 2 2" xfId="30638"/>
    <cellStyle name="Note 5 2 6 6 3" xfId="30639"/>
    <cellStyle name="Note 5 2 6 7" xfId="30640"/>
    <cellStyle name="Note 5 2 6 7 2" xfId="30641"/>
    <cellStyle name="Note 5 2 6 7 2 2" xfId="30642"/>
    <cellStyle name="Note 5 2 6 7 3" xfId="30643"/>
    <cellStyle name="Note 5 2 6 8" xfId="30644"/>
    <cellStyle name="Note 5 2 6 8 2" xfId="30645"/>
    <cellStyle name="Note 5 2 6 8 2 2" xfId="30646"/>
    <cellStyle name="Note 5 2 6 8 3" xfId="30647"/>
    <cellStyle name="Note 5 2 6 9" xfId="30648"/>
    <cellStyle name="Note 5 2 6 9 2" xfId="30649"/>
    <cellStyle name="Note 5 2 6 9 2 2" xfId="30650"/>
    <cellStyle name="Note 5 2 6 9 3" xfId="30651"/>
    <cellStyle name="Note 5 2 7" xfId="30652"/>
    <cellStyle name="Note 5 2 7 2" xfId="30653"/>
    <cellStyle name="Note 5 2 7 2 2" xfId="30654"/>
    <cellStyle name="Note 5 2 7 3" xfId="30655"/>
    <cellStyle name="Note 5 2 8" xfId="30656"/>
    <cellStyle name="Note 5 2 8 2" xfId="30657"/>
    <cellStyle name="Note 5 2 8 2 2" xfId="30658"/>
    <cellStyle name="Note 5 2 8 3" xfId="30659"/>
    <cellStyle name="Note 5 2 9" xfId="30660"/>
    <cellStyle name="Note 5 2 9 2" xfId="30661"/>
    <cellStyle name="Note 5 2 9 2 2" xfId="30662"/>
    <cellStyle name="Note 5 2 9 3" xfId="30663"/>
    <cellStyle name="Note 5 20" xfId="30664"/>
    <cellStyle name="Note 5 20 2" xfId="30665"/>
    <cellStyle name="Note 5 20 2 2" xfId="30666"/>
    <cellStyle name="Note 5 20 3" xfId="30667"/>
    <cellStyle name="Note 5 21" xfId="30668"/>
    <cellStyle name="Note 5 21 2" xfId="30669"/>
    <cellStyle name="Note 5 21 2 2" xfId="30670"/>
    <cellStyle name="Note 5 21 3" xfId="30671"/>
    <cellStyle name="Note 5 22" xfId="30672"/>
    <cellStyle name="Note 5 22 2" xfId="30673"/>
    <cellStyle name="Note 5 22 2 2" xfId="30674"/>
    <cellStyle name="Note 5 22 3" xfId="30675"/>
    <cellStyle name="Note 5 23" xfId="30676"/>
    <cellStyle name="Note 5 23 2" xfId="30677"/>
    <cellStyle name="Note 5 24" xfId="30678"/>
    <cellStyle name="Note 5 25" xfId="30679"/>
    <cellStyle name="Note 5 26" xfId="30680"/>
    <cellStyle name="Note 5 27" xfId="30681"/>
    <cellStyle name="Note 5 3" xfId="30682"/>
    <cellStyle name="Note 5 3 10" xfId="30683"/>
    <cellStyle name="Note 5 3 10 2" xfId="30684"/>
    <cellStyle name="Note 5 3 10 2 2" xfId="30685"/>
    <cellStyle name="Note 5 3 10 3" xfId="30686"/>
    <cellStyle name="Note 5 3 11" xfId="30687"/>
    <cellStyle name="Note 5 3 11 2" xfId="30688"/>
    <cellStyle name="Note 5 3 11 2 2" xfId="30689"/>
    <cellStyle name="Note 5 3 11 3" xfId="30690"/>
    <cellStyle name="Note 5 3 12" xfId="30691"/>
    <cellStyle name="Note 5 3 12 2" xfId="30692"/>
    <cellStyle name="Note 5 3 12 2 2" xfId="30693"/>
    <cellStyle name="Note 5 3 12 3" xfId="30694"/>
    <cellStyle name="Note 5 3 13" xfId="30695"/>
    <cellStyle name="Note 5 3 13 2" xfId="30696"/>
    <cellStyle name="Note 5 3 13 2 2" xfId="30697"/>
    <cellStyle name="Note 5 3 13 3" xfId="30698"/>
    <cellStyle name="Note 5 3 14" xfId="30699"/>
    <cellStyle name="Note 5 3 14 2" xfId="30700"/>
    <cellStyle name="Note 5 3 14 2 2" xfId="30701"/>
    <cellStyle name="Note 5 3 14 3" xfId="30702"/>
    <cellStyle name="Note 5 3 15" xfId="30703"/>
    <cellStyle name="Note 5 3 15 2" xfId="30704"/>
    <cellStyle name="Note 5 3 15 2 2" xfId="30705"/>
    <cellStyle name="Note 5 3 15 3" xfId="30706"/>
    <cellStyle name="Note 5 3 16" xfId="30707"/>
    <cellStyle name="Note 5 3 16 2" xfId="30708"/>
    <cellStyle name="Note 5 3 16 2 2" xfId="30709"/>
    <cellStyle name="Note 5 3 16 3" xfId="30710"/>
    <cellStyle name="Note 5 3 17" xfId="30711"/>
    <cellStyle name="Note 5 3 17 2" xfId="30712"/>
    <cellStyle name="Note 5 3 17 2 2" xfId="30713"/>
    <cellStyle name="Note 5 3 17 3" xfId="30714"/>
    <cellStyle name="Note 5 3 18" xfId="30715"/>
    <cellStyle name="Note 5 3 18 2" xfId="30716"/>
    <cellStyle name="Note 5 3 18 2 2" xfId="30717"/>
    <cellStyle name="Note 5 3 18 3" xfId="30718"/>
    <cellStyle name="Note 5 3 19" xfId="30719"/>
    <cellStyle name="Note 5 3 19 2" xfId="30720"/>
    <cellStyle name="Note 5 3 19 2 2" xfId="30721"/>
    <cellStyle name="Note 5 3 19 3" xfId="30722"/>
    <cellStyle name="Note 5 3 2" xfId="30723"/>
    <cellStyle name="Note 5 3 2 10" xfId="30724"/>
    <cellStyle name="Note 5 3 2 10 2" xfId="30725"/>
    <cellStyle name="Note 5 3 2 10 2 2" xfId="30726"/>
    <cellStyle name="Note 5 3 2 10 3" xfId="30727"/>
    <cellStyle name="Note 5 3 2 11" xfId="30728"/>
    <cellStyle name="Note 5 3 2 11 2" xfId="30729"/>
    <cellStyle name="Note 5 3 2 11 2 2" xfId="30730"/>
    <cellStyle name="Note 5 3 2 11 3" xfId="30731"/>
    <cellStyle name="Note 5 3 2 12" xfId="30732"/>
    <cellStyle name="Note 5 3 2 12 2" xfId="30733"/>
    <cellStyle name="Note 5 3 2 12 2 2" xfId="30734"/>
    <cellStyle name="Note 5 3 2 12 3" xfId="30735"/>
    <cellStyle name="Note 5 3 2 13" xfId="30736"/>
    <cellStyle name="Note 5 3 2 13 2" xfId="30737"/>
    <cellStyle name="Note 5 3 2 13 2 2" xfId="30738"/>
    <cellStyle name="Note 5 3 2 13 3" xfId="30739"/>
    <cellStyle name="Note 5 3 2 14" xfId="30740"/>
    <cellStyle name="Note 5 3 2 14 2" xfId="30741"/>
    <cellStyle name="Note 5 3 2 14 2 2" xfId="30742"/>
    <cellStyle name="Note 5 3 2 14 3" xfId="30743"/>
    <cellStyle name="Note 5 3 2 15" xfId="30744"/>
    <cellStyle name="Note 5 3 2 15 2" xfId="30745"/>
    <cellStyle name="Note 5 3 2 15 2 2" xfId="30746"/>
    <cellStyle name="Note 5 3 2 15 3" xfId="30747"/>
    <cellStyle name="Note 5 3 2 16" xfId="30748"/>
    <cellStyle name="Note 5 3 2 16 2" xfId="30749"/>
    <cellStyle name="Note 5 3 2 16 2 2" xfId="30750"/>
    <cellStyle name="Note 5 3 2 16 3" xfId="30751"/>
    <cellStyle name="Note 5 3 2 17" xfId="30752"/>
    <cellStyle name="Note 5 3 2 17 2" xfId="30753"/>
    <cellStyle name="Note 5 3 2 17 2 2" xfId="30754"/>
    <cellStyle name="Note 5 3 2 17 3" xfId="30755"/>
    <cellStyle name="Note 5 3 2 18" xfId="30756"/>
    <cellStyle name="Note 5 3 2 18 2" xfId="30757"/>
    <cellStyle name="Note 5 3 2 19" xfId="30758"/>
    <cellStyle name="Note 5 3 2 2" xfId="30759"/>
    <cellStyle name="Note 5 3 2 2 10" xfId="30760"/>
    <cellStyle name="Note 5 3 2 2 10 2" xfId="30761"/>
    <cellStyle name="Note 5 3 2 2 10 2 2" xfId="30762"/>
    <cellStyle name="Note 5 3 2 2 10 3" xfId="30763"/>
    <cellStyle name="Note 5 3 2 2 11" xfId="30764"/>
    <cellStyle name="Note 5 3 2 2 11 2" xfId="30765"/>
    <cellStyle name="Note 5 3 2 2 11 2 2" xfId="30766"/>
    <cellStyle name="Note 5 3 2 2 11 3" xfId="30767"/>
    <cellStyle name="Note 5 3 2 2 12" xfId="30768"/>
    <cellStyle name="Note 5 3 2 2 12 2" xfId="30769"/>
    <cellStyle name="Note 5 3 2 2 12 2 2" xfId="30770"/>
    <cellStyle name="Note 5 3 2 2 12 3" xfId="30771"/>
    <cellStyle name="Note 5 3 2 2 13" xfId="30772"/>
    <cellStyle name="Note 5 3 2 2 13 2" xfId="30773"/>
    <cellStyle name="Note 5 3 2 2 13 2 2" xfId="30774"/>
    <cellStyle name="Note 5 3 2 2 13 3" xfId="30775"/>
    <cellStyle name="Note 5 3 2 2 14" xfId="30776"/>
    <cellStyle name="Note 5 3 2 2 14 2" xfId="30777"/>
    <cellStyle name="Note 5 3 2 2 14 2 2" xfId="30778"/>
    <cellStyle name="Note 5 3 2 2 14 3" xfId="30779"/>
    <cellStyle name="Note 5 3 2 2 15" xfId="30780"/>
    <cellStyle name="Note 5 3 2 2 15 2" xfId="30781"/>
    <cellStyle name="Note 5 3 2 2 15 2 2" xfId="30782"/>
    <cellStyle name="Note 5 3 2 2 15 3" xfId="30783"/>
    <cellStyle name="Note 5 3 2 2 16" xfId="30784"/>
    <cellStyle name="Note 5 3 2 2 16 2" xfId="30785"/>
    <cellStyle name="Note 5 3 2 2 16 2 2" xfId="30786"/>
    <cellStyle name="Note 5 3 2 2 16 3" xfId="30787"/>
    <cellStyle name="Note 5 3 2 2 17" xfId="30788"/>
    <cellStyle name="Note 5 3 2 2 17 2" xfId="30789"/>
    <cellStyle name="Note 5 3 2 2 17 2 2" xfId="30790"/>
    <cellStyle name="Note 5 3 2 2 17 3" xfId="30791"/>
    <cellStyle name="Note 5 3 2 2 18" xfId="30792"/>
    <cellStyle name="Note 5 3 2 2 18 2" xfId="30793"/>
    <cellStyle name="Note 5 3 2 2 18 2 2" xfId="30794"/>
    <cellStyle name="Note 5 3 2 2 18 3" xfId="30795"/>
    <cellStyle name="Note 5 3 2 2 19" xfId="30796"/>
    <cellStyle name="Note 5 3 2 2 19 2" xfId="30797"/>
    <cellStyle name="Note 5 3 2 2 19 2 2" xfId="30798"/>
    <cellStyle name="Note 5 3 2 2 19 3" xfId="30799"/>
    <cellStyle name="Note 5 3 2 2 2" xfId="30800"/>
    <cellStyle name="Note 5 3 2 2 2 2" xfId="30801"/>
    <cellStyle name="Note 5 3 2 2 2 2 2" xfId="30802"/>
    <cellStyle name="Note 5 3 2 2 2 3" xfId="30803"/>
    <cellStyle name="Note 5 3 2 2 20" xfId="30804"/>
    <cellStyle name="Note 5 3 2 2 20 2" xfId="30805"/>
    <cellStyle name="Note 5 3 2 2 20 2 2" xfId="30806"/>
    <cellStyle name="Note 5 3 2 2 20 3" xfId="30807"/>
    <cellStyle name="Note 5 3 2 2 21" xfId="30808"/>
    <cellStyle name="Note 5 3 2 2 21 2" xfId="30809"/>
    <cellStyle name="Note 5 3 2 2 22" xfId="30810"/>
    <cellStyle name="Note 5 3 2 2 3" xfId="30811"/>
    <cellStyle name="Note 5 3 2 2 3 2" xfId="30812"/>
    <cellStyle name="Note 5 3 2 2 3 2 2" xfId="30813"/>
    <cellStyle name="Note 5 3 2 2 3 3" xfId="30814"/>
    <cellStyle name="Note 5 3 2 2 4" xfId="30815"/>
    <cellStyle name="Note 5 3 2 2 4 2" xfId="30816"/>
    <cellStyle name="Note 5 3 2 2 4 2 2" xfId="30817"/>
    <cellStyle name="Note 5 3 2 2 4 3" xfId="30818"/>
    <cellStyle name="Note 5 3 2 2 5" xfId="30819"/>
    <cellStyle name="Note 5 3 2 2 5 2" xfId="30820"/>
    <cellStyle name="Note 5 3 2 2 5 2 2" xfId="30821"/>
    <cellStyle name="Note 5 3 2 2 5 3" xfId="30822"/>
    <cellStyle name="Note 5 3 2 2 6" xfId="30823"/>
    <cellStyle name="Note 5 3 2 2 6 2" xfId="30824"/>
    <cellStyle name="Note 5 3 2 2 6 2 2" xfId="30825"/>
    <cellStyle name="Note 5 3 2 2 6 3" xfId="30826"/>
    <cellStyle name="Note 5 3 2 2 7" xfId="30827"/>
    <cellStyle name="Note 5 3 2 2 7 2" xfId="30828"/>
    <cellStyle name="Note 5 3 2 2 7 2 2" xfId="30829"/>
    <cellStyle name="Note 5 3 2 2 7 3" xfId="30830"/>
    <cellStyle name="Note 5 3 2 2 8" xfId="30831"/>
    <cellStyle name="Note 5 3 2 2 8 2" xfId="30832"/>
    <cellStyle name="Note 5 3 2 2 8 2 2" xfId="30833"/>
    <cellStyle name="Note 5 3 2 2 8 3" xfId="30834"/>
    <cellStyle name="Note 5 3 2 2 9" xfId="30835"/>
    <cellStyle name="Note 5 3 2 2 9 2" xfId="30836"/>
    <cellStyle name="Note 5 3 2 2 9 2 2" xfId="30837"/>
    <cellStyle name="Note 5 3 2 2 9 3" xfId="30838"/>
    <cellStyle name="Note 5 3 2 3" xfId="30839"/>
    <cellStyle name="Note 5 3 2 3 2" xfId="30840"/>
    <cellStyle name="Note 5 3 2 3 2 2" xfId="30841"/>
    <cellStyle name="Note 5 3 2 3 3" xfId="30842"/>
    <cellStyle name="Note 5 3 2 4" xfId="30843"/>
    <cellStyle name="Note 5 3 2 4 2" xfId="30844"/>
    <cellStyle name="Note 5 3 2 4 2 2" xfId="30845"/>
    <cellStyle name="Note 5 3 2 4 3" xfId="30846"/>
    <cellStyle name="Note 5 3 2 5" xfId="30847"/>
    <cellStyle name="Note 5 3 2 5 2" xfId="30848"/>
    <cellStyle name="Note 5 3 2 5 2 2" xfId="30849"/>
    <cellStyle name="Note 5 3 2 5 3" xfId="30850"/>
    <cellStyle name="Note 5 3 2 6" xfId="30851"/>
    <cellStyle name="Note 5 3 2 6 2" xfId="30852"/>
    <cellStyle name="Note 5 3 2 6 2 2" xfId="30853"/>
    <cellStyle name="Note 5 3 2 6 3" xfId="30854"/>
    <cellStyle name="Note 5 3 2 7" xfId="30855"/>
    <cellStyle name="Note 5 3 2 7 2" xfId="30856"/>
    <cellStyle name="Note 5 3 2 7 2 2" xfId="30857"/>
    <cellStyle name="Note 5 3 2 7 3" xfId="30858"/>
    <cellStyle name="Note 5 3 2 8" xfId="30859"/>
    <cellStyle name="Note 5 3 2 8 2" xfId="30860"/>
    <cellStyle name="Note 5 3 2 8 2 2" xfId="30861"/>
    <cellStyle name="Note 5 3 2 8 3" xfId="30862"/>
    <cellStyle name="Note 5 3 2 9" xfId="30863"/>
    <cellStyle name="Note 5 3 2 9 2" xfId="30864"/>
    <cellStyle name="Note 5 3 2 9 2 2" xfId="30865"/>
    <cellStyle name="Note 5 3 2 9 3" xfId="30866"/>
    <cellStyle name="Note 5 3 20" xfId="30867"/>
    <cellStyle name="Note 5 3 20 2" xfId="30868"/>
    <cellStyle name="Note 5 3 20 2 2" xfId="30869"/>
    <cellStyle name="Note 5 3 20 3" xfId="30870"/>
    <cellStyle name="Note 5 3 21" xfId="30871"/>
    <cellStyle name="Note 5 3 21 2" xfId="30872"/>
    <cellStyle name="Note 5 3 22" xfId="30873"/>
    <cellStyle name="Note 5 3 3" xfId="30874"/>
    <cellStyle name="Note 5 3 3 10" xfId="30875"/>
    <cellStyle name="Note 5 3 3 10 2" xfId="30876"/>
    <cellStyle name="Note 5 3 3 10 2 2" xfId="30877"/>
    <cellStyle name="Note 5 3 3 10 3" xfId="30878"/>
    <cellStyle name="Note 5 3 3 11" xfId="30879"/>
    <cellStyle name="Note 5 3 3 11 2" xfId="30880"/>
    <cellStyle name="Note 5 3 3 11 2 2" xfId="30881"/>
    <cellStyle name="Note 5 3 3 11 3" xfId="30882"/>
    <cellStyle name="Note 5 3 3 12" xfId="30883"/>
    <cellStyle name="Note 5 3 3 12 2" xfId="30884"/>
    <cellStyle name="Note 5 3 3 12 2 2" xfId="30885"/>
    <cellStyle name="Note 5 3 3 12 3" xfId="30886"/>
    <cellStyle name="Note 5 3 3 13" xfId="30887"/>
    <cellStyle name="Note 5 3 3 13 2" xfId="30888"/>
    <cellStyle name="Note 5 3 3 13 2 2" xfId="30889"/>
    <cellStyle name="Note 5 3 3 13 3" xfId="30890"/>
    <cellStyle name="Note 5 3 3 14" xfId="30891"/>
    <cellStyle name="Note 5 3 3 14 2" xfId="30892"/>
    <cellStyle name="Note 5 3 3 14 2 2" xfId="30893"/>
    <cellStyle name="Note 5 3 3 14 3" xfId="30894"/>
    <cellStyle name="Note 5 3 3 15" xfId="30895"/>
    <cellStyle name="Note 5 3 3 15 2" xfId="30896"/>
    <cellStyle name="Note 5 3 3 15 2 2" xfId="30897"/>
    <cellStyle name="Note 5 3 3 15 3" xfId="30898"/>
    <cellStyle name="Note 5 3 3 16" xfId="30899"/>
    <cellStyle name="Note 5 3 3 16 2" xfId="30900"/>
    <cellStyle name="Note 5 3 3 16 2 2" xfId="30901"/>
    <cellStyle name="Note 5 3 3 16 3" xfId="30902"/>
    <cellStyle name="Note 5 3 3 17" xfId="30903"/>
    <cellStyle name="Note 5 3 3 17 2" xfId="30904"/>
    <cellStyle name="Note 5 3 3 17 2 2" xfId="30905"/>
    <cellStyle name="Note 5 3 3 17 3" xfId="30906"/>
    <cellStyle name="Note 5 3 3 18" xfId="30907"/>
    <cellStyle name="Note 5 3 3 18 2" xfId="30908"/>
    <cellStyle name="Note 5 3 3 19" xfId="30909"/>
    <cellStyle name="Note 5 3 3 2" xfId="30910"/>
    <cellStyle name="Note 5 3 3 2 10" xfId="30911"/>
    <cellStyle name="Note 5 3 3 2 10 2" xfId="30912"/>
    <cellStyle name="Note 5 3 3 2 10 2 2" xfId="30913"/>
    <cellStyle name="Note 5 3 3 2 10 3" xfId="30914"/>
    <cellStyle name="Note 5 3 3 2 11" xfId="30915"/>
    <cellStyle name="Note 5 3 3 2 11 2" xfId="30916"/>
    <cellStyle name="Note 5 3 3 2 11 2 2" xfId="30917"/>
    <cellStyle name="Note 5 3 3 2 11 3" xfId="30918"/>
    <cellStyle name="Note 5 3 3 2 12" xfId="30919"/>
    <cellStyle name="Note 5 3 3 2 12 2" xfId="30920"/>
    <cellStyle name="Note 5 3 3 2 12 2 2" xfId="30921"/>
    <cellStyle name="Note 5 3 3 2 12 3" xfId="30922"/>
    <cellStyle name="Note 5 3 3 2 13" xfId="30923"/>
    <cellStyle name="Note 5 3 3 2 13 2" xfId="30924"/>
    <cellStyle name="Note 5 3 3 2 13 2 2" xfId="30925"/>
    <cellStyle name="Note 5 3 3 2 13 3" xfId="30926"/>
    <cellStyle name="Note 5 3 3 2 14" xfId="30927"/>
    <cellStyle name="Note 5 3 3 2 14 2" xfId="30928"/>
    <cellStyle name="Note 5 3 3 2 14 2 2" xfId="30929"/>
    <cellStyle name="Note 5 3 3 2 14 3" xfId="30930"/>
    <cellStyle name="Note 5 3 3 2 15" xfId="30931"/>
    <cellStyle name="Note 5 3 3 2 15 2" xfId="30932"/>
    <cellStyle name="Note 5 3 3 2 15 2 2" xfId="30933"/>
    <cellStyle name="Note 5 3 3 2 15 3" xfId="30934"/>
    <cellStyle name="Note 5 3 3 2 16" xfId="30935"/>
    <cellStyle name="Note 5 3 3 2 16 2" xfId="30936"/>
    <cellStyle name="Note 5 3 3 2 16 2 2" xfId="30937"/>
    <cellStyle name="Note 5 3 3 2 16 3" xfId="30938"/>
    <cellStyle name="Note 5 3 3 2 17" xfId="30939"/>
    <cellStyle name="Note 5 3 3 2 17 2" xfId="30940"/>
    <cellStyle name="Note 5 3 3 2 17 2 2" xfId="30941"/>
    <cellStyle name="Note 5 3 3 2 17 3" xfId="30942"/>
    <cellStyle name="Note 5 3 3 2 18" xfId="30943"/>
    <cellStyle name="Note 5 3 3 2 18 2" xfId="30944"/>
    <cellStyle name="Note 5 3 3 2 18 2 2" xfId="30945"/>
    <cellStyle name="Note 5 3 3 2 18 3" xfId="30946"/>
    <cellStyle name="Note 5 3 3 2 19" xfId="30947"/>
    <cellStyle name="Note 5 3 3 2 19 2" xfId="30948"/>
    <cellStyle name="Note 5 3 3 2 19 2 2" xfId="30949"/>
    <cellStyle name="Note 5 3 3 2 19 3" xfId="30950"/>
    <cellStyle name="Note 5 3 3 2 2" xfId="30951"/>
    <cellStyle name="Note 5 3 3 2 2 2" xfId="30952"/>
    <cellStyle name="Note 5 3 3 2 2 2 2" xfId="30953"/>
    <cellStyle name="Note 5 3 3 2 2 3" xfId="30954"/>
    <cellStyle name="Note 5 3 3 2 20" xfId="30955"/>
    <cellStyle name="Note 5 3 3 2 20 2" xfId="30956"/>
    <cellStyle name="Note 5 3 3 2 20 2 2" xfId="30957"/>
    <cellStyle name="Note 5 3 3 2 20 3" xfId="30958"/>
    <cellStyle name="Note 5 3 3 2 21" xfId="30959"/>
    <cellStyle name="Note 5 3 3 2 21 2" xfId="30960"/>
    <cellStyle name="Note 5 3 3 2 22" xfId="30961"/>
    <cellStyle name="Note 5 3 3 2 3" xfId="30962"/>
    <cellStyle name="Note 5 3 3 2 3 2" xfId="30963"/>
    <cellStyle name="Note 5 3 3 2 3 2 2" xfId="30964"/>
    <cellStyle name="Note 5 3 3 2 3 3" xfId="30965"/>
    <cellStyle name="Note 5 3 3 2 4" xfId="30966"/>
    <cellStyle name="Note 5 3 3 2 4 2" xfId="30967"/>
    <cellStyle name="Note 5 3 3 2 4 2 2" xfId="30968"/>
    <cellStyle name="Note 5 3 3 2 4 3" xfId="30969"/>
    <cellStyle name="Note 5 3 3 2 5" xfId="30970"/>
    <cellStyle name="Note 5 3 3 2 5 2" xfId="30971"/>
    <cellStyle name="Note 5 3 3 2 5 2 2" xfId="30972"/>
    <cellStyle name="Note 5 3 3 2 5 3" xfId="30973"/>
    <cellStyle name="Note 5 3 3 2 6" xfId="30974"/>
    <cellStyle name="Note 5 3 3 2 6 2" xfId="30975"/>
    <cellStyle name="Note 5 3 3 2 6 2 2" xfId="30976"/>
    <cellStyle name="Note 5 3 3 2 6 3" xfId="30977"/>
    <cellStyle name="Note 5 3 3 2 7" xfId="30978"/>
    <cellStyle name="Note 5 3 3 2 7 2" xfId="30979"/>
    <cellStyle name="Note 5 3 3 2 7 2 2" xfId="30980"/>
    <cellStyle name="Note 5 3 3 2 7 3" xfId="30981"/>
    <cellStyle name="Note 5 3 3 2 8" xfId="30982"/>
    <cellStyle name="Note 5 3 3 2 8 2" xfId="30983"/>
    <cellStyle name="Note 5 3 3 2 8 2 2" xfId="30984"/>
    <cellStyle name="Note 5 3 3 2 8 3" xfId="30985"/>
    <cellStyle name="Note 5 3 3 2 9" xfId="30986"/>
    <cellStyle name="Note 5 3 3 2 9 2" xfId="30987"/>
    <cellStyle name="Note 5 3 3 2 9 2 2" xfId="30988"/>
    <cellStyle name="Note 5 3 3 2 9 3" xfId="30989"/>
    <cellStyle name="Note 5 3 3 3" xfId="30990"/>
    <cellStyle name="Note 5 3 3 3 2" xfId="30991"/>
    <cellStyle name="Note 5 3 3 3 2 2" xfId="30992"/>
    <cellStyle name="Note 5 3 3 3 3" xfId="30993"/>
    <cellStyle name="Note 5 3 3 4" xfId="30994"/>
    <cellStyle name="Note 5 3 3 4 2" xfId="30995"/>
    <cellStyle name="Note 5 3 3 4 2 2" xfId="30996"/>
    <cellStyle name="Note 5 3 3 4 3" xfId="30997"/>
    <cellStyle name="Note 5 3 3 5" xfId="30998"/>
    <cellStyle name="Note 5 3 3 5 2" xfId="30999"/>
    <cellStyle name="Note 5 3 3 5 2 2" xfId="31000"/>
    <cellStyle name="Note 5 3 3 5 3" xfId="31001"/>
    <cellStyle name="Note 5 3 3 6" xfId="31002"/>
    <cellStyle name="Note 5 3 3 6 2" xfId="31003"/>
    <cellStyle name="Note 5 3 3 6 2 2" xfId="31004"/>
    <cellStyle name="Note 5 3 3 6 3" xfId="31005"/>
    <cellStyle name="Note 5 3 3 7" xfId="31006"/>
    <cellStyle name="Note 5 3 3 7 2" xfId="31007"/>
    <cellStyle name="Note 5 3 3 7 2 2" xfId="31008"/>
    <cellStyle name="Note 5 3 3 7 3" xfId="31009"/>
    <cellStyle name="Note 5 3 3 8" xfId="31010"/>
    <cellStyle name="Note 5 3 3 8 2" xfId="31011"/>
    <cellStyle name="Note 5 3 3 8 2 2" xfId="31012"/>
    <cellStyle name="Note 5 3 3 8 3" xfId="31013"/>
    <cellStyle name="Note 5 3 3 9" xfId="31014"/>
    <cellStyle name="Note 5 3 3 9 2" xfId="31015"/>
    <cellStyle name="Note 5 3 3 9 2 2" xfId="31016"/>
    <cellStyle name="Note 5 3 3 9 3" xfId="31017"/>
    <cellStyle name="Note 5 3 4" xfId="31018"/>
    <cellStyle name="Note 5 3 4 10" xfId="31019"/>
    <cellStyle name="Note 5 3 4 10 2" xfId="31020"/>
    <cellStyle name="Note 5 3 4 10 2 2" xfId="31021"/>
    <cellStyle name="Note 5 3 4 10 3" xfId="31022"/>
    <cellStyle name="Note 5 3 4 11" xfId="31023"/>
    <cellStyle name="Note 5 3 4 11 2" xfId="31024"/>
    <cellStyle name="Note 5 3 4 11 2 2" xfId="31025"/>
    <cellStyle name="Note 5 3 4 11 3" xfId="31026"/>
    <cellStyle name="Note 5 3 4 12" xfId="31027"/>
    <cellStyle name="Note 5 3 4 12 2" xfId="31028"/>
    <cellStyle name="Note 5 3 4 12 2 2" xfId="31029"/>
    <cellStyle name="Note 5 3 4 12 3" xfId="31030"/>
    <cellStyle name="Note 5 3 4 13" xfId="31031"/>
    <cellStyle name="Note 5 3 4 13 2" xfId="31032"/>
    <cellStyle name="Note 5 3 4 13 2 2" xfId="31033"/>
    <cellStyle name="Note 5 3 4 13 3" xfId="31034"/>
    <cellStyle name="Note 5 3 4 14" xfId="31035"/>
    <cellStyle name="Note 5 3 4 14 2" xfId="31036"/>
    <cellStyle name="Note 5 3 4 14 2 2" xfId="31037"/>
    <cellStyle name="Note 5 3 4 14 3" xfId="31038"/>
    <cellStyle name="Note 5 3 4 15" xfId="31039"/>
    <cellStyle name="Note 5 3 4 15 2" xfId="31040"/>
    <cellStyle name="Note 5 3 4 15 2 2" xfId="31041"/>
    <cellStyle name="Note 5 3 4 15 3" xfId="31042"/>
    <cellStyle name="Note 5 3 4 16" xfId="31043"/>
    <cellStyle name="Note 5 3 4 16 2" xfId="31044"/>
    <cellStyle name="Note 5 3 4 16 2 2" xfId="31045"/>
    <cellStyle name="Note 5 3 4 16 3" xfId="31046"/>
    <cellStyle name="Note 5 3 4 17" xfId="31047"/>
    <cellStyle name="Note 5 3 4 17 2" xfId="31048"/>
    <cellStyle name="Note 5 3 4 17 2 2" xfId="31049"/>
    <cellStyle name="Note 5 3 4 17 3" xfId="31050"/>
    <cellStyle name="Note 5 3 4 18" xfId="31051"/>
    <cellStyle name="Note 5 3 4 18 2" xfId="31052"/>
    <cellStyle name="Note 5 3 4 18 2 2" xfId="31053"/>
    <cellStyle name="Note 5 3 4 18 3" xfId="31054"/>
    <cellStyle name="Note 5 3 4 19" xfId="31055"/>
    <cellStyle name="Note 5 3 4 19 2" xfId="31056"/>
    <cellStyle name="Note 5 3 4 19 2 2" xfId="31057"/>
    <cellStyle name="Note 5 3 4 19 3" xfId="31058"/>
    <cellStyle name="Note 5 3 4 2" xfId="31059"/>
    <cellStyle name="Note 5 3 4 2 10" xfId="31060"/>
    <cellStyle name="Note 5 3 4 2 10 2" xfId="31061"/>
    <cellStyle name="Note 5 3 4 2 10 2 2" xfId="31062"/>
    <cellStyle name="Note 5 3 4 2 10 3" xfId="31063"/>
    <cellStyle name="Note 5 3 4 2 11" xfId="31064"/>
    <cellStyle name="Note 5 3 4 2 11 2" xfId="31065"/>
    <cellStyle name="Note 5 3 4 2 11 2 2" xfId="31066"/>
    <cellStyle name="Note 5 3 4 2 11 3" xfId="31067"/>
    <cellStyle name="Note 5 3 4 2 12" xfId="31068"/>
    <cellStyle name="Note 5 3 4 2 12 2" xfId="31069"/>
    <cellStyle name="Note 5 3 4 2 12 2 2" xfId="31070"/>
    <cellStyle name="Note 5 3 4 2 12 3" xfId="31071"/>
    <cellStyle name="Note 5 3 4 2 13" xfId="31072"/>
    <cellStyle name="Note 5 3 4 2 13 2" xfId="31073"/>
    <cellStyle name="Note 5 3 4 2 13 2 2" xfId="31074"/>
    <cellStyle name="Note 5 3 4 2 13 3" xfId="31075"/>
    <cellStyle name="Note 5 3 4 2 14" xfId="31076"/>
    <cellStyle name="Note 5 3 4 2 14 2" xfId="31077"/>
    <cellStyle name="Note 5 3 4 2 14 2 2" xfId="31078"/>
    <cellStyle name="Note 5 3 4 2 14 3" xfId="31079"/>
    <cellStyle name="Note 5 3 4 2 15" xfId="31080"/>
    <cellStyle name="Note 5 3 4 2 15 2" xfId="31081"/>
    <cellStyle name="Note 5 3 4 2 15 2 2" xfId="31082"/>
    <cellStyle name="Note 5 3 4 2 15 3" xfId="31083"/>
    <cellStyle name="Note 5 3 4 2 16" xfId="31084"/>
    <cellStyle name="Note 5 3 4 2 16 2" xfId="31085"/>
    <cellStyle name="Note 5 3 4 2 16 2 2" xfId="31086"/>
    <cellStyle name="Note 5 3 4 2 16 3" xfId="31087"/>
    <cellStyle name="Note 5 3 4 2 17" xfId="31088"/>
    <cellStyle name="Note 5 3 4 2 17 2" xfId="31089"/>
    <cellStyle name="Note 5 3 4 2 17 2 2" xfId="31090"/>
    <cellStyle name="Note 5 3 4 2 17 3" xfId="31091"/>
    <cellStyle name="Note 5 3 4 2 18" xfId="31092"/>
    <cellStyle name="Note 5 3 4 2 18 2" xfId="31093"/>
    <cellStyle name="Note 5 3 4 2 18 2 2" xfId="31094"/>
    <cellStyle name="Note 5 3 4 2 18 3" xfId="31095"/>
    <cellStyle name="Note 5 3 4 2 19" xfId="31096"/>
    <cellStyle name="Note 5 3 4 2 19 2" xfId="31097"/>
    <cellStyle name="Note 5 3 4 2 19 2 2" xfId="31098"/>
    <cellStyle name="Note 5 3 4 2 19 3" xfId="31099"/>
    <cellStyle name="Note 5 3 4 2 2" xfId="31100"/>
    <cellStyle name="Note 5 3 4 2 2 2" xfId="31101"/>
    <cellStyle name="Note 5 3 4 2 2 2 2" xfId="31102"/>
    <cellStyle name="Note 5 3 4 2 2 3" xfId="31103"/>
    <cellStyle name="Note 5 3 4 2 20" xfId="31104"/>
    <cellStyle name="Note 5 3 4 2 20 2" xfId="31105"/>
    <cellStyle name="Note 5 3 4 2 20 2 2" xfId="31106"/>
    <cellStyle name="Note 5 3 4 2 20 3" xfId="31107"/>
    <cellStyle name="Note 5 3 4 2 21" xfId="31108"/>
    <cellStyle name="Note 5 3 4 2 21 2" xfId="31109"/>
    <cellStyle name="Note 5 3 4 2 22" xfId="31110"/>
    <cellStyle name="Note 5 3 4 2 3" xfId="31111"/>
    <cellStyle name="Note 5 3 4 2 3 2" xfId="31112"/>
    <cellStyle name="Note 5 3 4 2 3 2 2" xfId="31113"/>
    <cellStyle name="Note 5 3 4 2 3 3" xfId="31114"/>
    <cellStyle name="Note 5 3 4 2 4" xfId="31115"/>
    <cellStyle name="Note 5 3 4 2 4 2" xfId="31116"/>
    <cellStyle name="Note 5 3 4 2 4 2 2" xfId="31117"/>
    <cellStyle name="Note 5 3 4 2 4 3" xfId="31118"/>
    <cellStyle name="Note 5 3 4 2 5" xfId="31119"/>
    <cellStyle name="Note 5 3 4 2 5 2" xfId="31120"/>
    <cellStyle name="Note 5 3 4 2 5 2 2" xfId="31121"/>
    <cellStyle name="Note 5 3 4 2 5 3" xfId="31122"/>
    <cellStyle name="Note 5 3 4 2 6" xfId="31123"/>
    <cellStyle name="Note 5 3 4 2 6 2" xfId="31124"/>
    <cellStyle name="Note 5 3 4 2 6 2 2" xfId="31125"/>
    <cellStyle name="Note 5 3 4 2 6 3" xfId="31126"/>
    <cellStyle name="Note 5 3 4 2 7" xfId="31127"/>
    <cellStyle name="Note 5 3 4 2 7 2" xfId="31128"/>
    <cellStyle name="Note 5 3 4 2 7 2 2" xfId="31129"/>
    <cellStyle name="Note 5 3 4 2 7 3" xfId="31130"/>
    <cellStyle name="Note 5 3 4 2 8" xfId="31131"/>
    <cellStyle name="Note 5 3 4 2 8 2" xfId="31132"/>
    <cellStyle name="Note 5 3 4 2 8 2 2" xfId="31133"/>
    <cellStyle name="Note 5 3 4 2 8 3" xfId="31134"/>
    <cellStyle name="Note 5 3 4 2 9" xfId="31135"/>
    <cellStyle name="Note 5 3 4 2 9 2" xfId="31136"/>
    <cellStyle name="Note 5 3 4 2 9 2 2" xfId="31137"/>
    <cellStyle name="Note 5 3 4 2 9 3" xfId="31138"/>
    <cellStyle name="Note 5 3 4 20" xfId="31139"/>
    <cellStyle name="Note 5 3 4 20 2" xfId="31140"/>
    <cellStyle name="Note 5 3 4 20 2 2" xfId="31141"/>
    <cellStyle name="Note 5 3 4 20 3" xfId="31142"/>
    <cellStyle name="Note 5 3 4 21" xfId="31143"/>
    <cellStyle name="Note 5 3 4 21 2" xfId="31144"/>
    <cellStyle name="Note 5 3 4 21 2 2" xfId="31145"/>
    <cellStyle name="Note 5 3 4 21 3" xfId="31146"/>
    <cellStyle name="Note 5 3 4 22" xfId="31147"/>
    <cellStyle name="Note 5 3 4 22 2" xfId="31148"/>
    <cellStyle name="Note 5 3 4 23" xfId="31149"/>
    <cellStyle name="Note 5 3 4 3" xfId="31150"/>
    <cellStyle name="Note 5 3 4 3 2" xfId="31151"/>
    <cellStyle name="Note 5 3 4 3 2 2" xfId="31152"/>
    <cellStyle name="Note 5 3 4 3 3" xfId="31153"/>
    <cellStyle name="Note 5 3 4 4" xfId="31154"/>
    <cellStyle name="Note 5 3 4 4 2" xfId="31155"/>
    <cellStyle name="Note 5 3 4 4 2 2" xfId="31156"/>
    <cellStyle name="Note 5 3 4 4 3" xfId="31157"/>
    <cellStyle name="Note 5 3 4 5" xfId="31158"/>
    <cellStyle name="Note 5 3 4 5 2" xfId="31159"/>
    <cellStyle name="Note 5 3 4 5 2 2" xfId="31160"/>
    <cellStyle name="Note 5 3 4 5 3" xfId="31161"/>
    <cellStyle name="Note 5 3 4 6" xfId="31162"/>
    <cellStyle name="Note 5 3 4 6 2" xfId="31163"/>
    <cellStyle name="Note 5 3 4 6 2 2" xfId="31164"/>
    <cellStyle name="Note 5 3 4 6 3" xfId="31165"/>
    <cellStyle name="Note 5 3 4 7" xfId="31166"/>
    <cellStyle name="Note 5 3 4 7 2" xfId="31167"/>
    <cellStyle name="Note 5 3 4 7 2 2" xfId="31168"/>
    <cellStyle name="Note 5 3 4 7 3" xfId="31169"/>
    <cellStyle name="Note 5 3 4 8" xfId="31170"/>
    <cellStyle name="Note 5 3 4 8 2" xfId="31171"/>
    <cellStyle name="Note 5 3 4 8 2 2" xfId="31172"/>
    <cellStyle name="Note 5 3 4 8 3" xfId="31173"/>
    <cellStyle name="Note 5 3 4 9" xfId="31174"/>
    <cellStyle name="Note 5 3 4 9 2" xfId="31175"/>
    <cellStyle name="Note 5 3 4 9 2 2" xfId="31176"/>
    <cellStyle name="Note 5 3 4 9 3" xfId="31177"/>
    <cellStyle name="Note 5 3 5" xfId="31178"/>
    <cellStyle name="Note 5 3 5 10" xfId="31179"/>
    <cellStyle name="Note 5 3 5 10 2" xfId="31180"/>
    <cellStyle name="Note 5 3 5 10 2 2" xfId="31181"/>
    <cellStyle name="Note 5 3 5 10 3" xfId="31182"/>
    <cellStyle name="Note 5 3 5 11" xfId="31183"/>
    <cellStyle name="Note 5 3 5 11 2" xfId="31184"/>
    <cellStyle name="Note 5 3 5 11 2 2" xfId="31185"/>
    <cellStyle name="Note 5 3 5 11 3" xfId="31186"/>
    <cellStyle name="Note 5 3 5 12" xfId="31187"/>
    <cellStyle name="Note 5 3 5 12 2" xfId="31188"/>
    <cellStyle name="Note 5 3 5 12 2 2" xfId="31189"/>
    <cellStyle name="Note 5 3 5 12 3" xfId="31190"/>
    <cellStyle name="Note 5 3 5 13" xfId="31191"/>
    <cellStyle name="Note 5 3 5 13 2" xfId="31192"/>
    <cellStyle name="Note 5 3 5 13 2 2" xfId="31193"/>
    <cellStyle name="Note 5 3 5 13 3" xfId="31194"/>
    <cellStyle name="Note 5 3 5 14" xfId="31195"/>
    <cellStyle name="Note 5 3 5 14 2" xfId="31196"/>
    <cellStyle name="Note 5 3 5 14 2 2" xfId="31197"/>
    <cellStyle name="Note 5 3 5 14 3" xfId="31198"/>
    <cellStyle name="Note 5 3 5 15" xfId="31199"/>
    <cellStyle name="Note 5 3 5 15 2" xfId="31200"/>
    <cellStyle name="Note 5 3 5 15 2 2" xfId="31201"/>
    <cellStyle name="Note 5 3 5 15 3" xfId="31202"/>
    <cellStyle name="Note 5 3 5 16" xfId="31203"/>
    <cellStyle name="Note 5 3 5 16 2" xfId="31204"/>
    <cellStyle name="Note 5 3 5 16 2 2" xfId="31205"/>
    <cellStyle name="Note 5 3 5 16 3" xfId="31206"/>
    <cellStyle name="Note 5 3 5 17" xfId="31207"/>
    <cellStyle name="Note 5 3 5 17 2" xfId="31208"/>
    <cellStyle name="Note 5 3 5 17 2 2" xfId="31209"/>
    <cellStyle name="Note 5 3 5 17 3" xfId="31210"/>
    <cellStyle name="Note 5 3 5 18" xfId="31211"/>
    <cellStyle name="Note 5 3 5 18 2" xfId="31212"/>
    <cellStyle name="Note 5 3 5 18 2 2" xfId="31213"/>
    <cellStyle name="Note 5 3 5 18 3" xfId="31214"/>
    <cellStyle name="Note 5 3 5 19" xfId="31215"/>
    <cellStyle name="Note 5 3 5 19 2" xfId="31216"/>
    <cellStyle name="Note 5 3 5 19 2 2" xfId="31217"/>
    <cellStyle name="Note 5 3 5 19 3" xfId="31218"/>
    <cellStyle name="Note 5 3 5 2" xfId="31219"/>
    <cellStyle name="Note 5 3 5 2 2" xfId="31220"/>
    <cellStyle name="Note 5 3 5 2 2 2" xfId="31221"/>
    <cellStyle name="Note 5 3 5 2 3" xfId="31222"/>
    <cellStyle name="Note 5 3 5 20" xfId="31223"/>
    <cellStyle name="Note 5 3 5 20 2" xfId="31224"/>
    <cellStyle name="Note 5 3 5 20 2 2" xfId="31225"/>
    <cellStyle name="Note 5 3 5 20 3" xfId="31226"/>
    <cellStyle name="Note 5 3 5 21" xfId="31227"/>
    <cellStyle name="Note 5 3 5 21 2" xfId="31228"/>
    <cellStyle name="Note 5 3 5 22" xfId="31229"/>
    <cellStyle name="Note 5 3 5 3" xfId="31230"/>
    <cellStyle name="Note 5 3 5 3 2" xfId="31231"/>
    <cellStyle name="Note 5 3 5 3 2 2" xfId="31232"/>
    <cellStyle name="Note 5 3 5 3 3" xfId="31233"/>
    <cellStyle name="Note 5 3 5 4" xfId="31234"/>
    <cellStyle name="Note 5 3 5 4 2" xfId="31235"/>
    <cellStyle name="Note 5 3 5 4 2 2" xfId="31236"/>
    <cellStyle name="Note 5 3 5 4 3" xfId="31237"/>
    <cellStyle name="Note 5 3 5 5" xfId="31238"/>
    <cellStyle name="Note 5 3 5 5 2" xfId="31239"/>
    <cellStyle name="Note 5 3 5 5 2 2" xfId="31240"/>
    <cellStyle name="Note 5 3 5 5 3" xfId="31241"/>
    <cellStyle name="Note 5 3 5 6" xfId="31242"/>
    <cellStyle name="Note 5 3 5 6 2" xfId="31243"/>
    <cellStyle name="Note 5 3 5 6 2 2" xfId="31244"/>
    <cellStyle name="Note 5 3 5 6 3" xfId="31245"/>
    <cellStyle name="Note 5 3 5 7" xfId="31246"/>
    <cellStyle name="Note 5 3 5 7 2" xfId="31247"/>
    <cellStyle name="Note 5 3 5 7 2 2" xfId="31248"/>
    <cellStyle name="Note 5 3 5 7 3" xfId="31249"/>
    <cellStyle name="Note 5 3 5 8" xfId="31250"/>
    <cellStyle name="Note 5 3 5 8 2" xfId="31251"/>
    <cellStyle name="Note 5 3 5 8 2 2" xfId="31252"/>
    <cellStyle name="Note 5 3 5 8 3" xfId="31253"/>
    <cellStyle name="Note 5 3 5 9" xfId="31254"/>
    <cellStyle name="Note 5 3 5 9 2" xfId="31255"/>
    <cellStyle name="Note 5 3 5 9 2 2" xfId="31256"/>
    <cellStyle name="Note 5 3 5 9 3" xfId="31257"/>
    <cellStyle name="Note 5 3 6" xfId="31258"/>
    <cellStyle name="Note 5 3 6 2" xfId="31259"/>
    <cellStyle name="Note 5 3 6 2 2" xfId="31260"/>
    <cellStyle name="Note 5 3 6 3" xfId="31261"/>
    <cellStyle name="Note 5 3 7" xfId="31262"/>
    <cellStyle name="Note 5 3 7 2" xfId="31263"/>
    <cellStyle name="Note 5 3 7 2 2" xfId="31264"/>
    <cellStyle name="Note 5 3 7 3" xfId="31265"/>
    <cellStyle name="Note 5 3 8" xfId="31266"/>
    <cellStyle name="Note 5 3 8 2" xfId="31267"/>
    <cellStyle name="Note 5 3 8 2 2" xfId="31268"/>
    <cellStyle name="Note 5 3 8 3" xfId="31269"/>
    <cellStyle name="Note 5 3 9" xfId="31270"/>
    <cellStyle name="Note 5 3 9 2" xfId="31271"/>
    <cellStyle name="Note 5 3 9 2 2" xfId="31272"/>
    <cellStyle name="Note 5 3 9 3" xfId="31273"/>
    <cellStyle name="Note 5 4" xfId="31274"/>
    <cellStyle name="Note 5 4 10" xfId="31275"/>
    <cellStyle name="Note 5 4 10 2" xfId="31276"/>
    <cellStyle name="Note 5 4 10 2 2" xfId="31277"/>
    <cellStyle name="Note 5 4 10 3" xfId="31278"/>
    <cellStyle name="Note 5 4 11" xfId="31279"/>
    <cellStyle name="Note 5 4 11 2" xfId="31280"/>
    <cellStyle name="Note 5 4 11 2 2" xfId="31281"/>
    <cellStyle name="Note 5 4 11 3" xfId="31282"/>
    <cellStyle name="Note 5 4 12" xfId="31283"/>
    <cellStyle name="Note 5 4 12 2" xfId="31284"/>
    <cellStyle name="Note 5 4 12 2 2" xfId="31285"/>
    <cellStyle name="Note 5 4 12 3" xfId="31286"/>
    <cellStyle name="Note 5 4 13" xfId="31287"/>
    <cellStyle name="Note 5 4 13 2" xfId="31288"/>
    <cellStyle name="Note 5 4 13 2 2" xfId="31289"/>
    <cellStyle name="Note 5 4 13 3" xfId="31290"/>
    <cellStyle name="Note 5 4 14" xfId="31291"/>
    <cellStyle name="Note 5 4 14 2" xfId="31292"/>
    <cellStyle name="Note 5 4 14 2 2" xfId="31293"/>
    <cellStyle name="Note 5 4 14 3" xfId="31294"/>
    <cellStyle name="Note 5 4 15" xfId="31295"/>
    <cellStyle name="Note 5 4 15 2" xfId="31296"/>
    <cellStyle name="Note 5 4 15 2 2" xfId="31297"/>
    <cellStyle name="Note 5 4 15 3" xfId="31298"/>
    <cellStyle name="Note 5 4 16" xfId="31299"/>
    <cellStyle name="Note 5 4 16 2" xfId="31300"/>
    <cellStyle name="Note 5 4 16 2 2" xfId="31301"/>
    <cellStyle name="Note 5 4 16 3" xfId="31302"/>
    <cellStyle name="Note 5 4 17" xfId="31303"/>
    <cellStyle name="Note 5 4 17 2" xfId="31304"/>
    <cellStyle name="Note 5 4 17 2 2" xfId="31305"/>
    <cellStyle name="Note 5 4 17 3" xfId="31306"/>
    <cellStyle name="Note 5 4 18" xfId="31307"/>
    <cellStyle name="Note 5 4 18 2" xfId="31308"/>
    <cellStyle name="Note 5 4 19" xfId="31309"/>
    <cellStyle name="Note 5 4 2" xfId="31310"/>
    <cellStyle name="Note 5 4 2 10" xfId="31311"/>
    <cellStyle name="Note 5 4 2 10 2" xfId="31312"/>
    <cellStyle name="Note 5 4 2 10 2 2" xfId="31313"/>
    <cellStyle name="Note 5 4 2 10 3" xfId="31314"/>
    <cellStyle name="Note 5 4 2 11" xfId="31315"/>
    <cellStyle name="Note 5 4 2 11 2" xfId="31316"/>
    <cellStyle name="Note 5 4 2 11 2 2" xfId="31317"/>
    <cellStyle name="Note 5 4 2 11 3" xfId="31318"/>
    <cellStyle name="Note 5 4 2 12" xfId="31319"/>
    <cellStyle name="Note 5 4 2 12 2" xfId="31320"/>
    <cellStyle name="Note 5 4 2 12 2 2" xfId="31321"/>
    <cellStyle name="Note 5 4 2 12 3" xfId="31322"/>
    <cellStyle name="Note 5 4 2 13" xfId="31323"/>
    <cellStyle name="Note 5 4 2 13 2" xfId="31324"/>
    <cellStyle name="Note 5 4 2 13 2 2" xfId="31325"/>
    <cellStyle name="Note 5 4 2 13 3" xfId="31326"/>
    <cellStyle name="Note 5 4 2 14" xfId="31327"/>
    <cellStyle name="Note 5 4 2 14 2" xfId="31328"/>
    <cellStyle name="Note 5 4 2 14 2 2" xfId="31329"/>
    <cellStyle name="Note 5 4 2 14 3" xfId="31330"/>
    <cellStyle name="Note 5 4 2 15" xfId="31331"/>
    <cellStyle name="Note 5 4 2 15 2" xfId="31332"/>
    <cellStyle name="Note 5 4 2 15 2 2" xfId="31333"/>
    <cellStyle name="Note 5 4 2 15 3" xfId="31334"/>
    <cellStyle name="Note 5 4 2 16" xfId="31335"/>
    <cellStyle name="Note 5 4 2 16 2" xfId="31336"/>
    <cellStyle name="Note 5 4 2 16 2 2" xfId="31337"/>
    <cellStyle name="Note 5 4 2 16 3" xfId="31338"/>
    <cellStyle name="Note 5 4 2 17" xfId="31339"/>
    <cellStyle name="Note 5 4 2 17 2" xfId="31340"/>
    <cellStyle name="Note 5 4 2 17 2 2" xfId="31341"/>
    <cellStyle name="Note 5 4 2 17 3" xfId="31342"/>
    <cellStyle name="Note 5 4 2 18" xfId="31343"/>
    <cellStyle name="Note 5 4 2 18 2" xfId="31344"/>
    <cellStyle name="Note 5 4 2 18 2 2" xfId="31345"/>
    <cellStyle name="Note 5 4 2 18 3" xfId="31346"/>
    <cellStyle name="Note 5 4 2 19" xfId="31347"/>
    <cellStyle name="Note 5 4 2 19 2" xfId="31348"/>
    <cellStyle name="Note 5 4 2 19 2 2" xfId="31349"/>
    <cellStyle name="Note 5 4 2 19 3" xfId="31350"/>
    <cellStyle name="Note 5 4 2 2" xfId="31351"/>
    <cellStyle name="Note 5 4 2 2 2" xfId="31352"/>
    <cellStyle name="Note 5 4 2 2 2 2" xfId="31353"/>
    <cellStyle name="Note 5 4 2 2 2 3" xfId="31354"/>
    <cellStyle name="Note 5 4 2 2 3" xfId="31355"/>
    <cellStyle name="Note 5 4 2 2 4" xfId="31356"/>
    <cellStyle name="Note 5 4 2 20" xfId="31357"/>
    <cellStyle name="Note 5 4 2 20 2" xfId="31358"/>
    <cellStyle name="Note 5 4 2 20 2 2" xfId="31359"/>
    <cellStyle name="Note 5 4 2 20 3" xfId="31360"/>
    <cellStyle name="Note 5 4 2 21" xfId="31361"/>
    <cellStyle name="Note 5 4 2 21 2" xfId="31362"/>
    <cellStyle name="Note 5 4 2 22" xfId="31363"/>
    <cellStyle name="Note 5 4 2 3" xfId="31364"/>
    <cellStyle name="Note 5 4 2 3 2" xfId="31365"/>
    <cellStyle name="Note 5 4 2 3 2 2" xfId="31366"/>
    <cellStyle name="Note 5 4 2 3 3" xfId="31367"/>
    <cellStyle name="Note 5 4 2 4" xfId="31368"/>
    <cellStyle name="Note 5 4 2 4 2" xfId="31369"/>
    <cellStyle name="Note 5 4 2 4 2 2" xfId="31370"/>
    <cellStyle name="Note 5 4 2 4 3" xfId="31371"/>
    <cellStyle name="Note 5 4 2 5" xfId="31372"/>
    <cellStyle name="Note 5 4 2 5 2" xfId="31373"/>
    <cellStyle name="Note 5 4 2 5 2 2" xfId="31374"/>
    <cellStyle name="Note 5 4 2 5 3" xfId="31375"/>
    <cellStyle name="Note 5 4 2 6" xfId="31376"/>
    <cellStyle name="Note 5 4 2 6 2" xfId="31377"/>
    <cellStyle name="Note 5 4 2 6 2 2" xfId="31378"/>
    <cellStyle name="Note 5 4 2 6 3" xfId="31379"/>
    <cellStyle name="Note 5 4 2 7" xfId="31380"/>
    <cellStyle name="Note 5 4 2 7 2" xfId="31381"/>
    <cellStyle name="Note 5 4 2 7 2 2" xfId="31382"/>
    <cellStyle name="Note 5 4 2 7 3" xfId="31383"/>
    <cellStyle name="Note 5 4 2 8" xfId="31384"/>
    <cellStyle name="Note 5 4 2 8 2" xfId="31385"/>
    <cellStyle name="Note 5 4 2 8 2 2" xfId="31386"/>
    <cellStyle name="Note 5 4 2 8 3" xfId="31387"/>
    <cellStyle name="Note 5 4 2 9" xfId="31388"/>
    <cellStyle name="Note 5 4 2 9 2" xfId="31389"/>
    <cellStyle name="Note 5 4 2 9 2 2" xfId="31390"/>
    <cellStyle name="Note 5 4 2 9 3" xfId="31391"/>
    <cellStyle name="Note 5 4 3" xfId="31392"/>
    <cellStyle name="Note 5 4 3 2" xfId="31393"/>
    <cellStyle name="Note 5 4 3 2 2" xfId="31394"/>
    <cellStyle name="Note 5 4 3 2 3" xfId="31395"/>
    <cellStyle name="Note 5 4 3 3" xfId="31396"/>
    <cellStyle name="Note 5 4 3 4" xfId="31397"/>
    <cellStyle name="Note 5 4 4" xfId="31398"/>
    <cellStyle name="Note 5 4 4 2" xfId="31399"/>
    <cellStyle name="Note 5 4 4 2 2" xfId="31400"/>
    <cellStyle name="Note 5 4 4 3" xfId="31401"/>
    <cellStyle name="Note 5 4 5" xfId="31402"/>
    <cellStyle name="Note 5 4 5 2" xfId="31403"/>
    <cellStyle name="Note 5 4 5 2 2" xfId="31404"/>
    <cellStyle name="Note 5 4 5 3" xfId="31405"/>
    <cellStyle name="Note 5 4 6" xfId="31406"/>
    <cellStyle name="Note 5 4 6 2" xfId="31407"/>
    <cellStyle name="Note 5 4 6 2 2" xfId="31408"/>
    <cellStyle name="Note 5 4 6 3" xfId="31409"/>
    <cellStyle name="Note 5 4 7" xfId="31410"/>
    <cellStyle name="Note 5 4 7 2" xfId="31411"/>
    <cellStyle name="Note 5 4 7 2 2" xfId="31412"/>
    <cellStyle name="Note 5 4 7 3" xfId="31413"/>
    <cellStyle name="Note 5 4 8" xfId="31414"/>
    <cellStyle name="Note 5 4 8 2" xfId="31415"/>
    <cellStyle name="Note 5 4 8 2 2" xfId="31416"/>
    <cellStyle name="Note 5 4 8 3" xfId="31417"/>
    <cellStyle name="Note 5 4 9" xfId="31418"/>
    <cellStyle name="Note 5 4 9 2" xfId="31419"/>
    <cellStyle name="Note 5 4 9 2 2" xfId="31420"/>
    <cellStyle name="Note 5 4 9 3" xfId="31421"/>
    <cellStyle name="Note 5 5" xfId="31422"/>
    <cellStyle name="Note 5 5 10" xfId="31423"/>
    <cellStyle name="Note 5 5 10 2" xfId="31424"/>
    <cellStyle name="Note 5 5 10 2 2" xfId="31425"/>
    <cellStyle name="Note 5 5 10 3" xfId="31426"/>
    <cellStyle name="Note 5 5 11" xfId="31427"/>
    <cellStyle name="Note 5 5 11 2" xfId="31428"/>
    <cellStyle name="Note 5 5 11 2 2" xfId="31429"/>
    <cellStyle name="Note 5 5 11 3" xfId="31430"/>
    <cellStyle name="Note 5 5 12" xfId="31431"/>
    <cellStyle name="Note 5 5 12 2" xfId="31432"/>
    <cellStyle name="Note 5 5 12 2 2" xfId="31433"/>
    <cellStyle name="Note 5 5 12 3" xfId="31434"/>
    <cellStyle name="Note 5 5 13" xfId="31435"/>
    <cellStyle name="Note 5 5 13 2" xfId="31436"/>
    <cellStyle name="Note 5 5 13 2 2" xfId="31437"/>
    <cellStyle name="Note 5 5 13 3" xfId="31438"/>
    <cellStyle name="Note 5 5 14" xfId="31439"/>
    <cellStyle name="Note 5 5 14 2" xfId="31440"/>
    <cellStyle name="Note 5 5 14 2 2" xfId="31441"/>
    <cellStyle name="Note 5 5 14 3" xfId="31442"/>
    <cellStyle name="Note 5 5 15" xfId="31443"/>
    <cellStyle name="Note 5 5 15 2" xfId="31444"/>
    <cellStyle name="Note 5 5 15 2 2" xfId="31445"/>
    <cellStyle name="Note 5 5 15 3" xfId="31446"/>
    <cellStyle name="Note 5 5 16" xfId="31447"/>
    <cellStyle name="Note 5 5 16 2" xfId="31448"/>
    <cellStyle name="Note 5 5 16 2 2" xfId="31449"/>
    <cellStyle name="Note 5 5 16 3" xfId="31450"/>
    <cellStyle name="Note 5 5 17" xfId="31451"/>
    <cellStyle name="Note 5 5 17 2" xfId="31452"/>
    <cellStyle name="Note 5 5 17 2 2" xfId="31453"/>
    <cellStyle name="Note 5 5 17 3" xfId="31454"/>
    <cellStyle name="Note 5 5 18" xfId="31455"/>
    <cellStyle name="Note 5 5 18 2" xfId="31456"/>
    <cellStyle name="Note 5 5 19" xfId="31457"/>
    <cellStyle name="Note 5 5 2" xfId="31458"/>
    <cellStyle name="Note 5 5 2 10" xfId="31459"/>
    <cellStyle name="Note 5 5 2 10 2" xfId="31460"/>
    <cellStyle name="Note 5 5 2 10 2 2" xfId="31461"/>
    <cellStyle name="Note 5 5 2 10 3" xfId="31462"/>
    <cellStyle name="Note 5 5 2 11" xfId="31463"/>
    <cellStyle name="Note 5 5 2 11 2" xfId="31464"/>
    <cellStyle name="Note 5 5 2 11 2 2" xfId="31465"/>
    <cellStyle name="Note 5 5 2 11 3" xfId="31466"/>
    <cellStyle name="Note 5 5 2 12" xfId="31467"/>
    <cellStyle name="Note 5 5 2 12 2" xfId="31468"/>
    <cellStyle name="Note 5 5 2 12 2 2" xfId="31469"/>
    <cellStyle name="Note 5 5 2 12 3" xfId="31470"/>
    <cellStyle name="Note 5 5 2 13" xfId="31471"/>
    <cellStyle name="Note 5 5 2 13 2" xfId="31472"/>
    <cellStyle name="Note 5 5 2 13 2 2" xfId="31473"/>
    <cellStyle name="Note 5 5 2 13 3" xfId="31474"/>
    <cellStyle name="Note 5 5 2 14" xfId="31475"/>
    <cellStyle name="Note 5 5 2 14 2" xfId="31476"/>
    <cellStyle name="Note 5 5 2 14 2 2" xfId="31477"/>
    <cellStyle name="Note 5 5 2 14 3" xfId="31478"/>
    <cellStyle name="Note 5 5 2 15" xfId="31479"/>
    <cellStyle name="Note 5 5 2 15 2" xfId="31480"/>
    <cellStyle name="Note 5 5 2 15 2 2" xfId="31481"/>
    <cellStyle name="Note 5 5 2 15 3" xfId="31482"/>
    <cellStyle name="Note 5 5 2 16" xfId="31483"/>
    <cellStyle name="Note 5 5 2 16 2" xfId="31484"/>
    <cellStyle name="Note 5 5 2 16 2 2" xfId="31485"/>
    <cellStyle name="Note 5 5 2 16 3" xfId="31486"/>
    <cellStyle name="Note 5 5 2 17" xfId="31487"/>
    <cellStyle name="Note 5 5 2 17 2" xfId="31488"/>
    <cellStyle name="Note 5 5 2 17 2 2" xfId="31489"/>
    <cellStyle name="Note 5 5 2 17 3" xfId="31490"/>
    <cellStyle name="Note 5 5 2 18" xfId="31491"/>
    <cellStyle name="Note 5 5 2 18 2" xfId="31492"/>
    <cellStyle name="Note 5 5 2 18 2 2" xfId="31493"/>
    <cellStyle name="Note 5 5 2 18 3" xfId="31494"/>
    <cellStyle name="Note 5 5 2 19" xfId="31495"/>
    <cellStyle name="Note 5 5 2 19 2" xfId="31496"/>
    <cellStyle name="Note 5 5 2 19 2 2" xfId="31497"/>
    <cellStyle name="Note 5 5 2 19 3" xfId="31498"/>
    <cellStyle name="Note 5 5 2 2" xfId="31499"/>
    <cellStyle name="Note 5 5 2 2 2" xfId="31500"/>
    <cellStyle name="Note 5 5 2 2 2 2" xfId="31501"/>
    <cellStyle name="Note 5 5 2 2 2 3" xfId="31502"/>
    <cellStyle name="Note 5 5 2 2 3" xfId="31503"/>
    <cellStyle name="Note 5 5 2 2 4" xfId="31504"/>
    <cellStyle name="Note 5 5 2 20" xfId="31505"/>
    <cellStyle name="Note 5 5 2 20 2" xfId="31506"/>
    <cellStyle name="Note 5 5 2 20 2 2" xfId="31507"/>
    <cellStyle name="Note 5 5 2 20 3" xfId="31508"/>
    <cellStyle name="Note 5 5 2 21" xfId="31509"/>
    <cellStyle name="Note 5 5 2 21 2" xfId="31510"/>
    <cellStyle name="Note 5 5 2 22" xfId="31511"/>
    <cellStyle name="Note 5 5 2 3" xfId="31512"/>
    <cellStyle name="Note 5 5 2 3 2" xfId="31513"/>
    <cellStyle name="Note 5 5 2 3 2 2" xfId="31514"/>
    <cellStyle name="Note 5 5 2 3 3" xfId="31515"/>
    <cellStyle name="Note 5 5 2 4" xfId="31516"/>
    <cellStyle name="Note 5 5 2 4 2" xfId="31517"/>
    <cellStyle name="Note 5 5 2 4 2 2" xfId="31518"/>
    <cellStyle name="Note 5 5 2 4 3" xfId="31519"/>
    <cellStyle name="Note 5 5 2 5" xfId="31520"/>
    <cellStyle name="Note 5 5 2 5 2" xfId="31521"/>
    <cellStyle name="Note 5 5 2 5 2 2" xfId="31522"/>
    <cellStyle name="Note 5 5 2 5 3" xfId="31523"/>
    <cellStyle name="Note 5 5 2 6" xfId="31524"/>
    <cellStyle name="Note 5 5 2 6 2" xfId="31525"/>
    <cellStyle name="Note 5 5 2 6 2 2" xfId="31526"/>
    <cellStyle name="Note 5 5 2 6 3" xfId="31527"/>
    <cellStyle name="Note 5 5 2 7" xfId="31528"/>
    <cellStyle name="Note 5 5 2 7 2" xfId="31529"/>
    <cellStyle name="Note 5 5 2 7 2 2" xfId="31530"/>
    <cellStyle name="Note 5 5 2 7 3" xfId="31531"/>
    <cellStyle name="Note 5 5 2 8" xfId="31532"/>
    <cellStyle name="Note 5 5 2 8 2" xfId="31533"/>
    <cellStyle name="Note 5 5 2 8 2 2" xfId="31534"/>
    <cellStyle name="Note 5 5 2 8 3" xfId="31535"/>
    <cellStyle name="Note 5 5 2 9" xfId="31536"/>
    <cellStyle name="Note 5 5 2 9 2" xfId="31537"/>
    <cellStyle name="Note 5 5 2 9 2 2" xfId="31538"/>
    <cellStyle name="Note 5 5 2 9 3" xfId="31539"/>
    <cellStyle name="Note 5 5 3" xfId="31540"/>
    <cellStyle name="Note 5 5 3 2" xfId="31541"/>
    <cellStyle name="Note 5 5 3 2 2" xfId="31542"/>
    <cellStyle name="Note 5 5 3 2 3" xfId="31543"/>
    <cellStyle name="Note 5 5 3 3" xfId="31544"/>
    <cellStyle name="Note 5 5 3 4" xfId="31545"/>
    <cellStyle name="Note 5 5 4" xfId="31546"/>
    <cellStyle name="Note 5 5 4 2" xfId="31547"/>
    <cellStyle name="Note 5 5 4 2 2" xfId="31548"/>
    <cellStyle name="Note 5 5 4 3" xfId="31549"/>
    <cellStyle name="Note 5 5 5" xfId="31550"/>
    <cellStyle name="Note 5 5 5 2" xfId="31551"/>
    <cellStyle name="Note 5 5 5 2 2" xfId="31552"/>
    <cellStyle name="Note 5 5 5 3" xfId="31553"/>
    <cellStyle name="Note 5 5 6" xfId="31554"/>
    <cellStyle name="Note 5 5 6 2" xfId="31555"/>
    <cellStyle name="Note 5 5 6 2 2" xfId="31556"/>
    <cellStyle name="Note 5 5 6 3" xfId="31557"/>
    <cellStyle name="Note 5 5 7" xfId="31558"/>
    <cellStyle name="Note 5 5 7 2" xfId="31559"/>
    <cellStyle name="Note 5 5 7 2 2" xfId="31560"/>
    <cellStyle name="Note 5 5 7 3" xfId="31561"/>
    <cellStyle name="Note 5 5 8" xfId="31562"/>
    <cellStyle name="Note 5 5 8 2" xfId="31563"/>
    <cellStyle name="Note 5 5 8 2 2" xfId="31564"/>
    <cellStyle name="Note 5 5 8 3" xfId="31565"/>
    <cellStyle name="Note 5 5 9" xfId="31566"/>
    <cellStyle name="Note 5 5 9 2" xfId="31567"/>
    <cellStyle name="Note 5 5 9 2 2" xfId="31568"/>
    <cellStyle name="Note 5 5 9 3" xfId="31569"/>
    <cellStyle name="Note 5 6" xfId="31570"/>
    <cellStyle name="Note 5 6 10" xfId="31571"/>
    <cellStyle name="Note 5 6 10 2" xfId="31572"/>
    <cellStyle name="Note 5 6 10 2 2" xfId="31573"/>
    <cellStyle name="Note 5 6 10 3" xfId="31574"/>
    <cellStyle name="Note 5 6 11" xfId="31575"/>
    <cellStyle name="Note 5 6 11 2" xfId="31576"/>
    <cellStyle name="Note 5 6 11 2 2" xfId="31577"/>
    <cellStyle name="Note 5 6 11 3" xfId="31578"/>
    <cellStyle name="Note 5 6 12" xfId="31579"/>
    <cellStyle name="Note 5 6 12 2" xfId="31580"/>
    <cellStyle name="Note 5 6 12 2 2" xfId="31581"/>
    <cellStyle name="Note 5 6 12 3" xfId="31582"/>
    <cellStyle name="Note 5 6 13" xfId="31583"/>
    <cellStyle name="Note 5 6 13 2" xfId="31584"/>
    <cellStyle name="Note 5 6 13 2 2" xfId="31585"/>
    <cellStyle name="Note 5 6 13 3" xfId="31586"/>
    <cellStyle name="Note 5 6 14" xfId="31587"/>
    <cellStyle name="Note 5 6 14 2" xfId="31588"/>
    <cellStyle name="Note 5 6 14 2 2" xfId="31589"/>
    <cellStyle name="Note 5 6 14 3" xfId="31590"/>
    <cellStyle name="Note 5 6 15" xfId="31591"/>
    <cellStyle name="Note 5 6 15 2" xfId="31592"/>
    <cellStyle name="Note 5 6 15 2 2" xfId="31593"/>
    <cellStyle name="Note 5 6 15 3" xfId="31594"/>
    <cellStyle name="Note 5 6 16" xfId="31595"/>
    <cellStyle name="Note 5 6 16 2" xfId="31596"/>
    <cellStyle name="Note 5 6 16 2 2" xfId="31597"/>
    <cellStyle name="Note 5 6 16 3" xfId="31598"/>
    <cellStyle name="Note 5 6 17" xfId="31599"/>
    <cellStyle name="Note 5 6 17 2" xfId="31600"/>
    <cellStyle name="Note 5 6 17 2 2" xfId="31601"/>
    <cellStyle name="Note 5 6 17 3" xfId="31602"/>
    <cellStyle name="Note 5 6 18" xfId="31603"/>
    <cellStyle name="Note 5 6 18 2" xfId="31604"/>
    <cellStyle name="Note 5 6 18 2 2" xfId="31605"/>
    <cellStyle name="Note 5 6 18 3" xfId="31606"/>
    <cellStyle name="Note 5 6 19" xfId="31607"/>
    <cellStyle name="Note 5 6 19 2" xfId="31608"/>
    <cellStyle name="Note 5 6 19 2 2" xfId="31609"/>
    <cellStyle name="Note 5 6 19 3" xfId="31610"/>
    <cellStyle name="Note 5 6 2" xfId="31611"/>
    <cellStyle name="Note 5 6 2 10" xfId="31612"/>
    <cellStyle name="Note 5 6 2 10 2" xfId="31613"/>
    <cellStyle name="Note 5 6 2 10 2 2" xfId="31614"/>
    <cellStyle name="Note 5 6 2 10 3" xfId="31615"/>
    <cellStyle name="Note 5 6 2 11" xfId="31616"/>
    <cellStyle name="Note 5 6 2 11 2" xfId="31617"/>
    <cellStyle name="Note 5 6 2 11 2 2" xfId="31618"/>
    <cellStyle name="Note 5 6 2 11 3" xfId="31619"/>
    <cellStyle name="Note 5 6 2 12" xfId="31620"/>
    <cellStyle name="Note 5 6 2 12 2" xfId="31621"/>
    <cellStyle name="Note 5 6 2 12 2 2" xfId="31622"/>
    <cellStyle name="Note 5 6 2 12 3" xfId="31623"/>
    <cellStyle name="Note 5 6 2 13" xfId="31624"/>
    <cellStyle name="Note 5 6 2 13 2" xfId="31625"/>
    <cellStyle name="Note 5 6 2 13 2 2" xfId="31626"/>
    <cellStyle name="Note 5 6 2 13 3" xfId="31627"/>
    <cellStyle name="Note 5 6 2 14" xfId="31628"/>
    <cellStyle name="Note 5 6 2 14 2" xfId="31629"/>
    <cellStyle name="Note 5 6 2 14 2 2" xfId="31630"/>
    <cellStyle name="Note 5 6 2 14 3" xfId="31631"/>
    <cellStyle name="Note 5 6 2 15" xfId="31632"/>
    <cellStyle name="Note 5 6 2 15 2" xfId="31633"/>
    <cellStyle name="Note 5 6 2 15 2 2" xfId="31634"/>
    <cellStyle name="Note 5 6 2 15 3" xfId="31635"/>
    <cellStyle name="Note 5 6 2 16" xfId="31636"/>
    <cellStyle name="Note 5 6 2 16 2" xfId="31637"/>
    <cellStyle name="Note 5 6 2 16 2 2" xfId="31638"/>
    <cellStyle name="Note 5 6 2 16 3" xfId="31639"/>
    <cellStyle name="Note 5 6 2 17" xfId="31640"/>
    <cellStyle name="Note 5 6 2 17 2" xfId="31641"/>
    <cellStyle name="Note 5 6 2 17 2 2" xfId="31642"/>
    <cellStyle name="Note 5 6 2 17 3" xfId="31643"/>
    <cellStyle name="Note 5 6 2 18" xfId="31644"/>
    <cellStyle name="Note 5 6 2 18 2" xfId="31645"/>
    <cellStyle name="Note 5 6 2 18 2 2" xfId="31646"/>
    <cellStyle name="Note 5 6 2 18 3" xfId="31647"/>
    <cellStyle name="Note 5 6 2 19" xfId="31648"/>
    <cellStyle name="Note 5 6 2 19 2" xfId="31649"/>
    <cellStyle name="Note 5 6 2 19 2 2" xfId="31650"/>
    <cellStyle name="Note 5 6 2 19 3" xfId="31651"/>
    <cellStyle name="Note 5 6 2 2" xfId="31652"/>
    <cellStyle name="Note 5 6 2 2 2" xfId="31653"/>
    <cellStyle name="Note 5 6 2 2 2 2" xfId="31654"/>
    <cellStyle name="Note 5 6 2 2 3" xfId="31655"/>
    <cellStyle name="Note 5 6 2 20" xfId="31656"/>
    <cellStyle name="Note 5 6 2 20 2" xfId="31657"/>
    <cellStyle name="Note 5 6 2 20 2 2" xfId="31658"/>
    <cellStyle name="Note 5 6 2 20 3" xfId="31659"/>
    <cellStyle name="Note 5 6 2 21" xfId="31660"/>
    <cellStyle name="Note 5 6 2 21 2" xfId="31661"/>
    <cellStyle name="Note 5 6 2 22" xfId="31662"/>
    <cellStyle name="Note 5 6 2 3" xfId="31663"/>
    <cellStyle name="Note 5 6 2 3 2" xfId="31664"/>
    <cellStyle name="Note 5 6 2 3 2 2" xfId="31665"/>
    <cellStyle name="Note 5 6 2 3 3" xfId="31666"/>
    <cellStyle name="Note 5 6 2 4" xfId="31667"/>
    <cellStyle name="Note 5 6 2 4 2" xfId="31668"/>
    <cellStyle name="Note 5 6 2 4 2 2" xfId="31669"/>
    <cellStyle name="Note 5 6 2 4 3" xfId="31670"/>
    <cellStyle name="Note 5 6 2 5" xfId="31671"/>
    <cellStyle name="Note 5 6 2 5 2" xfId="31672"/>
    <cellStyle name="Note 5 6 2 5 2 2" xfId="31673"/>
    <cellStyle name="Note 5 6 2 5 3" xfId="31674"/>
    <cellStyle name="Note 5 6 2 6" xfId="31675"/>
    <cellStyle name="Note 5 6 2 6 2" xfId="31676"/>
    <cellStyle name="Note 5 6 2 6 2 2" xfId="31677"/>
    <cellStyle name="Note 5 6 2 6 3" xfId="31678"/>
    <cellStyle name="Note 5 6 2 7" xfId="31679"/>
    <cellStyle name="Note 5 6 2 7 2" xfId="31680"/>
    <cellStyle name="Note 5 6 2 7 2 2" xfId="31681"/>
    <cellStyle name="Note 5 6 2 7 3" xfId="31682"/>
    <cellStyle name="Note 5 6 2 8" xfId="31683"/>
    <cellStyle name="Note 5 6 2 8 2" xfId="31684"/>
    <cellStyle name="Note 5 6 2 8 2 2" xfId="31685"/>
    <cellStyle name="Note 5 6 2 8 3" xfId="31686"/>
    <cellStyle name="Note 5 6 2 9" xfId="31687"/>
    <cellStyle name="Note 5 6 2 9 2" xfId="31688"/>
    <cellStyle name="Note 5 6 2 9 2 2" xfId="31689"/>
    <cellStyle name="Note 5 6 2 9 3" xfId="31690"/>
    <cellStyle name="Note 5 6 20" xfId="31691"/>
    <cellStyle name="Note 5 6 20 2" xfId="31692"/>
    <cellStyle name="Note 5 6 20 2 2" xfId="31693"/>
    <cellStyle name="Note 5 6 20 3" xfId="31694"/>
    <cellStyle name="Note 5 6 21" xfId="31695"/>
    <cellStyle name="Note 5 6 21 2" xfId="31696"/>
    <cellStyle name="Note 5 6 21 2 2" xfId="31697"/>
    <cellStyle name="Note 5 6 21 3" xfId="31698"/>
    <cellStyle name="Note 5 6 22" xfId="31699"/>
    <cellStyle name="Note 5 6 22 2" xfId="31700"/>
    <cellStyle name="Note 5 6 23" xfId="31701"/>
    <cellStyle name="Note 5 6 3" xfId="31702"/>
    <cellStyle name="Note 5 6 3 2" xfId="31703"/>
    <cellStyle name="Note 5 6 3 2 2" xfId="31704"/>
    <cellStyle name="Note 5 6 3 3" xfId="31705"/>
    <cellStyle name="Note 5 6 4" xfId="31706"/>
    <cellStyle name="Note 5 6 4 2" xfId="31707"/>
    <cellStyle name="Note 5 6 4 2 2" xfId="31708"/>
    <cellStyle name="Note 5 6 4 3" xfId="31709"/>
    <cellStyle name="Note 5 6 5" xfId="31710"/>
    <cellStyle name="Note 5 6 5 2" xfId="31711"/>
    <cellStyle name="Note 5 6 5 2 2" xfId="31712"/>
    <cellStyle name="Note 5 6 5 3" xfId="31713"/>
    <cellStyle name="Note 5 6 6" xfId="31714"/>
    <cellStyle name="Note 5 6 6 2" xfId="31715"/>
    <cellStyle name="Note 5 6 6 2 2" xfId="31716"/>
    <cellStyle name="Note 5 6 6 3" xfId="31717"/>
    <cellStyle name="Note 5 6 7" xfId="31718"/>
    <cellStyle name="Note 5 6 7 2" xfId="31719"/>
    <cellStyle name="Note 5 6 7 2 2" xfId="31720"/>
    <cellStyle name="Note 5 6 7 3" xfId="31721"/>
    <cellStyle name="Note 5 6 8" xfId="31722"/>
    <cellStyle name="Note 5 6 8 2" xfId="31723"/>
    <cellStyle name="Note 5 6 8 2 2" xfId="31724"/>
    <cellStyle name="Note 5 6 8 3" xfId="31725"/>
    <cellStyle name="Note 5 6 9" xfId="31726"/>
    <cellStyle name="Note 5 6 9 2" xfId="31727"/>
    <cellStyle name="Note 5 6 9 2 2" xfId="31728"/>
    <cellStyle name="Note 5 6 9 3" xfId="31729"/>
    <cellStyle name="Note 5 7" xfId="31730"/>
    <cellStyle name="Note 5 7 10" xfId="31731"/>
    <cellStyle name="Note 5 7 10 2" xfId="31732"/>
    <cellStyle name="Note 5 7 10 2 2" xfId="31733"/>
    <cellStyle name="Note 5 7 10 3" xfId="31734"/>
    <cellStyle name="Note 5 7 11" xfId="31735"/>
    <cellStyle name="Note 5 7 11 2" xfId="31736"/>
    <cellStyle name="Note 5 7 11 2 2" xfId="31737"/>
    <cellStyle name="Note 5 7 11 3" xfId="31738"/>
    <cellStyle name="Note 5 7 12" xfId="31739"/>
    <cellStyle name="Note 5 7 12 2" xfId="31740"/>
    <cellStyle name="Note 5 7 12 2 2" xfId="31741"/>
    <cellStyle name="Note 5 7 12 3" xfId="31742"/>
    <cellStyle name="Note 5 7 13" xfId="31743"/>
    <cellStyle name="Note 5 7 13 2" xfId="31744"/>
    <cellStyle name="Note 5 7 13 2 2" xfId="31745"/>
    <cellStyle name="Note 5 7 13 3" xfId="31746"/>
    <cellStyle name="Note 5 7 14" xfId="31747"/>
    <cellStyle name="Note 5 7 14 2" xfId="31748"/>
    <cellStyle name="Note 5 7 14 2 2" xfId="31749"/>
    <cellStyle name="Note 5 7 14 3" xfId="31750"/>
    <cellStyle name="Note 5 7 15" xfId="31751"/>
    <cellStyle name="Note 5 7 15 2" xfId="31752"/>
    <cellStyle name="Note 5 7 15 2 2" xfId="31753"/>
    <cellStyle name="Note 5 7 15 3" xfId="31754"/>
    <cellStyle name="Note 5 7 16" xfId="31755"/>
    <cellStyle name="Note 5 7 16 2" xfId="31756"/>
    <cellStyle name="Note 5 7 16 2 2" xfId="31757"/>
    <cellStyle name="Note 5 7 16 3" xfId="31758"/>
    <cellStyle name="Note 5 7 17" xfId="31759"/>
    <cellStyle name="Note 5 7 17 2" xfId="31760"/>
    <cellStyle name="Note 5 7 17 2 2" xfId="31761"/>
    <cellStyle name="Note 5 7 17 3" xfId="31762"/>
    <cellStyle name="Note 5 7 18" xfId="31763"/>
    <cellStyle name="Note 5 7 18 2" xfId="31764"/>
    <cellStyle name="Note 5 7 18 2 2" xfId="31765"/>
    <cellStyle name="Note 5 7 18 3" xfId="31766"/>
    <cellStyle name="Note 5 7 19" xfId="31767"/>
    <cellStyle name="Note 5 7 19 2" xfId="31768"/>
    <cellStyle name="Note 5 7 19 2 2" xfId="31769"/>
    <cellStyle name="Note 5 7 19 3" xfId="31770"/>
    <cellStyle name="Note 5 7 2" xfId="31771"/>
    <cellStyle name="Note 5 7 2 2" xfId="31772"/>
    <cellStyle name="Note 5 7 2 2 2" xfId="31773"/>
    <cellStyle name="Note 5 7 2 3" xfId="31774"/>
    <cellStyle name="Note 5 7 20" xfId="31775"/>
    <cellStyle name="Note 5 7 20 2" xfId="31776"/>
    <cellStyle name="Note 5 7 20 2 2" xfId="31777"/>
    <cellStyle name="Note 5 7 20 3" xfId="31778"/>
    <cellStyle name="Note 5 7 21" xfId="31779"/>
    <cellStyle name="Note 5 7 21 2" xfId="31780"/>
    <cellStyle name="Note 5 7 22" xfId="31781"/>
    <cellStyle name="Note 5 7 3" xfId="31782"/>
    <cellStyle name="Note 5 7 3 2" xfId="31783"/>
    <cellStyle name="Note 5 7 3 2 2" xfId="31784"/>
    <cellStyle name="Note 5 7 3 3" xfId="31785"/>
    <cellStyle name="Note 5 7 4" xfId="31786"/>
    <cellStyle name="Note 5 7 4 2" xfId="31787"/>
    <cellStyle name="Note 5 7 4 2 2" xfId="31788"/>
    <cellStyle name="Note 5 7 4 3" xfId="31789"/>
    <cellStyle name="Note 5 7 5" xfId="31790"/>
    <cellStyle name="Note 5 7 5 2" xfId="31791"/>
    <cellStyle name="Note 5 7 5 2 2" xfId="31792"/>
    <cellStyle name="Note 5 7 5 3" xfId="31793"/>
    <cellStyle name="Note 5 7 6" xfId="31794"/>
    <cellStyle name="Note 5 7 6 2" xfId="31795"/>
    <cellStyle name="Note 5 7 6 2 2" xfId="31796"/>
    <cellStyle name="Note 5 7 6 3" xfId="31797"/>
    <cellStyle name="Note 5 7 7" xfId="31798"/>
    <cellStyle name="Note 5 7 7 2" xfId="31799"/>
    <cellStyle name="Note 5 7 7 2 2" xfId="31800"/>
    <cellStyle name="Note 5 7 7 3" xfId="31801"/>
    <cellStyle name="Note 5 7 8" xfId="31802"/>
    <cellStyle name="Note 5 7 8 2" xfId="31803"/>
    <cellStyle name="Note 5 7 8 2 2" xfId="31804"/>
    <cellStyle name="Note 5 7 8 3" xfId="31805"/>
    <cellStyle name="Note 5 7 9" xfId="31806"/>
    <cellStyle name="Note 5 7 9 2" xfId="31807"/>
    <cellStyle name="Note 5 7 9 2 2" xfId="31808"/>
    <cellStyle name="Note 5 7 9 3" xfId="31809"/>
    <cellStyle name="Note 5 8" xfId="31810"/>
    <cellStyle name="Note 5 8 2" xfId="31811"/>
    <cellStyle name="Note 5 8 2 2" xfId="31812"/>
    <cellStyle name="Note 5 8 3" xfId="31813"/>
    <cellStyle name="Note 5 9" xfId="31814"/>
    <cellStyle name="Note 5 9 2" xfId="31815"/>
    <cellStyle name="Note 5 9 2 2" xfId="31816"/>
    <cellStyle name="Note 5 9 3" xfId="31817"/>
    <cellStyle name="Note 6" xfId="31818"/>
    <cellStyle name="Note 6 10" xfId="31819"/>
    <cellStyle name="Note 6 10 2" xfId="31820"/>
    <cellStyle name="Note 6 10 2 2" xfId="31821"/>
    <cellStyle name="Note 6 10 3" xfId="31822"/>
    <cellStyle name="Note 6 11" xfId="31823"/>
    <cellStyle name="Note 6 11 2" xfId="31824"/>
    <cellStyle name="Note 6 11 2 2" xfId="31825"/>
    <cellStyle name="Note 6 11 3" xfId="31826"/>
    <cellStyle name="Note 6 12" xfId="31827"/>
    <cellStyle name="Note 6 12 2" xfId="31828"/>
    <cellStyle name="Note 6 12 2 2" xfId="31829"/>
    <cellStyle name="Note 6 12 3" xfId="31830"/>
    <cellStyle name="Note 6 13" xfId="31831"/>
    <cellStyle name="Note 6 13 2" xfId="31832"/>
    <cellStyle name="Note 6 13 2 2" xfId="31833"/>
    <cellStyle name="Note 6 13 3" xfId="31834"/>
    <cellStyle name="Note 6 14" xfId="31835"/>
    <cellStyle name="Note 6 14 2" xfId="31836"/>
    <cellStyle name="Note 6 14 2 2" xfId="31837"/>
    <cellStyle name="Note 6 14 3" xfId="31838"/>
    <cellStyle name="Note 6 15" xfId="31839"/>
    <cellStyle name="Note 6 15 2" xfId="31840"/>
    <cellStyle name="Note 6 15 2 2" xfId="31841"/>
    <cellStyle name="Note 6 15 3" xfId="31842"/>
    <cellStyle name="Note 6 16" xfId="31843"/>
    <cellStyle name="Note 6 16 2" xfId="31844"/>
    <cellStyle name="Note 6 16 2 2" xfId="31845"/>
    <cellStyle name="Note 6 16 3" xfId="31846"/>
    <cellStyle name="Note 6 17" xfId="31847"/>
    <cellStyle name="Note 6 17 2" xfId="31848"/>
    <cellStyle name="Note 6 17 2 2" xfId="31849"/>
    <cellStyle name="Note 6 17 3" xfId="31850"/>
    <cellStyle name="Note 6 18" xfId="31851"/>
    <cellStyle name="Note 6 18 2" xfId="31852"/>
    <cellStyle name="Note 6 18 2 2" xfId="31853"/>
    <cellStyle name="Note 6 18 3" xfId="31854"/>
    <cellStyle name="Note 6 19" xfId="31855"/>
    <cellStyle name="Note 6 19 2" xfId="31856"/>
    <cellStyle name="Note 6 19 2 2" xfId="31857"/>
    <cellStyle name="Note 6 19 3" xfId="31858"/>
    <cellStyle name="Note 6 2" xfId="31859"/>
    <cellStyle name="Note 6 2 10" xfId="31860"/>
    <cellStyle name="Note 6 2 10 2" xfId="31861"/>
    <cellStyle name="Note 6 2 10 2 2" xfId="31862"/>
    <cellStyle name="Note 6 2 10 3" xfId="31863"/>
    <cellStyle name="Note 6 2 11" xfId="31864"/>
    <cellStyle name="Note 6 2 11 2" xfId="31865"/>
    <cellStyle name="Note 6 2 11 2 2" xfId="31866"/>
    <cellStyle name="Note 6 2 11 3" xfId="31867"/>
    <cellStyle name="Note 6 2 12" xfId="31868"/>
    <cellStyle name="Note 6 2 12 2" xfId="31869"/>
    <cellStyle name="Note 6 2 12 2 2" xfId="31870"/>
    <cellStyle name="Note 6 2 12 3" xfId="31871"/>
    <cellStyle name="Note 6 2 13" xfId="31872"/>
    <cellStyle name="Note 6 2 13 2" xfId="31873"/>
    <cellStyle name="Note 6 2 13 2 2" xfId="31874"/>
    <cellStyle name="Note 6 2 13 3" xfId="31875"/>
    <cellStyle name="Note 6 2 14" xfId="31876"/>
    <cellStyle name="Note 6 2 14 2" xfId="31877"/>
    <cellStyle name="Note 6 2 14 2 2" xfId="31878"/>
    <cellStyle name="Note 6 2 14 3" xfId="31879"/>
    <cellStyle name="Note 6 2 15" xfId="31880"/>
    <cellStyle name="Note 6 2 15 2" xfId="31881"/>
    <cellStyle name="Note 6 2 15 2 2" xfId="31882"/>
    <cellStyle name="Note 6 2 15 3" xfId="31883"/>
    <cellStyle name="Note 6 2 16" xfId="31884"/>
    <cellStyle name="Note 6 2 16 2" xfId="31885"/>
    <cellStyle name="Note 6 2 16 2 2" xfId="31886"/>
    <cellStyle name="Note 6 2 16 3" xfId="31887"/>
    <cellStyle name="Note 6 2 17" xfId="31888"/>
    <cellStyle name="Note 6 2 17 2" xfId="31889"/>
    <cellStyle name="Note 6 2 17 2 2" xfId="31890"/>
    <cellStyle name="Note 6 2 17 3" xfId="31891"/>
    <cellStyle name="Note 6 2 18" xfId="31892"/>
    <cellStyle name="Note 6 2 18 2" xfId="31893"/>
    <cellStyle name="Note 6 2 18 2 2" xfId="31894"/>
    <cellStyle name="Note 6 2 18 3" xfId="31895"/>
    <cellStyle name="Note 6 2 19" xfId="31896"/>
    <cellStyle name="Note 6 2 19 2" xfId="31897"/>
    <cellStyle name="Note 6 2 19 2 2" xfId="31898"/>
    <cellStyle name="Note 6 2 19 3" xfId="31899"/>
    <cellStyle name="Note 6 2 2" xfId="31900"/>
    <cellStyle name="Note 6 2 2 10" xfId="31901"/>
    <cellStyle name="Note 6 2 2 10 2" xfId="31902"/>
    <cellStyle name="Note 6 2 2 10 2 2" xfId="31903"/>
    <cellStyle name="Note 6 2 2 10 3" xfId="31904"/>
    <cellStyle name="Note 6 2 2 11" xfId="31905"/>
    <cellStyle name="Note 6 2 2 11 2" xfId="31906"/>
    <cellStyle name="Note 6 2 2 11 2 2" xfId="31907"/>
    <cellStyle name="Note 6 2 2 11 3" xfId="31908"/>
    <cellStyle name="Note 6 2 2 12" xfId="31909"/>
    <cellStyle name="Note 6 2 2 12 2" xfId="31910"/>
    <cellStyle name="Note 6 2 2 12 2 2" xfId="31911"/>
    <cellStyle name="Note 6 2 2 12 3" xfId="31912"/>
    <cellStyle name="Note 6 2 2 13" xfId="31913"/>
    <cellStyle name="Note 6 2 2 13 2" xfId="31914"/>
    <cellStyle name="Note 6 2 2 13 2 2" xfId="31915"/>
    <cellStyle name="Note 6 2 2 13 3" xfId="31916"/>
    <cellStyle name="Note 6 2 2 14" xfId="31917"/>
    <cellStyle name="Note 6 2 2 14 2" xfId="31918"/>
    <cellStyle name="Note 6 2 2 14 2 2" xfId="31919"/>
    <cellStyle name="Note 6 2 2 14 3" xfId="31920"/>
    <cellStyle name="Note 6 2 2 15" xfId="31921"/>
    <cellStyle name="Note 6 2 2 15 2" xfId="31922"/>
    <cellStyle name="Note 6 2 2 15 2 2" xfId="31923"/>
    <cellStyle name="Note 6 2 2 15 3" xfId="31924"/>
    <cellStyle name="Note 6 2 2 16" xfId="31925"/>
    <cellStyle name="Note 6 2 2 16 2" xfId="31926"/>
    <cellStyle name="Note 6 2 2 16 2 2" xfId="31927"/>
    <cellStyle name="Note 6 2 2 16 3" xfId="31928"/>
    <cellStyle name="Note 6 2 2 17" xfId="31929"/>
    <cellStyle name="Note 6 2 2 17 2" xfId="31930"/>
    <cellStyle name="Note 6 2 2 17 2 2" xfId="31931"/>
    <cellStyle name="Note 6 2 2 17 3" xfId="31932"/>
    <cellStyle name="Note 6 2 2 18" xfId="31933"/>
    <cellStyle name="Note 6 2 2 18 2" xfId="31934"/>
    <cellStyle name="Note 6 2 2 18 2 2" xfId="31935"/>
    <cellStyle name="Note 6 2 2 18 3" xfId="31936"/>
    <cellStyle name="Note 6 2 2 19" xfId="31937"/>
    <cellStyle name="Note 6 2 2 19 2" xfId="31938"/>
    <cellStyle name="Note 6 2 2 19 2 2" xfId="31939"/>
    <cellStyle name="Note 6 2 2 19 3" xfId="31940"/>
    <cellStyle name="Note 6 2 2 2" xfId="31941"/>
    <cellStyle name="Note 6 2 2 2 10" xfId="31942"/>
    <cellStyle name="Note 6 2 2 2 10 2" xfId="31943"/>
    <cellStyle name="Note 6 2 2 2 10 2 2" xfId="31944"/>
    <cellStyle name="Note 6 2 2 2 10 3" xfId="31945"/>
    <cellStyle name="Note 6 2 2 2 11" xfId="31946"/>
    <cellStyle name="Note 6 2 2 2 11 2" xfId="31947"/>
    <cellStyle name="Note 6 2 2 2 11 2 2" xfId="31948"/>
    <cellStyle name="Note 6 2 2 2 11 3" xfId="31949"/>
    <cellStyle name="Note 6 2 2 2 12" xfId="31950"/>
    <cellStyle name="Note 6 2 2 2 12 2" xfId="31951"/>
    <cellStyle name="Note 6 2 2 2 12 2 2" xfId="31952"/>
    <cellStyle name="Note 6 2 2 2 12 3" xfId="31953"/>
    <cellStyle name="Note 6 2 2 2 13" xfId="31954"/>
    <cellStyle name="Note 6 2 2 2 13 2" xfId="31955"/>
    <cellStyle name="Note 6 2 2 2 13 2 2" xfId="31956"/>
    <cellStyle name="Note 6 2 2 2 13 3" xfId="31957"/>
    <cellStyle name="Note 6 2 2 2 14" xfId="31958"/>
    <cellStyle name="Note 6 2 2 2 14 2" xfId="31959"/>
    <cellStyle name="Note 6 2 2 2 14 2 2" xfId="31960"/>
    <cellStyle name="Note 6 2 2 2 14 3" xfId="31961"/>
    <cellStyle name="Note 6 2 2 2 15" xfId="31962"/>
    <cellStyle name="Note 6 2 2 2 15 2" xfId="31963"/>
    <cellStyle name="Note 6 2 2 2 15 2 2" xfId="31964"/>
    <cellStyle name="Note 6 2 2 2 15 3" xfId="31965"/>
    <cellStyle name="Note 6 2 2 2 16" xfId="31966"/>
    <cellStyle name="Note 6 2 2 2 16 2" xfId="31967"/>
    <cellStyle name="Note 6 2 2 2 16 2 2" xfId="31968"/>
    <cellStyle name="Note 6 2 2 2 16 3" xfId="31969"/>
    <cellStyle name="Note 6 2 2 2 17" xfId="31970"/>
    <cellStyle name="Note 6 2 2 2 17 2" xfId="31971"/>
    <cellStyle name="Note 6 2 2 2 17 2 2" xfId="31972"/>
    <cellStyle name="Note 6 2 2 2 17 3" xfId="31973"/>
    <cellStyle name="Note 6 2 2 2 18" xfId="31974"/>
    <cellStyle name="Note 6 2 2 2 18 2" xfId="31975"/>
    <cellStyle name="Note 6 2 2 2 19" xfId="31976"/>
    <cellStyle name="Note 6 2 2 2 2" xfId="31977"/>
    <cellStyle name="Note 6 2 2 2 2 10" xfId="31978"/>
    <cellStyle name="Note 6 2 2 2 2 10 2" xfId="31979"/>
    <cellStyle name="Note 6 2 2 2 2 10 2 2" xfId="31980"/>
    <cellStyle name="Note 6 2 2 2 2 10 3" xfId="31981"/>
    <cellStyle name="Note 6 2 2 2 2 11" xfId="31982"/>
    <cellStyle name="Note 6 2 2 2 2 11 2" xfId="31983"/>
    <cellStyle name="Note 6 2 2 2 2 11 2 2" xfId="31984"/>
    <cellStyle name="Note 6 2 2 2 2 11 3" xfId="31985"/>
    <cellStyle name="Note 6 2 2 2 2 12" xfId="31986"/>
    <cellStyle name="Note 6 2 2 2 2 12 2" xfId="31987"/>
    <cellStyle name="Note 6 2 2 2 2 12 2 2" xfId="31988"/>
    <cellStyle name="Note 6 2 2 2 2 12 3" xfId="31989"/>
    <cellStyle name="Note 6 2 2 2 2 13" xfId="31990"/>
    <cellStyle name="Note 6 2 2 2 2 13 2" xfId="31991"/>
    <cellStyle name="Note 6 2 2 2 2 13 2 2" xfId="31992"/>
    <cellStyle name="Note 6 2 2 2 2 13 3" xfId="31993"/>
    <cellStyle name="Note 6 2 2 2 2 14" xfId="31994"/>
    <cellStyle name="Note 6 2 2 2 2 14 2" xfId="31995"/>
    <cellStyle name="Note 6 2 2 2 2 14 2 2" xfId="31996"/>
    <cellStyle name="Note 6 2 2 2 2 14 3" xfId="31997"/>
    <cellStyle name="Note 6 2 2 2 2 15" xfId="31998"/>
    <cellStyle name="Note 6 2 2 2 2 15 2" xfId="31999"/>
    <cellStyle name="Note 6 2 2 2 2 15 2 2" xfId="32000"/>
    <cellStyle name="Note 6 2 2 2 2 15 3" xfId="32001"/>
    <cellStyle name="Note 6 2 2 2 2 16" xfId="32002"/>
    <cellStyle name="Note 6 2 2 2 2 16 2" xfId="32003"/>
    <cellStyle name="Note 6 2 2 2 2 16 2 2" xfId="32004"/>
    <cellStyle name="Note 6 2 2 2 2 16 3" xfId="32005"/>
    <cellStyle name="Note 6 2 2 2 2 17" xfId="32006"/>
    <cellStyle name="Note 6 2 2 2 2 17 2" xfId="32007"/>
    <cellStyle name="Note 6 2 2 2 2 17 2 2" xfId="32008"/>
    <cellStyle name="Note 6 2 2 2 2 17 3" xfId="32009"/>
    <cellStyle name="Note 6 2 2 2 2 18" xfId="32010"/>
    <cellStyle name="Note 6 2 2 2 2 18 2" xfId="32011"/>
    <cellStyle name="Note 6 2 2 2 2 18 2 2" xfId="32012"/>
    <cellStyle name="Note 6 2 2 2 2 18 3" xfId="32013"/>
    <cellStyle name="Note 6 2 2 2 2 19" xfId="32014"/>
    <cellStyle name="Note 6 2 2 2 2 19 2" xfId="32015"/>
    <cellStyle name="Note 6 2 2 2 2 19 2 2" xfId="32016"/>
    <cellStyle name="Note 6 2 2 2 2 19 3" xfId="32017"/>
    <cellStyle name="Note 6 2 2 2 2 2" xfId="32018"/>
    <cellStyle name="Note 6 2 2 2 2 2 2" xfId="32019"/>
    <cellStyle name="Note 6 2 2 2 2 2 2 2" xfId="32020"/>
    <cellStyle name="Note 6 2 2 2 2 2 3" xfId="32021"/>
    <cellStyle name="Note 6 2 2 2 2 20" xfId="32022"/>
    <cellStyle name="Note 6 2 2 2 2 20 2" xfId="32023"/>
    <cellStyle name="Note 6 2 2 2 2 20 2 2" xfId="32024"/>
    <cellStyle name="Note 6 2 2 2 2 20 3" xfId="32025"/>
    <cellStyle name="Note 6 2 2 2 2 21" xfId="32026"/>
    <cellStyle name="Note 6 2 2 2 2 21 2" xfId="32027"/>
    <cellStyle name="Note 6 2 2 2 2 22" xfId="32028"/>
    <cellStyle name="Note 6 2 2 2 2 3" xfId="32029"/>
    <cellStyle name="Note 6 2 2 2 2 3 2" xfId="32030"/>
    <cellStyle name="Note 6 2 2 2 2 3 2 2" xfId="32031"/>
    <cellStyle name="Note 6 2 2 2 2 3 3" xfId="32032"/>
    <cellStyle name="Note 6 2 2 2 2 4" xfId="32033"/>
    <cellStyle name="Note 6 2 2 2 2 4 2" xfId="32034"/>
    <cellStyle name="Note 6 2 2 2 2 4 2 2" xfId="32035"/>
    <cellStyle name="Note 6 2 2 2 2 4 3" xfId="32036"/>
    <cellStyle name="Note 6 2 2 2 2 5" xfId="32037"/>
    <cellStyle name="Note 6 2 2 2 2 5 2" xfId="32038"/>
    <cellStyle name="Note 6 2 2 2 2 5 2 2" xfId="32039"/>
    <cellStyle name="Note 6 2 2 2 2 5 3" xfId="32040"/>
    <cellStyle name="Note 6 2 2 2 2 6" xfId="32041"/>
    <cellStyle name="Note 6 2 2 2 2 6 2" xfId="32042"/>
    <cellStyle name="Note 6 2 2 2 2 6 2 2" xfId="32043"/>
    <cellStyle name="Note 6 2 2 2 2 6 3" xfId="32044"/>
    <cellStyle name="Note 6 2 2 2 2 7" xfId="32045"/>
    <cellStyle name="Note 6 2 2 2 2 7 2" xfId="32046"/>
    <cellStyle name="Note 6 2 2 2 2 7 2 2" xfId="32047"/>
    <cellStyle name="Note 6 2 2 2 2 7 3" xfId="32048"/>
    <cellStyle name="Note 6 2 2 2 2 8" xfId="32049"/>
    <cellStyle name="Note 6 2 2 2 2 8 2" xfId="32050"/>
    <cellStyle name="Note 6 2 2 2 2 8 2 2" xfId="32051"/>
    <cellStyle name="Note 6 2 2 2 2 8 3" xfId="32052"/>
    <cellStyle name="Note 6 2 2 2 2 9" xfId="32053"/>
    <cellStyle name="Note 6 2 2 2 2 9 2" xfId="32054"/>
    <cellStyle name="Note 6 2 2 2 2 9 2 2" xfId="32055"/>
    <cellStyle name="Note 6 2 2 2 2 9 3" xfId="32056"/>
    <cellStyle name="Note 6 2 2 2 3" xfId="32057"/>
    <cellStyle name="Note 6 2 2 2 3 2" xfId="32058"/>
    <cellStyle name="Note 6 2 2 2 3 2 2" xfId="32059"/>
    <cellStyle name="Note 6 2 2 2 3 3" xfId="32060"/>
    <cellStyle name="Note 6 2 2 2 4" xfId="32061"/>
    <cellStyle name="Note 6 2 2 2 4 2" xfId="32062"/>
    <cellStyle name="Note 6 2 2 2 4 2 2" xfId="32063"/>
    <cellStyle name="Note 6 2 2 2 4 3" xfId="32064"/>
    <cellStyle name="Note 6 2 2 2 5" xfId="32065"/>
    <cellStyle name="Note 6 2 2 2 5 2" xfId="32066"/>
    <cellStyle name="Note 6 2 2 2 5 2 2" xfId="32067"/>
    <cellStyle name="Note 6 2 2 2 5 3" xfId="32068"/>
    <cellStyle name="Note 6 2 2 2 6" xfId="32069"/>
    <cellStyle name="Note 6 2 2 2 6 2" xfId="32070"/>
    <cellStyle name="Note 6 2 2 2 6 2 2" xfId="32071"/>
    <cellStyle name="Note 6 2 2 2 6 3" xfId="32072"/>
    <cellStyle name="Note 6 2 2 2 7" xfId="32073"/>
    <cellStyle name="Note 6 2 2 2 7 2" xfId="32074"/>
    <cellStyle name="Note 6 2 2 2 7 2 2" xfId="32075"/>
    <cellStyle name="Note 6 2 2 2 7 3" xfId="32076"/>
    <cellStyle name="Note 6 2 2 2 8" xfId="32077"/>
    <cellStyle name="Note 6 2 2 2 8 2" xfId="32078"/>
    <cellStyle name="Note 6 2 2 2 8 2 2" xfId="32079"/>
    <cellStyle name="Note 6 2 2 2 8 3" xfId="32080"/>
    <cellStyle name="Note 6 2 2 2 9" xfId="32081"/>
    <cellStyle name="Note 6 2 2 2 9 2" xfId="32082"/>
    <cellStyle name="Note 6 2 2 2 9 2 2" xfId="32083"/>
    <cellStyle name="Note 6 2 2 2 9 3" xfId="32084"/>
    <cellStyle name="Note 6 2 2 20" xfId="32085"/>
    <cellStyle name="Note 6 2 2 20 2" xfId="32086"/>
    <cellStyle name="Note 6 2 2 20 2 2" xfId="32087"/>
    <cellStyle name="Note 6 2 2 20 3" xfId="32088"/>
    <cellStyle name="Note 6 2 2 21" xfId="32089"/>
    <cellStyle name="Note 6 2 2 21 2" xfId="32090"/>
    <cellStyle name="Note 6 2 2 22" xfId="32091"/>
    <cellStyle name="Note 6 2 2 3" xfId="32092"/>
    <cellStyle name="Note 6 2 2 3 10" xfId="32093"/>
    <cellStyle name="Note 6 2 2 3 10 2" xfId="32094"/>
    <cellStyle name="Note 6 2 2 3 10 2 2" xfId="32095"/>
    <cellStyle name="Note 6 2 2 3 10 3" xfId="32096"/>
    <cellStyle name="Note 6 2 2 3 11" xfId="32097"/>
    <cellStyle name="Note 6 2 2 3 11 2" xfId="32098"/>
    <cellStyle name="Note 6 2 2 3 11 2 2" xfId="32099"/>
    <cellStyle name="Note 6 2 2 3 11 3" xfId="32100"/>
    <cellStyle name="Note 6 2 2 3 12" xfId="32101"/>
    <cellStyle name="Note 6 2 2 3 12 2" xfId="32102"/>
    <cellStyle name="Note 6 2 2 3 12 2 2" xfId="32103"/>
    <cellStyle name="Note 6 2 2 3 12 3" xfId="32104"/>
    <cellStyle name="Note 6 2 2 3 13" xfId="32105"/>
    <cellStyle name="Note 6 2 2 3 13 2" xfId="32106"/>
    <cellStyle name="Note 6 2 2 3 13 2 2" xfId="32107"/>
    <cellStyle name="Note 6 2 2 3 13 3" xfId="32108"/>
    <cellStyle name="Note 6 2 2 3 14" xfId="32109"/>
    <cellStyle name="Note 6 2 2 3 14 2" xfId="32110"/>
    <cellStyle name="Note 6 2 2 3 14 2 2" xfId="32111"/>
    <cellStyle name="Note 6 2 2 3 14 3" xfId="32112"/>
    <cellStyle name="Note 6 2 2 3 15" xfId="32113"/>
    <cellStyle name="Note 6 2 2 3 15 2" xfId="32114"/>
    <cellStyle name="Note 6 2 2 3 15 2 2" xfId="32115"/>
    <cellStyle name="Note 6 2 2 3 15 3" xfId="32116"/>
    <cellStyle name="Note 6 2 2 3 16" xfId="32117"/>
    <cellStyle name="Note 6 2 2 3 16 2" xfId="32118"/>
    <cellStyle name="Note 6 2 2 3 16 2 2" xfId="32119"/>
    <cellStyle name="Note 6 2 2 3 16 3" xfId="32120"/>
    <cellStyle name="Note 6 2 2 3 17" xfId="32121"/>
    <cellStyle name="Note 6 2 2 3 17 2" xfId="32122"/>
    <cellStyle name="Note 6 2 2 3 17 2 2" xfId="32123"/>
    <cellStyle name="Note 6 2 2 3 17 3" xfId="32124"/>
    <cellStyle name="Note 6 2 2 3 18" xfId="32125"/>
    <cellStyle name="Note 6 2 2 3 18 2" xfId="32126"/>
    <cellStyle name="Note 6 2 2 3 19" xfId="32127"/>
    <cellStyle name="Note 6 2 2 3 2" xfId="32128"/>
    <cellStyle name="Note 6 2 2 3 2 10" xfId="32129"/>
    <cellStyle name="Note 6 2 2 3 2 10 2" xfId="32130"/>
    <cellStyle name="Note 6 2 2 3 2 10 2 2" xfId="32131"/>
    <cellStyle name="Note 6 2 2 3 2 10 3" xfId="32132"/>
    <cellStyle name="Note 6 2 2 3 2 11" xfId="32133"/>
    <cellStyle name="Note 6 2 2 3 2 11 2" xfId="32134"/>
    <cellStyle name="Note 6 2 2 3 2 11 2 2" xfId="32135"/>
    <cellStyle name="Note 6 2 2 3 2 11 3" xfId="32136"/>
    <cellStyle name="Note 6 2 2 3 2 12" xfId="32137"/>
    <cellStyle name="Note 6 2 2 3 2 12 2" xfId="32138"/>
    <cellStyle name="Note 6 2 2 3 2 12 2 2" xfId="32139"/>
    <cellStyle name="Note 6 2 2 3 2 12 3" xfId="32140"/>
    <cellStyle name="Note 6 2 2 3 2 13" xfId="32141"/>
    <cellStyle name="Note 6 2 2 3 2 13 2" xfId="32142"/>
    <cellStyle name="Note 6 2 2 3 2 13 2 2" xfId="32143"/>
    <cellStyle name="Note 6 2 2 3 2 13 3" xfId="32144"/>
    <cellStyle name="Note 6 2 2 3 2 14" xfId="32145"/>
    <cellStyle name="Note 6 2 2 3 2 14 2" xfId="32146"/>
    <cellStyle name="Note 6 2 2 3 2 14 2 2" xfId="32147"/>
    <cellStyle name="Note 6 2 2 3 2 14 3" xfId="32148"/>
    <cellStyle name="Note 6 2 2 3 2 15" xfId="32149"/>
    <cellStyle name="Note 6 2 2 3 2 15 2" xfId="32150"/>
    <cellStyle name="Note 6 2 2 3 2 15 2 2" xfId="32151"/>
    <cellStyle name="Note 6 2 2 3 2 15 3" xfId="32152"/>
    <cellStyle name="Note 6 2 2 3 2 16" xfId="32153"/>
    <cellStyle name="Note 6 2 2 3 2 16 2" xfId="32154"/>
    <cellStyle name="Note 6 2 2 3 2 16 2 2" xfId="32155"/>
    <cellStyle name="Note 6 2 2 3 2 16 3" xfId="32156"/>
    <cellStyle name="Note 6 2 2 3 2 17" xfId="32157"/>
    <cellStyle name="Note 6 2 2 3 2 17 2" xfId="32158"/>
    <cellStyle name="Note 6 2 2 3 2 17 2 2" xfId="32159"/>
    <cellStyle name="Note 6 2 2 3 2 17 3" xfId="32160"/>
    <cellStyle name="Note 6 2 2 3 2 18" xfId="32161"/>
    <cellStyle name="Note 6 2 2 3 2 18 2" xfId="32162"/>
    <cellStyle name="Note 6 2 2 3 2 18 2 2" xfId="32163"/>
    <cellStyle name="Note 6 2 2 3 2 18 3" xfId="32164"/>
    <cellStyle name="Note 6 2 2 3 2 19" xfId="32165"/>
    <cellStyle name="Note 6 2 2 3 2 19 2" xfId="32166"/>
    <cellStyle name="Note 6 2 2 3 2 19 2 2" xfId="32167"/>
    <cellStyle name="Note 6 2 2 3 2 19 3" xfId="32168"/>
    <cellStyle name="Note 6 2 2 3 2 2" xfId="32169"/>
    <cellStyle name="Note 6 2 2 3 2 2 2" xfId="32170"/>
    <cellStyle name="Note 6 2 2 3 2 2 2 2" xfId="32171"/>
    <cellStyle name="Note 6 2 2 3 2 2 3" xfId="32172"/>
    <cellStyle name="Note 6 2 2 3 2 20" xfId="32173"/>
    <cellStyle name="Note 6 2 2 3 2 20 2" xfId="32174"/>
    <cellStyle name="Note 6 2 2 3 2 20 2 2" xfId="32175"/>
    <cellStyle name="Note 6 2 2 3 2 20 3" xfId="32176"/>
    <cellStyle name="Note 6 2 2 3 2 21" xfId="32177"/>
    <cellStyle name="Note 6 2 2 3 2 21 2" xfId="32178"/>
    <cellStyle name="Note 6 2 2 3 2 22" xfId="32179"/>
    <cellStyle name="Note 6 2 2 3 2 3" xfId="32180"/>
    <cellStyle name="Note 6 2 2 3 2 3 2" xfId="32181"/>
    <cellStyle name="Note 6 2 2 3 2 3 2 2" xfId="32182"/>
    <cellStyle name="Note 6 2 2 3 2 3 3" xfId="32183"/>
    <cellStyle name="Note 6 2 2 3 2 4" xfId="32184"/>
    <cellStyle name="Note 6 2 2 3 2 4 2" xfId="32185"/>
    <cellStyle name="Note 6 2 2 3 2 4 2 2" xfId="32186"/>
    <cellStyle name="Note 6 2 2 3 2 4 3" xfId="32187"/>
    <cellStyle name="Note 6 2 2 3 2 5" xfId="32188"/>
    <cellStyle name="Note 6 2 2 3 2 5 2" xfId="32189"/>
    <cellStyle name="Note 6 2 2 3 2 5 2 2" xfId="32190"/>
    <cellStyle name="Note 6 2 2 3 2 5 3" xfId="32191"/>
    <cellStyle name="Note 6 2 2 3 2 6" xfId="32192"/>
    <cellStyle name="Note 6 2 2 3 2 6 2" xfId="32193"/>
    <cellStyle name="Note 6 2 2 3 2 6 2 2" xfId="32194"/>
    <cellStyle name="Note 6 2 2 3 2 6 3" xfId="32195"/>
    <cellStyle name="Note 6 2 2 3 2 7" xfId="32196"/>
    <cellStyle name="Note 6 2 2 3 2 7 2" xfId="32197"/>
    <cellStyle name="Note 6 2 2 3 2 7 2 2" xfId="32198"/>
    <cellStyle name="Note 6 2 2 3 2 7 3" xfId="32199"/>
    <cellStyle name="Note 6 2 2 3 2 8" xfId="32200"/>
    <cellStyle name="Note 6 2 2 3 2 8 2" xfId="32201"/>
    <cellStyle name="Note 6 2 2 3 2 8 2 2" xfId="32202"/>
    <cellStyle name="Note 6 2 2 3 2 8 3" xfId="32203"/>
    <cellStyle name="Note 6 2 2 3 2 9" xfId="32204"/>
    <cellStyle name="Note 6 2 2 3 2 9 2" xfId="32205"/>
    <cellStyle name="Note 6 2 2 3 2 9 2 2" xfId="32206"/>
    <cellStyle name="Note 6 2 2 3 2 9 3" xfId="32207"/>
    <cellStyle name="Note 6 2 2 3 3" xfId="32208"/>
    <cellStyle name="Note 6 2 2 3 3 2" xfId="32209"/>
    <cellStyle name="Note 6 2 2 3 3 2 2" xfId="32210"/>
    <cellStyle name="Note 6 2 2 3 3 3" xfId="32211"/>
    <cellStyle name="Note 6 2 2 3 4" xfId="32212"/>
    <cellStyle name="Note 6 2 2 3 4 2" xfId="32213"/>
    <cellStyle name="Note 6 2 2 3 4 2 2" xfId="32214"/>
    <cellStyle name="Note 6 2 2 3 4 3" xfId="32215"/>
    <cellStyle name="Note 6 2 2 3 5" xfId="32216"/>
    <cellStyle name="Note 6 2 2 3 5 2" xfId="32217"/>
    <cellStyle name="Note 6 2 2 3 5 2 2" xfId="32218"/>
    <cellStyle name="Note 6 2 2 3 5 3" xfId="32219"/>
    <cellStyle name="Note 6 2 2 3 6" xfId="32220"/>
    <cellStyle name="Note 6 2 2 3 6 2" xfId="32221"/>
    <cellStyle name="Note 6 2 2 3 6 2 2" xfId="32222"/>
    <cellStyle name="Note 6 2 2 3 6 3" xfId="32223"/>
    <cellStyle name="Note 6 2 2 3 7" xfId="32224"/>
    <cellStyle name="Note 6 2 2 3 7 2" xfId="32225"/>
    <cellStyle name="Note 6 2 2 3 7 2 2" xfId="32226"/>
    <cellStyle name="Note 6 2 2 3 7 3" xfId="32227"/>
    <cellStyle name="Note 6 2 2 3 8" xfId="32228"/>
    <cellStyle name="Note 6 2 2 3 8 2" xfId="32229"/>
    <cellStyle name="Note 6 2 2 3 8 2 2" xfId="32230"/>
    <cellStyle name="Note 6 2 2 3 8 3" xfId="32231"/>
    <cellStyle name="Note 6 2 2 3 9" xfId="32232"/>
    <cellStyle name="Note 6 2 2 3 9 2" xfId="32233"/>
    <cellStyle name="Note 6 2 2 3 9 2 2" xfId="32234"/>
    <cellStyle name="Note 6 2 2 3 9 3" xfId="32235"/>
    <cellStyle name="Note 6 2 2 4" xfId="32236"/>
    <cellStyle name="Note 6 2 2 4 10" xfId="32237"/>
    <cellStyle name="Note 6 2 2 4 10 2" xfId="32238"/>
    <cellStyle name="Note 6 2 2 4 10 2 2" xfId="32239"/>
    <cellStyle name="Note 6 2 2 4 10 3" xfId="32240"/>
    <cellStyle name="Note 6 2 2 4 11" xfId="32241"/>
    <cellStyle name="Note 6 2 2 4 11 2" xfId="32242"/>
    <cellStyle name="Note 6 2 2 4 11 2 2" xfId="32243"/>
    <cellStyle name="Note 6 2 2 4 11 3" xfId="32244"/>
    <cellStyle name="Note 6 2 2 4 12" xfId="32245"/>
    <cellStyle name="Note 6 2 2 4 12 2" xfId="32246"/>
    <cellStyle name="Note 6 2 2 4 12 2 2" xfId="32247"/>
    <cellStyle name="Note 6 2 2 4 12 3" xfId="32248"/>
    <cellStyle name="Note 6 2 2 4 13" xfId="32249"/>
    <cellStyle name="Note 6 2 2 4 13 2" xfId="32250"/>
    <cellStyle name="Note 6 2 2 4 13 2 2" xfId="32251"/>
    <cellStyle name="Note 6 2 2 4 13 3" xfId="32252"/>
    <cellStyle name="Note 6 2 2 4 14" xfId="32253"/>
    <cellStyle name="Note 6 2 2 4 14 2" xfId="32254"/>
    <cellStyle name="Note 6 2 2 4 14 2 2" xfId="32255"/>
    <cellStyle name="Note 6 2 2 4 14 3" xfId="32256"/>
    <cellStyle name="Note 6 2 2 4 15" xfId="32257"/>
    <cellStyle name="Note 6 2 2 4 15 2" xfId="32258"/>
    <cellStyle name="Note 6 2 2 4 15 2 2" xfId="32259"/>
    <cellStyle name="Note 6 2 2 4 15 3" xfId="32260"/>
    <cellStyle name="Note 6 2 2 4 16" xfId="32261"/>
    <cellStyle name="Note 6 2 2 4 16 2" xfId="32262"/>
    <cellStyle name="Note 6 2 2 4 16 2 2" xfId="32263"/>
    <cellStyle name="Note 6 2 2 4 16 3" xfId="32264"/>
    <cellStyle name="Note 6 2 2 4 17" xfId="32265"/>
    <cellStyle name="Note 6 2 2 4 17 2" xfId="32266"/>
    <cellStyle name="Note 6 2 2 4 17 2 2" xfId="32267"/>
    <cellStyle name="Note 6 2 2 4 17 3" xfId="32268"/>
    <cellStyle name="Note 6 2 2 4 18" xfId="32269"/>
    <cellStyle name="Note 6 2 2 4 18 2" xfId="32270"/>
    <cellStyle name="Note 6 2 2 4 18 2 2" xfId="32271"/>
    <cellStyle name="Note 6 2 2 4 18 3" xfId="32272"/>
    <cellStyle name="Note 6 2 2 4 19" xfId="32273"/>
    <cellStyle name="Note 6 2 2 4 19 2" xfId="32274"/>
    <cellStyle name="Note 6 2 2 4 19 2 2" xfId="32275"/>
    <cellStyle name="Note 6 2 2 4 19 3" xfId="32276"/>
    <cellStyle name="Note 6 2 2 4 2" xfId="32277"/>
    <cellStyle name="Note 6 2 2 4 2 10" xfId="32278"/>
    <cellStyle name="Note 6 2 2 4 2 10 2" xfId="32279"/>
    <cellStyle name="Note 6 2 2 4 2 10 2 2" xfId="32280"/>
    <cellStyle name="Note 6 2 2 4 2 10 3" xfId="32281"/>
    <cellStyle name="Note 6 2 2 4 2 11" xfId="32282"/>
    <cellStyle name="Note 6 2 2 4 2 11 2" xfId="32283"/>
    <cellStyle name="Note 6 2 2 4 2 11 2 2" xfId="32284"/>
    <cellStyle name="Note 6 2 2 4 2 11 3" xfId="32285"/>
    <cellStyle name="Note 6 2 2 4 2 12" xfId="32286"/>
    <cellStyle name="Note 6 2 2 4 2 12 2" xfId="32287"/>
    <cellStyle name="Note 6 2 2 4 2 12 2 2" xfId="32288"/>
    <cellStyle name="Note 6 2 2 4 2 12 3" xfId="32289"/>
    <cellStyle name="Note 6 2 2 4 2 13" xfId="32290"/>
    <cellStyle name="Note 6 2 2 4 2 13 2" xfId="32291"/>
    <cellStyle name="Note 6 2 2 4 2 13 2 2" xfId="32292"/>
    <cellStyle name="Note 6 2 2 4 2 13 3" xfId="32293"/>
    <cellStyle name="Note 6 2 2 4 2 14" xfId="32294"/>
    <cellStyle name="Note 6 2 2 4 2 14 2" xfId="32295"/>
    <cellStyle name="Note 6 2 2 4 2 14 2 2" xfId="32296"/>
    <cellStyle name="Note 6 2 2 4 2 14 3" xfId="32297"/>
    <cellStyle name="Note 6 2 2 4 2 15" xfId="32298"/>
    <cellStyle name="Note 6 2 2 4 2 15 2" xfId="32299"/>
    <cellStyle name="Note 6 2 2 4 2 15 2 2" xfId="32300"/>
    <cellStyle name="Note 6 2 2 4 2 15 3" xfId="32301"/>
    <cellStyle name="Note 6 2 2 4 2 16" xfId="32302"/>
    <cellStyle name="Note 6 2 2 4 2 16 2" xfId="32303"/>
    <cellStyle name="Note 6 2 2 4 2 16 2 2" xfId="32304"/>
    <cellStyle name="Note 6 2 2 4 2 16 3" xfId="32305"/>
    <cellStyle name="Note 6 2 2 4 2 17" xfId="32306"/>
    <cellStyle name="Note 6 2 2 4 2 17 2" xfId="32307"/>
    <cellStyle name="Note 6 2 2 4 2 17 2 2" xfId="32308"/>
    <cellStyle name="Note 6 2 2 4 2 17 3" xfId="32309"/>
    <cellStyle name="Note 6 2 2 4 2 18" xfId="32310"/>
    <cellStyle name="Note 6 2 2 4 2 18 2" xfId="32311"/>
    <cellStyle name="Note 6 2 2 4 2 18 2 2" xfId="32312"/>
    <cellStyle name="Note 6 2 2 4 2 18 3" xfId="32313"/>
    <cellStyle name="Note 6 2 2 4 2 19" xfId="32314"/>
    <cellStyle name="Note 6 2 2 4 2 19 2" xfId="32315"/>
    <cellStyle name="Note 6 2 2 4 2 19 2 2" xfId="32316"/>
    <cellStyle name="Note 6 2 2 4 2 19 3" xfId="32317"/>
    <cellStyle name="Note 6 2 2 4 2 2" xfId="32318"/>
    <cellStyle name="Note 6 2 2 4 2 2 2" xfId="32319"/>
    <cellStyle name="Note 6 2 2 4 2 2 2 2" xfId="32320"/>
    <cellStyle name="Note 6 2 2 4 2 2 3" xfId="32321"/>
    <cellStyle name="Note 6 2 2 4 2 20" xfId="32322"/>
    <cellStyle name="Note 6 2 2 4 2 20 2" xfId="32323"/>
    <cellStyle name="Note 6 2 2 4 2 20 2 2" xfId="32324"/>
    <cellStyle name="Note 6 2 2 4 2 20 3" xfId="32325"/>
    <cellStyle name="Note 6 2 2 4 2 21" xfId="32326"/>
    <cellStyle name="Note 6 2 2 4 2 21 2" xfId="32327"/>
    <cellStyle name="Note 6 2 2 4 2 22" xfId="32328"/>
    <cellStyle name="Note 6 2 2 4 2 3" xfId="32329"/>
    <cellStyle name="Note 6 2 2 4 2 3 2" xfId="32330"/>
    <cellStyle name="Note 6 2 2 4 2 3 2 2" xfId="32331"/>
    <cellStyle name="Note 6 2 2 4 2 3 3" xfId="32332"/>
    <cellStyle name="Note 6 2 2 4 2 4" xfId="32333"/>
    <cellStyle name="Note 6 2 2 4 2 4 2" xfId="32334"/>
    <cellStyle name="Note 6 2 2 4 2 4 2 2" xfId="32335"/>
    <cellStyle name="Note 6 2 2 4 2 4 3" xfId="32336"/>
    <cellStyle name="Note 6 2 2 4 2 5" xfId="32337"/>
    <cellStyle name="Note 6 2 2 4 2 5 2" xfId="32338"/>
    <cellStyle name="Note 6 2 2 4 2 5 2 2" xfId="32339"/>
    <cellStyle name="Note 6 2 2 4 2 5 3" xfId="32340"/>
    <cellStyle name="Note 6 2 2 4 2 6" xfId="32341"/>
    <cellStyle name="Note 6 2 2 4 2 6 2" xfId="32342"/>
    <cellStyle name="Note 6 2 2 4 2 6 2 2" xfId="32343"/>
    <cellStyle name="Note 6 2 2 4 2 6 3" xfId="32344"/>
    <cellStyle name="Note 6 2 2 4 2 7" xfId="32345"/>
    <cellStyle name="Note 6 2 2 4 2 7 2" xfId="32346"/>
    <cellStyle name="Note 6 2 2 4 2 7 2 2" xfId="32347"/>
    <cellStyle name="Note 6 2 2 4 2 7 3" xfId="32348"/>
    <cellStyle name="Note 6 2 2 4 2 8" xfId="32349"/>
    <cellStyle name="Note 6 2 2 4 2 8 2" xfId="32350"/>
    <cellStyle name="Note 6 2 2 4 2 8 2 2" xfId="32351"/>
    <cellStyle name="Note 6 2 2 4 2 8 3" xfId="32352"/>
    <cellStyle name="Note 6 2 2 4 2 9" xfId="32353"/>
    <cellStyle name="Note 6 2 2 4 2 9 2" xfId="32354"/>
    <cellStyle name="Note 6 2 2 4 2 9 2 2" xfId="32355"/>
    <cellStyle name="Note 6 2 2 4 2 9 3" xfId="32356"/>
    <cellStyle name="Note 6 2 2 4 20" xfId="32357"/>
    <cellStyle name="Note 6 2 2 4 20 2" xfId="32358"/>
    <cellStyle name="Note 6 2 2 4 20 2 2" xfId="32359"/>
    <cellStyle name="Note 6 2 2 4 20 3" xfId="32360"/>
    <cellStyle name="Note 6 2 2 4 21" xfId="32361"/>
    <cellStyle name="Note 6 2 2 4 21 2" xfId="32362"/>
    <cellStyle name="Note 6 2 2 4 21 2 2" xfId="32363"/>
    <cellStyle name="Note 6 2 2 4 21 3" xfId="32364"/>
    <cellStyle name="Note 6 2 2 4 22" xfId="32365"/>
    <cellStyle name="Note 6 2 2 4 22 2" xfId="32366"/>
    <cellStyle name="Note 6 2 2 4 23" xfId="32367"/>
    <cellStyle name="Note 6 2 2 4 3" xfId="32368"/>
    <cellStyle name="Note 6 2 2 4 3 2" xfId="32369"/>
    <cellStyle name="Note 6 2 2 4 3 2 2" xfId="32370"/>
    <cellStyle name="Note 6 2 2 4 3 3" xfId="32371"/>
    <cellStyle name="Note 6 2 2 4 4" xfId="32372"/>
    <cellStyle name="Note 6 2 2 4 4 2" xfId="32373"/>
    <cellStyle name="Note 6 2 2 4 4 2 2" xfId="32374"/>
    <cellStyle name="Note 6 2 2 4 4 3" xfId="32375"/>
    <cellStyle name="Note 6 2 2 4 5" xfId="32376"/>
    <cellStyle name="Note 6 2 2 4 5 2" xfId="32377"/>
    <cellStyle name="Note 6 2 2 4 5 2 2" xfId="32378"/>
    <cellStyle name="Note 6 2 2 4 5 3" xfId="32379"/>
    <cellStyle name="Note 6 2 2 4 6" xfId="32380"/>
    <cellStyle name="Note 6 2 2 4 6 2" xfId="32381"/>
    <cellStyle name="Note 6 2 2 4 6 2 2" xfId="32382"/>
    <cellStyle name="Note 6 2 2 4 6 3" xfId="32383"/>
    <cellStyle name="Note 6 2 2 4 7" xfId="32384"/>
    <cellStyle name="Note 6 2 2 4 7 2" xfId="32385"/>
    <cellStyle name="Note 6 2 2 4 7 2 2" xfId="32386"/>
    <cellStyle name="Note 6 2 2 4 7 3" xfId="32387"/>
    <cellStyle name="Note 6 2 2 4 8" xfId="32388"/>
    <cellStyle name="Note 6 2 2 4 8 2" xfId="32389"/>
    <cellStyle name="Note 6 2 2 4 8 2 2" xfId="32390"/>
    <cellStyle name="Note 6 2 2 4 8 3" xfId="32391"/>
    <cellStyle name="Note 6 2 2 4 9" xfId="32392"/>
    <cellStyle name="Note 6 2 2 4 9 2" xfId="32393"/>
    <cellStyle name="Note 6 2 2 4 9 2 2" xfId="32394"/>
    <cellStyle name="Note 6 2 2 4 9 3" xfId="32395"/>
    <cellStyle name="Note 6 2 2 5" xfId="32396"/>
    <cellStyle name="Note 6 2 2 5 10" xfId="32397"/>
    <cellStyle name="Note 6 2 2 5 10 2" xfId="32398"/>
    <cellStyle name="Note 6 2 2 5 10 2 2" xfId="32399"/>
    <cellStyle name="Note 6 2 2 5 10 3" xfId="32400"/>
    <cellStyle name="Note 6 2 2 5 11" xfId="32401"/>
    <cellStyle name="Note 6 2 2 5 11 2" xfId="32402"/>
    <cellStyle name="Note 6 2 2 5 11 2 2" xfId="32403"/>
    <cellStyle name="Note 6 2 2 5 11 3" xfId="32404"/>
    <cellStyle name="Note 6 2 2 5 12" xfId="32405"/>
    <cellStyle name="Note 6 2 2 5 12 2" xfId="32406"/>
    <cellStyle name="Note 6 2 2 5 12 2 2" xfId="32407"/>
    <cellStyle name="Note 6 2 2 5 12 3" xfId="32408"/>
    <cellStyle name="Note 6 2 2 5 13" xfId="32409"/>
    <cellStyle name="Note 6 2 2 5 13 2" xfId="32410"/>
    <cellStyle name="Note 6 2 2 5 13 2 2" xfId="32411"/>
    <cellStyle name="Note 6 2 2 5 13 3" xfId="32412"/>
    <cellStyle name="Note 6 2 2 5 14" xfId="32413"/>
    <cellStyle name="Note 6 2 2 5 14 2" xfId="32414"/>
    <cellStyle name="Note 6 2 2 5 14 2 2" xfId="32415"/>
    <cellStyle name="Note 6 2 2 5 14 3" xfId="32416"/>
    <cellStyle name="Note 6 2 2 5 15" xfId="32417"/>
    <cellStyle name="Note 6 2 2 5 15 2" xfId="32418"/>
    <cellStyle name="Note 6 2 2 5 15 2 2" xfId="32419"/>
    <cellStyle name="Note 6 2 2 5 15 3" xfId="32420"/>
    <cellStyle name="Note 6 2 2 5 16" xfId="32421"/>
    <cellStyle name="Note 6 2 2 5 16 2" xfId="32422"/>
    <cellStyle name="Note 6 2 2 5 16 2 2" xfId="32423"/>
    <cellStyle name="Note 6 2 2 5 16 3" xfId="32424"/>
    <cellStyle name="Note 6 2 2 5 17" xfId="32425"/>
    <cellStyle name="Note 6 2 2 5 17 2" xfId="32426"/>
    <cellStyle name="Note 6 2 2 5 17 2 2" xfId="32427"/>
    <cellStyle name="Note 6 2 2 5 17 3" xfId="32428"/>
    <cellStyle name="Note 6 2 2 5 18" xfId="32429"/>
    <cellStyle name="Note 6 2 2 5 18 2" xfId="32430"/>
    <cellStyle name="Note 6 2 2 5 18 2 2" xfId="32431"/>
    <cellStyle name="Note 6 2 2 5 18 3" xfId="32432"/>
    <cellStyle name="Note 6 2 2 5 19" xfId="32433"/>
    <cellStyle name="Note 6 2 2 5 19 2" xfId="32434"/>
    <cellStyle name="Note 6 2 2 5 19 2 2" xfId="32435"/>
    <cellStyle name="Note 6 2 2 5 19 3" xfId="32436"/>
    <cellStyle name="Note 6 2 2 5 2" xfId="32437"/>
    <cellStyle name="Note 6 2 2 5 2 2" xfId="32438"/>
    <cellStyle name="Note 6 2 2 5 2 2 2" xfId="32439"/>
    <cellStyle name="Note 6 2 2 5 2 3" xfId="32440"/>
    <cellStyle name="Note 6 2 2 5 20" xfId="32441"/>
    <cellStyle name="Note 6 2 2 5 20 2" xfId="32442"/>
    <cellStyle name="Note 6 2 2 5 20 2 2" xfId="32443"/>
    <cellStyle name="Note 6 2 2 5 20 3" xfId="32444"/>
    <cellStyle name="Note 6 2 2 5 21" xfId="32445"/>
    <cellStyle name="Note 6 2 2 5 21 2" xfId="32446"/>
    <cellStyle name="Note 6 2 2 5 22" xfId="32447"/>
    <cellStyle name="Note 6 2 2 5 3" xfId="32448"/>
    <cellStyle name="Note 6 2 2 5 3 2" xfId="32449"/>
    <cellStyle name="Note 6 2 2 5 3 2 2" xfId="32450"/>
    <cellStyle name="Note 6 2 2 5 3 3" xfId="32451"/>
    <cellStyle name="Note 6 2 2 5 4" xfId="32452"/>
    <cellStyle name="Note 6 2 2 5 4 2" xfId="32453"/>
    <cellStyle name="Note 6 2 2 5 4 2 2" xfId="32454"/>
    <cellStyle name="Note 6 2 2 5 4 3" xfId="32455"/>
    <cellStyle name="Note 6 2 2 5 5" xfId="32456"/>
    <cellStyle name="Note 6 2 2 5 5 2" xfId="32457"/>
    <cellStyle name="Note 6 2 2 5 5 2 2" xfId="32458"/>
    <cellStyle name="Note 6 2 2 5 5 3" xfId="32459"/>
    <cellStyle name="Note 6 2 2 5 6" xfId="32460"/>
    <cellStyle name="Note 6 2 2 5 6 2" xfId="32461"/>
    <cellStyle name="Note 6 2 2 5 6 2 2" xfId="32462"/>
    <cellStyle name="Note 6 2 2 5 6 3" xfId="32463"/>
    <cellStyle name="Note 6 2 2 5 7" xfId="32464"/>
    <cellStyle name="Note 6 2 2 5 7 2" xfId="32465"/>
    <cellStyle name="Note 6 2 2 5 7 2 2" xfId="32466"/>
    <cellStyle name="Note 6 2 2 5 7 3" xfId="32467"/>
    <cellStyle name="Note 6 2 2 5 8" xfId="32468"/>
    <cellStyle name="Note 6 2 2 5 8 2" xfId="32469"/>
    <cellStyle name="Note 6 2 2 5 8 2 2" xfId="32470"/>
    <cellStyle name="Note 6 2 2 5 8 3" xfId="32471"/>
    <cellStyle name="Note 6 2 2 5 9" xfId="32472"/>
    <cellStyle name="Note 6 2 2 5 9 2" xfId="32473"/>
    <cellStyle name="Note 6 2 2 5 9 2 2" xfId="32474"/>
    <cellStyle name="Note 6 2 2 5 9 3" xfId="32475"/>
    <cellStyle name="Note 6 2 2 6" xfId="32476"/>
    <cellStyle name="Note 6 2 2 6 2" xfId="32477"/>
    <cellStyle name="Note 6 2 2 6 2 2" xfId="32478"/>
    <cellStyle name="Note 6 2 2 6 3" xfId="32479"/>
    <cellStyle name="Note 6 2 2 7" xfId="32480"/>
    <cellStyle name="Note 6 2 2 7 2" xfId="32481"/>
    <cellStyle name="Note 6 2 2 7 2 2" xfId="32482"/>
    <cellStyle name="Note 6 2 2 7 3" xfId="32483"/>
    <cellStyle name="Note 6 2 2 8" xfId="32484"/>
    <cellStyle name="Note 6 2 2 8 2" xfId="32485"/>
    <cellStyle name="Note 6 2 2 8 2 2" xfId="32486"/>
    <cellStyle name="Note 6 2 2 8 3" xfId="32487"/>
    <cellStyle name="Note 6 2 2 9" xfId="32488"/>
    <cellStyle name="Note 6 2 2 9 2" xfId="32489"/>
    <cellStyle name="Note 6 2 2 9 2 2" xfId="32490"/>
    <cellStyle name="Note 6 2 2 9 3" xfId="32491"/>
    <cellStyle name="Note 6 2 20" xfId="32492"/>
    <cellStyle name="Note 6 2 20 2" xfId="32493"/>
    <cellStyle name="Note 6 2 20 2 2" xfId="32494"/>
    <cellStyle name="Note 6 2 20 3" xfId="32495"/>
    <cellStyle name="Note 6 2 21" xfId="32496"/>
    <cellStyle name="Note 6 2 21 2" xfId="32497"/>
    <cellStyle name="Note 6 2 21 2 2" xfId="32498"/>
    <cellStyle name="Note 6 2 21 3" xfId="32499"/>
    <cellStyle name="Note 6 2 22" xfId="32500"/>
    <cellStyle name="Note 6 2 22 2" xfId="32501"/>
    <cellStyle name="Note 6 2 23" xfId="32502"/>
    <cellStyle name="Note 6 2 24" xfId="32503"/>
    <cellStyle name="Note 6 2 25" xfId="32504"/>
    <cellStyle name="Note 6 2 26" xfId="32505"/>
    <cellStyle name="Note 6 2 3" xfId="32506"/>
    <cellStyle name="Note 6 2 3 10" xfId="32507"/>
    <cellStyle name="Note 6 2 3 10 2" xfId="32508"/>
    <cellStyle name="Note 6 2 3 10 2 2" xfId="32509"/>
    <cellStyle name="Note 6 2 3 10 3" xfId="32510"/>
    <cellStyle name="Note 6 2 3 11" xfId="32511"/>
    <cellStyle name="Note 6 2 3 11 2" xfId="32512"/>
    <cellStyle name="Note 6 2 3 11 2 2" xfId="32513"/>
    <cellStyle name="Note 6 2 3 11 3" xfId="32514"/>
    <cellStyle name="Note 6 2 3 12" xfId="32515"/>
    <cellStyle name="Note 6 2 3 12 2" xfId="32516"/>
    <cellStyle name="Note 6 2 3 12 2 2" xfId="32517"/>
    <cellStyle name="Note 6 2 3 12 3" xfId="32518"/>
    <cellStyle name="Note 6 2 3 13" xfId="32519"/>
    <cellStyle name="Note 6 2 3 13 2" xfId="32520"/>
    <cellStyle name="Note 6 2 3 13 2 2" xfId="32521"/>
    <cellStyle name="Note 6 2 3 13 3" xfId="32522"/>
    <cellStyle name="Note 6 2 3 14" xfId="32523"/>
    <cellStyle name="Note 6 2 3 14 2" xfId="32524"/>
    <cellStyle name="Note 6 2 3 14 2 2" xfId="32525"/>
    <cellStyle name="Note 6 2 3 14 3" xfId="32526"/>
    <cellStyle name="Note 6 2 3 15" xfId="32527"/>
    <cellStyle name="Note 6 2 3 15 2" xfId="32528"/>
    <cellStyle name="Note 6 2 3 15 2 2" xfId="32529"/>
    <cellStyle name="Note 6 2 3 15 3" xfId="32530"/>
    <cellStyle name="Note 6 2 3 16" xfId="32531"/>
    <cellStyle name="Note 6 2 3 16 2" xfId="32532"/>
    <cellStyle name="Note 6 2 3 16 2 2" xfId="32533"/>
    <cellStyle name="Note 6 2 3 16 3" xfId="32534"/>
    <cellStyle name="Note 6 2 3 17" xfId="32535"/>
    <cellStyle name="Note 6 2 3 17 2" xfId="32536"/>
    <cellStyle name="Note 6 2 3 17 2 2" xfId="32537"/>
    <cellStyle name="Note 6 2 3 17 3" xfId="32538"/>
    <cellStyle name="Note 6 2 3 18" xfId="32539"/>
    <cellStyle name="Note 6 2 3 18 2" xfId="32540"/>
    <cellStyle name="Note 6 2 3 19" xfId="32541"/>
    <cellStyle name="Note 6 2 3 2" xfId="32542"/>
    <cellStyle name="Note 6 2 3 2 10" xfId="32543"/>
    <cellStyle name="Note 6 2 3 2 10 2" xfId="32544"/>
    <cellStyle name="Note 6 2 3 2 10 2 2" xfId="32545"/>
    <cellStyle name="Note 6 2 3 2 10 3" xfId="32546"/>
    <cellStyle name="Note 6 2 3 2 11" xfId="32547"/>
    <cellStyle name="Note 6 2 3 2 11 2" xfId="32548"/>
    <cellStyle name="Note 6 2 3 2 11 2 2" xfId="32549"/>
    <cellStyle name="Note 6 2 3 2 11 3" xfId="32550"/>
    <cellStyle name="Note 6 2 3 2 12" xfId="32551"/>
    <cellStyle name="Note 6 2 3 2 12 2" xfId="32552"/>
    <cellStyle name="Note 6 2 3 2 12 2 2" xfId="32553"/>
    <cellStyle name="Note 6 2 3 2 12 3" xfId="32554"/>
    <cellStyle name="Note 6 2 3 2 13" xfId="32555"/>
    <cellStyle name="Note 6 2 3 2 13 2" xfId="32556"/>
    <cellStyle name="Note 6 2 3 2 13 2 2" xfId="32557"/>
    <cellStyle name="Note 6 2 3 2 13 3" xfId="32558"/>
    <cellStyle name="Note 6 2 3 2 14" xfId="32559"/>
    <cellStyle name="Note 6 2 3 2 14 2" xfId="32560"/>
    <cellStyle name="Note 6 2 3 2 14 2 2" xfId="32561"/>
    <cellStyle name="Note 6 2 3 2 14 3" xfId="32562"/>
    <cellStyle name="Note 6 2 3 2 15" xfId="32563"/>
    <cellStyle name="Note 6 2 3 2 15 2" xfId="32564"/>
    <cellStyle name="Note 6 2 3 2 15 2 2" xfId="32565"/>
    <cellStyle name="Note 6 2 3 2 15 3" xfId="32566"/>
    <cellStyle name="Note 6 2 3 2 16" xfId="32567"/>
    <cellStyle name="Note 6 2 3 2 16 2" xfId="32568"/>
    <cellStyle name="Note 6 2 3 2 16 2 2" xfId="32569"/>
    <cellStyle name="Note 6 2 3 2 16 3" xfId="32570"/>
    <cellStyle name="Note 6 2 3 2 17" xfId="32571"/>
    <cellStyle name="Note 6 2 3 2 17 2" xfId="32572"/>
    <cellStyle name="Note 6 2 3 2 17 2 2" xfId="32573"/>
    <cellStyle name="Note 6 2 3 2 17 3" xfId="32574"/>
    <cellStyle name="Note 6 2 3 2 18" xfId="32575"/>
    <cellStyle name="Note 6 2 3 2 18 2" xfId="32576"/>
    <cellStyle name="Note 6 2 3 2 18 2 2" xfId="32577"/>
    <cellStyle name="Note 6 2 3 2 18 3" xfId="32578"/>
    <cellStyle name="Note 6 2 3 2 19" xfId="32579"/>
    <cellStyle name="Note 6 2 3 2 19 2" xfId="32580"/>
    <cellStyle name="Note 6 2 3 2 19 2 2" xfId="32581"/>
    <cellStyle name="Note 6 2 3 2 19 3" xfId="32582"/>
    <cellStyle name="Note 6 2 3 2 2" xfId="32583"/>
    <cellStyle name="Note 6 2 3 2 2 2" xfId="32584"/>
    <cellStyle name="Note 6 2 3 2 2 2 2" xfId="32585"/>
    <cellStyle name="Note 6 2 3 2 2 2 3" xfId="32586"/>
    <cellStyle name="Note 6 2 3 2 2 3" xfId="32587"/>
    <cellStyle name="Note 6 2 3 2 2 4" xfId="32588"/>
    <cellStyle name="Note 6 2 3 2 20" xfId="32589"/>
    <cellStyle name="Note 6 2 3 2 20 2" xfId="32590"/>
    <cellStyle name="Note 6 2 3 2 20 2 2" xfId="32591"/>
    <cellStyle name="Note 6 2 3 2 20 3" xfId="32592"/>
    <cellStyle name="Note 6 2 3 2 21" xfId="32593"/>
    <cellStyle name="Note 6 2 3 2 21 2" xfId="32594"/>
    <cellStyle name="Note 6 2 3 2 22" xfId="32595"/>
    <cellStyle name="Note 6 2 3 2 3" xfId="32596"/>
    <cellStyle name="Note 6 2 3 2 3 2" xfId="32597"/>
    <cellStyle name="Note 6 2 3 2 3 2 2" xfId="32598"/>
    <cellStyle name="Note 6 2 3 2 3 3" xfId="32599"/>
    <cellStyle name="Note 6 2 3 2 4" xfId="32600"/>
    <cellStyle name="Note 6 2 3 2 4 2" xfId="32601"/>
    <cellStyle name="Note 6 2 3 2 4 2 2" xfId="32602"/>
    <cellStyle name="Note 6 2 3 2 4 3" xfId="32603"/>
    <cellStyle name="Note 6 2 3 2 5" xfId="32604"/>
    <cellStyle name="Note 6 2 3 2 5 2" xfId="32605"/>
    <cellStyle name="Note 6 2 3 2 5 2 2" xfId="32606"/>
    <cellStyle name="Note 6 2 3 2 5 3" xfId="32607"/>
    <cellStyle name="Note 6 2 3 2 6" xfId="32608"/>
    <cellStyle name="Note 6 2 3 2 6 2" xfId="32609"/>
    <cellStyle name="Note 6 2 3 2 6 2 2" xfId="32610"/>
    <cellStyle name="Note 6 2 3 2 6 3" xfId="32611"/>
    <cellStyle name="Note 6 2 3 2 7" xfId="32612"/>
    <cellStyle name="Note 6 2 3 2 7 2" xfId="32613"/>
    <cellStyle name="Note 6 2 3 2 7 2 2" xfId="32614"/>
    <cellStyle name="Note 6 2 3 2 7 3" xfId="32615"/>
    <cellStyle name="Note 6 2 3 2 8" xfId="32616"/>
    <cellStyle name="Note 6 2 3 2 8 2" xfId="32617"/>
    <cellStyle name="Note 6 2 3 2 8 2 2" xfId="32618"/>
    <cellStyle name="Note 6 2 3 2 8 3" xfId="32619"/>
    <cellStyle name="Note 6 2 3 2 9" xfId="32620"/>
    <cellStyle name="Note 6 2 3 2 9 2" xfId="32621"/>
    <cellStyle name="Note 6 2 3 2 9 2 2" xfId="32622"/>
    <cellStyle name="Note 6 2 3 2 9 3" xfId="32623"/>
    <cellStyle name="Note 6 2 3 3" xfId="32624"/>
    <cellStyle name="Note 6 2 3 3 2" xfId="32625"/>
    <cellStyle name="Note 6 2 3 3 2 2" xfId="32626"/>
    <cellStyle name="Note 6 2 3 3 2 3" xfId="32627"/>
    <cellStyle name="Note 6 2 3 3 3" xfId="32628"/>
    <cellStyle name="Note 6 2 3 3 4" xfId="32629"/>
    <cellStyle name="Note 6 2 3 4" xfId="32630"/>
    <cellStyle name="Note 6 2 3 4 2" xfId="32631"/>
    <cellStyle name="Note 6 2 3 4 2 2" xfId="32632"/>
    <cellStyle name="Note 6 2 3 4 3" xfId="32633"/>
    <cellStyle name="Note 6 2 3 5" xfId="32634"/>
    <cellStyle name="Note 6 2 3 5 2" xfId="32635"/>
    <cellStyle name="Note 6 2 3 5 2 2" xfId="32636"/>
    <cellStyle name="Note 6 2 3 5 3" xfId="32637"/>
    <cellStyle name="Note 6 2 3 6" xfId="32638"/>
    <cellStyle name="Note 6 2 3 6 2" xfId="32639"/>
    <cellStyle name="Note 6 2 3 6 2 2" xfId="32640"/>
    <cellStyle name="Note 6 2 3 6 3" xfId="32641"/>
    <cellStyle name="Note 6 2 3 7" xfId="32642"/>
    <cellStyle name="Note 6 2 3 7 2" xfId="32643"/>
    <cellStyle name="Note 6 2 3 7 2 2" xfId="32644"/>
    <cellStyle name="Note 6 2 3 7 3" xfId="32645"/>
    <cellStyle name="Note 6 2 3 8" xfId="32646"/>
    <cellStyle name="Note 6 2 3 8 2" xfId="32647"/>
    <cellStyle name="Note 6 2 3 8 2 2" xfId="32648"/>
    <cellStyle name="Note 6 2 3 8 3" xfId="32649"/>
    <cellStyle name="Note 6 2 3 9" xfId="32650"/>
    <cellStyle name="Note 6 2 3 9 2" xfId="32651"/>
    <cellStyle name="Note 6 2 3 9 2 2" xfId="32652"/>
    <cellStyle name="Note 6 2 3 9 3" xfId="32653"/>
    <cellStyle name="Note 6 2 4" xfId="32654"/>
    <cellStyle name="Note 6 2 4 10" xfId="32655"/>
    <cellStyle name="Note 6 2 4 10 2" xfId="32656"/>
    <cellStyle name="Note 6 2 4 10 2 2" xfId="32657"/>
    <cellStyle name="Note 6 2 4 10 3" xfId="32658"/>
    <cellStyle name="Note 6 2 4 11" xfId="32659"/>
    <cellStyle name="Note 6 2 4 11 2" xfId="32660"/>
    <cellStyle name="Note 6 2 4 11 2 2" xfId="32661"/>
    <cellStyle name="Note 6 2 4 11 3" xfId="32662"/>
    <cellStyle name="Note 6 2 4 12" xfId="32663"/>
    <cellStyle name="Note 6 2 4 12 2" xfId="32664"/>
    <cellStyle name="Note 6 2 4 12 2 2" xfId="32665"/>
    <cellStyle name="Note 6 2 4 12 3" xfId="32666"/>
    <cellStyle name="Note 6 2 4 13" xfId="32667"/>
    <cellStyle name="Note 6 2 4 13 2" xfId="32668"/>
    <cellStyle name="Note 6 2 4 13 2 2" xfId="32669"/>
    <cellStyle name="Note 6 2 4 13 3" xfId="32670"/>
    <cellStyle name="Note 6 2 4 14" xfId="32671"/>
    <cellStyle name="Note 6 2 4 14 2" xfId="32672"/>
    <cellStyle name="Note 6 2 4 14 2 2" xfId="32673"/>
    <cellStyle name="Note 6 2 4 14 3" xfId="32674"/>
    <cellStyle name="Note 6 2 4 15" xfId="32675"/>
    <cellStyle name="Note 6 2 4 15 2" xfId="32676"/>
    <cellStyle name="Note 6 2 4 15 2 2" xfId="32677"/>
    <cellStyle name="Note 6 2 4 15 3" xfId="32678"/>
    <cellStyle name="Note 6 2 4 16" xfId="32679"/>
    <cellStyle name="Note 6 2 4 16 2" xfId="32680"/>
    <cellStyle name="Note 6 2 4 16 2 2" xfId="32681"/>
    <cellStyle name="Note 6 2 4 16 3" xfId="32682"/>
    <cellStyle name="Note 6 2 4 17" xfId="32683"/>
    <cellStyle name="Note 6 2 4 17 2" xfId="32684"/>
    <cellStyle name="Note 6 2 4 17 2 2" xfId="32685"/>
    <cellStyle name="Note 6 2 4 17 3" xfId="32686"/>
    <cellStyle name="Note 6 2 4 18" xfId="32687"/>
    <cellStyle name="Note 6 2 4 18 2" xfId="32688"/>
    <cellStyle name="Note 6 2 4 19" xfId="32689"/>
    <cellStyle name="Note 6 2 4 2" xfId="32690"/>
    <cellStyle name="Note 6 2 4 2 10" xfId="32691"/>
    <cellStyle name="Note 6 2 4 2 10 2" xfId="32692"/>
    <cellStyle name="Note 6 2 4 2 10 2 2" xfId="32693"/>
    <cellStyle name="Note 6 2 4 2 10 3" xfId="32694"/>
    <cellStyle name="Note 6 2 4 2 11" xfId="32695"/>
    <cellStyle name="Note 6 2 4 2 11 2" xfId="32696"/>
    <cellStyle name="Note 6 2 4 2 11 2 2" xfId="32697"/>
    <cellStyle name="Note 6 2 4 2 11 3" xfId="32698"/>
    <cellStyle name="Note 6 2 4 2 12" xfId="32699"/>
    <cellStyle name="Note 6 2 4 2 12 2" xfId="32700"/>
    <cellStyle name="Note 6 2 4 2 12 2 2" xfId="32701"/>
    <cellStyle name="Note 6 2 4 2 12 3" xfId="32702"/>
    <cellStyle name="Note 6 2 4 2 13" xfId="32703"/>
    <cellStyle name="Note 6 2 4 2 13 2" xfId="32704"/>
    <cellStyle name="Note 6 2 4 2 13 2 2" xfId="32705"/>
    <cellStyle name="Note 6 2 4 2 13 3" xfId="32706"/>
    <cellStyle name="Note 6 2 4 2 14" xfId="32707"/>
    <cellStyle name="Note 6 2 4 2 14 2" xfId="32708"/>
    <cellStyle name="Note 6 2 4 2 14 2 2" xfId="32709"/>
    <cellStyle name="Note 6 2 4 2 14 3" xfId="32710"/>
    <cellStyle name="Note 6 2 4 2 15" xfId="32711"/>
    <cellStyle name="Note 6 2 4 2 15 2" xfId="32712"/>
    <cellStyle name="Note 6 2 4 2 15 2 2" xfId="32713"/>
    <cellStyle name="Note 6 2 4 2 15 3" xfId="32714"/>
    <cellStyle name="Note 6 2 4 2 16" xfId="32715"/>
    <cellStyle name="Note 6 2 4 2 16 2" xfId="32716"/>
    <cellStyle name="Note 6 2 4 2 16 2 2" xfId="32717"/>
    <cellStyle name="Note 6 2 4 2 16 3" xfId="32718"/>
    <cellStyle name="Note 6 2 4 2 17" xfId="32719"/>
    <cellStyle name="Note 6 2 4 2 17 2" xfId="32720"/>
    <cellStyle name="Note 6 2 4 2 17 2 2" xfId="32721"/>
    <cellStyle name="Note 6 2 4 2 17 3" xfId="32722"/>
    <cellStyle name="Note 6 2 4 2 18" xfId="32723"/>
    <cellStyle name="Note 6 2 4 2 18 2" xfId="32724"/>
    <cellStyle name="Note 6 2 4 2 18 2 2" xfId="32725"/>
    <cellStyle name="Note 6 2 4 2 18 3" xfId="32726"/>
    <cellStyle name="Note 6 2 4 2 19" xfId="32727"/>
    <cellStyle name="Note 6 2 4 2 19 2" xfId="32728"/>
    <cellStyle name="Note 6 2 4 2 19 2 2" xfId="32729"/>
    <cellStyle name="Note 6 2 4 2 19 3" xfId="32730"/>
    <cellStyle name="Note 6 2 4 2 2" xfId="32731"/>
    <cellStyle name="Note 6 2 4 2 2 2" xfId="32732"/>
    <cellStyle name="Note 6 2 4 2 2 2 2" xfId="32733"/>
    <cellStyle name="Note 6 2 4 2 2 2 3" xfId="32734"/>
    <cellStyle name="Note 6 2 4 2 2 3" xfId="32735"/>
    <cellStyle name="Note 6 2 4 2 2 4" xfId="32736"/>
    <cellStyle name="Note 6 2 4 2 20" xfId="32737"/>
    <cellStyle name="Note 6 2 4 2 20 2" xfId="32738"/>
    <cellStyle name="Note 6 2 4 2 20 2 2" xfId="32739"/>
    <cellStyle name="Note 6 2 4 2 20 3" xfId="32740"/>
    <cellStyle name="Note 6 2 4 2 21" xfId="32741"/>
    <cellStyle name="Note 6 2 4 2 21 2" xfId="32742"/>
    <cellStyle name="Note 6 2 4 2 22" xfId="32743"/>
    <cellStyle name="Note 6 2 4 2 3" xfId="32744"/>
    <cellStyle name="Note 6 2 4 2 3 2" xfId="32745"/>
    <cellStyle name="Note 6 2 4 2 3 2 2" xfId="32746"/>
    <cellStyle name="Note 6 2 4 2 3 3" xfId="32747"/>
    <cellStyle name="Note 6 2 4 2 4" xfId="32748"/>
    <cellStyle name="Note 6 2 4 2 4 2" xfId="32749"/>
    <cellStyle name="Note 6 2 4 2 4 2 2" xfId="32750"/>
    <cellStyle name="Note 6 2 4 2 4 3" xfId="32751"/>
    <cellStyle name="Note 6 2 4 2 5" xfId="32752"/>
    <cellStyle name="Note 6 2 4 2 5 2" xfId="32753"/>
    <cellStyle name="Note 6 2 4 2 5 2 2" xfId="32754"/>
    <cellStyle name="Note 6 2 4 2 5 3" xfId="32755"/>
    <cellStyle name="Note 6 2 4 2 6" xfId="32756"/>
    <cellStyle name="Note 6 2 4 2 6 2" xfId="32757"/>
    <cellStyle name="Note 6 2 4 2 6 2 2" xfId="32758"/>
    <cellStyle name="Note 6 2 4 2 6 3" xfId="32759"/>
    <cellStyle name="Note 6 2 4 2 7" xfId="32760"/>
    <cellStyle name="Note 6 2 4 2 7 2" xfId="32761"/>
    <cellStyle name="Note 6 2 4 2 7 2 2" xfId="32762"/>
    <cellStyle name="Note 6 2 4 2 7 3" xfId="32763"/>
    <cellStyle name="Note 6 2 4 2 8" xfId="32764"/>
    <cellStyle name="Note 6 2 4 2 8 2" xfId="32765"/>
    <cellStyle name="Note 6 2 4 2 8 2 2" xfId="32766"/>
    <cellStyle name="Note 6 2 4 2 8 3" xfId="32767"/>
    <cellStyle name="Note 6 2 4 2 9" xfId="32768"/>
    <cellStyle name="Note 6 2 4 2 9 2" xfId="32769"/>
    <cellStyle name="Note 6 2 4 2 9 2 2" xfId="32770"/>
    <cellStyle name="Note 6 2 4 2 9 3" xfId="32771"/>
    <cellStyle name="Note 6 2 4 3" xfId="32772"/>
    <cellStyle name="Note 6 2 4 3 2" xfId="32773"/>
    <cellStyle name="Note 6 2 4 3 2 2" xfId="32774"/>
    <cellStyle name="Note 6 2 4 3 2 3" xfId="32775"/>
    <cellStyle name="Note 6 2 4 3 3" xfId="32776"/>
    <cellStyle name="Note 6 2 4 3 4" xfId="32777"/>
    <cellStyle name="Note 6 2 4 4" xfId="32778"/>
    <cellStyle name="Note 6 2 4 4 2" xfId="32779"/>
    <cellStyle name="Note 6 2 4 4 2 2" xfId="32780"/>
    <cellStyle name="Note 6 2 4 4 3" xfId="32781"/>
    <cellStyle name="Note 6 2 4 5" xfId="32782"/>
    <cellStyle name="Note 6 2 4 5 2" xfId="32783"/>
    <cellStyle name="Note 6 2 4 5 2 2" xfId="32784"/>
    <cellStyle name="Note 6 2 4 5 3" xfId="32785"/>
    <cellStyle name="Note 6 2 4 6" xfId="32786"/>
    <cellStyle name="Note 6 2 4 6 2" xfId="32787"/>
    <cellStyle name="Note 6 2 4 6 2 2" xfId="32788"/>
    <cellStyle name="Note 6 2 4 6 3" xfId="32789"/>
    <cellStyle name="Note 6 2 4 7" xfId="32790"/>
    <cellStyle name="Note 6 2 4 7 2" xfId="32791"/>
    <cellStyle name="Note 6 2 4 7 2 2" xfId="32792"/>
    <cellStyle name="Note 6 2 4 7 3" xfId="32793"/>
    <cellStyle name="Note 6 2 4 8" xfId="32794"/>
    <cellStyle name="Note 6 2 4 8 2" xfId="32795"/>
    <cellStyle name="Note 6 2 4 8 2 2" xfId="32796"/>
    <cellStyle name="Note 6 2 4 8 3" xfId="32797"/>
    <cellStyle name="Note 6 2 4 9" xfId="32798"/>
    <cellStyle name="Note 6 2 4 9 2" xfId="32799"/>
    <cellStyle name="Note 6 2 4 9 2 2" xfId="32800"/>
    <cellStyle name="Note 6 2 4 9 3" xfId="32801"/>
    <cellStyle name="Note 6 2 5" xfId="32802"/>
    <cellStyle name="Note 6 2 5 10" xfId="32803"/>
    <cellStyle name="Note 6 2 5 10 2" xfId="32804"/>
    <cellStyle name="Note 6 2 5 10 2 2" xfId="32805"/>
    <cellStyle name="Note 6 2 5 10 3" xfId="32806"/>
    <cellStyle name="Note 6 2 5 11" xfId="32807"/>
    <cellStyle name="Note 6 2 5 11 2" xfId="32808"/>
    <cellStyle name="Note 6 2 5 11 2 2" xfId="32809"/>
    <cellStyle name="Note 6 2 5 11 3" xfId="32810"/>
    <cellStyle name="Note 6 2 5 12" xfId="32811"/>
    <cellStyle name="Note 6 2 5 12 2" xfId="32812"/>
    <cellStyle name="Note 6 2 5 12 2 2" xfId="32813"/>
    <cellStyle name="Note 6 2 5 12 3" xfId="32814"/>
    <cellStyle name="Note 6 2 5 13" xfId="32815"/>
    <cellStyle name="Note 6 2 5 13 2" xfId="32816"/>
    <cellStyle name="Note 6 2 5 13 2 2" xfId="32817"/>
    <cellStyle name="Note 6 2 5 13 3" xfId="32818"/>
    <cellStyle name="Note 6 2 5 14" xfId="32819"/>
    <cellStyle name="Note 6 2 5 14 2" xfId="32820"/>
    <cellStyle name="Note 6 2 5 14 2 2" xfId="32821"/>
    <cellStyle name="Note 6 2 5 14 3" xfId="32822"/>
    <cellStyle name="Note 6 2 5 15" xfId="32823"/>
    <cellStyle name="Note 6 2 5 15 2" xfId="32824"/>
    <cellStyle name="Note 6 2 5 15 2 2" xfId="32825"/>
    <cellStyle name="Note 6 2 5 15 3" xfId="32826"/>
    <cellStyle name="Note 6 2 5 16" xfId="32827"/>
    <cellStyle name="Note 6 2 5 16 2" xfId="32828"/>
    <cellStyle name="Note 6 2 5 16 2 2" xfId="32829"/>
    <cellStyle name="Note 6 2 5 16 3" xfId="32830"/>
    <cellStyle name="Note 6 2 5 17" xfId="32831"/>
    <cellStyle name="Note 6 2 5 17 2" xfId="32832"/>
    <cellStyle name="Note 6 2 5 17 2 2" xfId="32833"/>
    <cellStyle name="Note 6 2 5 17 3" xfId="32834"/>
    <cellStyle name="Note 6 2 5 18" xfId="32835"/>
    <cellStyle name="Note 6 2 5 18 2" xfId="32836"/>
    <cellStyle name="Note 6 2 5 18 2 2" xfId="32837"/>
    <cellStyle name="Note 6 2 5 18 3" xfId="32838"/>
    <cellStyle name="Note 6 2 5 19" xfId="32839"/>
    <cellStyle name="Note 6 2 5 19 2" xfId="32840"/>
    <cellStyle name="Note 6 2 5 19 2 2" xfId="32841"/>
    <cellStyle name="Note 6 2 5 19 3" xfId="32842"/>
    <cellStyle name="Note 6 2 5 2" xfId="32843"/>
    <cellStyle name="Note 6 2 5 2 10" xfId="32844"/>
    <cellStyle name="Note 6 2 5 2 10 2" xfId="32845"/>
    <cellStyle name="Note 6 2 5 2 10 2 2" xfId="32846"/>
    <cellStyle name="Note 6 2 5 2 10 3" xfId="32847"/>
    <cellStyle name="Note 6 2 5 2 11" xfId="32848"/>
    <cellStyle name="Note 6 2 5 2 11 2" xfId="32849"/>
    <cellStyle name="Note 6 2 5 2 11 2 2" xfId="32850"/>
    <cellStyle name="Note 6 2 5 2 11 3" xfId="32851"/>
    <cellStyle name="Note 6 2 5 2 12" xfId="32852"/>
    <cellStyle name="Note 6 2 5 2 12 2" xfId="32853"/>
    <cellStyle name="Note 6 2 5 2 12 2 2" xfId="32854"/>
    <cellStyle name="Note 6 2 5 2 12 3" xfId="32855"/>
    <cellStyle name="Note 6 2 5 2 13" xfId="32856"/>
    <cellStyle name="Note 6 2 5 2 13 2" xfId="32857"/>
    <cellStyle name="Note 6 2 5 2 13 2 2" xfId="32858"/>
    <cellStyle name="Note 6 2 5 2 13 3" xfId="32859"/>
    <cellStyle name="Note 6 2 5 2 14" xfId="32860"/>
    <cellStyle name="Note 6 2 5 2 14 2" xfId="32861"/>
    <cellStyle name="Note 6 2 5 2 14 2 2" xfId="32862"/>
    <cellStyle name="Note 6 2 5 2 14 3" xfId="32863"/>
    <cellStyle name="Note 6 2 5 2 15" xfId="32864"/>
    <cellStyle name="Note 6 2 5 2 15 2" xfId="32865"/>
    <cellStyle name="Note 6 2 5 2 15 2 2" xfId="32866"/>
    <cellStyle name="Note 6 2 5 2 15 3" xfId="32867"/>
    <cellStyle name="Note 6 2 5 2 16" xfId="32868"/>
    <cellStyle name="Note 6 2 5 2 16 2" xfId="32869"/>
    <cellStyle name="Note 6 2 5 2 16 2 2" xfId="32870"/>
    <cellStyle name="Note 6 2 5 2 16 3" xfId="32871"/>
    <cellStyle name="Note 6 2 5 2 17" xfId="32872"/>
    <cellStyle name="Note 6 2 5 2 17 2" xfId="32873"/>
    <cellStyle name="Note 6 2 5 2 17 2 2" xfId="32874"/>
    <cellStyle name="Note 6 2 5 2 17 3" xfId="32875"/>
    <cellStyle name="Note 6 2 5 2 18" xfId="32876"/>
    <cellStyle name="Note 6 2 5 2 18 2" xfId="32877"/>
    <cellStyle name="Note 6 2 5 2 18 2 2" xfId="32878"/>
    <cellStyle name="Note 6 2 5 2 18 3" xfId="32879"/>
    <cellStyle name="Note 6 2 5 2 19" xfId="32880"/>
    <cellStyle name="Note 6 2 5 2 19 2" xfId="32881"/>
    <cellStyle name="Note 6 2 5 2 19 2 2" xfId="32882"/>
    <cellStyle name="Note 6 2 5 2 19 3" xfId="32883"/>
    <cellStyle name="Note 6 2 5 2 2" xfId="32884"/>
    <cellStyle name="Note 6 2 5 2 2 2" xfId="32885"/>
    <cellStyle name="Note 6 2 5 2 2 2 2" xfId="32886"/>
    <cellStyle name="Note 6 2 5 2 2 3" xfId="32887"/>
    <cellStyle name="Note 6 2 5 2 20" xfId="32888"/>
    <cellStyle name="Note 6 2 5 2 20 2" xfId="32889"/>
    <cellStyle name="Note 6 2 5 2 20 2 2" xfId="32890"/>
    <cellStyle name="Note 6 2 5 2 20 3" xfId="32891"/>
    <cellStyle name="Note 6 2 5 2 21" xfId="32892"/>
    <cellStyle name="Note 6 2 5 2 21 2" xfId="32893"/>
    <cellStyle name="Note 6 2 5 2 22" xfId="32894"/>
    <cellStyle name="Note 6 2 5 2 3" xfId="32895"/>
    <cellStyle name="Note 6 2 5 2 3 2" xfId="32896"/>
    <cellStyle name="Note 6 2 5 2 3 2 2" xfId="32897"/>
    <cellStyle name="Note 6 2 5 2 3 3" xfId="32898"/>
    <cellStyle name="Note 6 2 5 2 4" xfId="32899"/>
    <cellStyle name="Note 6 2 5 2 4 2" xfId="32900"/>
    <cellStyle name="Note 6 2 5 2 4 2 2" xfId="32901"/>
    <cellStyle name="Note 6 2 5 2 4 3" xfId="32902"/>
    <cellStyle name="Note 6 2 5 2 5" xfId="32903"/>
    <cellStyle name="Note 6 2 5 2 5 2" xfId="32904"/>
    <cellStyle name="Note 6 2 5 2 5 2 2" xfId="32905"/>
    <cellStyle name="Note 6 2 5 2 5 3" xfId="32906"/>
    <cellStyle name="Note 6 2 5 2 6" xfId="32907"/>
    <cellStyle name="Note 6 2 5 2 6 2" xfId="32908"/>
    <cellStyle name="Note 6 2 5 2 6 2 2" xfId="32909"/>
    <cellStyle name="Note 6 2 5 2 6 3" xfId="32910"/>
    <cellStyle name="Note 6 2 5 2 7" xfId="32911"/>
    <cellStyle name="Note 6 2 5 2 7 2" xfId="32912"/>
    <cellStyle name="Note 6 2 5 2 7 2 2" xfId="32913"/>
    <cellStyle name="Note 6 2 5 2 7 3" xfId="32914"/>
    <cellStyle name="Note 6 2 5 2 8" xfId="32915"/>
    <cellStyle name="Note 6 2 5 2 8 2" xfId="32916"/>
    <cellStyle name="Note 6 2 5 2 8 2 2" xfId="32917"/>
    <cellStyle name="Note 6 2 5 2 8 3" xfId="32918"/>
    <cellStyle name="Note 6 2 5 2 9" xfId="32919"/>
    <cellStyle name="Note 6 2 5 2 9 2" xfId="32920"/>
    <cellStyle name="Note 6 2 5 2 9 2 2" xfId="32921"/>
    <cellStyle name="Note 6 2 5 2 9 3" xfId="32922"/>
    <cellStyle name="Note 6 2 5 20" xfId="32923"/>
    <cellStyle name="Note 6 2 5 20 2" xfId="32924"/>
    <cellStyle name="Note 6 2 5 20 2 2" xfId="32925"/>
    <cellStyle name="Note 6 2 5 20 3" xfId="32926"/>
    <cellStyle name="Note 6 2 5 21" xfId="32927"/>
    <cellStyle name="Note 6 2 5 21 2" xfId="32928"/>
    <cellStyle name="Note 6 2 5 21 2 2" xfId="32929"/>
    <cellStyle name="Note 6 2 5 21 3" xfId="32930"/>
    <cellStyle name="Note 6 2 5 22" xfId="32931"/>
    <cellStyle name="Note 6 2 5 22 2" xfId="32932"/>
    <cellStyle name="Note 6 2 5 23" xfId="32933"/>
    <cellStyle name="Note 6 2 5 3" xfId="32934"/>
    <cellStyle name="Note 6 2 5 3 2" xfId="32935"/>
    <cellStyle name="Note 6 2 5 3 2 2" xfId="32936"/>
    <cellStyle name="Note 6 2 5 3 3" xfId="32937"/>
    <cellStyle name="Note 6 2 5 4" xfId="32938"/>
    <cellStyle name="Note 6 2 5 4 2" xfId="32939"/>
    <cellStyle name="Note 6 2 5 4 2 2" xfId="32940"/>
    <cellStyle name="Note 6 2 5 4 3" xfId="32941"/>
    <cellStyle name="Note 6 2 5 5" xfId="32942"/>
    <cellStyle name="Note 6 2 5 5 2" xfId="32943"/>
    <cellStyle name="Note 6 2 5 5 2 2" xfId="32944"/>
    <cellStyle name="Note 6 2 5 5 3" xfId="32945"/>
    <cellStyle name="Note 6 2 5 6" xfId="32946"/>
    <cellStyle name="Note 6 2 5 6 2" xfId="32947"/>
    <cellStyle name="Note 6 2 5 6 2 2" xfId="32948"/>
    <cellStyle name="Note 6 2 5 6 3" xfId="32949"/>
    <cellStyle name="Note 6 2 5 7" xfId="32950"/>
    <cellStyle name="Note 6 2 5 7 2" xfId="32951"/>
    <cellStyle name="Note 6 2 5 7 2 2" xfId="32952"/>
    <cellStyle name="Note 6 2 5 7 3" xfId="32953"/>
    <cellStyle name="Note 6 2 5 8" xfId="32954"/>
    <cellStyle name="Note 6 2 5 8 2" xfId="32955"/>
    <cellStyle name="Note 6 2 5 8 2 2" xfId="32956"/>
    <cellStyle name="Note 6 2 5 8 3" xfId="32957"/>
    <cellStyle name="Note 6 2 5 9" xfId="32958"/>
    <cellStyle name="Note 6 2 5 9 2" xfId="32959"/>
    <cellStyle name="Note 6 2 5 9 2 2" xfId="32960"/>
    <cellStyle name="Note 6 2 5 9 3" xfId="32961"/>
    <cellStyle name="Note 6 2 6" xfId="32962"/>
    <cellStyle name="Note 6 2 6 10" xfId="32963"/>
    <cellStyle name="Note 6 2 6 10 2" xfId="32964"/>
    <cellStyle name="Note 6 2 6 10 2 2" xfId="32965"/>
    <cellStyle name="Note 6 2 6 10 3" xfId="32966"/>
    <cellStyle name="Note 6 2 6 11" xfId="32967"/>
    <cellStyle name="Note 6 2 6 11 2" xfId="32968"/>
    <cellStyle name="Note 6 2 6 11 2 2" xfId="32969"/>
    <cellStyle name="Note 6 2 6 11 3" xfId="32970"/>
    <cellStyle name="Note 6 2 6 12" xfId="32971"/>
    <cellStyle name="Note 6 2 6 12 2" xfId="32972"/>
    <cellStyle name="Note 6 2 6 12 2 2" xfId="32973"/>
    <cellStyle name="Note 6 2 6 12 3" xfId="32974"/>
    <cellStyle name="Note 6 2 6 13" xfId="32975"/>
    <cellStyle name="Note 6 2 6 13 2" xfId="32976"/>
    <cellStyle name="Note 6 2 6 13 2 2" xfId="32977"/>
    <cellStyle name="Note 6 2 6 13 3" xfId="32978"/>
    <cellStyle name="Note 6 2 6 14" xfId="32979"/>
    <cellStyle name="Note 6 2 6 14 2" xfId="32980"/>
    <cellStyle name="Note 6 2 6 14 2 2" xfId="32981"/>
    <cellStyle name="Note 6 2 6 14 3" xfId="32982"/>
    <cellStyle name="Note 6 2 6 15" xfId="32983"/>
    <cellStyle name="Note 6 2 6 15 2" xfId="32984"/>
    <cellStyle name="Note 6 2 6 15 2 2" xfId="32985"/>
    <cellStyle name="Note 6 2 6 15 3" xfId="32986"/>
    <cellStyle name="Note 6 2 6 16" xfId="32987"/>
    <cellStyle name="Note 6 2 6 16 2" xfId="32988"/>
    <cellStyle name="Note 6 2 6 16 2 2" xfId="32989"/>
    <cellStyle name="Note 6 2 6 16 3" xfId="32990"/>
    <cellStyle name="Note 6 2 6 17" xfId="32991"/>
    <cellStyle name="Note 6 2 6 17 2" xfId="32992"/>
    <cellStyle name="Note 6 2 6 17 2 2" xfId="32993"/>
    <cellStyle name="Note 6 2 6 17 3" xfId="32994"/>
    <cellStyle name="Note 6 2 6 18" xfId="32995"/>
    <cellStyle name="Note 6 2 6 18 2" xfId="32996"/>
    <cellStyle name="Note 6 2 6 18 2 2" xfId="32997"/>
    <cellStyle name="Note 6 2 6 18 3" xfId="32998"/>
    <cellStyle name="Note 6 2 6 19" xfId="32999"/>
    <cellStyle name="Note 6 2 6 19 2" xfId="33000"/>
    <cellStyle name="Note 6 2 6 19 2 2" xfId="33001"/>
    <cellStyle name="Note 6 2 6 19 3" xfId="33002"/>
    <cellStyle name="Note 6 2 6 2" xfId="33003"/>
    <cellStyle name="Note 6 2 6 2 2" xfId="33004"/>
    <cellStyle name="Note 6 2 6 2 2 2" xfId="33005"/>
    <cellStyle name="Note 6 2 6 2 3" xfId="33006"/>
    <cellStyle name="Note 6 2 6 20" xfId="33007"/>
    <cellStyle name="Note 6 2 6 20 2" xfId="33008"/>
    <cellStyle name="Note 6 2 6 20 2 2" xfId="33009"/>
    <cellStyle name="Note 6 2 6 20 3" xfId="33010"/>
    <cellStyle name="Note 6 2 6 21" xfId="33011"/>
    <cellStyle name="Note 6 2 6 21 2" xfId="33012"/>
    <cellStyle name="Note 6 2 6 22" xfId="33013"/>
    <cellStyle name="Note 6 2 6 3" xfId="33014"/>
    <cellStyle name="Note 6 2 6 3 2" xfId="33015"/>
    <cellStyle name="Note 6 2 6 3 2 2" xfId="33016"/>
    <cellStyle name="Note 6 2 6 3 3" xfId="33017"/>
    <cellStyle name="Note 6 2 6 4" xfId="33018"/>
    <cellStyle name="Note 6 2 6 4 2" xfId="33019"/>
    <cellStyle name="Note 6 2 6 4 2 2" xfId="33020"/>
    <cellStyle name="Note 6 2 6 4 3" xfId="33021"/>
    <cellStyle name="Note 6 2 6 5" xfId="33022"/>
    <cellStyle name="Note 6 2 6 5 2" xfId="33023"/>
    <cellStyle name="Note 6 2 6 5 2 2" xfId="33024"/>
    <cellStyle name="Note 6 2 6 5 3" xfId="33025"/>
    <cellStyle name="Note 6 2 6 6" xfId="33026"/>
    <cellStyle name="Note 6 2 6 6 2" xfId="33027"/>
    <cellStyle name="Note 6 2 6 6 2 2" xfId="33028"/>
    <cellStyle name="Note 6 2 6 6 3" xfId="33029"/>
    <cellStyle name="Note 6 2 6 7" xfId="33030"/>
    <cellStyle name="Note 6 2 6 7 2" xfId="33031"/>
    <cellStyle name="Note 6 2 6 7 2 2" xfId="33032"/>
    <cellStyle name="Note 6 2 6 7 3" xfId="33033"/>
    <cellStyle name="Note 6 2 6 8" xfId="33034"/>
    <cellStyle name="Note 6 2 6 8 2" xfId="33035"/>
    <cellStyle name="Note 6 2 6 8 2 2" xfId="33036"/>
    <cellStyle name="Note 6 2 6 8 3" xfId="33037"/>
    <cellStyle name="Note 6 2 6 9" xfId="33038"/>
    <cellStyle name="Note 6 2 6 9 2" xfId="33039"/>
    <cellStyle name="Note 6 2 6 9 2 2" xfId="33040"/>
    <cellStyle name="Note 6 2 6 9 3" xfId="33041"/>
    <cellStyle name="Note 6 2 7" xfId="33042"/>
    <cellStyle name="Note 6 2 7 2" xfId="33043"/>
    <cellStyle name="Note 6 2 7 2 2" xfId="33044"/>
    <cellStyle name="Note 6 2 7 3" xfId="33045"/>
    <cellStyle name="Note 6 2 8" xfId="33046"/>
    <cellStyle name="Note 6 2 8 2" xfId="33047"/>
    <cellStyle name="Note 6 2 8 2 2" xfId="33048"/>
    <cellStyle name="Note 6 2 8 3" xfId="33049"/>
    <cellStyle name="Note 6 2 9" xfId="33050"/>
    <cellStyle name="Note 6 2 9 2" xfId="33051"/>
    <cellStyle name="Note 6 2 9 2 2" xfId="33052"/>
    <cellStyle name="Note 6 2 9 3" xfId="33053"/>
    <cellStyle name="Note 6 20" xfId="33054"/>
    <cellStyle name="Note 6 20 2" xfId="33055"/>
    <cellStyle name="Note 6 20 2 2" xfId="33056"/>
    <cellStyle name="Note 6 20 3" xfId="33057"/>
    <cellStyle name="Note 6 21" xfId="33058"/>
    <cellStyle name="Note 6 21 2" xfId="33059"/>
    <cellStyle name="Note 6 21 2 2" xfId="33060"/>
    <cellStyle name="Note 6 21 3" xfId="33061"/>
    <cellStyle name="Note 6 22" xfId="33062"/>
    <cellStyle name="Note 6 22 2" xfId="33063"/>
    <cellStyle name="Note 6 22 2 2" xfId="33064"/>
    <cellStyle name="Note 6 22 3" xfId="33065"/>
    <cellStyle name="Note 6 23" xfId="33066"/>
    <cellStyle name="Note 6 23 2" xfId="33067"/>
    <cellStyle name="Note 6 24" xfId="33068"/>
    <cellStyle name="Note 6 25" xfId="33069"/>
    <cellStyle name="Note 6 26" xfId="33070"/>
    <cellStyle name="Note 6 27" xfId="33071"/>
    <cellStyle name="Note 6 3" xfId="33072"/>
    <cellStyle name="Note 6 3 10" xfId="33073"/>
    <cellStyle name="Note 6 3 10 2" xfId="33074"/>
    <cellStyle name="Note 6 3 10 2 2" xfId="33075"/>
    <cellStyle name="Note 6 3 10 3" xfId="33076"/>
    <cellStyle name="Note 6 3 11" xfId="33077"/>
    <cellStyle name="Note 6 3 11 2" xfId="33078"/>
    <cellStyle name="Note 6 3 11 2 2" xfId="33079"/>
    <cellStyle name="Note 6 3 11 3" xfId="33080"/>
    <cellStyle name="Note 6 3 12" xfId="33081"/>
    <cellStyle name="Note 6 3 12 2" xfId="33082"/>
    <cellStyle name="Note 6 3 12 2 2" xfId="33083"/>
    <cellStyle name="Note 6 3 12 3" xfId="33084"/>
    <cellStyle name="Note 6 3 13" xfId="33085"/>
    <cellStyle name="Note 6 3 13 2" xfId="33086"/>
    <cellStyle name="Note 6 3 13 2 2" xfId="33087"/>
    <cellStyle name="Note 6 3 13 3" xfId="33088"/>
    <cellStyle name="Note 6 3 14" xfId="33089"/>
    <cellStyle name="Note 6 3 14 2" xfId="33090"/>
    <cellStyle name="Note 6 3 14 2 2" xfId="33091"/>
    <cellStyle name="Note 6 3 14 3" xfId="33092"/>
    <cellStyle name="Note 6 3 15" xfId="33093"/>
    <cellStyle name="Note 6 3 15 2" xfId="33094"/>
    <cellStyle name="Note 6 3 15 2 2" xfId="33095"/>
    <cellStyle name="Note 6 3 15 3" xfId="33096"/>
    <cellStyle name="Note 6 3 16" xfId="33097"/>
    <cellStyle name="Note 6 3 16 2" xfId="33098"/>
    <cellStyle name="Note 6 3 16 2 2" xfId="33099"/>
    <cellStyle name="Note 6 3 16 3" xfId="33100"/>
    <cellStyle name="Note 6 3 17" xfId="33101"/>
    <cellStyle name="Note 6 3 17 2" xfId="33102"/>
    <cellStyle name="Note 6 3 17 2 2" xfId="33103"/>
    <cellStyle name="Note 6 3 17 3" xfId="33104"/>
    <cellStyle name="Note 6 3 18" xfId="33105"/>
    <cellStyle name="Note 6 3 18 2" xfId="33106"/>
    <cellStyle name="Note 6 3 18 2 2" xfId="33107"/>
    <cellStyle name="Note 6 3 18 3" xfId="33108"/>
    <cellStyle name="Note 6 3 19" xfId="33109"/>
    <cellStyle name="Note 6 3 19 2" xfId="33110"/>
    <cellStyle name="Note 6 3 19 2 2" xfId="33111"/>
    <cellStyle name="Note 6 3 19 3" xfId="33112"/>
    <cellStyle name="Note 6 3 2" xfId="33113"/>
    <cellStyle name="Note 6 3 2 10" xfId="33114"/>
    <cellStyle name="Note 6 3 2 10 2" xfId="33115"/>
    <cellStyle name="Note 6 3 2 10 2 2" xfId="33116"/>
    <cellStyle name="Note 6 3 2 10 3" xfId="33117"/>
    <cellStyle name="Note 6 3 2 11" xfId="33118"/>
    <cellStyle name="Note 6 3 2 11 2" xfId="33119"/>
    <cellStyle name="Note 6 3 2 11 2 2" xfId="33120"/>
    <cellStyle name="Note 6 3 2 11 3" xfId="33121"/>
    <cellStyle name="Note 6 3 2 12" xfId="33122"/>
    <cellStyle name="Note 6 3 2 12 2" xfId="33123"/>
    <cellStyle name="Note 6 3 2 12 2 2" xfId="33124"/>
    <cellStyle name="Note 6 3 2 12 3" xfId="33125"/>
    <cellStyle name="Note 6 3 2 13" xfId="33126"/>
    <cellStyle name="Note 6 3 2 13 2" xfId="33127"/>
    <cellStyle name="Note 6 3 2 13 2 2" xfId="33128"/>
    <cellStyle name="Note 6 3 2 13 3" xfId="33129"/>
    <cellStyle name="Note 6 3 2 14" xfId="33130"/>
    <cellStyle name="Note 6 3 2 14 2" xfId="33131"/>
    <cellStyle name="Note 6 3 2 14 2 2" xfId="33132"/>
    <cellStyle name="Note 6 3 2 14 3" xfId="33133"/>
    <cellStyle name="Note 6 3 2 15" xfId="33134"/>
    <cellStyle name="Note 6 3 2 15 2" xfId="33135"/>
    <cellStyle name="Note 6 3 2 15 2 2" xfId="33136"/>
    <cellStyle name="Note 6 3 2 15 3" xfId="33137"/>
    <cellStyle name="Note 6 3 2 16" xfId="33138"/>
    <cellStyle name="Note 6 3 2 16 2" xfId="33139"/>
    <cellStyle name="Note 6 3 2 16 2 2" xfId="33140"/>
    <cellStyle name="Note 6 3 2 16 3" xfId="33141"/>
    <cellStyle name="Note 6 3 2 17" xfId="33142"/>
    <cellStyle name="Note 6 3 2 17 2" xfId="33143"/>
    <cellStyle name="Note 6 3 2 17 2 2" xfId="33144"/>
    <cellStyle name="Note 6 3 2 17 3" xfId="33145"/>
    <cellStyle name="Note 6 3 2 18" xfId="33146"/>
    <cellStyle name="Note 6 3 2 18 2" xfId="33147"/>
    <cellStyle name="Note 6 3 2 19" xfId="33148"/>
    <cellStyle name="Note 6 3 2 2" xfId="33149"/>
    <cellStyle name="Note 6 3 2 2 10" xfId="33150"/>
    <cellStyle name="Note 6 3 2 2 10 2" xfId="33151"/>
    <cellStyle name="Note 6 3 2 2 10 2 2" xfId="33152"/>
    <cellStyle name="Note 6 3 2 2 10 3" xfId="33153"/>
    <cellStyle name="Note 6 3 2 2 11" xfId="33154"/>
    <cellStyle name="Note 6 3 2 2 11 2" xfId="33155"/>
    <cellStyle name="Note 6 3 2 2 11 2 2" xfId="33156"/>
    <cellStyle name="Note 6 3 2 2 11 3" xfId="33157"/>
    <cellStyle name="Note 6 3 2 2 12" xfId="33158"/>
    <cellStyle name="Note 6 3 2 2 12 2" xfId="33159"/>
    <cellStyle name="Note 6 3 2 2 12 2 2" xfId="33160"/>
    <cellStyle name="Note 6 3 2 2 12 3" xfId="33161"/>
    <cellStyle name="Note 6 3 2 2 13" xfId="33162"/>
    <cellStyle name="Note 6 3 2 2 13 2" xfId="33163"/>
    <cellStyle name="Note 6 3 2 2 13 2 2" xfId="33164"/>
    <cellStyle name="Note 6 3 2 2 13 3" xfId="33165"/>
    <cellStyle name="Note 6 3 2 2 14" xfId="33166"/>
    <cellStyle name="Note 6 3 2 2 14 2" xfId="33167"/>
    <cellStyle name="Note 6 3 2 2 14 2 2" xfId="33168"/>
    <cellStyle name="Note 6 3 2 2 14 3" xfId="33169"/>
    <cellStyle name="Note 6 3 2 2 15" xfId="33170"/>
    <cellStyle name="Note 6 3 2 2 15 2" xfId="33171"/>
    <cellStyle name="Note 6 3 2 2 15 2 2" xfId="33172"/>
    <cellStyle name="Note 6 3 2 2 15 3" xfId="33173"/>
    <cellStyle name="Note 6 3 2 2 16" xfId="33174"/>
    <cellStyle name="Note 6 3 2 2 16 2" xfId="33175"/>
    <cellStyle name="Note 6 3 2 2 16 2 2" xfId="33176"/>
    <cellStyle name="Note 6 3 2 2 16 3" xfId="33177"/>
    <cellStyle name="Note 6 3 2 2 17" xfId="33178"/>
    <cellStyle name="Note 6 3 2 2 17 2" xfId="33179"/>
    <cellStyle name="Note 6 3 2 2 17 2 2" xfId="33180"/>
    <cellStyle name="Note 6 3 2 2 17 3" xfId="33181"/>
    <cellStyle name="Note 6 3 2 2 18" xfId="33182"/>
    <cellStyle name="Note 6 3 2 2 18 2" xfId="33183"/>
    <cellStyle name="Note 6 3 2 2 18 2 2" xfId="33184"/>
    <cellStyle name="Note 6 3 2 2 18 3" xfId="33185"/>
    <cellStyle name="Note 6 3 2 2 19" xfId="33186"/>
    <cellStyle name="Note 6 3 2 2 19 2" xfId="33187"/>
    <cellStyle name="Note 6 3 2 2 19 2 2" xfId="33188"/>
    <cellStyle name="Note 6 3 2 2 19 3" xfId="33189"/>
    <cellStyle name="Note 6 3 2 2 2" xfId="33190"/>
    <cellStyle name="Note 6 3 2 2 2 2" xfId="33191"/>
    <cellStyle name="Note 6 3 2 2 2 2 2" xfId="33192"/>
    <cellStyle name="Note 6 3 2 2 2 3" xfId="33193"/>
    <cellStyle name="Note 6 3 2 2 20" xfId="33194"/>
    <cellStyle name="Note 6 3 2 2 20 2" xfId="33195"/>
    <cellStyle name="Note 6 3 2 2 20 2 2" xfId="33196"/>
    <cellStyle name="Note 6 3 2 2 20 3" xfId="33197"/>
    <cellStyle name="Note 6 3 2 2 21" xfId="33198"/>
    <cellStyle name="Note 6 3 2 2 21 2" xfId="33199"/>
    <cellStyle name="Note 6 3 2 2 22" xfId="33200"/>
    <cellStyle name="Note 6 3 2 2 3" xfId="33201"/>
    <cellStyle name="Note 6 3 2 2 3 2" xfId="33202"/>
    <cellStyle name="Note 6 3 2 2 3 2 2" xfId="33203"/>
    <cellStyle name="Note 6 3 2 2 3 3" xfId="33204"/>
    <cellStyle name="Note 6 3 2 2 4" xfId="33205"/>
    <cellStyle name="Note 6 3 2 2 4 2" xfId="33206"/>
    <cellStyle name="Note 6 3 2 2 4 2 2" xfId="33207"/>
    <cellStyle name="Note 6 3 2 2 4 3" xfId="33208"/>
    <cellStyle name="Note 6 3 2 2 5" xfId="33209"/>
    <cellStyle name="Note 6 3 2 2 5 2" xfId="33210"/>
    <cellStyle name="Note 6 3 2 2 5 2 2" xfId="33211"/>
    <cellStyle name="Note 6 3 2 2 5 3" xfId="33212"/>
    <cellStyle name="Note 6 3 2 2 6" xfId="33213"/>
    <cellStyle name="Note 6 3 2 2 6 2" xfId="33214"/>
    <cellStyle name="Note 6 3 2 2 6 2 2" xfId="33215"/>
    <cellStyle name="Note 6 3 2 2 6 3" xfId="33216"/>
    <cellStyle name="Note 6 3 2 2 7" xfId="33217"/>
    <cellStyle name="Note 6 3 2 2 7 2" xfId="33218"/>
    <cellStyle name="Note 6 3 2 2 7 2 2" xfId="33219"/>
    <cellStyle name="Note 6 3 2 2 7 3" xfId="33220"/>
    <cellStyle name="Note 6 3 2 2 8" xfId="33221"/>
    <cellStyle name="Note 6 3 2 2 8 2" xfId="33222"/>
    <cellStyle name="Note 6 3 2 2 8 2 2" xfId="33223"/>
    <cellStyle name="Note 6 3 2 2 8 3" xfId="33224"/>
    <cellStyle name="Note 6 3 2 2 9" xfId="33225"/>
    <cellStyle name="Note 6 3 2 2 9 2" xfId="33226"/>
    <cellStyle name="Note 6 3 2 2 9 2 2" xfId="33227"/>
    <cellStyle name="Note 6 3 2 2 9 3" xfId="33228"/>
    <cellStyle name="Note 6 3 2 3" xfId="33229"/>
    <cellStyle name="Note 6 3 2 3 2" xfId="33230"/>
    <cellStyle name="Note 6 3 2 3 2 2" xfId="33231"/>
    <cellStyle name="Note 6 3 2 3 3" xfId="33232"/>
    <cellStyle name="Note 6 3 2 4" xfId="33233"/>
    <cellStyle name="Note 6 3 2 4 2" xfId="33234"/>
    <cellStyle name="Note 6 3 2 4 2 2" xfId="33235"/>
    <cellStyle name="Note 6 3 2 4 3" xfId="33236"/>
    <cellStyle name="Note 6 3 2 5" xfId="33237"/>
    <cellStyle name="Note 6 3 2 5 2" xfId="33238"/>
    <cellStyle name="Note 6 3 2 5 2 2" xfId="33239"/>
    <cellStyle name="Note 6 3 2 5 3" xfId="33240"/>
    <cellStyle name="Note 6 3 2 6" xfId="33241"/>
    <cellStyle name="Note 6 3 2 6 2" xfId="33242"/>
    <cellStyle name="Note 6 3 2 6 2 2" xfId="33243"/>
    <cellStyle name="Note 6 3 2 6 3" xfId="33244"/>
    <cellStyle name="Note 6 3 2 7" xfId="33245"/>
    <cellStyle name="Note 6 3 2 7 2" xfId="33246"/>
    <cellStyle name="Note 6 3 2 7 2 2" xfId="33247"/>
    <cellStyle name="Note 6 3 2 7 3" xfId="33248"/>
    <cellStyle name="Note 6 3 2 8" xfId="33249"/>
    <cellStyle name="Note 6 3 2 8 2" xfId="33250"/>
    <cellStyle name="Note 6 3 2 8 2 2" xfId="33251"/>
    <cellStyle name="Note 6 3 2 8 3" xfId="33252"/>
    <cellStyle name="Note 6 3 2 9" xfId="33253"/>
    <cellStyle name="Note 6 3 2 9 2" xfId="33254"/>
    <cellStyle name="Note 6 3 2 9 2 2" xfId="33255"/>
    <cellStyle name="Note 6 3 2 9 3" xfId="33256"/>
    <cellStyle name="Note 6 3 20" xfId="33257"/>
    <cellStyle name="Note 6 3 20 2" xfId="33258"/>
    <cellStyle name="Note 6 3 20 2 2" xfId="33259"/>
    <cellStyle name="Note 6 3 20 3" xfId="33260"/>
    <cellStyle name="Note 6 3 21" xfId="33261"/>
    <cellStyle name="Note 6 3 21 2" xfId="33262"/>
    <cellStyle name="Note 6 3 22" xfId="33263"/>
    <cellStyle name="Note 6 3 3" xfId="33264"/>
    <cellStyle name="Note 6 3 3 10" xfId="33265"/>
    <cellStyle name="Note 6 3 3 10 2" xfId="33266"/>
    <cellStyle name="Note 6 3 3 10 2 2" xfId="33267"/>
    <cellStyle name="Note 6 3 3 10 3" xfId="33268"/>
    <cellStyle name="Note 6 3 3 11" xfId="33269"/>
    <cellStyle name="Note 6 3 3 11 2" xfId="33270"/>
    <cellStyle name="Note 6 3 3 11 2 2" xfId="33271"/>
    <cellStyle name="Note 6 3 3 11 3" xfId="33272"/>
    <cellStyle name="Note 6 3 3 12" xfId="33273"/>
    <cellStyle name="Note 6 3 3 12 2" xfId="33274"/>
    <cellStyle name="Note 6 3 3 12 2 2" xfId="33275"/>
    <cellStyle name="Note 6 3 3 12 3" xfId="33276"/>
    <cellStyle name="Note 6 3 3 13" xfId="33277"/>
    <cellStyle name="Note 6 3 3 13 2" xfId="33278"/>
    <cellStyle name="Note 6 3 3 13 2 2" xfId="33279"/>
    <cellStyle name="Note 6 3 3 13 3" xfId="33280"/>
    <cellStyle name="Note 6 3 3 14" xfId="33281"/>
    <cellStyle name="Note 6 3 3 14 2" xfId="33282"/>
    <cellStyle name="Note 6 3 3 14 2 2" xfId="33283"/>
    <cellStyle name="Note 6 3 3 14 3" xfId="33284"/>
    <cellStyle name="Note 6 3 3 15" xfId="33285"/>
    <cellStyle name="Note 6 3 3 15 2" xfId="33286"/>
    <cellStyle name="Note 6 3 3 15 2 2" xfId="33287"/>
    <cellStyle name="Note 6 3 3 15 3" xfId="33288"/>
    <cellStyle name="Note 6 3 3 16" xfId="33289"/>
    <cellStyle name="Note 6 3 3 16 2" xfId="33290"/>
    <cellStyle name="Note 6 3 3 16 2 2" xfId="33291"/>
    <cellStyle name="Note 6 3 3 16 3" xfId="33292"/>
    <cellStyle name="Note 6 3 3 17" xfId="33293"/>
    <cellStyle name="Note 6 3 3 17 2" xfId="33294"/>
    <cellStyle name="Note 6 3 3 17 2 2" xfId="33295"/>
    <cellStyle name="Note 6 3 3 17 3" xfId="33296"/>
    <cellStyle name="Note 6 3 3 18" xfId="33297"/>
    <cellStyle name="Note 6 3 3 18 2" xfId="33298"/>
    <cellStyle name="Note 6 3 3 19" xfId="33299"/>
    <cellStyle name="Note 6 3 3 2" xfId="33300"/>
    <cellStyle name="Note 6 3 3 2 10" xfId="33301"/>
    <cellStyle name="Note 6 3 3 2 10 2" xfId="33302"/>
    <cellStyle name="Note 6 3 3 2 10 2 2" xfId="33303"/>
    <cellStyle name="Note 6 3 3 2 10 3" xfId="33304"/>
    <cellStyle name="Note 6 3 3 2 11" xfId="33305"/>
    <cellStyle name="Note 6 3 3 2 11 2" xfId="33306"/>
    <cellStyle name="Note 6 3 3 2 11 2 2" xfId="33307"/>
    <cellStyle name="Note 6 3 3 2 11 3" xfId="33308"/>
    <cellStyle name="Note 6 3 3 2 12" xfId="33309"/>
    <cellStyle name="Note 6 3 3 2 12 2" xfId="33310"/>
    <cellStyle name="Note 6 3 3 2 12 2 2" xfId="33311"/>
    <cellStyle name="Note 6 3 3 2 12 3" xfId="33312"/>
    <cellStyle name="Note 6 3 3 2 13" xfId="33313"/>
    <cellStyle name="Note 6 3 3 2 13 2" xfId="33314"/>
    <cellStyle name="Note 6 3 3 2 13 2 2" xfId="33315"/>
    <cellStyle name="Note 6 3 3 2 13 3" xfId="33316"/>
    <cellStyle name="Note 6 3 3 2 14" xfId="33317"/>
    <cellStyle name="Note 6 3 3 2 14 2" xfId="33318"/>
    <cellStyle name="Note 6 3 3 2 14 2 2" xfId="33319"/>
    <cellStyle name="Note 6 3 3 2 14 3" xfId="33320"/>
    <cellStyle name="Note 6 3 3 2 15" xfId="33321"/>
    <cellStyle name="Note 6 3 3 2 15 2" xfId="33322"/>
    <cellStyle name="Note 6 3 3 2 15 2 2" xfId="33323"/>
    <cellStyle name="Note 6 3 3 2 15 3" xfId="33324"/>
    <cellStyle name="Note 6 3 3 2 16" xfId="33325"/>
    <cellStyle name="Note 6 3 3 2 16 2" xfId="33326"/>
    <cellStyle name="Note 6 3 3 2 16 2 2" xfId="33327"/>
    <cellStyle name="Note 6 3 3 2 16 3" xfId="33328"/>
    <cellStyle name="Note 6 3 3 2 17" xfId="33329"/>
    <cellStyle name="Note 6 3 3 2 17 2" xfId="33330"/>
    <cellStyle name="Note 6 3 3 2 17 2 2" xfId="33331"/>
    <cellStyle name="Note 6 3 3 2 17 3" xfId="33332"/>
    <cellStyle name="Note 6 3 3 2 18" xfId="33333"/>
    <cellStyle name="Note 6 3 3 2 18 2" xfId="33334"/>
    <cellStyle name="Note 6 3 3 2 18 2 2" xfId="33335"/>
    <cellStyle name="Note 6 3 3 2 18 3" xfId="33336"/>
    <cellStyle name="Note 6 3 3 2 19" xfId="33337"/>
    <cellStyle name="Note 6 3 3 2 19 2" xfId="33338"/>
    <cellStyle name="Note 6 3 3 2 19 2 2" xfId="33339"/>
    <cellStyle name="Note 6 3 3 2 19 3" xfId="33340"/>
    <cellStyle name="Note 6 3 3 2 2" xfId="33341"/>
    <cellStyle name="Note 6 3 3 2 2 2" xfId="33342"/>
    <cellStyle name="Note 6 3 3 2 2 2 2" xfId="33343"/>
    <cellStyle name="Note 6 3 3 2 2 3" xfId="33344"/>
    <cellStyle name="Note 6 3 3 2 20" xfId="33345"/>
    <cellStyle name="Note 6 3 3 2 20 2" xfId="33346"/>
    <cellStyle name="Note 6 3 3 2 20 2 2" xfId="33347"/>
    <cellStyle name="Note 6 3 3 2 20 3" xfId="33348"/>
    <cellStyle name="Note 6 3 3 2 21" xfId="33349"/>
    <cellStyle name="Note 6 3 3 2 21 2" xfId="33350"/>
    <cellStyle name="Note 6 3 3 2 22" xfId="33351"/>
    <cellStyle name="Note 6 3 3 2 3" xfId="33352"/>
    <cellStyle name="Note 6 3 3 2 3 2" xfId="33353"/>
    <cellStyle name="Note 6 3 3 2 3 2 2" xfId="33354"/>
    <cellStyle name="Note 6 3 3 2 3 3" xfId="33355"/>
    <cellStyle name="Note 6 3 3 2 4" xfId="33356"/>
    <cellStyle name="Note 6 3 3 2 4 2" xfId="33357"/>
    <cellStyle name="Note 6 3 3 2 4 2 2" xfId="33358"/>
    <cellStyle name="Note 6 3 3 2 4 3" xfId="33359"/>
    <cellStyle name="Note 6 3 3 2 5" xfId="33360"/>
    <cellStyle name="Note 6 3 3 2 5 2" xfId="33361"/>
    <cellStyle name="Note 6 3 3 2 5 2 2" xfId="33362"/>
    <cellStyle name="Note 6 3 3 2 5 3" xfId="33363"/>
    <cellStyle name="Note 6 3 3 2 6" xfId="33364"/>
    <cellStyle name="Note 6 3 3 2 6 2" xfId="33365"/>
    <cellStyle name="Note 6 3 3 2 6 2 2" xfId="33366"/>
    <cellStyle name="Note 6 3 3 2 6 3" xfId="33367"/>
    <cellStyle name="Note 6 3 3 2 7" xfId="33368"/>
    <cellStyle name="Note 6 3 3 2 7 2" xfId="33369"/>
    <cellStyle name="Note 6 3 3 2 7 2 2" xfId="33370"/>
    <cellStyle name="Note 6 3 3 2 7 3" xfId="33371"/>
    <cellStyle name="Note 6 3 3 2 8" xfId="33372"/>
    <cellStyle name="Note 6 3 3 2 8 2" xfId="33373"/>
    <cellStyle name="Note 6 3 3 2 8 2 2" xfId="33374"/>
    <cellStyle name="Note 6 3 3 2 8 3" xfId="33375"/>
    <cellStyle name="Note 6 3 3 2 9" xfId="33376"/>
    <cellStyle name="Note 6 3 3 2 9 2" xfId="33377"/>
    <cellStyle name="Note 6 3 3 2 9 2 2" xfId="33378"/>
    <cellStyle name="Note 6 3 3 2 9 3" xfId="33379"/>
    <cellStyle name="Note 6 3 3 3" xfId="33380"/>
    <cellStyle name="Note 6 3 3 3 2" xfId="33381"/>
    <cellStyle name="Note 6 3 3 3 2 2" xfId="33382"/>
    <cellStyle name="Note 6 3 3 3 3" xfId="33383"/>
    <cellStyle name="Note 6 3 3 4" xfId="33384"/>
    <cellStyle name="Note 6 3 3 4 2" xfId="33385"/>
    <cellStyle name="Note 6 3 3 4 2 2" xfId="33386"/>
    <cellStyle name="Note 6 3 3 4 3" xfId="33387"/>
    <cellStyle name="Note 6 3 3 5" xfId="33388"/>
    <cellStyle name="Note 6 3 3 5 2" xfId="33389"/>
    <cellStyle name="Note 6 3 3 5 2 2" xfId="33390"/>
    <cellStyle name="Note 6 3 3 5 3" xfId="33391"/>
    <cellStyle name="Note 6 3 3 6" xfId="33392"/>
    <cellStyle name="Note 6 3 3 6 2" xfId="33393"/>
    <cellStyle name="Note 6 3 3 6 2 2" xfId="33394"/>
    <cellStyle name="Note 6 3 3 6 3" xfId="33395"/>
    <cellStyle name="Note 6 3 3 7" xfId="33396"/>
    <cellStyle name="Note 6 3 3 7 2" xfId="33397"/>
    <cellStyle name="Note 6 3 3 7 2 2" xfId="33398"/>
    <cellStyle name="Note 6 3 3 7 3" xfId="33399"/>
    <cellStyle name="Note 6 3 3 8" xfId="33400"/>
    <cellStyle name="Note 6 3 3 8 2" xfId="33401"/>
    <cellStyle name="Note 6 3 3 8 2 2" xfId="33402"/>
    <cellStyle name="Note 6 3 3 8 3" xfId="33403"/>
    <cellStyle name="Note 6 3 3 9" xfId="33404"/>
    <cellStyle name="Note 6 3 3 9 2" xfId="33405"/>
    <cellStyle name="Note 6 3 3 9 2 2" xfId="33406"/>
    <cellStyle name="Note 6 3 3 9 3" xfId="33407"/>
    <cellStyle name="Note 6 3 4" xfId="33408"/>
    <cellStyle name="Note 6 3 4 10" xfId="33409"/>
    <cellStyle name="Note 6 3 4 10 2" xfId="33410"/>
    <cellStyle name="Note 6 3 4 10 2 2" xfId="33411"/>
    <cellStyle name="Note 6 3 4 10 3" xfId="33412"/>
    <cellStyle name="Note 6 3 4 11" xfId="33413"/>
    <cellStyle name="Note 6 3 4 11 2" xfId="33414"/>
    <cellStyle name="Note 6 3 4 11 2 2" xfId="33415"/>
    <cellStyle name="Note 6 3 4 11 3" xfId="33416"/>
    <cellStyle name="Note 6 3 4 12" xfId="33417"/>
    <cellStyle name="Note 6 3 4 12 2" xfId="33418"/>
    <cellStyle name="Note 6 3 4 12 2 2" xfId="33419"/>
    <cellStyle name="Note 6 3 4 12 3" xfId="33420"/>
    <cellStyle name="Note 6 3 4 13" xfId="33421"/>
    <cellStyle name="Note 6 3 4 13 2" xfId="33422"/>
    <cellStyle name="Note 6 3 4 13 2 2" xfId="33423"/>
    <cellStyle name="Note 6 3 4 13 3" xfId="33424"/>
    <cellStyle name="Note 6 3 4 14" xfId="33425"/>
    <cellStyle name="Note 6 3 4 14 2" xfId="33426"/>
    <cellStyle name="Note 6 3 4 14 2 2" xfId="33427"/>
    <cellStyle name="Note 6 3 4 14 3" xfId="33428"/>
    <cellStyle name="Note 6 3 4 15" xfId="33429"/>
    <cellStyle name="Note 6 3 4 15 2" xfId="33430"/>
    <cellStyle name="Note 6 3 4 15 2 2" xfId="33431"/>
    <cellStyle name="Note 6 3 4 15 3" xfId="33432"/>
    <cellStyle name="Note 6 3 4 16" xfId="33433"/>
    <cellStyle name="Note 6 3 4 16 2" xfId="33434"/>
    <cellStyle name="Note 6 3 4 16 2 2" xfId="33435"/>
    <cellStyle name="Note 6 3 4 16 3" xfId="33436"/>
    <cellStyle name="Note 6 3 4 17" xfId="33437"/>
    <cellStyle name="Note 6 3 4 17 2" xfId="33438"/>
    <cellStyle name="Note 6 3 4 17 2 2" xfId="33439"/>
    <cellStyle name="Note 6 3 4 17 3" xfId="33440"/>
    <cellStyle name="Note 6 3 4 18" xfId="33441"/>
    <cellStyle name="Note 6 3 4 18 2" xfId="33442"/>
    <cellStyle name="Note 6 3 4 18 2 2" xfId="33443"/>
    <cellStyle name="Note 6 3 4 18 3" xfId="33444"/>
    <cellStyle name="Note 6 3 4 19" xfId="33445"/>
    <cellStyle name="Note 6 3 4 19 2" xfId="33446"/>
    <cellStyle name="Note 6 3 4 19 2 2" xfId="33447"/>
    <cellStyle name="Note 6 3 4 19 3" xfId="33448"/>
    <cellStyle name="Note 6 3 4 2" xfId="33449"/>
    <cellStyle name="Note 6 3 4 2 10" xfId="33450"/>
    <cellStyle name="Note 6 3 4 2 10 2" xfId="33451"/>
    <cellStyle name="Note 6 3 4 2 10 2 2" xfId="33452"/>
    <cellStyle name="Note 6 3 4 2 10 3" xfId="33453"/>
    <cellStyle name="Note 6 3 4 2 11" xfId="33454"/>
    <cellStyle name="Note 6 3 4 2 11 2" xfId="33455"/>
    <cellStyle name="Note 6 3 4 2 11 2 2" xfId="33456"/>
    <cellStyle name="Note 6 3 4 2 11 3" xfId="33457"/>
    <cellStyle name="Note 6 3 4 2 12" xfId="33458"/>
    <cellStyle name="Note 6 3 4 2 12 2" xfId="33459"/>
    <cellStyle name="Note 6 3 4 2 12 2 2" xfId="33460"/>
    <cellStyle name="Note 6 3 4 2 12 3" xfId="33461"/>
    <cellStyle name="Note 6 3 4 2 13" xfId="33462"/>
    <cellStyle name="Note 6 3 4 2 13 2" xfId="33463"/>
    <cellStyle name="Note 6 3 4 2 13 2 2" xfId="33464"/>
    <cellStyle name="Note 6 3 4 2 13 3" xfId="33465"/>
    <cellStyle name="Note 6 3 4 2 14" xfId="33466"/>
    <cellStyle name="Note 6 3 4 2 14 2" xfId="33467"/>
    <cellStyle name="Note 6 3 4 2 14 2 2" xfId="33468"/>
    <cellStyle name="Note 6 3 4 2 14 3" xfId="33469"/>
    <cellStyle name="Note 6 3 4 2 15" xfId="33470"/>
    <cellStyle name="Note 6 3 4 2 15 2" xfId="33471"/>
    <cellStyle name="Note 6 3 4 2 15 2 2" xfId="33472"/>
    <cellStyle name="Note 6 3 4 2 15 3" xfId="33473"/>
    <cellStyle name="Note 6 3 4 2 16" xfId="33474"/>
    <cellStyle name="Note 6 3 4 2 16 2" xfId="33475"/>
    <cellStyle name="Note 6 3 4 2 16 2 2" xfId="33476"/>
    <cellStyle name="Note 6 3 4 2 16 3" xfId="33477"/>
    <cellStyle name="Note 6 3 4 2 17" xfId="33478"/>
    <cellStyle name="Note 6 3 4 2 17 2" xfId="33479"/>
    <cellStyle name="Note 6 3 4 2 17 2 2" xfId="33480"/>
    <cellStyle name="Note 6 3 4 2 17 3" xfId="33481"/>
    <cellStyle name="Note 6 3 4 2 18" xfId="33482"/>
    <cellStyle name="Note 6 3 4 2 18 2" xfId="33483"/>
    <cellStyle name="Note 6 3 4 2 18 2 2" xfId="33484"/>
    <cellStyle name="Note 6 3 4 2 18 3" xfId="33485"/>
    <cellStyle name="Note 6 3 4 2 19" xfId="33486"/>
    <cellStyle name="Note 6 3 4 2 19 2" xfId="33487"/>
    <cellStyle name="Note 6 3 4 2 19 2 2" xfId="33488"/>
    <cellStyle name="Note 6 3 4 2 19 3" xfId="33489"/>
    <cellStyle name="Note 6 3 4 2 2" xfId="33490"/>
    <cellStyle name="Note 6 3 4 2 2 2" xfId="33491"/>
    <cellStyle name="Note 6 3 4 2 2 2 2" xfId="33492"/>
    <cellStyle name="Note 6 3 4 2 2 3" xfId="33493"/>
    <cellStyle name="Note 6 3 4 2 20" xfId="33494"/>
    <cellStyle name="Note 6 3 4 2 20 2" xfId="33495"/>
    <cellStyle name="Note 6 3 4 2 20 2 2" xfId="33496"/>
    <cellStyle name="Note 6 3 4 2 20 3" xfId="33497"/>
    <cellStyle name="Note 6 3 4 2 21" xfId="33498"/>
    <cellStyle name="Note 6 3 4 2 21 2" xfId="33499"/>
    <cellStyle name="Note 6 3 4 2 22" xfId="33500"/>
    <cellStyle name="Note 6 3 4 2 3" xfId="33501"/>
    <cellStyle name="Note 6 3 4 2 3 2" xfId="33502"/>
    <cellStyle name="Note 6 3 4 2 3 2 2" xfId="33503"/>
    <cellStyle name="Note 6 3 4 2 3 3" xfId="33504"/>
    <cellStyle name="Note 6 3 4 2 4" xfId="33505"/>
    <cellStyle name="Note 6 3 4 2 4 2" xfId="33506"/>
    <cellStyle name="Note 6 3 4 2 4 2 2" xfId="33507"/>
    <cellStyle name="Note 6 3 4 2 4 3" xfId="33508"/>
    <cellStyle name="Note 6 3 4 2 5" xfId="33509"/>
    <cellStyle name="Note 6 3 4 2 5 2" xfId="33510"/>
    <cellStyle name="Note 6 3 4 2 5 2 2" xfId="33511"/>
    <cellStyle name="Note 6 3 4 2 5 3" xfId="33512"/>
    <cellStyle name="Note 6 3 4 2 6" xfId="33513"/>
    <cellStyle name="Note 6 3 4 2 6 2" xfId="33514"/>
    <cellStyle name="Note 6 3 4 2 6 2 2" xfId="33515"/>
    <cellStyle name="Note 6 3 4 2 6 3" xfId="33516"/>
    <cellStyle name="Note 6 3 4 2 7" xfId="33517"/>
    <cellStyle name="Note 6 3 4 2 7 2" xfId="33518"/>
    <cellStyle name="Note 6 3 4 2 7 2 2" xfId="33519"/>
    <cellStyle name="Note 6 3 4 2 7 3" xfId="33520"/>
    <cellStyle name="Note 6 3 4 2 8" xfId="33521"/>
    <cellStyle name="Note 6 3 4 2 8 2" xfId="33522"/>
    <cellStyle name="Note 6 3 4 2 8 2 2" xfId="33523"/>
    <cellStyle name="Note 6 3 4 2 8 3" xfId="33524"/>
    <cellStyle name="Note 6 3 4 2 9" xfId="33525"/>
    <cellStyle name="Note 6 3 4 2 9 2" xfId="33526"/>
    <cellStyle name="Note 6 3 4 2 9 2 2" xfId="33527"/>
    <cellStyle name="Note 6 3 4 2 9 3" xfId="33528"/>
    <cellStyle name="Note 6 3 4 20" xfId="33529"/>
    <cellStyle name="Note 6 3 4 20 2" xfId="33530"/>
    <cellStyle name="Note 6 3 4 20 2 2" xfId="33531"/>
    <cellStyle name="Note 6 3 4 20 3" xfId="33532"/>
    <cellStyle name="Note 6 3 4 21" xfId="33533"/>
    <cellStyle name="Note 6 3 4 21 2" xfId="33534"/>
    <cellStyle name="Note 6 3 4 21 2 2" xfId="33535"/>
    <cellStyle name="Note 6 3 4 21 3" xfId="33536"/>
    <cellStyle name="Note 6 3 4 22" xfId="33537"/>
    <cellStyle name="Note 6 3 4 22 2" xfId="33538"/>
    <cellStyle name="Note 6 3 4 23" xfId="33539"/>
    <cellStyle name="Note 6 3 4 3" xfId="33540"/>
    <cellStyle name="Note 6 3 4 3 2" xfId="33541"/>
    <cellStyle name="Note 6 3 4 3 2 2" xfId="33542"/>
    <cellStyle name="Note 6 3 4 3 3" xfId="33543"/>
    <cellStyle name="Note 6 3 4 4" xfId="33544"/>
    <cellStyle name="Note 6 3 4 4 2" xfId="33545"/>
    <cellStyle name="Note 6 3 4 4 2 2" xfId="33546"/>
    <cellStyle name="Note 6 3 4 4 3" xfId="33547"/>
    <cellStyle name="Note 6 3 4 5" xfId="33548"/>
    <cellStyle name="Note 6 3 4 5 2" xfId="33549"/>
    <cellStyle name="Note 6 3 4 5 2 2" xfId="33550"/>
    <cellStyle name="Note 6 3 4 5 3" xfId="33551"/>
    <cellStyle name="Note 6 3 4 6" xfId="33552"/>
    <cellStyle name="Note 6 3 4 6 2" xfId="33553"/>
    <cellStyle name="Note 6 3 4 6 2 2" xfId="33554"/>
    <cellStyle name="Note 6 3 4 6 3" xfId="33555"/>
    <cellStyle name="Note 6 3 4 7" xfId="33556"/>
    <cellStyle name="Note 6 3 4 7 2" xfId="33557"/>
    <cellStyle name="Note 6 3 4 7 2 2" xfId="33558"/>
    <cellStyle name="Note 6 3 4 7 3" xfId="33559"/>
    <cellStyle name="Note 6 3 4 8" xfId="33560"/>
    <cellStyle name="Note 6 3 4 8 2" xfId="33561"/>
    <cellStyle name="Note 6 3 4 8 2 2" xfId="33562"/>
    <cellStyle name="Note 6 3 4 8 3" xfId="33563"/>
    <cellStyle name="Note 6 3 4 9" xfId="33564"/>
    <cellStyle name="Note 6 3 4 9 2" xfId="33565"/>
    <cellStyle name="Note 6 3 4 9 2 2" xfId="33566"/>
    <cellStyle name="Note 6 3 4 9 3" xfId="33567"/>
    <cellStyle name="Note 6 3 5" xfId="33568"/>
    <cellStyle name="Note 6 3 5 10" xfId="33569"/>
    <cellStyle name="Note 6 3 5 10 2" xfId="33570"/>
    <cellStyle name="Note 6 3 5 10 2 2" xfId="33571"/>
    <cellStyle name="Note 6 3 5 10 3" xfId="33572"/>
    <cellStyle name="Note 6 3 5 11" xfId="33573"/>
    <cellStyle name="Note 6 3 5 11 2" xfId="33574"/>
    <cellStyle name="Note 6 3 5 11 2 2" xfId="33575"/>
    <cellStyle name="Note 6 3 5 11 3" xfId="33576"/>
    <cellStyle name="Note 6 3 5 12" xfId="33577"/>
    <cellStyle name="Note 6 3 5 12 2" xfId="33578"/>
    <cellStyle name="Note 6 3 5 12 2 2" xfId="33579"/>
    <cellStyle name="Note 6 3 5 12 3" xfId="33580"/>
    <cellStyle name="Note 6 3 5 13" xfId="33581"/>
    <cellStyle name="Note 6 3 5 13 2" xfId="33582"/>
    <cellStyle name="Note 6 3 5 13 2 2" xfId="33583"/>
    <cellStyle name="Note 6 3 5 13 3" xfId="33584"/>
    <cellStyle name="Note 6 3 5 14" xfId="33585"/>
    <cellStyle name="Note 6 3 5 14 2" xfId="33586"/>
    <cellStyle name="Note 6 3 5 14 2 2" xfId="33587"/>
    <cellStyle name="Note 6 3 5 14 3" xfId="33588"/>
    <cellStyle name="Note 6 3 5 15" xfId="33589"/>
    <cellStyle name="Note 6 3 5 15 2" xfId="33590"/>
    <cellStyle name="Note 6 3 5 15 2 2" xfId="33591"/>
    <cellStyle name="Note 6 3 5 15 3" xfId="33592"/>
    <cellStyle name="Note 6 3 5 16" xfId="33593"/>
    <cellStyle name="Note 6 3 5 16 2" xfId="33594"/>
    <cellStyle name="Note 6 3 5 16 2 2" xfId="33595"/>
    <cellStyle name="Note 6 3 5 16 3" xfId="33596"/>
    <cellStyle name="Note 6 3 5 17" xfId="33597"/>
    <cellStyle name="Note 6 3 5 17 2" xfId="33598"/>
    <cellStyle name="Note 6 3 5 17 2 2" xfId="33599"/>
    <cellStyle name="Note 6 3 5 17 3" xfId="33600"/>
    <cellStyle name="Note 6 3 5 18" xfId="33601"/>
    <cellStyle name="Note 6 3 5 18 2" xfId="33602"/>
    <cellStyle name="Note 6 3 5 18 2 2" xfId="33603"/>
    <cellStyle name="Note 6 3 5 18 3" xfId="33604"/>
    <cellStyle name="Note 6 3 5 19" xfId="33605"/>
    <cellStyle name="Note 6 3 5 19 2" xfId="33606"/>
    <cellStyle name="Note 6 3 5 19 2 2" xfId="33607"/>
    <cellStyle name="Note 6 3 5 19 3" xfId="33608"/>
    <cellStyle name="Note 6 3 5 2" xfId="33609"/>
    <cellStyle name="Note 6 3 5 2 2" xfId="33610"/>
    <cellStyle name="Note 6 3 5 2 2 2" xfId="33611"/>
    <cellStyle name="Note 6 3 5 2 3" xfId="33612"/>
    <cellStyle name="Note 6 3 5 20" xfId="33613"/>
    <cellStyle name="Note 6 3 5 20 2" xfId="33614"/>
    <cellStyle name="Note 6 3 5 20 2 2" xfId="33615"/>
    <cellStyle name="Note 6 3 5 20 3" xfId="33616"/>
    <cellStyle name="Note 6 3 5 21" xfId="33617"/>
    <cellStyle name="Note 6 3 5 21 2" xfId="33618"/>
    <cellStyle name="Note 6 3 5 22" xfId="33619"/>
    <cellStyle name="Note 6 3 5 3" xfId="33620"/>
    <cellStyle name="Note 6 3 5 3 2" xfId="33621"/>
    <cellStyle name="Note 6 3 5 3 2 2" xfId="33622"/>
    <cellStyle name="Note 6 3 5 3 3" xfId="33623"/>
    <cellStyle name="Note 6 3 5 4" xfId="33624"/>
    <cellStyle name="Note 6 3 5 4 2" xfId="33625"/>
    <cellStyle name="Note 6 3 5 4 2 2" xfId="33626"/>
    <cellStyle name="Note 6 3 5 4 3" xfId="33627"/>
    <cellStyle name="Note 6 3 5 5" xfId="33628"/>
    <cellStyle name="Note 6 3 5 5 2" xfId="33629"/>
    <cellStyle name="Note 6 3 5 5 2 2" xfId="33630"/>
    <cellStyle name="Note 6 3 5 5 3" xfId="33631"/>
    <cellStyle name="Note 6 3 5 6" xfId="33632"/>
    <cellStyle name="Note 6 3 5 6 2" xfId="33633"/>
    <cellStyle name="Note 6 3 5 6 2 2" xfId="33634"/>
    <cellStyle name="Note 6 3 5 6 3" xfId="33635"/>
    <cellStyle name="Note 6 3 5 7" xfId="33636"/>
    <cellStyle name="Note 6 3 5 7 2" xfId="33637"/>
    <cellStyle name="Note 6 3 5 7 2 2" xfId="33638"/>
    <cellStyle name="Note 6 3 5 7 3" xfId="33639"/>
    <cellStyle name="Note 6 3 5 8" xfId="33640"/>
    <cellStyle name="Note 6 3 5 8 2" xfId="33641"/>
    <cellStyle name="Note 6 3 5 8 2 2" xfId="33642"/>
    <cellStyle name="Note 6 3 5 8 3" xfId="33643"/>
    <cellStyle name="Note 6 3 5 9" xfId="33644"/>
    <cellStyle name="Note 6 3 5 9 2" xfId="33645"/>
    <cellStyle name="Note 6 3 5 9 2 2" xfId="33646"/>
    <cellStyle name="Note 6 3 5 9 3" xfId="33647"/>
    <cellStyle name="Note 6 3 6" xfId="33648"/>
    <cellStyle name="Note 6 3 6 2" xfId="33649"/>
    <cellStyle name="Note 6 3 6 2 2" xfId="33650"/>
    <cellStyle name="Note 6 3 6 3" xfId="33651"/>
    <cellStyle name="Note 6 3 7" xfId="33652"/>
    <cellStyle name="Note 6 3 7 2" xfId="33653"/>
    <cellStyle name="Note 6 3 7 2 2" xfId="33654"/>
    <cellStyle name="Note 6 3 7 3" xfId="33655"/>
    <cellStyle name="Note 6 3 8" xfId="33656"/>
    <cellStyle name="Note 6 3 8 2" xfId="33657"/>
    <cellStyle name="Note 6 3 8 2 2" xfId="33658"/>
    <cellStyle name="Note 6 3 8 3" xfId="33659"/>
    <cellStyle name="Note 6 3 9" xfId="33660"/>
    <cellStyle name="Note 6 3 9 2" xfId="33661"/>
    <cellStyle name="Note 6 3 9 2 2" xfId="33662"/>
    <cellStyle name="Note 6 3 9 3" xfId="33663"/>
    <cellStyle name="Note 6 4" xfId="33664"/>
    <cellStyle name="Note 6 4 10" xfId="33665"/>
    <cellStyle name="Note 6 4 10 2" xfId="33666"/>
    <cellStyle name="Note 6 4 10 2 2" xfId="33667"/>
    <cellStyle name="Note 6 4 10 3" xfId="33668"/>
    <cellStyle name="Note 6 4 11" xfId="33669"/>
    <cellStyle name="Note 6 4 11 2" xfId="33670"/>
    <cellStyle name="Note 6 4 11 2 2" xfId="33671"/>
    <cellStyle name="Note 6 4 11 3" xfId="33672"/>
    <cellStyle name="Note 6 4 12" xfId="33673"/>
    <cellStyle name="Note 6 4 12 2" xfId="33674"/>
    <cellStyle name="Note 6 4 12 2 2" xfId="33675"/>
    <cellStyle name="Note 6 4 12 3" xfId="33676"/>
    <cellStyle name="Note 6 4 13" xfId="33677"/>
    <cellStyle name="Note 6 4 13 2" xfId="33678"/>
    <cellStyle name="Note 6 4 13 2 2" xfId="33679"/>
    <cellStyle name="Note 6 4 13 3" xfId="33680"/>
    <cellStyle name="Note 6 4 14" xfId="33681"/>
    <cellStyle name="Note 6 4 14 2" xfId="33682"/>
    <cellStyle name="Note 6 4 14 2 2" xfId="33683"/>
    <cellStyle name="Note 6 4 14 3" xfId="33684"/>
    <cellStyle name="Note 6 4 15" xfId="33685"/>
    <cellStyle name="Note 6 4 15 2" xfId="33686"/>
    <cellStyle name="Note 6 4 15 2 2" xfId="33687"/>
    <cellStyle name="Note 6 4 15 3" xfId="33688"/>
    <cellStyle name="Note 6 4 16" xfId="33689"/>
    <cellStyle name="Note 6 4 16 2" xfId="33690"/>
    <cellStyle name="Note 6 4 16 2 2" xfId="33691"/>
    <cellStyle name="Note 6 4 16 3" xfId="33692"/>
    <cellStyle name="Note 6 4 17" xfId="33693"/>
    <cellStyle name="Note 6 4 17 2" xfId="33694"/>
    <cellStyle name="Note 6 4 17 2 2" xfId="33695"/>
    <cellStyle name="Note 6 4 17 3" xfId="33696"/>
    <cellStyle name="Note 6 4 18" xfId="33697"/>
    <cellStyle name="Note 6 4 18 2" xfId="33698"/>
    <cellStyle name="Note 6 4 19" xfId="33699"/>
    <cellStyle name="Note 6 4 2" xfId="33700"/>
    <cellStyle name="Note 6 4 2 10" xfId="33701"/>
    <cellStyle name="Note 6 4 2 10 2" xfId="33702"/>
    <cellStyle name="Note 6 4 2 10 2 2" xfId="33703"/>
    <cellStyle name="Note 6 4 2 10 3" xfId="33704"/>
    <cellStyle name="Note 6 4 2 11" xfId="33705"/>
    <cellStyle name="Note 6 4 2 11 2" xfId="33706"/>
    <cellStyle name="Note 6 4 2 11 2 2" xfId="33707"/>
    <cellStyle name="Note 6 4 2 11 3" xfId="33708"/>
    <cellStyle name="Note 6 4 2 12" xfId="33709"/>
    <cellStyle name="Note 6 4 2 12 2" xfId="33710"/>
    <cellStyle name="Note 6 4 2 12 2 2" xfId="33711"/>
    <cellStyle name="Note 6 4 2 12 3" xfId="33712"/>
    <cellStyle name="Note 6 4 2 13" xfId="33713"/>
    <cellStyle name="Note 6 4 2 13 2" xfId="33714"/>
    <cellStyle name="Note 6 4 2 13 2 2" xfId="33715"/>
    <cellStyle name="Note 6 4 2 13 3" xfId="33716"/>
    <cellStyle name="Note 6 4 2 14" xfId="33717"/>
    <cellStyle name="Note 6 4 2 14 2" xfId="33718"/>
    <cellStyle name="Note 6 4 2 14 2 2" xfId="33719"/>
    <cellStyle name="Note 6 4 2 14 3" xfId="33720"/>
    <cellStyle name="Note 6 4 2 15" xfId="33721"/>
    <cellStyle name="Note 6 4 2 15 2" xfId="33722"/>
    <cellStyle name="Note 6 4 2 15 2 2" xfId="33723"/>
    <cellStyle name="Note 6 4 2 15 3" xfId="33724"/>
    <cellStyle name="Note 6 4 2 16" xfId="33725"/>
    <cellStyle name="Note 6 4 2 16 2" xfId="33726"/>
    <cellStyle name="Note 6 4 2 16 2 2" xfId="33727"/>
    <cellStyle name="Note 6 4 2 16 3" xfId="33728"/>
    <cellStyle name="Note 6 4 2 17" xfId="33729"/>
    <cellStyle name="Note 6 4 2 17 2" xfId="33730"/>
    <cellStyle name="Note 6 4 2 17 2 2" xfId="33731"/>
    <cellStyle name="Note 6 4 2 17 3" xfId="33732"/>
    <cellStyle name="Note 6 4 2 18" xfId="33733"/>
    <cellStyle name="Note 6 4 2 18 2" xfId="33734"/>
    <cellStyle name="Note 6 4 2 18 2 2" xfId="33735"/>
    <cellStyle name="Note 6 4 2 18 3" xfId="33736"/>
    <cellStyle name="Note 6 4 2 19" xfId="33737"/>
    <cellStyle name="Note 6 4 2 19 2" xfId="33738"/>
    <cellStyle name="Note 6 4 2 19 2 2" xfId="33739"/>
    <cellStyle name="Note 6 4 2 19 3" xfId="33740"/>
    <cellStyle name="Note 6 4 2 2" xfId="33741"/>
    <cellStyle name="Note 6 4 2 2 2" xfId="33742"/>
    <cellStyle name="Note 6 4 2 2 2 2" xfId="33743"/>
    <cellStyle name="Note 6 4 2 2 2 3" xfId="33744"/>
    <cellStyle name="Note 6 4 2 2 3" xfId="33745"/>
    <cellStyle name="Note 6 4 2 2 4" xfId="33746"/>
    <cellStyle name="Note 6 4 2 20" xfId="33747"/>
    <cellStyle name="Note 6 4 2 20 2" xfId="33748"/>
    <cellStyle name="Note 6 4 2 20 2 2" xfId="33749"/>
    <cellStyle name="Note 6 4 2 20 3" xfId="33750"/>
    <cellStyle name="Note 6 4 2 21" xfId="33751"/>
    <cellStyle name="Note 6 4 2 21 2" xfId="33752"/>
    <cellStyle name="Note 6 4 2 22" xfId="33753"/>
    <cellStyle name="Note 6 4 2 3" xfId="33754"/>
    <cellStyle name="Note 6 4 2 3 2" xfId="33755"/>
    <cellStyle name="Note 6 4 2 3 2 2" xfId="33756"/>
    <cellStyle name="Note 6 4 2 3 3" xfId="33757"/>
    <cellStyle name="Note 6 4 2 4" xfId="33758"/>
    <cellStyle name="Note 6 4 2 4 2" xfId="33759"/>
    <cellStyle name="Note 6 4 2 4 2 2" xfId="33760"/>
    <cellStyle name="Note 6 4 2 4 3" xfId="33761"/>
    <cellStyle name="Note 6 4 2 5" xfId="33762"/>
    <cellStyle name="Note 6 4 2 5 2" xfId="33763"/>
    <cellStyle name="Note 6 4 2 5 2 2" xfId="33764"/>
    <cellStyle name="Note 6 4 2 5 3" xfId="33765"/>
    <cellStyle name="Note 6 4 2 6" xfId="33766"/>
    <cellStyle name="Note 6 4 2 6 2" xfId="33767"/>
    <cellStyle name="Note 6 4 2 6 2 2" xfId="33768"/>
    <cellStyle name="Note 6 4 2 6 3" xfId="33769"/>
    <cellStyle name="Note 6 4 2 7" xfId="33770"/>
    <cellStyle name="Note 6 4 2 7 2" xfId="33771"/>
    <cellStyle name="Note 6 4 2 7 2 2" xfId="33772"/>
    <cellStyle name="Note 6 4 2 7 3" xfId="33773"/>
    <cellStyle name="Note 6 4 2 8" xfId="33774"/>
    <cellStyle name="Note 6 4 2 8 2" xfId="33775"/>
    <cellStyle name="Note 6 4 2 8 2 2" xfId="33776"/>
    <cellStyle name="Note 6 4 2 8 3" xfId="33777"/>
    <cellStyle name="Note 6 4 2 9" xfId="33778"/>
    <cellStyle name="Note 6 4 2 9 2" xfId="33779"/>
    <cellStyle name="Note 6 4 2 9 2 2" xfId="33780"/>
    <cellStyle name="Note 6 4 2 9 3" xfId="33781"/>
    <cellStyle name="Note 6 4 3" xfId="33782"/>
    <cellStyle name="Note 6 4 3 2" xfId="33783"/>
    <cellStyle name="Note 6 4 3 2 2" xfId="33784"/>
    <cellStyle name="Note 6 4 3 2 3" xfId="33785"/>
    <cellStyle name="Note 6 4 3 3" xfId="33786"/>
    <cellStyle name="Note 6 4 3 4" xfId="33787"/>
    <cellStyle name="Note 6 4 4" xfId="33788"/>
    <cellStyle name="Note 6 4 4 2" xfId="33789"/>
    <cellStyle name="Note 6 4 4 2 2" xfId="33790"/>
    <cellStyle name="Note 6 4 4 3" xfId="33791"/>
    <cellStyle name="Note 6 4 5" xfId="33792"/>
    <cellStyle name="Note 6 4 5 2" xfId="33793"/>
    <cellStyle name="Note 6 4 5 2 2" xfId="33794"/>
    <cellStyle name="Note 6 4 5 3" xfId="33795"/>
    <cellStyle name="Note 6 4 6" xfId="33796"/>
    <cellStyle name="Note 6 4 6 2" xfId="33797"/>
    <cellStyle name="Note 6 4 6 2 2" xfId="33798"/>
    <cellStyle name="Note 6 4 6 3" xfId="33799"/>
    <cellStyle name="Note 6 4 7" xfId="33800"/>
    <cellStyle name="Note 6 4 7 2" xfId="33801"/>
    <cellStyle name="Note 6 4 7 2 2" xfId="33802"/>
    <cellStyle name="Note 6 4 7 3" xfId="33803"/>
    <cellStyle name="Note 6 4 8" xfId="33804"/>
    <cellStyle name="Note 6 4 8 2" xfId="33805"/>
    <cellStyle name="Note 6 4 8 2 2" xfId="33806"/>
    <cellStyle name="Note 6 4 8 3" xfId="33807"/>
    <cellStyle name="Note 6 4 9" xfId="33808"/>
    <cellStyle name="Note 6 4 9 2" xfId="33809"/>
    <cellStyle name="Note 6 4 9 2 2" xfId="33810"/>
    <cellStyle name="Note 6 4 9 3" xfId="33811"/>
    <cellStyle name="Note 6 5" xfId="33812"/>
    <cellStyle name="Note 6 5 10" xfId="33813"/>
    <cellStyle name="Note 6 5 10 2" xfId="33814"/>
    <cellStyle name="Note 6 5 10 2 2" xfId="33815"/>
    <cellStyle name="Note 6 5 10 3" xfId="33816"/>
    <cellStyle name="Note 6 5 11" xfId="33817"/>
    <cellStyle name="Note 6 5 11 2" xfId="33818"/>
    <cellStyle name="Note 6 5 11 2 2" xfId="33819"/>
    <cellStyle name="Note 6 5 11 3" xfId="33820"/>
    <cellStyle name="Note 6 5 12" xfId="33821"/>
    <cellStyle name="Note 6 5 12 2" xfId="33822"/>
    <cellStyle name="Note 6 5 12 2 2" xfId="33823"/>
    <cellStyle name="Note 6 5 12 3" xfId="33824"/>
    <cellStyle name="Note 6 5 13" xfId="33825"/>
    <cellStyle name="Note 6 5 13 2" xfId="33826"/>
    <cellStyle name="Note 6 5 13 2 2" xfId="33827"/>
    <cellStyle name="Note 6 5 13 3" xfId="33828"/>
    <cellStyle name="Note 6 5 14" xfId="33829"/>
    <cellStyle name="Note 6 5 14 2" xfId="33830"/>
    <cellStyle name="Note 6 5 14 2 2" xfId="33831"/>
    <cellStyle name="Note 6 5 14 3" xfId="33832"/>
    <cellStyle name="Note 6 5 15" xfId="33833"/>
    <cellStyle name="Note 6 5 15 2" xfId="33834"/>
    <cellStyle name="Note 6 5 15 2 2" xfId="33835"/>
    <cellStyle name="Note 6 5 15 3" xfId="33836"/>
    <cellStyle name="Note 6 5 16" xfId="33837"/>
    <cellStyle name="Note 6 5 16 2" xfId="33838"/>
    <cellStyle name="Note 6 5 16 2 2" xfId="33839"/>
    <cellStyle name="Note 6 5 16 3" xfId="33840"/>
    <cellStyle name="Note 6 5 17" xfId="33841"/>
    <cellStyle name="Note 6 5 17 2" xfId="33842"/>
    <cellStyle name="Note 6 5 17 2 2" xfId="33843"/>
    <cellStyle name="Note 6 5 17 3" xfId="33844"/>
    <cellStyle name="Note 6 5 18" xfId="33845"/>
    <cellStyle name="Note 6 5 18 2" xfId="33846"/>
    <cellStyle name="Note 6 5 19" xfId="33847"/>
    <cellStyle name="Note 6 5 2" xfId="33848"/>
    <cellStyle name="Note 6 5 2 10" xfId="33849"/>
    <cellStyle name="Note 6 5 2 10 2" xfId="33850"/>
    <cellStyle name="Note 6 5 2 10 2 2" xfId="33851"/>
    <cellStyle name="Note 6 5 2 10 3" xfId="33852"/>
    <cellStyle name="Note 6 5 2 11" xfId="33853"/>
    <cellStyle name="Note 6 5 2 11 2" xfId="33854"/>
    <cellStyle name="Note 6 5 2 11 2 2" xfId="33855"/>
    <cellStyle name="Note 6 5 2 11 3" xfId="33856"/>
    <cellStyle name="Note 6 5 2 12" xfId="33857"/>
    <cellStyle name="Note 6 5 2 12 2" xfId="33858"/>
    <cellStyle name="Note 6 5 2 12 2 2" xfId="33859"/>
    <cellStyle name="Note 6 5 2 12 3" xfId="33860"/>
    <cellStyle name="Note 6 5 2 13" xfId="33861"/>
    <cellStyle name="Note 6 5 2 13 2" xfId="33862"/>
    <cellStyle name="Note 6 5 2 13 2 2" xfId="33863"/>
    <cellStyle name="Note 6 5 2 13 3" xfId="33864"/>
    <cellStyle name="Note 6 5 2 14" xfId="33865"/>
    <cellStyle name="Note 6 5 2 14 2" xfId="33866"/>
    <cellStyle name="Note 6 5 2 14 2 2" xfId="33867"/>
    <cellStyle name="Note 6 5 2 14 3" xfId="33868"/>
    <cellStyle name="Note 6 5 2 15" xfId="33869"/>
    <cellStyle name="Note 6 5 2 15 2" xfId="33870"/>
    <cellStyle name="Note 6 5 2 15 2 2" xfId="33871"/>
    <cellStyle name="Note 6 5 2 15 3" xfId="33872"/>
    <cellStyle name="Note 6 5 2 16" xfId="33873"/>
    <cellStyle name="Note 6 5 2 16 2" xfId="33874"/>
    <cellStyle name="Note 6 5 2 16 2 2" xfId="33875"/>
    <cellStyle name="Note 6 5 2 16 3" xfId="33876"/>
    <cellStyle name="Note 6 5 2 17" xfId="33877"/>
    <cellStyle name="Note 6 5 2 17 2" xfId="33878"/>
    <cellStyle name="Note 6 5 2 17 2 2" xfId="33879"/>
    <cellStyle name="Note 6 5 2 17 3" xfId="33880"/>
    <cellStyle name="Note 6 5 2 18" xfId="33881"/>
    <cellStyle name="Note 6 5 2 18 2" xfId="33882"/>
    <cellStyle name="Note 6 5 2 18 2 2" xfId="33883"/>
    <cellStyle name="Note 6 5 2 18 3" xfId="33884"/>
    <cellStyle name="Note 6 5 2 19" xfId="33885"/>
    <cellStyle name="Note 6 5 2 19 2" xfId="33886"/>
    <cellStyle name="Note 6 5 2 19 2 2" xfId="33887"/>
    <cellStyle name="Note 6 5 2 19 3" xfId="33888"/>
    <cellStyle name="Note 6 5 2 2" xfId="33889"/>
    <cellStyle name="Note 6 5 2 2 2" xfId="33890"/>
    <cellStyle name="Note 6 5 2 2 2 2" xfId="33891"/>
    <cellStyle name="Note 6 5 2 2 2 3" xfId="33892"/>
    <cellStyle name="Note 6 5 2 2 3" xfId="33893"/>
    <cellStyle name="Note 6 5 2 2 4" xfId="33894"/>
    <cellStyle name="Note 6 5 2 20" xfId="33895"/>
    <cellStyle name="Note 6 5 2 20 2" xfId="33896"/>
    <cellStyle name="Note 6 5 2 20 2 2" xfId="33897"/>
    <cellStyle name="Note 6 5 2 20 3" xfId="33898"/>
    <cellStyle name="Note 6 5 2 21" xfId="33899"/>
    <cellStyle name="Note 6 5 2 21 2" xfId="33900"/>
    <cellStyle name="Note 6 5 2 22" xfId="33901"/>
    <cellStyle name="Note 6 5 2 3" xfId="33902"/>
    <cellStyle name="Note 6 5 2 3 2" xfId="33903"/>
    <cellStyle name="Note 6 5 2 3 2 2" xfId="33904"/>
    <cellStyle name="Note 6 5 2 3 3" xfId="33905"/>
    <cellStyle name="Note 6 5 2 4" xfId="33906"/>
    <cellStyle name="Note 6 5 2 4 2" xfId="33907"/>
    <cellStyle name="Note 6 5 2 4 2 2" xfId="33908"/>
    <cellStyle name="Note 6 5 2 4 3" xfId="33909"/>
    <cellStyle name="Note 6 5 2 5" xfId="33910"/>
    <cellStyle name="Note 6 5 2 5 2" xfId="33911"/>
    <cellStyle name="Note 6 5 2 5 2 2" xfId="33912"/>
    <cellStyle name="Note 6 5 2 5 3" xfId="33913"/>
    <cellStyle name="Note 6 5 2 6" xfId="33914"/>
    <cellStyle name="Note 6 5 2 6 2" xfId="33915"/>
    <cellStyle name="Note 6 5 2 6 2 2" xfId="33916"/>
    <cellStyle name="Note 6 5 2 6 3" xfId="33917"/>
    <cellStyle name="Note 6 5 2 7" xfId="33918"/>
    <cellStyle name="Note 6 5 2 7 2" xfId="33919"/>
    <cellStyle name="Note 6 5 2 7 2 2" xfId="33920"/>
    <cellStyle name="Note 6 5 2 7 3" xfId="33921"/>
    <cellStyle name="Note 6 5 2 8" xfId="33922"/>
    <cellStyle name="Note 6 5 2 8 2" xfId="33923"/>
    <cellStyle name="Note 6 5 2 8 2 2" xfId="33924"/>
    <cellStyle name="Note 6 5 2 8 3" xfId="33925"/>
    <cellStyle name="Note 6 5 2 9" xfId="33926"/>
    <cellStyle name="Note 6 5 2 9 2" xfId="33927"/>
    <cellStyle name="Note 6 5 2 9 2 2" xfId="33928"/>
    <cellStyle name="Note 6 5 2 9 3" xfId="33929"/>
    <cellStyle name="Note 6 5 3" xfId="33930"/>
    <cellStyle name="Note 6 5 3 2" xfId="33931"/>
    <cellStyle name="Note 6 5 3 2 2" xfId="33932"/>
    <cellStyle name="Note 6 5 3 2 3" xfId="33933"/>
    <cellStyle name="Note 6 5 3 3" xfId="33934"/>
    <cellStyle name="Note 6 5 3 4" xfId="33935"/>
    <cellStyle name="Note 6 5 4" xfId="33936"/>
    <cellStyle name="Note 6 5 4 2" xfId="33937"/>
    <cellStyle name="Note 6 5 4 2 2" xfId="33938"/>
    <cellStyle name="Note 6 5 4 3" xfId="33939"/>
    <cellStyle name="Note 6 5 5" xfId="33940"/>
    <cellStyle name="Note 6 5 5 2" xfId="33941"/>
    <cellStyle name="Note 6 5 5 2 2" xfId="33942"/>
    <cellStyle name="Note 6 5 5 3" xfId="33943"/>
    <cellStyle name="Note 6 5 6" xfId="33944"/>
    <cellStyle name="Note 6 5 6 2" xfId="33945"/>
    <cellStyle name="Note 6 5 6 2 2" xfId="33946"/>
    <cellStyle name="Note 6 5 6 3" xfId="33947"/>
    <cellStyle name="Note 6 5 7" xfId="33948"/>
    <cellStyle name="Note 6 5 7 2" xfId="33949"/>
    <cellStyle name="Note 6 5 7 2 2" xfId="33950"/>
    <cellStyle name="Note 6 5 7 3" xfId="33951"/>
    <cellStyle name="Note 6 5 8" xfId="33952"/>
    <cellStyle name="Note 6 5 8 2" xfId="33953"/>
    <cellStyle name="Note 6 5 8 2 2" xfId="33954"/>
    <cellStyle name="Note 6 5 8 3" xfId="33955"/>
    <cellStyle name="Note 6 5 9" xfId="33956"/>
    <cellStyle name="Note 6 5 9 2" xfId="33957"/>
    <cellStyle name="Note 6 5 9 2 2" xfId="33958"/>
    <cellStyle name="Note 6 5 9 3" xfId="33959"/>
    <cellStyle name="Note 6 6" xfId="33960"/>
    <cellStyle name="Note 6 6 10" xfId="33961"/>
    <cellStyle name="Note 6 6 10 2" xfId="33962"/>
    <cellStyle name="Note 6 6 10 2 2" xfId="33963"/>
    <cellStyle name="Note 6 6 10 3" xfId="33964"/>
    <cellStyle name="Note 6 6 11" xfId="33965"/>
    <cellStyle name="Note 6 6 11 2" xfId="33966"/>
    <cellStyle name="Note 6 6 11 2 2" xfId="33967"/>
    <cellStyle name="Note 6 6 11 3" xfId="33968"/>
    <cellStyle name="Note 6 6 12" xfId="33969"/>
    <cellStyle name="Note 6 6 12 2" xfId="33970"/>
    <cellStyle name="Note 6 6 12 2 2" xfId="33971"/>
    <cellStyle name="Note 6 6 12 3" xfId="33972"/>
    <cellStyle name="Note 6 6 13" xfId="33973"/>
    <cellStyle name="Note 6 6 13 2" xfId="33974"/>
    <cellStyle name="Note 6 6 13 2 2" xfId="33975"/>
    <cellStyle name="Note 6 6 13 3" xfId="33976"/>
    <cellStyle name="Note 6 6 14" xfId="33977"/>
    <cellStyle name="Note 6 6 14 2" xfId="33978"/>
    <cellStyle name="Note 6 6 14 2 2" xfId="33979"/>
    <cellStyle name="Note 6 6 14 3" xfId="33980"/>
    <cellStyle name="Note 6 6 15" xfId="33981"/>
    <cellStyle name="Note 6 6 15 2" xfId="33982"/>
    <cellStyle name="Note 6 6 15 2 2" xfId="33983"/>
    <cellStyle name="Note 6 6 15 3" xfId="33984"/>
    <cellStyle name="Note 6 6 16" xfId="33985"/>
    <cellStyle name="Note 6 6 16 2" xfId="33986"/>
    <cellStyle name="Note 6 6 16 2 2" xfId="33987"/>
    <cellStyle name="Note 6 6 16 3" xfId="33988"/>
    <cellStyle name="Note 6 6 17" xfId="33989"/>
    <cellStyle name="Note 6 6 17 2" xfId="33990"/>
    <cellStyle name="Note 6 6 17 2 2" xfId="33991"/>
    <cellStyle name="Note 6 6 17 3" xfId="33992"/>
    <cellStyle name="Note 6 6 18" xfId="33993"/>
    <cellStyle name="Note 6 6 18 2" xfId="33994"/>
    <cellStyle name="Note 6 6 18 2 2" xfId="33995"/>
    <cellStyle name="Note 6 6 18 3" xfId="33996"/>
    <cellStyle name="Note 6 6 19" xfId="33997"/>
    <cellStyle name="Note 6 6 19 2" xfId="33998"/>
    <cellStyle name="Note 6 6 19 2 2" xfId="33999"/>
    <cellStyle name="Note 6 6 19 3" xfId="34000"/>
    <cellStyle name="Note 6 6 2" xfId="34001"/>
    <cellStyle name="Note 6 6 2 10" xfId="34002"/>
    <cellStyle name="Note 6 6 2 10 2" xfId="34003"/>
    <cellStyle name="Note 6 6 2 10 2 2" xfId="34004"/>
    <cellStyle name="Note 6 6 2 10 3" xfId="34005"/>
    <cellStyle name="Note 6 6 2 11" xfId="34006"/>
    <cellStyle name="Note 6 6 2 11 2" xfId="34007"/>
    <cellStyle name="Note 6 6 2 11 2 2" xfId="34008"/>
    <cellStyle name="Note 6 6 2 11 3" xfId="34009"/>
    <cellStyle name="Note 6 6 2 12" xfId="34010"/>
    <cellStyle name="Note 6 6 2 12 2" xfId="34011"/>
    <cellStyle name="Note 6 6 2 12 2 2" xfId="34012"/>
    <cellStyle name="Note 6 6 2 12 3" xfId="34013"/>
    <cellStyle name="Note 6 6 2 13" xfId="34014"/>
    <cellStyle name="Note 6 6 2 13 2" xfId="34015"/>
    <cellStyle name="Note 6 6 2 13 2 2" xfId="34016"/>
    <cellStyle name="Note 6 6 2 13 3" xfId="34017"/>
    <cellStyle name="Note 6 6 2 14" xfId="34018"/>
    <cellStyle name="Note 6 6 2 14 2" xfId="34019"/>
    <cellStyle name="Note 6 6 2 14 2 2" xfId="34020"/>
    <cellStyle name="Note 6 6 2 14 3" xfId="34021"/>
    <cellStyle name="Note 6 6 2 15" xfId="34022"/>
    <cellStyle name="Note 6 6 2 15 2" xfId="34023"/>
    <cellStyle name="Note 6 6 2 15 2 2" xfId="34024"/>
    <cellStyle name="Note 6 6 2 15 3" xfId="34025"/>
    <cellStyle name="Note 6 6 2 16" xfId="34026"/>
    <cellStyle name="Note 6 6 2 16 2" xfId="34027"/>
    <cellStyle name="Note 6 6 2 16 2 2" xfId="34028"/>
    <cellStyle name="Note 6 6 2 16 3" xfId="34029"/>
    <cellStyle name="Note 6 6 2 17" xfId="34030"/>
    <cellStyle name="Note 6 6 2 17 2" xfId="34031"/>
    <cellStyle name="Note 6 6 2 17 2 2" xfId="34032"/>
    <cellStyle name="Note 6 6 2 17 3" xfId="34033"/>
    <cellStyle name="Note 6 6 2 18" xfId="34034"/>
    <cellStyle name="Note 6 6 2 18 2" xfId="34035"/>
    <cellStyle name="Note 6 6 2 18 2 2" xfId="34036"/>
    <cellStyle name="Note 6 6 2 18 3" xfId="34037"/>
    <cellStyle name="Note 6 6 2 19" xfId="34038"/>
    <cellStyle name="Note 6 6 2 19 2" xfId="34039"/>
    <cellStyle name="Note 6 6 2 19 2 2" xfId="34040"/>
    <cellStyle name="Note 6 6 2 19 3" xfId="34041"/>
    <cellStyle name="Note 6 6 2 2" xfId="34042"/>
    <cellStyle name="Note 6 6 2 2 2" xfId="34043"/>
    <cellStyle name="Note 6 6 2 2 2 2" xfId="34044"/>
    <cellStyle name="Note 6 6 2 2 3" xfId="34045"/>
    <cellStyle name="Note 6 6 2 20" xfId="34046"/>
    <cellStyle name="Note 6 6 2 20 2" xfId="34047"/>
    <cellStyle name="Note 6 6 2 20 2 2" xfId="34048"/>
    <cellStyle name="Note 6 6 2 20 3" xfId="34049"/>
    <cellStyle name="Note 6 6 2 21" xfId="34050"/>
    <cellStyle name="Note 6 6 2 21 2" xfId="34051"/>
    <cellStyle name="Note 6 6 2 22" xfId="34052"/>
    <cellStyle name="Note 6 6 2 3" xfId="34053"/>
    <cellStyle name="Note 6 6 2 3 2" xfId="34054"/>
    <cellStyle name="Note 6 6 2 3 2 2" xfId="34055"/>
    <cellStyle name="Note 6 6 2 3 3" xfId="34056"/>
    <cellStyle name="Note 6 6 2 4" xfId="34057"/>
    <cellStyle name="Note 6 6 2 4 2" xfId="34058"/>
    <cellStyle name="Note 6 6 2 4 2 2" xfId="34059"/>
    <cellStyle name="Note 6 6 2 4 3" xfId="34060"/>
    <cellStyle name="Note 6 6 2 5" xfId="34061"/>
    <cellStyle name="Note 6 6 2 5 2" xfId="34062"/>
    <cellStyle name="Note 6 6 2 5 2 2" xfId="34063"/>
    <cellStyle name="Note 6 6 2 5 3" xfId="34064"/>
    <cellStyle name="Note 6 6 2 6" xfId="34065"/>
    <cellStyle name="Note 6 6 2 6 2" xfId="34066"/>
    <cellStyle name="Note 6 6 2 6 2 2" xfId="34067"/>
    <cellStyle name="Note 6 6 2 6 3" xfId="34068"/>
    <cellStyle name="Note 6 6 2 7" xfId="34069"/>
    <cellStyle name="Note 6 6 2 7 2" xfId="34070"/>
    <cellStyle name="Note 6 6 2 7 2 2" xfId="34071"/>
    <cellStyle name="Note 6 6 2 7 3" xfId="34072"/>
    <cellStyle name="Note 6 6 2 8" xfId="34073"/>
    <cellStyle name="Note 6 6 2 8 2" xfId="34074"/>
    <cellStyle name="Note 6 6 2 8 2 2" xfId="34075"/>
    <cellStyle name="Note 6 6 2 8 3" xfId="34076"/>
    <cellStyle name="Note 6 6 2 9" xfId="34077"/>
    <cellStyle name="Note 6 6 2 9 2" xfId="34078"/>
    <cellStyle name="Note 6 6 2 9 2 2" xfId="34079"/>
    <cellStyle name="Note 6 6 2 9 3" xfId="34080"/>
    <cellStyle name="Note 6 6 20" xfId="34081"/>
    <cellStyle name="Note 6 6 20 2" xfId="34082"/>
    <cellStyle name="Note 6 6 20 2 2" xfId="34083"/>
    <cellStyle name="Note 6 6 20 3" xfId="34084"/>
    <cellStyle name="Note 6 6 21" xfId="34085"/>
    <cellStyle name="Note 6 6 21 2" xfId="34086"/>
    <cellStyle name="Note 6 6 21 2 2" xfId="34087"/>
    <cellStyle name="Note 6 6 21 3" xfId="34088"/>
    <cellStyle name="Note 6 6 22" xfId="34089"/>
    <cellStyle name="Note 6 6 22 2" xfId="34090"/>
    <cellStyle name="Note 6 6 23" xfId="34091"/>
    <cellStyle name="Note 6 6 3" xfId="34092"/>
    <cellStyle name="Note 6 6 3 2" xfId="34093"/>
    <cellStyle name="Note 6 6 3 2 2" xfId="34094"/>
    <cellStyle name="Note 6 6 3 3" xfId="34095"/>
    <cellStyle name="Note 6 6 4" xfId="34096"/>
    <cellStyle name="Note 6 6 4 2" xfId="34097"/>
    <cellStyle name="Note 6 6 4 2 2" xfId="34098"/>
    <cellStyle name="Note 6 6 4 3" xfId="34099"/>
    <cellStyle name="Note 6 6 5" xfId="34100"/>
    <cellStyle name="Note 6 6 5 2" xfId="34101"/>
    <cellStyle name="Note 6 6 5 2 2" xfId="34102"/>
    <cellStyle name="Note 6 6 5 3" xfId="34103"/>
    <cellStyle name="Note 6 6 6" xfId="34104"/>
    <cellStyle name="Note 6 6 6 2" xfId="34105"/>
    <cellStyle name="Note 6 6 6 2 2" xfId="34106"/>
    <cellStyle name="Note 6 6 6 3" xfId="34107"/>
    <cellStyle name="Note 6 6 7" xfId="34108"/>
    <cellStyle name="Note 6 6 7 2" xfId="34109"/>
    <cellStyle name="Note 6 6 7 2 2" xfId="34110"/>
    <cellStyle name="Note 6 6 7 3" xfId="34111"/>
    <cellStyle name="Note 6 6 8" xfId="34112"/>
    <cellStyle name="Note 6 6 8 2" xfId="34113"/>
    <cellStyle name="Note 6 6 8 2 2" xfId="34114"/>
    <cellStyle name="Note 6 6 8 3" xfId="34115"/>
    <cellStyle name="Note 6 6 9" xfId="34116"/>
    <cellStyle name="Note 6 6 9 2" xfId="34117"/>
    <cellStyle name="Note 6 6 9 2 2" xfId="34118"/>
    <cellStyle name="Note 6 6 9 3" xfId="34119"/>
    <cellStyle name="Note 6 7" xfId="34120"/>
    <cellStyle name="Note 6 7 10" xfId="34121"/>
    <cellStyle name="Note 6 7 10 2" xfId="34122"/>
    <cellStyle name="Note 6 7 10 2 2" xfId="34123"/>
    <cellStyle name="Note 6 7 10 3" xfId="34124"/>
    <cellStyle name="Note 6 7 11" xfId="34125"/>
    <cellStyle name="Note 6 7 11 2" xfId="34126"/>
    <cellStyle name="Note 6 7 11 2 2" xfId="34127"/>
    <cellStyle name="Note 6 7 11 3" xfId="34128"/>
    <cellStyle name="Note 6 7 12" xfId="34129"/>
    <cellStyle name="Note 6 7 12 2" xfId="34130"/>
    <cellStyle name="Note 6 7 12 2 2" xfId="34131"/>
    <cellStyle name="Note 6 7 12 3" xfId="34132"/>
    <cellStyle name="Note 6 7 13" xfId="34133"/>
    <cellStyle name="Note 6 7 13 2" xfId="34134"/>
    <cellStyle name="Note 6 7 13 2 2" xfId="34135"/>
    <cellStyle name="Note 6 7 13 3" xfId="34136"/>
    <cellStyle name="Note 6 7 14" xfId="34137"/>
    <cellStyle name="Note 6 7 14 2" xfId="34138"/>
    <cellStyle name="Note 6 7 14 2 2" xfId="34139"/>
    <cellStyle name="Note 6 7 14 3" xfId="34140"/>
    <cellStyle name="Note 6 7 15" xfId="34141"/>
    <cellStyle name="Note 6 7 15 2" xfId="34142"/>
    <cellStyle name="Note 6 7 15 2 2" xfId="34143"/>
    <cellStyle name="Note 6 7 15 3" xfId="34144"/>
    <cellStyle name="Note 6 7 16" xfId="34145"/>
    <cellStyle name="Note 6 7 16 2" xfId="34146"/>
    <cellStyle name="Note 6 7 16 2 2" xfId="34147"/>
    <cellStyle name="Note 6 7 16 3" xfId="34148"/>
    <cellStyle name="Note 6 7 17" xfId="34149"/>
    <cellStyle name="Note 6 7 17 2" xfId="34150"/>
    <cellStyle name="Note 6 7 17 2 2" xfId="34151"/>
    <cellStyle name="Note 6 7 17 3" xfId="34152"/>
    <cellStyle name="Note 6 7 18" xfId="34153"/>
    <cellStyle name="Note 6 7 18 2" xfId="34154"/>
    <cellStyle name="Note 6 7 18 2 2" xfId="34155"/>
    <cellStyle name="Note 6 7 18 3" xfId="34156"/>
    <cellStyle name="Note 6 7 19" xfId="34157"/>
    <cellStyle name="Note 6 7 19 2" xfId="34158"/>
    <cellStyle name="Note 6 7 19 2 2" xfId="34159"/>
    <cellStyle name="Note 6 7 19 3" xfId="34160"/>
    <cellStyle name="Note 6 7 2" xfId="34161"/>
    <cellStyle name="Note 6 7 2 2" xfId="34162"/>
    <cellStyle name="Note 6 7 2 2 2" xfId="34163"/>
    <cellStyle name="Note 6 7 2 3" xfId="34164"/>
    <cellStyle name="Note 6 7 20" xfId="34165"/>
    <cellStyle name="Note 6 7 20 2" xfId="34166"/>
    <cellStyle name="Note 6 7 20 2 2" xfId="34167"/>
    <cellStyle name="Note 6 7 20 3" xfId="34168"/>
    <cellStyle name="Note 6 7 21" xfId="34169"/>
    <cellStyle name="Note 6 7 21 2" xfId="34170"/>
    <cellStyle name="Note 6 7 22" xfId="34171"/>
    <cellStyle name="Note 6 7 3" xfId="34172"/>
    <cellStyle name="Note 6 7 3 2" xfId="34173"/>
    <cellStyle name="Note 6 7 3 2 2" xfId="34174"/>
    <cellStyle name="Note 6 7 3 3" xfId="34175"/>
    <cellStyle name="Note 6 7 4" xfId="34176"/>
    <cellStyle name="Note 6 7 4 2" xfId="34177"/>
    <cellStyle name="Note 6 7 4 2 2" xfId="34178"/>
    <cellStyle name="Note 6 7 4 3" xfId="34179"/>
    <cellStyle name="Note 6 7 5" xfId="34180"/>
    <cellStyle name="Note 6 7 5 2" xfId="34181"/>
    <cellStyle name="Note 6 7 5 2 2" xfId="34182"/>
    <cellStyle name="Note 6 7 5 3" xfId="34183"/>
    <cellStyle name="Note 6 7 6" xfId="34184"/>
    <cellStyle name="Note 6 7 6 2" xfId="34185"/>
    <cellStyle name="Note 6 7 6 2 2" xfId="34186"/>
    <cellStyle name="Note 6 7 6 3" xfId="34187"/>
    <cellStyle name="Note 6 7 7" xfId="34188"/>
    <cellStyle name="Note 6 7 7 2" xfId="34189"/>
    <cellStyle name="Note 6 7 7 2 2" xfId="34190"/>
    <cellStyle name="Note 6 7 7 3" xfId="34191"/>
    <cellStyle name="Note 6 7 8" xfId="34192"/>
    <cellStyle name="Note 6 7 8 2" xfId="34193"/>
    <cellStyle name="Note 6 7 8 2 2" xfId="34194"/>
    <cellStyle name="Note 6 7 8 3" xfId="34195"/>
    <cellStyle name="Note 6 7 9" xfId="34196"/>
    <cellStyle name="Note 6 7 9 2" xfId="34197"/>
    <cellStyle name="Note 6 7 9 2 2" xfId="34198"/>
    <cellStyle name="Note 6 7 9 3" xfId="34199"/>
    <cellStyle name="Note 6 8" xfId="34200"/>
    <cellStyle name="Note 6 8 2" xfId="34201"/>
    <cellStyle name="Note 6 8 2 2" xfId="34202"/>
    <cellStyle name="Note 6 8 3" xfId="34203"/>
    <cellStyle name="Note 6 9" xfId="34204"/>
    <cellStyle name="Note 6 9 2" xfId="34205"/>
    <cellStyle name="Note 6 9 2 2" xfId="34206"/>
    <cellStyle name="Note 6 9 3" xfId="34207"/>
    <cellStyle name="Note 7" xfId="34208"/>
    <cellStyle name="Note 7 2" xfId="34209"/>
    <cellStyle name="Note 7 2 2" xfId="34210"/>
    <cellStyle name="Note 7 2 3" xfId="34211"/>
    <cellStyle name="Note 7 3" xfId="34212"/>
    <cellStyle name="Note 7 3 2" xfId="34213"/>
    <cellStyle name="Note 7 3 3" xfId="34214"/>
    <cellStyle name="Note 7 4" xfId="34215"/>
    <cellStyle name="Note 7 5" xfId="34216"/>
    <cellStyle name="Note 8" xfId="34217"/>
    <cellStyle name="Note 8 2" xfId="34218"/>
    <cellStyle name="Note 8 3" xfId="34219"/>
    <cellStyle name="Note 9" xfId="34220"/>
    <cellStyle name="Note 9 2" xfId="34221"/>
    <cellStyle name="Note 9 3" xfId="34222"/>
    <cellStyle name="Output 2" xfId="34223"/>
    <cellStyle name="Output 2 10" xfId="34224"/>
    <cellStyle name="Output 2 10 2" xfId="34225"/>
    <cellStyle name="Output 2 10 2 2" xfId="34226"/>
    <cellStyle name="Output 2 10 3" xfId="34227"/>
    <cellStyle name="Output 2 11" xfId="34228"/>
    <cellStyle name="Output 2 11 2" xfId="34229"/>
    <cellStyle name="Output 2 11 2 2" xfId="34230"/>
    <cellStyle name="Output 2 11 3" xfId="34231"/>
    <cellStyle name="Output 2 12" xfId="34232"/>
    <cellStyle name="Output 2 12 2" xfId="34233"/>
    <cellStyle name="Output 2 12 2 2" xfId="34234"/>
    <cellStyle name="Output 2 12 3" xfId="34235"/>
    <cellStyle name="Output 2 13" xfId="34236"/>
    <cellStyle name="Output 2 13 2" xfId="34237"/>
    <cellStyle name="Output 2 13 2 2" xfId="34238"/>
    <cellStyle name="Output 2 13 3" xfId="34239"/>
    <cellStyle name="Output 2 14" xfId="34240"/>
    <cellStyle name="Output 2 14 2" xfId="34241"/>
    <cellStyle name="Output 2 14 2 2" xfId="34242"/>
    <cellStyle name="Output 2 14 3" xfId="34243"/>
    <cellStyle name="Output 2 15" xfId="34244"/>
    <cellStyle name="Output 2 15 2" xfId="34245"/>
    <cellStyle name="Output 2 15 2 2" xfId="34246"/>
    <cellStyle name="Output 2 15 3" xfId="34247"/>
    <cellStyle name="Output 2 16" xfId="34248"/>
    <cellStyle name="Output 2 16 2" xfId="34249"/>
    <cellStyle name="Output 2 16 2 2" xfId="34250"/>
    <cellStyle name="Output 2 16 3" xfId="34251"/>
    <cellStyle name="Output 2 17" xfId="34252"/>
    <cellStyle name="Output 2 17 2" xfId="34253"/>
    <cellStyle name="Output 2 17 2 2" xfId="34254"/>
    <cellStyle name="Output 2 17 3" xfId="34255"/>
    <cellStyle name="Output 2 18" xfId="34256"/>
    <cellStyle name="Output 2 18 2" xfId="34257"/>
    <cellStyle name="Output 2 18 2 2" xfId="34258"/>
    <cellStyle name="Output 2 18 3" xfId="34259"/>
    <cellStyle name="Output 2 19" xfId="34260"/>
    <cellStyle name="Output 2 19 2" xfId="34261"/>
    <cellStyle name="Output 2 19 2 2" xfId="34262"/>
    <cellStyle name="Output 2 19 3" xfId="34263"/>
    <cellStyle name="Output 2 2" xfId="34264"/>
    <cellStyle name="Output 2 2 10" xfId="34265"/>
    <cellStyle name="Output 2 2 10 2" xfId="34266"/>
    <cellStyle name="Output 2 2 10 2 2" xfId="34267"/>
    <cellStyle name="Output 2 2 10 3" xfId="34268"/>
    <cellStyle name="Output 2 2 11" xfId="34269"/>
    <cellStyle name="Output 2 2 11 2" xfId="34270"/>
    <cellStyle name="Output 2 2 11 2 2" xfId="34271"/>
    <cellStyle name="Output 2 2 11 3" xfId="34272"/>
    <cellStyle name="Output 2 2 12" xfId="34273"/>
    <cellStyle name="Output 2 2 12 2" xfId="34274"/>
    <cellStyle name="Output 2 2 12 2 2" xfId="34275"/>
    <cellStyle name="Output 2 2 12 3" xfId="34276"/>
    <cellStyle name="Output 2 2 13" xfId="34277"/>
    <cellStyle name="Output 2 2 13 2" xfId="34278"/>
    <cellStyle name="Output 2 2 13 2 2" xfId="34279"/>
    <cellStyle name="Output 2 2 13 3" xfId="34280"/>
    <cellStyle name="Output 2 2 14" xfId="34281"/>
    <cellStyle name="Output 2 2 14 2" xfId="34282"/>
    <cellStyle name="Output 2 2 14 2 2" xfId="34283"/>
    <cellStyle name="Output 2 2 14 3" xfId="34284"/>
    <cellStyle name="Output 2 2 15" xfId="34285"/>
    <cellStyle name="Output 2 2 15 2" xfId="34286"/>
    <cellStyle name="Output 2 2 15 2 2" xfId="34287"/>
    <cellStyle name="Output 2 2 15 3" xfId="34288"/>
    <cellStyle name="Output 2 2 16" xfId="34289"/>
    <cellStyle name="Output 2 2 16 2" xfId="34290"/>
    <cellStyle name="Output 2 2 16 2 2" xfId="34291"/>
    <cellStyle name="Output 2 2 16 3" xfId="34292"/>
    <cellStyle name="Output 2 2 17" xfId="34293"/>
    <cellStyle name="Output 2 2 17 2" xfId="34294"/>
    <cellStyle name="Output 2 2 17 2 2" xfId="34295"/>
    <cellStyle name="Output 2 2 17 3" xfId="34296"/>
    <cellStyle name="Output 2 2 18" xfId="34297"/>
    <cellStyle name="Output 2 2 18 2" xfId="34298"/>
    <cellStyle name="Output 2 2 18 2 2" xfId="34299"/>
    <cellStyle name="Output 2 2 18 3" xfId="34300"/>
    <cellStyle name="Output 2 2 19" xfId="34301"/>
    <cellStyle name="Output 2 2 19 2" xfId="34302"/>
    <cellStyle name="Output 2 2 19 2 2" xfId="34303"/>
    <cellStyle name="Output 2 2 19 3" xfId="34304"/>
    <cellStyle name="Output 2 2 2" xfId="34305"/>
    <cellStyle name="Output 2 2 2 10" xfId="34306"/>
    <cellStyle name="Output 2 2 2 10 2" xfId="34307"/>
    <cellStyle name="Output 2 2 2 10 2 2" xfId="34308"/>
    <cellStyle name="Output 2 2 2 10 3" xfId="34309"/>
    <cellStyle name="Output 2 2 2 11" xfId="34310"/>
    <cellStyle name="Output 2 2 2 11 2" xfId="34311"/>
    <cellStyle name="Output 2 2 2 11 2 2" xfId="34312"/>
    <cellStyle name="Output 2 2 2 11 3" xfId="34313"/>
    <cellStyle name="Output 2 2 2 12" xfId="34314"/>
    <cellStyle name="Output 2 2 2 12 2" xfId="34315"/>
    <cellStyle name="Output 2 2 2 12 2 2" xfId="34316"/>
    <cellStyle name="Output 2 2 2 12 3" xfId="34317"/>
    <cellStyle name="Output 2 2 2 13" xfId="34318"/>
    <cellStyle name="Output 2 2 2 13 2" xfId="34319"/>
    <cellStyle name="Output 2 2 2 13 2 2" xfId="34320"/>
    <cellStyle name="Output 2 2 2 13 3" xfId="34321"/>
    <cellStyle name="Output 2 2 2 14" xfId="34322"/>
    <cellStyle name="Output 2 2 2 14 2" xfId="34323"/>
    <cellStyle name="Output 2 2 2 14 2 2" xfId="34324"/>
    <cellStyle name="Output 2 2 2 14 3" xfId="34325"/>
    <cellStyle name="Output 2 2 2 15" xfId="34326"/>
    <cellStyle name="Output 2 2 2 15 2" xfId="34327"/>
    <cellStyle name="Output 2 2 2 15 2 2" xfId="34328"/>
    <cellStyle name="Output 2 2 2 15 3" xfId="34329"/>
    <cellStyle name="Output 2 2 2 16" xfId="34330"/>
    <cellStyle name="Output 2 2 2 16 2" xfId="34331"/>
    <cellStyle name="Output 2 2 2 16 2 2" xfId="34332"/>
    <cellStyle name="Output 2 2 2 16 3" xfId="34333"/>
    <cellStyle name="Output 2 2 2 17" xfId="34334"/>
    <cellStyle name="Output 2 2 2 17 2" xfId="34335"/>
    <cellStyle name="Output 2 2 2 17 2 2" xfId="34336"/>
    <cellStyle name="Output 2 2 2 17 3" xfId="34337"/>
    <cellStyle name="Output 2 2 2 18" xfId="34338"/>
    <cellStyle name="Output 2 2 2 18 2" xfId="34339"/>
    <cellStyle name="Output 2 2 2 19" xfId="34340"/>
    <cellStyle name="Output 2 2 2 2" xfId="34341"/>
    <cellStyle name="Output 2 2 2 2 10" xfId="34342"/>
    <cellStyle name="Output 2 2 2 2 10 2" xfId="34343"/>
    <cellStyle name="Output 2 2 2 2 10 2 2" xfId="34344"/>
    <cellStyle name="Output 2 2 2 2 10 3" xfId="34345"/>
    <cellStyle name="Output 2 2 2 2 11" xfId="34346"/>
    <cellStyle name="Output 2 2 2 2 11 2" xfId="34347"/>
    <cellStyle name="Output 2 2 2 2 11 2 2" xfId="34348"/>
    <cellStyle name="Output 2 2 2 2 11 3" xfId="34349"/>
    <cellStyle name="Output 2 2 2 2 12" xfId="34350"/>
    <cellStyle name="Output 2 2 2 2 12 2" xfId="34351"/>
    <cellStyle name="Output 2 2 2 2 12 2 2" xfId="34352"/>
    <cellStyle name="Output 2 2 2 2 12 3" xfId="34353"/>
    <cellStyle name="Output 2 2 2 2 13" xfId="34354"/>
    <cellStyle name="Output 2 2 2 2 13 2" xfId="34355"/>
    <cellStyle name="Output 2 2 2 2 13 2 2" xfId="34356"/>
    <cellStyle name="Output 2 2 2 2 13 3" xfId="34357"/>
    <cellStyle name="Output 2 2 2 2 14" xfId="34358"/>
    <cellStyle name="Output 2 2 2 2 14 2" xfId="34359"/>
    <cellStyle name="Output 2 2 2 2 14 2 2" xfId="34360"/>
    <cellStyle name="Output 2 2 2 2 14 3" xfId="34361"/>
    <cellStyle name="Output 2 2 2 2 15" xfId="34362"/>
    <cellStyle name="Output 2 2 2 2 15 2" xfId="34363"/>
    <cellStyle name="Output 2 2 2 2 15 2 2" xfId="34364"/>
    <cellStyle name="Output 2 2 2 2 15 3" xfId="34365"/>
    <cellStyle name="Output 2 2 2 2 16" xfId="34366"/>
    <cellStyle name="Output 2 2 2 2 16 2" xfId="34367"/>
    <cellStyle name="Output 2 2 2 2 16 2 2" xfId="34368"/>
    <cellStyle name="Output 2 2 2 2 16 3" xfId="34369"/>
    <cellStyle name="Output 2 2 2 2 17" xfId="34370"/>
    <cellStyle name="Output 2 2 2 2 17 2" xfId="34371"/>
    <cellStyle name="Output 2 2 2 2 17 2 2" xfId="34372"/>
    <cellStyle name="Output 2 2 2 2 17 3" xfId="34373"/>
    <cellStyle name="Output 2 2 2 2 18" xfId="34374"/>
    <cellStyle name="Output 2 2 2 2 18 2" xfId="34375"/>
    <cellStyle name="Output 2 2 2 2 18 2 2" xfId="34376"/>
    <cellStyle name="Output 2 2 2 2 18 3" xfId="34377"/>
    <cellStyle name="Output 2 2 2 2 19" xfId="34378"/>
    <cellStyle name="Output 2 2 2 2 19 2" xfId="34379"/>
    <cellStyle name="Output 2 2 2 2 19 2 2" xfId="34380"/>
    <cellStyle name="Output 2 2 2 2 19 3" xfId="34381"/>
    <cellStyle name="Output 2 2 2 2 2" xfId="34382"/>
    <cellStyle name="Output 2 2 2 2 2 2" xfId="34383"/>
    <cellStyle name="Output 2 2 2 2 2 2 2" xfId="34384"/>
    <cellStyle name="Output 2 2 2 2 2 3" xfId="34385"/>
    <cellStyle name="Output 2 2 2 2 20" xfId="34386"/>
    <cellStyle name="Output 2 2 2 2 20 2" xfId="34387"/>
    <cellStyle name="Output 2 2 2 2 20 2 2" xfId="34388"/>
    <cellStyle name="Output 2 2 2 2 20 3" xfId="34389"/>
    <cellStyle name="Output 2 2 2 2 21" xfId="34390"/>
    <cellStyle name="Output 2 2 2 2 21 2" xfId="34391"/>
    <cellStyle name="Output 2 2 2 2 22" xfId="34392"/>
    <cellStyle name="Output 2 2 2 2 3" xfId="34393"/>
    <cellStyle name="Output 2 2 2 2 3 2" xfId="34394"/>
    <cellStyle name="Output 2 2 2 2 3 2 2" xfId="34395"/>
    <cellStyle name="Output 2 2 2 2 3 3" xfId="34396"/>
    <cellStyle name="Output 2 2 2 2 4" xfId="34397"/>
    <cellStyle name="Output 2 2 2 2 4 2" xfId="34398"/>
    <cellStyle name="Output 2 2 2 2 4 2 2" xfId="34399"/>
    <cellStyle name="Output 2 2 2 2 4 3" xfId="34400"/>
    <cellStyle name="Output 2 2 2 2 5" xfId="34401"/>
    <cellStyle name="Output 2 2 2 2 5 2" xfId="34402"/>
    <cellStyle name="Output 2 2 2 2 5 2 2" xfId="34403"/>
    <cellStyle name="Output 2 2 2 2 5 3" xfId="34404"/>
    <cellStyle name="Output 2 2 2 2 6" xfId="34405"/>
    <cellStyle name="Output 2 2 2 2 6 2" xfId="34406"/>
    <cellStyle name="Output 2 2 2 2 6 2 2" xfId="34407"/>
    <cellStyle name="Output 2 2 2 2 6 3" xfId="34408"/>
    <cellStyle name="Output 2 2 2 2 7" xfId="34409"/>
    <cellStyle name="Output 2 2 2 2 7 2" xfId="34410"/>
    <cellStyle name="Output 2 2 2 2 7 2 2" xfId="34411"/>
    <cellStyle name="Output 2 2 2 2 7 3" xfId="34412"/>
    <cellStyle name="Output 2 2 2 2 8" xfId="34413"/>
    <cellStyle name="Output 2 2 2 2 8 2" xfId="34414"/>
    <cellStyle name="Output 2 2 2 2 8 2 2" xfId="34415"/>
    <cellStyle name="Output 2 2 2 2 8 3" xfId="34416"/>
    <cellStyle name="Output 2 2 2 2 9" xfId="34417"/>
    <cellStyle name="Output 2 2 2 2 9 2" xfId="34418"/>
    <cellStyle name="Output 2 2 2 2 9 2 2" xfId="34419"/>
    <cellStyle name="Output 2 2 2 2 9 3" xfId="34420"/>
    <cellStyle name="Output 2 2 2 3" xfId="34421"/>
    <cellStyle name="Output 2 2 2 3 2" xfId="34422"/>
    <cellStyle name="Output 2 2 2 3 2 2" xfId="34423"/>
    <cellStyle name="Output 2 2 2 3 3" xfId="34424"/>
    <cellStyle name="Output 2 2 2 4" xfId="34425"/>
    <cellStyle name="Output 2 2 2 4 2" xfId="34426"/>
    <cellStyle name="Output 2 2 2 4 2 2" xfId="34427"/>
    <cellStyle name="Output 2 2 2 4 3" xfId="34428"/>
    <cellStyle name="Output 2 2 2 5" xfId="34429"/>
    <cellStyle name="Output 2 2 2 5 2" xfId="34430"/>
    <cellStyle name="Output 2 2 2 5 2 2" xfId="34431"/>
    <cellStyle name="Output 2 2 2 5 3" xfId="34432"/>
    <cellStyle name="Output 2 2 2 6" xfId="34433"/>
    <cellStyle name="Output 2 2 2 6 2" xfId="34434"/>
    <cellStyle name="Output 2 2 2 6 2 2" xfId="34435"/>
    <cellStyle name="Output 2 2 2 6 3" xfId="34436"/>
    <cellStyle name="Output 2 2 2 7" xfId="34437"/>
    <cellStyle name="Output 2 2 2 7 2" xfId="34438"/>
    <cellStyle name="Output 2 2 2 7 2 2" xfId="34439"/>
    <cellStyle name="Output 2 2 2 7 3" xfId="34440"/>
    <cellStyle name="Output 2 2 2 8" xfId="34441"/>
    <cellStyle name="Output 2 2 2 8 2" xfId="34442"/>
    <cellStyle name="Output 2 2 2 8 2 2" xfId="34443"/>
    <cellStyle name="Output 2 2 2 8 3" xfId="34444"/>
    <cellStyle name="Output 2 2 2 9" xfId="34445"/>
    <cellStyle name="Output 2 2 2 9 2" xfId="34446"/>
    <cellStyle name="Output 2 2 2 9 2 2" xfId="34447"/>
    <cellStyle name="Output 2 2 2 9 3" xfId="34448"/>
    <cellStyle name="Output 2 2 20" xfId="34449"/>
    <cellStyle name="Output 2 2 20 2" xfId="34450"/>
    <cellStyle name="Output 2 2 20 2 2" xfId="34451"/>
    <cellStyle name="Output 2 2 20 3" xfId="34452"/>
    <cellStyle name="Output 2 2 21" xfId="34453"/>
    <cellStyle name="Output 2 2 21 2" xfId="34454"/>
    <cellStyle name="Output 2 2 22" xfId="34455"/>
    <cellStyle name="Output 2 2 3" xfId="34456"/>
    <cellStyle name="Output 2 2 3 10" xfId="34457"/>
    <cellStyle name="Output 2 2 3 10 2" xfId="34458"/>
    <cellStyle name="Output 2 2 3 10 2 2" xfId="34459"/>
    <cellStyle name="Output 2 2 3 10 3" xfId="34460"/>
    <cellStyle name="Output 2 2 3 11" xfId="34461"/>
    <cellStyle name="Output 2 2 3 11 2" xfId="34462"/>
    <cellStyle name="Output 2 2 3 11 2 2" xfId="34463"/>
    <cellStyle name="Output 2 2 3 11 3" xfId="34464"/>
    <cellStyle name="Output 2 2 3 12" xfId="34465"/>
    <cellStyle name="Output 2 2 3 12 2" xfId="34466"/>
    <cellStyle name="Output 2 2 3 12 2 2" xfId="34467"/>
    <cellStyle name="Output 2 2 3 12 3" xfId="34468"/>
    <cellStyle name="Output 2 2 3 13" xfId="34469"/>
    <cellStyle name="Output 2 2 3 13 2" xfId="34470"/>
    <cellStyle name="Output 2 2 3 13 2 2" xfId="34471"/>
    <cellStyle name="Output 2 2 3 13 3" xfId="34472"/>
    <cellStyle name="Output 2 2 3 14" xfId="34473"/>
    <cellStyle name="Output 2 2 3 14 2" xfId="34474"/>
    <cellStyle name="Output 2 2 3 14 2 2" xfId="34475"/>
    <cellStyle name="Output 2 2 3 14 3" xfId="34476"/>
    <cellStyle name="Output 2 2 3 15" xfId="34477"/>
    <cellStyle name="Output 2 2 3 15 2" xfId="34478"/>
    <cellStyle name="Output 2 2 3 15 2 2" xfId="34479"/>
    <cellStyle name="Output 2 2 3 15 3" xfId="34480"/>
    <cellStyle name="Output 2 2 3 16" xfId="34481"/>
    <cellStyle name="Output 2 2 3 16 2" xfId="34482"/>
    <cellStyle name="Output 2 2 3 16 2 2" xfId="34483"/>
    <cellStyle name="Output 2 2 3 16 3" xfId="34484"/>
    <cellStyle name="Output 2 2 3 17" xfId="34485"/>
    <cellStyle name="Output 2 2 3 17 2" xfId="34486"/>
    <cellStyle name="Output 2 2 3 17 2 2" xfId="34487"/>
    <cellStyle name="Output 2 2 3 17 3" xfId="34488"/>
    <cellStyle name="Output 2 2 3 18" xfId="34489"/>
    <cellStyle name="Output 2 2 3 18 2" xfId="34490"/>
    <cellStyle name="Output 2 2 3 19" xfId="34491"/>
    <cellStyle name="Output 2 2 3 2" xfId="34492"/>
    <cellStyle name="Output 2 2 3 2 10" xfId="34493"/>
    <cellStyle name="Output 2 2 3 2 10 2" xfId="34494"/>
    <cellStyle name="Output 2 2 3 2 10 2 2" xfId="34495"/>
    <cellStyle name="Output 2 2 3 2 10 3" xfId="34496"/>
    <cellStyle name="Output 2 2 3 2 11" xfId="34497"/>
    <cellStyle name="Output 2 2 3 2 11 2" xfId="34498"/>
    <cellStyle name="Output 2 2 3 2 11 2 2" xfId="34499"/>
    <cellStyle name="Output 2 2 3 2 11 3" xfId="34500"/>
    <cellStyle name="Output 2 2 3 2 12" xfId="34501"/>
    <cellStyle name="Output 2 2 3 2 12 2" xfId="34502"/>
    <cellStyle name="Output 2 2 3 2 12 2 2" xfId="34503"/>
    <cellStyle name="Output 2 2 3 2 12 3" xfId="34504"/>
    <cellStyle name="Output 2 2 3 2 13" xfId="34505"/>
    <cellStyle name="Output 2 2 3 2 13 2" xfId="34506"/>
    <cellStyle name="Output 2 2 3 2 13 2 2" xfId="34507"/>
    <cellStyle name="Output 2 2 3 2 13 3" xfId="34508"/>
    <cellStyle name="Output 2 2 3 2 14" xfId="34509"/>
    <cellStyle name="Output 2 2 3 2 14 2" xfId="34510"/>
    <cellStyle name="Output 2 2 3 2 14 2 2" xfId="34511"/>
    <cellStyle name="Output 2 2 3 2 14 3" xfId="34512"/>
    <cellStyle name="Output 2 2 3 2 15" xfId="34513"/>
    <cellStyle name="Output 2 2 3 2 15 2" xfId="34514"/>
    <cellStyle name="Output 2 2 3 2 15 2 2" xfId="34515"/>
    <cellStyle name="Output 2 2 3 2 15 3" xfId="34516"/>
    <cellStyle name="Output 2 2 3 2 16" xfId="34517"/>
    <cellStyle name="Output 2 2 3 2 16 2" xfId="34518"/>
    <cellStyle name="Output 2 2 3 2 16 2 2" xfId="34519"/>
    <cellStyle name="Output 2 2 3 2 16 3" xfId="34520"/>
    <cellStyle name="Output 2 2 3 2 17" xfId="34521"/>
    <cellStyle name="Output 2 2 3 2 17 2" xfId="34522"/>
    <cellStyle name="Output 2 2 3 2 17 2 2" xfId="34523"/>
    <cellStyle name="Output 2 2 3 2 17 3" xfId="34524"/>
    <cellStyle name="Output 2 2 3 2 18" xfId="34525"/>
    <cellStyle name="Output 2 2 3 2 18 2" xfId="34526"/>
    <cellStyle name="Output 2 2 3 2 18 2 2" xfId="34527"/>
    <cellStyle name="Output 2 2 3 2 18 3" xfId="34528"/>
    <cellStyle name="Output 2 2 3 2 19" xfId="34529"/>
    <cellStyle name="Output 2 2 3 2 19 2" xfId="34530"/>
    <cellStyle name="Output 2 2 3 2 19 2 2" xfId="34531"/>
    <cellStyle name="Output 2 2 3 2 19 3" xfId="34532"/>
    <cellStyle name="Output 2 2 3 2 2" xfId="34533"/>
    <cellStyle name="Output 2 2 3 2 2 2" xfId="34534"/>
    <cellStyle name="Output 2 2 3 2 2 2 2" xfId="34535"/>
    <cellStyle name="Output 2 2 3 2 2 3" xfId="34536"/>
    <cellStyle name="Output 2 2 3 2 20" xfId="34537"/>
    <cellStyle name="Output 2 2 3 2 20 2" xfId="34538"/>
    <cellStyle name="Output 2 2 3 2 20 2 2" xfId="34539"/>
    <cellStyle name="Output 2 2 3 2 20 3" xfId="34540"/>
    <cellStyle name="Output 2 2 3 2 21" xfId="34541"/>
    <cellStyle name="Output 2 2 3 2 21 2" xfId="34542"/>
    <cellStyle name="Output 2 2 3 2 22" xfId="34543"/>
    <cellStyle name="Output 2 2 3 2 3" xfId="34544"/>
    <cellStyle name="Output 2 2 3 2 3 2" xfId="34545"/>
    <cellStyle name="Output 2 2 3 2 3 2 2" xfId="34546"/>
    <cellStyle name="Output 2 2 3 2 3 3" xfId="34547"/>
    <cellStyle name="Output 2 2 3 2 4" xfId="34548"/>
    <cellStyle name="Output 2 2 3 2 4 2" xfId="34549"/>
    <cellStyle name="Output 2 2 3 2 4 2 2" xfId="34550"/>
    <cellStyle name="Output 2 2 3 2 4 3" xfId="34551"/>
    <cellStyle name="Output 2 2 3 2 5" xfId="34552"/>
    <cellStyle name="Output 2 2 3 2 5 2" xfId="34553"/>
    <cellStyle name="Output 2 2 3 2 5 2 2" xfId="34554"/>
    <cellStyle name="Output 2 2 3 2 5 3" xfId="34555"/>
    <cellStyle name="Output 2 2 3 2 6" xfId="34556"/>
    <cellStyle name="Output 2 2 3 2 6 2" xfId="34557"/>
    <cellStyle name="Output 2 2 3 2 6 2 2" xfId="34558"/>
    <cellStyle name="Output 2 2 3 2 6 3" xfId="34559"/>
    <cellStyle name="Output 2 2 3 2 7" xfId="34560"/>
    <cellStyle name="Output 2 2 3 2 7 2" xfId="34561"/>
    <cellStyle name="Output 2 2 3 2 7 2 2" xfId="34562"/>
    <cellStyle name="Output 2 2 3 2 7 3" xfId="34563"/>
    <cellStyle name="Output 2 2 3 2 8" xfId="34564"/>
    <cellStyle name="Output 2 2 3 2 8 2" xfId="34565"/>
    <cellStyle name="Output 2 2 3 2 8 2 2" xfId="34566"/>
    <cellStyle name="Output 2 2 3 2 8 3" xfId="34567"/>
    <cellStyle name="Output 2 2 3 2 9" xfId="34568"/>
    <cellStyle name="Output 2 2 3 2 9 2" xfId="34569"/>
    <cellStyle name="Output 2 2 3 2 9 2 2" xfId="34570"/>
    <cellStyle name="Output 2 2 3 2 9 3" xfId="34571"/>
    <cellStyle name="Output 2 2 3 3" xfId="34572"/>
    <cellStyle name="Output 2 2 3 3 2" xfId="34573"/>
    <cellStyle name="Output 2 2 3 3 2 2" xfId="34574"/>
    <cellStyle name="Output 2 2 3 3 3" xfId="34575"/>
    <cellStyle name="Output 2 2 3 4" xfId="34576"/>
    <cellStyle name="Output 2 2 3 4 2" xfId="34577"/>
    <cellStyle name="Output 2 2 3 4 2 2" xfId="34578"/>
    <cellStyle name="Output 2 2 3 4 3" xfId="34579"/>
    <cellStyle name="Output 2 2 3 5" xfId="34580"/>
    <cellStyle name="Output 2 2 3 5 2" xfId="34581"/>
    <cellStyle name="Output 2 2 3 5 2 2" xfId="34582"/>
    <cellStyle name="Output 2 2 3 5 3" xfId="34583"/>
    <cellStyle name="Output 2 2 3 6" xfId="34584"/>
    <cellStyle name="Output 2 2 3 6 2" xfId="34585"/>
    <cellStyle name="Output 2 2 3 6 2 2" xfId="34586"/>
    <cellStyle name="Output 2 2 3 6 3" xfId="34587"/>
    <cellStyle name="Output 2 2 3 7" xfId="34588"/>
    <cellStyle name="Output 2 2 3 7 2" xfId="34589"/>
    <cellStyle name="Output 2 2 3 7 2 2" xfId="34590"/>
    <cellStyle name="Output 2 2 3 7 3" xfId="34591"/>
    <cellStyle name="Output 2 2 3 8" xfId="34592"/>
    <cellStyle name="Output 2 2 3 8 2" xfId="34593"/>
    <cellStyle name="Output 2 2 3 8 2 2" xfId="34594"/>
    <cellStyle name="Output 2 2 3 8 3" xfId="34595"/>
    <cellStyle name="Output 2 2 3 9" xfId="34596"/>
    <cellStyle name="Output 2 2 3 9 2" xfId="34597"/>
    <cellStyle name="Output 2 2 3 9 2 2" xfId="34598"/>
    <cellStyle name="Output 2 2 3 9 3" xfId="34599"/>
    <cellStyle name="Output 2 2 4" xfId="34600"/>
    <cellStyle name="Output 2 2 4 10" xfId="34601"/>
    <cellStyle name="Output 2 2 4 10 2" xfId="34602"/>
    <cellStyle name="Output 2 2 4 10 2 2" xfId="34603"/>
    <cellStyle name="Output 2 2 4 10 3" xfId="34604"/>
    <cellStyle name="Output 2 2 4 11" xfId="34605"/>
    <cellStyle name="Output 2 2 4 11 2" xfId="34606"/>
    <cellStyle name="Output 2 2 4 11 2 2" xfId="34607"/>
    <cellStyle name="Output 2 2 4 11 3" xfId="34608"/>
    <cellStyle name="Output 2 2 4 12" xfId="34609"/>
    <cellStyle name="Output 2 2 4 12 2" xfId="34610"/>
    <cellStyle name="Output 2 2 4 12 2 2" xfId="34611"/>
    <cellStyle name="Output 2 2 4 12 3" xfId="34612"/>
    <cellStyle name="Output 2 2 4 13" xfId="34613"/>
    <cellStyle name="Output 2 2 4 13 2" xfId="34614"/>
    <cellStyle name="Output 2 2 4 13 2 2" xfId="34615"/>
    <cellStyle name="Output 2 2 4 13 3" xfId="34616"/>
    <cellStyle name="Output 2 2 4 14" xfId="34617"/>
    <cellStyle name="Output 2 2 4 14 2" xfId="34618"/>
    <cellStyle name="Output 2 2 4 14 2 2" xfId="34619"/>
    <cellStyle name="Output 2 2 4 14 3" xfId="34620"/>
    <cellStyle name="Output 2 2 4 15" xfId="34621"/>
    <cellStyle name="Output 2 2 4 15 2" xfId="34622"/>
    <cellStyle name="Output 2 2 4 15 2 2" xfId="34623"/>
    <cellStyle name="Output 2 2 4 15 3" xfId="34624"/>
    <cellStyle name="Output 2 2 4 16" xfId="34625"/>
    <cellStyle name="Output 2 2 4 16 2" xfId="34626"/>
    <cellStyle name="Output 2 2 4 16 2 2" xfId="34627"/>
    <cellStyle name="Output 2 2 4 16 3" xfId="34628"/>
    <cellStyle name="Output 2 2 4 17" xfId="34629"/>
    <cellStyle name="Output 2 2 4 17 2" xfId="34630"/>
    <cellStyle name="Output 2 2 4 17 2 2" xfId="34631"/>
    <cellStyle name="Output 2 2 4 17 3" xfId="34632"/>
    <cellStyle name="Output 2 2 4 18" xfId="34633"/>
    <cellStyle name="Output 2 2 4 18 2" xfId="34634"/>
    <cellStyle name="Output 2 2 4 18 2 2" xfId="34635"/>
    <cellStyle name="Output 2 2 4 18 3" xfId="34636"/>
    <cellStyle name="Output 2 2 4 19" xfId="34637"/>
    <cellStyle name="Output 2 2 4 19 2" xfId="34638"/>
    <cellStyle name="Output 2 2 4 19 2 2" xfId="34639"/>
    <cellStyle name="Output 2 2 4 19 3" xfId="34640"/>
    <cellStyle name="Output 2 2 4 2" xfId="34641"/>
    <cellStyle name="Output 2 2 4 2 10" xfId="34642"/>
    <cellStyle name="Output 2 2 4 2 10 2" xfId="34643"/>
    <cellStyle name="Output 2 2 4 2 10 2 2" xfId="34644"/>
    <cellStyle name="Output 2 2 4 2 10 3" xfId="34645"/>
    <cellStyle name="Output 2 2 4 2 11" xfId="34646"/>
    <cellStyle name="Output 2 2 4 2 11 2" xfId="34647"/>
    <cellStyle name="Output 2 2 4 2 11 2 2" xfId="34648"/>
    <cellStyle name="Output 2 2 4 2 11 3" xfId="34649"/>
    <cellStyle name="Output 2 2 4 2 12" xfId="34650"/>
    <cellStyle name="Output 2 2 4 2 12 2" xfId="34651"/>
    <cellStyle name="Output 2 2 4 2 12 2 2" xfId="34652"/>
    <cellStyle name="Output 2 2 4 2 12 3" xfId="34653"/>
    <cellStyle name="Output 2 2 4 2 13" xfId="34654"/>
    <cellStyle name="Output 2 2 4 2 13 2" xfId="34655"/>
    <cellStyle name="Output 2 2 4 2 13 2 2" xfId="34656"/>
    <cellStyle name="Output 2 2 4 2 13 3" xfId="34657"/>
    <cellStyle name="Output 2 2 4 2 14" xfId="34658"/>
    <cellStyle name="Output 2 2 4 2 14 2" xfId="34659"/>
    <cellStyle name="Output 2 2 4 2 14 2 2" xfId="34660"/>
    <cellStyle name="Output 2 2 4 2 14 3" xfId="34661"/>
    <cellStyle name="Output 2 2 4 2 15" xfId="34662"/>
    <cellStyle name="Output 2 2 4 2 15 2" xfId="34663"/>
    <cellStyle name="Output 2 2 4 2 15 2 2" xfId="34664"/>
    <cellStyle name="Output 2 2 4 2 15 3" xfId="34665"/>
    <cellStyle name="Output 2 2 4 2 16" xfId="34666"/>
    <cellStyle name="Output 2 2 4 2 16 2" xfId="34667"/>
    <cellStyle name="Output 2 2 4 2 16 2 2" xfId="34668"/>
    <cellStyle name="Output 2 2 4 2 16 3" xfId="34669"/>
    <cellStyle name="Output 2 2 4 2 17" xfId="34670"/>
    <cellStyle name="Output 2 2 4 2 17 2" xfId="34671"/>
    <cellStyle name="Output 2 2 4 2 17 2 2" xfId="34672"/>
    <cellStyle name="Output 2 2 4 2 17 3" xfId="34673"/>
    <cellStyle name="Output 2 2 4 2 18" xfId="34674"/>
    <cellStyle name="Output 2 2 4 2 18 2" xfId="34675"/>
    <cellStyle name="Output 2 2 4 2 18 2 2" xfId="34676"/>
    <cellStyle name="Output 2 2 4 2 18 3" xfId="34677"/>
    <cellStyle name="Output 2 2 4 2 19" xfId="34678"/>
    <cellStyle name="Output 2 2 4 2 19 2" xfId="34679"/>
    <cellStyle name="Output 2 2 4 2 19 2 2" xfId="34680"/>
    <cellStyle name="Output 2 2 4 2 19 3" xfId="34681"/>
    <cellStyle name="Output 2 2 4 2 2" xfId="34682"/>
    <cellStyle name="Output 2 2 4 2 2 2" xfId="34683"/>
    <cellStyle name="Output 2 2 4 2 2 2 2" xfId="34684"/>
    <cellStyle name="Output 2 2 4 2 2 3" xfId="34685"/>
    <cellStyle name="Output 2 2 4 2 20" xfId="34686"/>
    <cellStyle name="Output 2 2 4 2 20 2" xfId="34687"/>
    <cellStyle name="Output 2 2 4 2 20 2 2" xfId="34688"/>
    <cellStyle name="Output 2 2 4 2 20 3" xfId="34689"/>
    <cellStyle name="Output 2 2 4 2 21" xfId="34690"/>
    <cellStyle name="Output 2 2 4 2 21 2" xfId="34691"/>
    <cellStyle name="Output 2 2 4 2 22" xfId="34692"/>
    <cellStyle name="Output 2 2 4 2 3" xfId="34693"/>
    <cellStyle name="Output 2 2 4 2 3 2" xfId="34694"/>
    <cellStyle name="Output 2 2 4 2 3 2 2" xfId="34695"/>
    <cellStyle name="Output 2 2 4 2 3 3" xfId="34696"/>
    <cellStyle name="Output 2 2 4 2 4" xfId="34697"/>
    <cellStyle name="Output 2 2 4 2 4 2" xfId="34698"/>
    <cellStyle name="Output 2 2 4 2 4 2 2" xfId="34699"/>
    <cellStyle name="Output 2 2 4 2 4 3" xfId="34700"/>
    <cellStyle name="Output 2 2 4 2 5" xfId="34701"/>
    <cellStyle name="Output 2 2 4 2 5 2" xfId="34702"/>
    <cellStyle name="Output 2 2 4 2 5 2 2" xfId="34703"/>
    <cellStyle name="Output 2 2 4 2 5 3" xfId="34704"/>
    <cellStyle name="Output 2 2 4 2 6" xfId="34705"/>
    <cellStyle name="Output 2 2 4 2 6 2" xfId="34706"/>
    <cellStyle name="Output 2 2 4 2 6 2 2" xfId="34707"/>
    <cellStyle name="Output 2 2 4 2 6 3" xfId="34708"/>
    <cellStyle name="Output 2 2 4 2 7" xfId="34709"/>
    <cellStyle name="Output 2 2 4 2 7 2" xfId="34710"/>
    <cellStyle name="Output 2 2 4 2 7 2 2" xfId="34711"/>
    <cellStyle name="Output 2 2 4 2 7 3" xfId="34712"/>
    <cellStyle name="Output 2 2 4 2 8" xfId="34713"/>
    <cellStyle name="Output 2 2 4 2 8 2" xfId="34714"/>
    <cellStyle name="Output 2 2 4 2 8 2 2" xfId="34715"/>
    <cellStyle name="Output 2 2 4 2 8 3" xfId="34716"/>
    <cellStyle name="Output 2 2 4 2 9" xfId="34717"/>
    <cellStyle name="Output 2 2 4 2 9 2" xfId="34718"/>
    <cellStyle name="Output 2 2 4 2 9 2 2" xfId="34719"/>
    <cellStyle name="Output 2 2 4 2 9 3" xfId="34720"/>
    <cellStyle name="Output 2 2 4 20" xfId="34721"/>
    <cellStyle name="Output 2 2 4 20 2" xfId="34722"/>
    <cellStyle name="Output 2 2 4 20 2 2" xfId="34723"/>
    <cellStyle name="Output 2 2 4 20 3" xfId="34724"/>
    <cellStyle name="Output 2 2 4 21" xfId="34725"/>
    <cellStyle name="Output 2 2 4 21 2" xfId="34726"/>
    <cellStyle name="Output 2 2 4 21 2 2" xfId="34727"/>
    <cellStyle name="Output 2 2 4 21 3" xfId="34728"/>
    <cellStyle name="Output 2 2 4 22" xfId="34729"/>
    <cellStyle name="Output 2 2 4 22 2" xfId="34730"/>
    <cellStyle name="Output 2 2 4 23" xfId="34731"/>
    <cellStyle name="Output 2 2 4 3" xfId="34732"/>
    <cellStyle name="Output 2 2 4 3 2" xfId="34733"/>
    <cellStyle name="Output 2 2 4 3 2 2" xfId="34734"/>
    <cellStyle name="Output 2 2 4 3 3" xfId="34735"/>
    <cellStyle name="Output 2 2 4 4" xfId="34736"/>
    <cellStyle name="Output 2 2 4 4 2" xfId="34737"/>
    <cellStyle name="Output 2 2 4 4 2 2" xfId="34738"/>
    <cellStyle name="Output 2 2 4 4 3" xfId="34739"/>
    <cellStyle name="Output 2 2 4 5" xfId="34740"/>
    <cellStyle name="Output 2 2 4 5 2" xfId="34741"/>
    <cellStyle name="Output 2 2 4 5 2 2" xfId="34742"/>
    <cellStyle name="Output 2 2 4 5 3" xfId="34743"/>
    <cellStyle name="Output 2 2 4 6" xfId="34744"/>
    <cellStyle name="Output 2 2 4 6 2" xfId="34745"/>
    <cellStyle name="Output 2 2 4 6 2 2" xfId="34746"/>
    <cellStyle name="Output 2 2 4 6 3" xfId="34747"/>
    <cellStyle name="Output 2 2 4 7" xfId="34748"/>
    <cellStyle name="Output 2 2 4 7 2" xfId="34749"/>
    <cellStyle name="Output 2 2 4 7 2 2" xfId="34750"/>
    <cellStyle name="Output 2 2 4 7 3" xfId="34751"/>
    <cellStyle name="Output 2 2 4 8" xfId="34752"/>
    <cellStyle name="Output 2 2 4 8 2" xfId="34753"/>
    <cellStyle name="Output 2 2 4 8 2 2" xfId="34754"/>
    <cellStyle name="Output 2 2 4 8 3" xfId="34755"/>
    <cellStyle name="Output 2 2 4 9" xfId="34756"/>
    <cellStyle name="Output 2 2 4 9 2" xfId="34757"/>
    <cellStyle name="Output 2 2 4 9 2 2" xfId="34758"/>
    <cellStyle name="Output 2 2 4 9 3" xfId="34759"/>
    <cellStyle name="Output 2 2 5" xfId="34760"/>
    <cellStyle name="Output 2 2 5 10" xfId="34761"/>
    <cellStyle name="Output 2 2 5 10 2" xfId="34762"/>
    <cellStyle name="Output 2 2 5 10 2 2" xfId="34763"/>
    <cellStyle name="Output 2 2 5 10 3" xfId="34764"/>
    <cellStyle name="Output 2 2 5 11" xfId="34765"/>
    <cellStyle name="Output 2 2 5 11 2" xfId="34766"/>
    <cellStyle name="Output 2 2 5 11 2 2" xfId="34767"/>
    <cellStyle name="Output 2 2 5 11 3" xfId="34768"/>
    <cellStyle name="Output 2 2 5 12" xfId="34769"/>
    <cellStyle name="Output 2 2 5 12 2" xfId="34770"/>
    <cellStyle name="Output 2 2 5 12 2 2" xfId="34771"/>
    <cellStyle name="Output 2 2 5 12 3" xfId="34772"/>
    <cellStyle name="Output 2 2 5 13" xfId="34773"/>
    <cellStyle name="Output 2 2 5 13 2" xfId="34774"/>
    <cellStyle name="Output 2 2 5 13 2 2" xfId="34775"/>
    <cellStyle name="Output 2 2 5 13 3" xfId="34776"/>
    <cellStyle name="Output 2 2 5 14" xfId="34777"/>
    <cellStyle name="Output 2 2 5 14 2" xfId="34778"/>
    <cellStyle name="Output 2 2 5 14 2 2" xfId="34779"/>
    <cellStyle name="Output 2 2 5 14 3" xfId="34780"/>
    <cellStyle name="Output 2 2 5 15" xfId="34781"/>
    <cellStyle name="Output 2 2 5 15 2" xfId="34782"/>
    <cellStyle name="Output 2 2 5 15 2 2" xfId="34783"/>
    <cellStyle name="Output 2 2 5 15 3" xfId="34784"/>
    <cellStyle name="Output 2 2 5 16" xfId="34785"/>
    <cellStyle name="Output 2 2 5 16 2" xfId="34786"/>
    <cellStyle name="Output 2 2 5 16 2 2" xfId="34787"/>
    <cellStyle name="Output 2 2 5 16 3" xfId="34788"/>
    <cellStyle name="Output 2 2 5 17" xfId="34789"/>
    <cellStyle name="Output 2 2 5 17 2" xfId="34790"/>
    <cellStyle name="Output 2 2 5 17 2 2" xfId="34791"/>
    <cellStyle name="Output 2 2 5 17 3" xfId="34792"/>
    <cellStyle name="Output 2 2 5 18" xfId="34793"/>
    <cellStyle name="Output 2 2 5 18 2" xfId="34794"/>
    <cellStyle name="Output 2 2 5 18 2 2" xfId="34795"/>
    <cellStyle name="Output 2 2 5 18 3" xfId="34796"/>
    <cellStyle name="Output 2 2 5 19" xfId="34797"/>
    <cellStyle name="Output 2 2 5 19 2" xfId="34798"/>
    <cellStyle name="Output 2 2 5 19 2 2" xfId="34799"/>
    <cellStyle name="Output 2 2 5 19 3" xfId="34800"/>
    <cellStyle name="Output 2 2 5 2" xfId="34801"/>
    <cellStyle name="Output 2 2 5 2 2" xfId="34802"/>
    <cellStyle name="Output 2 2 5 2 2 2" xfId="34803"/>
    <cellStyle name="Output 2 2 5 2 3" xfId="34804"/>
    <cellStyle name="Output 2 2 5 20" xfId="34805"/>
    <cellStyle name="Output 2 2 5 20 2" xfId="34806"/>
    <cellStyle name="Output 2 2 5 20 2 2" xfId="34807"/>
    <cellStyle name="Output 2 2 5 20 3" xfId="34808"/>
    <cellStyle name="Output 2 2 5 21" xfId="34809"/>
    <cellStyle name="Output 2 2 5 21 2" xfId="34810"/>
    <cellStyle name="Output 2 2 5 22" xfId="34811"/>
    <cellStyle name="Output 2 2 5 3" xfId="34812"/>
    <cellStyle name="Output 2 2 5 3 2" xfId="34813"/>
    <cellStyle name="Output 2 2 5 3 2 2" xfId="34814"/>
    <cellStyle name="Output 2 2 5 3 3" xfId="34815"/>
    <cellStyle name="Output 2 2 5 4" xfId="34816"/>
    <cellStyle name="Output 2 2 5 4 2" xfId="34817"/>
    <cellStyle name="Output 2 2 5 4 2 2" xfId="34818"/>
    <cellStyle name="Output 2 2 5 4 3" xfId="34819"/>
    <cellStyle name="Output 2 2 5 5" xfId="34820"/>
    <cellStyle name="Output 2 2 5 5 2" xfId="34821"/>
    <cellStyle name="Output 2 2 5 5 2 2" xfId="34822"/>
    <cellStyle name="Output 2 2 5 5 3" xfId="34823"/>
    <cellStyle name="Output 2 2 5 6" xfId="34824"/>
    <cellStyle name="Output 2 2 5 6 2" xfId="34825"/>
    <cellStyle name="Output 2 2 5 6 2 2" xfId="34826"/>
    <cellStyle name="Output 2 2 5 6 3" xfId="34827"/>
    <cellStyle name="Output 2 2 5 7" xfId="34828"/>
    <cellStyle name="Output 2 2 5 7 2" xfId="34829"/>
    <cellStyle name="Output 2 2 5 7 2 2" xfId="34830"/>
    <cellStyle name="Output 2 2 5 7 3" xfId="34831"/>
    <cellStyle name="Output 2 2 5 8" xfId="34832"/>
    <cellStyle name="Output 2 2 5 8 2" xfId="34833"/>
    <cellStyle name="Output 2 2 5 8 2 2" xfId="34834"/>
    <cellStyle name="Output 2 2 5 8 3" xfId="34835"/>
    <cellStyle name="Output 2 2 5 9" xfId="34836"/>
    <cellStyle name="Output 2 2 5 9 2" xfId="34837"/>
    <cellStyle name="Output 2 2 5 9 2 2" xfId="34838"/>
    <cellStyle name="Output 2 2 5 9 3" xfId="34839"/>
    <cellStyle name="Output 2 2 6" xfId="34840"/>
    <cellStyle name="Output 2 2 6 2" xfId="34841"/>
    <cellStyle name="Output 2 2 6 2 2" xfId="34842"/>
    <cellStyle name="Output 2 2 6 3" xfId="34843"/>
    <cellStyle name="Output 2 2 7" xfId="34844"/>
    <cellStyle name="Output 2 2 7 2" xfId="34845"/>
    <cellStyle name="Output 2 2 7 2 2" xfId="34846"/>
    <cellStyle name="Output 2 2 7 3" xfId="34847"/>
    <cellStyle name="Output 2 2 8" xfId="34848"/>
    <cellStyle name="Output 2 2 8 2" xfId="34849"/>
    <cellStyle name="Output 2 2 8 2 2" xfId="34850"/>
    <cellStyle name="Output 2 2 8 3" xfId="34851"/>
    <cellStyle name="Output 2 2 9" xfId="34852"/>
    <cellStyle name="Output 2 2 9 2" xfId="34853"/>
    <cellStyle name="Output 2 2 9 2 2" xfId="34854"/>
    <cellStyle name="Output 2 2 9 3" xfId="34855"/>
    <cellStyle name="Output 2 20" xfId="34856"/>
    <cellStyle name="Output 2 20 2" xfId="34857"/>
    <cellStyle name="Output 2 20 2 2" xfId="34858"/>
    <cellStyle name="Output 2 20 3" xfId="34859"/>
    <cellStyle name="Output 2 21" xfId="34860"/>
    <cellStyle name="Output 2 21 2" xfId="34861"/>
    <cellStyle name="Output 2 21 2 2" xfId="34862"/>
    <cellStyle name="Output 2 21 3" xfId="34863"/>
    <cellStyle name="Output 2 22" xfId="34864"/>
    <cellStyle name="Output 2 22 2" xfId="34865"/>
    <cellStyle name="Output 2 23" xfId="34866"/>
    <cellStyle name="Output 2 24" xfId="34867"/>
    <cellStyle name="Output 2 25" xfId="34868"/>
    <cellStyle name="Output 2 26" xfId="34869"/>
    <cellStyle name="Output 2 27" xfId="34870"/>
    <cellStyle name="Output 2 3" xfId="34871"/>
    <cellStyle name="Output 2 3 10" xfId="34872"/>
    <cellStyle name="Output 2 3 10 2" xfId="34873"/>
    <cellStyle name="Output 2 3 10 2 2" xfId="34874"/>
    <cellStyle name="Output 2 3 10 3" xfId="34875"/>
    <cellStyle name="Output 2 3 11" xfId="34876"/>
    <cellStyle name="Output 2 3 11 2" xfId="34877"/>
    <cellStyle name="Output 2 3 11 2 2" xfId="34878"/>
    <cellStyle name="Output 2 3 11 3" xfId="34879"/>
    <cellStyle name="Output 2 3 12" xfId="34880"/>
    <cellStyle name="Output 2 3 12 2" xfId="34881"/>
    <cellStyle name="Output 2 3 12 2 2" xfId="34882"/>
    <cellStyle name="Output 2 3 12 3" xfId="34883"/>
    <cellStyle name="Output 2 3 13" xfId="34884"/>
    <cellStyle name="Output 2 3 13 2" xfId="34885"/>
    <cellStyle name="Output 2 3 13 2 2" xfId="34886"/>
    <cellStyle name="Output 2 3 13 3" xfId="34887"/>
    <cellStyle name="Output 2 3 14" xfId="34888"/>
    <cellStyle name="Output 2 3 14 2" xfId="34889"/>
    <cellStyle name="Output 2 3 14 2 2" xfId="34890"/>
    <cellStyle name="Output 2 3 14 3" xfId="34891"/>
    <cellStyle name="Output 2 3 15" xfId="34892"/>
    <cellStyle name="Output 2 3 15 2" xfId="34893"/>
    <cellStyle name="Output 2 3 15 2 2" xfId="34894"/>
    <cellStyle name="Output 2 3 15 3" xfId="34895"/>
    <cellStyle name="Output 2 3 16" xfId="34896"/>
    <cellStyle name="Output 2 3 16 2" xfId="34897"/>
    <cellStyle name="Output 2 3 16 2 2" xfId="34898"/>
    <cellStyle name="Output 2 3 16 3" xfId="34899"/>
    <cellStyle name="Output 2 3 17" xfId="34900"/>
    <cellStyle name="Output 2 3 17 2" xfId="34901"/>
    <cellStyle name="Output 2 3 17 2 2" xfId="34902"/>
    <cellStyle name="Output 2 3 17 3" xfId="34903"/>
    <cellStyle name="Output 2 3 18" xfId="34904"/>
    <cellStyle name="Output 2 3 18 2" xfId="34905"/>
    <cellStyle name="Output 2 3 19" xfId="34906"/>
    <cellStyle name="Output 2 3 2" xfId="34907"/>
    <cellStyle name="Output 2 3 2 10" xfId="34908"/>
    <cellStyle name="Output 2 3 2 10 2" xfId="34909"/>
    <cellStyle name="Output 2 3 2 10 2 2" xfId="34910"/>
    <cellStyle name="Output 2 3 2 10 3" xfId="34911"/>
    <cellStyle name="Output 2 3 2 11" xfId="34912"/>
    <cellStyle name="Output 2 3 2 11 2" xfId="34913"/>
    <cellStyle name="Output 2 3 2 11 2 2" xfId="34914"/>
    <cellStyle name="Output 2 3 2 11 3" xfId="34915"/>
    <cellStyle name="Output 2 3 2 12" xfId="34916"/>
    <cellStyle name="Output 2 3 2 12 2" xfId="34917"/>
    <cellStyle name="Output 2 3 2 12 2 2" xfId="34918"/>
    <cellStyle name="Output 2 3 2 12 3" xfId="34919"/>
    <cellStyle name="Output 2 3 2 13" xfId="34920"/>
    <cellStyle name="Output 2 3 2 13 2" xfId="34921"/>
    <cellStyle name="Output 2 3 2 13 2 2" xfId="34922"/>
    <cellStyle name="Output 2 3 2 13 3" xfId="34923"/>
    <cellStyle name="Output 2 3 2 14" xfId="34924"/>
    <cellStyle name="Output 2 3 2 14 2" xfId="34925"/>
    <cellStyle name="Output 2 3 2 14 2 2" xfId="34926"/>
    <cellStyle name="Output 2 3 2 14 3" xfId="34927"/>
    <cellStyle name="Output 2 3 2 15" xfId="34928"/>
    <cellStyle name="Output 2 3 2 15 2" xfId="34929"/>
    <cellStyle name="Output 2 3 2 15 2 2" xfId="34930"/>
    <cellStyle name="Output 2 3 2 15 3" xfId="34931"/>
    <cellStyle name="Output 2 3 2 16" xfId="34932"/>
    <cellStyle name="Output 2 3 2 16 2" xfId="34933"/>
    <cellStyle name="Output 2 3 2 16 2 2" xfId="34934"/>
    <cellStyle name="Output 2 3 2 16 3" xfId="34935"/>
    <cellStyle name="Output 2 3 2 17" xfId="34936"/>
    <cellStyle name="Output 2 3 2 17 2" xfId="34937"/>
    <cellStyle name="Output 2 3 2 17 2 2" xfId="34938"/>
    <cellStyle name="Output 2 3 2 17 3" xfId="34939"/>
    <cellStyle name="Output 2 3 2 18" xfId="34940"/>
    <cellStyle name="Output 2 3 2 18 2" xfId="34941"/>
    <cellStyle name="Output 2 3 2 18 2 2" xfId="34942"/>
    <cellStyle name="Output 2 3 2 18 3" xfId="34943"/>
    <cellStyle name="Output 2 3 2 19" xfId="34944"/>
    <cellStyle name="Output 2 3 2 19 2" xfId="34945"/>
    <cellStyle name="Output 2 3 2 19 2 2" xfId="34946"/>
    <cellStyle name="Output 2 3 2 19 3" xfId="34947"/>
    <cellStyle name="Output 2 3 2 2" xfId="34948"/>
    <cellStyle name="Output 2 3 2 2 2" xfId="34949"/>
    <cellStyle name="Output 2 3 2 2 2 2" xfId="34950"/>
    <cellStyle name="Output 2 3 2 2 2 3" xfId="34951"/>
    <cellStyle name="Output 2 3 2 2 3" xfId="34952"/>
    <cellStyle name="Output 2 3 2 2 4" xfId="34953"/>
    <cellStyle name="Output 2 3 2 20" xfId="34954"/>
    <cellStyle name="Output 2 3 2 20 2" xfId="34955"/>
    <cellStyle name="Output 2 3 2 20 2 2" xfId="34956"/>
    <cellStyle name="Output 2 3 2 20 3" xfId="34957"/>
    <cellStyle name="Output 2 3 2 21" xfId="34958"/>
    <cellStyle name="Output 2 3 2 21 2" xfId="34959"/>
    <cellStyle name="Output 2 3 2 22" xfId="34960"/>
    <cellStyle name="Output 2 3 2 3" xfId="34961"/>
    <cellStyle name="Output 2 3 2 3 2" xfId="34962"/>
    <cellStyle name="Output 2 3 2 3 2 2" xfId="34963"/>
    <cellStyle name="Output 2 3 2 3 3" xfId="34964"/>
    <cellStyle name="Output 2 3 2 4" xfId="34965"/>
    <cellStyle name="Output 2 3 2 4 2" xfId="34966"/>
    <cellStyle name="Output 2 3 2 4 2 2" xfId="34967"/>
    <cellStyle name="Output 2 3 2 4 3" xfId="34968"/>
    <cellStyle name="Output 2 3 2 5" xfId="34969"/>
    <cellStyle name="Output 2 3 2 5 2" xfId="34970"/>
    <cellStyle name="Output 2 3 2 5 2 2" xfId="34971"/>
    <cellStyle name="Output 2 3 2 5 3" xfId="34972"/>
    <cellStyle name="Output 2 3 2 6" xfId="34973"/>
    <cellStyle name="Output 2 3 2 6 2" xfId="34974"/>
    <cellStyle name="Output 2 3 2 6 2 2" xfId="34975"/>
    <cellStyle name="Output 2 3 2 6 3" xfId="34976"/>
    <cellStyle name="Output 2 3 2 7" xfId="34977"/>
    <cellStyle name="Output 2 3 2 7 2" xfId="34978"/>
    <cellStyle name="Output 2 3 2 7 2 2" xfId="34979"/>
    <cellStyle name="Output 2 3 2 7 3" xfId="34980"/>
    <cellStyle name="Output 2 3 2 8" xfId="34981"/>
    <cellStyle name="Output 2 3 2 8 2" xfId="34982"/>
    <cellStyle name="Output 2 3 2 8 2 2" xfId="34983"/>
    <cellStyle name="Output 2 3 2 8 3" xfId="34984"/>
    <cellStyle name="Output 2 3 2 9" xfId="34985"/>
    <cellStyle name="Output 2 3 2 9 2" xfId="34986"/>
    <cellStyle name="Output 2 3 2 9 2 2" xfId="34987"/>
    <cellStyle name="Output 2 3 2 9 3" xfId="34988"/>
    <cellStyle name="Output 2 3 3" xfId="34989"/>
    <cellStyle name="Output 2 3 3 2" xfId="34990"/>
    <cellStyle name="Output 2 3 3 2 2" xfId="34991"/>
    <cellStyle name="Output 2 3 3 2 3" xfId="34992"/>
    <cellStyle name="Output 2 3 3 3" xfId="34993"/>
    <cellStyle name="Output 2 3 3 4" xfId="34994"/>
    <cellStyle name="Output 2 3 4" xfId="34995"/>
    <cellStyle name="Output 2 3 4 2" xfId="34996"/>
    <cellStyle name="Output 2 3 4 2 2" xfId="34997"/>
    <cellStyle name="Output 2 3 4 3" xfId="34998"/>
    <cellStyle name="Output 2 3 5" xfId="34999"/>
    <cellStyle name="Output 2 3 5 2" xfId="35000"/>
    <cellStyle name="Output 2 3 5 2 2" xfId="35001"/>
    <cellStyle name="Output 2 3 5 3" xfId="35002"/>
    <cellStyle name="Output 2 3 6" xfId="35003"/>
    <cellStyle name="Output 2 3 6 2" xfId="35004"/>
    <cellStyle name="Output 2 3 6 2 2" xfId="35005"/>
    <cellStyle name="Output 2 3 6 3" xfId="35006"/>
    <cellStyle name="Output 2 3 7" xfId="35007"/>
    <cellStyle name="Output 2 3 7 2" xfId="35008"/>
    <cellStyle name="Output 2 3 7 2 2" xfId="35009"/>
    <cellStyle name="Output 2 3 7 3" xfId="35010"/>
    <cellStyle name="Output 2 3 8" xfId="35011"/>
    <cellStyle name="Output 2 3 8 2" xfId="35012"/>
    <cellStyle name="Output 2 3 8 2 2" xfId="35013"/>
    <cellStyle name="Output 2 3 8 3" xfId="35014"/>
    <cellStyle name="Output 2 3 9" xfId="35015"/>
    <cellStyle name="Output 2 3 9 2" xfId="35016"/>
    <cellStyle name="Output 2 3 9 2 2" xfId="35017"/>
    <cellStyle name="Output 2 3 9 3" xfId="35018"/>
    <cellStyle name="Output 2 4" xfId="35019"/>
    <cellStyle name="Output 2 4 10" xfId="35020"/>
    <cellStyle name="Output 2 4 10 2" xfId="35021"/>
    <cellStyle name="Output 2 4 10 2 2" xfId="35022"/>
    <cellStyle name="Output 2 4 10 3" xfId="35023"/>
    <cellStyle name="Output 2 4 11" xfId="35024"/>
    <cellStyle name="Output 2 4 11 2" xfId="35025"/>
    <cellStyle name="Output 2 4 11 2 2" xfId="35026"/>
    <cellStyle name="Output 2 4 11 3" xfId="35027"/>
    <cellStyle name="Output 2 4 12" xfId="35028"/>
    <cellStyle name="Output 2 4 12 2" xfId="35029"/>
    <cellStyle name="Output 2 4 12 2 2" xfId="35030"/>
    <cellStyle name="Output 2 4 12 3" xfId="35031"/>
    <cellStyle name="Output 2 4 13" xfId="35032"/>
    <cellStyle name="Output 2 4 13 2" xfId="35033"/>
    <cellStyle name="Output 2 4 13 2 2" xfId="35034"/>
    <cellStyle name="Output 2 4 13 3" xfId="35035"/>
    <cellStyle name="Output 2 4 14" xfId="35036"/>
    <cellStyle name="Output 2 4 14 2" xfId="35037"/>
    <cellStyle name="Output 2 4 14 2 2" xfId="35038"/>
    <cellStyle name="Output 2 4 14 3" xfId="35039"/>
    <cellStyle name="Output 2 4 15" xfId="35040"/>
    <cellStyle name="Output 2 4 15 2" xfId="35041"/>
    <cellStyle name="Output 2 4 15 2 2" xfId="35042"/>
    <cellStyle name="Output 2 4 15 3" xfId="35043"/>
    <cellStyle name="Output 2 4 16" xfId="35044"/>
    <cellStyle name="Output 2 4 16 2" xfId="35045"/>
    <cellStyle name="Output 2 4 16 2 2" xfId="35046"/>
    <cellStyle name="Output 2 4 16 3" xfId="35047"/>
    <cellStyle name="Output 2 4 17" xfId="35048"/>
    <cellStyle name="Output 2 4 17 2" xfId="35049"/>
    <cellStyle name="Output 2 4 17 2 2" xfId="35050"/>
    <cellStyle name="Output 2 4 17 3" xfId="35051"/>
    <cellStyle name="Output 2 4 18" xfId="35052"/>
    <cellStyle name="Output 2 4 18 2" xfId="35053"/>
    <cellStyle name="Output 2 4 19" xfId="35054"/>
    <cellStyle name="Output 2 4 2" xfId="35055"/>
    <cellStyle name="Output 2 4 2 10" xfId="35056"/>
    <cellStyle name="Output 2 4 2 10 2" xfId="35057"/>
    <cellStyle name="Output 2 4 2 10 2 2" xfId="35058"/>
    <cellStyle name="Output 2 4 2 10 3" xfId="35059"/>
    <cellStyle name="Output 2 4 2 11" xfId="35060"/>
    <cellStyle name="Output 2 4 2 11 2" xfId="35061"/>
    <cellStyle name="Output 2 4 2 11 2 2" xfId="35062"/>
    <cellStyle name="Output 2 4 2 11 3" xfId="35063"/>
    <cellStyle name="Output 2 4 2 12" xfId="35064"/>
    <cellStyle name="Output 2 4 2 12 2" xfId="35065"/>
    <cellStyle name="Output 2 4 2 12 2 2" xfId="35066"/>
    <cellStyle name="Output 2 4 2 12 3" xfId="35067"/>
    <cellStyle name="Output 2 4 2 13" xfId="35068"/>
    <cellStyle name="Output 2 4 2 13 2" xfId="35069"/>
    <cellStyle name="Output 2 4 2 13 2 2" xfId="35070"/>
    <cellStyle name="Output 2 4 2 13 3" xfId="35071"/>
    <cellStyle name="Output 2 4 2 14" xfId="35072"/>
    <cellStyle name="Output 2 4 2 14 2" xfId="35073"/>
    <cellStyle name="Output 2 4 2 14 2 2" xfId="35074"/>
    <cellStyle name="Output 2 4 2 14 3" xfId="35075"/>
    <cellStyle name="Output 2 4 2 15" xfId="35076"/>
    <cellStyle name="Output 2 4 2 15 2" xfId="35077"/>
    <cellStyle name="Output 2 4 2 15 2 2" xfId="35078"/>
    <cellStyle name="Output 2 4 2 15 3" xfId="35079"/>
    <cellStyle name="Output 2 4 2 16" xfId="35080"/>
    <cellStyle name="Output 2 4 2 16 2" xfId="35081"/>
    <cellStyle name="Output 2 4 2 16 2 2" xfId="35082"/>
    <cellStyle name="Output 2 4 2 16 3" xfId="35083"/>
    <cellStyle name="Output 2 4 2 17" xfId="35084"/>
    <cellStyle name="Output 2 4 2 17 2" xfId="35085"/>
    <cellStyle name="Output 2 4 2 17 2 2" xfId="35086"/>
    <cellStyle name="Output 2 4 2 17 3" xfId="35087"/>
    <cellStyle name="Output 2 4 2 18" xfId="35088"/>
    <cellStyle name="Output 2 4 2 18 2" xfId="35089"/>
    <cellStyle name="Output 2 4 2 18 2 2" xfId="35090"/>
    <cellStyle name="Output 2 4 2 18 3" xfId="35091"/>
    <cellStyle name="Output 2 4 2 19" xfId="35092"/>
    <cellStyle name="Output 2 4 2 19 2" xfId="35093"/>
    <cellStyle name="Output 2 4 2 19 2 2" xfId="35094"/>
    <cellStyle name="Output 2 4 2 19 3" xfId="35095"/>
    <cellStyle name="Output 2 4 2 2" xfId="35096"/>
    <cellStyle name="Output 2 4 2 2 2" xfId="35097"/>
    <cellStyle name="Output 2 4 2 2 2 2" xfId="35098"/>
    <cellStyle name="Output 2 4 2 2 2 3" xfId="35099"/>
    <cellStyle name="Output 2 4 2 2 3" xfId="35100"/>
    <cellStyle name="Output 2 4 2 2 4" xfId="35101"/>
    <cellStyle name="Output 2 4 2 20" xfId="35102"/>
    <cellStyle name="Output 2 4 2 20 2" xfId="35103"/>
    <cellStyle name="Output 2 4 2 20 2 2" xfId="35104"/>
    <cellStyle name="Output 2 4 2 20 3" xfId="35105"/>
    <cellStyle name="Output 2 4 2 21" xfId="35106"/>
    <cellStyle name="Output 2 4 2 21 2" xfId="35107"/>
    <cellStyle name="Output 2 4 2 22" xfId="35108"/>
    <cellStyle name="Output 2 4 2 3" xfId="35109"/>
    <cellStyle name="Output 2 4 2 3 2" xfId="35110"/>
    <cellStyle name="Output 2 4 2 3 2 2" xfId="35111"/>
    <cellStyle name="Output 2 4 2 3 3" xfId="35112"/>
    <cellStyle name="Output 2 4 2 4" xfId="35113"/>
    <cellStyle name="Output 2 4 2 4 2" xfId="35114"/>
    <cellStyle name="Output 2 4 2 4 2 2" xfId="35115"/>
    <cellStyle name="Output 2 4 2 4 3" xfId="35116"/>
    <cellStyle name="Output 2 4 2 5" xfId="35117"/>
    <cellStyle name="Output 2 4 2 5 2" xfId="35118"/>
    <cellStyle name="Output 2 4 2 5 2 2" xfId="35119"/>
    <cellStyle name="Output 2 4 2 5 3" xfId="35120"/>
    <cellStyle name="Output 2 4 2 6" xfId="35121"/>
    <cellStyle name="Output 2 4 2 6 2" xfId="35122"/>
    <cellStyle name="Output 2 4 2 6 2 2" xfId="35123"/>
    <cellStyle name="Output 2 4 2 6 3" xfId="35124"/>
    <cellStyle name="Output 2 4 2 7" xfId="35125"/>
    <cellStyle name="Output 2 4 2 7 2" xfId="35126"/>
    <cellStyle name="Output 2 4 2 7 2 2" xfId="35127"/>
    <cellStyle name="Output 2 4 2 7 3" xfId="35128"/>
    <cellStyle name="Output 2 4 2 8" xfId="35129"/>
    <cellStyle name="Output 2 4 2 8 2" xfId="35130"/>
    <cellStyle name="Output 2 4 2 8 2 2" xfId="35131"/>
    <cellStyle name="Output 2 4 2 8 3" xfId="35132"/>
    <cellStyle name="Output 2 4 2 9" xfId="35133"/>
    <cellStyle name="Output 2 4 2 9 2" xfId="35134"/>
    <cellStyle name="Output 2 4 2 9 2 2" xfId="35135"/>
    <cellStyle name="Output 2 4 2 9 3" xfId="35136"/>
    <cellStyle name="Output 2 4 3" xfId="35137"/>
    <cellStyle name="Output 2 4 3 2" xfId="35138"/>
    <cellStyle name="Output 2 4 3 2 2" xfId="35139"/>
    <cellStyle name="Output 2 4 3 2 3" xfId="35140"/>
    <cellStyle name="Output 2 4 3 3" xfId="35141"/>
    <cellStyle name="Output 2 4 3 4" xfId="35142"/>
    <cellStyle name="Output 2 4 4" xfId="35143"/>
    <cellStyle name="Output 2 4 4 2" xfId="35144"/>
    <cellStyle name="Output 2 4 4 2 2" xfId="35145"/>
    <cellStyle name="Output 2 4 4 3" xfId="35146"/>
    <cellStyle name="Output 2 4 5" xfId="35147"/>
    <cellStyle name="Output 2 4 5 2" xfId="35148"/>
    <cellStyle name="Output 2 4 5 2 2" xfId="35149"/>
    <cellStyle name="Output 2 4 5 3" xfId="35150"/>
    <cellStyle name="Output 2 4 6" xfId="35151"/>
    <cellStyle name="Output 2 4 6 2" xfId="35152"/>
    <cellStyle name="Output 2 4 6 2 2" xfId="35153"/>
    <cellStyle name="Output 2 4 6 3" xfId="35154"/>
    <cellStyle name="Output 2 4 7" xfId="35155"/>
    <cellStyle name="Output 2 4 7 2" xfId="35156"/>
    <cellStyle name="Output 2 4 7 2 2" xfId="35157"/>
    <cellStyle name="Output 2 4 7 3" xfId="35158"/>
    <cellStyle name="Output 2 4 8" xfId="35159"/>
    <cellStyle name="Output 2 4 8 2" xfId="35160"/>
    <cellStyle name="Output 2 4 8 2 2" xfId="35161"/>
    <cellStyle name="Output 2 4 8 3" xfId="35162"/>
    <cellStyle name="Output 2 4 9" xfId="35163"/>
    <cellStyle name="Output 2 4 9 2" xfId="35164"/>
    <cellStyle name="Output 2 4 9 2 2" xfId="35165"/>
    <cellStyle name="Output 2 4 9 3" xfId="35166"/>
    <cellStyle name="Output 2 5" xfId="35167"/>
    <cellStyle name="Output 2 5 10" xfId="35168"/>
    <cellStyle name="Output 2 5 10 2" xfId="35169"/>
    <cellStyle name="Output 2 5 10 2 2" xfId="35170"/>
    <cellStyle name="Output 2 5 10 3" xfId="35171"/>
    <cellStyle name="Output 2 5 11" xfId="35172"/>
    <cellStyle name="Output 2 5 11 2" xfId="35173"/>
    <cellStyle name="Output 2 5 11 2 2" xfId="35174"/>
    <cellStyle name="Output 2 5 11 3" xfId="35175"/>
    <cellStyle name="Output 2 5 12" xfId="35176"/>
    <cellStyle name="Output 2 5 12 2" xfId="35177"/>
    <cellStyle name="Output 2 5 12 2 2" xfId="35178"/>
    <cellStyle name="Output 2 5 12 3" xfId="35179"/>
    <cellStyle name="Output 2 5 13" xfId="35180"/>
    <cellStyle name="Output 2 5 13 2" xfId="35181"/>
    <cellStyle name="Output 2 5 13 2 2" xfId="35182"/>
    <cellStyle name="Output 2 5 13 3" xfId="35183"/>
    <cellStyle name="Output 2 5 14" xfId="35184"/>
    <cellStyle name="Output 2 5 14 2" xfId="35185"/>
    <cellStyle name="Output 2 5 14 2 2" xfId="35186"/>
    <cellStyle name="Output 2 5 14 3" xfId="35187"/>
    <cellStyle name="Output 2 5 15" xfId="35188"/>
    <cellStyle name="Output 2 5 15 2" xfId="35189"/>
    <cellStyle name="Output 2 5 15 2 2" xfId="35190"/>
    <cellStyle name="Output 2 5 15 3" xfId="35191"/>
    <cellStyle name="Output 2 5 16" xfId="35192"/>
    <cellStyle name="Output 2 5 16 2" xfId="35193"/>
    <cellStyle name="Output 2 5 16 2 2" xfId="35194"/>
    <cellStyle name="Output 2 5 16 3" xfId="35195"/>
    <cellStyle name="Output 2 5 17" xfId="35196"/>
    <cellStyle name="Output 2 5 17 2" xfId="35197"/>
    <cellStyle name="Output 2 5 17 2 2" xfId="35198"/>
    <cellStyle name="Output 2 5 17 3" xfId="35199"/>
    <cellStyle name="Output 2 5 18" xfId="35200"/>
    <cellStyle name="Output 2 5 18 2" xfId="35201"/>
    <cellStyle name="Output 2 5 18 2 2" xfId="35202"/>
    <cellStyle name="Output 2 5 18 3" xfId="35203"/>
    <cellStyle name="Output 2 5 19" xfId="35204"/>
    <cellStyle name="Output 2 5 19 2" xfId="35205"/>
    <cellStyle name="Output 2 5 19 2 2" xfId="35206"/>
    <cellStyle name="Output 2 5 19 3" xfId="35207"/>
    <cellStyle name="Output 2 5 2" xfId="35208"/>
    <cellStyle name="Output 2 5 2 10" xfId="35209"/>
    <cellStyle name="Output 2 5 2 10 2" xfId="35210"/>
    <cellStyle name="Output 2 5 2 10 2 2" xfId="35211"/>
    <cellStyle name="Output 2 5 2 10 3" xfId="35212"/>
    <cellStyle name="Output 2 5 2 11" xfId="35213"/>
    <cellStyle name="Output 2 5 2 11 2" xfId="35214"/>
    <cellStyle name="Output 2 5 2 11 2 2" xfId="35215"/>
    <cellStyle name="Output 2 5 2 11 3" xfId="35216"/>
    <cellStyle name="Output 2 5 2 12" xfId="35217"/>
    <cellStyle name="Output 2 5 2 12 2" xfId="35218"/>
    <cellStyle name="Output 2 5 2 12 2 2" xfId="35219"/>
    <cellStyle name="Output 2 5 2 12 3" xfId="35220"/>
    <cellStyle name="Output 2 5 2 13" xfId="35221"/>
    <cellStyle name="Output 2 5 2 13 2" xfId="35222"/>
    <cellStyle name="Output 2 5 2 13 2 2" xfId="35223"/>
    <cellStyle name="Output 2 5 2 13 3" xfId="35224"/>
    <cellStyle name="Output 2 5 2 14" xfId="35225"/>
    <cellStyle name="Output 2 5 2 14 2" xfId="35226"/>
    <cellStyle name="Output 2 5 2 14 2 2" xfId="35227"/>
    <cellStyle name="Output 2 5 2 14 3" xfId="35228"/>
    <cellStyle name="Output 2 5 2 15" xfId="35229"/>
    <cellStyle name="Output 2 5 2 15 2" xfId="35230"/>
    <cellStyle name="Output 2 5 2 15 2 2" xfId="35231"/>
    <cellStyle name="Output 2 5 2 15 3" xfId="35232"/>
    <cellStyle name="Output 2 5 2 16" xfId="35233"/>
    <cellStyle name="Output 2 5 2 16 2" xfId="35234"/>
    <cellStyle name="Output 2 5 2 16 2 2" xfId="35235"/>
    <cellStyle name="Output 2 5 2 16 3" xfId="35236"/>
    <cellStyle name="Output 2 5 2 17" xfId="35237"/>
    <cellStyle name="Output 2 5 2 17 2" xfId="35238"/>
    <cellStyle name="Output 2 5 2 17 2 2" xfId="35239"/>
    <cellStyle name="Output 2 5 2 17 3" xfId="35240"/>
    <cellStyle name="Output 2 5 2 18" xfId="35241"/>
    <cellStyle name="Output 2 5 2 18 2" xfId="35242"/>
    <cellStyle name="Output 2 5 2 18 2 2" xfId="35243"/>
    <cellStyle name="Output 2 5 2 18 3" xfId="35244"/>
    <cellStyle name="Output 2 5 2 19" xfId="35245"/>
    <cellStyle name="Output 2 5 2 19 2" xfId="35246"/>
    <cellStyle name="Output 2 5 2 19 2 2" xfId="35247"/>
    <cellStyle name="Output 2 5 2 19 3" xfId="35248"/>
    <cellStyle name="Output 2 5 2 2" xfId="35249"/>
    <cellStyle name="Output 2 5 2 2 2" xfId="35250"/>
    <cellStyle name="Output 2 5 2 2 2 2" xfId="35251"/>
    <cellStyle name="Output 2 5 2 2 3" xfId="35252"/>
    <cellStyle name="Output 2 5 2 20" xfId="35253"/>
    <cellStyle name="Output 2 5 2 20 2" xfId="35254"/>
    <cellStyle name="Output 2 5 2 20 2 2" xfId="35255"/>
    <cellStyle name="Output 2 5 2 20 3" xfId="35256"/>
    <cellStyle name="Output 2 5 2 21" xfId="35257"/>
    <cellStyle name="Output 2 5 2 21 2" xfId="35258"/>
    <cellStyle name="Output 2 5 2 22" xfId="35259"/>
    <cellStyle name="Output 2 5 2 3" xfId="35260"/>
    <cellStyle name="Output 2 5 2 3 2" xfId="35261"/>
    <cellStyle name="Output 2 5 2 3 2 2" xfId="35262"/>
    <cellStyle name="Output 2 5 2 3 3" xfId="35263"/>
    <cellStyle name="Output 2 5 2 4" xfId="35264"/>
    <cellStyle name="Output 2 5 2 4 2" xfId="35265"/>
    <cellStyle name="Output 2 5 2 4 2 2" xfId="35266"/>
    <cellStyle name="Output 2 5 2 4 3" xfId="35267"/>
    <cellStyle name="Output 2 5 2 5" xfId="35268"/>
    <cellStyle name="Output 2 5 2 5 2" xfId="35269"/>
    <cellStyle name="Output 2 5 2 5 2 2" xfId="35270"/>
    <cellStyle name="Output 2 5 2 5 3" xfId="35271"/>
    <cellStyle name="Output 2 5 2 6" xfId="35272"/>
    <cellStyle name="Output 2 5 2 6 2" xfId="35273"/>
    <cellStyle name="Output 2 5 2 6 2 2" xfId="35274"/>
    <cellStyle name="Output 2 5 2 6 3" xfId="35275"/>
    <cellStyle name="Output 2 5 2 7" xfId="35276"/>
    <cellStyle name="Output 2 5 2 7 2" xfId="35277"/>
    <cellStyle name="Output 2 5 2 7 2 2" xfId="35278"/>
    <cellStyle name="Output 2 5 2 7 3" xfId="35279"/>
    <cellStyle name="Output 2 5 2 8" xfId="35280"/>
    <cellStyle name="Output 2 5 2 8 2" xfId="35281"/>
    <cellStyle name="Output 2 5 2 8 2 2" xfId="35282"/>
    <cellStyle name="Output 2 5 2 8 3" xfId="35283"/>
    <cellStyle name="Output 2 5 2 9" xfId="35284"/>
    <cellStyle name="Output 2 5 2 9 2" xfId="35285"/>
    <cellStyle name="Output 2 5 2 9 2 2" xfId="35286"/>
    <cellStyle name="Output 2 5 2 9 3" xfId="35287"/>
    <cellStyle name="Output 2 5 20" xfId="35288"/>
    <cellStyle name="Output 2 5 20 2" xfId="35289"/>
    <cellStyle name="Output 2 5 20 2 2" xfId="35290"/>
    <cellStyle name="Output 2 5 20 3" xfId="35291"/>
    <cellStyle name="Output 2 5 21" xfId="35292"/>
    <cellStyle name="Output 2 5 21 2" xfId="35293"/>
    <cellStyle name="Output 2 5 21 2 2" xfId="35294"/>
    <cellStyle name="Output 2 5 21 3" xfId="35295"/>
    <cellStyle name="Output 2 5 22" xfId="35296"/>
    <cellStyle name="Output 2 5 22 2" xfId="35297"/>
    <cellStyle name="Output 2 5 23" xfId="35298"/>
    <cellStyle name="Output 2 5 3" xfId="35299"/>
    <cellStyle name="Output 2 5 3 2" xfId="35300"/>
    <cellStyle name="Output 2 5 3 2 2" xfId="35301"/>
    <cellStyle name="Output 2 5 3 3" xfId="35302"/>
    <cellStyle name="Output 2 5 4" xfId="35303"/>
    <cellStyle name="Output 2 5 4 2" xfId="35304"/>
    <cellStyle name="Output 2 5 4 2 2" xfId="35305"/>
    <cellStyle name="Output 2 5 4 3" xfId="35306"/>
    <cellStyle name="Output 2 5 5" xfId="35307"/>
    <cellStyle name="Output 2 5 5 2" xfId="35308"/>
    <cellStyle name="Output 2 5 5 2 2" xfId="35309"/>
    <cellStyle name="Output 2 5 5 3" xfId="35310"/>
    <cellStyle name="Output 2 5 6" xfId="35311"/>
    <cellStyle name="Output 2 5 6 2" xfId="35312"/>
    <cellStyle name="Output 2 5 6 2 2" xfId="35313"/>
    <cellStyle name="Output 2 5 6 3" xfId="35314"/>
    <cellStyle name="Output 2 5 7" xfId="35315"/>
    <cellStyle name="Output 2 5 7 2" xfId="35316"/>
    <cellStyle name="Output 2 5 7 2 2" xfId="35317"/>
    <cellStyle name="Output 2 5 7 3" xfId="35318"/>
    <cellStyle name="Output 2 5 8" xfId="35319"/>
    <cellStyle name="Output 2 5 8 2" xfId="35320"/>
    <cellStyle name="Output 2 5 8 2 2" xfId="35321"/>
    <cellStyle name="Output 2 5 8 3" xfId="35322"/>
    <cellStyle name="Output 2 5 9" xfId="35323"/>
    <cellStyle name="Output 2 5 9 2" xfId="35324"/>
    <cellStyle name="Output 2 5 9 2 2" xfId="35325"/>
    <cellStyle name="Output 2 5 9 3" xfId="35326"/>
    <cellStyle name="Output 2 6" xfId="35327"/>
    <cellStyle name="Output 2 6 10" xfId="35328"/>
    <cellStyle name="Output 2 6 10 2" xfId="35329"/>
    <cellStyle name="Output 2 6 10 2 2" xfId="35330"/>
    <cellStyle name="Output 2 6 10 3" xfId="35331"/>
    <cellStyle name="Output 2 6 11" xfId="35332"/>
    <cellStyle name="Output 2 6 11 2" xfId="35333"/>
    <cellStyle name="Output 2 6 11 2 2" xfId="35334"/>
    <cellStyle name="Output 2 6 11 3" xfId="35335"/>
    <cellStyle name="Output 2 6 12" xfId="35336"/>
    <cellStyle name="Output 2 6 12 2" xfId="35337"/>
    <cellStyle name="Output 2 6 12 2 2" xfId="35338"/>
    <cellStyle name="Output 2 6 12 3" xfId="35339"/>
    <cellStyle name="Output 2 6 13" xfId="35340"/>
    <cellStyle name="Output 2 6 13 2" xfId="35341"/>
    <cellStyle name="Output 2 6 13 2 2" xfId="35342"/>
    <cellStyle name="Output 2 6 13 3" xfId="35343"/>
    <cellStyle name="Output 2 6 14" xfId="35344"/>
    <cellStyle name="Output 2 6 14 2" xfId="35345"/>
    <cellStyle name="Output 2 6 14 2 2" xfId="35346"/>
    <cellStyle name="Output 2 6 14 3" xfId="35347"/>
    <cellStyle name="Output 2 6 15" xfId="35348"/>
    <cellStyle name="Output 2 6 15 2" xfId="35349"/>
    <cellStyle name="Output 2 6 15 2 2" xfId="35350"/>
    <cellStyle name="Output 2 6 15 3" xfId="35351"/>
    <cellStyle name="Output 2 6 16" xfId="35352"/>
    <cellStyle name="Output 2 6 16 2" xfId="35353"/>
    <cellStyle name="Output 2 6 16 2 2" xfId="35354"/>
    <cellStyle name="Output 2 6 16 3" xfId="35355"/>
    <cellStyle name="Output 2 6 17" xfId="35356"/>
    <cellStyle name="Output 2 6 17 2" xfId="35357"/>
    <cellStyle name="Output 2 6 17 2 2" xfId="35358"/>
    <cellStyle name="Output 2 6 17 3" xfId="35359"/>
    <cellStyle name="Output 2 6 18" xfId="35360"/>
    <cellStyle name="Output 2 6 18 2" xfId="35361"/>
    <cellStyle name="Output 2 6 18 2 2" xfId="35362"/>
    <cellStyle name="Output 2 6 18 3" xfId="35363"/>
    <cellStyle name="Output 2 6 19" xfId="35364"/>
    <cellStyle name="Output 2 6 19 2" xfId="35365"/>
    <cellStyle name="Output 2 6 19 2 2" xfId="35366"/>
    <cellStyle name="Output 2 6 19 3" xfId="35367"/>
    <cellStyle name="Output 2 6 2" xfId="35368"/>
    <cellStyle name="Output 2 6 2 2" xfId="35369"/>
    <cellStyle name="Output 2 6 2 2 2" xfId="35370"/>
    <cellStyle name="Output 2 6 2 3" xfId="35371"/>
    <cellStyle name="Output 2 6 20" xfId="35372"/>
    <cellStyle name="Output 2 6 20 2" xfId="35373"/>
    <cellStyle name="Output 2 6 20 2 2" xfId="35374"/>
    <cellStyle name="Output 2 6 20 3" xfId="35375"/>
    <cellStyle name="Output 2 6 21" xfId="35376"/>
    <cellStyle name="Output 2 6 21 2" xfId="35377"/>
    <cellStyle name="Output 2 6 22" xfId="35378"/>
    <cellStyle name="Output 2 6 3" xfId="35379"/>
    <cellStyle name="Output 2 6 3 2" xfId="35380"/>
    <cellStyle name="Output 2 6 3 2 2" xfId="35381"/>
    <cellStyle name="Output 2 6 3 3" xfId="35382"/>
    <cellStyle name="Output 2 6 4" xfId="35383"/>
    <cellStyle name="Output 2 6 4 2" xfId="35384"/>
    <cellStyle name="Output 2 6 4 2 2" xfId="35385"/>
    <cellStyle name="Output 2 6 4 3" xfId="35386"/>
    <cellStyle name="Output 2 6 5" xfId="35387"/>
    <cellStyle name="Output 2 6 5 2" xfId="35388"/>
    <cellStyle name="Output 2 6 5 2 2" xfId="35389"/>
    <cellStyle name="Output 2 6 5 3" xfId="35390"/>
    <cellStyle name="Output 2 6 6" xfId="35391"/>
    <cellStyle name="Output 2 6 6 2" xfId="35392"/>
    <cellStyle name="Output 2 6 6 2 2" xfId="35393"/>
    <cellStyle name="Output 2 6 6 3" xfId="35394"/>
    <cellStyle name="Output 2 6 7" xfId="35395"/>
    <cellStyle name="Output 2 6 7 2" xfId="35396"/>
    <cellStyle name="Output 2 6 7 2 2" xfId="35397"/>
    <cellStyle name="Output 2 6 7 3" xfId="35398"/>
    <cellStyle name="Output 2 6 8" xfId="35399"/>
    <cellStyle name="Output 2 6 8 2" xfId="35400"/>
    <cellStyle name="Output 2 6 8 2 2" xfId="35401"/>
    <cellStyle name="Output 2 6 8 3" xfId="35402"/>
    <cellStyle name="Output 2 6 9" xfId="35403"/>
    <cellStyle name="Output 2 6 9 2" xfId="35404"/>
    <cellStyle name="Output 2 6 9 2 2" xfId="35405"/>
    <cellStyle name="Output 2 6 9 3" xfId="35406"/>
    <cellStyle name="Output 2 7" xfId="35407"/>
    <cellStyle name="Output 2 7 2" xfId="35408"/>
    <cellStyle name="Output 2 7 2 2" xfId="35409"/>
    <cellStyle name="Output 2 7 3" xfId="35410"/>
    <cellStyle name="Output 2 8" xfId="35411"/>
    <cellStyle name="Output 2 8 2" xfId="35412"/>
    <cellStyle name="Output 2 8 2 2" xfId="35413"/>
    <cellStyle name="Output 2 8 3" xfId="35414"/>
    <cellStyle name="Output 2 9" xfId="35415"/>
    <cellStyle name="Output 2 9 2" xfId="35416"/>
    <cellStyle name="Output 2 9 2 2" xfId="35417"/>
    <cellStyle name="Output 2 9 3" xfId="35418"/>
    <cellStyle name="Output 3" xfId="35419"/>
    <cellStyle name="Output 3 10" xfId="35420"/>
    <cellStyle name="Output 3 10 2" xfId="35421"/>
    <cellStyle name="Output 3 10 2 2" xfId="35422"/>
    <cellStyle name="Output 3 10 3" xfId="35423"/>
    <cellStyle name="Output 3 11" xfId="35424"/>
    <cellStyle name="Output 3 11 2" xfId="35425"/>
    <cellStyle name="Output 3 11 2 2" xfId="35426"/>
    <cellStyle name="Output 3 11 3" xfId="35427"/>
    <cellStyle name="Output 3 12" xfId="35428"/>
    <cellStyle name="Output 3 12 2" xfId="35429"/>
    <cellStyle name="Output 3 12 2 2" xfId="35430"/>
    <cellStyle name="Output 3 12 3" xfId="35431"/>
    <cellStyle name="Output 3 13" xfId="35432"/>
    <cellStyle name="Output 3 13 2" xfId="35433"/>
    <cellStyle name="Output 3 13 2 2" xfId="35434"/>
    <cellStyle name="Output 3 13 3" xfId="35435"/>
    <cellStyle name="Output 3 14" xfId="35436"/>
    <cellStyle name="Output 3 14 2" xfId="35437"/>
    <cellStyle name="Output 3 14 2 2" xfId="35438"/>
    <cellStyle name="Output 3 14 3" xfId="35439"/>
    <cellStyle name="Output 3 15" xfId="35440"/>
    <cellStyle name="Output 3 15 2" xfId="35441"/>
    <cellStyle name="Output 3 15 2 2" xfId="35442"/>
    <cellStyle name="Output 3 15 3" xfId="35443"/>
    <cellStyle name="Output 3 16" xfId="35444"/>
    <cellStyle name="Output 3 16 2" xfId="35445"/>
    <cellStyle name="Output 3 16 2 2" xfId="35446"/>
    <cellStyle name="Output 3 16 3" xfId="35447"/>
    <cellStyle name="Output 3 17" xfId="35448"/>
    <cellStyle name="Output 3 17 2" xfId="35449"/>
    <cellStyle name="Output 3 17 2 2" xfId="35450"/>
    <cellStyle name="Output 3 17 3" xfId="35451"/>
    <cellStyle name="Output 3 18" xfId="35452"/>
    <cellStyle name="Output 3 18 2" xfId="35453"/>
    <cellStyle name="Output 3 18 2 2" xfId="35454"/>
    <cellStyle name="Output 3 18 3" xfId="35455"/>
    <cellStyle name="Output 3 19" xfId="35456"/>
    <cellStyle name="Output 3 19 2" xfId="35457"/>
    <cellStyle name="Output 3 19 2 2" xfId="35458"/>
    <cellStyle name="Output 3 19 3" xfId="35459"/>
    <cellStyle name="Output 3 2" xfId="35460"/>
    <cellStyle name="Output 3 2 10" xfId="35461"/>
    <cellStyle name="Output 3 2 10 2" xfId="35462"/>
    <cellStyle name="Output 3 2 10 2 2" xfId="35463"/>
    <cellStyle name="Output 3 2 10 3" xfId="35464"/>
    <cellStyle name="Output 3 2 11" xfId="35465"/>
    <cellStyle name="Output 3 2 11 2" xfId="35466"/>
    <cellStyle name="Output 3 2 11 2 2" xfId="35467"/>
    <cellStyle name="Output 3 2 11 3" xfId="35468"/>
    <cellStyle name="Output 3 2 12" xfId="35469"/>
    <cellStyle name="Output 3 2 12 2" xfId="35470"/>
    <cellStyle name="Output 3 2 12 2 2" xfId="35471"/>
    <cellStyle name="Output 3 2 12 3" xfId="35472"/>
    <cellStyle name="Output 3 2 13" xfId="35473"/>
    <cellStyle name="Output 3 2 13 2" xfId="35474"/>
    <cellStyle name="Output 3 2 13 2 2" xfId="35475"/>
    <cellStyle name="Output 3 2 13 3" xfId="35476"/>
    <cellStyle name="Output 3 2 14" xfId="35477"/>
    <cellStyle name="Output 3 2 14 2" xfId="35478"/>
    <cellStyle name="Output 3 2 14 2 2" xfId="35479"/>
    <cellStyle name="Output 3 2 14 3" xfId="35480"/>
    <cellStyle name="Output 3 2 15" xfId="35481"/>
    <cellStyle name="Output 3 2 15 2" xfId="35482"/>
    <cellStyle name="Output 3 2 15 2 2" xfId="35483"/>
    <cellStyle name="Output 3 2 15 3" xfId="35484"/>
    <cellStyle name="Output 3 2 16" xfId="35485"/>
    <cellStyle name="Output 3 2 16 2" xfId="35486"/>
    <cellStyle name="Output 3 2 16 2 2" xfId="35487"/>
    <cellStyle name="Output 3 2 16 3" xfId="35488"/>
    <cellStyle name="Output 3 2 17" xfId="35489"/>
    <cellStyle name="Output 3 2 17 2" xfId="35490"/>
    <cellStyle name="Output 3 2 17 2 2" xfId="35491"/>
    <cellStyle name="Output 3 2 17 3" xfId="35492"/>
    <cellStyle name="Output 3 2 18" xfId="35493"/>
    <cellStyle name="Output 3 2 18 2" xfId="35494"/>
    <cellStyle name="Output 3 2 18 2 2" xfId="35495"/>
    <cellStyle name="Output 3 2 18 3" xfId="35496"/>
    <cellStyle name="Output 3 2 19" xfId="35497"/>
    <cellStyle name="Output 3 2 19 2" xfId="35498"/>
    <cellStyle name="Output 3 2 19 2 2" xfId="35499"/>
    <cellStyle name="Output 3 2 19 3" xfId="35500"/>
    <cellStyle name="Output 3 2 2" xfId="35501"/>
    <cellStyle name="Output 3 2 2 10" xfId="35502"/>
    <cellStyle name="Output 3 2 2 10 2" xfId="35503"/>
    <cellStyle name="Output 3 2 2 10 2 2" xfId="35504"/>
    <cellStyle name="Output 3 2 2 10 3" xfId="35505"/>
    <cellStyle name="Output 3 2 2 11" xfId="35506"/>
    <cellStyle name="Output 3 2 2 11 2" xfId="35507"/>
    <cellStyle name="Output 3 2 2 11 2 2" xfId="35508"/>
    <cellStyle name="Output 3 2 2 11 3" xfId="35509"/>
    <cellStyle name="Output 3 2 2 12" xfId="35510"/>
    <cellStyle name="Output 3 2 2 12 2" xfId="35511"/>
    <cellStyle name="Output 3 2 2 12 2 2" xfId="35512"/>
    <cellStyle name="Output 3 2 2 12 3" xfId="35513"/>
    <cellStyle name="Output 3 2 2 13" xfId="35514"/>
    <cellStyle name="Output 3 2 2 13 2" xfId="35515"/>
    <cellStyle name="Output 3 2 2 13 2 2" xfId="35516"/>
    <cellStyle name="Output 3 2 2 13 3" xfId="35517"/>
    <cellStyle name="Output 3 2 2 14" xfId="35518"/>
    <cellStyle name="Output 3 2 2 14 2" xfId="35519"/>
    <cellStyle name="Output 3 2 2 14 2 2" xfId="35520"/>
    <cellStyle name="Output 3 2 2 14 3" xfId="35521"/>
    <cellStyle name="Output 3 2 2 15" xfId="35522"/>
    <cellStyle name="Output 3 2 2 15 2" xfId="35523"/>
    <cellStyle name="Output 3 2 2 15 2 2" xfId="35524"/>
    <cellStyle name="Output 3 2 2 15 3" xfId="35525"/>
    <cellStyle name="Output 3 2 2 16" xfId="35526"/>
    <cellStyle name="Output 3 2 2 16 2" xfId="35527"/>
    <cellStyle name="Output 3 2 2 16 2 2" xfId="35528"/>
    <cellStyle name="Output 3 2 2 16 3" xfId="35529"/>
    <cellStyle name="Output 3 2 2 17" xfId="35530"/>
    <cellStyle name="Output 3 2 2 17 2" xfId="35531"/>
    <cellStyle name="Output 3 2 2 17 2 2" xfId="35532"/>
    <cellStyle name="Output 3 2 2 17 3" xfId="35533"/>
    <cellStyle name="Output 3 2 2 18" xfId="35534"/>
    <cellStyle name="Output 3 2 2 18 2" xfId="35535"/>
    <cellStyle name="Output 3 2 2 19" xfId="35536"/>
    <cellStyle name="Output 3 2 2 2" xfId="35537"/>
    <cellStyle name="Output 3 2 2 2 10" xfId="35538"/>
    <cellStyle name="Output 3 2 2 2 10 2" xfId="35539"/>
    <cellStyle name="Output 3 2 2 2 10 2 2" xfId="35540"/>
    <cellStyle name="Output 3 2 2 2 10 3" xfId="35541"/>
    <cellStyle name="Output 3 2 2 2 11" xfId="35542"/>
    <cellStyle name="Output 3 2 2 2 11 2" xfId="35543"/>
    <cellStyle name="Output 3 2 2 2 11 2 2" xfId="35544"/>
    <cellStyle name="Output 3 2 2 2 11 3" xfId="35545"/>
    <cellStyle name="Output 3 2 2 2 12" xfId="35546"/>
    <cellStyle name="Output 3 2 2 2 12 2" xfId="35547"/>
    <cellStyle name="Output 3 2 2 2 12 2 2" xfId="35548"/>
    <cellStyle name="Output 3 2 2 2 12 3" xfId="35549"/>
    <cellStyle name="Output 3 2 2 2 13" xfId="35550"/>
    <cellStyle name="Output 3 2 2 2 13 2" xfId="35551"/>
    <cellStyle name="Output 3 2 2 2 13 2 2" xfId="35552"/>
    <cellStyle name="Output 3 2 2 2 13 3" xfId="35553"/>
    <cellStyle name="Output 3 2 2 2 14" xfId="35554"/>
    <cellStyle name="Output 3 2 2 2 14 2" xfId="35555"/>
    <cellStyle name="Output 3 2 2 2 14 2 2" xfId="35556"/>
    <cellStyle name="Output 3 2 2 2 14 3" xfId="35557"/>
    <cellStyle name="Output 3 2 2 2 15" xfId="35558"/>
    <cellStyle name="Output 3 2 2 2 15 2" xfId="35559"/>
    <cellStyle name="Output 3 2 2 2 15 2 2" xfId="35560"/>
    <cellStyle name="Output 3 2 2 2 15 3" xfId="35561"/>
    <cellStyle name="Output 3 2 2 2 16" xfId="35562"/>
    <cellStyle name="Output 3 2 2 2 16 2" xfId="35563"/>
    <cellStyle name="Output 3 2 2 2 16 2 2" xfId="35564"/>
    <cellStyle name="Output 3 2 2 2 16 3" xfId="35565"/>
    <cellStyle name="Output 3 2 2 2 17" xfId="35566"/>
    <cellStyle name="Output 3 2 2 2 17 2" xfId="35567"/>
    <cellStyle name="Output 3 2 2 2 17 2 2" xfId="35568"/>
    <cellStyle name="Output 3 2 2 2 17 3" xfId="35569"/>
    <cellStyle name="Output 3 2 2 2 18" xfId="35570"/>
    <cellStyle name="Output 3 2 2 2 18 2" xfId="35571"/>
    <cellStyle name="Output 3 2 2 2 18 2 2" xfId="35572"/>
    <cellStyle name="Output 3 2 2 2 18 3" xfId="35573"/>
    <cellStyle name="Output 3 2 2 2 19" xfId="35574"/>
    <cellStyle name="Output 3 2 2 2 19 2" xfId="35575"/>
    <cellStyle name="Output 3 2 2 2 19 2 2" xfId="35576"/>
    <cellStyle name="Output 3 2 2 2 19 3" xfId="35577"/>
    <cellStyle name="Output 3 2 2 2 2" xfId="35578"/>
    <cellStyle name="Output 3 2 2 2 2 2" xfId="35579"/>
    <cellStyle name="Output 3 2 2 2 2 2 2" xfId="35580"/>
    <cellStyle name="Output 3 2 2 2 2 3" xfId="35581"/>
    <cellStyle name="Output 3 2 2 2 20" xfId="35582"/>
    <cellStyle name="Output 3 2 2 2 20 2" xfId="35583"/>
    <cellStyle name="Output 3 2 2 2 20 2 2" xfId="35584"/>
    <cellStyle name="Output 3 2 2 2 20 3" xfId="35585"/>
    <cellStyle name="Output 3 2 2 2 21" xfId="35586"/>
    <cellStyle name="Output 3 2 2 2 21 2" xfId="35587"/>
    <cellStyle name="Output 3 2 2 2 22" xfId="35588"/>
    <cellStyle name="Output 3 2 2 2 3" xfId="35589"/>
    <cellStyle name="Output 3 2 2 2 3 2" xfId="35590"/>
    <cellStyle name="Output 3 2 2 2 3 2 2" xfId="35591"/>
    <cellStyle name="Output 3 2 2 2 3 3" xfId="35592"/>
    <cellStyle name="Output 3 2 2 2 4" xfId="35593"/>
    <cellStyle name="Output 3 2 2 2 4 2" xfId="35594"/>
    <cellStyle name="Output 3 2 2 2 4 2 2" xfId="35595"/>
    <cellStyle name="Output 3 2 2 2 4 3" xfId="35596"/>
    <cellStyle name="Output 3 2 2 2 5" xfId="35597"/>
    <cellStyle name="Output 3 2 2 2 5 2" xfId="35598"/>
    <cellStyle name="Output 3 2 2 2 5 2 2" xfId="35599"/>
    <cellStyle name="Output 3 2 2 2 5 3" xfId="35600"/>
    <cellStyle name="Output 3 2 2 2 6" xfId="35601"/>
    <cellStyle name="Output 3 2 2 2 6 2" xfId="35602"/>
    <cellStyle name="Output 3 2 2 2 6 2 2" xfId="35603"/>
    <cellStyle name="Output 3 2 2 2 6 3" xfId="35604"/>
    <cellStyle name="Output 3 2 2 2 7" xfId="35605"/>
    <cellStyle name="Output 3 2 2 2 7 2" xfId="35606"/>
    <cellStyle name="Output 3 2 2 2 7 2 2" xfId="35607"/>
    <cellStyle name="Output 3 2 2 2 7 3" xfId="35608"/>
    <cellStyle name="Output 3 2 2 2 8" xfId="35609"/>
    <cellStyle name="Output 3 2 2 2 8 2" xfId="35610"/>
    <cellStyle name="Output 3 2 2 2 8 2 2" xfId="35611"/>
    <cellStyle name="Output 3 2 2 2 8 3" xfId="35612"/>
    <cellStyle name="Output 3 2 2 2 9" xfId="35613"/>
    <cellStyle name="Output 3 2 2 2 9 2" xfId="35614"/>
    <cellStyle name="Output 3 2 2 2 9 2 2" xfId="35615"/>
    <cellStyle name="Output 3 2 2 2 9 3" xfId="35616"/>
    <cellStyle name="Output 3 2 2 3" xfId="35617"/>
    <cellStyle name="Output 3 2 2 3 2" xfId="35618"/>
    <cellStyle name="Output 3 2 2 3 2 2" xfId="35619"/>
    <cellStyle name="Output 3 2 2 3 3" xfId="35620"/>
    <cellStyle name="Output 3 2 2 4" xfId="35621"/>
    <cellStyle name="Output 3 2 2 4 2" xfId="35622"/>
    <cellStyle name="Output 3 2 2 4 2 2" xfId="35623"/>
    <cellStyle name="Output 3 2 2 4 3" xfId="35624"/>
    <cellStyle name="Output 3 2 2 5" xfId="35625"/>
    <cellStyle name="Output 3 2 2 5 2" xfId="35626"/>
    <cellStyle name="Output 3 2 2 5 2 2" xfId="35627"/>
    <cellStyle name="Output 3 2 2 5 3" xfId="35628"/>
    <cellStyle name="Output 3 2 2 6" xfId="35629"/>
    <cellStyle name="Output 3 2 2 6 2" xfId="35630"/>
    <cellStyle name="Output 3 2 2 6 2 2" xfId="35631"/>
    <cellStyle name="Output 3 2 2 6 3" xfId="35632"/>
    <cellStyle name="Output 3 2 2 7" xfId="35633"/>
    <cellStyle name="Output 3 2 2 7 2" xfId="35634"/>
    <cellStyle name="Output 3 2 2 7 2 2" xfId="35635"/>
    <cellStyle name="Output 3 2 2 7 3" xfId="35636"/>
    <cellStyle name="Output 3 2 2 8" xfId="35637"/>
    <cellStyle name="Output 3 2 2 8 2" xfId="35638"/>
    <cellStyle name="Output 3 2 2 8 2 2" xfId="35639"/>
    <cellStyle name="Output 3 2 2 8 3" xfId="35640"/>
    <cellStyle name="Output 3 2 2 9" xfId="35641"/>
    <cellStyle name="Output 3 2 2 9 2" xfId="35642"/>
    <cellStyle name="Output 3 2 2 9 2 2" xfId="35643"/>
    <cellStyle name="Output 3 2 2 9 3" xfId="35644"/>
    <cellStyle name="Output 3 2 20" xfId="35645"/>
    <cellStyle name="Output 3 2 20 2" xfId="35646"/>
    <cellStyle name="Output 3 2 20 2 2" xfId="35647"/>
    <cellStyle name="Output 3 2 20 3" xfId="35648"/>
    <cellStyle name="Output 3 2 21" xfId="35649"/>
    <cellStyle name="Output 3 2 21 2" xfId="35650"/>
    <cellStyle name="Output 3 2 22" xfId="35651"/>
    <cellStyle name="Output 3 2 3" xfId="35652"/>
    <cellStyle name="Output 3 2 3 10" xfId="35653"/>
    <cellStyle name="Output 3 2 3 10 2" xfId="35654"/>
    <cellStyle name="Output 3 2 3 10 2 2" xfId="35655"/>
    <cellStyle name="Output 3 2 3 10 3" xfId="35656"/>
    <cellStyle name="Output 3 2 3 11" xfId="35657"/>
    <cellStyle name="Output 3 2 3 11 2" xfId="35658"/>
    <cellStyle name="Output 3 2 3 11 2 2" xfId="35659"/>
    <cellStyle name="Output 3 2 3 11 3" xfId="35660"/>
    <cellStyle name="Output 3 2 3 12" xfId="35661"/>
    <cellStyle name="Output 3 2 3 12 2" xfId="35662"/>
    <cellStyle name="Output 3 2 3 12 2 2" xfId="35663"/>
    <cellStyle name="Output 3 2 3 12 3" xfId="35664"/>
    <cellStyle name="Output 3 2 3 13" xfId="35665"/>
    <cellStyle name="Output 3 2 3 13 2" xfId="35666"/>
    <cellStyle name="Output 3 2 3 13 2 2" xfId="35667"/>
    <cellStyle name="Output 3 2 3 13 3" xfId="35668"/>
    <cellStyle name="Output 3 2 3 14" xfId="35669"/>
    <cellStyle name="Output 3 2 3 14 2" xfId="35670"/>
    <cellStyle name="Output 3 2 3 14 2 2" xfId="35671"/>
    <cellStyle name="Output 3 2 3 14 3" xfId="35672"/>
    <cellStyle name="Output 3 2 3 15" xfId="35673"/>
    <cellStyle name="Output 3 2 3 15 2" xfId="35674"/>
    <cellStyle name="Output 3 2 3 15 2 2" xfId="35675"/>
    <cellStyle name="Output 3 2 3 15 3" xfId="35676"/>
    <cellStyle name="Output 3 2 3 16" xfId="35677"/>
    <cellStyle name="Output 3 2 3 16 2" xfId="35678"/>
    <cellStyle name="Output 3 2 3 16 2 2" xfId="35679"/>
    <cellStyle name="Output 3 2 3 16 3" xfId="35680"/>
    <cellStyle name="Output 3 2 3 17" xfId="35681"/>
    <cellStyle name="Output 3 2 3 17 2" xfId="35682"/>
    <cellStyle name="Output 3 2 3 17 2 2" xfId="35683"/>
    <cellStyle name="Output 3 2 3 17 3" xfId="35684"/>
    <cellStyle name="Output 3 2 3 18" xfId="35685"/>
    <cellStyle name="Output 3 2 3 18 2" xfId="35686"/>
    <cellStyle name="Output 3 2 3 19" xfId="35687"/>
    <cellStyle name="Output 3 2 3 2" xfId="35688"/>
    <cellStyle name="Output 3 2 3 2 10" xfId="35689"/>
    <cellStyle name="Output 3 2 3 2 10 2" xfId="35690"/>
    <cellStyle name="Output 3 2 3 2 10 2 2" xfId="35691"/>
    <cellStyle name="Output 3 2 3 2 10 3" xfId="35692"/>
    <cellStyle name="Output 3 2 3 2 11" xfId="35693"/>
    <cellStyle name="Output 3 2 3 2 11 2" xfId="35694"/>
    <cellStyle name="Output 3 2 3 2 11 2 2" xfId="35695"/>
    <cellStyle name="Output 3 2 3 2 11 3" xfId="35696"/>
    <cellStyle name="Output 3 2 3 2 12" xfId="35697"/>
    <cellStyle name="Output 3 2 3 2 12 2" xfId="35698"/>
    <cellStyle name="Output 3 2 3 2 12 2 2" xfId="35699"/>
    <cellStyle name="Output 3 2 3 2 12 3" xfId="35700"/>
    <cellStyle name="Output 3 2 3 2 13" xfId="35701"/>
    <cellStyle name="Output 3 2 3 2 13 2" xfId="35702"/>
    <cellStyle name="Output 3 2 3 2 13 2 2" xfId="35703"/>
    <cellStyle name="Output 3 2 3 2 13 3" xfId="35704"/>
    <cellStyle name="Output 3 2 3 2 14" xfId="35705"/>
    <cellStyle name="Output 3 2 3 2 14 2" xfId="35706"/>
    <cellStyle name="Output 3 2 3 2 14 2 2" xfId="35707"/>
    <cellStyle name="Output 3 2 3 2 14 3" xfId="35708"/>
    <cellStyle name="Output 3 2 3 2 15" xfId="35709"/>
    <cellStyle name="Output 3 2 3 2 15 2" xfId="35710"/>
    <cellStyle name="Output 3 2 3 2 15 2 2" xfId="35711"/>
    <cellStyle name="Output 3 2 3 2 15 3" xfId="35712"/>
    <cellStyle name="Output 3 2 3 2 16" xfId="35713"/>
    <cellStyle name="Output 3 2 3 2 16 2" xfId="35714"/>
    <cellStyle name="Output 3 2 3 2 16 2 2" xfId="35715"/>
    <cellStyle name="Output 3 2 3 2 16 3" xfId="35716"/>
    <cellStyle name="Output 3 2 3 2 17" xfId="35717"/>
    <cellStyle name="Output 3 2 3 2 17 2" xfId="35718"/>
    <cellStyle name="Output 3 2 3 2 17 2 2" xfId="35719"/>
    <cellStyle name="Output 3 2 3 2 17 3" xfId="35720"/>
    <cellStyle name="Output 3 2 3 2 18" xfId="35721"/>
    <cellStyle name="Output 3 2 3 2 18 2" xfId="35722"/>
    <cellStyle name="Output 3 2 3 2 18 2 2" xfId="35723"/>
    <cellStyle name="Output 3 2 3 2 18 3" xfId="35724"/>
    <cellStyle name="Output 3 2 3 2 19" xfId="35725"/>
    <cellStyle name="Output 3 2 3 2 19 2" xfId="35726"/>
    <cellStyle name="Output 3 2 3 2 19 2 2" xfId="35727"/>
    <cellStyle name="Output 3 2 3 2 19 3" xfId="35728"/>
    <cellStyle name="Output 3 2 3 2 2" xfId="35729"/>
    <cellStyle name="Output 3 2 3 2 2 2" xfId="35730"/>
    <cellStyle name="Output 3 2 3 2 2 2 2" xfId="35731"/>
    <cellStyle name="Output 3 2 3 2 2 3" xfId="35732"/>
    <cellStyle name="Output 3 2 3 2 20" xfId="35733"/>
    <cellStyle name="Output 3 2 3 2 20 2" xfId="35734"/>
    <cellStyle name="Output 3 2 3 2 20 2 2" xfId="35735"/>
    <cellStyle name="Output 3 2 3 2 20 3" xfId="35736"/>
    <cellStyle name="Output 3 2 3 2 21" xfId="35737"/>
    <cellStyle name="Output 3 2 3 2 21 2" xfId="35738"/>
    <cellStyle name="Output 3 2 3 2 22" xfId="35739"/>
    <cellStyle name="Output 3 2 3 2 3" xfId="35740"/>
    <cellStyle name="Output 3 2 3 2 3 2" xfId="35741"/>
    <cellStyle name="Output 3 2 3 2 3 2 2" xfId="35742"/>
    <cellStyle name="Output 3 2 3 2 3 3" xfId="35743"/>
    <cellStyle name="Output 3 2 3 2 4" xfId="35744"/>
    <cellStyle name="Output 3 2 3 2 4 2" xfId="35745"/>
    <cellStyle name="Output 3 2 3 2 4 2 2" xfId="35746"/>
    <cellStyle name="Output 3 2 3 2 4 3" xfId="35747"/>
    <cellStyle name="Output 3 2 3 2 5" xfId="35748"/>
    <cellStyle name="Output 3 2 3 2 5 2" xfId="35749"/>
    <cellStyle name="Output 3 2 3 2 5 2 2" xfId="35750"/>
    <cellStyle name="Output 3 2 3 2 5 3" xfId="35751"/>
    <cellStyle name="Output 3 2 3 2 6" xfId="35752"/>
    <cellStyle name="Output 3 2 3 2 6 2" xfId="35753"/>
    <cellStyle name="Output 3 2 3 2 6 2 2" xfId="35754"/>
    <cellStyle name="Output 3 2 3 2 6 3" xfId="35755"/>
    <cellStyle name="Output 3 2 3 2 7" xfId="35756"/>
    <cellStyle name="Output 3 2 3 2 7 2" xfId="35757"/>
    <cellStyle name="Output 3 2 3 2 7 2 2" xfId="35758"/>
    <cellStyle name="Output 3 2 3 2 7 3" xfId="35759"/>
    <cellStyle name="Output 3 2 3 2 8" xfId="35760"/>
    <cellStyle name="Output 3 2 3 2 8 2" xfId="35761"/>
    <cellStyle name="Output 3 2 3 2 8 2 2" xfId="35762"/>
    <cellStyle name="Output 3 2 3 2 8 3" xfId="35763"/>
    <cellStyle name="Output 3 2 3 2 9" xfId="35764"/>
    <cellStyle name="Output 3 2 3 2 9 2" xfId="35765"/>
    <cellStyle name="Output 3 2 3 2 9 2 2" xfId="35766"/>
    <cellStyle name="Output 3 2 3 2 9 3" xfId="35767"/>
    <cellStyle name="Output 3 2 3 3" xfId="35768"/>
    <cellStyle name="Output 3 2 3 3 2" xfId="35769"/>
    <cellStyle name="Output 3 2 3 3 2 2" xfId="35770"/>
    <cellStyle name="Output 3 2 3 3 3" xfId="35771"/>
    <cellStyle name="Output 3 2 3 4" xfId="35772"/>
    <cellStyle name="Output 3 2 3 4 2" xfId="35773"/>
    <cellStyle name="Output 3 2 3 4 2 2" xfId="35774"/>
    <cellStyle name="Output 3 2 3 4 3" xfId="35775"/>
    <cellStyle name="Output 3 2 3 5" xfId="35776"/>
    <cellStyle name="Output 3 2 3 5 2" xfId="35777"/>
    <cellStyle name="Output 3 2 3 5 2 2" xfId="35778"/>
    <cellStyle name="Output 3 2 3 5 3" xfId="35779"/>
    <cellStyle name="Output 3 2 3 6" xfId="35780"/>
    <cellStyle name="Output 3 2 3 6 2" xfId="35781"/>
    <cellStyle name="Output 3 2 3 6 2 2" xfId="35782"/>
    <cellStyle name="Output 3 2 3 6 3" xfId="35783"/>
    <cellStyle name="Output 3 2 3 7" xfId="35784"/>
    <cellStyle name="Output 3 2 3 7 2" xfId="35785"/>
    <cellStyle name="Output 3 2 3 7 2 2" xfId="35786"/>
    <cellStyle name="Output 3 2 3 7 3" xfId="35787"/>
    <cellStyle name="Output 3 2 3 8" xfId="35788"/>
    <cellStyle name="Output 3 2 3 8 2" xfId="35789"/>
    <cellStyle name="Output 3 2 3 8 2 2" xfId="35790"/>
    <cellStyle name="Output 3 2 3 8 3" xfId="35791"/>
    <cellStyle name="Output 3 2 3 9" xfId="35792"/>
    <cellStyle name="Output 3 2 3 9 2" xfId="35793"/>
    <cellStyle name="Output 3 2 3 9 2 2" xfId="35794"/>
    <cellStyle name="Output 3 2 3 9 3" xfId="35795"/>
    <cellStyle name="Output 3 2 4" xfId="35796"/>
    <cellStyle name="Output 3 2 4 10" xfId="35797"/>
    <cellStyle name="Output 3 2 4 10 2" xfId="35798"/>
    <cellStyle name="Output 3 2 4 10 2 2" xfId="35799"/>
    <cellStyle name="Output 3 2 4 10 3" xfId="35800"/>
    <cellStyle name="Output 3 2 4 11" xfId="35801"/>
    <cellStyle name="Output 3 2 4 11 2" xfId="35802"/>
    <cellStyle name="Output 3 2 4 11 2 2" xfId="35803"/>
    <cellStyle name="Output 3 2 4 11 3" xfId="35804"/>
    <cellStyle name="Output 3 2 4 12" xfId="35805"/>
    <cellStyle name="Output 3 2 4 12 2" xfId="35806"/>
    <cellStyle name="Output 3 2 4 12 2 2" xfId="35807"/>
    <cellStyle name="Output 3 2 4 12 3" xfId="35808"/>
    <cellStyle name="Output 3 2 4 13" xfId="35809"/>
    <cellStyle name="Output 3 2 4 13 2" xfId="35810"/>
    <cellStyle name="Output 3 2 4 13 2 2" xfId="35811"/>
    <cellStyle name="Output 3 2 4 13 3" xfId="35812"/>
    <cellStyle name="Output 3 2 4 14" xfId="35813"/>
    <cellStyle name="Output 3 2 4 14 2" xfId="35814"/>
    <cellStyle name="Output 3 2 4 14 2 2" xfId="35815"/>
    <cellStyle name="Output 3 2 4 14 3" xfId="35816"/>
    <cellStyle name="Output 3 2 4 15" xfId="35817"/>
    <cellStyle name="Output 3 2 4 15 2" xfId="35818"/>
    <cellStyle name="Output 3 2 4 15 2 2" xfId="35819"/>
    <cellStyle name="Output 3 2 4 15 3" xfId="35820"/>
    <cellStyle name="Output 3 2 4 16" xfId="35821"/>
    <cellStyle name="Output 3 2 4 16 2" xfId="35822"/>
    <cellStyle name="Output 3 2 4 16 2 2" xfId="35823"/>
    <cellStyle name="Output 3 2 4 16 3" xfId="35824"/>
    <cellStyle name="Output 3 2 4 17" xfId="35825"/>
    <cellStyle name="Output 3 2 4 17 2" xfId="35826"/>
    <cellStyle name="Output 3 2 4 17 2 2" xfId="35827"/>
    <cellStyle name="Output 3 2 4 17 3" xfId="35828"/>
    <cellStyle name="Output 3 2 4 18" xfId="35829"/>
    <cellStyle name="Output 3 2 4 18 2" xfId="35830"/>
    <cellStyle name="Output 3 2 4 18 2 2" xfId="35831"/>
    <cellStyle name="Output 3 2 4 18 3" xfId="35832"/>
    <cellStyle name="Output 3 2 4 19" xfId="35833"/>
    <cellStyle name="Output 3 2 4 19 2" xfId="35834"/>
    <cellStyle name="Output 3 2 4 19 2 2" xfId="35835"/>
    <cellStyle name="Output 3 2 4 19 3" xfId="35836"/>
    <cellStyle name="Output 3 2 4 2" xfId="35837"/>
    <cellStyle name="Output 3 2 4 2 10" xfId="35838"/>
    <cellStyle name="Output 3 2 4 2 10 2" xfId="35839"/>
    <cellStyle name="Output 3 2 4 2 10 2 2" xfId="35840"/>
    <cellStyle name="Output 3 2 4 2 10 3" xfId="35841"/>
    <cellStyle name="Output 3 2 4 2 11" xfId="35842"/>
    <cellStyle name="Output 3 2 4 2 11 2" xfId="35843"/>
    <cellStyle name="Output 3 2 4 2 11 2 2" xfId="35844"/>
    <cellStyle name="Output 3 2 4 2 11 3" xfId="35845"/>
    <cellStyle name="Output 3 2 4 2 12" xfId="35846"/>
    <cellStyle name="Output 3 2 4 2 12 2" xfId="35847"/>
    <cellStyle name="Output 3 2 4 2 12 2 2" xfId="35848"/>
    <cellStyle name="Output 3 2 4 2 12 3" xfId="35849"/>
    <cellStyle name="Output 3 2 4 2 13" xfId="35850"/>
    <cellStyle name="Output 3 2 4 2 13 2" xfId="35851"/>
    <cellStyle name="Output 3 2 4 2 13 2 2" xfId="35852"/>
    <cellStyle name="Output 3 2 4 2 13 3" xfId="35853"/>
    <cellStyle name="Output 3 2 4 2 14" xfId="35854"/>
    <cellStyle name="Output 3 2 4 2 14 2" xfId="35855"/>
    <cellStyle name="Output 3 2 4 2 14 2 2" xfId="35856"/>
    <cellStyle name="Output 3 2 4 2 14 3" xfId="35857"/>
    <cellStyle name="Output 3 2 4 2 15" xfId="35858"/>
    <cellStyle name="Output 3 2 4 2 15 2" xfId="35859"/>
    <cellStyle name="Output 3 2 4 2 15 2 2" xfId="35860"/>
    <cellStyle name="Output 3 2 4 2 15 3" xfId="35861"/>
    <cellStyle name="Output 3 2 4 2 16" xfId="35862"/>
    <cellStyle name="Output 3 2 4 2 16 2" xfId="35863"/>
    <cellStyle name="Output 3 2 4 2 16 2 2" xfId="35864"/>
    <cellStyle name="Output 3 2 4 2 16 3" xfId="35865"/>
    <cellStyle name="Output 3 2 4 2 17" xfId="35866"/>
    <cellStyle name="Output 3 2 4 2 17 2" xfId="35867"/>
    <cellStyle name="Output 3 2 4 2 17 2 2" xfId="35868"/>
    <cellStyle name="Output 3 2 4 2 17 3" xfId="35869"/>
    <cellStyle name="Output 3 2 4 2 18" xfId="35870"/>
    <cellStyle name="Output 3 2 4 2 18 2" xfId="35871"/>
    <cellStyle name="Output 3 2 4 2 18 2 2" xfId="35872"/>
    <cellStyle name="Output 3 2 4 2 18 3" xfId="35873"/>
    <cellStyle name="Output 3 2 4 2 19" xfId="35874"/>
    <cellStyle name="Output 3 2 4 2 19 2" xfId="35875"/>
    <cellStyle name="Output 3 2 4 2 19 2 2" xfId="35876"/>
    <cellStyle name="Output 3 2 4 2 19 3" xfId="35877"/>
    <cellStyle name="Output 3 2 4 2 2" xfId="35878"/>
    <cellStyle name="Output 3 2 4 2 2 2" xfId="35879"/>
    <cellStyle name="Output 3 2 4 2 2 2 2" xfId="35880"/>
    <cellStyle name="Output 3 2 4 2 2 3" xfId="35881"/>
    <cellStyle name="Output 3 2 4 2 20" xfId="35882"/>
    <cellStyle name="Output 3 2 4 2 20 2" xfId="35883"/>
    <cellStyle name="Output 3 2 4 2 20 2 2" xfId="35884"/>
    <cellStyle name="Output 3 2 4 2 20 3" xfId="35885"/>
    <cellStyle name="Output 3 2 4 2 21" xfId="35886"/>
    <cellStyle name="Output 3 2 4 2 21 2" xfId="35887"/>
    <cellStyle name="Output 3 2 4 2 22" xfId="35888"/>
    <cellStyle name="Output 3 2 4 2 3" xfId="35889"/>
    <cellStyle name="Output 3 2 4 2 3 2" xfId="35890"/>
    <cellStyle name="Output 3 2 4 2 3 2 2" xfId="35891"/>
    <cellStyle name="Output 3 2 4 2 3 3" xfId="35892"/>
    <cellStyle name="Output 3 2 4 2 4" xfId="35893"/>
    <cellStyle name="Output 3 2 4 2 4 2" xfId="35894"/>
    <cellStyle name="Output 3 2 4 2 4 2 2" xfId="35895"/>
    <cellStyle name="Output 3 2 4 2 4 3" xfId="35896"/>
    <cellStyle name="Output 3 2 4 2 5" xfId="35897"/>
    <cellStyle name="Output 3 2 4 2 5 2" xfId="35898"/>
    <cellStyle name="Output 3 2 4 2 5 2 2" xfId="35899"/>
    <cellStyle name="Output 3 2 4 2 5 3" xfId="35900"/>
    <cellStyle name="Output 3 2 4 2 6" xfId="35901"/>
    <cellStyle name="Output 3 2 4 2 6 2" xfId="35902"/>
    <cellStyle name="Output 3 2 4 2 6 2 2" xfId="35903"/>
    <cellStyle name="Output 3 2 4 2 6 3" xfId="35904"/>
    <cellStyle name="Output 3 2 4 2 7" xfId="35905"/>
    <cellStyle name="Output 3 2 4 2 7 2" xfId="35906"/>
    <cellStyle name="Output 3 2 4 2 7 2 2" xfId="35907"/>
    <cellStyle name="Output 3 2 4 2 7 3" xfId="35908"/>
    <cellStyle name="Output 3 2 4 2 8" xfId="35909"/>
    <cellStyle name="Output 3 2 4 2 8 2" xfId="35910"/>
    <cellStyle name="Output 3 2 4 2 8 2 2" xfId="35911"/>
    <cellStyle name="Output 3 2 4 2 8 3" xfId="35912"/>
    <cellStyle name="Output 3 2 4 2 9" xfId="35913"/>
    <cellStyle name="Output 3 2 4 2 9 2" xfId="35914"/>
    <cellStyle name="Output 3 2 4 2 9 2 2" xfId="35915"/>
    <cellStyle name="Output 3 2 4 2 9 3" xfId="35916"/>
    <cellStyle name="Output 3 2 4 20" xfId="35917"/>
    <cellStyle name="Output 3 2 4 20 2" xfId="35918"/>
    <cellStyle name="Output 3 2 4 20 2 2" xfId="35919"/>
    <cellStyle name="Output 3 2 4 20 3" xfId="35920"/>
    <cellStyle name="Output 3 2 4 21" xfId="35921"/>
    <cellStyle name="Output 3 2 4 21 2" xfId="35922"/>
    <cellStyle name="Output 3 2 4 21 2 2" xfId="35923"/>
    <cellStyle name="Output 3 2 4 21 3" xfId="35924"/>
    <cellStyle name="Output 3 2 4 22" xfId="35925"/>
    <cellStyle name="Output 3 2 4 22 2" xfId="35926"/>
    <cellStyle name="Output 3 2 4 23" xfId="35927"/>
    <cellStyle name="Output 3 2 4 3" xfId="35928"/>
    <cellStyle name="Output 3 2 4 3 2" xfId="35929"/>
    <cellStyle name="Output 3 2 4 3 2 2" xfId="35930"/>
    <cellStyle name="Output 3 2 4 3 3" xfId="35931"/>
    <cellStyle name="Output 3 2 4 4" xfId="35932"/>
    <cellStyle name="Output 3 2 4 4 2" xfId="35933"/>
    <cellStyle name="Output 3 2 4 4 2 2" xfId="35934"/>
    <cellStyle name="Output 3 2 4 4 3" xfId="35935"/>
    <cellStyle name="Output 3 2 4 5" xfId="35936"/>
    <cellStyle name="Output 3 2 4 5 2" xfId="35937"/>
    <cellStyle name="Output 3 2 4 5 2 2" xfId="35938"/>
    <cellStyle name="Output 3 2 4 5 3" xfId="35939"/>
    <cellStyle name="Output 3 2 4 6" xfId="35940"/>
    <cellStyle name="Output 3 2 4 6 2" xfId="35941"/>
    <cellStyle name="Output 3 2 4 6 2 2" xfId="35942"/>
    <cellStyle name="Output 3 2 4 6 3" xfId="35943"/>
    <cellStyle name="Output 3 2 4 7" xfId="35944"/>
    <cellStyle name="Output 3 2 4 7 2" xfId="35945"/>
    <cellStyle name="Output 3 2 4 7 2 2" xfId="35946"/>
    <cellStyle name="Output 3 2 4 7 3" xfId="35947"/>
    <cellStyle name="Output 3 2 4 8" xfId="35948"/>
    <cellStyle name="Output 3 2 4 8 2" xfId="35949"/>
    <cellStyle name="Output 3 2 4 8 2 2" xfId="35950"/>
    <cellStyle name="Output 3 2 4 8 3" xfId="35951"/>
    <cellStyle name="Output 3 2 4 9" xfId="35952"/>
    <cellStyle name="Output 3 2 4 9 2" xfId="35953"/>
    <cellStyle name="Output 3 2 4 9 2 2" xfId="35954"/>
    <cellStyle name="Output 3 2 4 9 3" xfId="35955"/>
    <cellStyle name="Output 3 2 5" xfId="35956"/>
    <cellStyle name="Output 3 2 5 10" xfId="35957"/>
    <cellStyle name="Output 3 2 5 10 2" xfId="35958"/>
    <cellStyle name="Output 3 2 5 10 2 2" xfId="35959"/>
    <cellStyle name="Output 3 2 5 10 3" xfId="35960"/>
    <cellStyle name="Output 3 2 5 11" xfId="35961"/>
    <cellStyle name="Output 3 2 5 11 2" xfId="35962"/>
    <cellStyle name="Output 3 2 5 11 2 2" xfId="35963"/>
    <cellStyle name="Output 3 2 5 11 3" xfId="35964"/>
    <cellStyle name="Output 3 2 5 12" xfId="35965"/>
    <cellStyle name="Output 3 2 5 12 2" xfId="35966"/>
    <cellStyle name="Output 3 2 5 12 2 2" xfId="35967"/>
    <cellStyle name="Output 3 2 5 12 3" xfId="35968"/>
    <cellStyle name="Output 3 2 5 13" xfId="35969"/>
    <cellStyle name="Output 3 2 5 13 2" xfId="35970"/>
    <cellStyle name="Output 3 2 5 13 2 2" xfId="35971"/>
    <cellStyle name="Output 3 2 5 13 3" xfId="35972"/>
    <cellStyle name="Output 3 2 5 14" xfId="35973"/>
    <cellStyle name="Output 3 2 5 14 2" xfId="35974"/>
    <cellStyle name="Output 3 2 5 14 2 2" xfId="35975"/>
    <cellStyle name="Output 3 2 5 14 3" xfId="35976"/>
    <cellStyle name="Output 3 2 5 15" xfId="35977"/>
    <cellStyle name="Output 3 2 5 15 2" xfId="35978"/>
    <cellStyle name="Output 3 2 5 15 2 2" xfId="35979"/>
    <cellStyle name="Output 3 2 5 15 3" xfId="35980"/>
    <cellStyle name="Output 3 2 5 16" xfId="35981"/>
    <cellStyle name="Output 3 2 5 16 2" xfId="35982"/>
    <cellStyle name="Output 3 2 5 16 2 2" xfId="35983"/>
    <cellStyle name="Output 3 2 5 16 3" xfId="35984"/>
    <cellStyle name="Output 3 2 5 17" xfId="35985"/>
    <cellStyle name="Output 3 2 5 17 2" xfId="35986"/>
    <cellStyle name="Output 3 2 5 17 2 2" xfId="35987"/>
    <cellStyle name="Output 3 2 5 17 3" xfId="35988"/>
    <cellStyle name="Output 3 2 5 18" xfId="35989"/>
    <cellStyle name="Output 3 2 5 18 2" xfId="35990"/>
    <cellStyle name="Output 3 2 5 18 2 2" xfId="35991"/>
    <cellStyle name="Output 3 2 5 18 3" xfId="35992"/>
    <cellStyle name="Output 3 2 5 19" xfId="35993"/>
    <cellStyle name="Output 3 2 5 19 2" xfId="35994"/>
    <cellStyle name="Output 3 2 5 19 2 2" xfId="35995"/>
    <cellStyle name="Output 3 2 5 19 3" xfId="35996"/>
    <cellStyle name="Output 3 2 5 2" xfId="35997"/>
    <cellStyle name="Output 3 2 5 2 2" xfId="35998"/>
    <cellStyle name="Output 3 2 5 2 2 2" xfId="35999"/>
    <cellStyle name="Output 3 2 5 2 3" xfId="36000"/>
    <cellStyle name="Output 3 2 5 20" xfId="36001"/>
    <cellStyle name="Output 3 2 5 20 2" xfId="36002"/>
    <cellStyle name="Output 3 2 5 20 2 2" xfId="36003"/>
    <cellStyle name="Output 3 2 5 20 3" xfId="36004"/>
    <cellStyle name="Output 3 2 5 21" xfId="36005"/>
    <cellStyle name="Output 3 2 5 21 2" xfId="36006"/>
    <cellStyle name="Output 3 2 5 22" xfId="36007"/>
    <cellStyle name="Output 3 2 5 3" xfId="36008"/>
    <cellStyle name="Output 3 2 5 3 2" xfId="36009"/>
    <cellStyle name="Output 3 2 5 3 2 2" xfId="36010"/>
    <cellStyle name="Output 3 2 5 3 3" xfId="36011"/>
    <cellStyle name="Output 3 2 5 4" xfId="36012"/>
    <cellStyle name="Output 3 2 5 4 2" xfId="36013"/>
    <cellStyle name="Output 3 2 5 4 2 2" xfId="36014"/>
    <cellStyle name="Output 3 2 5 4 3" xfId="36015"/>
    <cellStyle name="Output 3 2 5 5" xfId="36016"/>
    <cellStyle name="Output 3 2 5 5 2" xfId="36017"/>
    <cellStyle name="Output 3 2 5 5 2 2" xfId="36018"/>
    <cellStyle name="Output 3 2 5 5 3" xfId="36019"/>
    <cellStyle name="Output 3 2 5 6" xfId="36020"/>
    <cellStyle name="Output 3 2 5 6 2" xfId="36021"/>
    <cellStyle name="Output 3 2 5 6 2 2" xfId="36022"/>
    <cellStyle name="Output 3 2 5 6 3" xfId="36023"/>
    <cellStyle name="Output 3 2 5 7" xfId="36024"/>
    <cellStyle name="Output 3 2 5 7 2" xfId="36025"/>
    <cellStyle name="Output 3 2 5 7 2 2" xfId="36026"/>
    <cellStyle name="Output 3 2 5 7 3" xfId="36027"/>
    <cellStyle name="Output 3 2 5 8" xfId="36028"/>
    <cellStyle name="Output 3 2 5 8 2" xfId="36029"/>
    <cellStyle name="Output 3 2 5 8 2 2" xfId="36030"/>
    <cellStyle name="Output 3 2 5 8 3" xfId="36031"/>
    <cellStyle name="Output 3 2 5 9" xfId="36032"/>
    <cellStyle name="Output 3 2 5 9 2" xfId="36033"/>
    <cellStyle name="Output 3 2 5 9 2 2" xfId="36034"/>
    <cellStyle name="Output 3 2 5 9 3" xfId="36035"/>
    <cellStyle name="Output 3 2 6" xfId="36036"/>
    <cellStyle name="Output 3 2 6 2" xfId="36037"/>
    <cellStyle name="Output 3 2 6 2 2" xfId="36038"/>
    <cellStyle name="Output 3 2 6 3" xfId="36039"/>
    <cellStyle name="Output 3 2 7" xfId="36040"/>
    <cellStyle name="Output 3 2 7 2" xfId="36041"/>
    <cellStyle name="Output 3 2 7 2 2" xfId="36042"/>
    <cellStyle name="Output 3 2 7 3" xfId="36043"/>
    <cellStyle name="Output 3 2 8" xfId="36044"/>
    <cellStyle name="Output 3 2 8 2" xfId="36045"/>
    <cellStyle name="Output 3 2 8 2 2" xfId="36046"/>
    <cellStyle name="Output 3 2 8 3" xfId="36047"/>
    <cellStyle name="Output 3 2 9" xfId="36048"/>
    <cellStyle name="Output 3 2 9 2" xfId="36049"/>
    <cellStyle name="Output 3 2 9 2 2" xfId="36050"/>
    <cellStyle name="Output 3 2 9 3" xfId="36051"/>
    <cellStyle name="Output 3 20" xfId="36052"/>
    <cellStyle name="Output 3 20 2" xfId="36053"/>
    <cellStyle name="Output 3 20 2 2" xfId="36054"/>
    <cellStyle name="Output 3 20 3" xfId="36055"/>
    <cellStyle name="Output 3 21" xfId="36056"/>
    <cellStyle name="Output 3 21 2" xfId="36057"/>
    <cellStyle name="Output 3 21 2 2" xfId="36058"/>
    <cellStyle name="Output 3 21 3" xfId="36059"/>
    <cellStyle name="Output 3 22" xfId="36060"/>
    <cellStyle name="Output 3 22 2" xfId="36061"/>
    <cellStyle name="Output 3 23" xfId="36062"/>
    <cellStyle name="Output 3 24" xfId="36063"/>
    <cellStyle name="Output 3 25" xfId="36064"/>
    <cellStyle name="Output 3 26" xfId="36065"/>
    <cellStyle name="Output 3 3" xfId="36066"/>
    <cellStyle name="Output 3 3 10" xfId="36067"/>
    <cellStyle name="Output 3 3 10 2" xfId="36068"/>
    <cellStyle name="Output 3 3 10 2 2" xfId="36069"/>
    <cellStyle name="Output 3 3 10 3" xfId="36070"/>
    <cellStyle name="Output 3 3 11" xfId="36071"/>
    <cellStyle name="Output 3 3 11 2" xfId="36072"/>
    <cellStyle name="Output 3 3 11 2 2" xfId="36073"/>
    <cellStyle name="Output 3 3 11 3" xfId="36074"/>
    <cellStyle name="Output 3 3 12" xfId="36075"/>
    <cellStyle name="Output 3 3 12 2" xfId="36076"/>
    <cellStyle name="Output 3 3 12 2 2" xfId="36077"/>
    <cellStyle name="Output 3 3 12 3" xfId="36078"/>
    <cellStyle name="Output 3 3 13" xfId="36079"/>
    <cellStyle name="Output 3 3 13 2" xfId="36080"/>
    <cellStyle name="Output 3 3 13 2 2" xfId="36081"/>
    <cellStyle name="Output 3 3 13 3" xfId="36082"/>
    <cellStyle name="Output 3 3 14" xfId="36083"/>
    <cellStyle name="Output 3 3 14 2" xfId="36084"/>
    <cellStyle name="Output 3 3 14 2 2" xfId="36085"/>
    <cellStyle name="Output 3 3 14 3" xfId="36086"/>
    <cellStyle name="Output 3 3 15" xfId="36087"/>
    <cellStyle name="Output 3 3 15 2" xfId="36088"/>
    <cellStyle name="Output 3 3 15 2 2" xfId="36089"/>
    <cellStyle name="Output 3 3 15 3" xfId="36090"/>
    <cellStyle name="Output 3 3 16" xfId="36091"/>
    <cellStyle name="Output 3 3 16 2" xfId="36092"/>
    <cellStyle name="Output 3 3 16 2 2" xfId="36093"/>
    <cellStyle name="Output 3 3 16 3" xfId="36094"/>
    <cellStyle name="Output 3 3 17" xfId="36095"/>
    <cellStyle name="Output 3 3 17 2" xfId="36096"/>
    <cellStyle name="Output 3 3 17 2 2" xfId="36097"/>
    <cellStyle name="Output 3 3 17 3" xfId="36098"/>
    <cellStyle name="Output 3 3 18" xfId="36099"/>
    <cellStyle name="Output 3 3 18 2" xfId="36100"/>
    <cellStyle name="Output 3 3 19" xfId="36101"/>
    <cellStyle name="Output 3 3 2" xfId="36102"/>
    <cellStyle name="Output 3 3 2 10" xfId="36103"/>
    <cellStyle name="Output 3 3 2 10 2" xfId="36104"/>
    <cellStyle name="Output 3 3 2 10 2 2" xfId="36105"/>
    <cellStyle name="Output 3 3 2 10 3" xfId="36106"/>
    <cellStyle name="Output 3 3 2 11" xfId="36107"/>
    <cellStyle name="Output 3 3 2 11 2" xfId="36108"/>
    <cellStyle name="Output 3 3 2 11 2 2" xfId="36109"/>
    <cellStyle name="Output 3 3 2 11 3" xfId="36110"/>
    <cellStyle name="Output 3 3 2 12" xfId="36111"/>
    <cellStyle name="Output 3 3 2 12 2" xfId="36112"/>
    <cellStyle name="Output 3 3 2 12 2 2" xfId="36113"/>
    <cellStyle name="Output 3 3 2 12 3" xfId="36114"/>
    <cellStyle name="Output 3 3 2 13" xfId="36115"/>
    <cellStyle name="Output 3 3 2 13 2" xfId="36116"/>
    <cellStyle name="Output 3 3 2 13 2 2" xfId="36117"/>
    <cellStyle name="Output 3 3 2 13 3" xfId="36118"/>
    <cellStyle name="Output 3 3 2 14" xfId="36119"/>
    <cellStyle name="Output 3 3 2 14 2" xfId="36120"/>
    <cellStyle name="Output 3 3 2 14 2 2" xfId="36121"/>
    <cellStyle name="Output 3 3 2 14 3" xfId="36122"/>
    <cellStyle name="Output 3 3 2 15" xfId="36123"/>
    <cellStyle name="Output 3 3 2 15 2" xfId="36124"/>
    <cellStyle name="Output 3 3 2 15 2 2" xfId="36125"/>
    <cellStyle name="Output 3 3 2 15 3" xfId="36126"/>
    <cellStyle name="Output 3 3 2 16" xfId="36127"/>
    <cellStyle name="Output 3 3 2 16 2" xfId="36128"/>
    <cellStyle name="Output 3 3 2 16 2 2" xfId="36129"/>
    <cellStyle name="Output 3 3 2 16 3" xfId="36130"/>
    <cellStyle name="Output 3 3 2 17" xfId="36131"/>
    <cellStyle name="Output 3 3 2 17 2" xfId="36132"/>
    <cellStyle name="Output 3 3 2 17 2 2" xfId="36133"/>
    <cellStyle name="Output 3 3 2 17 3" xfId="36134"/>
    <cellStyle name="Output 3 3 2 18" xfId="36135"/>
    <cellStyle name="Output 3 3 2 18 2" xfId="36136"/>
    <cellStyle name="Output 3 3 2 18 2 2" xfId="36137"/>
    <cellStyle name="Output 3 3 2 18 3" xfId="36138"/>
    <cellStyle name="Output 3 3 2 19" xfId="36139"/>
    <cellStyle name="Output 3 3 2 19 2" xfId="36140"/>
    <cellStyle name="Output 3 3 2 19 2 2" xfId="36141"/>
    <cellStyle name="Output 3 3 2 19 3" xfId="36142"/>
    <cellStyle name="Output 3 3 2 2" xfId="36143"/>
    <cellStyle name="Output 3 3 2 2 2" xfId="36144"/>
    <cellStyle name="Output 3 3 2 2 2 2" xfId="36145"/>
    <cellStyle name="Output 3 3 2 2 2 3" xfId="36146"/>
    <cellStyle name="Output 3 3 2 2 3" xfId="36147"/>
    <cellStyle name="Output 3 3 2 2 4" xfId="36148"/>
    <cellStyle name="Output 3 3 2 20" xfId="36149"/>
    <cellStyle name="Output 3 3 2 20 2" xfId="36150"/>
    <cellStyle name="Output 3 3 2 20 2 2" xfId="36151"/>
    <cellStyle name="Output 3 3 2 20 3" xfId="36152"/>
    <cellStyle name="Output 3 3 2 21" xfId="36153"/>
    <cellStyle name="Output 3 3 2 21 2" xfId="36154"/>
    <cellStyle name="Output 3 3 2 22" xfId="36155"/>
    <cellStyle name="Output 3 3 2 3" xfId="36156"/>
    <cellStyle name="Output 3 3 2 3 2" xfId="36157"/>
    <cellStyle name="Output 3 3 2 3 2 2" xfId="36158"/>
    <cellStyle name="Output 3 3 2 3 3" xfId="36159"/>
    <cellStyle name="Output 3 3 2 4" xfId="36160"/>
    <cellStyle name="Output 3 3 2 4 2" xfId="36161"/>
    <cellStyle name="Output 3 3 2 4 2 2" xfId="36162"/>
    <cellStyle name="Output 3 3 2 4 3" xfId="36163"/>
    <cellStyle name="Output 3 3 2 5" xfId="36164"/>
    <cellStyle name="Output 3 3 2 5 2" xfId="36165"/>
    <cellStyle name="Output 3 3 2 5 2 2" xfId="36166"/>
    <cellStyle name="Output 3 3 2 5 3" xfId="36167"/>
    <cellStyle name="Output 3 3 2 6" xfId="36168"/>
    <cellStyle name="Output 3 3 2 6 2" xfId="36169"/>
    <cellStyle name="Output 3 3 2 6 2 2" xfId="36170"/>
    <cellStyle name="Output 3 3 2 6 3" xfId="36171"/>
    <cellStyle name="Output 3 3 2 7" xfId="36172"/>
    <cellStyle name="Output 3 3 2 7 2" xfId="36173"/>
    <cellStyle name="Output 3 3 2 7 2 2" xfId="36174"/>
    <cellStyle name="Output 3 3 2 7 3" xfId="36175"/>
    <cellStyle name="Output 3 3 2 8" xfId="36176"/>
    <cellStyle name="Output 3 3 2 8 2" xfId="36177"/>
    <cellStyle name="Output 3 3 2 8 2 2" xfId="36178"/>
    <cellStyle name="Output 3 3 2 8 3" xfId="36179"/>
    <cellStyle name="Output 3 3 2 9" xfId="36180"/>
    <cellStyle name="Output 3 3 2 9 2" xfId="36181"/>
    <cellStyle name="Output 3 3 2 9 2 2" xfId="36182"/>
    <cellStyle name="Output 3 3 2 9 3" xfId="36183"/>
    <cellStyle name="Output 3 3 3" xfId="36184"/>
    <cellStyle name="Output 3 3 3 2" xfId="36185"/>
    <cellStyle name="Output 3 3 3 2 2" xfId="36186"/>
    <cellStyle name="Output 3 3 3 2 3" xfId="36187"/>
    <cellStyle name="Output 3 3 3 3" xfId="36188"/>
    <cellStyle name="Output 3 3 3 4" xfId="36189"/>
    <cellStyle name="Output 3 3 4" xfId="36190"/>
    <cellStyle name="Output 3 3 4 2" xfId="36191"/>
    <cellStyle name="Output 3 3 4 2 2" xfId="36192"/>
    <cellStyle name="Output 3 3 4 3" xfId="36193"/>
    <cellStyle name="Output 3 3 5" xfId="36194"/>
    <cellStyle name="Output 3 3 5 2" xfId="36195"/>
    <cellStyle name="Output 3 3 5 2 2" xfId="36196"/>
    <cellStyle name="Output 3 3 5 3" xfId="36197"/>
    <cellStyle name="Output 3 3 6" xfId="36198"/>
    <cellStyle name="Output 3 3 6 2" xfId="36199"/>
    <cellStyle name="Output 3 3 6 2 2" xfId="36200"/>
    <cellStyle name="Output 3 3 6 3" xfId="36201"/>
    <cellStyle name="Output 3 3 7" xfId="36202"/>
    <cellStyle name="Output 3 3 7 2" xfId="36203"/>
    <cellStyle name="Output 3 3 7 2 2" xfId="36204"/>
    <cellStyle name="Output 3 3 7 3" xfId="36205"/>
    <cellStyle name="Output 3 3 8" xfId="36206"/>
    <cellStyle name="Output 3 3 8 2" xfId="36207"/>
    <cellStyle name="Output 3 3 8 2 2" xfId="36208"/>
    <cellStyle name="Output 3 3 8 3" xfId="36209"/>
    <cellStyle name="Output 3 3 9" xfId="36210"/>
    <cellStyle name="Output 3 3 9 2" xfId="36211"/>
    <cellStyle name="Output 3 3 9 2 2" xfId="36212"/>
    <cellStyle name="Output 3 3 9 3" xfId="36213"/>
    <cellStyle name="Output 3 4" xfId="36214"/>
    <cellStyle name="Output 3 4 10" xfId="36215"/>
    <cellStyle name="Output 3 4 10 2" xfId="36216"/>
    <cellStyle name="Output 3 4 10 2 2" xfId="36217"/>
    <cellStyle name="Output 3 4 10 3" xfId="36218"/>
    <cellStyle name="Output 3 4 11" xfId="36219"/>
    <cellStyle name="Output 3 4 11 2" xfId="36220"/>
    <cellStyle name="Output 3 4 11 2 2" xfId="36221"/>
    <cellStyle name="Output 3 4 11 3" xfId="36222"/>
    <cellStyle name="Output 3 4 12" xfId="36223"/>
    <cellStyle name="Output 3 4 12 2" xfId="36224"/>
    <cellStyle name="Output 3 4 12 2 2" xfId="36225"/>
    <cellStyle name="Output 3 4 12 3" xfId="36226"/>
    <cellStyle name="Output 3 4 13" xfId="36227"/>
    <cellStyle name="Output 3 4 13 2" xfId="36228"/>
    <cellStyle name="Output 3 4 13 2 2" xfId="36229"/>
    <cellStyle name="Output 3 4 13 3" xfId="36230"/>
    <cellStyle name="Output 3 4 14" xfId="36231"/>
    <cellStyle name="Output 3 4 14 2" xfId="36232"/>
    <cellStyle name="Output 3 4 14 2 2" xfId="36233"/>
    <cellStyle name="Output 3 4 14 3" xfId="36234"/>
    <cellStyle name="Output 3 4 15" xfId="36235"/>
    <cellStyle name="Output 3 4 15 2" xfId="36236"/>
    <cellStyle name="Output 3 4 15 2 2" xfId="36237"/>
    <cellStyle name="Output 3 4 15 3" xfId="36238"/>
    <cellStyle name="Output 3 4 16" xfId="36239"/>
    <cellStyle name="Output 3 4 16 2" xfId="36240"/>
    <cellStyle name="Output 3 4 16 2 2" xfId="36241"/>
    <cellStyle name="Output 3 4 16 3" xfId="36242"/>
    <cellStyle name="Output 3 4 17" xfId="36243"/>
    <cellStyle name="Output 3 4 17 2" xfId="36244"/>
    <cellStyle name="Output 3 4 17 2 2" xfId="36245"/>
    <cellStyle name="Output 3 4 17 3" xfId="36246"/>
    <cellStyle name="Output 3 4 18" xfId="36247"/>
    <cellStyle name="Output 3 4 18 2" xfId="36248"/>
    <cellStyle name="Output 3 4 19" xfId="36249"/>
    <cellStyle name="Output 3 4 2" xfId="36250"/>
    <cellStyle name="Output 3 4 2 10" xfId="36251"/>
    <cellStyle name="Output 3 4 2 10 2" xfId="36252"/>
    <cellStyle name="Output 3 4 2 10 2 2" xfId="36253"/>
    <cellStyle name="Output 3 4 2 10 3" xfId="36254"/>
    <cellStyle name="Output 3 4 2 11" xfId="36255"/>
    <cellStyle name="Output 3 4 2 11 2" xfId="36256"/>
    <cellStyle name="Output 3 4 2 11 2 2" xfId="36257"/>
    <cellStyle name="Output 3 4 2 11 3" xfId="36258"/>
    <cellStyle name="Output 3 4 2 12" xfId="36259"/>
    <cellStyle name="Output 3 4 2 12 2" xfId="36260"/>
    <cellStyle name="Output 3 4 2 12 2 2" xfId="36261"/>
    <cellStyle name="Output 3 4 2 12 3" xfId="36262"/>
    <cellStyle name="Output 3 4 2 13" xfId="36263"/>
    <cellStyle name="Output 3 4 2 13 2" xfId="36264"/>
    <cellStyle name="Output 3 4 2 13 2 2" xfId="36265"/>
    <cellStyle name="Output 3 4 2 13 3" xfId="36266"/>
    <cellStyle name="Output 3 4 2 14" xfId="36267"/>
    <cellStyle name="Output 3 4 2 14 2" xfId="36268"/>
    <cellStyle name="Output 3 4 2 14 2 2" xfId="36269"/>
    <cellStyle name="Output 3 4 2 14 3" xfId="36270"/>
    <cellStyle name="Output 3 4 2 15" xfId="36271"/>
    <cellStyle name="Output 3 4 2 15 2" xfId="36272"/>
    <cellStyle name="Output 3 4 2 15 2 2" xfId="36273"/>
    <cellStyle name="Output 3 4 2 15 3" xfId="36274"/>
    <cellStyle name="Output 3 4 2 16" xfId="36275"/>
    <cellStyle name="Output 3 4 2 16 2" xfId="36276"/>
    <cellStyle name="Output 3 4 2 16 2 2" xfId="36277"/>
    <cellStyle name="Output 3 4 2 16 3" xfId="36278"/>
    <cellStyle name="Output 3 4 2 17" xfId="36279"/>
    <cellStyle name="Output 3 4 2 17 2" xfId="36280"/>
    <cellStyle name="Output 3 4 2 17 2 2" xfId="36281"/>
    <cellStyle name="Output 3 4 2 17 3" xfId="36282"/>
    <cellStyle name="Output 3 4 2 18" xfId="36283"/>
    <cellStyle name="Output 3 4 2 18 2" xfId="36284"/>
    <cellStyle name="Output 3 4 2 18 2 2" xfId="36285"/>
    <cellStyle name="Output 3 4 2 18 3" xfId="36286"/>
    <cellStyle name="Output 3 4 2 19" xfId="36287"/>
    <cellStyle name="Output 3 4 2 19 2" xfId="36288"/>
    <cellStyle name="Output 3 4 2 19 2 2" xfId="36289"/>
    <cellStyle name="Output 3 4 2 19 3" xfId="36290"/>
    <cellStyle name="Output 3 4 2 2" xfId="36291"/>
    <cellStyle name="Output 3 4 2 2 2" xfId="36292"/>
    <cellStyle name="Output 3 4 2 2 2 2" xfId="36293"/>
    <cellStyle name="Output 3 4 2 2 2 3" xfId="36294"/>
    <cellStyle name="Output 3 4 2 2 3" xfId="36295"/>
    <cellStyle name="Output 3 4 2 2 4" xfId="36296"/>
    <cellStyle name="Output 3 4 2 20" xfId="36297"/>
    <cellStyle name="Output 3 4 2 20 2" xfId="36298"/>
    <cellStyle name="Output 3 4 2 20 2 2" xfId="36299"/>
    <cellStyle name="Output 3 4 2 20 3" xfId="36300"/>
    <cellStyle name="Output 3 4 2 21" xfId="36301"/>
    <cellStyle name="Output 3 4 2 21 2" xfId="36302"/>
    <cellStyle name="Output 3 4 2 22" xfId="36303"/>
    <cellStyle name="Output 3 4 2 3" xfId="36304"/>
    <cellStyle name="Output 3 4 2 3 2" xfId="36305"/>
    <cellStyle name="Output 3 4 2 3 2 2" xfId="36306"/>
    <cellStyle name="Output 3 4 2 3 3" xfId="36307"/>
    <cellStyle name="Output 3 4 2 4" xfId="36308"/>
    <cellStyle name="Output 3 4 2 4 2" xfId="36309"/>
    <cellStyle name="Output 3 4 2 4 2 2" xfId="36310"/>
    <cellStyle name="Output 3 4 2 4 3" xfId="36311"/>
    <cellStyle name="Output 3 4 2 5" xfId="36312"/>
    <cellStyle name="Output 3 4 2 5 2" xfId="36313"/>
    <cellStyle name="Output 3 4 2 5 2 2" xfId="36314"/>
    <cellStyle name="Output 3 4 2 5 3" xfId="36315"/>
    <cellStyle name="Output 3 4 2 6" xfId="36316"/>
    <cellStyle name="Output 3 4 2 6 2" xfId="36317"/>
    <cellStyle name="Output 3 4 2 6 2 2" xfId="36318"/>
    <cellStyle name="Output 3 4 2 6 3" xfId="36319"/>
    <cellStyle name="Output 3 4 2 7" xfId="36320"/>
    <cellStyle name="Output 3 4 2 7 2" xfId="36321"/>
    <cellStyle name="Output 3 4 2 7 2 2" xfId="36322"/>
    <cellStyle name="Output 3 4 2 7 3" xfId="36323"/>
    <cellStyle name="Output 3 4 2 8" xfId="36324"/>
    <cellStyle name="Output 3 4 2 8 2" xfId="36325"/>
    <cellStyle name="Output 3 4 2 8 2 2" xfId="36326"/>
    <cellStyle name="Output 3 4 2 8 3" xfId="36327"/>
    <cellStyle name="Output 3 4 2 9" xfId="36328"/>
    <cellStyle name="Output 3 4 2 9 2" xfId="36329"/>
    <cellStyle name="Output 3 4 2 9 2 2" xfId="36330"/>
    <cellStyle name="Output 3 4 2 9 3" xfId="36331"/>
    <cellStyle name="Output 3 4 3" xfId="36332"/>
    <cellStyle name="Output 3 4 3 2" xfId="36333"/>
    <cellStyle name="Output 3 4 3 2 2" xfId="36334"/>
    <cellStyle name="Output 3 4 3 2 3" xfId="36335"/>
    <cellStyle name="Output 3 4 3 3" xfId="36336"/>
    <cellStyle name="Output 3 4 3 4" xfId="36337"/>
    <cellStyle name="Output 3 4 4" xfId="36338"/>
    <cellStyle name="Output 3 4 4 2" xfId="36339"/>
    <cellStyle name="Output 3 4 4 2 2" xfId="36340"/>
    <cellStyle name="Output 3 4 4 3" xfId="36341"/>
    <cellStyle name="Output 3 4 5" xfId="36342"/>
    <cellStyle name="Output 3 4 5 2" xfId="36343"/>
    <cellStyle name="Output 3 4 5 2 2" xfId="36344"/>
    <cellStyle name="Output 3 4 5 3" xfId="36345"/>
    <cellStyle name="Output 3 4 6" xfId="36346"/>
    <cellStyle name="Output 3 4 6 2" xfId="36347"/>
    <cellStyle name="Output 3 4 6 2 2" xfId="36348"/>
    <cellStyle name="Output 3 4 6 3" xfId="36349"/>
    <cellStyle name="Output 3 4 7" xfId="36350"/>
    <cellStyle name="Output 3 4 7 2" xfId="36351"/>
    <cellStyle name="Output 3 4 7 2 2" xfId="36352"/>
    <cellStyle name="Output 3 4 7 3" xfId="36353"/>
    <cellStyle name="Output 3 4 8" xfId="36354"/>
    <cellStyle name="Output 3 4 8 2" xfId="36355"/>
    <cellStyle name="Output 3 4 8 2 2" xfId="36356"/>
    <cellStyle name="Output 3 4 8 3" xfId="36357"/>
    <cellStyle name="Output 3 4 9" xfId="36358"/>
    <cellStyle name="Output 3 4 9 2" xfId="36359"/>
    <cellStyle name="Output 3 4 9 2 2" xfId="36360"/>
    <cellStyle name="Output 3 4 9 3" xfId="36361"/>
    <cellStyle name="Output 3 5" xfId="36362"/>
    <cellStyle name="Output 3 5 10" xfId="36363"/>
    <cellStyle name="Output 3 5 10 2" xfId="36364"/>
    <cellStyle name="Output 3 5 10 2 2" xfId="36365"/>
    <cellStyle name="Output 3 5 10 3" xfId="36366"/>
    <cellStyle name="Output 3 5 11" xfId="36367"/>
    <cellStyle name="Output 3 5 11 2" xfId="36368"/>
    <cellStyle name="Output 3 5 11 2 2" xfId="36369"/>
    <cellStyle name="Output 3 5 11 3" xfId="36370"/>
    <cellStyle name="Output 3 5 12" xfId="36371"/>
    <cellStyle name="Output 3 5 12 2" xfId="36372"/>
    <cellStyle name="Output 3 5 12 2 2" xfId="36373"/>
    <cellStyle name="Output 3 5 12 3" xfId="36374"/>
    <cellStyle name="Output 3 5 13" xfId="36375"/>
    <cellStyle name="Output 3 5 13 2" xfId="36376"/>
    <cellStyle name="Output 3 5 13 2 2" xfId="36377"/>
    <cellStyle name="Output 3 5 13 3" xfId="36378"/>
    <cellStyle name="Output 3 5 14" xfId="36379"/>
    <cellStyle name="Output 3 5 14 2" xfId="36380"/>
    <cellStyle name="Output 3 5 14 2 2" xfId="36381"/>
    <cellStyle name="Output 3 5 14 3" xfId="36382"/>
    <cellStyle name="Output 3 5 15" xfId="36383"/>
    <cellStyle name="Output 3 5 15 2" xfId="36384"/>
    <cellStyle name="Output 3 5 15 2 2" xfId="36385"/>
    <cellStyle name="Output 3 5 15 3" xfId="36386"/>
    <cellStyle name="Output 3 5 16" xfId="36387"/>
    <cellStyle name="Output 3 5 16 2" xfId="36388"/>
    <cellStyle name="Output 3 5 16 2 2" xfId="36389"/>
    <cellStyle name="Output 3 5 16 3" xfId="36390"/>
    <cellStyle name="Output 3 5 17" xfId="36391"/>
    <cellStyle name="Output 3 5 17 2" xfId="36392"/>
    <cellStyle name="Output 3 5 17 2 2" xfId="36393"/>
    <cellStyle name="Output 3 5 17 3" xfId="36394"/>
    <cellStyle name="Output 3 5 18" xfId="36395"/>
    <cellStyle name="Output 3 5 18 2" xfId="36396"/>
    <cellStyle name="Output 3 5 18 2 2" xfId="36397"/>
    <cellStyle name="Output 3 5 18 3" xfId="36398"/>
    <cellStyle name="Output 3 5 19" xfId="36399"/>
    <cellStyle name="Output 3 5 19 2" xfId="36400"/>
    <cellStyle name="Output 3 5 19 2 2" xfId="36401"/>
    <cellStyle name="Output 3 5 19 3" xfId="36402"/>
    <cellStyle name="Output 3 5 2" xfId="36403"/>
    <cellStyle name="Output 3 5 2 10" xfId="36404"/>
    <cellStyle name="Output 3 5 2 10 2" xfId="36405"/>
    <cellStyle name="Output 3 5 2 10 2 2" xfId="36406"/>
    <cellStyle name="Output 3 5 2 10 3" xfId="36407"/>
    <cellStyle name="Output 3 5 2 11" xfId="36408"/>
    <cellStyle name="Output 3 5 2 11 2" xfId="36409"/>
    <cellStyle name="Output 3 5 2 11 2 2" xfId="36410"/>
    <cellStyle name="Output 3 5 2 11 3" xfId="36411"/>
    <cellStyle name="Output 3 5 2 12" xfId="36412"/>
    <cellStyle name="Output 3 5 2 12 2" xfId="36413"/>
    <cellStyle name="Output 3 5 2 12 2 2" xfId="36414"/>
    <cellStyle name="Output 3 5 2 12 3" xfId="36415"/>
    <cellStyle name="Output 3 5 2 13" xfId="36416"/>
    <cellStyle name="Output 3 5 2 13 2" xfId="36417"/>
    <cellStyle name="Output 3 5 2 13 2 2" xfId="36418"/>
    <cellStyle name="Output 3 5 2 13 3" xfId="36419"/>
    <cellStyle name="Output 3 5 2 14" xfId="36420"/>
    <cellStyle name="Output 3 5 2 14 2" xfId="36421"/>
    <cellStyle name="Output 3 5 2 14 2 2" xfId="36422"/>
    <cellStyle name="Output 3 5 2 14 3" xfId="36423"/>
    <cellStyle name="Output 3 5 2 15" xfId="36424"/>
    <cellStyle name="Output 3 5 2 15 2" xfId="36425"/>
    <cellStyle name="Output 3 5 2 15 2 2" xfId="36426"/>
    <cellStyle name="Output 3 5 2 15 3" xfId="36427"/>
    <cellStyle name="Output 3 5 2 16" xfId="36428"/>
    <cellStyle name="Output 3 5 2 16 2" xfId="36429"/>
    <cellStyle name="Output 3 5 2 16 2 2" xfId="36430"/>
    <cellStyle name="Output 3 5 2 16 3" xfId="36431"/>
    <cellStyle name="Output 3 5 2 17" xfId="36432"/>
    <cellStyle name="Output 3 5 2 17 2" xfId="36433"/>
    <cellStyle name="Output 3 5 2 17 2 2" xfId="36434"/>
    <cellStyle name="Output 3 5 2 17 3" xfId="36435"/>
    <cellStyle name="Output 3 5 2 18" xfId="36436"/>
    <cellStyle name="Output 3 5 2 18 2" xfId="36437"/>
    <cellStyle name="Output 3 5 2 18 2 2" xfId="36438"/>
    <cellStyle name="Output 3 5 2 18 3" xfId="36439"/>
    <cellStyle name="Output 3 5 2 19" xfId="36440"/>
    <cellStyle name="Output 3 5 2 19 2" xfId="36441"/>
    <cellStyle name="Output 3 5 2 19 2 2" xfId="36442"/>
    <cellStyle name="Output 3 5 2 19 3" xfId="36443"/>
    <cellStyle name="Output 3 5 2 2" xfId="36444"/>
    <cellStyle name="Output 3 5 2 2 2" xfId="36445"/>
    <cellStyle name="Output 3 5 2 2 2 2" xfId="36446"/>
    <cellStyle name="Output 3 5 2 2 3" xfId="36447"/>
    <cellStyle name="Output 3 5 2 20" xfId="36448"/>
    <cellStyle name="Output 3 5 2 20 2" xfId="36449"/>
    <cellStyle name="Output 3 5 2 20 2 2" xfId="36450"/>
    <cellStyle name="Output 3 5 2 20 3" xfId="36451"/>
    <cellStyle name="Output 3 5 2 21" xfId="36452"/>
    <cellStyle name="Output 3 5 2 21 2" xfId="36453"/>
    <cellStyle name="Output 3 5 2 22" xfId="36454"/>
    <cellStyle name="Output 3 5 2 3" xfId="36455"/>
    <cellStyle name="Output 3 5 2 3 2" xfId="36456"/>
    <cellStyle name="Output 3 5 2 3 2 2" xfId="36457"/>
    <cellStyle name="Output 3 5 2 3 3" xfId="36458"/>
    <cellStyle name="Output 3 5 2 4" xfId="36459"/>
    <cellStyle name="Output 3 5 2 4 2" xfId="36460"/>
    <cellStyle name="Output 3 5 2 4 2 2" xfId="36461"/>
    <cellStyle name="Output 3 5 2 4 3" xfId="36462"/>
    <cellStyle name="Output 3 5 2 5" xfId="36463"/>
    <cellStyle name="Output 3 5 2 5 2" xfId="36464"/>
    <cellStyle name="Output 3 5 2 5 2 2" xfId="36465"/>
    <cellStyle name="Output 3 5 2 5 3" xfId="36466"/>
    <cellStyle name="Output 3 5 2 6" xfId="36467"/>
    <cellStyle name="Output 3 5 2 6 2" xfId="36468"/>
    <cellStyle name="Output 3 5 2 6 2 2" xfId="36469"/>
    <cellStyle name="Output 3 5 2 6 3" xfId="36470"/>
    <cellStyle name="Output 3 5 2 7" xfId="36471"/>
    <cellStyle name="Output 3 5 2 7 2" xfId="36472"/>
    <cellStyle name="Output 3 5 2 7 2 2" xfId="36473"/>
    <cellStyle name="Output 3 5 2 7 3" xfId="36474"/>
    <cellStyle name="Output 3 5 2 8" xfId="36475"/>
    <cellStyle name="Output 3 5 2 8 2" xfId="36476"/>
    <cellStyle name="Output 3 5 2 8 2 2" xfId="36477"/>
    <cellStyle name="Output 3 5 2 8 3" xfId="36478"/>
    <cellStyle name="Output 3 5 2 9" xfId="36479"/>
    <cellStyle name="Output 3 5 2 9 2" xfId="36480"/>
    <cellStyle name="Output 3 5 2 9 2 2" xfId="36481"/>
    <cellStyle name="Output 3 5 2 9 3" xfId="36482"/>
    <cellStyle name="Output 3 5 20" xfId="36483"/>
    <cellStyle name="Output 3 5 20 2" xfId="36484"/>
    <cellStyle name="Output 3 5 20 2 2" xfId="36485"/>
    <cellStyle name="Output 3 5 20 3" xfId="36486"/>
    <cellStyle name="Output 3 5 21" xfId="36487"/>
    <cellStyle name="Output 3 5 21 2" xfId="36488"/>
    <cellStyle name="Output 3 5 21 2 2" xfId="36489"/>
    <cellStyle name="Output 3 5 21 3" xfId="36490"/>
    <cellStyle name="Output 3 5 22" xfId="36491"/>
    <cellStyle name="Output 3 5 22 2" xfId="36492"/>
    <cellStyle name="Output 3 5 23" xfId="36493"/>
    <cellStyle name="Output 3 5 3" xfId="36494"/>
    <cellStyle name="Output 3 5 3 2" xfId="36495"/>
    <cellStyle name="Output 3 5 3 2 2" xfId="36496"/>
    <cellStyle name="Output 3 5 3 3" xfId="36497"/>
    <cellStyle name="Output 3 5 4" xfId="36498"/>
    <cellStyle name="Output 3 5 4 2" xfId="36499"/>
    <cellStyle name="Output 3 5 4 2 2" xfId="36500"/>
    <cellStyle name="Output 3 5 4 3" xfId="36501"/>
    <cellStyle name="Output 3 5 5" xfId="36502"/>
    <cellStyle name="Output 3 5 5 2" xfId="36503"/>
    <cellStyle name="Output 3 5 5 2 2" xfId="36504"/>
    <cellStyle name="Output 3 5 5 3" xfId="36505"/>
    <cellStyle name="Output 3 5 6" xfId="36506"/>
    <cellStyle name="Output 3 5 6 2" xfId="36507"/>
    <cellStyle name="Output 3 5 6 2 2" xfId="36508"/>
    <cellStyle name="Output 3 5 6 3" xfId="36509"/>
    <cellStyle name="Output 3 5 7" xfId="36510"/>
    <cellStyle name="Output 3 5 7 2" xfId="36511"/>
    <cellStyle name="Output 3 5 7 2 2" xfId="36512"/>
    <cellStyle name="Output 3 5 7 3" xfId="36513"/>
    <cellStyle name="Output 3 5 8" xfId="36514"/>
    <cellStyle name="Output 3 5 8 2" xfId="36515"/>
    <cellStyle name="Output 3 5 8 2 2" xfId="36516"/>
    <cellStyle name="Output 3 5 8 3" xfId="36517"/>
    <cellStyle name="Output 3 5 9" xfId="36518"/>
    <cellStyle name="Output 3 5 9 2" xfId="36519"/>
    <cellStyle name="Output 3 5 9 2 2" xfId="36520"/>
    <cellStyle name="Output 3 5 9 3" xfId="36521"/>
    <cellStyle name="Output 3 6" xfId="36522"/>
    <cellStyle name="Output 3 6 10" xfId="36523"/>
    <cellStyle name="Output 3 6 10 2" xfId="36524"/>
    <cellStyle name="Output 3 6 10 2 2" xfId="36525"/>
    <cellStyle name="Output 3 6 10 3" xfId="36526"/>
    <cellStyle name="Output 3 6 11" xfId="36527"/>
    <cellStyle name="Output 3 6 11 2" xfId="36528"/>
    <cellStyle name="Output 3 6 11 2 2" xfId="36529"/>
    <cellStyle name="Output 3 6 11 3" xfId="36530"/>
    <cellStyle name="Output 3 6 12" xfId="36531"/>
    <cellStyle name="Output 3 6 12 2" xfId="36532"/>
    <cellStyle name="Output 3 6 12 2 2" xfId="36533"/>
    <cellStyle name="Output 3 6 12 3" xfId="36534"/>
    <cellStyle name="Output 3 6 13" xfId="36535"/>
    <cellStyle name="Output 3 6 13 2" xfId="36536"/>
    <cellStyle name="Output 3 6 13 2 2" xfId="36537"/>
    <cellStyle name="Output 3 6 13 3" xfId="36538"/>
    <cellStyle name="Output 3 6 14" xfId="36539"/>
    <cellStyle name="Output 3 6 14 2" xfId="36540"/>
    <cellStyle name="Output 3 6 14 2 2" xfId="36541"/>
    <cellStyle name="Output 3 6 14 3" xfId="36542"/>
    <cellStyle name="Output 3 6 15" xfId="36543"/>
    <cellStyle name="Output 3 6 15 2" xfId="36544"/>
    <cellStyle name="Output 3 6 15 2 2" xfId="36545"/>
    <cellStyle name="Output 3 6 15 3" xfId="36546"/>
    <cellStyle name="Output 3 6 16" xfId="36547"/>
    <cellStyle name="Output 3 6 16 2" xfId="36548"/>
    <cellStyle name="Output 3 6 16 2 2" xfId="36549"/>
    <cellStyle name="Output 3 6 16 3" xfId="36550"/>
    <cellStyle name="Output 3 6 17" xfId="36551"/>
    <cellStyle name="Output 3 6 17 2" xfId="36552"/>
    <cellStyle name="Output 3 6 17 2 2" xfId="36553"/>
    <cellStyle name="Output 3 6 17 3" xfId="36554"/>
    <cellStyle name="Output 3 6 18" xfId="36555"/>
    <cellStyle name="Output 3 6 18 2" xfId="36556"/>
    <cellStyle name="Output 3 6 18 2 2" xfId="36557"/>
    <cellStyle name="Output 3 6 18 3" xfId="36558"/>
    <cellStyle name="Output 3 6 19" xfId="36559"/>
    <cellStyle name="Output 3 6 19 2" xfId="36560"/>
    <cellStyle name="Output 3 6 19 2 2" xfId="36561"/>
    <cellStyle name="Output 3 6 19 3" xfId="36562"/>
    <cellStyle name="Output 3 6 2" xfId="36563"/>
    <cellStyle name="Output 3 6 2 2" xfId="36564"/>
    <cellStyle name="Output 3 6 2 2 2" xfId="36565"/>
    <cellStyle name="Output 3 6 2 3" xfId="36566"/>
    <cellStyle name="Output 3 6 20" xfId="36567"/>
    <cellStyle name="Output 3 6 20 2" xfId="36568"/>
    <cellStyle name="Output 3 6 20 2 2" xfId="36569"/>
    <cellStyle name="Output 3 6 20 3" xfId="36570"/>
    <cellStyle name="Output 3 6 21" xfId="36571"/>
    <cellStyle name="Output 3 6 21 2" xfId="36572"/>
    <cellStyle name="Output 3 6 22" xfId="36573"/>
    <cellStyle name="Output 3 6 3" xfId="36574"/>
    <cellStyle name="Output 3 6 3 2" xfId="36575"/>
    <cellStyle name="Output 3 6 3 2 2" xfId="36576"/>
    <cellStyle name="Output 3 6 3 3" xfId="36577"/>
    <cellStyle name="Output 3 6 4" xfId="36578"/>
    <cellStyle name="Output 3 6 4 2" xfId="36579"/>
    <cellStyle name="Output 3 6 4 2 2" xfId="36580"/>
    <cellStyle name="Output 3 6 4 3" xfId="36581"/>
    <cellStyle name="Output 3 6 5" xfId="36582"/>
    <cellStyle name="Output 3 6 5 2" xfId="36583"/>
    <cellStyle name="Output 3 6 5 2 2" xfId="36584"/>
    <cellStyle name="Output 3 6 5 3" xfId="36585"/>
    <cellStyle name="Output 3 6 6" xfId="36586"/>
    <cellStyle name="Output 3 6 6 2" xfId="36587"/>
    <cellStyle name="Output 3 6 6 2 2" xfId="36588"/>
    <cellStyle name="Output 3 6 6 3" xfId="36589"/>
    <cellStyle name="Output 3 6 7" xfId="36590"/>
    <cellStyle name="Output 3 6 7 2" xfId="36591"/>
    <cellStyle name="Output 3 6 7 2 2" xfId="36592"/>
    <cellStyle name="Output 3 6 7 3" xfId="36593"/>
    <cellStyle name="Output 3 6 8" xfId="36594"/>
    <cellStyle name="Output 3 6 8 2" xfId="36595"/>
    <cellStyle name="Output 3 6 8 2 2" xfId="36596"/>
    <cellStyle name="Output 3 6 8 3" xfId="36597"/>
    <cellStyle name="Output 3 6 9" xfId="36598"/>
    <cellStyle name="Output 3 6 9 2" xfId="36599"/>
    <cellStyle name="Output 3 6 9 2 2" xfId="36600"/>
    <cellStyle name="Output 3 6 9 3" xfId="36601"/>
    <cellStyle name="Output 3 7" xfId="36602"/>
    <cellStyle name="Output 3 7 2" xfId="36603"/>
    <cellStyle name="Output 3 7 2 2" xfId="36604"/>
    <cellStyle name="Output 3 7 3" xfId="36605"/>
    <cellStyle name="Output 3 8" xfId="36606"/>
    <cellStyle name="Output 3 8 2" xfId="36607"/>
    <cellStyle name="Output 3 8 2 2" xfId="36608"/>
    <cellStyle name="Output 3 8 3" xfId="36609"/>
    <cellStyle name="Output 3 9" xfId="36610"/>
    <cellStyle name="Output 3 9 2" xfId="36611"/>
    <cellStyle name="Output 3 9 2 2" xfId="36612"/>
    <cellStyle name="Output 3 9 3" xfId="36613"/>
    <cellStyle name="Output 4" xfId="36614"/>
    <cellStyle name="Output 4 10" xfId="36615"/>
    <cellStyle name="Output 4 10 2" xfId="36616"/>
    <cellStyle name="Output 4 10 2 2" xfId="36617"/>
    <cellStyle name="Output 4 10 3" xfId="36618"/>
    <cellStyle name="Output 4 11" xfId="36619"/>
    <cellStyle name="Output 4 11 2" xfId="36620"/>
    <cellStyle name="Output 4 11 2 2" xfId="36621"/>
    <cellStyle name="Output 4 11 3" xfId="36622"/>
    <cellStyle name="Output 4 12" xfId="36623"/>
    <cellStyle name="Output 4 12 2" xfId="36624"/>
    <cellStyle name="Output 4 12 2 2" xfId="36625"/>
    <cellStyle name="Output 4 12 3" xfId="36626"/>
    <cellStyle name="Output 4 13" xfId="36627"/>
    <cellStyle name="Output 4 13 2" xfId="36628"/>
    <cellStyle name="Output 4 13 2 2" xfId="36629"/>
    <cellStyle name="Output 4 13 3" xfId="36630"/>
    <cellStyle name="Output 4 14" xfId="36631"/>
    <cellStyle name="Output 4 14 2" xfId="36632"/>
    <cellStyle name="Output 4 14 2 2" xfId="36633"/>
    <cellStyle name="Output 4 14 3" xfId="36634"/>
    <cellStyle name="Output 4 15" xfId="36635"/>
    <cellStyle name="Output 4 15 2" xfId="36636"/>
    <cellStyle name="Output 4 15 2 2" xfId="36637"/>
    <cellStyle name="Output 4 15 3" xfId="36638"/>
    <cellStyle name="Output 4 16" xfId="36639"/>
    <cellStyle name="Output 4 16 2" xfId="36640"/>
    <cellStyle name="Output 4 16 2 2" xfId="36641"/>
    <cellStyle name="Output 4 16 3" xfId="36642"/>
    <cellStyle name="Output 4 17" xfId="36643"/>
    <cellStyle name="Output 4 17 2" xfId="36644"/>
    <cellStyle name="Output 4 17 2 2" xfId="36645"/>
    <cellStyle name="Output 4 17 3" xfId="36646"/>
    <cellStyle name="Output 4 18" xfId="36647"/>
    <cellStyle name="Output 4 18 2" xfId="36648"/>
    <cellStyle name="Output 4 18 2 2" xfId="36649"/>
    <cellStyle name="Output 4 18 3" xfId="36650"/>
    <cellStyle name="Output 4 19" xfId="36651"/>
    <cellStyle name="Output 4 19 2" xfId="36652"/>
    <cellStyle name="Output 4 19 2 2" xfId="36653"/>
    <cellStyle name="Output 4 19 3" xfId="36654"/>
    <cellStyle name="Output 4 2" xfId="36655"/>
    <cellStyle name="Output 4 2 10" xfId="36656"/>
    <cellStyle name="Output 4 2 10 2" xfId="36657"/>
    <cellStyle name="Output 4 2 10 2 2" xfId="36658"/>
    <cellStyle name="Output 4 2 10 3" xfId="36659"/>
    <cellStyle name="Output 4 2 11" xfId="36660"/>
    <cellStyle name="Output 4 2 11 2" xfId="36661"/>
    <cellStyle name="Output 4 2 11 2 2" xfId="36662"/>
    <cellStyle name="Output 4 2 11 3" xfId="36663"/>
    <cellStyle name="Output 4 2 12" xfId="36664"/>
    <cellStyle name="Output 4 2 12 2" xfId="36665"/>
    <cellStyle name="Output 4 2 12 2 2" xfId="36666"/>
    <cellStyle name="Output 4 2 12 3" xfId="36667"/>
    <cellStyle name="Output 4 2 13" xfId="36668"/>
    <cellStyle name="Output 4 2 13 2" xfId="36669"/>
    <cellStyle name="Output 4 2 13 2 2" xfId="36670"/>
    <cellStyle name="Output 4 2 13 3" xfId="36671"/>
    <cellStyle name="Output 4 2 14" xfId="36672"/>
    <cellStyle name="Output 4 2 14 2" xfId="36673"/>
    <cellStyle name="Output 4 2 14 2 2" xfId="36674"/>
    <cellStyle name="Output 4 2 14 3" xfId="36675"/>
    <cellStyle name="Output 4 2 15" xfId="36676"/>
    <cellStyle name="Output 4 2 15 2" xfId="36677"/>
    <cellStyle name="Output 4 2 15 2 2" xfId="36678"/>
    <cellStyle name="Output 4 2 15 3" xfId="36679"/>
    <cellStyle name="Output 4 2 16" xfId="36680"/>
    <cellStyle name="Output 4 2 16 2" xfId="36681"/>
    <cellStyle name="Output 4 2 16 2 2" xfId="36682"/>
    <cellStyle name="Output 4 2 16 3" xfId="36683"/>
    <cellStyle name="Output 4 2 17" xfId="36684"/>
    <cellStyle name="Output 4 2 17 2" xfId="36685"/>
    <cellStyle name="Output 4 2 17 2 2" xfId="36686"/>
    <cellStyle name="Output 4 2 17 3" xfId="36687"/>
    <cellStyle name="Output 4 2 18" xfId="36688"/>
    <cellStyle name="Output 4 2 18 2" xfId="36689"/>
    <cellStyle name="Output 4 2 18 2 2" xfId="36690"/>
    <cellStyle name="Output 4 2 18 3" xfId="36691"/>
    <cellStyle name="Output 4 2 19" xfId="36692"/>
    <cellStyle name="Output 4 2 19 2" xfId="36693"/>
    <cellStyle name="Output 4 2 19 2 2" xfId="36694"/>
    <cellStyle name="Output 4 2 19 3" xfId="36695"/>
    <cellStyle name="Output 4 2 2" xfId="36696"/>
    <cellStyle name="Output 4 2 2 10" xfId="36697"/>
    <cellStyle name="Output 4 2 2 10 2" xfId="36698"/>
    <cellStyle name="Output 4 2 2 10 2 2" xfId="36699"/>
    <cellStyle name="Output 4 2 2 10 3" xfId="36700"/>
    <cellStyle name="Output 4 2 2 11" xfId="36701"/>
    <cellStyle name="Output 4 2 2 11 2" xfId="36702"/>
    <cellStyle name="Output 4 2 2 11 2 2" xfId="36703"/>
    <cellStyle name="Output 4 2 2 11 3" xfId="36704"/>
    <cellStyle name="Output 4 2 2 12" xfId="36705"/>
    <cellStyle name="Output 4 2 2 12 2" xfId="36706"/>
    <cellStyle name="Output 4 2 2 12 2 2" xfId="36707"/>
    <cellStyle name="Output 4 2 2 12 3" xfId="36708"/>
    <cellStyle name="Output 4 2 2 13" xfId="36709"/>
    <cellStyle name="Output 4 2 2 13 2" xfId="36710"/>
    <cellStyle name="Output 4 2 2 13 2 2" xfId="36711"/>
    <cellStyle name="Output 4 2 2 13 3" xfId="36712"/>
    <cellStyle name="Output 4 2 2 14" xfId="36713"/>
    <cellStyle name="Output 4 2 2 14 2" xfId="36714"/>
    <cellStyle name="Output 4 2 2 14 2 2" xfId="36715"/>
    <cellStyle name="Output 4 2 2 14 3" xfId="36716"/>
    <cellStyle name="Output 4 2 2 15" xfId="36717"/>
    <cellStyle name="Output 4 2 2 15 2" xfId="36718"/>
    <cellStyle name="Output 4 2 2 15 2 2" xfId="36719"/>
    <cellStyle name="Output 4 2 2 15 3" xfId="36720"/>
    <cellStyle name="Output 4 2 2 16" xfId="36721"/>
    <cellStyle name="Output 4 2 2 16 2" xfId="36722"/>
    <cellStyle name="Output 4 2 2 16 2 2" xfId="36723"/>
    <cellStyle name="Output 4 2 2 16 3" xfId="36724"/>
    <cellStyle name="Output 4 2 2 17" xfId="36725"/>
    <cellStyle name="Output 4 2 2 17 2" xfId="36726"/>
    <cellStyle name="Output 4 2 2 17 2 2" xfId="36727"/>
    <cellStyle name="Output 4 2 2 17 3" xfId="36728"/>
    <cellStyle name="Output 4 2 2 18" xfId="36729"/>
    <cellStyle name="Output 4 2 2 18 2" xfId="36730"/>
    <cellStyle name="Output 4 2 2 19" xfId="36731"/>
    <cellStyle name="Output 4 2 2 2" xfId="36732"/>
    <cellStyle name="Output 4 2 2 2 10" xfId="36733"/>
    <cellStyle name="Output 4 2 2 2 10 2" xfId="36734"/>
    <cellStyle name="Output 4 2 2 2 10 2 2" xfId="36735"/>
    <cellStyle name="Output 4 2 2 2 10 3" xfId="36736"/>
    <cellStyle name="Output 4 2 2 2 11" xfId="36737"/>
    <cellStyle name="Output 4 2 2 2 11 2" xfId="36738"/>
    <cellStyle name="Output 4 2 2 2 11 2 2" xfId="36739"/>
    <cellStyle name="Output 4 2 2 2 11 3" xfId="36740"/>
    <cellStyle name="Output 4 2 2 2 12" xfId="36741"/>
    <cellStyle name="Output 4 2 2 2 12 2" xfId="36742"/>
    <cellStyle name="Output 4 2 2 2 12 2 2" xfId="36743"/>
    <cellStyle name="Output 4 2 2 2 12 3" xfId="36744"/>
    <cellStyle name="Output 4 2 2 2 13" xfId="36745"/>
    <cellStyle name="Output 4 2 2 2 13 2" xfId="36746"/>
    <cellStyle name="Output 4 2 2 2 13 2 2" xfId="36747"/>
    <cellStyle name="Output 4 2 2 2 13 3" xfId="36748"/>
    <cellStyle name="Output 4 2 2 2 14" xfId="36749"/>
    <cellStyle name="Output 4 2 2 2 14 2" xfId="36750"/>
    <cellStyle name="Output 4 2 2 2 14 2 2" xfId="36751"/>
    <cellStyle name="Output 4 2 2 2 14 3" xfId="36752"/>
    <cellStyle name="Output 4 2 2 2 15" xfId="36753"/>
    <cellStyle name="Output 4 2 2 2 15 2" xfId="36754"/>
    <cellStyle name="Output 4 2 2 2 15 2 2" xfId="36755"/>
    <cellStyle name="Output 4 2 2 2 15 3" xfId="36756"/>
    <cellStyle name="Output 4 2 2 2 16" xfId="36757"/>
    <cellStyle name="Output 4 2 2 2 16 2" xfId="36758"/>
    <cellStyle name="Output 4 2 2 2 16 2 2" xfId="36759"/>
    <cellStyle name="Output 4 2 2 2 16 3" xfId="36760"/>
    <cellStyle name="Output 4 2 2 2 17" xfId="36761"/>
    <cellStyle name="Output 4 2 2 2 17 2" xfId="36762"/>
    <cellStyle name="Output 4 2 2 2 17 2 2" xfId="36763"/>
    <cellStyle name="Output 4 2 2 2 17 3" xfId="36764"/>
    <cellStyle name="Output 4 2 2 2 18" xfId="36765"/>
    <cellStyle name="Output 4 2 2 2 18 2" xfId="36766"/>
    <cellStyle name="Output 4 2 2 2 18 2 2" xfId="36767"/>
    <cellStyle name="Output 4 2 2 2 18 3" xfId="36768"/>
    <cellStyle name="Output 4 2 2 2 19" xfId="36769"/>
    <cellStyle name="Output 4 2 2 2 19 2" xfId="36770"/>
    <cellStyle name="Output 4 2 2 2 19 2 2" xfId="36771"/>
    <cellStyle name="Output 4 2 2 2 19 3" xfId="36772"/>
    <cellStyle name="Output 4 2 2 2 2" xfId="36773"/>
    <cellStyle name="Output 4 2 2 2 2 2" xfId="36774"/>
    <cellStyle name="Output 4 2 2 2 2 2 2" xfId="36775"/>
    <cellStyle name="Output 4 2 2 2 2 3" xfId="36776"/>
    <cellStyle name="Output 4 2 2 2 20" xfId="36777"/>
    <cellStyle name="Output 4 2 2 2 20 2" xfId="36778"/>
    <cellStyle name="Output 4 2 2 2 20 2 2" xfId="36779"/>
    <cellStyle name="Output 4 2 2 2 20 3" xfId="36780"/>
    <cellStyle name="Output 4 2 2 2 21" xfId="36781"/>
    <cellStyle name="Output 4 2 2 2 21 2" xfId="36782"/>
    <cellStyle name="Output 4 2 2 2 22" xfId="36783"/>
    <cellStyle name="Output 4 2 2 2 3" xfId="36784"/>
    <cellStyle name="Output 4 2 2 2 3 2" xfId="36785"/>
    <cellStyle name="Output 4 2 2 2 3 2 2" xfId="36786"/>
    <cellStyle name="Output 4 2 2 2 3 3" xfId="36787"/>
    <cellStyle name="Output 4 2 2 2 4" xfId="36788"/>
    <cellStyle name="Output 4 2 2 2 4 2" xfId="36789"/>
    <cellStyle name="Output 4 2 2 2 4 2 2" xfId="36790"/>
    <cellStyle name="Output 4 2 2 2 4 3" xfId="36791"/>
    <cellStyle name="Output 4 2 2 2 5" xfId="36792"/>
    <cellStyle name="Output 4 2 2 2 5 2" xfId="36793"/>
    <cellStyle name="Output 4 2 2 2 5 2 2" xfId="36794"/>
    <cellStyle name="Output 4 2 2 2 5 3" xfId="36795"/>
    <cellStyle name="Output 4 2 2 2 6" xfId="36796"/>
    <cellStyle name="Output 4 2 2 2 6 2" xfId="36797"/>
    <cellStyle name="Output 4 2 2 2 6 2 2" xfId="36798"/>
    <cellStyle name="Output 4 2 2 2 6 3" xfId="36799"/>
    <cellStyle name="Output 4 2 2 2 7" xfId="36800"/>
    <cellStyle name="Output 4 2 2 2 7 2" xfId="36801"/>
    <cellStyle name="Output 4 2 2 2 7 2 2" xfId="36802"/>
    <cellStyle name="Output 4 2 2 2 7 3" xfId="36803"/>
    <cellStyle name="Output 4 2 2 2 8" xfId="36804"/>
    <cellStyle name="Output 4 2 2 2 8 2" xfId="36805"/>
    <cellStyle name="Output 4 2 2 2 8 2 2" xfId="36806"/>
    <cellStyle name="Output 4 2 2 2 8 3" xfId="36807"/>
    <cellStyle name="Output 4 2 2 2 9" xfId="36808"/>
    <cellStyle name="Output 4 2 2 2 9 2" xfId="36809"/>
    <cellStyle name="Output 4 2 2 2 9 2 2" xfId="36810"/>
    <cellStyle name="Output 4 2 2 2 9 3" xfId="36811"/>
    <cellStyle name="Output 4 2 2 3" xfId="36812"/>
    <cellStyle name="Output 4 2 2 3 2" xfId="36813"/>
    <cellStyle name="Output 4 2 2 3 2 2" xfId="36814"/>
    <cellStyle name="Output 4 2 2 3 3" xfId="36815"/>
    <cellStyle name="Output 4 2 2 4" xfId="36816"/>
    <cellStyle name="Output 4 2 2 4 2" xfId="36817"/>
    <cellStyle name="Output 4 2 2 4 2 2" xfId="36818"/>
    <cellStyle name="Output 4 2 2 4 3" xfId="36819"/>
    <cellStyle name="Output 4 2 2 5" xfId="36820"/>
    <cellStyle name="Output 4 2 2 5 2" xfId="36821"/>
    <cellStyle name="Output 4 2 2 5 2 2" xfId="36822"/>
    <cellStyle name="Output 4 2 2 5 3" xfId="36823"/>
    <cellStyle name="Output 4 2 2 6" xfId="36824"/>
    <cellStyle name="Output 4 2 2 6 2" xfId="36825"/>
    <cellStyle name="Output 4 2 2 6 2 2" xfId="36826"/>
    <cellStyle name="Output 4 2 2 6 3" xfId="36827"/>
    <cellStyle name="Output 4 2 2 7" xfId="36828"/>
    <cellStyle name="Output 4 2 2 7 2" xfId="36829"/>
    <cellStyle name="Output 4 2 2 7 2 2" xfId="36830"/>
    <cellStyle name="Output 4 2 2 7 3" xfId="36831"/>
    <cellStyle name="Output 4 2 2 8" xfId="36832"/>
    <cellStyle name="Output 4 2 2 8 2" xfId="36833"/>
    <cellStyle name="Output 4 2 2 8 2 2" xfId="36834"/>
    <cellStyle name="Output 4 2 2 8 3" xfId="36835"/>
    <cellStyle name="Output 4 2 2 9" xfId="36836"/>
    <cellStyle name="Output 4 2 2 9 2" xfId="36837"/>
    <cellStyle name="Output 4 2 2 9 2 2" xfId="36838"/>
    <cellStyle name="Output 4 2 2 9 3" xfId="36839"/>
    <cellStyle name="Output 4 2 20" xfId="36840"/>
    <cellStyle name="Output 4 2 20 2" xfId="36841"/>
    <cellStyle name="Output 4 2 20 2 2" xfId="36842"/>
    <cellStyle name="Output 4 2 20 3" xfId="36843"/>
    <cellStyle name="Output 4 2 21" xfId="36844"/>
    <cellStyle name="Output 4 2 21 2" xfId="36845"/>
    <cellStyle name="Output 4 2 22" xfId="36846"/>
    <cellStyle name="Output 4 2 3" xfId="36847"/>
    <cellStyle name="Output 4 2 3 10" xfId="36848"/>
    <cellStyle name="Output 4 2 3 10 2" xfId="36849"/>
    <cellStyle name="Output 4 2 3 10 2 2" xfId="36850"/>
    <cellStyle name="Output 4 2 3 10 3" xfId="36851"/>
    <cellStyle name="Output 4 2 3 11" xfId="36852"/>
    <cellStyle name="Output 4 2 3 11 2" xfId="36853"/>
    <cellStyle name="Output 4 2 3 11 2 2" xfId="36854"/>
    <cellStyle name="Output 4 2 3 11 3" xfId="36855"/>
    <cellStyle name="Output 4 2 3 12" xfId="36856"/>
    <cellStyle name="Output 4 2 3 12 2" xfId="36857"/>
    <cellStyle name="Output 4 2 3 12 2 2" xfId="36858"/>
    <cellStyle name="Output 4 2 3 12 3" xfId="36859"/>
    <cellStyle name="Output 4 2 3 13" xfId="36860"/>
    <cellStyle name="Output 4 2 3 13 2" xfId="36861"/>
    <cellStyle name="Output 4 2 3 13 2 2" xfId="36862"/>
    <cellStyle name="Output 4 2 3 13 3" xfId="36863"/>
    <cellStyle name="Output 4 2 3 14" xfId="36864"/>
    <cellStyle name="Output 4 2 3 14 2" xfId="36865"/>
    <cellStyle name="Output 4 2 3 14 2 2" xfId="36866"/>
    <cellStyle name="Output 4 2 3 14 3" xfId="36867"/>
    <cellStyle name="Output 4 2 3 15" xfId="36868"/>
    <cellStyle name="Output 4 2 3 15 2" xfId="36869"/>
    <cellStyle name="Output 4 2 3 15 2 2" xfId="36870"/>
    <cellStyle name="Output 4 2 3 15 3" xfId="36871"/>
    <cellStyle name="Output 4 2 3 16" xfId="36872"/>
    <cellStyle name="Output 4 2 3 16 2" xfId="36873"/>
    <cellStyle name="Output 4 2 3 16 2 2" xfId="36874"/>
    <cellStyle name="Output 4 2 3 16 3" xfId="36875"/>
    <cellStyle name="Output 4 2 3 17" xfId="36876"/>
    <cellStyle name="Output 4 2 3 17 2" xfId="36877"/>
    <cellStyle name="Output 4 2 3 17 2 2" xfId="36878"/>
    <cellStyle name="Output 4 2 3 17 3" xfId="36879"/>
    <cellStyle name="Output 4 2 3 18" xfId="36880"/>
    <cellStyle name="Output 4 2 3 18 2" xfId="36881"/>
    <cellStyle name="Output 4 2 3 19" xfId="36882"/>
    <cellStyle name="Output 4 2 3 2" xfId="36883"/>
    <cellStyle name="Output 4 2 3 2 10" xfId="36884"/>
    <cellStyle name="Output 4 2 3 2 10 2" xfId="36885"/>
    <cellStyle name="Output 4 2 3 2 10 2 2" xfId="36886"/>
    <cellStyle name="Output 4 2 3 2 10 3" xfId="36887"/>
    <cellStyle name="Output 4 2 3 2 11" xfId="36888"/>
    <cellStyle name="Output 4 2 3 2 11 2" xfId="36889"/>
    <cellStyle name="Output 4 2 3 2 11 2 2" xfId="36890"/>
    <cellStyle name="Output 4 2 3 2 11 3" xfId="36891"/>
    <cellStyle name="Output 4 2 3 2 12" xfId="36892"/>
    <cellStyle name="Output 4 2 3 2 12 2" xfId="36893"/>
    <cellStyle name="Output 4 2 3 2 12 2 2" xfId="36894"/>
    <cellStyle name="Output 4 2 3 2 12 3" xfId="36895"/>
    <cellStyle name="Output 4 2 3 2 13" xfId="36896"/>
    <cellStyle name="Output 4 2 3 2 13 2" xfId="36897"/>
    <cellStyle name="Output 4 2 3 2 13 2 2" xfId="36898"/>
    <cellStyle name="Output 4 2 3 2 13 3" xfId="36899"/>
    <cellStyle name="Output 4 2 3 2 14" xfId="36900"/>
    <cellStyle name="Output 4 2 3 2 14 2" xfId="36901"/>
    <cellStyle name="Output 4 2 3 2 14 2 2" xfId="36902"/>
    <cellStyle name="Output 4 2 3 2 14 3" xfId="36903"/>
    <cellStyle name="Output 4 2 3 2 15" xfId="36904"/>
    <cellStyle name="Output 4 2 3 2 15 2" xfId="36905"/>
    <cellStyle name="Output 4 2 3 2 15 2 2" xfId="36906"/>
    <cellStyle name="Output 4 2 3 2 15 3" xfId="36907"/>
    <cellStyle name="Output 4 2 3 2 16" xfId="36908"/>
    <cellStyle name="Output 4 2 3 2 16 2" xfId="36909"/>
    <cellStyle name="Output 4 2 3 2 16 2 2" xfId="36910"/>
    <cellStyle name="Output 4 2 3 2 16 3" xfId="36911"/>
    <cellStyle name="Output 4 2 3 2 17" xfId="36912"/>
    <cellStyle name="Output 4 2 3 2 17 2" xfId="36913"/>
    <cellStyle name="Output 4 2 3 2 17 2 2" xfId="36914"/>
    <cellStyle name="Output 4 2 3 2 17 3" xfId="36915"/>
    <cellStyle name="Output 4 2 3 2 18" xfId="36916"/>
    <cellStyle name="Output 4 2 3 2 18 2" xfId="36917"/>
    <cellStyle name="Output 4 2 3 2 18 2 2" xfId="36918"/>
    <cellStyle name="Output 4 2 3 2 18 3" xfId="36919"/>
    <cellStyle name="Output 4 2 3 2 19" xfId="36920"/>
    <cellStyle name="Output 4 2 3 2 19 2" xfId="36921"/>
    <cellStyle name="Output 4 2 3 2 19 2 2" xfId="36922"/>
    <cellStyle name="Output 4 2 3 2 19 3" xfId="36923"/>
    <cellStyle name="Output 4 2 3 2 2" xfId="36924"/>
    <cellStyle name="Output 4 2 3 2 2 2" xfId="36925"/>
    <cellStyle name="Output 4 2 3 2 2 2 2" xfId="36926"/>
    <cellStyle name="Output 4 2 3 2 2 3" xfId="36927"/>
    <cellStyle name="Output 4 2 3 2 20" xfId="36928"/>
    <cellStyle name="Output 4 2 3 2 20 2" xfId="36929"/>
    <cellStyle name="Output 4 2 3 2 20 2 2" xfId="36930"/>
    <cellStyle name="Output 4 2 3 2 20 3" xfId="36931"/>
    <cellStyle name="Output 4 2 3 2 21" xfId="36932"/>
    <cellStyle name="Output 4 2 3 2 21 2" xfId="36933"/>
    <cellStyle name="Output 4 2 3 2 22" xfId="36934"/>
    <cellStyle name="Output 4 2 3 2 3" xfId="36935"/>
    <cellStyle name="Output 4 2 3 2 3 2" xfId="36936"/>
    <cellStyle name="Output 4 2 3 2 3 2 2" xfId="36937"/>
    <cellStyle name="Output 4 2 3 2 3 3" xfId="36938"/>
    <cellStyle name="Output 4 2 3 2 4" xfId="36939"/>
    <cellStyle name="Output 4 2 3 2 4 2" xfId="36940"/>
    <cellStyle name="Output 4 2 3 2 4 2 2" xfId="36941"/>
    <cellStyle name="Output 4 2 3 2 4 3" xfId="36942"/>
    <cellStyle name="Output 4 2 3 2 5" xfId="36943"/>
    <cellStyle name="Output 4 2 3 2 5 2" xfId="36944"/>
    <cellStyle name="Output 4 2 3 2 5 2 2" xfId="36945"/>
    <cellStyle name="Output 4 2 3 2 5 3" xfId="36946"/>
    <cellStyle name="Output 4 2 3 2 6" xfId="36947"/>
    <cellStyle name="Output 4 2 3 2 6 2" xfId="36948"/>
    <cellStyle name="Output 4 2 3 2 6 2 2" xfId="36949"/>
    <cellStyle name="Output 4 2 3 2 6 3" xfId="36950"/>
    <cellStyle name="Output 4 2 3 2 7" xfId="36951"/>
    <cellStyle name="Output 4 2 3 2 7 2" xfId="36952"/>
    <cellStyle name="Output 4 2 3 2 7 2 2" xfId="36953"/>
    <cellStyle name="Output 4 2 3 2 7 3" xfId="36954"/>
    <cellStyle name="Output 4 2 3 2 8" xfId="36955"/>
    <cellStyle name="Output 4 2 3 2 8 2" xfId="36956"/>
    <cellStyle name="Output 4 2 3 2 8 2 2" xfId="36957"/>
    <cellStyle name="Output 4 2 3 2 8 3" xfId="36958"/>
    <cellStyle name="Output 4 2 3 2 9" xfId="36959"/>
    <cellStyle name="Output 4 2 3 2 9 2" xfId="36960"/>
    <cellStyle name="Output 4 2 3 2 9 2 2" xfId="36961"/>
    <cellStyle name="Output 4 2 3 2 9 3" xfId="36962"/>
    <cellStyle name="Output 4 2 3 3" xfId="36963"/>
    <cellStyle name="Output 4 2 3 3 2" xfId="36964"/>
    <cellStyle name="Output 4 2 3 3 2 2" xfId="36965"/>
    <cellStyle name="Output 4 2 3 3 3" xfId="36966"/>
    <cellStyle name="Output 4 2 3 4" xfId="36967"/>
    <cellStyle name="Output 4 2 3 4 2" xfId="36968"/>
    <cellStyle name="Output 4 2 3 4 2 2" xfId="36969"/>
    <cellStyle name="Output 4 2 3 4 3" xfId="36970"/>
    <cellStyle name="Output 4 2 3 5" xfId="36971"/>
    <cellStyle name="Output 4 2 3 5 2" xfId="36972"/>
    <cellStyle name="Output 4 2 3 5 2 2" xfId="36973"/>
    <cellStyle name="Output 4 2 3 5 3" xfId="36974"/>
    <cellStyle name="Output 4 2 3 6" xfId="36975"/>
    <cellStyle name="Output 4 2 3 6 2" xfId="36976"/>
    <cellStyle name="Output 4 2 3 6 2 2" xfId="36977"/>
    <cellStyle name="Output 4 2 3 6 3" xfId="36978"/>
    <cellStyle name="Output 4 2 3 7" xfId="36979"/>
    <cellStyle name="Output 4 2 3 7 2" xfId="36980"/>
    <cellStyle name="Output 4 2 3 7 2 2" xfId="36981"/>
    <cellStyle name="Output 4 2 3 7 3" xfId="36982"/>
    <cellStyle name="Output 4 2 3 8" xfId="36983"/>
    <cellStyle name="Output 4 2 3 8 2" xfId="36984"/>
    <cellStyle name="Output 4 2 3 8 2 2" xfId="36985"/>
    <cellStyle name="Output 4 2 3 8 3" xfId="36986"/>
    <cellStyle name="Output 4 2 3 9" xfId="36987"/>
    <cellStyle name="Output 4 2 3 9 2" xfId="36988"/>
    <cellStyle name="Output 4 2 3 9 2 2" xfId="36989"/>
    <cellStyle name="Output 4 2 3 9 3" xfId="36990"/>
    <cellStyle name="Output 4 2 4" xfId="36991"/>
    <cellStyle name="Output 4 2 4 10" xfId="36992"/>
    <cellStyle name="Output 4 2 4 10 2" xfId="36993"/>
    <cellStyle name="Output 4 2 4 10 2 2" xfId="36994"/>
    <cellStyle name="Output 4 2 4 10 3" xfId="36995"/>
    <cellStyle name="Output 4 2 4 11" xfId="36996"/>
    <cellStyle name="Output 4 2 4 11 2" xfId="36997"/>
    <cellStyle name="Output 4 2 4 11 2 2" xfId="36998"/>
    <cellStyle name="Output 4 2 4 11 3" xfId="36999"/>
    <cellStyle name="Output 4 2 4 12" xfId="37000"/>
    <cellStyle name="Output 4 2 4 12 2" xfId="37001"/>
    <cellStyle name="Output 4 2 4 12 2 2" xfId="37002"/>
    <cellStyle name="Output 4 2 4 12 3" xfId="37003"/>
    <cellStyle name="Output 4 2 4 13" xfId="37004"/>
    <cellStyle name="Output 4 2 4 13 2" xfId="37005"/>
    <cellStyle name="Output 4 2 4 13 2 2" xfId="37006"/>
    <cellStyle name="Output 4 2 4 13 3" xfId="37007"/>
    <cellStyle name="Output 4 2 4 14" xfId="37008"/>
    <cellStyle name="Output 4 2 4 14 2" xfId="37009"/>
    <cellStyle name="Output 4 2 4 14 2 2" xfId="37010"/>
    <cellStyle name="Output 4 2 4 14 3" xfId="37011"/>
    <cellStyle name="Output 4 2 4 15" xfId="37012"/>
    <cellStyle name="Output 4 2 4 15 2" xfId="37013"/>
    <cellStyle name="Output 4 2 4 15 2 2" xfId="37014"/>
    <cellStyle name="Output 4 2 4 15 3" xfId="37015"/>
    <cellStyle name="Output 4 2 4 16" xfId="37016"/>
    <cellStyle name="Output 4 2 4 16 2" xfId="37017"/>
    <cellStyle name="Output 4 2 4 16 2 2" xfId="37018"/>
    <cellStyle name="Output 4 2 4 16 3" xfId="37019"/>
    <cellStyle name="Output 4 2 4 17" xfId="37020"/>
    <cellStyle name="Output 4 2 4 17 2" xfId="37021"/>
    <cellStyle name="Output 4 2 4 17 2 2" xfId="37022"/>
    <cellStyle name="Output 4 2 4 17 3" xfId="37023"/>
    <cellStyle name="Output 4 2 4 18" xfId="37024"/>
    <cellStyle name="Output 4 2 4 18 2" xfId="37025"/>
    <cellStyle name="Output 4 2 4 18 2 2" xfId="37026"/>
    <cellStyle name="Output 4 2 4 18 3" xfId="37027"/>
    <cellStyle name="Output 4 2 4 19" xfId="37028"/>
    <cellStyle name="Output 4 2 4 19 2" xfId="37029"/>
    <cellStyle name="Output 4 2 4 19 2 2" xfId="37030"/>
    <cellStyle name="Output 4 2 4 19 3" xfId="37031"/>
    <cellStyle name="Output 4 2 4 2" xfId="37032"/>
    <cellStyle name="Output 4 2 4 2 10" xfId="37033"/>
    <cellStyle name="Output 4 2 4 2 10 2" xfId="37034"/>
    <cellStyle name="Output 4 2 4 2 10 2 2" xfId="37035"/>
    <cellStyle name="Output 4 2 4 2 10 3" xfId="37036"/>
    <cellStyle name="Output 4 2 4 2 11" xfId="37037"/>
    <cellStyle name="Output 4 2 4 2 11 2" xfId="37038"/>
    <cellStyle name="Output 4 2 4 2 11 2 2" xfId="37039"/>
    <cellStyle name="Output 4 2 4 2 11 3" xfId="37040"/>
    <cellStyle name="Output 4 2 4 2 12" xfId="37041"/>
    <cellStyle name="Output 4 2 4 2 12 2" xfId="37042"/>
    <cellStyle name="Output 4 2 4 2 12 2 2" xfId="37043"/>
    <cellStyle name="Output 4 2 4 2 12 3" xfId="37044"/>
    <cellStyle name="Output 4 2 4 2 13" xfId="37045"/>
    <cellStyle name="Output 4 2 4 2 13 2" xfId="37046"/>
    <cellStyle name="Output 4 2 4 2 13 2 2" xfId="37047"/>
    <cellStyle name="Output 4 2 4 2 13 3" xfId="37048"/>
    <cellStyle name="Output 4 2 4 2 14" xfId="37049"/>
    <cellStyle name="Output 4 2 4 2 14 2" xfId="37050"/>
    <cellStyle name="Output 4 2 4 2 14 2 2" xfId="37051"/>
    <cellStyle name="Output 4 2 4 2 14 3" xfId="37052"/>
    <cellStyle name="Output 4 2 4 2 15" xfId="37053"/>
    <cellStyle name="Output 4 2 4 2 15 2" xfId="37054"/>
    <cellStyle name="Output 4 2 4 2 15 2 2" xfId="37055"/>
    <cellStyle name="Output 4 2 4 2 15 3" xfId="37056"/>
    <cellStyle name="Output 4 2 4 2 16" xfId="37057"/>
    <cellStyle name="Output 4 2 4 2 16 2" xfId="37058"/>
    <cellStyle name="Output 4 2 4 2 16 2 2" xfId="37059"/>
    <cellStyle name="Output 4 2 4 2 16 3" xfId="37060"/>
    <cellStyle name="Output 4 2 4 2 17" xfId="37061"/>
    <cellStyle name="Output 4 2 4 2 17 2" xfId="37062"/>
    <cellStyle name="Output 4 2 4 2 17 2 2" xfId="37063"/>
    <cellStyle name="Output 4 2 4 2 17 3" xfId="37064"/>
    <cellStyle name="Output 4 2 4 2 18" xfId="37065"/>
    <cellStyle name="Output 4 2 4 2 18 2" xfId="37066"/>
    <cellStyle name="Output 4 2 4 2 18 2 2" xfId="37067"/>
    <cellStyle name="Output 4 2 4 2 18 3" xfId="37068"/>
    <cellStyle name="Output 4 2 4 2 19" xfId="37069"/>
    <cellStyle name="Output 4 2 4 2 19 2" xfId="37070"/>
    <cellStyle name="Output 4 2 4 2 19 2 2" xfId="37071"/>
    <cellStyle name="Output 4 2 4 2 19 3" xfId="37072"/>
    <cellStyle name="Output 4 2 4 2 2" xfId="37073"/>
    <cellStyle name="Output 4 2 4 2 2 2" xfId="37074"/>
    <cellStyle name="Output 4 2 4 2 2 2 2" xfId="37075"/>
    <cellStyle name="Output 4 2 4 2 2 3" xfId="37076"/>
    <cellStyle name="Output 4 2 4 2 20" xfId="37077"/>
    <cellStyle name="Output 4 2 4 2 20 2" xfId="37078"/>
    <cellStyle name="Output 4 2 4 2 20 2 2" xfId="37079"/>
    <cellStyle name="Output 4 2 4 2 20 3" xfId="37080"/>
    <cellStyle name="Output 4 2 4 2 21" xfId="37081"/>
    <cellStyle name="Output 4 2 4 2 21 2" xfId="37082"/>
    <cellStyle name="Output 4 2 4 2 22" xfId="37083"/>
    <cellStyle name="Output 4 2 4 2 3" xfId="37084"/>
    <cellStyle name="Output 4 2 4 2 3 2" xfId="37085"/>
    <cellStyle name="Output 4 2 4 2 3 2 2" xfId="37086"/>
    <cellStyle name="Output 4 2 4 2 3 3" xfId="37087"/>
    <cellStyle name="Output 4 2 4 2 4" xfId="37088"/>
    <cellStyle name="Output 4 2 4 2 4 2" xfId="37089"/>
    <cellStyle name="Output 4 2 4 2 4 2 2" xfId="37090"/>
    <cellStyle name="Output 4 2 4 2 4 3" xfId="37091"/>
    <cellStyle name="Output 4 2 4 2 5" xfId="37092"/>
    <cellStyle name="Output 4 2 4 2 5 2" xfId="37093"/>
    <cellStyle name="Output 4 2 4 2 5 2 2" xfId="37094"/>
    <cellStyle name="Output 4 2 4 2 5 3" xfId="37095"/>
    <cellStyle name="Output 4 2 4 2 6" xfId="37096"/>
    <cellStyle name="Output 4 2 4 2 6 2" xfId="37097"/>
    <cellStyle name="Output 4 2 4 2 6 2 2" xfId="37098"/>
    <cellStyle name="Output 4 2 4 2 6 3" xfId="37099"/>
    <cellStyle name="Output 4 2 4 2 7" xfId="37100"/>
    <cellStyle name="Output 4 2 4 2 7 2" xfId="37101"/>
    <cellStyle name="Output 4 2 4 2 7 2 2" xfId="37102"/>
    <cellStyle name="Output 4 2 4 2 7 3" xfId="37103"/>
    <cellStyle name="Output 4 2 4 2 8" xfId="37104"/>
    <cellStyle name="Output 4 2 4 2 8 2" xfId="37105"/>
    <cellStyle name="Output 4 2 4 2 8 2 2" xfId="37106"/>
    <cellStyle name="Output 4 2 4 2 8 3" xfId="37107"/>
    <cellStyle name="Output 4 2 4 2 9" xfId="37108"/>
    <cellStyle name="Output 4 2 4 2 9 2" xfId="37109"/>
    <cellStyle name="Output 4 2 4 2 9 2 2" xfId="37110"/>
    <cellStyle name="Output 4 2 4 2 9 3" xfId="37111"/>
    <cellStyle name="Output 4 2 4 20" xfId="37112"/>
    <cellStyle name="Output 4 2 4 20 2" xfId="37113"/>
    <cellStyle name="Output 4 2 4 20 2 2" xfId="37114"/>
    <cellStyle name="Output 4 2 4 20 3" xfId="37115"/>
    <cellStyle name="Output 4 2 4 21" xfId="37116"/>
    <cellStyle name="Output 4 2 4 21 2" xfId="37117"/>
    <cellStyle name="Output 4 2 4 21 2 2" xfId="37118"/>
    <cellStyle name="Output 4 2 4 21 3" xfId="37119"/>
    <cellStyle name="Output 4 2 4 22" xfId="37120"/>
    <cellStyle name="Output 4 2 4 22 2" xfId="37121"/>
    <cellStyle name="Output 4 2 4 23" xfId="37122"/>
    <cellStyle name="Output 4 2 4 3" xfId="37123"/>
    <cellStyle name="Output 4 2 4 3 2" xfId="37124"/>
    <cellStyle name="Output 4 2 4 3 2 2" xfId="37125"/>
    <cellStyle name="Output 4 2 4 3 3" xfId="37126"/>
    <cellStyle name="Output 4 2 4 4" xfId="37127"/>
    <cellStyle name="Output 4 2 4 4 2" xfId="37128"/>
    <cellStyle name="Output 4 2 4 4 2 2" xfId="37129"/>
    <cellStyle name="Output 4 2 4 4 3" xfId="37130"/>
    <cellStyle name="Output 4 2 4 5" xfId="37131"/>
    <cellStyle name="Output 4 2 4 5 2" xfId="37132"/>
    <cellStyle name="Output 4 2 4 5 2 2" xfId="37133"/>
    <cellStyle name="Output 4 2 4 5 3" xfId="37134"/>
    <cellStyle name="Output 4 2 4 6" xfId="37135"/>
    <cellStyle name="Output 4 2 4 6 2" xfId="37136"/>
    <cellStyle name="Output 4 2 4 6 2 2" xfId="37137"/>
    <cellStyle name="Output 4 2 4 6 3" xfId="37138"/>
    <cellStyle name="Output 4 2 4 7" xfId="37139"/>
    <cellStyle name="Output 4 2 4 7 2" xfId="37140"/>
    <cellStyle name="Output 4 2 4 7 2 2" xfId="37141"/>
    <cellStyle name="Output 4 2 4 7 3" xfId="37142"/>
    <cellStyle name="Output 4 2 4 8" xfId="37143"/>
    <cellStyle name="Output 4 2 4 8 2" xfId="37144"/>
    <cellStyle name="Output 4 2 4 8 2 2" xfId="37145"/>
    <cellStyle name="Output 4 2 4 8 3" xfId="37146"/>
    <cellStyle name="Output 4 2 4 9" xfId="37147"/>
    <cellStyle name="Output 4 2 4 9 2" xfId="37148"/>
    <cellStyle name="Output 4 2 4 9 2 2" xfId="37149"/>
    <cellStyle name="Output 4 2 4 9 3" xfId="37150"/>
    <cellStyle name="Output 4 2 5" xfId="37151"/>
    <cellStyle name="Output 4 2 5 10" xfId="37152"/>
    <cellStyle name="Output 4 2 5 10 2" xfId="37153"/>
    <cellStyle name="Output 4 2 5 10 2 2" xfId="37154"/>
    <cellStyle name="Output 4 2 5 10 3" xfId="37155"/>
    <cellStyle name="Output 4 2 5 11" xfId="37156"/>
    <cellStyle name="Output 4 2 5 11 2" xfId="37157"/>
    <cellStyle name="Output 4 2 5 11 2 2" xfId="37158"/>
    <cellStyle name="Output 4 2 5 11 3" xfId="37159"/>
    <cellStyle name="Output 4 2 5 12" xfId="37160"/>
    <cellStyle name="Output 4 2 5 12 2" xfId="37161"/>
    <cellStyle name="Output 4 2 5 12 2 2" xfId="37162"/>
    <cellStyle name="Output 4 2 5 12 3" xfId="37163"/>
    <cellStyle name="Output 4 2 5 13" xfId="37164"/>
    <cellStyle name="Output 4 2 5 13 2" xfId="37165"/>
    <cellStyle name="Output 4 2 5 13 2 2" xfId="37166"/>
    <cellStyle name="Output 4 2 5 13 3" xfId="37167"/>
    <cellStyle name="Output 4 2 5 14" xfId="37168"/>
    <cellStyle name="Output 4 2 5 14 2" xfId="37169"/>
    <cellStyle name="Output 4 2 5 14 2 2" xfId="37170"/>
    <cellStyle name="Output 4 2 5 14 3" xfId="37171"/>
    <cellStyle name="Output 4 2 5 15" xfId="37172"/>
    <cellStyle name="Output 4 2 5 15 2" xfId="37173"/>
    <cellStyle name="Output 4 2 5 15 2 2" xfId="37174"/>
    <cellStyle name="Output 4 2 5 15 3" xfId="37175"/>
    <cellStyle name="Output 4 2 5 16" xfId="37176"/>
    <cellStyle name="Output 4 2 5 16 2" xfId="37177"/>
    <cellStyle name="Output 4 2 5 16 2 2" xfId="37178"/>
    <cellStyle name="Output 4 2 5 16 3" xfId="37179"/>
    <cellStyle name="Output 4 2 5 17" xfId="37180"/>
    <cellStyle name="Output 4 2 5 17 2" xfId="37181"/>
    <cellStyle name="Output 4 2 5 17 2 2" xfId="37182"/>
    <cellStyle name="Output 4 2 5 17 3" xfId="37183"/>
    <cellStyle name="Output 4 2 5 18" xfId="37184"/>
    <cellStyle name="Output 4 2 5 18 2" xfId="37185"/>
    <cellStyle name="Output 4 2 5 18 2 2" xfId="37186"/>
    <cellStyle name="Output 4 2 5 18 3" xfId="37187"/>
    <cellStyle name="Output 4 2 5 19" xfId="37188"/>
    <cellStyle name="Output 4 2 5 19 2" xfId="37189"/>
    <cellStyle name="Output 4 2 5 19 2 2" xfId="37190"/>
    <cellStyle name="Output 4 2 5 19 3" xfId="37191"/>
    <cellStyle name="Output 4 2 5 2" xfId="37192"/>
    <cellStyle name="Output 4 2 5 2 2" xfId="37193"/>
    <cellStyle name="Output 4 2 5 2 2 2" xfId="37194"/>
    <cellStyle name="Output 4 2 5 2 3" xfId="37195"/>
    <cellStyle name="Output 4 2 5 20" xfId="37196"/>
    <cellStyle name="Output 4 2 5 20 2" xfId="37197"/>
    <cellStyle name="Output 4 2 5 20 2 2" xfId="37198"/>
    <cellStyle name="Output 4 2 5 20 3" xfId="37199"/>
    <cellStyle name="Output 4 2 5 21" xfId="37200"/>
    <cellStyle name="Output 4 2 5 21 2" xfId="37201"/>
    <cellStyle name="Output 4 2 5 22" xfId="37202"/>
    <cellStyle name="Output 4 2 5 3" xfId="37203"/>
    <cellStyle name="Output 4 2 5 3 2" xfId="37204"/>
    <cellStyle name="Output 4 2 5 3 2 2" xfId="37205"/>
    <cellStyle name="Output 4 2 5 3 3" xfId="37206"/>
    <cellStyle name="Output 4 2 5 4" xfId="37207"/>
    <cellStyle name="Output 4 2 5 4 2" xfId="37208"/>
    <cellStyle name="Output 4 2 5 4 2 2" xfId="37209"/>
    <cellStyle name="Output 4 2 5 4 3" xfId="37210"/>
    <cellStyle name="Output 4 2 5 5" xfId="37211"/>
    <cellStyle name="Output 4 2 5 5 2" xfId="37212"/>
    <cellStyle name="Output 4 2 5 5 2 2" xfId="37213"/>
    <cellStyle name="Output 4 2 5 5 3" xfId="37214"/>
    <cellStyle name="Output 4 2 5 6" xfId="37215"/>
    <cellStyle name="Output 4 2 5 6 2" xfId="37216"/>
    <cellStyle name="Output 4 2 5 6 2 2" xfId="37217"/>
    <cellStyle name="Output 4 2 5 6 3" xfId="37218"/>
    <cellStyle name="Output 4 2 5 7" xfId="37219"/>
    <cellStyle name="Output 4 2 5 7 2" xfId="37220"/>
    <cellStyle name="Output 4 2 5 7 2 2" xfId="37221"/>
    <cellStyle name="Output 4 2 5 7 3" xfId="37222"/>
    <cellStyle name="Output 4 2 5 8" xfId="37223"/>
    <cellStyle name="Output 4 2 5 8 2" xfId="37224"/>
    <cellStyle name="Output 4 2 5 8 2 2" xfId="37225"/>
    <cellStyle name="Output 4 2 5 8 3" xfId="37226"/>
    <cellStyle name="Output 4 2 5 9" xfId="37227"/>
    <cellStyle name="Output 4 2 5 9 2" xfId="37228"/>
    <cellStyle name="Output 4 2 5 9 2 2" xfId="37229"/>
    <cellStyle name="Output 4 2 5 9 3" xfId="37230"/>
    <cellStyle name="Output 4 2 6" xfId="37231"/>
    <cellStyle name="Output 4 2 6 2" xfId="37232"/>
    <cellStyle name="Output 4 2 6 2 2" xfId="37233"/>
    <cellStyle name="Output 4 2 6 3" xfId="37234"/>
    <cellStyle name="Output 4 2 7" xfId="37235"/>
    <cellStyle name="Output 4 2 7 2" xfId="37236"/>
    <cellStyle name="Output 4 2 7 2 2" xfId="37237"/>
    <cellStyle name="Output 4 2 7 3" xfId="37238"/>
    <cellStyle name="Output 4 2 8" xfId="37239"/>
    <cellStyle name="Output 4 2 8 2" xfId="37240"/>
    <cellStyle name="Output 4 2 8 2 2" xfId="37241"/>
    <cellStyle name="Output 4 2 8 3" xfId="37242"/>
    <cellStyle name="Output 4 2 9" xfId="37243"/>
    <cellStyle name="Output 4 2 9 2" xfId="37244"/>
    <cellStyle name="Output 4 2 9 2 2" xfId="37245"/>
    <cellStyle name="Output 4 2 9 3" xfId="37246"/>
    <cellStyle name="Output 4 20" xfId="37247"/>
    <cellStyle name="Output 4 20 2" xfId="37248"/>
    <cellStyle name="Output 4 20 2 2" xfId="37249"/>
    <cellStyle name="Output 4 20 3" xfId="37250"/>
    <cellStyle name="Output 4 21" xfId="37251"/>
    <cellStyle name="Output 4 21 2" xfId="37252"/>
    <cellStyle name="Output 4 21 2 2" xfId="37253"/>
    <cellStyle name="Output 4 21 3" xfId="37254"/>
    <cellStyle name="Output 4 22" xfId="37255"/>
    <cellStyle name="Output 4 22 2" xfId="37256"/>
    <cellStyle name="Output 4 23" xfId="37257"/>
    <cellStyle name="Output 4 24" xfId="37258"/>
    <cellStyle name="Output 4 25" xfId="37259"/>
    <cellStyle name="Output 4 26" xfId="37260"/>
    <cellStyle name="Output 4 3" xfId="37261"/>
    <cellStyle name="Output 4 3 10" xfId="37262"/>
    <cellStyle name="Output 4 3 10 2" xfId="37263"/>
    <cellStyle name="Output 4 3 10 2 2" xfId="37264"/>
    <cellStyle name="Output 4 3 10 3" xfId="37265"/>
    <cellStyle name="Output 4 3 11" xfId="37266"/>
    <cellStyle name="Output 4 3 11 2" xfId="37267"/>
    <cellStyle name="Output 4 3 11 2 2" xfId="37268"/>
    <cellStyle name="Output 4 3 11 3" xfId="37269"/>
    <cellStyle name="Output 4 3 12" xfId="37270"/>
    <cellStyle name="Output 4 3 12 2" xfId="37271"/>
    <cellStyle name="Output 4 3 12 2 2" xfId="37272"/>
    <cellStyle name="Output 4 3 12 3" xfId="37273"/>
    <cellStyle name="Output 4 3 13" xfId="37274"/>
    <cellStyle name="Output 4 3 13 2" xfId="37275"/>
    <cellStyle name="Output 4 3 13 2 2" xfId="37276"/>
    <cellStyle name="Output 4 3 13 3" xfId="37277"/>
    <cellStyle name="Output 4 3 14" xfId="37278"/>
    <cellStyle name="Output 4 3 14 2" xfId="37279"/>
    <cellStyle name="Output 4 3 14 2 2" xfId="37280"/>
    <cellStyle name="Output 4 3 14 3" xfId="37281"/>
    <cellStyle name="Output 4 3 15" xfId="37282"/>
    <cellStyle name="Output 4 3 15 2" xfId="37283"/>
    <cellStyle name="Output 4 3 15 2 2" xfId="37284"/>
    <cellStyle name="Output 4 3 15 3" xfId="37285"/>
    <cellStyle name="Output 4 3 16" xfId="37286"/>
    <cellStyle name="Output 4 3 16 2" xfId="37287"/>
    <cellStyle name="Output 4 3 16 2 2" xfId="37288"/>
    <cellStyle name="Output 4 3 16 3" xfId="37289"/>
    <cellStyle name="Output 4 3 17" xfId="37290"/>
    <cellStyle name="Output 4 3 17 2" xfId="37291"/>
    <cellStyle name="Output 4 3 17 2 2" xfId="37292"/>
    <cellStyle name="Output 4 3 17 3" xfId="37293"/>
    <cellStyle name="Output 4 3 18" xfId="37294"/>
    <cellStyle name="Output 4 3 18 2" xfId="37295"/>
    <cellStyle name="Output 4 3 19" xfId="37296"/>
    <cellStyle name="Output 4 3 2" xfId="37297"/>
    <cellStyle name="Output 4 3 2 10" xfId="37298"/>
    <cellStyle name="Output 4 3 2 10 2" xfId="37299"/>
    <cellStyle name="Output 4 3 2 10 2 2" xfId="37300"/>
    <cellStyle name="Output 4 3 2 10 3" xfId="37301"/>
    <cellStyle name="Output 4 3 2 11" xfId="37302"/>
    <cellStyle name="Output 4 3 2 11 2" xfId="37303"/>
    <cellStyle name="Output 4 3 2 11 2 2" xfId="37304"/>
    <cellStyle name="Output 4 3 2 11 3" xfId="37305"/>
    <cellStyle name="Output 4 3 2 12" xfId="37306"/>
    <cellStyle name="Output 4 3 2 12 2" xfId="37307"/>
    <cellStyle name="Output 4 3 2 12 2 2" xfId="37308"/>
    <cellStyle name="Output 4 3 2 12 3" xfId="37309"/>
    <cellStyle name="Output 4 3 2 13" xfId="37310"/>
    <cellStyle name="Output 4 3 2 13 2" xfId="37311"/>
    <cellStyle name="Output 4 3 2 13 2 2" xfId="37312"/>
    <cellStyle name="Output 4 3 2 13 3" xfId="37313"/>
    <cellStyle name="Output 4 3 2 14" xfId="37314"/>
    <cellStyle name="Output 4 3 2 14 2" xfId="37315"/>
    <cellStyle name="Output 4 3 2 14 2 2" xfId="37316"/>
    <cellStyle name="Output 4 3 2 14 3" xfId="37317"/>
    <cellStyle name="Output 4 3 2 15" xfId="37318"/>
    <cellStyle name="Output 4 3 2 15 2" xfId="37319"/>
    <cellStyle name="Output 4 3 2 15 2 2" xfId="37320"/>
    <cellStyle name="Output 4 3 2 15 3" xfId="37321"/>
    <cellStyle name="Output 4 3 2 16" xfId="37322"/>
    <cellStyle name="Output 4 3 2 16 2" xfId="37323"/>
    <cellStyle name="Output 4 3 2 16 2 2" xfId="37324"/>
    <cellStyle name="Output 4 3 2 16 3" xfId="37325"/>
    <cellStyle name="Output 4 3 2 17" xfId="37326"/>
    <cellStyle name="Output 4 3 2 17 2" xfId="37327"/>
    <cellStyle name="Output 4 3 2 17 2 2" xfId="37328"/>
    <cellStyle name="Output 4 3 2 17 3" xfId="37329"/>
    <cellStyle name="Output 4 3 2 18" xfId="37330"/>
    <cellStyle name="Output 4 3 2 18 2" xfId="37331"/>
    <cellStyle name="Output 4 3 2 18 2 2" xfId="37332"/>
    <cellStyle name="Output 4 3 2 18 3" xfId="37333"/>
    <cellStyle name="Output 4 3 2 19" xfId="37334"/>
    <cellStyle name="Output 4 3 2 19 2" xfId="37335"/>
    <cellStyle name="Output 4 3 2 19 2 2" xfId="37336"/>
    <cellStyle name="Output 4 3 2 19 3" xfId="37337"/>
    <cellStyle name="Output 4 3 2 2" xfId="37338"/>
    <cellStyle name="Output 4 3 2 2 2" xfId="37339"/>
    <cellStyle name="Output 4 3 2 2 2 2" xfId="37340"/>
    <cellStyle name="Output 4 3 2 2 2 3" xfId="37341"/>
    <cellStyle name="Output 4 3 2 2 3" xfId="37342"/>
    <cellStyle name="Output 4 3 2 2 4" xfId="37343"/>
    <cellStyle name="Output 4 3 2 20" xfId="37344"/>
    <cellStyle name="Output 4 3 2 20 2" xfId="37345"/>
    <cellStyle name="Output 4 3 2 20 2 2" xfId="37346"/>
    <cellStyle name="Output 4 3 2 20 3" xfId="37347"/>
    <cellStyle name="Output 4 3 2 21" xfId="37348"/>
    <cellStyle name="Output 4 3 2 21 2" xfId="37349"/>
    <cellStyle name="Output 4 3 2 22" xfId="37350"/>
    <cellStyle name="Output 4 3 2 3" xfId="37351"/>
    <cellStyle name="Output 4 3 2 3 2" xfId="37352"/>
    <cellStyle name="Output 4 3 2 3 2 2" xfId="37353"/>
    <cellStyle name="Output 4 3 2 3 3" xfId="37354"/>
    <cellStyle name="Output 4 3 2 4" xfId="37355"/>
    <cellStyle name="Output 4 3 2 4 2" xfId="37356"/>
    <cellStyle name="Output 4 3 2 4 2 2" xfId="37357"/>
    <cellStyle name="Output 4 3 2 4 3" xfId="37358"/>
    <cellStyle name="Output 4 3 2 5" xfId="37359"/>
    <cellStyle name="Output 4 3 2 5 2" xfId="37360"/>
    <cellStyle name="Output 4 3 2 5 2 2" xfId="37361"/>
    <cellStyle name="Output 4 3 2 5 3" xfId="37362"/>
    <cellStyle name="Output 4 3 2 6" xfId="37363"/>
    <cellStyle name="Output 4 3 2 6 2" xfId="37364"/>
    <cellStyle name="Output 4 3 2 6 2 2" xfId="37365"/>
    <cellStyle name="Output 4 3 2 6 3" xfId="37366"/>
    <cellStyle name="Output 4 3 2 7" xfId="37367"/>
    <cellStyle name="Output 4 3 2 7 2" xfId="37368"/>
    <cellStyle name="Output 4 3 2 7 2 2" xfId="37369"/>
    <cellStyle name="Output 4 3 2 7 3" xfId="37370"/>
    <cellStyle name="Output 4 3 2 8" xfId="37371"/>
    <cellStyle name="Output 4 3 2 8 2" xfId="37372"/>
    <cellStyle name="Output 4 3 2 8 2 2" xfId="37373"/>
    <cellStyle name="Output 4 3 2 8 3" xfId="37374"/>
    <cellStyle name="Output 4 3 2 9" xfId="37375"/>
    <cellStyle name="Output 4 3 2 9 2" xfId="37376"/>
    <cellStyle name="Output 4 3 2 9 2 2" xfId="37377"/>
    <cellStyle name="Output 4 3 2 9 3" xfId="37378"/>
    <cellStyle name="Output 4 3 3" xfId="37379"/>
    <cellStyle name="Output 4 3 3 2" xfId="37380"/>
    <cellStyle name="Output 4 3 3 2 2" xfId="37381"/>
    <cellStyle name="Output 4 3 3 2 3" xfId="37382"/>
    <cellStyle name="Output 4 3 3 3" xfId="37383"/>
    <cellStyle name="Output 4 3 3 4" xfId="37384"/>
    <cellStyle name="Output 4 3 4" xfId="37385"/>
    <cellStyle name="Output 4 3 4 2" xfId="37386"/>
    <cellStyle name="Output 4 3 4 2 2" xfId="37387"/>
    <cellStyle name="Output 4 3 4 3" xfId="37388"/>
    <cellStyle name="Output 4 3 5" xfId="37389"/>
    <cellStyle name="Output 4 3 5 2" xfId="37390"/>
    <cellStyle name="Output 4 3 5 2 2" xfId="37391"/>
    <cellStyle name="Output 4 3 5 3" xfId="37392"/>
    <cellStyle name="Output 4 3 6" xfId="37393"/>
    <cellStyle name="Output 4 3 6 2" xfId="37394"/>
    <cellStyle name="Output 4 3 6 2 2" xfId="37395"/>
    <cellStyle name="Output 4 3 6 3" xfId="37396"/>
    <cellStyle name="Output 4 3 7" xfId="37397"/>
    <cellStyle name="Output 4 3 7 2" xfId="37398"/>
    <cellStyle name="Output 4 3 7 2 2" xfId="37399"/>
    <cellStyle name="Output 4 3 7 3" xfId="37400"/>
    <cellStyle name="Output 4 3 8" xfId="37401"/>
    <cellStyle name="Output 4 3 8 2" xfId="37402"/>
    <cellStyle name="Output 4 3 8 2 2" xfId="37403"/>
    <cellStyle name="Output 4 3 8 3" xfId="37404"/>
    <cellStyle name="Output 4 3 9" xfId="37405"/>
    <cellStyle name="Output 4 3 9 2" xfId="37406"/>
    <cellStyle name="Output 4 3 9 2 2" xfId="37407"/>
    <cellStyle name="Output 4 3 9 3" xfId="37408"/>
    <cellStyle name="Output 4 4" xfId="37409"/>
    <cellStyle name="Output 4 4 10" xfId="37410"/>
    <cellStyle name="Output 4 4 10 2" xfId="37411"/>
    <cellStyle name="Output 4 4 10 2 2" xfId="37412"/>
    <cellStyle name="Output 4 4 10 3" xfId="37413"/>
    <cellStyle name="Output 4 4 11" xfId="37414"/>
    <cellStyle name="Output 4 4 11 2" xfId="37415"/>
    <cellStyle name="Output 4 4 11 2 2" xfId="37416"/>
    <cellStyle name="Output 4 4 11 3" xfId="37417"/>
    <cellStyle name="Output 4 4 12" xfId="37418"/>
    <cellStyle name="Output 4 4 12 2" xfId="37419"/>
    <cellStyle name="Output 4 4 12 2 2" xfId="37420"/>
    <cellStyle name="Output 4 4 12 3" xfId="37421"/>
    <cellStyle name="Output 4 4 13" xfId="37422"/>
    <cellStyle name="Output 4 4 13 2" xfId="37423"/>
    <cellStyle name="Output 4 4 13 2 2" xfId="37424"/>
    <cellStyle name="Output 4 4 13 3" xfId="37425"/>
    <cellStyle name="Output 4 4 14" xfId="37426"/>
    <cellStyle name="Output 4 4 14 2" xfId="37427"/>
    <cellStyle name="Output 4 4 14 2 2" xfId="37428"/>
    <cellStyle name="Output 4 4 14 3" xfId="37429"/>
    <cellStyle name="Output 4 4 15" xfId="37430"/>
    <cellStyle name="Output 4 4 15 2" xfId="37431"/>
    <cellStyle name="Output 4 4 15 2 2" xfId="37432"/>
    <cellStyle name="Output 4 4 15 3" xfId="37433"/>
    <cellStyle name="Output 4 4 16" xfId="37434"/>
    <cellStyle name="Output 4 4 16 2" xfId="37435"/>
    <cellStyle name="Output 4 4 16 2 2" xfId="37436"/>
    <cellStyle name="Output 4 4 16 3" xfId="37437"/>
    <cellStyle name="Output 4 4 17" xfId="37438"/>
    <cellStyle name="Output 4 4 17 2" xfId="37439"/>
    <cellStyle name="Output 4 4 17 2 2" xfId="37440"/>
    <cellStyle name="Output 4 4 17 3" xfId="37441"/>
    <cellStyle name="Output 4 4 18" xfId="37442"/>
    <cellStyle name="Output 4 4 18 2" xfId="37443"/>
    <cellStyle name="Output 4 4 19" xfId="37444"/>
    <cellStyle name="Output 4 4 2" xfId="37445"/>
    <cellStyle name="Output 4 4 2 10" xfId="37446"/>
    <cellStyle name="Output 4 4 2 10 2" xfId="37447"/>
    <cellStyle name="Output 4 4 2 10 2 2" xfId="37448"/>
    <cellStyle name="Output 4 4 2 10 3" xfId="37449"/>
    <cellStyle name="Output 4 4 2 11" xfId="37450"/>
    <cellStyle name="Output 4 4 2 11 2" xfId="37451"/>
    <cellStyle name="Output 4 4 2 11 2 2" xfId="37452"/>
    <cellStyle name="Output 4 4 2 11 3" xfId="37453"/>
    <cellStyle name="Output 4 4 2 12" xfId="37454"/>
    <cellStyle name="Output 4 4 2 12 2" xfId="37455"/>
    <cellStyle name="Output 4 4 2 12 2 2" xfId="37456"/>
    <cellStyle name="Output 4 4 2 12 3" xfId="37457"/>
    <cellStyle name="Output 4 4 2 13" xfId="37458"/>
    <cellStyle name="Output 4 4 2 13 2" xfId="37459"/>
    <cellStyle name="Output 4 4 2 13 2 2" xfId="37460"/>
    <cellStyle name="Output 4 4 2 13 3" xfId="37461"/>
    <cellStyle name="Output 4 4 2 14" xfId="37462"/>
    <cellStyle name="Output 4 4 2 14 2" xfId="37463"/>
    <cellStyle name="Output 4 4 2 14 2 2" xfId="37464"/>
    <cellStyle name="Output 4 4 2 14 3" xfId="37465"/>
    <cellStyle name="Output 4 4 2 15" xfId="37466"/>
    <cellStyle name="Output 4 4 2 15 2" xfId="37467"/>
    <cellStyle name="Output 4 4 2 15 2 2" xfId="37468"/>
    <cellStyle name="Output 4 4 2 15 3" xfId="37469"/>
    <cellStyle name="Output 4 4 2 16" xfId="37470"/>
    <cellStyle name="Output 4 4 2 16 2" xfId="37471"/>
    <cellStyle name="Output 4 4 2 16 2 2" xfId="37472"/>
    <cellStyle name="Output 4 4 2 16 3" xfId="37473"/>
    <cellStyle name="Output 4 4 2 17" xfId="37474"/>
    <cellStyle name="Output 4 4 2 17 2" xfId="37475"/>
    <cellStyle name="Output 4 4 2 17 2 2" xfId="37476"/>
    <cellStyle name="Output 4 4 2 17 3" xfId="37477"/>
    <cellStyle name="Output 4 4 2 18" xfId="37478"/>
    <cellStyle name="Output 4 4 2 18 2" xfId="37479"/>
    <cellStyle name="Output 4 4 2 18 2 2" xfId="37480"/>
    <cellStyle name="Output 4 4 2 18 3" xfId="37481"/>
    <cellStyle name="Output 4 4 2 19" xfId="37482"/>
    <cellStyle name="Output 4 4 2 19 2" xfId="37483"/>
    <cellStyle name="Output 4 4 2 19 2 2" xfId="37484"/>
    <cellStyle name="Output 4 4 2 19 3" xfId="37485"/>
    <cellStyle name="Output 4 4 2 2" xfId="37486"/>
    <cellStyle name="Output 4 4 2 2 2" xfId="37487"/>
    <cellStyle name="Output 4 4 2 2 2 2" xfId="37488"/>
    <cellStyle name="Output 4 4 2 2 2 3" xfId="37489"/>
    <cellStyle name="Output 4 4 2 2 3" xfId="37490"/>
    <cellStyle name="Output 4 4 2 2 4" xfId="37491"/>
    <cellStyle name="Output 4 4 2 20" xfId="37492"/>
    <cellStyle name="Output 4 4 2 20 2" xfId="37493"/>
    <cellStyle name="Output 4 4 2 20 2 2" xfId="37494"/>
    <cellStyle name="Output 4 4 2 20 3" xfId="37495"/>
    <cellStyle name="Output 4 4 2 21" xfId="37496"/>
    <cellStyle name="Output 4 4 2 21 2" xfId="37497"/>
    <cellStyle name="Output 4 4 2 22" xfId="37498"/>
    <cellStyle name="Output 4 4 2 3" xfId="37499"/>
    <cellStyle name="Output 4 4 2 3 2" xfId="37500"/>
    <cellStyle name="Output 4 4 2 3 2 2" xfId="37501"/>
    <cellStyle name="Output 4 4 2 3 3" xfId="37502"/>
    <cellStyle name="Output 4 4 2 4" xfId="37503"/>
    <cellStyle name="Output 4 4 2 4 2" xfId="37504"/>
    <cellStyle name="Output 4 4 2 4 2 2" xfId="37505"/>
    <cellStyle name="Output 4 4 2 4 3" xfId="37506"/>
    <cellStyle name="Output 4 4 2 5" xfId="37507"/>
    <cellStyle name="Output 4 4 2 5 2" xfId="37508"/>
    <cellStyle name="Output 4 4 2 5 2 2" xfId="37509"/>
    <cellStyle name="Output 4 4 2 5 3" xfId="37510"/>
    <cellStyle name="Output 4 4 2 6" xfId="37511"/>
    <cellStyle name="Output 4 4 2 6 2" xfId="37512"/>
    <cellStyle name="Output 4 4 2 6 2 2" xfId="37513"/>
    <cellStyle name="Output 4 4 2 6 3" xfId="37514"/>
    <cellStyle name="Output 4 4 2 7" xfId="37515"/>
    <cellStyle name="Output 4 4 2 7 2" xfId="37516"/>
    <cellStyle name="Output 4 4 2 7 2 2" xfId="37517"/>
    <cellStyle name="Output 4 4 2 7 3" xfId="37518"/>
    <cellStyle name="Output 4 4 2 8" xfId="37519"/>
    <cellStyle name="Output 4 4 2 8 2" xfId="37520"/>
    <cellStyle name="Output 4 4 2 8 2 2" xfId="37521"/>
    <cellStyle name="Output 4 4 2 8 3" xfId="37522"/>
    <cellStyle name="Output 4 4 2 9" xfId="37523"/>
    <cellStyle name="Output 4 4 2 9 2" xfId="37524"/>
    <cellStyle name="Output 4 4 2 9 2 2" xfId="37525"/>
    <cellStyle name="Output 4 4 2 9 3" xfId="37526"/>
    <cellStyle name="Output 4 4 3" xfId="37527"/>
    <cellStyle name="Output 4 4 3 2" xfId="37528"/>
    <cellStyle name="Output 4 4 3 2 2" xfId="37529"/>
    <cellStyle name="Output 4 4 3 2 3" xfId="37530"/>
    <cellStyle name="Output 4 4 3 3" xfId="37531"/>
    <cellStyle name="Output 4 4 3 4" xfId="37532"/>
    <cellStyle name="Output 4 4 4" xfId="37533"/>
    <cellStyle name="Output 4 4 4 2" xfId="37534"/>
    <cellStyle name="Output 4 4 4 2 2" xfId="37535"/>
    <cellStyle name="Output 4 4 4 3" xfId="37536"/>
    <cellStyle name="Output 4 4 5" xfId="37537"/>
    <cellStyle name="Output 4 4 5 2" xfId="37538"/>
    <cellStyle name="Output 4 4 5 2 2" xfId="37539"/>
    <cellStyle name="Output 4 4 5 3" xfId="37540"/>
    <cellStyle name="Output 4 4 6" xfId="37541"/>
    <cellStyle name="Output 4 4 6 2" xfId="37542"/>
    <cellStyle name="Output 4 4 6 2 2" xfId="37543"/>
    <cellStyle name="Output 4 4 6 3" xfId="37544"/>
    <cellStyle name="Output 4 4 7" xfId="37545"/>
    <cellStyle name="Output 4 4 7 2" xfId="37546"/>
    <cellStyle name="Output 4 4 7 2 2" xfId="37547"/>
    <cellStyle name="Output 4 4 7 3" xfId="37548"/>
    <cellStyle name="Output 4 4 8" xfId="37549"/>
    <cellStyle name="Output 4 4 8 2" xfId="37550"/>
    <cellStyle name="Output 4 4 8 2 2" xfId="37551"/>
    <cellStyle name="Output 4 4 8 3" xfId="37552"/>
    <cellStyle name="Output 4 4 9" xfId="37553"/>
    <cellStyle name="Output 4 4 9 2" xfId="37554"/>
    <cellStyle name="Output 4 4 9 2 2" xfId="37555"/>
    <cellStyle name="Output 4 4 9 3" xfId="37556"/>
    <cellStyle name="Output 4 5" xfId="37557"/>
    <cellStyle name="Output 4 5 10" xfId="37558"/>
    <cellStyle name="Output 4 5 10 2" xfId="37559"/>
    <cellStyle name="Output 4 5 10 2 2" xfId="37560"/>
    <cellStyle name="Output 4 5 10 3" xfId="37561"/>
    <cellStyle name="Output 4 5 11" xfId="37562"/>
    <cellStyle name="Output 4 5 11 2" xfId="37563"/>
    <cellStyle name="Output 4 5 11 2 2" xfId="37564"/>
    <cellStyle name="Output 4 5 11 3" xfId="37565"/>
    <cellStyle name="Output 4 5 12" xfId="37566"/>
    <cellStyle name="Output 4 5 12 2" xfId="37567"/>
    <cellStyle name="Output 4 5 12 2 2" xfId="37568"/>
    <cellStyle name="Output 4 5 12 3" xfId="37569"/>
    <cellStyle name="Output 4 5 13" xfId="37570"/>
    <cellStyle name="Output 4 5 13 2" xfId="37571"/>
    <cellStyle name="Output 4 5 13 2 2" xfId="37572"/>
    <cellStyle name="Output 4 5 13 3" xfId="37573"/>
    <cellStyle name="Output 4 5 14" xfId="37574"/>
    <cellStyle name="Output 4 5 14 2" xfId="37575"/>
    <cellStyle name="Output 4 5 14 2 2" xfId="37576"/>
    <cellStyle name="Output 4 5 14 3" xfId="37577"/>
    <cellStyle name="Output 4 5 15" xfId="37578"/>
    <cellStyle name="Output 4 5 15 2" xfId="37579"/>
    <cellStyle name="Output 4 5 15 2 2" xfId="37580"/>
    <cellStyle name="Output 4 5 15 3" xfId="37581"/>
    <cellStyle name="Output 4 5 16" xfId="37582"/>
    <cellStyle name="Output 4 5 16 2" xfId="37583"/>
    <cellStyle name="Output 4 5 16 2 2" xfId="37584"/>
    <cellStyle name="Output 4 5 16 3" xfId="37585"/>
    <cellStyle name="Output 4 5 17" xfId="37586"/>
    <cellStyle name="Output 4 5 17 2" xfId="37587"/>
    <cellStyle name="Output 4 5 17 2 2" xfId="37588"/>
    <cellStyle name="Output 4 5 17 3" xfId="37589"/>
    <cellStyle name="Output 4 5 18" xfId="37590"/>
    <cellStyle name="Output 4 5 18 2" xfId="37591"/>
    <cellStyle name="Output 4 5 18 2 2" xfId="37592"/>
    <cellStyle name="Output 4 5 18 3" xfId="37593"/>
    <cellStyle name="Output 4 5 19" xfId="37594"/>
    <cellStyle name="Output 4 5 19 2" xfId="37595"/>
    <cellStyle name="Output 4 5 19 2 2" xfId="37596"/>
    <cellStyle name="Output 4 5 19 3" xfId="37597"/>
    <cellStyle name="Output 4 5 2" xfId="37598"/>
    <cellStyle name="Output 4 5 2 10" xfId="37599"/>
    <cellStyle name="Output 4 5 2 10 2" xfId="37600"/>
    <cellStyle name="Output 4 5 2 10 2 2" xfId="37601"/>
    <cellStyle name="Output 4 5 2 10 3" xfId="37602"/>
    <cellStyle name="Output 4 5 2 11" xfId="37603"/>
    <cellStyle name="Output 4 5 2 11 2" xfId="37604"/>
    <cellStyle name="Output 4 5 2 11 2 2" xfId="37605"/>
    <cellStyle name="Output 4 5 2 11 3" xfId="37606"/>
    <cellStyle name="Output 4 5 2 12" xfId="37607"/>
    <cellStyle name="Output 4 5 2 12 2" xfId="37608"/>
    <cellStyle name="Output 4 5 2 12 2 2" xfId="37609"/>
    <cellStyle name="Output 4 5 2 12 3" xfId="37610"/>
    <cellStyle name="Output 4 5 2 13" xfId="37611"/>
    <cellStyle name="Output 4 5 2 13 2" xfId="37612"/>
    <cellStyle name="Output 4 5 2 13 2 2" xfId="37613"/>
    <cellStyle name="Output 4 5 2 13 3" xfId="37614"/>
    <cellStyle name="Output 4 5 2 14" xfId="37615"/>
    <cellStyle name="Output 4 5 2 14 2" xfId="37616"/>
    <cellStyle name="Output 4 5 2 14 2 2" xfId="37617"/>
    <cellStyle name="Output 4 5 2 14 3" xfId="37618"/>
    <cellStyle name="Output 4 5 2 15" xfId="37619"/>
    <cellStyle name="Output 4 5 2 15 2" xfId="37620"/>
    <cellStyle name="Output 4 5 2 15 2 2" xfId="37621"/>
    <cellStyle name="Output 4 5 2 15 3" xfId="37622"/>
    <cellStyle name="Output 4 5 2 16" xfId="37623"/>
    <cellStyle name="Output 4 5 2 16 2" xfId="37624"/>
    <cellStyle name="Output 4 5 2 16 2 2" xfId="37625"/>
    <cellStyle name="Output 4 5 2 16 3" xfId="37626"/>
    <cellStyle name="Output 4 5 2 17" xfId="37627"/>
    <cellStyle name="Output 4 5 2 17 2" xfId="37628"/>
    <cellStyle name="Output 4 5 2 17 2 2" xfId="37629"/>
    <cellStyle name="Output 4 5 2 17 3" xfId="37630"/>
    <cellStyle name="Output 4 5 2 18" xfId="37631"/>
    <cellStyle name="Output 4 5 2 18 2" xfId="37632"/>
    <cellStyle name="Output 4 5 2 18 2 2" xfId="37633"/>
    <cellStyle name="Output 4 5 2 18 3" xfId="37634"/>
    <cellStyle name="Output 4 5 2 19" xfId="37635"/>
    <cellStyle name="Output 4 5 2 19 2" xfId="37636"/>
    <cellStyle name="Output 4 5 2 19 2 2" xfId="37637"/>
    <cellStyle name="Output 4 5 2 19 3" xfId="37638"/>
    <cellStyle name="Output 4 5 2 2" xfId="37639"/>
    <cellStyle name="Output 4 5 2 2 2" xfId="37640"/>
    <cellStyle name="Output 4 5 2 2 2 2" xfId="37641"/>
    <cellStyle name="Output 4 5 2 2 3" xfId="37642"/>
    <cellStyle name="Output 4 5 2 20" xfId="37643"/>
    <cellStyle name="Output 4 5 2 20 2" xfId="37644"/>
    <cellStyle name="Output 4 5 2 20 2 2" xfId="37645"/>
    <cellStyle name="Output 4 5 2 20 3" xfId="37646"/>
    <cellStyle name="Output 4 5 2 21" xfId="37647"/>
    <cellStyle name="Output 4 5 2 21 2" xfId="37648"/>
    <cellStyle name="Output 4 5 2 22" xfId="37649"/>
    <cellStyle name="Output 4 5 2 3" xfId="37650"/>
    <cellStyle name="Output 4 5 2 3 2" xfId="37651"/>
    <cellStyle name="Output 4 5 2 3 2 2" xfId="37652"/>
    <cellStyle name="Output 4 5 2 3 3" xfId="37653"/>
    <cellStyle name="Output 4 5 2 4" xfId="37654"/>
    <cellStyle name="Output 4 5 2 4 2" xfId="37655"/>
    <cellStyle name="Output 4 5 2 4 2 2" xfId="37656"/>
    <cellStyle name="Output 4 5 2 4 3" xfId="37657"/>
    <cellStyle name="Output 4 5 2 5" xfId="37658"/>
    <cellStyle name="Output 4 5 2 5 2" xfId="37659"/>
    <cellStyle name="Output 4 5 2 5 2 2" xfId="37660"/>
    <cellStyle name="Output 4 5 2 5 3" xfId="37661"/>
    <cellStyle name="Output 4 5 2 6" xfId="37662"/>
    <cellStyle name="Output 4 5 2 6 2" xfId="37663"/>
    <cellStyle name="Output 4 5 2 6 2 2" xfId="37664"/>
    <cellStyle name="Output 4 5 2 6 3" xfId="37665"/>
    <cellStyle name="Output 4 5 2 7" xfId="37666"/>
    <cellStyle name="Output 4 5 2 7 2" xfId="37667"/>
    <cellStyle name="Output 4 5 2 7 2 2" xfId="37668"/>
    <cellStyle name="Output 4 5 2 7 3" xfId="37669"/>
    <cellStyle name="Output 4 5 2 8" xfId="37670"/>
    <cellStyle name="Output 4 5 2 8 2" xfId="37671"/>
    <cellStyle name="Output 4 5 2 8 2 2" xfId="37672"/>
    <cellStyle name="Output 4 5 2 8 3" xfId="37673"/>
    <cellStyle name="Output 4 5 2 9" xfId="37674"/>
    <cellStyle name="Output 4 5 2 9 2" xfId="37675"/>
    <cellStyle name="Output 4 5 2 9 2 2" xfId="37676"/>
    <cellStyle name="Output 4 5 2 9 3" xfId="37677"/>
    <cellStyle name="Output 4 5 20" xfId="37678"/>
    <cellStyle name="Output 4 5 20 2" xfId="37679"/>
    <cellStyle name="Output 4 5 20 2 2" xfId="37680"/>
    <cellStyle name="Output 4 5 20 3" xfId="37681"/>
    <cellStyle name="Output 4 5 21" xfId="37682"/>
    <cellStyle name="Output 4 5 21 2" xfId="37683"/>
    <cellStyle name="Output 4 5 21 2 2" xfId="37684"/>
    <cellStyle name="Output 4 5 21 3" xfId="37685"/>
    <cellStyle name="Output 4 5 22" xfId="37686"/>
    <cellStyle name="Output 4 5 22 2" xfId="37687"/>
    <cellStyle name="Output 4 5 23" xfId="37688"/>
    <cellStyle name="Output 4 5 3" xfId="37689"/>
    <cellStyle name="Output 4 5 3 2" xfId="37690"/>
    <cellStyle name="Output 4 5 3 2 2" xfId="37691"/>
    <cellStyle name="Output 4 5 3 3" xfId="37692"/>
    <cellStyle name="Output 4 5 4" xfId="37693"/>
    <cellStyle name="Output 4 5 4 2" xfId="37694"/>
    <cellStyle name="Output 4 5 4 2 2" xfId="37695"/>
    <cellStyle name="Output 4 5 4 3" xfId="37696"/>
    <cellStyle name="Output 4 5 5" xfId="37697"/>
    <cellStyle name="Output 4 5 5 2" xfId="37698"/>
    <cellStyle name="Output 4 5 5 2 2" xfId="37699"/>
    <cellStyle name="Output 4 5 5 3" xfId="37700"/>
    <cellStyle name="Output 4 5 6" xfId="37701"/>
    <cellStyle name="Output 4 5 6 2" xfId="37702"/>
    <cellStyle name="Output 4 5 6 2 2" xfId="37703"/>
    <cellStyle name="Output 4 5 6 3" xfId="37704"/>
    <cellStyle name="Output 4 5 7" xfId="37705"/>
    <cellStyle name="Output 4 5 7 2" xfId="37706"/>
    <cellStyle name="Output 4 5 7 2 2" xfId="37707"/>
    <cellStyle name="Output 4 5 7 3" xfId="37708"/>
    <cellStyle name="Output 4 5 8" xfId="37709"/>
    <cellStyle name="Output 4 5 8 2" xfId="37710"/>
    <cellStyle name="Output 4 5 8 2 2" xfId="37711"/>
    <cellStyle name="Output 4 5 8 3" xfId="37712"/>
    <cellStyle name="Output 4 5 9" xfId="37713"/>
    <cellStyle name="Output 4 5 9 2" xfId="37714"/>
    <cellStyle name="Output 4 5 9 2 2" xfId="37715"/>
    <cellStyle name="Output 4 5 9 3" xfId="37716"/>
    <cellStyle name="Output 4 6" xfId="37717"/>
    <cellStyle name="Output 4 6 10" xfId="37718"/>
    <cellStyle name="Output 4 6 10 2" xfId="37719"/>
    <cellStyle name="Output 4 6 10 2 2" xfId="37720"/>
    <cellStyle name="Output 4 6 10 3" xfId="37721"/>
    <cellStyle name="Output 4 6 11" xfId="37722"/>
    <cellStyle name="Output 4 6 11 2" xfId="37723"/>
    <cellStyle name="Output 4 6 11 2 2" xfId="37724"/>
    <cellStyle name="Output 4 6 11 3" xfId="37725"/>
    <cellStyle name="Output 4 6 12" xfId="37726"/>
    <cellStyle name="Output 4 6 12 2" xfId="37727"/>
    <cellStyle name="Output 4 6 12 2 2" xfId="37728"/>
    <cellStyle name="Output 4 6 12 3" xfId="37729"/>
    <cellStyle name="Output 4 6 13" xfId="37730"/>
    <cellStyle name="Output 4 6 13 2" xfId="37731"/>
    <cellStyle name="Output 4 6 13 2 2" xfId="37732"/>
    <cellStyle name="Output 4 6 13 3" xfId="37733"/>
    <cellStyle name="Output 4 6 14" xfId="37734"/>
    <cellStyle name="Output 4 6 14 2" xfId="37735"/>
    <cellStyle name="Output 4 6 14 2 2" xfId="37736"/>
    <cellStyle name="Output 4 6 14 3" xfId="37737"/>
    <cellStyle name="Output 4 6 15" xfId="37738"/>
    <cellStyle name="Output 4 6 15 2" xfId="37739"/>
    <cellStyle name="Output 4 6 15 2 2" xfId="37740"/>
    <cellStyle name="Output 4 6 15 3" xfId="37741"/>
    <cellStyle name="Output 4 6 16" xfId="37742"/>
    <cellStyle name="Output 4 6 16 2" xfId="37743"/>
    <cellStyle name="Output 4 6 16 2 2" xfId="37744"/>
    <cellStyle name="Output 4 6 16 3" xfId="37745"/>
    <cellStyle name="Output 4 6 17" xfId="37746"/>
    <cellStyle name="Output 4 6 17 2" xfId="37747"/>
    <cellStyle name="Output 4 6 17 2 2" xfId="37748"/>
    <cellStyle name="Output 4 6 17 3" xfId="37749"/>
    <cellStyle name="Output 4 6 18" xfId="37750"/>
    <cellStyle name="Output 4 6 18 2" xfId="37751"/>
    <cellStyle name="Output 4 6 18 2 2" xfId="37752"/>
    <cellStyle name="Output 4 6 18 3" xfId="37753"/>
    <cellStyle name="Output 4 6 19" xfId="37754"/>
    <cellStyle name="Output 4 6 19 2" xfId="37755"/>
    <cellStyle name="Output 4 6 19 2 2" xfId="37756"/>
    <cellStyle name="Output 4 6 19 3" xfId="37757"/>
    <cellStyle name="Output 4 6 2" xfId="37758"/>
    <cellStyle name="Output 4 6 2 2" xfId="37759"/>
    <cellStyle name="Output 4 6 2 2 2" xfId="37760"/>
    <cellStyle name="Output 4 6 2 3" xfId="37761"/>
    <cellStyle name="Output 4 6 20" xfId="37762"/>
    <cellStyle name="Output 4 6 20 2" xfId="37763"/>
    <cellStyle name="Output 4 6 20 2 2" xfId="37764"/>
    <cellStyle name="Output 4 6 20 3" xfId="37765"/>
    <cellStyle name="Output 4 6 21" xfId="37766"/>
    <cellStyle name="Output 4 6 21 2" xfId="37767"/>
    <cellStyle name="Output 4 6 22" xfId="37768"/>
    <cellStyle name="Output 4 6 3" xfId="37769"/>
    <cellStyle name="Output 4 6 3 2" xfId="37770"/>
    <cellStyle name="Output 4 6 3 2 2" xfId="37771"/>
    <cellStyle name="Output 4 6 3 3" xfId="37772"/>
    <cellStyle name="Output 4 6 4" xfId="37773"/>
    <cellStyle name="Output 4 6 4 2" xfId="37774"/>
    <cellStyle name="Output 4 6 4 2 2" xfId="37775"/>
    <cellStyle name="Output 4 6 4 3" xfId="37776"/>
    <cellStyle name="Output 4 6 5" xfId="37777"/>
    <cellStyle name="Output 4 6 5 2" xfId="37778"/>
    <cellStyle name="Output 4 6 5 2 2" xfId="37779"/>
    <cellStyle name="Output 4 6 5 3" xfId="37780"/>
    <cellStyle name="Output 4 6 6" xfId="37781"/>
    <cellStyle name="Output 4 6 6 2" xfId="37782"/>
    <cellStyle name="Output 4 6 6 2 2" xfId="37783"/>
    <cellStyle name="Output 4 6 6 3" xfId="37784"/>
    <cellStyle name="Output 4 6 7" xfId="37785"/>
    <cellStyle name="Output 4 6 7 2" xfId="37786"/>
    <cellStyle name="Output 4 6 7 2 2" xfId="37787"/>
    <cellStyle name="Output 4 6 7 3" xfId="37788"/>
    <cellStyle name="Output 4 6 8" xfId="37789"/>
    <cellStyle name="Output 4 6 8 2" xfId="37790"/>
    <cellStyle name="Output 4 6 8 2 2" xfId="37791"/>
    <cellStyle name="Output 4 6 8 3" xfId="37792"/>
    <cellStyle name="Output 4 6 9" xfId="37793"/>
    <cellStyle name="Output 4 6 9 2" xfId="37794"/>
    <cellStyle name="Output 4 6 9 2 2" xfId="37795"/>
    <cellStyle name="Output 4 6 9 3" xfId="37796"/>
    <cellStyle name="Output 4 7" xfId="37797"/>
    <cellStyle name="Output 4 7 2" xfId="37798"/>
    <cellStyle name="Output 4 7 2 2" xfId="37799"/>
    <cellStyle name="Output 4 7 3" xfId="37800"/>
    <cellStyle name="Output 4 8" xfId="37801"/>
    <cellStyle name="Output 4 8 2" xfId="37802"/>
    <cellStyle name="Output 4 8 2 2" xfId="37803"/>
    <cellStyle name="Output 4 8 3" xfId="37804"/>
    <cellStyle name="Output 4 9" xfId="37805"/>
    <cellStyle name="Output 4 9 2" xfId="37806"/>
    <cellStyle name="Output 4 9 2 2" xfId="37807"/>
    <cellStyle name="Output 4 9 3" xfId="37808"/>
    <cellStyle name="Output 5" xfId="37809"/>
    <cellStyle name="Output 5 10" xfId="37810"/>
    <cellStyle name="Output 5 10 2" xfId="37811"/>
    <cellStyle name="Output 5 10 2 2" xfId="37812"/>
    <cellStyle name="Output 5 10 3" xfId="37813"/>
    <cellStyle name="Output 5 11" xfId="37814"/>
    <cellStyle name="Output 5 11 2" xfId="37815"/>
    <cellStyle name="Output 5 11 2 2" xfId="37816"/>
    <cellStyle name="Output 5 11 3" xfId="37817"/>
    <cellStyle name="Output 5 12" xfId="37818"/>
    <cellStyle name="Output 5 12 2" xfId="37819"/>
    <cellStyle name="Output 5 12 2 2" xfId="37820"/>
    <cellStyle name="Output 5 12 3" xfId="37821"/>
    <cellStyle name="Output 5 13" xfId="37822"/>
    <cellStyle name="Output 5 13 2" xfId="37823"/>
    <cellStyle name="Output 5 13 2 2" xfId="37824"/>
    <cellStyle name="Output 5 13 3" xfId="37825"/>
    <cellStyle name="Output 5 14" xfId="37826"/>
    <cellStyle name="Output 5 14 2" xfId="37827"/>
    <cellStyle name="Output 5 14 2 2" xfId="37828"/>
    <cellStyle name="Output 5 14 3" xfId="37829"/>
    <cellStyle name="Output 5 15" xfId="37830"/>
    <cellStyle name="Output 5 15 2" xfId="37831"/>
    <cellStyle name="Output 5 15 2 2" xfId="37832"/>
    <cellStyle name="Output 5 15 3" xfId="37833"/>
    <cellStyle name="Output 5 16" xfId="37834"/>
    <cellStyle name="Output 5 16 2" xfId="37835"/>
    <cellStyle name="Output 5 16 2 2" xfId="37836"/>
    <cellStyle name="Output 5 16 3" xfId="37837"/>
    <cellStyle name="Output 5 17" xfId="37838"/>
    <cellStyle name="Output 5 17 2" xfId="37839"/>
    <cellStyle name="Output 5 17 2 2" xfId="37840"/>
    <cellStyle name="Output 5 17 3" xfId="37841"/>
    <cellStyle name="Output 5 18" xfId="37842"/>
    <cellStyle name="Output 5 18 2" xfId="37843"/>
    <cellStyle name="Output 5 18 2 2" xfId="37844"/>
    <cellStyle name="Output 5 18 3" xfId="37845"/>
    <cellStyle name="Output 5 19" xfId="37846"/>
    <cellStyle name="Output 5 19 2" xfId="37847"/>
    <cellStyle name="Output 5 19 2 2" xfId="37848"/>
    <cellStyle name="Output 5 19 3" xfId="37849"/>
    <cellStyle name="Output 5 2" xfId="37850"/>
    <cellStyle name="Output 5 2 10" xfId="37851"/>
    <cellStyle name="Output 5 2 10 2" xfId="37852"/>
    <cellStyle name="Output 5 2 10 2 2" xfId="37853"/>
    <cellStyle name="Output 5 2 10 3" xfId="37854"/>
    <cellStyle name="Output 5 2 11" xfId="37855"/>
    <cellStyle name="Output 5 2 11 2" xfId="37856"/>
    <cellStyle name="Output 5 2 11 2 2" xfId="37857"/>
    <cellStyle name="Output 5 2 11 3" xfId="37858"/>
    <cellStyle name="Output 5 2 12" xfId="37859"/>
    <cellStyle name="Output 5 2 12 2" xfId="37860"/>
    <cellStyle name="Output 5 2 12 2 2" xfId="37861"/>
    <cellStyle name="Output 5 2 12 3" xfId="37862"/>
    <cellStyle name="Output 5 2 13" xfId="37863"/>
    <cellStyle name="Output 5 2 13 2" xfId="37864"/>
    <cellStyle name="Output 5 2 13 2 2" xfId="37865"/>
    <cellStyle name="Output 5 2 13 3" xfId="37866"/>
    <cellStyle name="Output 5 2 14" xfId="37867"/>
    <cellStyle name="Output 5 2 14 2" xfId="37868"/>
    <cellStyle name="Output 5 2 14 2 2" xfId="37869"/>
    <cellStyle name="Output 5 2 14 3" xfId="37870"/>
    <cellStyle name="Output 5 2 15" xfId="37871"/>
    <cellStyle name="Output 5 2 15 2" xfId="37872"/>
    <cellStyle name="Output 5 2 15 2 2" xfId="37873"/>
    <cellStyle name="Output 5 2 15 3" xfId="37874"/>
    <cellStyle name="Output 5 2 16" xfId="37875"/>
    <cellStyle name="Output 5 2 16 2" xfId="37876"/>
    <cellStyle name="Output 5 2 16 2 2" xfId="37877"/>
    <cellStyle name="Output 5 2 16 3" xfId="37878"/>
    <cellStyle name="Output 5 2 17" xfId="37879"/>
    <cellStyle name="Output 5 2 17 2" xfId="37880"/>
    <cellStyle name="Output 5 2 17 2 2" xfId="37881"/>
    <cellStyle name="Output 5 2 17 3" xfId="37882"/>
    <cellStyle name="Output 5 2 18" xfId="37883"/>
    <cellStyle name="Output 5 2 18 2" xfId="37884"/>
    <cellStyle name="Output 5 2 18 2 2" xfId="37885"/>
    <cellStyle name="Output 5 2 18 3" xfId="37886"/>
    <cellStyle name="Output 5 2 19" xfId="37887"/>
    <cellStyle name="Output 5 2 19 2" xfId="37888"/>
    <cellStyle name="Output 5 2 19 2 2" xfId="37889"/>
    <cellStyle name="Output 5 2 19 3" xfId="37890"/>
    <cellStyle name="Output 5 2 2" xfId="37891"/>
    <cellStyle name="Output 5 2 2 10" xfId="37892"/>
    <cellStyle name="Output 5 2 2 10 2" xfId="37893"/>
    <cellStyle name="Output 5 2 2 10 2 2" xfId="37894"/>
    <cellStyle name="Output 5 2 2 10 3" xfId="37895"/>
    <cellStyle name="Output 5 2 2 11" xfId="37896"/>
    <cellStyle name="Output 5 2 2 11 2" xfId="37897"/>
    <cellStyle name="Output 5 2 2 11 2 2" xfId="37898"/>
    <cellStyle name="Output 5 2 2 11 3" xfId="37899"/>
    <cellStyle name="Output 5 2 2 12" xfId="37900"/>
    <cellStyle name="Output 5 2 2 12 2" xfId="37901"/>
    <cellStyle name="Output 5 2 2 12 2 2" xfId="37902"/>
    <cellStyle name="Output 5 2 2 12 3" xfId="37903"/>
    <cellStyle name="Output 5 2 2 13" xfId="37904"/>
    <cellStyle name="Output 5 2 2 13 2" xfId="37905"/>
    <cellStyle name="Output 5 2 2 13 2 2" xfId="37906"/>
    <cellStyle name="Output 5 2 2 13 3" xfId="37907"/>
    <cellStyle name="Output 5 2 2 14" xfId="37908"/>
    <cellStyle name="Output 5 2 2 14 2" xfId="37909"/>
    <cellStyle name="Output 5 2 2 14 2 2" xfId="37910"/>
    <cellStyle name="Output 5 2 2 14 3" xfId="37911"/>
    <cellStyle name="Output 5 2 2 15" xfId="37912"/>
    <cellStyle name="Output 5 2 2 15 2" xfId="37913"/>
    <cellStyle name="Output 5 2 2 15 2 2" xfId="37914"/>
    <cellStyle name="Output 5 2 2 15 3" xfId="37915"/>
    <cellStyle name="Output 5 2 2 16" xfId="37916"/>
    <cellStyle name="Output 5 2 2 16 2" xfId="37917"/>
    <cellStyle name="Output 5 2 2 16 2 2" xfId="37918"/>
    <cellStyle name="Output 5 2 2 16 3" xfId="37919"/>
    <cellStyle name="Output 5 2 2 17" xfId="37920"/>
    <cellStyle name="Output 5 2 2 17 2" xfId="37921"/>
    <cellStyle name="Output 5 2 2 17 2 2" xfId="37922"/>
    <cellStyle name="Output 5 2 2 17 3" xfId="37923"/>
    <cellStyle name="Output 5 2 2 18" xfId="37924"/>
    <cellStyle name="Output 5 2 2 18 2" xfId="37925"/>
    <cellStyle name="Output 5 2 2 19" xfId="37926"/>
    <cellStyle name="Output 5 2 2 2" xfId="37927"/>
    <cellStyle name="Output 5 2 2 2 10" xfId="37928"/>
    <cellStyle name="Output 5 2 2 2 10 2" xfId="37929"/>
    <cellStyle name="Output 5 2 2 2 10 2 2" xfId="37930"/>
    <cellStyle name="Output 5 2 2 2 10 3" xfId="37931"/>
    <cellStyle name="Output 5 2 2 2 11" xfId="37932"/>
    <cellStyle name="Output 5 2 2 2 11 2" xfId="37933"/>
    <cellStyle name="Output 5 2 2 2 11 2 2" xfId="37934"/>
    <cellStyle name="Output 5 2 2 2 11 3" xfId="37935"/>
    <cellStyle name="Output 5 2 2 2 12" xfId="37936"/>
    <cellStyle name="Output 5 2 2 2 12 2" xfId="37937"/>
    <cellStyle name="Output 5 2 2 2 12 2 2" xfId="37938"/>
    <cellStyle name="Output 5 2 2 2 12 3" xfId="37939"/>
    <cellStyle name="Output 5 2 2 2 13" xfId="37940"/>
    <cellStyle name="Output 5 2 2 2 13 2" xfId="37941"/>
    <cellStyle name="Output 5 2 2 2 13 2 2" xfId="37942"/>
    <cellStyle name="Output 5 2 2 2 13 3" xfId="37943"/>
    <cellStyle name="Output 5 2 2 2 14" xfId="37944"/>
    <cellStyle name="Output 5 2 2 2 14 2" xfId="37945"/>
    <cellStyle name="Output 5 2 2 2 14 2 2" xfId="37946"/>
    <cellStyle name="Output 5 2 2 2 14 3" xfId="37947"/>
    <cellStyle name="Output 5 2 2 2 15" xfId="37948"/>
    <cellStyle name="Output 5 2 2 2 15 2" xfId="37949"/>
    <cellStyle name="Output 5 2 2 2 15 2 2" xfId="37950"/>
    <cellStyle name="Output 5 2 2 2 15 3" xfId="37951"/>
    <cellStyle name="Output 5 2 2 2 16" xfId="37952"/>
    <cellStyle name="Output 5 2 2 2 16 2" xfId="37953"/>
    <cellStyle name="Output 5 2 2 2 16 2 2" xfId="37954"/>
    <cellStyle name="Output 5 2 2 2 16 3" xfId="37955"/>
    <cellStyle name="Output 5 2 2 2 17" xfId="37956"/>
    <cellStyle name="Output 5 2 2 2 17 2" xfId="37957"/>
    <cellStyle name="Output 5 2 2 2 17 2 2" xfId="37958"/>
    <cellStyle name="Output 5 2 2 2 17 3" xfId="37959"/>
    <cellStyle name="Output 5 2 2 2 18" xfId="37960"/>
    <cellStyle name="Output 5 2 2 2 18 2" xfId="37961"/>
    <cellStyle name="Output 5 2 2 2 18 2 2" xfId="37962"/>
    <cellStyle name="Output 5 2 2 2 18 3" xfId="37963"/>
    <cellStyle name="Output 5 2 2 2 19" xfId="37964"/>
    <cellStyle name="Output 5 2 2 2 19 2" xfId="37965"/>
    <cellStyle name="Output 5 2 2 2 19 2 2" xfId="37966"/>
    <cellStyle name="Output 5 2 2 2 19 3" xfId="37967"/>
    <cellStyle name="Output 5 2 2 2 2" xfId="37968"/>
    <cellStyle name="Output 5 2 2 2 2 2" xfId="37969"/>
    <cellStyle name="Output 5 2 2 2 2 2 2" xfId="37970"/>
    <cellStyle name="Output 5 2 2 2 2 3" xfId="37971"/>
    <cellStyle name="Output 5 2 2 2 20" xfId="37972"/>
    <cellStyle name="Output 5 2 2 2 20 2" xfId="37973"/>
    <cellStyle name="Output 5 2 2 2 20 2 2" xfId="37974"/>
    <cellStyle name="Output 5 2 2 2 20 3" xfId="37975"/>
    <cellStyle name="Output 5 2 2 2 21" xfId="37976"/>
    <cellStyle name="Output 5 2 2 2 21 2" xfId="37977"/>
    <cellStyle name="Output 5 2 2 2 22" xfId="37978"/>
    <cellStyle name="Output 5 2 2 2 3" xfId="37979"/>
    <cellStyle name="Output 5 2 2 2 3 2" xfId="37980"/>
    <cellStyle name="Output 5 2 2 2 3 2 2" xfId="37981"/>
    <cellStyle name="Output 5 2 2 2 3 3" xfId="37982"/>
    <cellStyle name="Output 5 2 2 2 4" xfId="37983"/>
    <cellStyle name="Output 5 2 2 2 4 2" xfId="37984"/>
    <cellStyle name="Output 5 2 2 2 4 2 2" xfId="37985"/>
    <cellStyle name="Output 5 2 2 2 4 3" xfId="37986"/>
    <cellStyle name="Output 5 2 2 2 5" xfId="37987"/>
    <cellStyle name="Output 5 2 2 2 5 2" xfId="37988"/>
    <cellStyle name="Output 5 2 2 2 5 2 2" xfId="37989"/>
    <cellStyle name="Output 5 2 2 2 5 3" xfId="37990"/>
    <cellStyle name="Output 5 2 2 2 6" xfId="37991"/>
    <cellStyle name="Output 5 2 2 2 6 2" xfId="37992"/>
    <cellStyle name="Output 5 2 2 2 6 2 2" xfId="37993"/>
    <cellStyle name="Output 5 2 2 2 6 3" xfId="37994"/>
    <cellStyle name="Output 5 2 2 2 7" xfId="37995"/>
    <cellStyle name="Output 5 2 2 2 7 2" xfId="37996"/>
    <cellStyle name="Output 5 2 2 2 7 2 2" xfId="37997"/>
    <cellStyle name="Output 5 2 2 2 7 3" xfId="37998"/>
    <cellStyle name="Output 5 2 2 2 8" xfId="37999"/>
    <cellStyle name="Output 5 2 2 2 8 2" xfId="38000"/>
    <cellStyle name="Output 5 2 2 2 8 2 2" xfId="38001"/>
    <cellStyle name="Output 5 2 2 2 8 3" xfId="38002"/>
    <cellStyle name="Output 5 2 2 2 9" xfId="38003"/>
    <cellStyle name="Output 5 2 2 2 9 2" xfId="38004"/>
    <cellStyle name="Output 5 2 2 2 9 2 2" xfId="38005"/>
    <cellStyle name="Output 5 2 2 2 9 3" xfId="38006"/>
    <cellStyle name="Output 5 2 2 3" xfId="38007"/>
    <cellStyle name="Output 5 2 2 3 2" xfId="38008"/>
    <cellStyle name="Output 5 2 2 3 2 2" xfId="38009"/>
    <cellStyle name="Output 5 2 2 3 3" xfId="38010"/>
    <cellStyle name="Output 5 2 2 4" xfId="38011"/>
    <cellStyle name="Output 5 2 2 4 2" xfId="38012"/>
    <cellStyle name="Output 5 2 2 4 2 2" xfId="38013"/>
    <cellStyle name="Output 5 2 2 4 3" xfId="38014"/>
    <cellStyle name="Output 5 2 2 5" xfId="38015"/>
    <cellStyle name="Output 5 2 2 5 2" xfId="38016"/>
    <cellStyle name="Output 5 2 2 5 2 2" xfId="38017"/>
    <cellStyle name="Output 5 2 2 5 3" xfId="38018"/>
    <cellStyle name="Output 5 2 2 6" xfId="38019"/>
    <cellStyle name="Output 5 2 2 6 2" xfId="38020"/>
    <cellStyle name="Output 5 2 2 6 2 2" xfId="38021"/>
    <cellStyle name="Output 5 2 2 6 3" xfId="38022"/>
    <cellStyle name="Output 5 2 2 7" xfId="38023"/>
    <cellStyle name="Output 5 2 2 7 2" xfId="38024"/>
    <cellStyle name="Output 5 2 2 7 2 2" xfId="38025"/>
    <cellStyle name="Output 5 2 2 7 3" xfId="38026"/>
    <cellStyle name="Output 5 2 2 8" xfId="38027"/>
    <cellStyle name="Output 5 2 2 8 2" xfId="38028"/>
    <cellStyle name="Output 5 2 2 8 2 2" xfId="38029"/>
    <cellStyle name="Output 5 2 2 8 3" xfId="38030"/>
    <cellStyle name="Output 5 2 2 9" xfId="38031"/>
    <cellStyle name="Output 5 2 2 9 2" xfId="38032"/>
    <cellStyle name="Output 5 2 2 9 2 2" xfId="38033"/>
    <cellStyle name="Output 5 2 2 9 3" xfId="38034"/>
    <cellStyle name="Output 5 2 20" xfId="38035"/>
    <cellStyle name="Output 5 2 20 2" xfId="38036"/>
    <cellStyle name="Output 5 2 20 2 2" xfId="38037"/>
    <cellStyle name="Output 5 2 20 3" xfId="38038"/>
    <cellStyle name="Output 5 2 21" xfId="38039"/>
    <cellStyle name="Output 5 2 21 2" xfId="38040"/>
    <cellStyle name="Output 5 2 22" xfId="38041"/>
    <cellStyle name="Output 5 2 3" xfId="38042"/>
    <cellStyle name="Output 5 2 3 10" xfId="38043"/>
    <cellStyle name="Output 5 2 3 10 2" xfId="38044"/>
    <cellStyle name="Output 5 2 3 10 2 2" xfId="38045"/>
    <cellStyle name="Output 5 2 3 10 3" xfId="38046"/>
    <cellStyle name="Output 5 2 3 11" xfId="38047"/>
    <cellStyle name="Output 5 2 3 11 2" xfId="38048"/>
    <cellStyle name="Output 5 2 3 11 2 2" xfId="38049"/>
    <cellStyle name="Output 5 2 3 11 3" xfId="38050"/>
    <cellStyle name="Output 5 2 3 12" xfId="38051"/>
    <cellStyle name="Output 5 2 3 12 2" xfId="38052"/>
    <cellStyle name="Output 5 2 3 12 2 2" xfId="38053"/>
    <cellStyle name="Output 5 2 3 12 3" xfId="38054"/>
    <cellStyle name="Output 5 2 3 13" xfId="38055"/>
    <cellStyle name="Output 5 2 3 13 2" xfId="38056"/>
    <cellStyle name="Output 5 2 3 13 2 2" xfId="38057"/>
    <cellStyle name="Output 5 2 3 13 3" xfId="38058"/>
    <cellStyle name="Output 5 2 3 14" xfId="38059"/>
    <cellStyle name="Output 5 2 3 14 2" xfId="38060"/>
    <cellStyle name="Output 5 2 3 14 2 2" xfId="38061"/>
    <cellStyle name="Output 5 2 3 14 3" xfId="38062"/>
    <cellStyle name="Output 5 2 3 15" xfId="38063"/>
    <cellStyle name="Output 5 2 3 15 2" xfId="38064"/>
    <cellStyle name="Output 5 2 3 15 2 2" xfId="38065"/>
    <cellStyle name="Output 5 2 3 15 3" xfId="38066"/>
    <cellStyle name="Output 5 2 3 16" xfId="38067"/>
    <cellStyle name="Output 5 2 3 16 2" xfId="38068"/>
    <cellStyle name="Output 5 2 3 16 2 2" xfId="38069"/>
    <cellStyle name="Output 5 2 3 16 3" xfId="38070"/>
    <cellStyle name="Output 5 2 3 17" xfId="38071"/>
    <cellStyle name="Output 5 2 3 17 2" xfId="38072"/>
    <cellStyle name="Output 5 2 3 17 2 2" xfId="38073"/>
    <cellStyle name="Output 5 2 3 17 3" xfId="38074"/>
    <cellStyle name="Output 5 2 3 18" xfId="38075"/>
    <cellStyle name="Output 5 2 3 18 2" xfId="38076"/>
    <cellStyle name="Output 5 2 3 19" xfId="38077"/>
    <cellStyle name="Output 5 2 3 2" xfId="38078"/>
    <cellStyle name="Output 5 2 3 2 10" xfId="38079"/>
    <cellStyle name="Output 5 2 3 2 10 2" xfId="38080"/>
    <cellStyle name="Output 5 2 3 2 10 2 2" xfId="38081"/>
    <cellStyle name="Output 5 2 3 2 10 3" xfId="38082"/>
    <cellStyle name="Output 5 2 3 2 11" xfId="38083"/>
    <cellStyle name="Output 5 2 3 2 11 2" xfId="38084"/>
    <cellStyle name="Output 5 2 3 2 11 2 2" xfId="38085"/>
    <cellStyle name="Output 5 2 3 2 11 3" xfId="38086"/>
    <cellStyle name="Output 5 2 3 2 12" xfId="38087"/>
    <cellStyle name="Output 5 2 3 2 12 2" xfId="38088"/>
    <cellStyle name="Output 5 2 3 2 12 2 2" xfId="38089"/>
    <cellStyle name="Output 5 2 3 2 12 3" xfId="38090"/>
    <cellStyle name="Output 5 2 3 2 13" xfId="38091"/>
    <cellStyle name="Output 5 2 3 2 13 2" xfId="38092"/>
    <cellStyle name="Output 5 2 3 2 13 2 2" xfId="38093"/>
    <cellStyle name="Output 5 2 3 2 13 3" xfId="38094"/>
    <cellStyle name="Output 5 2 3 2 14" xfId="38095"/>
    <cellStyle name="Output 5 2 3 2 14 2" xfId="38096"/>
    <cellStyle name="Output 5 2 3 2 14 2 2" xfId="38097"/>
    <cellStyle name="Output 5 2 3 2 14 3" xfId="38098"/>
    <cellStyle name="Output 5 2 3 2 15" xfId="38099"/>
    <cellStyle name="Output 5 2 3 2 15 2" xfId="38100"/>
    <cellStyle name="Output 5 2 3 2 15 2 2" xfId="38101"/>
    <cellStyle name="Output 5 2 3 2 15 3" xfId="38102"/>
    <cellStyle name="Output 5 2 3 2 16" xfId="38103"/>
    <cellStyle name="Output 5 2 3 2 16 2" xfId="38104"/>
    <cellStyle name="Output 5 2 3 2 16 2 2" xfId="38105"/>
    <cellStyle name="Output 5 2 3 2 16 3" xfId="38106"/>
    <cellStyle name="Output 5 2 3 2 17" xfId="38107"/>
    <cellStyle name="Output 5 2 3 2 17 2" xfId="38108"/>
    <cellStyle name="Output 5 2 3 2 17 2 2" xfId="38109"/>
    <cellStyle name="Output 5 2 3 2 17 3" xfId="38110"/>
    <cellStyle name="Output 5 2 3 2 18" xfId="38111"/>
    <cellStyle name="Output 5 2 3 2 18 2" xfId="38112"/>
    <cellStyle name="Output 5 2 3 2 18 2 2" xfId="38113"/>
    <cellStyle name="Output 5 2 3 2 18 3" xfId="38114"/>
    <cellStyle name="Output 5 2 3 2 19" xfId="38115"/>
    <cellStyle name="Output 5 2 3 2 19 2" xfId="38116"/>
    <cellStyle name="Output 5 2 3 2 19 2 2" xfId="38117"/>
    <cellStyle name="Output 5 2 3 2 19 3" xfId="38118"/>
    <cellStyle name="Output 5 2 3 2 2" xfId="38119"/>
    <cellStyle name="Output 5 2 3 2 2 2" xfId="38120"/>
    <cellStyle name="Output 5 2 3 2 2 2 2" xfId="38121"/>
    <cellStyle name="Output 5 2 3 2 2 3" xfId="38122"/>
    <cellStyle name="Output 5 2 3 2 20" xfId="38123"/>
    <cellStyle name="Output 5 2 3 2 20 2" xfId="38124"/>
    <cellStyle name="Output 5 2 3 2 20 2 2" xfId="38125"/>
    <cellStyle name="Output 5 2 3 2 20 3" xfId="38126"/>
    <cellStyle name="Output 5 2 3 2 21" xfId="38127"/>
    <cellStyle name="Output 5 2 3 2 21 2" xfId="38128"/>
    <cellStyle name="Output 5 2 3 2 22" xfId="38129"/>
    <cellStyle name="Output 5 2 3 2 3" xfId="38130"/>
    <cellStyle name="Output 5 2 3 2 3 2" xfId="38131"/>
    <cellStyle name="Output 5 2 3 2 3 2 2" xfId="38132"/>
    <cellStyle name="Output 5 2 3 2 3 3" xfId="38133"/>
    <cellStyle name="Output 5 2 3 2 4" xfId="38134"/>
    <cellStyle name="Output 5 2 3 2 4 2" xfId="38135"/>
    <cellStyle name="Output 5 2 3 2 4 2 2" xfId="38136"/>
    <cellStyle name="Output 5 2 3 2 4 3" xfId="38137"/>
    <cellStyle name="Output 5 2 3 2 5" xfId="38138"/>
    <cellStyle name="Output 5 2 3 2 5 2" xfId="38139"/>
    <cellStyle name="Output 5 2 3 2 5 2 2" xfId="38140"/>
    <cellStyle name="Output 5 2 3 2 5 3" xfId="38141"/>
    <cellStyle name="Output 5 2 3 2 6" xfId="38142"/>
    <cellStyle name="Output 5 2 3 2 6 2" xfId="38143"/>
    <cellStyle name="Output 5 2 3 2 6 2 2" xfId="38144"/>
    <cellStyle name="Output 5 2 3 2 6 3" xfId="38145"/>
    <cellStyle name="Output 5 2 3 2 7" xfId="38146"/>
    <cellStyle name="Output 5 2 3 2 7 2" xfId="38147"/>
    <cellStyle name="Output 5 2 3 2 7 2 2" xfId="38148"/>
    <cellStyle name="Output 5 2 3 2 7 3" xfId="38149"/>
    <cellStyle name="Output 5 2 3 2 8" xfId="38150"/>
    <cellStyle name="Output 5 2 3 2 8 2" xfId="38151"/>
    <cellStyle name="Output 5 2 3 2 8 2 2" xfId="38152"/>
    <cellStyle name="Output 5 2 3 2 8 3" xfId="38153"/>
    <cellStyle name="Output 5 2 3 2 9" xfId="38154"/>
    <cellStyle name="Output 5 2 3 2 9 2" xfId="38155"/>
    <cellStyle name="Output 5 2 3 2 9 2 2" xfId="38156"/>
    <cellStyle name="Output 5 2 3 2 9 3" xfId="38157"/>
    <cellStyle name="Output 5 2 3 3" xfId="38158"/>
    <cellStyle name="Output 5 2 3 3 2" xfId="38159"/>
    <cellStyle name="Output 5 2 3 3 2 2" xfId="38160"/>
    <cellStyle name="Output 5 2 3 3 3" xfId="38161"/>
    <cellStyle name="Output 5 2 3 4" xfId="38162"/>
    <cellStyle name="Output 5 2 3 4 2" xfId="38163"/>
    <cellStyle name="Output 5 2 3 4 2 2" xfId="38164"/>
    <cellStyle name="Output 5 2 3 4 3" xfId="38165"/>
    <cellStyle name="Output 5 2 3 5" xfId="38166"/>
    <cellStyle name="Output 5 2 3 5 2" xfId="38167"/>
    <cellStyle name="Output 5 2 3 5 2 2" xfId="38168"/>
    <cellStyle name="Output 5 2 3 5 3" xfId="38169"/>
    <cellStyle name="Output 5 2 3 6" xfId="38170"/>
    <cellStyle name="Output 5 2 3 6 2" xfId="38171"/>
    <cellStyle name="Output 5 2 3 6 2 2" xfId="38172"/>
    <cellStyle name="Output 5 2 3 6 3" xfId="38173"/>
    <cellStyle name="Output 5 2 3 7" xfId="38174"/>
    <cellStyle name="Output 5 2 3 7 2" xfId="38175"/>
    <cellStyle name="Output 5 2 3 7 2 2" xfId="38176"/>
    <cellStyle name="Output 5 2 3 7 3" xfId="38177"/>
    <cellStyle name="Output 5 2 3 8" xfId="38178"/>
    <cellStyle name="Output 5 2 3 8 2" xfId="38179"/>
    <cellStyle name="Output 5 2 3 8 2 2" xfId="38180"/>
    <cellStyle name="Output 5 2 3 8 3" xfId="38181"/>
    <cellStyle name="Output 5 2 3 9" xfId="38182"/>
    <cellStyle name="Output 5 2 3 9 2" xfId="38183"/>
    <cellStyle name="Output 5 2 3 9 2 2" xfId="38184"/>
    <cellStyle name="Output 5 2 3 9 3" xfId="38185"/>
    <cellStyle name="Output 5 2 4" xfId="38186"/>
    <cellStyle name="Output 5 2 4 10" xfId="38187"/>
    <cellStyle name="Output 5 2 4 10 2" xfId="38188"/>
    <cellStyle name="Output 5 2 4 10 2 2" xfId="38189"/>
    <cellStyle name="Output 5 2 4 10 3" xfId="38190"/>
    <cellStyle name="Output 5 2 4 11" xfId="38191"/>
    <cellStyle name="Output 5 2 4 11 2" xfId="38192"/>
    <cellStyle name="Output 5 2 4 11 2 2" xfId="38193"/>
    <cellStyle name="Output 5 2 4 11 3" xfId="38194"/>
    <cellStyle name="Output 5 2 4 12" xfId="38195"/>
    <cellStyle name="Output 5 2 4 12 2" xfId="38196"/>
    <cellStyle name="Output 5 2 4 12 2 2" xfId="38197"/>
    <cellStyle name="Output 5 2 4 12 3" xfId="38198"/>
    <cellStyle name="Output 5 2 4 13" xfId="38199"/>
    <cellStyle name="Output 5 2 4 13 2" xfId="38200"/>
    <cellStyle name="Output 5 2 4 13 2 2" xfId="38201"/>
    <cellStyle name="Output 5 2 4 13 3" xfId="38202"/>
    <cellStyle name="Output 5 2 4 14" xfId="38203"/>
    <cellStyle name="Output 5 2 4 14 2" xfId="38204"/>
    <cellStyle name="Output 5 2 4 14 2 2" xfId="38205"/>
    <cellStyle name="Output 5 2 4 14 3" xfId="38206"/>
    <cellStyle name="Output 5 2 4 15" xfId="38207"/>
    <cellStyle name="Output 5 2 4 15 2" xfId="38208"/>
    <cellStyle name="Output 5 2 4 15 2 2" xfId="38209"/>
    <cellStyle name="Output 5 2 4 15 3" xfId="38210"/>
    <cellStyle name="Output 5 2 4 16" xfId="38211"/>
    <cellStyle name="Output 5 2 4 16 2" xfId="38212"/>
    <cellStyle name="Output 5 2 4 16 2 2" xfId="38213"/>
    <cellStyle name="Output 5 2 4 16 3" xfId="38214"/>
    <cellStyle name="Output 5 2 4 17" xfId="38215"/>
    <cellStyle name="Output 5 2 4 17 2" xfId="38216"/>
    <cellStyle name="Output 5 2 4 17 2 2" xfId="38217"/>
    <cellStyle name="Output 5 2 4 17 3" xfId="38218"/>
    <cellStyle name="Output 5 2 4 18" xfId="38219"/>
    <cellStyle name="Output 5 2 4 18 2" xfId="38220"/>
    <cellStyle name="Output 5 2 4 18 2 2" xfId="38221"/>
    <cellStyle name="Output 5 2 4 18 3" xfId="38222"/>
    <cellStyle name="Output 5 2 4 19" xfId="38223"/>
    <cellStyle name="Output 5 2 4 19 2" xfId="38224"/>
    <cellStyle name="Output 5 2 4 19 2 2" xfId="38225"/>
    <cellStyle name="Output 5 2 4 19 3" xfId="38226"/>
    <cellStyle name="Output 5 2 4 2" xfId="38227"/>
    <cellStyle name="Output 5 2 4 2 10" xfId="38228"/>
    <cellStyle name="Output 5 2 4 2 10 2" xfId="38229"/>
    <cellStyle name="Output 5 2 4 2 10 2 2" xfId="38230"/>
    <cellStyle name="Output 5 2 4 2 10 3" xfId="38231"/>
    <cellStyle name="Output 5 2 4 2 11" xfId="38232"/>
    <cellStyle name="Output 5 2 4 2 11 2" xfId="38233"/>
    <cellStyle name="Output 5 2 4 2 11 2 2" xfId="38234"/>
    <cellStyle name="Output 5 2 4 2 11 3" xfId="38235"/>
    <cellStyle name="Output 5 2 4 2 12" xfId="38236"/>
    <cellStyle name="Output 5 2 4 2 12 2" xfId="38237"/>
    <cellStyle name="Output 5 2 4 2 12 2 2" xfId="38238"/>
    <cellStyle name="Output 5 2 4 2 12 3" xfId="38239"/>
    <cellStyle name="Output 5 2 4 2 13" xfId="38240"/>
    <cellStyle name="Output 5 2 4 2 13 2" xfId="38241"/>
    <cellStyle name="Output 5 2 4 2 13 2 2" xfId="38242"/>
    <cellStyle name="Output 5 2 4 2 13 3" xfId="38243"/>
    <cellStyle name="Output 5 2 4 2 14" xfId="38244"/>
    <cellStyle name="Output 5 2 4 2 14 2" xfId="38245"/>
    <cellStyle name="Output 5 2 4 2 14 2 2" xfId="38246"/>
    <cellStyle name="Output 5 2 4 2 14 3" xfId="38247"/>
    <cellStyle name="Output 5 2 4 2 15" xfId="38248"/>
    <cellStyle name="Output 5 2 4 2 15 2" xfId="38249"/>
    <cellStyle name="Output 5 2 4 2 15 2 2" xfId="38250"/>
    <cellStyle name="Output 5 2 4 2 15 3" xfId="38251"/>
    <cellStyle name="Output 5 2 4 2 16" xfId="38252"/>
    <cellStyle name="Output 5 2 4 2 16 2" xfId="38253"/>
    <cellStyle name="Output 5 2 4 2 16 2 2" xfId="38254"/>
    <cellStyle name="Output 5 2 4 2 16 3" xfId="38255"/>
    <cellStyle name="Output 5 2 4 2 17" xfId="38256"/>
    <cellStyle name="Output 5 2 4 2 17 2" xfId="38257"/>
    <cellStyle name="Output 5 2 4 2 17 2 2" xfId="38258"/>
    <cellStyle name="Output 5 2 4 2 17 3" xfId="38259"/>
    <cellStyle name="Output 5 2 4 2 18" xfId="38260"/>
    <cellStyle name="Output 5 2 4 2 18 2" xfId="38261"/>
    <cellStyle name="Output 5 2 4 2 18 2 2" xfId="38262"/>
    <cellStyle name="Output 5 2 4 2 18 3" xfId="38263"/>
    <cellStyle name="Output 5 2 4 2 19" xfId="38264"/>
    <cellStyle name="Output 5 2 4 2 19 2" xfId="38265"/>
    <cellStyle name="Output 5 2 4 2 19 2 2" xfId="38266"/>
    <cellStyle name="Output 5 2 4 2 19 3" xfId="38267"/>
    <cellStyle name="Output 5 2 4 2 2" xfId="38268"/>
    <cellStyle name="Output 5 2 4 2 2 2" xfId="38269"/>
    <cellStyle name="Output 5 2 4 2 2 2 2" xfId="38270"/>
    <cellStyle name="Output 5 2 4 2 2 3" xfId="38271"/>
    <cellStyle name="Output 5 2 4 2 20" xfId="38272"/>
    <cellStyle name="Output 5 2 4 2 20 2" xfId="38273"/>
    <cellStyle name="Output 5 2 4 2 20 2 2" xfId="38274"/>
    <cellStyle name="Output 5 2 4 2 20 3" xfId="38275"/>
    <cellStyle name="Output 5 2 4 2 21" xfId="38276"/>
    <cellStyle name="Output 5 2 4 2 21 2" xfId="38277"/>
    <cellStyle name="Output 5 2 4 2 22" xfId="38278"/>
    <cellStyle name="Output 5 2 4 2 3" xfId="38279"/>
    <cellStyle name="Output 5 2 4 2 3 2" xfId="38280"/>
    <cellStyle name="Output 5 2 4 2 3 2 2" xfId="38281"/>
    <cellStyle name="Output 5 2 4 2 3 3" xfId="38282"/>
    <cellStyle name="Output 5 2 4 2 4" xfId="38283"/>
    <cellStyle name="Output 5 2 4 2 4 2" xfId="38284"/>
    <cellStyle name="Output 5 2 4 2 4 2 2" xfId="38285"/>
    <cellStyle name="Output 5 2 4 2 4 3" xfId="38286"/>
    <cellStyle name="Output 5 2 4 2 5" xfId="38287"/>
    <cellStyle name="Output 5 2 4 2 5 2" xfId="38288"/>
    <cellStyle name="Output 5 2 4 2 5 2 2" xfId="38289"/>
    <cellStyle name="Output 5 2 4 2 5 3" xfId="38290"/>
    <cellStyle name="Output 5 2 4 2 6" xfId="38291"/>
    <cellStyle name="Output 5 2 4 2 6 2" xfId="38292"/>
    <cellStyle name="Output 5 2 4 2 6 2 2" xfId="38293"/>
    <cellStyle name="Output 5 2 4 2 6 3" xfId="38294"/>
    <cellStyle name="Output 5 2 4 2 7" xfId="38295"/>
    <cellStyle name="Output 5 2 4 2 7 2" xfId="38296"/>
    <cellStyle name="Output 5 2 4 2 7 2 2" xfId="38297"/>
    <cellStyle name="Output 5 2 4 2 7 3" xfId="38298"/>
    <cellStyle name="Output 5 2 4 2 8" xfId="38299"/>
    <cellStyle name="Output 5 2 4 2 8 2" xfId="38300"/>
    <cellStyle name="Output 5 2 4 2 8 2 2" xfId="38301"/>
    <cellStyle name="Output 5 2 4 2 8 3" xfId="38302"/>
    <cellStyle name="Output 5 2 4 2 9" xfId="38303"/>
    <cellStyle name="Output 5 2 4 2 9 2" xfId="38304"/>
    <cellStyle name="Output 5 2 4 2 9 2 2" xfId="38305"/>
    <cellStyle name="Output 5 2 4 2 9 3" xfId="38306"/>
    <cellStyle name="Output 5 2 4 20" xfId="38307"/>
    <cellStyle name="Output 5 2 4 20 2" xfId="38308"/>
    <cellStyle name="Output 5 2 4 20 2 2" xfId="38309"/>
    <cellStyle name="Output 5 2 4 20 3" xfId="38310"/>
    <cellStyle name="Output 5 2 4 21" xfId="38311"/>
    <cellStyle name="Output 5 2 4 21 2" xfId="38312"/>
    <cellStyle name="Output 5 2 4 21 2 2" xfId="38313"/>
    <cellStyle name="Output 5 2 4 21 3" xfId="38314"/>
    <cellStyle name="Output 5 2 4 22" xfId="38315"/>
    <cellStyle name="Output 5 2 4 22 2" xfId="38316"/>
    <cellStyle name="Output 5 2 4 23" xfId="38317"/>
    <cellStyle name="Output 5 2 4 3" xfId="38318"/>
    <cellStyle name="Output 5 2 4 3 2" xfId="38319"/>
    <cellStyle name="Output 5 2 4 3 2 2" xfId="38320"/>
    <cellStyle name="Output 5 2 4 3 3" xfId="38321"/>
    <cellStyle name="Output 5 2 4 4" xfId="38322"/>
    <cellStyle name="Output 5 2 4 4 2" xfId="38323"/>
    <cellStyle name="Output 5 2 4 4 2 2" xfId="38324"/>
    <cellStyle name="Output 5 2 4 4 3" xfId="38325"/>
    <cellStyle name="Output 5 2 4 5" xfId="38326"/>
    <cellStyle name="Output 5 2 4 5 2" xfId="38327"/>
    <cellStyle name="Output 5 2 4 5 2 2" xfId="38328"/>
    <cellStyle name="Output 5 2 4 5 3" xfId="38329"/>
    <cellStyle name="Output 5 2 4 6" xfId="38330"/>
    <cellStyle name="Output 5 2 4 6 2" xfId="38331"/>
    <cellStyle name="Output 5 2 4 6 2 2" xfId="38332"/>
    <cellStyle name="Output 5 2 4 6 3" xfId="38333"/>
    <cellStyle name="Output 5 2 4 7" xfId="38334"/>
    <cellStyle name="Output 5 2 4 7 2" xfId="38335"/>
    <cellStyle name="Output 5 2 4 7 2 2" xfId="38336"/>
    <cellStyle name="Output 5 2 4 7 3" xfId="38337"/>
    <cellStyle name="Output 5 2 4 8" xfId="38338"/>
    <cellStyle name="Output 5 2 4 8 2" xfId="38339"/>
    <cellStyle name="Output 5 2 4 8 2 2" xfId="38340"/>
    <cellStyle name="Output 5 2 4 8 3" xfId="38341"/>
    <cellStyle name="Output 5 2 4 9" xfId="38342"/>
    <cellStyle name="Output 5 2 4 9 2" xfId="38343"/>
    <cellStyle name="Output 5 2 4 9 2 2" xfId="38344"/>
    <cellStyle name="Output 5 2 4 9 3" xfId="38345"/>
    <cellStyle name="Output 5 2 5" xfId="38346"/>
    <cellStyle name="Output 5 2 5 10" xfId="38347"/>
    <cellStyle name="Output 5 2 5 10 2" xfId="38348"/>
    <cellStyle name="Output 5 2 5 10 2 2" xfId="38349"/>
    <cellStyle name="Output 5 2 5 10 3" xfId="38350"/>
    <cellStyle name="Output 5 2 5 11" xfId="38351"/>
    <cellStyle name="Output 5 2 5 11 2" xfId="38352"/>
    <cellStyle name="Output 5 2 5 11 2 2" xfId="38353"/>
    <cellStyle name="Output 5 2 5 11 3" xfId="38354"/>
    <cellStyle name="Output 5 2 5 12" xfId="38355"/>
    <cellStyle name="Output 5 2 5 12 2" xfId="38356"/>
    <cellStyle name="Output 5 2 5 12 2 2" xfId="38357"/>
    <cellStyle name="Output 5 2 5 12 3" xfId="38358"/>
    <cellStyle name="Output 5 2 5 13" xfId="38359"/>
    <cellStyle name="Output 5 2 5 13 2" xfId="38360"/>
    <cellStyle name="Output 5 2 5 13 2 2" xfId="38361"/>
    <cellStyle name="Output 5 2 5 13 3" xfId="38362"/>
    <cellStyle name="Output 5 2 5 14" xfId="38363"/>
    <cellStyle name="Output 5 2 5 14 2" xfId="38364"/>
    <cellStyle name="Output 5 2 5 14 2 2" xfId="38365"/>
    <cellStyle name="Output 5 2 5 14 3" xfId="38366"/>
    <cellStyle name="Output 5 2 5 15" xfId="38367"/>
    <cellStyle name="Output 5 2 5 15 2" xfId="38368"/>
    <cellStyle name="Output 5 2 5 15 2 2" xfId="38369"/>
    <cellStyle name="Output 5 2 5 15 3" xfId="38370"/>
    <cellStyle name="Output 5 2 5 16" xfId="38371"/>
    <cellStyle name="Output 5 2 5 16 2" xfId="38372"/>
    <cellStyle name="Output 5 2 5 16 2 2" xfId="38373"/>
    <cellStyle name="Output 5 2 5 16 3" xfId="38374"/>
    <cellStyle name="Output 5 2 5 17" xfId="38375"/>
    <cellStyle name="Output 5 2 5 17 2" xfId="38376"/>
    <cellStyle name="Output 5 2 5 17 2 2" xfId="38377"/>
    <cellStyle name="Output 5 2 5 17 3" xfId="38378"/>
    <cellStyle name="Output 5 2 5 18" xfId="38379"/>
    <cellStyle name="Output 5 2 5 18 2" xfId="38380"/>
    <cellStyle name="Output 5 2 5 18 2 2" xfId="38381"/>
    <cellStyle name="Output 5 2 5 18 3" xfId="38382"/>
    <cellStyle name="Output 5 2 5 19" xfId="38383"/>
    <cellStyle name="Output 5 2 5 19 2" xfId="38384"/>
    <cellStyle name="Output 5 2 5 19 2 2" xfId="38385"/>
    <cellStyle name="Output 5 2 5 19 3" xfId="38386"/>
    <cellStyle name="Output 5 2 5 2" xfId="38387"/>
    <cellStyle name="Output 5 2 5 2 2" xfId="38388"/>
    <cellStyle name="Output 5 2 5 2 2 2" xfId="38389"/>
    <cellStyle name="Output 5 2 5 2 3" xfId="38390"/>
    <cellStyle name="Output 5 2 5 20" xfId="38391"/>
    <cellStyle name="Output 5 2 5 20 2" xfId="38392"/>
    <cellStyle name="Output 5 2 5 20 2 2" xfId="38393"/>
    <cellStyle name="Output 5 2 5 20 3" xfId="38394"/>
    <cellStyle name="Output 5 2 5 21" xfId="38395"/>
    <cellStyle name="Output 5 2 5 21 2" xfId="38396"/>
    <cellStyle name="Output 5 2 5 22" xfId="38397"/>
    <cellStyle name="Output 5 2 5 3" xfId="38398"/>
    <cellStyle name="Output 5 2 5 3 2" xfId="38399"/>
    <cellStyle name="Output 5 2 5 3 2 2" xfId="38400"/>
    <cellStyle name="Output 5 2 5 3 3" xfId="38401"/>
    <cellStyle name="Output 5 2 5 4" xfId="38402"/>
    <cellStyle name="Output 5 2 5 4 2" xfId="38403"/>
    <cellStyle name="Output 5 2 5 4 2 2" xfId="38404"/>
    <cellStyle name="Output 5 2 5 4 3" xfId="38405"/>
    <cellStyle name="Output 5 2 5 5" xfId="38406"/>
    <cellStyle name="Output 5 2 5 5 2" xfId="38407"/>
    <cellStyle name="Output 5 2 5 5 2 2" xfId="38408"/>
    <cellStyle name="Output 5 2 5 5 3" xfId="38409"/>
    <cellStyle name="Output 5 2 5 6" xfId="38410"/>
    <cellStyle name="Output 5 2 5 6 2" xfId="38411"/>
    <cellStyle name="Output 5 2 5 6 2 2" xfId="38412"/>
    <cellStyle name="Output 5 2 5 6 3" xfId="38413"/>
    <cellStyle name="Output 5 2 5 7" xfId="38414"/>
    <cellStyle name="Output 5 2 5 7 2" xfId="38415"/>
    <cellStyle name="Output 5 2 5 7 2 2" xfId="38416"/>
    <cellStyle name="Output 5 2 5 7 3" xfId="38417"/>
    <cellStyle name="Output 5 2 5 8" xfId="38418"/>
    <cellStyle name="Output 5 2 5 8 2" xfId="38419"/>
    <cellStyle name="Output 5 2 5 8 2 2" xfId="38420"/>
    <cellStyle name="Output 5 2 5 8 3" xfId="38421"/>
    <cellStyle name="Output 5 2 5 9" xfId="38422"/>
    <cellStyle name="Output 5 2 5 9 2" xfId="38423"/>
    <cellStyle name="Output 5 2 5 9 2 2" xfId="38424"/>
    <cellStyle name="Output 5 2 5 9 3" xfId="38425"/>
    <cellStyle name="Output 5 2 6" xfId="38426"/>
    <cellStyle name="Output 5 2 6 2" xfId="38427"/>
    <cellStyle name="Output 5 2 6 2 2" xfId="38428"/>
    <cellStyle name="Output 5 2 6 3" xfId="38429"/>
    <cellStyle name="Output 5 2 7" xfId="38430"/>
    <cellStyle name="Output 5 2 7 2" xfId="38431"/>
    <cellStyle name="Output 5 2 7 2 2" xfId="38432"/>
    <cellStyle name="Output 5 2 7 3" xfId="38433"/>
    <cellStyle name="Output 5 2 8" xfId="38434"/>
    <cellStyle name="Output 5 2 8 2" xfId="38435"/>
    <cellStyle name="Output 5 2 8 2 2" xfId="38436"/>
    <cellStyle name="Output 5 2 8 3" xfId="38437"/>
    <cellStyle name="Output 5 2 9" xfId="38438"/>
    <cellStyle name="Output 5 2 9 2" xfId="38439"/>
    <cellStyle name="Output 5 2 9 2 2" xfId="38440"/>
    <cellStyle name="Output 5 2 9 3" xfId="38441"/>
    <cellStyle name="Output 5 20" xfId="38442"/>
    <cellStyle name="Output 5 20 2" xfId="38443"/>
    <cellStyle name="Output 5 20 2 2" xfId="38444"/>
    <cellStyle name="Output 5 20 3" xfId="38445"/>
    <cellStyle name="Output 5 21" xfId="38446"/>
    <cellStyle name="Output 5 21 2" xfId="38447"/>
    <cellStyle name="Output 5 21 2 2" xfId="38448"/>
    <cellStyle name="Output 5 21 3" xfId="38449"/>
    <cellStyle name="Output 5 22" xfId="38450"/>
    <cellStyle name="Output 5 22 2" xfId="38451"/>
    <cellStyle name="Output 5 23" xfId="38452"/>
    <cellStyle name="Output 5 24" xfId="38453"/>
    <cellStyle name="Output 5 25" xfId="38454"/>
    <cellStyle name="Output 5 26" xfId="38455"/>
    <cellStyle name="Output 5 3" xfId="38456"/>
    <cellStyle name="Output 5 3 10" xfId="38457"/>
    <cellStyle name="Output 5 3 10 2" xfId="38458"/>
    <cellStyle name="Output 5 3 10 2 2" xfId="38459"/>
    <cellStyle name="Output 5 3 10 3" xfId="38460"/>
    <cellStyle name="Output 5 3 11" xfId="38461"/>
    <cellStyle name="Output 5 3 11 2" xfId="38462"/>
    <cellStyle name="Output 5 3 11 2 2" xfId="38463"/>
    <cellStyle name="Output 5 3 11 3" xfId="38464"/>
    <cellStyle name="Output 5 3 12" xfId="38465"/>
    <cellStyle name="Output 5 3 12 2" xfId="38466"/>
    <cellStyle name="Output 5 3 12 2 2" xfId="38467"/>
    <cellStyle name="Output 5 3 12 3" xfId="38468"/>
    <cellStyle name="Output 5 3 13" xfId="38469"/>
    <cellStyle name="Output 5 3 13 2" xfId="38470"/>
    <cellStyle name="Output 5 3 13 2 2" xfId="38471"/>
    <cellStyle name="Output 5 3 13 3" xfId="38472"/>
    <cellStyle name="Output 5 3 14" xfId="38473"/>
    <cellStyle name="Output 5 3 14 2" xfId="38474"/>
    <cellStyle name="Output 5 3 14 2 2" xfId="38475"/>
    <cellStyle name="Output 5 3 14 3" xfId="38476"/>
    <cellStyle name="Output 5 3 15" xfId="38477"/>
    <cellStyle name="Output 5 3 15 2" xfId="38478"/>
    <cellStyle name="Output 5 3 15 2 2" xfId="38479"/>
    <cellStyle name="Output 5 3 15 3" xfId="38480"/>
    <cellStyle name="Output 5 3 16" xfId="38481"/>
    <cellStyle name="Output 5 3 16 2" xfId="38482"/>
    <cellStyle name="Output 5 3 16 2 2" xfId="38483"/>
    <cellStyle name="Output 5 3 16 3" xfId="38484"/>
    <cellStyle name="Output 5 3 17" xfId="38485"/>
    <cellStyle name="Output 5 3 17 2" xfId="38486"/>
    <cellStyle name="Output 5 3 17 2 2" xfId="38487"/>
    <cellStyle name="Output 5 3 17 3" xfId="38488"/>
    <cellStyle name="Output 5 3 18" xfId="38489"/>
    <cellStyle name="Output 5 3 18 2" xfId="38490"/>
    <cellStyle name="Output 5 3 19" xfId="38491"/>
    <cellStyle name="Output 5 3 2" xfId="38492"/>
    <cellStyle name="Output 5 3 2 10" xfId="38493"/>
    <cellStyle name="Output 5 3 2 10 2" xfId="38494"/>
    <cellStyle name="Output 5 3 2 10 2 2" xfId="38495"/>
    <cellStyle name="Output 5 3 2 10 3" xfId="38496"/>
    <cellStyle name="Output 5 3 2 11" xfId="38497"/>
    <cellStyle name="Output 5 3 2 11 2" xfId="38498"/>
    <cellStyle name="Output 5 3 2 11 2 2" xfId="38499"/>
    <cellStyle name="Output 5 3 2 11 3" xfId="38500"/>
    <cellStyle name="Output 5 3 2 12" xfId="38501"/>
    <cellStyle name="Output 5 3 2 12 2" xfId="38502"/>
    <cellStyle name="Output 5 3 2 12 2 2" xfId="38503"/>
    <cellStyle name="Output 5 3 2 12 3" xfId="38504"/>
    <cellStyle name="Output 5 3 2 13" xfId="38505"/>
    <cellStyle name="Output 5 3 2 13 2" xfId="38506"/>
    <cellStyle name="Output 5 3 2 13 2 2" xfId="38507"/>
    <cellStyle name="Output 5 3 2 13 3" xfId="38508"/>
    <cellStyle name="Output 5 3 2 14" xfId="38509"/>
    <cellStyle name="Output 5 3 2 14 2" xfId="38510"/>
    <cellStyle name="Output 5 3 2 14 2 2" xfId="38511"/>
    <cellStyle name="Output 5 3 2 14 3" xfId="38512"/>
    <cellStyle name="Output 5 3 2 15" xfId="38513"/>
    <cellStyle name="Output 5 3 2 15 2" xfId="38514"/>
    <cellStyle name="Output 5 3 2 15 2 2" xfId="38515"/>
    <cellStyle name="Output 5 3 2 15 3" xfId="38516"/>
    <cellStyle name="Output 5 3 2 16" xfId="38517"/>
    <cellStyle name="Output 5 3 2 16 2" xfId="38518"/>
    <cellStyle name="Output 5 3 2 16 2 2" xfId="38519"/>
    <cellStyle name="Output 5 3 2 16 3" xfId="38520"/>
    <cellStyle name="Output 5 3 2 17" xfId="38521"/>
    <cellStyle name="Output 5 3 2 17 2" xfId="38522"/>
    <cellStyle name="Output 5 3 2 17 2 2" xfId="38523"/>
    <cellStyle name="Output 5 3 2 17 3" xfId="38524"/>
    <cellStyle name="Output 5 3 2 18" xfId="38525"/>
    <cellStyle name="Output 5 3 2 18 2" xfId="38526"/>
    <cellStyle name="Output 5 3 2 18 2 2" xfId="38527"/>
    <cellStyle name="Output 5 3 2 18 3" xfId="38528"/>
    <cellStyle name="Output 5 3 2 19" xfId="38529"/>
    <cellStyle name="Output 5 3 2 19 2" xfId="38530"/>
    <cellStyle name="Output 5 3 2 19 2 2" xfId="38531"/>
    <cellStyle name="Output 5 3 2 19 3" xfId="38532"/>
    <cellStyle name="Output 5 3 2 2" xfId="38533"/>
    <cellStyle name="Output 5 3 2 2 2" xfId="38534"/>
    <cellStyle name="Output 5 3 2 2 2 2" xfId="38535"/>
    <cellStyle name="Output 5 3 2 2 2 3" xfId="38536"/>
    <cellStyle name="Output 5 3 2 2 3" xfId="38537"/>
    <cellStyle name="Output 5 3 2 2 4" xfId="38538"/>
    <cellStyle name="Output 5 3 2 20" xfId="38539"/>
    <cellStyle name="Output 5 3 2 20 2" xfId="38540"/>
    <cellStyle name="Output 5 3 2 20 2 2" xfId="38541"/>
    <cellStyle name="Output 5 3 2 20 3" xfId="38542"/>
    <cellStyle name="Output 5 3 2 21" xfId="38543"/>
    <cellStyle name="Output 5 3 2 21 2" xfId="38544"/>
    <cellStyle name="Output 5 3 2 22" xfId="38545"/>
    <cellStyle name="Output 5 3 2 3" xfId="38546"/>
    <cellStyle name="Output 5 3 2 3 2" xfId="38547"/>
    <cellStyle name="Output 5 3 2 3 2 2" xfId="38548"/>
    <cellStyle name="Output 5 3 2 3 3" xfId="38549"/>
    <cellStyle name="Output 5 3 2 4" xfId="38550"/>
    <cellStyle name="Output 5 3 2 4 2" xfId="38551"/>
    <cellStyle name="Output 5 3 2 4 2 2" xfId="38552"/>
    <cellStyle name="Output 5 3 2 4 3" xfId="38553"/>
    <cellStyle name="Output 5 3 2 5" xfId="38554"/>
    <cellStyle name="Output 5 3 2 5 2" xfId="38555"/>
    <cellStyle name="Output 5 3 2 5 2 2" xfId="38556"/>
    <cellStyle name="Output 5 3 2 5 3" xfId="38557"/>
    <cellStyle name="Output 5 3 2 6" xfId="38558"/>
    <cellStyle name="Output 5 3 2 6 2" xfId="38559"/>
    <cellStyle name="Output 5 3 2 6 2 2" xfId="38560"/>
    <cellStyle name="Output 5 3 2 6 3" xfId="38561"/>
    <cellStyle name="Output 5 3 2 7" xfId="38562"/>
    <cellStyle name="Output 5 3 2 7 2" xfId="38563"/>
    <cellStyle name="Output 5 3 2 7 2 2" xfId="38564"/>
    <cellStyle name="Output 5 3 2 7 3" xfId="38565"/>
    <cellStyle name="Output 5 3 2 8" xfId="38566"/>
    <cellStyle name="Output 5 3 2 8 2" xfId="38567"/>
    <cellStyle name="Output 5 3 2 8 2 2" xfId="38568"/>
    <cellStyle name="Output 5 3 2 8 3" xfId="38569"/>
    <cellStyle name="Output 5 3 2 9" xfId="38570"/>
    <cellStyle name="Output 5 3 2 9 2" xfId="38571"/>
    <cellStyle name="Output 5 3 2 9 2 2" xfId="38572"/>
    <cellStyle name="Output 5 3 2 9 3" xfId="38573"/>
    <cellStyle name="Output 5 3 3" xfId="38574"/>
    <cellStyle name="Output 5 3 3 2" xfId="38575"/>
    <cellStyle name="Output 5 3 3 2 2" xfId="38576"/>
    <cellStyle name="Output 5 3 3 2 3" xfId="38577"/>
    <cellStyle name="Output 5 3 3 3" xfId="38578"/>
    <cellStyle name="Output 5 3 3 4" xfId="38579"/>
    <cellStyle name="Output 5 3 4" xfId="38580"/>
    <cellStyle name="Output 5 3 4 2" xfId="38581"/>
    <cellStyle name="Output 5 3 4 2 2" xfId="38582"/>
    <cellStyle name="Output 5 3 4 3" xfId="38583"/>
    <cellStyle name="Output 5 3 5" xfId="38584"/>
    <cellStyle name="Output 5 3 5 2" xfId="38585"/>
    <cellStyle name="Output 5 3 5 2 2" xfId="38586"/>
    <cellStyle name="Output 5 3 5 3" xfId="38587"/>
    <cellStyle name="Output 5 3 6" xfId="38588"/>
    <cellStyle name="Output 5 3 6 2" xfId="38589"/>
    <cellStyle name="Output 5 3 6 2 2" xfId="38590"/>
    <cellStyle name="Output 5 3 6 3" xfId="38591"/>
    <cellStyle name="Output 5 3 7" xfId="38592"/>
    <cellStyle name="Output 5 3 7 2" xfId="38593"/>
    <cellStyle name="Output 5 3 7 2 2" xfId="38594"/>
    <cellStyle name="Output 5 3 7 3" xfId="38595"/>
    <cellStyle name="Output 5 3 8" xfId="38596"/>
    <cellStyle name="Output 5 3 8 2" xfId="38597"/>
    <cellStyle name="Output 5 3 8 2 2" xfId="38598"/>
    <cellStyle name="Output 5 3 8 3" xfId="38599"/>
    <cellStyle name="Output 5 3 9" xfId="38600"/>
    <cellStyle name="Output 5 3 9 2" xfId="38601"/>
    <cellStyle name="Output 5 3 9 2 2" xfId="38602"/>
    <cellStyle name="Output 5 3 9 3" xfId="38603"/>
    <cellStyle name="Output 5 4" xfId="38604"/>
    <cellStyle name="Output 5 4 10" xfId="38605"/>
    <cellStyle name="Output 5 4 10 2" xfId="38606"/>
    <cellStyle name="Output 5 4 10 2 2" xfId="38607"/>
    <cellStyle name="Output 5 4 10 3" xfId="38608"/>
    <cellStyle name="Output 5 4 11" xfId="38609"/>
    <cellStyle name="Output 5 4 11 2" xfId="38610"/>
    <cellStyle name="Output 5 4 11 2 2" xfId="38611"/>
    <cellStyle name="Output 5 4 11 3" xfId="38612"/>
    <cellStyle name="Output 5 4 12" xfId="38613"/>
    <cellStyle name="Output 5 4 12 2" xfId="38614"/>
    <cellStyle name="Output 5 4 12 2 2" xfId="38615"/>
    <cellStyle name="Output 5 4 12 3" xfId="38616"/>
    <cellStyle name="Output 5 4 13" xfId="38617"/>
    <cellStyle name="Output 5 4 13 2" xfId="38618"/>
    <cellStyle name="Output 5 4 13 2 2" xfId="38619"/>
    <cellStyle name="Output 5 4 13 3" xfId="38620"/>
    <cellStyle name="Output 5 4 14" xfId="38621"/>
    <cellStyle name="Output 5 4 14 2" xfId="38622"/>
    <cellStyle name="Output 5 4 14 2 2" xfId="38623"/>
    <cellStyle name="Output 5 4 14 3" xfId="38624"/>
    <cellStyle name="Output 5 4 15" xfId="38625"/>
    <cellStyle name="Output 5 4 15 2" xfId="38626"/>
    <cellStyle name="Output 5 4 15 2 2" xfId="38627"/>
    <cellStyle name="Output 5 4 15 3" xfId="38628"/>
    <cellStyle name="Output 5 4 16" xfId="38629"/>
    <cellStyle name="Output 5 4 16 2" xfId="38630"/>
    <cellStyle name="Output 5 4 16 2 2" xfId="38631"/>
    <cellStyle name="Output 5 4 16 3" xfId="38632"/>
    <cellStyle name="Output 5 4 17" xfId="38633"/>
    <cellStyle name="Output 5 4 17 2" xfId="38634"/>
    <cellStyle name="Output 5 4 17 2 2" xfId="38635"/>
    <cellStyle name="Output 5 4 17 3" xfId="38636"/>
    <cellStyle name="Output 5 4 18" xfId="38637"/>
    <cellStyle name="Output 5 4 18 2" xfId="38638"/>
    <cellStyle name="Output 5 4 19" xfId="38639"/>
    <cellStyle name="Output 5 4 2" xfId="38640"/>
    <cellStyle name="Output 5 4 2 10" xfId="38641"/>
    <cellStyle name="Output 5 4 2 10 2" xfId="38642"/>
    <cellStyle name="Output 5 4 2 10 2 2" xfId="38643"/>
    <cellStyle name="Output 5 4 2 10 3" xfId="38644"/>
    <cellStyle name="Output 5 4 2 11" xfId="38645"/>
    <cellStyle name="Output 5 4 2 11 2" xfId="38646"/>
    <cellStyle name="Output 5 4 2 11 2 2" xfId="38647"/>
    <cellStyle name="Output 5 4 2 11 3" xfId="38648"/>
    <cellStyle name="Output 5 4 2 12" xfId="38649"/>
    <cellStyle name="Output 5 4 2 12 2" xfId="38650"/>
    <cellStyle name="Output 5 4 2 12 2 2" xfId="38651"/>
    <cellStyle name="Output 5 4 2 12 3" xfId="38652"/>
    <cellStyle name="Output 5 4 2 13" xfId="38653"/>
    <cellStyle name="Output 5 4 2 13 2" xfId="38654"/>
    <cellStyle name="Output 5 4 2 13 2 2" xfId="38655"/>
    <cellStyle name="Output 5 4 2 13 3" xfId="38656"/>
    <cellStyle name="Output 5 4 2 14" xfId="38657"/>
    <cellStyle name="Output 5 4 2 14 2" xfId="38658"/>
    <cellStyle name="Output 5 4 2 14 2 2" xfId="38659"/>
    <cellStyle name="Output 5 4 2 14 3" xfId="38660"/>
    <cellStyle name="Output 5 4 2 15" xfId="38661"/>
    <cellStyle name="Output 5 4 2 15 2" xfId="38662"/>
    <cellStyle name="Output 5 4 2 15 2 2" xfId="38663"/>
    <cellStyle name="Output 5 4 2 15 3" xfId="38664"/>
    <cellStyle name="Output 5 4 2 16" xfId="38665"/>
    <cellStyle name="Output 5 4 2 16 2" xfId="38666"/>
    <cellStyle name="Output 5 4 2 16 2 2" xfId="38667"/>
    <cellStyle name="Output 5 4 2 16 3" xfId="38668"/>
    <cellStyle name="Output 5 4 2 17" xfId="38669"/>
    <cellStyle name="Output 5 4 2 17 2" xfId="38670"/>
    <cellStyle name="Output 5 4 2 17 2 2" xfId="38671"/>
    <cellStyle name="Output 5 4 2 17 3" xfId="38672"/>
    <cellStyle name="Output 5 4 2 18" xfId="38673"/>
    <cellStyle name="Output 5 4 2 18 2" xfId="38674"/>
    <cellStyle name="Output 5 4 2 18 2 2" xfId="38675"/>
    <cellStyle name="Output 5 4 2 18 3" xfId="38676"/>
    <cellStyle name="Output 5 4 2 19" xfId="38677"/>
    <cellStyle name="Output 5 4 2 19 2" xfId="38678"/>
    <cellStyle name="Output 5 4 2 19 2 2" xfId="38679"/>
    <cellStyle name="Output 5 4 2 19 3" xfId="38680"/>
    <cellStyle name="Output 5 4 2 2" xfId="38681"/>
    <cellStyle name="Output 5 4 2 2 2" xfId="38682"/>
    <cellStyle name="Output 5 4 2 2 2 2" xfId="38683"/>
    <cellStyle name="Output 5 4 2 2 2 3" xfId="38684"/>
    <cellStyle name="Output 5 4 2 2 3" xfId="38685"/>
    <cellStyle name="Output 5 4 2 2 4" xfId="38686"/>
    <cellStyle name="Output 5 4 2 20" xfId="38687"/>
    <cellStyle name="Output 5 4 2 20 2" xfId="38688"/>
    <cellStyle name="Output 5 4 2 20 2 2" xfId="38689"/>
    <cellStyle name="Output 5 4 2 20 3" xfId="38690"/>
    <cellStyle name="Output 5 4 2 21" xfId="38691"/>
    <cellStyle name="Output 5 4 2 21 2" xfId="38692"/>
    <cellStyle name="Output 5 4 2 22" xfId="38693"/>
    <cellStyle name="Output 5 4 2 3" xfId="38694"/>
    <cellStyle name="Output 5 4 2 3 2" xfId="38695"/>
    <cellStyle name="Output 5 4 2 3 2 2" xfId="38696"/>
    <cellStyle name="Output 5 4 2 3 3" xfId="38697"/>
    <cellStyle name="Output 5 4 2 4" xfId="38698"/>
    <cellStyle name="Output 5 4 2 4 2" xfId="38699"/>
    <cellStyle name="Output 5 4 2 4 2 2" xfId="38700"/>
    <cellStyle name="Output 5 4 2 4 3" xfId="38701"/>
    <cellStyle name="Output 5 4 2 5" xfId="38702"/>
    <cellStyle name="Output 5 4 2 5 2" xfId="38703"/>
    <cellStyle name="Output 5 4 2 5 2 2" xfId="38704"/>
    <cellStyle name="Output 5 4 2 5 3" xfId="38705"/>
    <cellStyle name="Output 5 4 2 6" xfId="38706"/>
    <cellStyle name="Output 5 4 2 6 2" xfId="38707"/>
    <cellStyle name="Output 5 4 2 6 2 2" xfId="38708"/>
    <cellStyle name="Output 5 4 2 6 3" xfId="38709"/>
    <cellStyle name="Output 5 4 2 7" xfId="38710"/>
    <cellStyle name="Output 5 4 2 7 2" xfId="38711"/>
    <cellStyle name="Output 5 4 2 7 2 2" xfId="38712"/>
    <cellStyle name="Output 5 4 2 7 3" xfId="38713"/>
    <cellStyle name="Output 5 4 2 8" xfId="38714"/>
    <cellStyle name="Output 5 4 2 8 2" xfId="38715"/>
    <cellStyle name="Output 5 4 2 8 2 2" xfId="38716"/>
    <cellStyle name="Output 5 4 2 8 3" xfId="38717"/>
    <cellStyle name="Output 5 4 2 9" xfId="38718"/>
    <cellStyle name="Output 5 4 2 9 2" xfId="38719"/>
    <cellStyle name="Output 5 4 2 9 2 2" xfId="38720"/>
    <cellStyle name="Output 5 4 2 9 3" xfId="38721"/>
    <cellStyle name="Output 5 4 3" xfId="38722"/>
    <cellStyle name="Output 5 4 3 2" xfId="38723"/>
    <cellStyle name="Output 5 4 3 2 2" xfId="38724"/>
    <cellStyle name="Output 5 4 3 2 3" xfId="38725"/>
    <cellStyle name="Output 5 4 3 3" xfId="38726"/>
    <cellStyle name="Output 5 4 3 4" xfId="38727"/>
    <cellStyle name="Output 5 4 4" xfId="38728"/>
    <cellStyle name="Output 5 4 4 2" xfId="38729"/>
    <cellStyle name="Output 5 4 4 2 2" xfId="38730"/>
    <cellStyle name="Output 5 4 4 3" xfId="38731"/>
    <cellStyle name="Output 5 4 5" xfId="38732"/>
    <cellStyle name="Output 5 4 5 2" xfId="38733"/>
    <cellStyle name="Output 5 4 5 2 2" xfId="38734"/>
    <cellStyle name="Output 5 4 5 3" xfId="38735"/>
    <cellStyle name="Output 5 4 6" xfId="38736"/>
    <cellStyle name="Output 5 4 6 2" xfId="38737"/>
    <cellStyle name="Output 5 4 6 2 2" xfId="38738"/>
    <cellStyle name="Output 5 4 6 3" xfId="38739"/>
    <cellStyle name="Output 5 4 7" xfId="38740"/>
    <cellStyle name="Output 5 4 7 2" xfId="38741"/>
    <cellStyle name="Output 5 4 7 2 2" xfId="38742"/>
    <cellStyle name="Output 5 4 7 3" xfId="38743"/>
    <cellStyle name="Output 5 4 8" xfId="38744"/>
    <cellStyle name="Output 5 4 8 2" xfId="38745"/>
    <cellStyle name="Output 5 4 8 2 2" xfId="38746"/>
    <cellStyle name="Output 5 4 8 3" xfId="38747"/>
    <cellStyle name="Output 5 4 9" xfId="38748"/>
    <cellStyle name="Output 5 4 9 2" xfId="38749"/>
    <cellStyle name="Output 5 4 9 2 2" xfId="38750"/>
    <cellStyle name="Output 5 4 9 3" xfId="38751"/>
    <cellStyle name="Output 5 5" xfId="38752"/>
    <cellStyle name="Output 5 5 10" xfId="38753"/>
    <cellStyle name="Output 5 5 10 2" xfId="38754"/>
    <cellStyle name="Output 5 5 10 2 2" xfId="38755"/>
    <cellStyle name="Output 5 5 10 3" xfId="38756"/>
    <cellStyle name="Output 5 5 11" xfId="38757"/>
    <cellStyle name="Output 5 5 11 2" xfId="38758"/>
    <cellStyle name="Output 5 5 11 2 2" xfId="38759"/>
    <cellStyle name="Output 5 5 11 3" xfId="38760"/>
    <cellStyle name="Output 5 5 12" xfId="38761"/>
    <cellStyle name="Output 5 5 12 2" xfId="38762"/>
    <cellStyle name="Output 5 5 12 2 2" xfId="38763"/>
    <cellStyle name="Output 5 5 12 3" xfId="38764"/>
    <cellStyle name="Output 5 5 13" xfId="38765"/>
    <cellStyle name="Output 5 5 13 2" xfId="38766"/>
    <cellStyle name="Output 5 5 13 2 2" xfId="38767"/>
    <cellStyle name="Output 5 5 13 3" xfId="38768"/>
    <cellStyle name="Output 5 5 14" xfId="38769"/>
    <cellStyle name="Output 5 5 14 2" xfId="38770"/>
    <cellStyle name="Output 5 5 14 2 2" xfId="38771"/>
    <cellStyle name="Output 5 5 14 3" xfId="38772"/>
    <cellStyle name="Output 5 5 15" xfId="38773"/>
    <cellStyle name="Output 5 5 15 2" xfId="38774"/>
    <cellStyle name="Output 5 5 15 2 2" xfId="38775"/>
    <cellStyle name="Output 5 5 15 3" xfId="38776"/>
    <cellStyle name="Output 5 5 16" xfId="38777"/>
    <cellStyle name="Output 5 5 16 2" xfId="38778"/>
    <cellStyle name="Output 5 5 16 2 2" xfId="38779"/>
    <cellStyle name="Output 5 5 16 3" xfId="38780"/>
    <cellStyle name="Output 5 5 17" xfId="38781"/>
    <cellStyle name="Output 5 5 17 2" xfId="38782"/>
    <cellStyle name="Output 5 5 17 2 2" xfId="38783"/>
    <cellStyle name="Output 5 5 17 3" xfId="38784"/>
    <cellStyle name="Output 5 5 18" xfId="38785"/>
    <cellStyle name="Output 5 5 18 2" xfId="38786"/>
    <cellStyle name="Output 5 5 18 2 2" xfId="38787"/>
    <cellStyle name="Output 5 5 18 3" xfId="38788"/>
    <cellStyle name="Output 5 5 19" xfId="38789"/>
    <cellStyle name="Output 5 5 19 2" xfId="38790"/>
    <cellStyle name="Output 5 5 19 2 2" xfId="38791"/>
    <cellStyle name="Output 5 5 19 3" xfId="38792"/>
    <cellStyle name="Output 5 5 2" xfId="38793"/>
    <cellStyle name="Output 5 5 2 10" xfId="38794"/>
    <cellStyle name="Output 5 5 2 10 2" xfId="38795"/>
    <cellStyle name="Output 5 5 2 10 2 2" xfId="38796"/>
    <cellStyle name="Output 5 5 2 10 3" xfId="38797"/>
    <cellStyle name="Output 5 5 2 11" xfId="38798"/>
    <cellStyle name="Output 5 5 2 11 2" xfId="38799"/>
    <cellStyle name="Output 5 5 2 11 2 2" xfId="38800"/>
    <cellStyle name="Output 5 5 2 11 3" xfId="38801"/>
    <cellStyle name="Output 5 5 2 12" xfId="38802"/>
    <cellStyle name="Output 5 5 2 12 2" xfId="38803"/>
    <cellStyle name="Output 5 5 2 12 2 2" xfId="38804"/>
    <cellStyle name="Output 5 5 2 12 3" xfId="38805"/>
    <cellStyle name="Output 5 5 2 13" xfId="38806"/>
    <cellStyle name="Output 5 5 2 13 2" xfId="38807"/>
    <cellStyle name="Output 5 5 2 13 2 2" xfId="38808"/>
    <cellStyle name="Output 5 5 2 13 3" xfId="38809"/>
    <cellStyle name="Output 5 5 2 14" xfId="38810"/>
    <cellStyle name="Output 5 5 2 14 2" xfId="38811"/>
    <cellStyle name="Output 5 5 2 14 2 2" xfId="38812"/>
    <cellStyle name="Output 5 5 2 14 3" xfId="38813"/>
    <cellStyle name="Output 5 5 2 15" xfId="38814"/>
    <cellStyle name="Output 5 5 2 15 2" xfId="38815"/>
    <cellStyle name="Output 5 5 2 15 2 2" xfId="38816"/>
    <cellStyle name="Output 5 5 2 15 3" xfId="38817"/>
    <cellStyle name="Output 5 5 2 16" xfId="38818"/>
    <cellStyle name="Output 5 5 2 16 2" xfId="38819"/>
    <cellStyle name="Output 5 5 2 16 2 2" xfId="38820"/>
    <cellStyle name="Output 5 5 2 16 3" xfId="38821"/>
    <cellStyle name="Output 5 5 2 17" xfId="38822"/>
    <cellStyle name="Output 5 5 2 17 2" xfId="38823"/>
    <cellStyle name="Output 5 5 2 17 2 2" xfId="38824"/>
    <cellStyle name="Output 5 5 2 17 3" xfId="38825"/>
    <cellStyle name="Output 5 5 2 18" xfId="38826"/>
    <cellStyle name="Output 5 5 2 18 2" xfId="38827"/>
    <cellStyle name="Output 5 5 2 18 2 2" xfId="38828"/>
    <cellStyle name="Output 5 5 2 18 3" xfId="38829"/>
    <cellStyle name="Output 5 5 2 19" xfId="38830"/>
    <cellStyle name="Output 5 5 2 19 2" xfId="38831"/>
    <cellStyle name="Output 5 5 2 19 2 2" xfId="38832"/>
    <cellStyle name="Output 5 5 2 19 3" xfId="38833"/>
    <cellStyle name="Output 5 5 2 2" xfId="38834"/>
    <cellStyle name="Output 5 5 2 2 2" xfId="38835"/>
    <cellStyle name="Output 5 5 2 2 2 2" xfId="38836"/>
    <cellStyle name="Output 5 5 2 2 3" xfId="38837"/>
    <cellStyle name="Output 5 5 2 20" xfId="38838"/>
    <cellStyle name="Output 5 5 2 20 2" xfId="38839"/>
    <cellStyle name="Output 5 5 2 20 2 2" xfId="38840"/>
    <cellStyle name="Output 5 5 2 20 3" xfId="38841"/>
    <cellStyle name="Output 5 5 2 21" xfId="38842"/>
    <cellStyle name="Output 5 5 2 21 2" xfId="38843"/>
    <cellStyle name="Output 5 5 2 22" xfId="38844"/>
    <cellStyle name="Output 5 5 2 3" xfId="38845"/>
    <cellStyle name="Output 5 5 2 3 2" xfId="38846"/>
    <cellStyle name="Output 5 5 2 3 2 2" xfId="38847"/>
    <cellStyle name="Output 5 5 2 3 3" xfId="38848"/>
    <cellStyle name="Output 5 5 2 4" xfId="38849"/>
    <cellStyle name="Output 5 5 2 4 2" xfId="38850"/>
    <cellStyle name="Output 5 5 2 4 2 2" xfId="38851"/>
    <cellStyle name="Output 5 5 2 4 3" xfId="38852"/>
    <cellStyle name="Output 5 5 2 5" xfId="38853"/>
    <cellStyle name="Output 5 5 2 5 2" xfId="38854"/>
    <cellStyle name="Output 5 5 2 5 2 2" xfId="38855"/>
    <cellStyle name="Output 5 5 2 5 3" xfId="38856"/>
    <cellStyle name="Output 5 5 2 6" xfId="38857"/>
    <cellStyle name="Output 5 5 2 6 2" xfId="38858"/>
    <cellStyle name="Output 5 5 2 6 2 2" xfId="38859"/>
    <cellStyle name="Output 5 5 2 6 3" xfId="38860"/>
    <cellStyle name="Output 5 5 2 7" xfId="38861"/>
    <cellStyle name="Output 5 5 2 7 2" xfId="38862"/>
    <cellStyle name="Output 5 5 2 7 2 2" xfId="38863"/>
    <cellStyle name="Output 5 5 2 7 3" xfId="38864"/>
    <cellStyle name="Output 5 5 2 8" xfId="38865"/>
    <cellStyle name="Output 5 5 2 8 2" xfId="38866"/>
    <cellStyle name="Output 5 5 2 8 2 2" xfId="38867"/>
    <cellStyle name="Output 5 5 2 8 3" xfId="38868"/>
    <cellStyle name="Output 5 5 2 9" xfId="38869"/>
    <cellStyle name="Output 5 5 2 9 2" xfId="38870"/>
    <cellStyle name="Output 5 5 2 9 2 2" xfId="38871"/>
    <cellStyle name="Output 5 5 2 9 3" xfId="38872"/>
    <cellStyle name="Output 5 5 20" xfId="38873"/>
    <cellStyle name="Output 5 5 20 2" xfId="38874"/>
    <cellStyle name="Output 5 5 20 2 2" xfId="38875"/>
    <cellStyle name="Output 5 5 20 3" xfId="38876"/>
    <cellStyle name="Output 5 5 21" xfId="38877"/>
    <cellStyle name="Output 5 5 21 2" xfId="38878"/>
    <cellStyle name="Output 5 5 21 2 2" xfId="38879"/>
    <cellStyle name="Output 5 5 21 3" xfId="38880"/>
    <cellStyle name="Output 5 5 22" xfId="38881"/>
    <cellStyle name="Output 5 5 22 2" xfId="38882"/>
    <cellStyle name="Output 5 5 23" xfId="38883"/>
    <cellStyle name="Output 5 5 3" xfId="38884"/>
    <cellStyle name="Output 5 5 3 2" xfId="38885"/>
    <cellStyle name="Output 5 5 3 2 2" xfId="38886"/>
    <cellStyle name="Output 5 5 3 3" xfId="38887"/>
    <cellStyle name="Output 5 5 4" xfId="38888"/>
    <cellStyle name="Output 5 5 4 2" xfId="38889"/>
    <cellStyle name="Output 5 5 4 2 2" xfId="38890"/>
    <cellStyle name="Output 5 5 4 3" xfId="38891"/>
    <cellStyle name="Output 5 5 5" xfId="38892"/>
    <cellStyle name="Output 5 5 5 2" xfId="38893"/>
    <cellStyle name="Output 5 5 5 2 2" xfId="38894"/>
    <cellStyle name="Output 5 5 5 3" xfId="38895"/>
    <cellStyle name="Output 5 5 6" xfId="38896"/>
    <cellStyle name="Output 5 5 6 2" xfId="38897"/>
    <cellStyle name="Output 5 5 6 2 2" xfId="38898"/>
    <cellStyle name="Output 5 5 6 3" xfId="38899"/>
    <cellStyle name="Output 5 5 7" xfId="38900"/>
    <cellStyle name="Output 5 5 7 2" xfId="38901"/>
    <cellStyle name="Output 5 5 7 2 2" xfId="38902"/>
    <cellStyle name="Output 5 5 7 3" xfId="38903"/>
    <cellStyle name="Output 5 5 8" xfId="38904"/>
    <cellStyle name="Output 5 5 8 2" xfId="38905"/>
    <cellStyle name="Output 5 5 8 2 2" xfId="38906"/>
    <cellStyle name="Output 5 5 8 3" xfId="38907"/>
    <cellStyle name="Output 5 5 9" xfId="38908"/>
    <cellStyle name="Output 5 5 9 2" xfId="38909"/>
    <cellStyle name="Output 5 5 9 2 2" xfId="38910"/>
    <cellStyle name="Output 5 5 9 3" xfId="38911"/>
    <cellStyle name="Output 5 6" xfId="38912"/>
    <cellStyle name="Output 5 6 10" xfId="38913"/>
    <cellStyle name="Output 5 6 10 2" xfId="38914"/>
    <cellStyle name="Output 5 6 10 2 2" xfId="38915"/>
    <cellStyle name="Output 5 6 10 3" xfId="38916"/>
    <cellStyle name="Output 5 6 11" xfId="38917"/>
    <cellStyle name="Output 5 6 11 2" xfId="38918"/>
    <cellStyle name="Output 5 6 11 2 2" xfId="38919"/>
    <cellStyle name="Output 5 6 11 3" xfId="38920"/>
    <cellStyle name="Output 5 6 12" xfId="38921"/>
    <cellStyle name="Output 5 6 12 2" xfId="38922"/>
    <cellStyle name="Output 5 6 12 2 2" xfId="38923"/>
    <cellStyle name="Output 5 6 12 3" xfId="38924"/>
    <cellStyle name="Output 5 6 13" xfId="38925"/>
    <cellStyle name="Output 5 6 13 2" xfId="38926"/>
    <cellStyle name="Output 5 6 13 2 2" xfId="38927"/>
    <cellStyle name="Output 5 6 13 3" xfId="38928"/>
    <cellStyle name="Output 5 6 14" xfId="38929"/>
    <cellStyle name="Output 5 6 14 2" xfId="38930"/>
    <cellStyle name="Output 5 6 14 2 2" xfId="38931"/>
    <cellStyle name="Output 5 6 14 3" xfId="38932"/>
    <cellStyle name="Output 5 6 15" xfId="38933"/>
    <cellStyle name="Output 5 6 15 2" xfId="38934"/>
    <cellStyle name="Output 5 6 15 2 2" xfId="38935"/>
    <cellStyle name="Output 5 6 15 3" xfId="38936"/>
    <cellStyle name="Output 5 6 16" xfId="38937"/>
    <cellStyle name="Output 5 6 16 2" xfId="38938"/>
    <cellStyle name="Output 5 6 16 2 2" xfId="38939"/>
    <cellStyle name="Output 5 6 16 3" xfId="38940"/>
    <cellStyle name="Output 5 6 17" xfId="38941"/>
    <cellStyle name="Output 5 6 17 2" xfId="38942"/>
    <cellStyle name="Output 5 6 17 2 2" xfId="38943"/>
    <cellStyle name="Output 5 6 17 3" xfId="38944"/>
    <cellStyle name="Output 5 6 18" xfId="38945"/>
    <cellStyle name="Output 5 6 18 2" xfId="38946"/>
    <cellStyle name="Output 5 6 18 2 2" xfId="38947"/>
    <cellStyle name="Output 5 6 18 3" xfId="38948"/>
    <cellStyle name="Output 5 6 19" xfId="38949"/>
    <cellStyle name="Output 5 6 19 2" xfId="38950"/>
    <cellStyle name="Output 5 6 19 2 2" xfId="38951"/>
    <cellStyle name="Output 5 6 19 3" xfId="38952"/>
    <cellStyle name="Output 5 6 2" xfId="38953"/>
    <cellStyle name="Output 5 6 2 2" xfId="38954"/>
    <cellStyle name="Output 5 6 2 2 2" xfId="38955"/>
    <cellStyle name="Output 5 6 2 3" xfId="38956"/>
    <cellStyle name="Output 5 6 20" xfId="38957"/>
    <cellStyle name="Output 5 6 20 2" xfId="38958"/>
    <cellStyle name="Output 5 6 20 2 2" xfId="38959"/>
    <cellStyle name="Output 5 6 20 3" xfId="38960"/>
    <cellStyle name="Output 5 6 21" xfId="38961"/>
    <cellStyle name="Output 5 6 21 2" xfId="38962"/>
    <cellStyle name="Output 5 6 22" xfId="38963"/>
    <cellStyle name="Output 5 6 3" xfId="38964"/>
    <cellStyle name="Output 5 6 3 2" xfId="38965"/>
    <cellStyle name="Output 5 6 3 2 2" xfId="38966"/>
    <cellStyle name="Output 5 6 3 3" xfId="38967"/>
    <cellStyle name="Output 5 6 4" xfId="38968"/>
    <cellStyle name="Output 5 6 4 2" xfId="38969"/>
    <cellStyle name="Output 5 6 4 2 2" xfId="38970"/>
    <cellStyle name="Output 5 6 4 3" xfId="38971"/>
    <cellStyle name="Output 5 6 5" xfId="38972"/>
    <cellStyle name="Output 5 6 5 2" xfId="38973"/>
    <cellStyle name="Output 5 6 5 2 2" xfId="38974"/>
    <cellStyle name="Output 5 6 5 3" xfId="38975"/>
    <cellStyle name="Output 5 6 6" xfId="38976"/>
    <cellStyle name="Output 5 6 6 2" xfId="38977"/>
    <cellStyle name="Output 5 6 6 2 2" xfId="38978"/>
    <cellStyle name="Output 5 6 6 3" xfId="38979"/>
    <cellStyle name="Output 5 6 7" xfId="38980"/>
    <cellStyle name="Output 5 6 7 2" xfId="38981"/>
    <cellStyle name="Output 5 6 7 2 2" xfId="38982"/>
    <cellStyle name="Output 5 6 7 3" xfId="38983"/>
    <cellStyle name="Output 5 6 8" xfId="38984"/>
    <cellStyle name="Output 5 6 8 2" xfId="38985"/>
    <cellStyle name="Output 5 6 8 2 2" xfId="38986"/>
    <cellStyle name="Output 5 6 8 3" xfId="38987"/>
    <cellStyle name="Output 5 6 9" xfId="38988"/>
    <cellStyle name="Output 5 6 9 2" xfId="38989"/>
    <cellStyle name="Output 5 6 9 2 2" xfId="38990"/>
    <cellStyle name="Output 5 6 9 3" xfId="38991"/>
    <cellStyle name="Output 5 7" xfId="38992"/>
    <cellStyle name="Output 5 7 2" xfId="38993"/>
    <cellStyle name="Output 5 7 2 2" xfId="38994"/>
    <cellStyle name="Output 5 7 3" xfId="38995"/>
    <cellStyle name="Output 5 8" xfId="38996"/>
    <cellStyle name="Output 5 8 2" xfId="38997"/>
    <cellStyle name="Output 5 8 2 2" xfId="38998"/>
    <cellStyle name="Output 5 8 3" xfId="38999"/>
    <cellStyle name="Output 5 9" xfId="39000"/>
    <cellStyle name="Output 5 9 2" xfId="39001"/>
    <cellStyle name="Output 5 9 2 2" xfId="39002"/>
    <cellStyle name="Output 5 9 3" xfId="39003"/>
    <cellStyle name="Output 6" xfId="39004"/>
    <cellStyle name="Output 6 10" xfId="39005"/>
    <cellStyle name="Output 6 10 2" xfId="39006"/>
    <cellStyle name="Output 6 10 2 2" xfId="39007"/>
    <cellStyle name="Output 6 10 3" xfId="39008"/>
    <cellStyle name="Output 6 11" xfId="39009"/>
    <cellStyle name="Output 6 11 2" xfId="39010"/>
    <cellStyle name="Output 6 11 2 2" xfId="39011"/>
    <cellStyle name="Output 6 11 3" xfId="39012"/>
    <cellStyle name="Output 6 12" xfId="39013"/>
    <cellStyle name="Output 6 12 2" xfId="39014"/>
    <cellStyle name="Output 6 12 2 2" xfId="39015"/>
    <cellStyle name="Output 6 12 3" xfId="39016"/>
    <cellStyle name="Output 6 13" xfId="39017"/>
    <cellStyle name="Output 6 13 2" xfId="39018"/>
    <cellStyle name="Output 6 13 2 2" xfId="39019"/>
    <cellStyle name="Output 6 13 3" xfId="39020"/>
    <cellStyle name="Output 6 14" xfId="39021"/>
    <cellStyle name="Output 6 14 2" xfId="39022"/>
    <cellStyle name="Output 6 14 2 2" xfId="39023"/>
    <cellStyle name="Output 6 14 3" xfId="39024"/>
    <cellStyle name="Output 6 15" xfId="39025"/>
    <cellStyle name="Output 6 15 2" xfId="39026"/>
    <cellStyle name="Output 6 15 2 2" xfId="39027"/>
    <cellStyle name="Output 6 15 3" xfId="39028"/>
    <cellStyle name="Output 6 16" xfId="39029"/>
    <cellStyle name="Output 6 16 2" xfId="39030"/>
    <cellStyle name="Output 6 16 2 2" xfId="39031"/>
    <cellStyle name="Output 6 16 3" xfId="39032"/>
    <cellStyle name="Output 6 17" xfId="39033"/>
    <cellStyle name="Output 6 17 2" xfId="39034"/>
    <cellStyle name="Output 6 17 2 2" xfId="39035"/>
    <cellStyle name="Output 6 17 3" xfId="39036"/>
    <cellStyle name="Output 6 18" xfId="39037"/>
    <cellStyle name="Output 6 18 2" xfId="39038"/>
    <cellStyle name="Output 6 18 2 2" xfId="39039"/>
    <cellStyle name="Output 6 18 3" xfId="39040"/>
    <cellStyle name="Output 6 19" xfId="39041"/>
    <cellStyle name="Output 6 19 2" xfId="39042"/>
    <cellStyle name="Output 6 19 2 2" xfId="39043"/>
    <cellStyle name="Output 6 19 3" xfId="39044"/>
    <cellStyle name="Output 6 2" xfId="39045"/>
    <cellStyle name="Output 6 2 10" xfId="39046"/>
    <cellStyle name="Output 6 2 10 2" xfId="39047"/>
    <cellStyle name="Output 6 2 10 2 2" xfId="39048"/>
    <cellStyle name="Output 6 2 10 3" xfId="39049"/>
    <cellStyle name="Output 6 2 11" xfId="39050"/>
    <cellStyle name="Output 6 2 11 2" xfId="39051"/>
    <cellStyle name="Output 6 2 11 2 2" xfId="39052"/>
    <cellStyle name="Output 6 2 11 3" xfId="39053"/>
    <cellStyle name="Output 6 2 12" xfId="39054"/>
    <cellStyle name="Output 6 2 12 2" xfId="39055"/>
    <cellStyle name="Output 6 2 12 2 2" xfId="39056"/>
    <cellStyle name="Output 6 2 12 3" xfId="39057"/>
    <cellStyle name="Output 6 2 13" xfId="39058"/>
    <cellStyle name="Output 6 2 13 2" xfId="39059"/>
    <cellStyle name="Output 6 2 13 2 2" xfId="39060"/>
    <cellStyle name="Output 6 2 13 3" xfId="39061"/>
    <cellStyle name="Output 6 2 14" xfId="39062"/>
    <cellStyle name="Output 6 2 14 2" xfId="39063"/>
    <cellStyle name="Output 6 2 14 2 2" xfId="39064"/>
    <cellStyle name="Output 6 2 14 3" xfId="39065"/>
    <cellStyle name="Output 6 2 15" xfId="39066"/>
    <cellStyle name="Output 6 2 15 2" xfId="39067"/>
    <cellStyle name="Output 6 2 15 2 2" xfId="39068"/>
    <cellStyle name="Output 6 2 15 3" xfId="39069"/>
    <cellStyle name="Output 6 2 16" xfId="39070"/>
    <cellStyle name="Output 6 2 16 2" xfId="39071"/>
    <cellStyle name="Output 6 2 16 2 2" xfId="39072"/>
    <cellStyle name="Output 6 2 16 3" xfId="39073"/>
    <cellStyle name="Output 6 2 17" xfId="39074"/>
    <cellStyle name="Output 6 2 17 2" xfId="39075"/>
    <cellStyle name="Output 6 2 17 2 2" xfId="39076"/>
    <cellStyle name="Output 6 2 17 3" xfId="39077"/>
    <cellStyle name="Output 6 2 18" xfId="39078"/>
    <cellStyle name="Output 6 2 18 2" xfId="39079"/>
    <cellStyle name="Output 6 2 18 2 2" xfId="39080"/>
    <cellStyle name="Output 6 2 18 3" xfId="39081"/>
    <cellStyle name="Output 6 2 19" xfId="39082"/>
    <cellStyle name="Output 6 2 19 2" xfId="39083"/>
    <cellStyle name="Output 6 2 19 2 2" xfId="39084"/>
    <cellStyle name="Output 6 2 19 3" xfId="39085"/>
    <cellStyle name="Output 6 2 2" xfId="39086"/>
    <cellStyle name="Output 6 2 2 10" xfId="39087"/>
    <cellStyle name="Output 6 2 2 10 2" xfId="39088"/>
    <cellStyle name="Output 6 2 2 10 2 2" xfId="39089"/>
    <cellStyle name="Output 6 2 2 10 3" xfId="39090"/>
    <cellStyle name="Output 6 2 2 11" xfId="39091"/>
    <cellStyle name="Output 6 2 2 11 2" xfId="39092"/>
    <cellStyle name="Output 6 2 2 11 2 2" xfId="39093"/>
    <cellStyle name="Output 6 2 2 11 3" xfId="39094"/>
    <cellStyle name="Output 6 2 2 12" xfId="39095"/>
    <cellStyle name="Output 6 2 2 12 2" xfId="39096"/>
    <cellStyle name="Output 6 2 2 12 2 2" xfId="39097"/>
    <cellStyle name="Output 6 2 2 12 3" xfId="39098"/>
    <cellStyle name="Output 6 2 2 13" xfId="39099"/>
    <cellStyle name="Output 6 2 2 13 2" xfId="39100"/>
    <cellStyle name="Output 6 2 2 13 2 2" xfId="39101"/>
    <cellStyle name="Output 6 2 2 13 3" xfId="39102"/>
    <cellStyle name="Output 6 2 2 14" xfId="39103"/>
    <cellStyle name="Output 6 2 2 14 2" xfId="39104"/>
    <cellStyle name="Output 6 2 2 14 2 2" xfId="39105"/>
    <cellStyle name="Output 6 2 2 14 3" xfId="39106"/>
    <cellStyle name="Output 6 2 2 15" xfId="39107"/>
    <cellStyle name="Output 6 2 2 15 2" xfId="39108"/>
    <cellStyle name="Output 6 2 2 15 2 2" xfId="39109"/>
    <cellStyle name="Output 6 2 2 15 3" xfId="39110"/>
    <cellStyle name="Output 6 2 2 16" xfId="39111"/>
    <cellStyle name="Output 6 2 2 16 2" xfId="39112"/>
    <cellStyle name="Output 6 2 2 16 2 2" xfId="39113"/>
    <cellStyle name="Output 6 2 2 16 3" xfId="39114"/>
    <cellStyle name="Output 6 2 2 17" xfId="39115"/>
    <cellStyle name="Output 6 2 2 17 2" xfId="39116"/>
    <cellStyle name="Output 6 2 2 17 2 2" xfId="39117"/>
    <cellStyle name="Output 6 2 2 17 3" xfId="39118"/>
    <cellStyle name="Output 6 2 2 18" xfId="39119"/>
    <cellStyle name="Output 6 2 2 18 2" xfId="39120"/>
    <cellStyle name="Output 6 2 2 19" xfId="39121"/>
    <cellStyle name="Output 6 2 2 2" xfId="39122"/>
    <cellStyle name="Output 6 2 2 2 10" xfId="39123"/>
    <cellStyle name="Output 6 2 2 2 10 2" xfId="39124"/>
    <cellStyle name="Output 6 2 2 2 10 2 2" xfId="39125"/>
    <cellStyle name="Output 6 2 2 2 10 3" xfId="39126"/>
    <cellStyle name="Output 6 2 2 2 11" xfId="39127"/>
    <cellStyle name="Output 6 2 2 2 11 2" xfId="39128"/>
    <cellStyle name="Output 6 2 2 2 11 2 2" xfId="39129"/>
    <cellStyle name="Output 6 2 2 2 11 3" xfId="39130"/>
    <cellStyle name="Output 6 2 2 2 12" xfId="39131"/>
    <cellStyle name="Output 6 2 2 2 12 2" xfId="39132"/>
    <cellStyle name="Output 6 2 2 2 12 2 2" xfId="39133"/>
    <cellStyle name="Output 6 2 2 2 12 3" xfId="39134"/>
    <cellStyle name="Output 6 2 2 2 13" xfId="39135"/>
    <cellStyle name="Output 6 2 2 2 13 2" xfId="39136"/>
    <cellStyle name="Output 6 2 2 2 13 2 2" xfId="39137"/>
    <cellStyle name="Output 6 2 2 2 13 3" xfId="39138"/>
    <cellStyle name="Output 6 2 2 2 14" xfId="39139"/>
    <cellStyle name="Output 6 2 2 2 14 2" xfId="39140"/>
    <cellStyle name="Output 6 2 2 2 14 2 2" xfId="39141"/>
    <cellStyle name="Output 6 2 2 2 14 3" xfId="39142"/>
    <cellStyle name="Output 6 2 2 2 15" xfId="39143"/>
    <cellStyle name="Output 6 2 2 2 15 2" xfId="39144"/>
    <cellStyle name="Output 6 2 2 2 15 2 2" xfId="39145"/>
    <cellStyle name="Output 6 2 2 2 15 3" xfId="39146"/>
    <cellStyle name="Output 6 2 2 2 16" xfId="39147"/>
    <cellStyle name="Output 6 2 2 2 16 2" xfId="39148"/>
    <cellStyle name="Output 6 2 2 2 16 2 2" xfId="39149"/>
    <cellStyle name="Output 6 2 2 2 16 3" xfId="39150"/>
    <cellStyle name="Output 6 2 2 2 17" xfId="39151"/>
    <cellStyle name="Output 6 2 2 2 17 2" xfId="39152"/>
    <cellStyle name="Output 6 2 2 2 17 2 2" xfId="39153"/>
    <cellStyle name="Output 6 2 2 2 17 3" xfId="39154"/>
    <cellStyle name="Output 6 2 2 2 18" xfId="39155"/>
    <cellStyle name="Output 6 2 2 2 18 2" xfId="39156"/>
    <cellStyle name="Output 6 2 2 2 18 2 2" xfId="39157"/>
    <cellStyle name="Output 6 2 2 2 18 3" xfId="39158"/>
    <cellStyle name="Output 6 2 2 2 19" xfId="39159"/>
    <cellStyle name="Output 6 2 2 2 19 2" xfId="39160"/>
    <cellStyle name="Output 6 2 2 2 19 2 2" xfId="39161"/>
    <cellStyle name="Output 6 2 2 2 19 3" xfId="39162"/>
    <cellStyle name="Output 6 2 2 2 2" xfId="39163"/>
    <cellStyle name="Output 6 2 2 2 2 2" xfId="39164"/>
    <cellStyle name="Output 6 2 2 2 2 2 2" xfId="39165"/>
    <cellStyle name="Output 6 2 2 2 2 3" xfId="39166"/>
    <cellStyle name="Output 6 2 2 2 20" xfId="39167"/>
    <cellStyle name="Output 6 2 2 2 20 2" xfId="39168"/>
    <cellStyle name="Output 6 2 2 2 20 2 2" xfId="39169"/>
    <cellStyle name="Output 6 2 2 2 20 3" xfId="39170"/>
    <cellStyle name="Output 6 2 2 2 21" xfId="39171"/>
    <cellStyle name="Output 6 2 2 2 21 2" xfId="39172"/>
    <cellStyle name="Output 6 2 2 2 22" xfId="39173"/>
    <cellStyle name="Output 6 2 2 2 3" xfId="39174"/>
    <cellStyle name="Output 6 2 2 2 3 2" xfId="39175"/>
    <cellStyle name="Output 6 2 2 2 3 2 2" xfId="39176"/>
    <cellStyle name="Output 6 2 2 2 3 3" xfId="39177"/>
    <cellStyle name="Output 6 2 2 2 4" xfId="39178"/>
    <cellStyle name="Output 6 2 2 2 4 2" xfId="39179"/>
    <cellStyle name="Output 6 2 2 2 4 2 2" xfId="39180"/>
    <cellStyle name="Output 6 2 2 2 4 3" xfId="39181"/>
    <cellStyle name="Output 6 2 2 2 5" xfId="39182"/>
    <cellStyle name="Output 6 2 2 2 5 2" xfId="39183"/>
    <cellStyle name="Output 6 2 2 2 5 2 2" xfId="39184"/>
    <cellStyle name="Output 6 2 2 2 5 3" xfId="39185"/>
    <cellStyle name="Output 6 2 2 2 6" xfId="39186"/>
    <cellStyle name="Output 6 2 2 2 6 2" xfId="39187"/>
    <cellStyle name="Output 6 2 2 2 6 2 2" xfId="39188"/>
    <cellStyle name="Output 6 2 2 2 6 3" xfId="39189"/>
    <cellStyle name="Output 6 2 2 2 7" xfId="39190"/>
    <cellStyle name="Output 6 2 2 2 7 2" xfId="39191"/>
    <cellStyle name="Output 6 2 2 2 7 2 2" xfId="39192"/>
    <cellStyle name="Output 6 2 2 2 7 3" xfId="39193"/>
    <cellStyle name="Output 6 2 2 2 8" xfId="39194"/>
    <cellStyle name="Output 6 2 2 2 8 2" xfId="39195"/>
    <cellStyle name="Output 6 2 2 2 8 2 2" xfId="39196"/>
    <cellStyle name="Output 6 2 2 2 8 3" xfId="39197"/>
    <cellStyle name="Output 6 2 2 2 9" xfId="39198"/>
    <cellStyle name="Output 6 2 2 2 9 2" xfId="39199"/>
    <cellStyle name="Output 6 2 2 2 9 2 2" xfId="39200"/>
    <cellStyle name="Output 6 2 2 2 9 3" xfId="39201"/>
    <cellStyle name="Output 6 2 2 3" xfId="39202"/>
    <cellStyle name="Output 6 2 2 3 2" xfId="39203"/>
    <cellStyle name="Output 6 2 2 3 2 2" xfId="39204"/>
    <cellStyle name="Output 6 2 2 3 3" xfId="39205"/>
    <cellStyle name="Output 6 2 2 4" xfId="39206"/>
    <cellStyle name="Output 6 2 2 4 2" xfId="39207"/>
    <cellStyle name="Output 6 2 2 4 2 2" xfId="39208"/>
    <cellStyle name="Output 6 2 2 4 3" xfId="39209"/>
    <cellStyle name="Output 6 2 2 5" xfId="39210"/>
    <cellStyle name="Output 6 2 2 5 2" xfId="39211"/>
    <cellStyle name="Output 6 2 2 5 2 2" xfId="39212"/>
    <cellStyle name="Output 6 2 2 5 3" xfId="39213"/>
    <cellStyle name="Output 6 2 2 6" xfId="39214"/>
    <cellStyle name="Output 6 2 2 6 2" xfId="39215"/>
    <cellStyle name="Output 6 2 2 6 2 2" xfId="39216"/>
    <cellStyle name="Output 6 2 2 6 3" xfId="39217"/>
    <cellStyle name="Output 6 2 2 7" xfId="39218"/>
    <cellStyle name="Output 6 2 2 7 2" xfId="39219"/>
    <cellStyle name="Output 6 2 2 7 2 2" xfId="39220"/>
    <cellStyle name="Output 6 2 2 7 3" xfId="39221"/>
    <cellStyle name="Output 6 2 2 8" xfId="39222"/>
    <cellStyle name="Output 6 2 2 8 2" xfId="39223"/>
    <cellStyle name="Output 6 2 2 8 2 2" xfId="39224"/>
    <cellStyle name="Output 6 2 2 8 3" xfId="39225"/>
    <cellStyle name="Output 6 2 2 9" xfId="39226"/>
    <cellStyle name="Output 6 2 2 9 2" xfId="39227"/>
    <cellStyle name="Output 6 2 2 9 2 2" xfId="39228"/>
    <cellStyle name="Output 6 2 2 9 3" xfId="39229"/>
    <cellStyle name="Output 6 2 20" xfId="39230"/>
    <cellStyle name="Output 6 2 20 2" xfId="39231"/>
    <cellStyle name="Output 6 2 20 2 2" xfId="39232"/>
    <cellStyle name="Output 6 2 20 3" xfId="39233"/>
    <cellStyle name="Output 6 2 21" xfId="39234"/>
    <cellStyle name="Output 6 2 21 2" xfId="39235"/>
    <cellStyle name="Output 6 2 22" xfId="39236"/>
    <cellStyle name="Output 6 2 3" xfId="39237"/>
    <cellStyle name="Output 6 2 3 10" xfId="39238"/>
    <cellStyle name="Output 6 2 3 10 2" xfId="39239"/>
    <cellStyle name="Output 6 2 3 10 2 2" xfId="39240"/>
    <cellStyle name="Output 6 2 3 10 3" xfId="39241"/>
    <cellStyle name="Output 6 2 3 11" xfId="39242"/>
    <cellStyle name="Output 6 2 3 11 2" xfId="39243"/>
    <cellStyle name="Output 6 2 3 11 2 2" xfId="39244"/>
    <cellStyle name="Output 6 2 3 11 3" xfId="39245"/>
    <cellStyle name="Output 6 2 3 12" xfId="39246"/>
    <cellStyle name="Output 6 2 3 12 2" xfId="39247"/>
    <cellStyle name="Output 6 2 3 12 2 2" xfId="39248"/>
    <cellStyle name="Output 6 2 3 12 3" xfId="39249"/>
    <cellStyle name="Output 6 2 3 13" xfId="39250"/>
    <cellStyle name="Output 6 2 3 13 2" xfId="39251"/>
    <cellStyle name="Output 6 2 3 13 2 2" xfId="39252"/>
    <cellStyle name="Output 6 2 3 13 3" xfId="39253"/>
    <cellStyle name="Output 6 2 3 14" xfId="39254"/>
    <cellStyle name="Output 6 2 3 14 2" xfId="39255"/>
    <cellStyle name="Output 6 2 3 14 2 2" xfId="39256"/>
    <cellStyle name="Output 6 2 3 14 3" xfId="39257"/>
    <cellStyle name="Output 6 2 3 15" xfId="39258"/>
    <cellStyle name="Output 6 2 3 15 2" xfId="39259"/>
    <cellStyle name="Output 6 2 3 15 2 2" xfId="39260"/>
    <cellStyle name="Output 6 2 3 15 3" xfId="39261"/>
    <cellStyle name="Output 6 2 3 16" xfId="39262"/>
    <cellStyle name="Output 6 2 3 16 2" xfId="39263"/>
    <cellStyle name="Output 6 2 3 16 2 2" xfId="39264"/>
    <cellStyle name="Output 6 2 3 16 3" xfId="39265"/>
    <cellStyle name="Output 6 2 3 17" xfId="39266"/>
    <cellStyle name="Output 6 2 3 17 2" xfId="39267"/>
    <cellStyle name="Output 6 2 3 17 2 2" xfId="39268"/>
    <cellStyle name="Output 6 2 3 17 3" xfId="39269"/>
    <cellStyle name="Output 6 2 3 18" xfId="39270"/>
    <cellStyle name="Output 6 2 3 18 2" xfId="39271"/>
    <cellStyle name="Output 6 2 3 19" xfId="39272"/>
    <cellStyle name="Output 6 2 3 2" xfId="39273"/>
    <cellStyle name="Output 6 2 3 2 10" xfId="39274"/>
    <cellStyle name="Output 6 2 3 2 10 2" xfId="39275"/>
    <cellStyle name="Output 6 2 3 2 10 2 2" xfId="39276"/>
    <cellStyle name="Output 6 2 3 2 10 3" xfId="39277"/>
    <cellStyle name="Output 6 2 3 2 11" xfId="39278"/>
    <cellStyle name="Output 6 2 3 2 11 2" xfId="39279"/>
    <cellStyle name="Output 6 2 3 2 11 2 2" xfId="39280"/>
    <cellStyle name="Output 6 2 3 2 11 3" xfId="39281"/>
    <cellStyle name="Output 6 2 3 2 12" xfId="39282"/>
    <cellStyle name="Output 6 2 3 2 12 2" xfId="39283"/>
    <cellStyle name="Output 6 2 3 2 12 2 2" xfId="39284"/>
    <cellStyle name="Output 6 2 3 2 12 3" xfId="39285"/>
    <cellStyle name="Output 6 2 3 2 13" xfId="39286"/>
    <cellStyle name="Output 6 2 3 2 13 2" xfId="39287"/>
    <cellStyle name="Output 6 2 3 2 13 2 2" xfId="39288"/>
    <cellStyle name="Output 6 2 3 2 13 3" xfId="39289"/>
    <cellStyle name="Output 6 2 3 2 14" xfId="39290"/>
    <cellStyle name="Output 6 2 3 2 14 2" xfId="39291"/>
    <cellStyle name="Output 6 2 3 2 14 2 2" xfId="39292"/>
    <cellStyle name="Output 6 2 3 2 14 3" xfId="39293"/>
    <cellStyle name="Output 6 2 3 2 15" xfId="39294"/>
    <cellStyle name="Output 6 2 3 2 15 2" xfId="39295"/>
    <cellStyle name="Output 6 2 3 2 15 2 2" xfId="39296"/>
    <cellStyle name="Output 6 2 3 2 15 3" xfId="39297"/>
    <cellStyle name="Output 6 2 3 2 16" xfId="39298"/>
    <cellStyle name="Output 6 2 3 2 16 2" xfId="39299"/>
    <cellStyle name="Output 6 2 3 2 16 2 2" xfId="39300"/>
    <cellStyle name="Output 6 2 3 2 16 3" xfId="39301"/>
    <cellStyle name="Output 6 2 3 2 17" xfId="39302"/>
    <cellStyle name="Output 6 2 3 2 17 2" xfId="39303"/>
    <cellStyle name="Output 6 2 3 2 17 2 2" xfId="39304"/>
    <cellStyle name="Output 6 2 3 2 17 3" xfId="39305"/>
    <cellStyle name="Output 6 2 3 2 18" xfId="39306"/>
    <cellStyle name="Output 6 2 3 2 18 2" xfId="39307"/>
    <cellStyle name="Output 6 2 3 2 18 2 2" xfId="39308"/>
    <cellStyle name="Output 6 2 3 2 18 3" xfId="39309"/>
    <cellStyle name="Output 6 2 3 2 19" xfId="39310"/>
    <cellStyle name="Output 6 2 3 2 19 2" xfId="39311"/>
    <cellStyle name="Output 6 2 3 2 19 2 2" xfId="39312"/>
    <cellStyle name="Output 6 2 3 2 19 3" xfId="39313"/>
    <cellStyle name="Output 6 2 3 2 2" xfId="39314"/>
    <cellStyle name="Output 6 2 3 2 2 2" xfId="39315"/>
    <cellStyle name="Output 6 2 3 2 2 2 2" xfId="39316"/>
    <cellStyle name="Output 6 2 3 2 2 3" xfId="39317"/>
    <cellStyle name="Output 6 2 3 2 20" xfId="39318"/>
    <cellStyle name="Output 6 2 3 2 20 2" xfId="39319"/>
    <cellStyle name="Output 6 2 3 2 20 2 2" xfId="39320"/>
    <cellStyle name="Output 6 2 3 2 20 3" xfId="39321"/>
    <cellStyle name="Output 6 2 3 2 21" xfId="39322"/>
    <cellStyle name="Output 6 2 3 2 21 2" xfId="39323"/>
    <cellStyle name="Output 6 2 3 2 22" xfId="39324"/>
    <cellStyle name="Output 6 2 3 2 3" xfId="39325"/>
    <cellStyle name="Output 6 2 3 2 3 2" xfId="39326"/>
    <cellStyle name="Output 6 2 3 2 3 2 2" xfId="39327"/>
    <cellStyle name="Output 6 2 3 2 3 3" xfId="39328"/>
    <cellStyle name="Output 6 2 3 2 4" xfId="39329"/>
    <cellStyle name="Output 6 2 3 2 4 2" xfId="39330"/>
    <cellStyle name="Output 6 2 3 2 4 2 2" xfId="39331"/>
    <cellStyle name="Output 6 2 3 2 4 3" xfId="39332"/>
    <cellStyle name="Output 6 2 3 2 5" xfId="39333"/>
    <cellStyle name="Output 6 2 3 2 5 2" xfId="39334"/>
    <cellStyle name="Output 6 2 3 2 5 2 2" xfId="39335"/>
    <cellStyle name="Output 6 2 3 2 5 3" xfId="39336"/>
    <cellStyle name="Output 6 2 3 2 6" xfId="39337"/>
    <cellStyle name="Output 6 2 3 2 6 2" xfId="39338"/>
    <cellStyle name="Output 6 2 3 2 6 2 2" xfId="39339"/>
    <cellStyle name="Output 6 2 3 2 6 3" xfId="39340"/>
    <cellStyle name="Output 6 2 3 2 7" xfId="39341"/>
    <cellStyle name="Output 6 2 3 2 7 2" xfId="39342"/>
    <cellStyle name="Output 6 2 3 2 7 2 2" xfId="39343"/>
    <cellStyle name="Output 6 2 3 2 7 3" xfId="39344"/>
    <cellStyle name="Output 6 2 3 2 8" xfId="39345"/>
    <cellStyle name="Output 6 2 3 2 8 2" xfId="39346"/>
    <cellStyle name="Output 6 2 3 2 8 2 2" xfId="39347"/>
    <cellStyle name="Output 6 2 3 2 8 3" xfId="39348"/>
    <cellStyle name="Output 6 2 3 2 9" xfId="39349"/>
    <cellStyle name="Output 6 2 3 2 9 2" xfId="39350"/>
    <cellStyle name="Output 6 2 3 2 9 2 2" xfId="39351"/>
    <cellStyle name="Output 6 2 3 2 9 3" xfId="39352"/>
    <cellStyle name="Output 6 2 3 3" xfId="39353"/>
    <cellStyle name="Output 6 2 3 3 2" xfId="39354"/>
    <cellStyle name="Output 6 2 3 3 2 2" xfId="39355"/>
    <cellStyle name="Output 6 2 3 3 3" xfId="39356"/>
    <cellStyle name="Output 6 2 3 4" xfId="39357"/>
    <cellStyle name="Output 6 2 3 4 2" xfId="39358"/>
    <cellStyle name="Output 6 2 3 4 2 2" xfId="39359"/>
    <cellStyle name="Output 6 2 3 4 3" xfId="39360"/>
    <cellStyle name="Output 6 2 3 5" xfId="39361"/>
    <cellStyle name="Output 6 2 3 5 2" xfId="39362"/>
    <cellStyle name="Output 6 2 3 5 2 2" xfId="39363"/>
    <cellStyle name="Output 6 2 3 5 3" xfId="39364"/>
    <cellStyle name="Output 6 2 3 6" xfId="39365"/>
    <cellStyle name="Output 6 2 3 6 2" xfId="39366"/>
    <cellStyle name="Output 6 2 3 6 2 2" xfId="39367"/>
    <cellStyle name="Output 6 2 3 6 3" xfId="39368"/>
    <cellStyle name="Output 6 2 3 7" xfId="39369"/>
    <cellStyle name="Output 6 2 3 7 2" xfId="39370"/>
    <cellStyle name="Output 6 2 3 7 2 2" xfId="39371"/>
    <cellStyle name="Output 6 2 3 7 3" xfId="39372"/>
    <cellStyle name="Output 6 2 3 8" xfId="39373"/>
    <cellStyle name="Output 6 2 3 8 2" xfId="39374"/>
    <cellStyle name="Output 6 2 3 8 2 2" xfId="39375"/>
    <cellStyle name="Output 6 2 3 8 3" xfId="39376"/>
    <cellStyle name="Output 6 2 3 9" xfId="39377"/>
    <cellStyle name="Output 6 2 3 9 2" xfId="39378"/>
    <cellStyle name="Output 6 2 3 9 2 2" xfId="39379"/>
    <cellStyle name="Output 6 2 3 9 3" xfId="39380"/>
    <cellStyle name="Output 6 2 4" xfId="39381"/>
    <cellStyle name="Output 6 2 4 10" xfId="39382"/>
    <cellStyle name="Output 6 2 4 10 2" xfId="39383"/>
    <cellStyle name="Output 6 2 4 10 2 2" xfId="39384"/>
    <cellStyle name="Output 6 2 4 10 3" xfId="39385"/>
    <cellStyle name="Output 6 2 4 11" xfId="39386"/>
    <cellStyle name="Output 6 2 4 11 2" xfId="39387"/>
    <cellStyle name="Output 6 2 4 11 2 2" xfId="39388"/>
    <cellStyle name="Output 6 2 4 11 3" xfId="39389"/>
    <cellStyle name="Output 6 2 4 12" xfId="39390"/>
    <cellStyle name="Output 6 2 4 12 2" xfId="39391"/>
    <cellStyle name="Output 6 2 4 12 2 2" xfId="39392"/>
    <cellStyle name="Output 6 2 4 12 3" xfId="39393"/>
    <cellStyle name="Output 6 2 4 13" xfId="39394"/>
    <cellStyle name="Output 6 2 4 13 2" xfId="39395"/>
    <cellStyle name="Output 6 2 4 13 2 2" xfId="39396"/>
    <cellStyle name="Output 6 2 4 13 3" xfId="39397"/>
    <cellStyle name="Output 6 2 4 14" xfId="39398"/>
    <cellStyle name="Output 6 2 4 14 2" xfId="39399"/>
    <cellStyle name="Output 6 2 4 14 2 2" xfId="39400"/>
    <cellStyle name="Output 6 2 4 14 3" xfId="39401"/>
    <cellStyle name="Output 6 2 4 15" xfId="39402"/>
    <cellStyle name="Output 6 2 4 15 2" xfId="39403"/>
    <cellStyle name="Output 6 2 4 15 2 2" xfId="39404"/>
    <cellStyle name="Output 6 2 4 15 3" xfId="39405"/>
    <cellStyle name="Output 6 2 4 16" xfId="39406"/>
    <cellStyle name="Output 6 2 4 16 2" xfId="39407"/>
    <cellStyle name="Output 6 2 4 16 2 2" xfId="39408"/>
    <cellStyle name="Output 6 2 4 16 3" xfId="39409"/>
    <cellStyle name="Output 6 2 4 17" xfId="39410"/>
    <cellStyle name="Output 6 2 4 17 2" xfId="39411"/>
    <cellStyle name="Output 6 2 4 17 2 2" xfId="39412"/>
    <cellStyle name="Output 6 2 4 17 3" xfId="39413"/>
    <cellStyle name="Output 6 2 4 18" xfId="39414"/>
    <cellStyle name="Output 6 2 4 18 2" xfId="39415"/>
    <cellStyle name="Output 6 2 4 18 2 2" xfId="39416"/>
    <cellStyle name="Output 6 2 4 18 3" xfId="39417"/>
    <cellStyle name="Output 6 2 4 19" xfId="39418"/>
    <cellStyle name="Output 6 2 4 19 2" xfId="39419"/>
    <cellStyle name="Output 6 2 4 19 2 2" xfId="39420"/>
    <cellStyle name="Output 6 2 4 19 3" xfId="39421"/>
    <cellStyle name="Output 6 2 4 2" xfId="39422"/>
    <cellStyle name="Output 6 2 4 2 10" xfId="39423"/>
    <cellStyle name="Output 6 2 4 2 10 2" xfId="39424"/>
    <cellStyle name="Output 6 2 4 2 10 2 2" xfId="39425"/>
    <cellStyle name="Output 6 2 4 2 10 3" xfId="39426"/>
    <cellStyle name="Output 6 2 4 2 11" xfId="39427"/>
    <cellStyle name="Output 6 2 4 2 11 2" xfId="39428"/>
    <cellStyle name="Output 6 2 4 2 11 2 2" xfId="39429"/>
    <cellStyle name="Output 6 2 4 2 11 3" xfId="39430"/>
    <cellStyle name="Output 6 2 4 2 12" xfId="39431"/>
    <cellStyle name="Output 6 2 4 2 12 2" xfId="39432"/>
    <cellStyle name="Output 6 2 4 2 12 2 2" xfId="39433"/>
    <cellStyle name="Output 6 2 4 2 12 3" xfId="39434"/>
    <cellStyle name="Output 6 2 4 2 13" xfId="39435"/>
    <cellStyle name="Output 6 2 4 2 13 2" xfId="39436"/>
    <cellStyle name="Output 6 2 4 2 13 2 2" xfId="39437"/>
    <cellStyle name="Output 6 2 4 2 13 3" xfId="39438"/>
    <cellStyle name="Output 6 2 4 2 14" xfId="39439"/>
    <cellStyle name="Output 6 2 4 2 14 2" xfId="39440"/>
    <cellStyle name="Output 6 2 4 2 14 2 2" xfId="39441"/>
    <cellStyle name="Output 6 2 4 2 14 3" xfId="39442"/>
    <cellStyle name="Output 6 2 4 2 15" xfId="39443"/>
    <cellStyle name="Output 6 2 4 2 15 2" xfId="39444"/>
    <cellStyle name="Output 6 2 4 2 15 2 2" xfId="39445"/>
    <cellStyle name="Output 6 2 4 2 15 3" xfId="39446"/>
    <cellStyle name="Output 6 2 4 2 16" xfId="39447"/>
    <cellStyle name="Output 6 2 4 2 16 2" xfId="39448"/>
    <cellStyle name="Output 6 2 4 2 16 2 2" xfId="39449"/>
    <cellStyle name="Output 6 2 4 2 16 3" xfId="39450"/>
    <cellStyle name="Output 6 2 4 2 17" xfId="39451"/>
    <cellStyle name="Output 6 2 4 2 17 2" xfId="39452"/>
    <cellStyle name="Output 6 2 4 2 17 2 2" xfId="39453"/>
    <cellStyle name="Output 6 2 4 2 17 3" xfId="39454"/>
    <cellStyle name="Output 6 2 4 2 18" xfId="39455"/>
    <cellStyle name="Output 6 2 4 2 18 2" xfId="39456"/>
    <cellStyle name="Output 6 2 4 2 18 2 2" xfId="39457"/>
    <cellStyle name="Output 6 2 4 2 18 3" xfId="39458"/>
    <cellStyle name="Output 6 2 4 2 19" xfId="39459"/>
    <cellStyle name="Output 6 2 4 2 19 2" xfId="39460"/>
    <cellStyle name="Output 6 2 4 2 19 2 2" xfId="39461"/>
    <cellStyle name="Output 6 2 4 2 19 3" xfId="39462"/>
    <cellStyle name="Output 6 2 4 2 2" xfId="39463"/>
    <cellStyle name="Output 6 2 4 2 2 2" xfId="39464"/>
    <cellStyle name="Output 6 2 4 2 2 2 2" xfId="39465"/>
    <cellStyle name="Output 6 2 4 2 2 3" xfId="39466"/>
    <cellStyle name="Output 6 2 4 2 20" xfId="39467"/>
    <cellStyle name="Output 6 2 4 2 20 2" xfId="39468"/>
    <cellStyle name="Output 6 2 4 2 20 2 2" xfId="39469"/>
    <cellStyle name="Output 6 2 4 2 20 3" xfId="39470"/>
    <cellStyle name="Output 6 2 4 2 21" xfId="39471"/>
    <cellStyle name="Output 6 2 4 2 21 2" xfId="39472"/>
    <cellStyle name="Output 6 2 4 2 22" xfId="39473"/>
    <cellStyle name="Output 6 2 4 2 3" xfId="39474"/>
    <cellStyle name="Output 6 2 4 2 3 2" xfId="39475"/>
    <cellStyle name="Output 6 2 4 2 3 2 2" xfId="39476"/>
    <cellStyle name="Output 6 2 4 2 3 3" xfId="39477"/>
    <cellStyle name="Output 6 2 4 2 4" xfId="39478"/>
    <cellStyle name="Output 6 2 4 2 4 2" xfId="39479"/>
    <cellStyle name="Output 6 2 4 2 4 2 2" xfId="39480"/>
    <cellStyle name="Output 6 2 4 2 4 3" xfId="39481"/>
    <cellStyle name="Output 6 2 4 2 5" xfId="39482"/>
    <cellStyle name="Output 6 2 4 2 5 2" xfId="39483"/>
    <cellStyle name="Output 6 2 4 2 5 2 2" xfId="39484"/>
    <cellStyle name="Output 6 2 4 2 5 3" xfId="39485"/>
    <cellStyle name="Output 6 2 4 2 6" xfId="39486"/>
    <cellStyle name="Output 6 2 4 2 6 2" xfId="39487"/>
    <cellStyle name="Output 6 2 4 2 6 2 2" xfId="39488"/>
    <cellStyle name="Output 6 2 4 2 6 3" xfId="39489"/>
    <cellStyle name="Output 6 2 4 2 7" xfId="39490"/>
    <cellStyle name="Output 6 2 4 2 7 2" xfId="39491"/>
    <cellStyle name="Output 6 2 4 2 7 2 2" xfId="39492"/>
    <cellStyle name="Output 6 2 4 2 7 3" xfId="39493"/>
    <cellStyle name="Output 6 2 4 2 8" xfId="39494"/>
    <cellStyle name="Output 6 2 4 2 8 2" xfId="39495"/>
    <cellStyle name="Output 6 2 4 2 8 2 2" xfId="39496"/>
    <cellStyle name="Output 6 2 4 2 8 3" xfId="39497"/>
    <cellStyle name="Output 6 2 4 2 9" xfId="39498"/>
    <cellStyle name="Output 6 2 4 2 9 2" xfId="39499"/>
    <cellStyle name="Output 6 2 4 2 9 2 2" xfId="39500"/>
    <cellStyle name="Output 6 2 4 2 9 3" xfId="39501"/>
    <cellStyle name="Output 6 2 4 20" xfId="39502"/>
    <cellStyle name="Output 6 2 4 20 2" xfId="39503"/>
    <cellStyle name="Output 6 2 4 20 2 2" xfId="39504"/>
    <cellStyle name="Output 6 2 4 20 3" xfId="39505"/>
    <cellStyle name="Output 6 2 4 21" xfId="39506"/>
    <cellStyle name="Output 6 2 4 21 2" xfId="39507"/>
    <cellStyle name="Output 6 2 4 21 2 2" xfId="39508"/>
    <cellStyle name="Output 6 2 4 21 3" xfId="39509"/>
    <cellStyle name="Output 6 2 4 22" xfId="39510"/>
    <cellStyle name="Output 6 2 4 22 2" xfId="39511"/>
    <cellStyle name="Output 6 2 4 23" xfId="39512"/>
    <cellStyle name="Output 6 2 4 3" xfId="39513"/>
    <cellStyle name="Output 6 2 4 3 2" xfId="39514"/>
    <cellStyle name="Output 6 2 4 3 2 2" xfId="39515"/>
    <cellStyle name="Output 6 2 4 3 3" xfId="39516"/>
    <cellStyle name="Output 6 2 4 4" xfId="39517"/>
    <cellStyle name="Output 6 2 4 4 2" xfId="39518"/>
    <cellStyle name="Output 6 2 4 4 2 2" xfId="39519"/>
    <cellStyle name="Output 6 2 4 4 3" xfId="39520"/>
    <cellStyle name="Output 6 2 4 5" xfId="39521"/>
    <cellStyle name="Output 6 2 4 5 2" xfId="39522"/>
    <cellStyle name="Output 6 2 4 5 2 2" xfId="39523"/>
    <cellStyle name="Output 6 2 4 5 3" xfId="39524"/>
    <cellStyle name="Output 6 2 4 6" xfId="39525"/>
    <cellStyle name="Output 6 2 4 6 2" xfId="39526"/>
    <cellStyle name="Output 6 2 4 6 2 2" xfId="39527"/>
    <cellStyle name="Output 6 2 4 6 3" xfId="39528"/>
    <cellStyle name="Output 6 2 4 7" xfId="39529"/>
    <cellStyle name="Output 6 2 4 7 2" xfId="39530"/>
    <cellStyle name="Output 6 2 4 7 2 2" xfId="39531"/>
    <cellStyle name="Output 6 2 4 7 3" xfId="39532"/>
    <cellStyle name="Output 6 2 4 8" xfId="39533"/>
    <cellStyle name="Output 6 2 4 8 2" xfId="39534"/>
    <cellStyle name="Output 6 2 4 8 2 2" xfId="39535"/>
    <cellStyle name="Output 6 2 4 8 3" xfId="39536"/>
    <cellStyle name="Output 6 2 4 9" xfId="39537"/>
    <cellStyle name="Output 6 2 4 9 2" xfId="39538"/>
    <cellStyle name="Output 6 2 4 9 2 2" xfId="39539"/>
    <cellStyle name="Output 6 2 4 9 3" xfId="39540"/>
    <cellStyle name="Output 6 2 5" xfId="39541"/>
    <cellStyle name="Output 6 2 5 10" xfId="39542"/>
    <cellStyle name="Output 6 2 5 10 2" xfId="39543"/>
    <cellStyle name="Output 6 2 5 10 2 2" xfId="39544"/>
    <cellStyle name="Output 6 2 5 10 3" xfId="39545"/>
    <cellStyle name="Output 6 2 5 11" xfId="39546"/>
    <cellStyle name="Output 6 2 5 11 2" xfId="39547"/>
    <cellStyle name="Output 6 2 5 11 2 2" xfId="39548"/>
    <cellStyle name="Output 6 2 5 11 3" xfId="39549"/>
    <cellStyle name="Output 6 2 5 12" xfId="39550"/>
    <cellStyle name="Output 6 2 5 12 2" xfId="39551"/>
    <cellStyle name="Output 6 2 5 12 2 2" xfId="39552"/>
    <cellStyle name="Output 6 2 5 12 3" xfId="39553"/>
    <cellStyle name="Output 6 2 5 13" xfId="39554"/>
    <cellStyle name="Output 6 2 5 13 2" xfId="39555"/>
    <cellStyle name="Output 6 2 5 13 2 2" xfId="39556"/>
    <cellStyle name="Output 6 2 5 13 3" xfId="39557"/>
    <cellStyle name="Output 6 2 5 14" xfId="39558"/>
    <cellStyle name="Output 6 2 5 14 2" xfId="39559"/>
    <cellStyle name="Output 6 2 5 14 2 2" xfId="39560"/>
    <cellStyle name="Output 6 2 5 14 3" xfId="39561"/>
    <cellStyle name="Output 6 2 5 15" xfId="39562"/>
    <cellStyle name="Output 6 2 5 15 2" xfId="39563"/>
    <cellStyle name="Output 6 2 5 15 2 2" xfId="39564"/>
    <cellStyle name="Output 6 2 5 15 3" xfId="39565"/>
    <cellStyle name="Output 6 2 5 16" xfId="39566"/>
    <cellStyle name="Output 6 2 5 16 2" xfId="39567"/>
    <cellStyle name="Output 6 2 5 16 2 2" xfId="39568"/>
    <cellStyle name="Output 6 2 5 16 3" xfId="39569"/>
    <cellStyle name="Output 6 2 5 17" xfId="39570"/>
    <cellStyle name="Output 6 2 5 17 2" xfId="39571"/>
    <cellStyle name="Output 6 2 5 17 2 2" xfId="39572"/>
    <cellStyle name="Output 6 2 5 17 3" xfId="39573"/>
    <cellStyle name="Output 6 2 5 18" xfId="39574"/>
    <cellStyle name="Output 6 2 5 18 2" xfId="39575"/>
    <cellStyle name="Output 6 2 5 18 2 2" xfId="39576"/>
    <cellStyle name="Output 6 2 5 18 3" xfId="39577"/>
    <cellStyle name="Output 6 2 5 19" xfId="39578"/>
    <cellStyle name="Output 6 2 5 19 2" xfId="39579"/>
    <cellStyle name="Output 6 2 5 19 2 2" xfId="39580"/>
    <cellStyle name="Output 6 2 5 19 3" xfId="39581"/>
    <cellStyle name="Output 6 2 5 2" xfId="39582"/>
    <cellStyle name="Output 6 2 5 2 2" xfId="39583"/>
    <cellStyle name="Output 6 2 5 2 2 2" xfId="39584"/>
    <cellStyle name="Output 6 2 5 2 3" xfId="39585"/>
    <cellStyle name="Output 6 2 5 20" xfId="39586"/>
    <cellStyle name="Output 6 2 5 20 2" xfId="39587"/>
    <cellStyle name="Output 6 2 5 20 2 2" xfId="39588"/>
    <cellStyle name="Output 6 2 5 20 3" xfId="39589"/>
    <cellStyle name="Output 6 2 5 21" xfId="39590"/>
    <cellStyle name="Output 6 2 5 21 2" xfId="39591"/>
    <cellStyle name="Output 6 2 5 22" xfId="39592"/>
    <cellStyle name="Output 6 2 5 3" xfId="39593"/>
    <cellStyle name="Output 6 2 5 3 2" xfId="39594"/>
    <cellStyle name="Output 6 2 5 3 2 2" xfId="39595"/>
    <cellStyle name="Output 6 2 5 3 3" xfId="39596"/>
    <cellStyle name="Output 6 2 5 4" xfId="39597"/>
    <cellStyle name="Output 6 2 5 4 2" xfId="39598"/>
    <cellStyle name="Output 6 2 5 4 2 2" xfId="39599"/>
    <cellStyle name="Output 6 2 5 4 3" xfId="39600"/>
    <cellStyle name="Output 6 2 5 5" xfId="39601"/>
    <cellStyle name="Output 6 2 5 5 2" xfId="39602"/>
    <cellStyle name="Output 6 2 5 5 2 2" xfId="39603"/>
    <cellStyle name="Output 6 2 5 5 3" xfId="39604"/>
    <cellStyle name="Output 6 2 5 6" xfId="39605"/>
    <cellStyle name="Output 6 2 5 6 2" xfId="39606"/>
    <cellStyle name="Output 6 2 5 6 2 2" xfId="39607"/>
    <cellStyle name="Output 6 2 5 6 3" xfId="39608"/>
    <cellStyle name="Output 6 2 5 7" xfId="39609"/>
    <cellStyle name="Output 6 2 5 7 2" xfId="39610"/>
    <cellStyle name="Output 6 2 5 7 2 2" xfId="39611"/>
    <cellStyle name="Output 6 2 5 7 3" xfId="39612"/>
    <cellStyle name="Output 6 2 5 8" xfId="39613"/>
    <cellStyle name="Output 6 2 5 8 2" xfId="39614"/>
    <cellStyle name="Output 6 2 5 8 2 2" xfId="39615"/>
    <cellStyle name="Output 6 2 5 8 3" xfId="39616"/>
    <cellStyle name="Output 6 2 5 9" xfId="39617"/>
    <cellStyle name="Output 6 2 5 9 2" xfId="39618"/>
    <cellStyle name="Output 6 2 5 9 2 2" xfId="39619"/>
    <cellStyle name="Output 6 2 5 9 3" xfId="39620"/>
    <cellStyle name="Output 6 2 6" xfId="39621"/>
    <cellStyle name="Output 6 2 6 2" xfId="39622"/>
    <cellStyle name="Output 6 2 6 2 2" xfId="39623"/>
    <cellStyle name="Output 6 2 6 3" xfId="39624"/>
    <cellStyle name="Output 6 2 7" xfId="39625"/>
    <cellStyle name="Output 6 2 7 2" xfId="39626"/>
    <cellStyle name="Output 6 2 7 2 2" xfId="39627"/>
    <cellStyle name="Output 6 2 7 3" xfId="39628"/>
    <cellStyle name="Output 6 2 8" xfId="39629"/>
    <cellStyle name="Output 6 2 8 2" xfId="39630"/>
    <cellStyle name="Output 6 2 8 2 2" xfId="39631"/>
    <cellStyle name="Output 6 2 8 3" xfId="39632"/>
    <cellStyle name="Output 6 2 9" xfId="39633"/>
    <cellStyle name="Output 6 2 9 2" xfId="39634"/>
    <cellStyle name="Output 6 2 9 2 2" xfId="39635"/>
    <cellStyle name="Output 6 2 9 3" xfId="39636"/>
    <cellStyle name="Output 6 20" xfId="39637"/>
    <cellStyle name="Output 6 20 2" xfId="39638"/>
    <cellStyle name="Output 6 20 2 2" xfId="39639"/>
    <cellStyle name="Output 6 20 3" xfId="39640"/>
    <cellStyle name="Output 6 21" xfId="39641"/>
    <cellStyle name="Output 6 21 2" xfId="39642"/>
    <cellStyle name="Output 6 21 2 2" xfId="39643"/>
    <cellStyle name="Output 6 21 3" xfId="39644"/>
    <cellStyle name="Output 6 22" xfId="39645"/>
    <cellStyle name="Output 6 22 2" xfId="39646"/>
    <cellStyle name="Output 6 23" xfId="39647"/>
    <cellStyle name="Output 6 24" xfId="39648"/>
    <cellStyle name="Output 6 25" xfId="39649"/>
    <cellStyle name="Output 6 26" xfId="39650"/>
    <cellStyle name="Output 6 3" xfId="39651"/>
    <cellStyle name="Output 6 3 10" xfId="39652"/>
    <cellStyle name="Output 6 3 10 2" xfId="39653"/>
    <cellStyle name="Output 6 3 10 2 2" xfId="39654"/>
    <cellStyle name="Output 6 3 10 3" xfId="39655"/>
    <cellStyle name="Output 6 3 11" xfId="39656"/>
    <cellStyle name="Output 6 3 11 2" xfId="39657"/>
    <cellStyle name="Output 6 3 11 2 2" xfId="39658"/>
    <cellStyle name="Output 6 3 11 3" xfId="39659"/>
    <cellStyle name="Output 6 3 12" xfId="39660"/>
    <cellStyle name="Output 6 3 12 2" xfId="39661"/>
    <cellStyle name="Output 6 3 12 2 2" xfId="39662"/>
    <cellStyle name="Output 6 3 12 3" xfId="39663"/>
    <cellStyle name="Output 6 3 13" xfId="39664"/>
    <cellStyle name="Output 6 3 13 2" xfId="39665"/>
    <cellStyle name="Output 6 3 13 2 2" xfId="39666"/>
    <cellStyle name="Output 6 3 13 3" xfId="39667"/>
    <cellStyle name="Output 6 3 14" xfId="39668"/>
    <cellStyle name="Output 6 3 14 2" xfId="39669"/>
    <cellStyle name="Output 6 3 14 2 2" xfId="39670"/>
    <cellStyle name="Output 6 3 14 3" xfId="39671"/>
    <cellStyle name="Output 6 3 15" xfId="39672"/>
    <cellStyle name="Output 6 3 15 2" xfId="39673"/>
    <cellStyle name="Output 6 3 15 2 2" xfId="39674"/>
    <cellStyle name="Output 6 3 15 3" xfId="39675"/>
    <cellStyle name="Output 6 3 16" xfId="39676"/>
    <cellStyle name="Output 6 3 16 2" xfId="39677"/>
    <cellStyle name="Output 6 3 16 2 2" xfId="39678"/>
    <cellStyle name="Output 6 3 16 3" xfId="39679"/>
    <cellStyle name="Output 6 3 17" xfId="39680"/>
    <cellStyle name="Output 6 3 17 2" xfId="39681"/>
    <cellStyle name="Output 6 3 17 2 2" xfId="39682"/>
    <cellStyle name="Output 6 3 17 3" xfId="39683"/>
    <cellStyle name="Output 6 3 18" xfId="39684"/>
    <cellStyle name="Output 6 3 18 2" xfId="39685"/>
    <cellStyle name="Output 6 3 19" xfId="39686"/>
    <cellStyle name="Output 6 3 2" xfId="39687"/>
    <cellStyle name="Output 6 3 2 10" xfId="39688"/>
    <cellStyle name="Output 6 3 2 10 2" xfId="39689"/>
    <cellStyle name="Output 6 3 2 10 2 2" xfId="39690"/>
    <cellStyle name="Output 6 3 2 10 3" xfId="39691"/>
    <cellStyle name="Output 6 3 2 11" xfId="39692"/>
    <cellStyle name="Output 6 3 2 11 2" xfId="39693"/>
    <cellStyle name="Output 6 3 2 11 2 2" xfId="39694"/>
    <cellStyle name="Output 6 3 2 11 3" xfId="39695"/>
    <cellStyle name="Output 6 3 2 12" xfId="39696"/>
    <cellStyle name="Output 6 3 2 12 2" xfId="39697"/>
    <cellStyle name="Output 6 3 2 12 2 2" xfId="39698"/>
    <cellStyle name="Output 6 3 2 12 3" xfId="39699"/>
    <cellStyle name="Output 6 3 2 13" xfId="39700"/>
    <cellStyle name="Output 6 3 2 13 2" xfId="39701"/>
    <cellStyle name="Output 6 3 2 13 2 2" xfId="39702"/>
    <cellStyle name="Output 6 3 2 13 3" xfId="39703"/>
    <cellStyle name="Output 6 3 2 14" xfId="39704"/>
    <cellStyle name="Output 6 3 2 14 2" xfId="39705"/>
    <cellStyle name="Output 6 3 2 14 2 2" xfId="39706"/>
    <cellStyle name="Output 6 3 2 14 3" xfId="39707"/>
    <cellStyle name="Output 6 3 2 15" xfId="39708"/>
    <cellStyle name="Output 6 3 2 15 2" xfId="39709"/>
    <cellStyle name="Output 6 3 2 15 2 2" xfId="39710"/>
    <cellStyle name="Output 6 3 2 15 3" xfId="39711"/>
    <cellStyle name="Output 6 3 2 16" xfId="39712"/>
    <cellStyle name="Output 6 3 2 16 2" xfId="39713"/>
    <cellStyle name="Output 6 3 2 16 2 2" xfId="39714"/>
    <cellStyle name="Output 6 3 2 16 3" xfId="39715"/>
    <cellStyle name="Output 6 3 2 17" xfId="39716"/>
    <cellStyle name="Output 6 3 2 17 2" xfId="39717"/>
    <cellStyle name="Output 6 3 2 17 2 2" xfId="39718"/>
    <cellStyle name="Output 6 3 2 17 3" xfId="39719"/>
    <cellStyle name="Output 6 3 2 18" xfId="39720"/>
    <cellStyle name="Output 6 3 2 18 2" xfId="39721"/>
    <cellStyle name="Output 6 3 2 18 2 2" xfId="39722"/>
    <cellStyle name="Output 6 3 2 18 3" xfId="39723"/>
    <cellStyle name="Output 6 3 2 19" xfId="39724"/>
    <cellStyle name="Output 6 3 2 19 2" xfId="39725"/>
    <cellStyle name="Output 6 3 2 19 2 2" xfId="39726"/>
    <cellStyle name="Output 6 3 2 19 3" xfId="39727"/>
    <cellStyle name="Output 6 3 2 2" xfId="39728"/>
    <cellStyle name="Output 6 3 2 2 2" xfId="39729"/>
    <cellStyle name="Output 6 3 2 2 2 2" xfId="39730"/>
    <cellStyle name="Output 6 3 2 2 2 3" xfId="39731"/>
    <cellStyle name="Output 6 3 2 2 3" xfId="39732"/>
    <cellStyle name="Output 6 3 2 2 4" xfId="39733"/>
    <cellStyle name="Output 6 3 2 20" xfId="39734"/>
    <cellStyle name="Output 6 3 2 20 2" xfId="39735"/>
    <cellStyle name="Output 6 3 2 20 2 2" xfId="39736"/>
    <cellStyle name="Output 6 3 2 20 3" xfId="39737"/>
    <cellStyle name="Output 6 3 2 21" xfId="39738"/>
    <cellStyle name="Output 6 3 2 21 2" xfId="39739"/>
    <cellStyle name="Output 6 3 2 22" xfId="39740"/>
    <cellStyle name="Output 6 3 2 3" xfId="39741"/>
    <cellStyle name="Output 6 3 2 3 2" xfId="39742"/>
    <cellStyle name="Output 6 3 2 3 2 2" xfId="39743"/>
    <cellStyle name="Output 6 3 2 3 3" xfId="39744"/>
    <cellStyle name="Output 6 3 2 4" xfId="39745"/>
    <cellStyle name="Output 6 3 2 4 2" xfId="39746"/>
    <cellStyle name="Output 6 3 2 4 2 2" xfId="39747"/>
    <cellStyle name="Output 6 3 2 4 3" xfId="39748"/>
    <cellStyle name="Output 6 3 2 5" xfId="39749"/>
    <cellStyle name="Output 6 3 2 5 2" xfId="39750"/>
    <cellStyle name="Output 6 3 2 5 2 2" xfId="39751"/>
    <cellStyle name="Output 6 3 2 5 3" xfId="39752"/>
    <cellStyle name="Output 6 3 2 6" xfId="39753"/>
    <cellStyle name="Output 6 3 2 6 2" xfId="39754"/>
    <cellStyle name="Output 6 3 2 6 2 2" xfId="39755"/>
    <cellStyle name="Output 6 3 2 6 3" xfId="39756"/>
    <cellStyle name="Output 6 3 2 7" xfId="39757"/>
    <cellStyle name="Output 6 3 2 7 2" xfId="39758"/>
    <cellStyle name="Output 6 3 2 7 2 2" xfId="39759"/>
    <cellStyle name="Output 6 3 2 7 3" xfId="39760"/>
    <cellStyle name="Output 6 3 2 8" xfId="39761"/>
    <cellStyle name="Output 6 3 2 8 2" xfId="39762"/>
    <cellStyle name="Output 6 3 2 8 2 2" xfId="39763"/>
    <cellStyle name="Output 6 3 2 8 3" xfId="39764"/>
    <cellStyle name="Output 6 3 2 9" xfId="39765"/>
    <cellStyle name="Output 6 3 2 9 2" xfId="39766"/>
    <cellStyle name="Output 6 3 2 9 2 2" xfId="39767"/>
    <cellStyle name="Output 6 3 2 9 3" xfId="39768"/>
    <cellStyle name="Output 6 3 3" xfId="39769"/>
    <cellStyle name="Output 6 3 3 2" xfId="39770"/>
    <cellStyle name="Output 6 3 3 2 2" xfId="39771"/>
    <cellStyle name="Output 6 3 3 2 3" xfId="39772"/>
    <cellStyle name="Output 6 3 3 3" xfId="39773"/>
    <cellStyle name="Output 6 3 3 4" xfId="39774"/>
    <cellStyle name="Output 6 3 4" xfId="39775"/>
    <cellStyle name="Output 6 3 4 2" xfId="39776"/>
    <cellStyle name="Output 6 3 4 2 2" xfId="39777"/>
    <cellStyle name="Output 6 3 4 3" xfId="39778"/>
    <cellStyle name="Output 6 3 5" xfId="39779"/>
    <cellStyle name="Output 6 3 5 2" xfId="39780"/>
    <cellStyle name="Output 6 3 5 2 2" xfId="39781"/>
    <cellStyle name="Output 6 3 5 3" xfId="39782"/>
    <cellStyle name="Output 6 3 6" xfId="39783"/>
    <cellStyle name="Output 6 3 6 2" xfId="39784"/>
    <cellStyle name="Output 6 3 6 2 2" xfId="39785"/>
    <cellStyle name="Output 6 3 6 3" xfId="39786"/>
    <cellStyle name="Output 6 3 7" xfId="39787"/>
    <cellStyle name="Output 6 3 7 2" xfId="39788"/>
    <cellStyle name="Output 6 3 7 2 2" xfId="39789"/>
    <cellStyle name="Output 6 3 7 3" xfId="39790"/>
    <cellStyle name="Output 6 3 8" xfId="39791"/>
    <cellStyle name="Output 6 3 8 2" xfId="39792"/>
    <cellStyle name="Output 6 3 8 2 2" xfId="39793"/>
    <cellStyle name="Output 6 3 8 3" xfId="39794"/>
    <cellStyle name="Output 6 3 9" xfId="39795"/>
    <cellStyle name="Output 6 3 9 2" xfId="39796"/>
    <cellStyle name="Output 6 3 9 2 2" xfId="39797"/>
    <cellStyle name="Output 6 3 9 3" xfId="39798"/>
    <cellStyle name="Output 6 4" xfId="39799"/>
    <cellStyle name="Output 6 4 10" xfId="39800"/>
    <cellStyle name="Output 6 4 10 2" xfId="39801"/>
    <cellStyle name="Output 6 4 10 2 2" xfId="39802"/>
    <cellStyle name="Output 6 4 10 3" xfId="39803"/>
    <cellStyle name="Output 6 4 11" xfId="39804"/>
    <cellStyle name="Output 6 4 11 2" xfId="39805"/>
    <cellStyle name="Output 6 4 11 2 2" xfId="39806"/>
    <cellStyle name="Output 6 4 11 3" xfId="39807"/>
    <cellStyle name="Output 6 4 12" xfId="39808"/>
    <cellStyle name="Output 6 4 12 2" xfId="39809"/>
    <cellStyle name="Output 6 4 12 2 2" xfId="39810"/>
    <cellStyle name="Output 6 4 12 3" xfId="39811"/>
    <cellStyle name="Output 6 4 13" xfId="39812"/>
    <cellStyle name="Output 6 4 13 2" xfId="39813"/>
    <cellStyle name="Output 6 4 13 2 2" xfId="39814"/>
    <cellStyle name="Output 6 4 13 3" xfId="39815"/>
    <cellStyle name="Output 6 4 14" xfId="39816"/>
    <cellStyle name="Output 6 4 14 2" xfId="39817"/>
    <cellStyle name="Output 6 4 14 2 2" xfId="39818"/>
    <cellStyle name="Output 6 4 14 3" xfId="39819"/>
    <cellStyle name="Output 6 4 15" xfId="39820"/>
    <cellStyle name="Output 6 4 15 2" xfId="39821"/>
    <cellStyle name="Output 6 4 15 2 2" xfId="39822"/>
    <cellStyle name="Output 6 4 15 3" xfId="39823"/>
    <cellStyle name="Output 6 4 16" xfId="39824"/>
    <cellStyle name="Output 6 4 16 2" xfId="39825"/>
    <cellStyle name="Output 6 4 16 2 2" xfId="39826"/>
    <cellStyle name="Output 6 4 16 3" xfId="39827"/>
    <cellStyle name="Output 6 4 17" xfId="39828"/>
    <cellStyle name="Output 6 4 17 2" xfId="39829"/>
    <cellStyle name="Output 6 4 17 2 2" xfId="39830"/>
    <cellStyle name="Output 6 4 17 3" xfId="39831"/>
    <cellStyle name="Output 6 4 18" xfId="39832"/>
    <cellStyle name="Output 6 4 18 2" xfId="39833"/>
    <cellStyle name="Output 6 4 19" xfId="39834"/>
    <cellStyle name="Output 6 4 2" xfId="39835"/>
    <cellStyle name="Output 6 4 2 10" xfId="39836"/>
    <cellStyle name="Output 6 4 2 10 2" xfId="39837"/>
    <cellStyle name="Output 6 4 2 10 2 2" xfId="39838"/>
    <cellStyle name="Output 6 4 2 10 3" xfId="39839"/>
    <cellStyle name="Output 6 4 2 11" xfId="39840"/>
    <cellStyle name="Output 6 4 2 11 2" xfId="39841"/>
    <cellStyle name="Output 6 4 2 11 2 2" xfId="39842"/>
    <cellStyle name="Output 6 4 2 11 3" xfId="39843"/>
    <cellStyle name="Output 6 4 2 12" xfId="39844"/>
    <cellStyle name="Output 6 4 2 12 2" xfId="39845"/>
    <cellStyle name="Output 6 4 2 12 2 2" xfId="39846"/>
    <cellStyle name="Output 6 4 2 12 3" xfId="39847"/>
    <cellStyle name="Output 6 4 2 13" xfId="39848"/>
    <cellStyle name="Output 6 4 2 13 2" xfId="39849"/>
    <cellStyle name="Output 6 4 2 13 2 2" xfId="39850"/>
    <cellStyle name="Output 6 4 2 13 3" xfId="39851"/>
    <cellStyle name="Output 6 4 2 14" xfId="39852"/>
    <cellStyle name="Output 6 4 2 14 2" xfId="39853"/>
    <cellStyle name="Output 6 4 2 14 2 2" xfId="39854"/>
    <cellStyle name="Output 6 4 2 14 3" xfId="39855"/>
    <cellStyle name="Output 6 4 2 15" xfId="39856"/>
    <cellStyle name="Output 6 4 2 15 2" xfId="39857"/>
    <cellStyle name="Output 6 4 2 15 2 2" xfId="39858"/>
    <cellStyle name="Output 6 4 2 15 3" xfId="39859"/>
    <cellStyle name="Output 6 4 2 16" xfId="39860"/>
    <cellStyle name="Output 6 4 2 16 2" xfId="39861"/>
    <cellStyle name="Output 6 4 2 16 2 2" xfId="39862"/>
    <cellStyle name="Output 6 4 2 16 3" xfId="39863"/>
    <cellStyle name="Output 6 4 2 17" xfId="39864"/>
    <cellStyle name="Output 6 4 2 17 2" xfId="39865"/>
    <cellStyle name="Output 6 4 2 17 2 2" xfId="39866"/>
    <cellStyle name="Output 6 4 2 17 3" xfId="39867"/>
    <cellStyle name="Output 6 4 2 18" xfId="39868"/>
    <cellStyle name="Output 6 4 2 18 2" xfId="39869"/>
    <cellStyle name="Output 6 4 2 18 2 2" xfId="39870"/>
    <cellStyle name="Output 6 4 2 18 3" xfId="39871"/>
    <cellStyle name="Output 6 4 2 19" xfId="39872"/>
    <cellStyle name="Output 6 4 2 19 2" xfId="39873"/>
    <cellStyle name="Output 6 4 2 19 2 2" xfId="39874"/>
    <cellStyle name="Output 6 4 2 19 3" xfId="39875"/>
    <cellStyle name="Output 6 4 2 2" xfId="39876"/>
    <cellStyle name="Output 6 4 2 2 2" xfId="39877"/>
    <cellStyle name="Output 6 4 2 2 2 2" xfId="39878"/>
    <cellStyle name="Output 6 4 2 2 2 3" xfId="39879"/>
    <cellStyle name="Output 6 4 2 2 3" xfId="39880"/>
    <cellStyle name="Output 6 4 2 2 4" xfId="39881"/>
    <cellStyle name="Output 6 4 2 20" xfId="39882"/>
    <cellStyle name="Output 6 4 2 20 2" xfId="39883"/>
    <cellStyle name="Output 6 4 2 20 2 2" xfId="39884"/>
    <cellStyle name="Output 6 4 2 20 3" xfId="39885"/>
    <cellStyle name="Output 6 4 2 21" xfId="39886"/>
    <cellStyle name="Output 6 4 2 21 2" xfId="39887"/>
    <cellStyle name="Output 6 4 2 22" xfId="39888"/>
    <cellStyle name="Output 6 4 2 3" xfId="39889"/>
    <cellStyle name="Output 6 4 2 3 2" xfId="39890"/>
    <cellStyle name="Output 6 4 2 3 2 2" xfId="39891"/>
    <cellStyle name="Output 6 4 2 3 3" xfId="39892"/>
    <cellStyle name="Output 6 4 2 4" xfId="39893"/>
    <cellStyle name="Output 6 4 2 4 2" xfId="39894"/>
    <cellStyle name="Output 6 4 2 4 2 2" xfId="39895"/>
    <cellStyle name="Output 6 4 2 4 3" xfId="39896"/>
    <cellStyle name="Output 6 4 2 5" xfId="39897"/>
    <cellStyle name="Output 6 4 2 5 2" xfId="39898"/>
    <cellStyle name="Output 6 4 2 5 2 2" xfId="39899"/>
    <cellStyle name="Output 6 4 2 5 3" xfId="39900"/>
    <cellStyle name="Output 6 4 2 6" xfId="39901"/>
    <cellStyle name="Output 6 4 2 6 2" xfId="39902"/>
    <cellStyle name="Output 6 4 2 6 2 2" xfId="39903"/>
    <cellStyle name="Output 6 4 2 6 3" xfId="39904"/>
    <cellStyle name="Output 6 4 2 7" xfId="39905"/>
    <cellStyle name="Output 6 4 2 7 2" xfId="39906"/>
    <cellStyle name="Output 6 4 2 7 2 2" xfId="39907"/>
    <cellStyle name="Output 6 4 2 7 3" xfId="39908"/>
    <cellStyle name="Output 6 4 2 8" xfId="39909"/>
    <cellStyle name="Output 6 4 2 8 2" xfId="39910"/>
    <cellStyle name="Output 6 4 2 8 2 2" xfId="39911"/>
    <cellStyle name="Output 6 4 2 8 3" xfId="39912"/>
    <cellStyle name="Output 6 4 2 9" xfId="39913"/>
    <cellStyle name="Output 6 4 2 9 2" xfId="39914"/>
    <cellStyle name="Output 6 4 2 9 2 2" xfId="39915"/>
    <cellStyle name="Output 6 4 2 9 3" xfId="39916"/>
    <cellStyle name="Output 6 4 3" xfId="39917"/>
    <cellStyle name="Output 6 4 3 2" xfId="39918"/>
    <cellStyle name="Output 6 4 3 2 2" xfId="39919"/>
    <cellStyle name="Output 6 4 3 2 3" xfId="39920"/>
    <cellStyle name="Output 6 4 3 3" xfId="39921"/>
    <cellStyle name="Output 6 4 3 4" xfId="39922"/>
    <cellStyle name="Output 6 4 4" xfId="39923"/>
    <cellStyle name="Output 6 4 4 2" xfId="39924"/>
    <cellStyle name="Output 6 4 4 2 2" xfId="39925"/>
    <cellStyle name="Output 6 4 4 3" xfId="39926"/>
    <cellStyle name="Output 6 4 5" xfId="39927"/>
    <cellStyle name="Output 6 4 5 2" xfId="39928"/>
    <cellStyle name="Output 6 4 5 2 2" xfId="39929"/>
    <cellStyle name="Output 6 4 5 3" xfId="39930"/>
    <cellStyle name="Output 6 4 6" xfId="39931"/>
    <cellStyle name="Output 6 4 6 2" xfId="39932"/>
    <cellStyle name="Output 6 4 6 2 2" xfId="39933"/>
    <cellStyle name="Output 6 4 6 3" xfId="39934"/>
    <cellStyle name="Output 6 4 7" xfId="39935"/>
    <cellStyle name="Output 6 4 7 2" xfId="39936"/>
    <cellStyle name="Output 6 4 7 2 2" xfId="39937"/>
    <cellStyle name="Output 6 4 7 3" xfId="39938"/>
    <cellStyle name="Output 6 4 8" xfId="39939"/>
    <cellStyle name="Output 6 4 8 2" xfId="39940"/>
    <cellStyle name="Output 6 4 8 2 2" xfId="39941"/>
    <cellStyle name="Output 6 4 8 3" xfId="39942"/>
    <cellStyle name="Output 6 4 9" xfId="39943"/>
    <cellStyle name="Output 6 4 9 2" xfId="39944"/>
    <cellStyle name="Output 6 4 9 2 2" xfId="39945"/>
    <cellStyle name="Output 6 4 9 3" xfId="39946"/>
    <cellStyle name="Output 6 5" xfId="39947"/>
    <cellStyle name="Output 6 5 10" xfId="39948"/>
    <cellStyle name="Output 6 5 10 2" xfId="39949"/>
    <cellStyle name="Output 6 5 10 2 2" xfId="39950"/>
    <cellStyle name="Output 6 5 10 3" xfId="39951"/>
    <cellStyle name="Output 6 5 11" xfId="39952"/>
    <cellStyle name="Output 6 5 11 2" xfId="39953"/>
    <cellStyle name="Output 6 5 11 2 2" xfId="39954"/>
    <cellStyle name="Output 6 5 11 3" xfId="39955"/>
    <cellStyle name="Output 6 5 12" xfId="39956"/>
    <cellStyle name="Output 6 5 12 2" xfId="39957"/>
    <cellStyle name="Output 6 5 12 2 2" xfId="39958"/>
    <cellStyle name="Output 6 5 12 3" xfId="39959"/>
    <cellStyle name="Output 6 5 13" xfId="39960"/>
    <cellStyle name="Output 6 5 13 2" xfId="39961"/>
    <cellStyle name="Output 6 5 13 2 2" xfId="39962"/>
    <cellStyle name="Output 6 5 13 3" xfId="39963"/>
    <cellStyle name="Output 6 5 14" xfId="39964"/>
    <cellStyle name="Output 6 5 14 2" xfId="39965"/>
    <cellStyle name="Output 6 5 14 2 2" xfId="39966"/>
    <cellStyle name="Output 6 5 14 3" xfId="39967"/>
    <cellStyle name="Output 6 5 15" xfId="39968"/>
    <cellStyle name="Output 6 5 15 2" xfId="39969"/>
    <cellStyle name="Output 6 5 15 2 2" xfId="39970"/>
    <cellStyle name="Output 6 5 15 3" xfId="39971"/>
    <cellStyle name="Output 6 5 16" xfId="39972"/>
    <cellStyle name="Output 6 5 16 2" xfId="39973"/>
    <cellStyle name="Output 6 5 16 2 2" xfId="39974"/>
    <cellStyle name="Output 6 5 16 3" xfId="39975"/>
    <cellStyle name="Output 6 5 17" xfId="39976"/>
    <cellStyle name="Output 6 5 17 2" xfId="39977"/>
    <cellStyle name="Output 6 5 17 2 2" xfId="39978"/>
    <cellStyle name="Output 6 5 17 3" xfId="39979"/>
    <cellStyle name="Output 6 5 18" xfId="39980"/>
    <cellStyle name="Output 6 5 18 2" xfId="39981"/>
    <cellStyle name="Output 6 5 18 2 2" xfId="39982"/>
    <cellStyle name="Output 6 5 18 3" xfId="39983"/>
    <cellStyle name="Output 6 5 19" xfId="39984"/>
    <cellStyle name="Output 6 5 19 2" xfId="39985"/>
    <cellStyle name="Output 6 5 19 2 2" xfId="39986"/>
    <cellStyle name="Output 6 5 19 3" xfId="39987"/>
    <cellStyle name="Output 6 5 2" xfId="39988"/>
    <cellStyle name="Output 6 5 2 10" xfId="39989"/>
    <cellStyle name="Output 6 5 2 10 2" xfId="39990"/>
    <cellStyle name="Output 6 5 2 10 2 2" xfId="39991"/>
    <cellStyle name="Output 6 5 2 10 3" xfId="39992"/>
    <cellStyle name="Output 6 5 2 11" xfId="39993"/>
    <cellStyle name="Output 6 5 2 11 2" xfId="39994"/>
    <cellStyle name="Output 6 5 2 11 2 2" xfId="39995"/>
    <cellStyle name="Output 6 5 2 11 3" xfId="39996"/>
    <cellStyle name="Output 6 5 2 12" xfId="39997"/>
    <cellStyle name="Output 6 5 2 12 2" xfId="39998"/>
    <cellStyle name="Output 6 5 2 12 2 2" xfId="39999"/>
    <cellStyle name="Output 6 5 2 12 3" xfId="40000"/>
    <cellStyle name="Output 6 5 2 13" xfId="40001"/>
    <cellStyle name="Output 6 5 2 13 2" xfId="40002"/>
    <cellStyle name="Output 6 5 2 13 2 2" xfId="40003"/>
    <cellStyle name="Output 6 5 2 13 3" xfId="40004"/>
    <cellStyle name="Output 6 5 2 14" xfId="40005"/>
    <cellStyle name="Output 6 5 2 14 2" xfId="40006"/>
    <cellStyle name="Output 6 5 2 14 2 2" xfId="40007"/>
    <cellStyle name="Output 6 5 2 14 3" xfId="40008"/>
    <cellStyle name="Output 6 5 2 15" xfId="40009"/>
    <cellStyle name="Output 6 5 2 15 2" xfId="40010"/>
    <cellStyle name="Output 6 5 2 15 2 2" xfId="40011"/>
    <cellStyle name="Output 6 5 2 15 3" xfId="40012"/>
    <cellStyle name="Output 6 5 2 16" xfId="40013"/>
    <cellStyle name="Output 6 5 2 16 2" xfId="40014"/>
    <cellStyle name="Output 6 5 2 16 2 2" xfId="40015"/>
    <cellStyle name="Output 6 5 2 16 3" xfId="40016"/>
    <cellStyle name="Output 6 5 2 17" xfId="40017"/>
    <cellStyle name="Output 6 5 2 17 2" xfId="40018"/>
    <cellStyle name="Output 6 5 2 17 2 2" xfId="40019"/>
    <cellStyle name="Output 6 5 2 17 3" xfId="40020"/>
    <cellStyle name="Output 6 5 2 18" xfId="40021"/>
    <cellStyle name="Output 6 5 2 18 2" xfId="40022"/>
    <cellStyle name="Output 6 5 2 18 2 2" xfId="40023"/>
    <cellStyle name="Output 6 5 2 18 3" xfId="40024"/>
    <cellStyle name="Output 6 5 2 19" xfId="40025"/>
    <cellStyle name="Output 6 5 2 19 2" xfId="40026"/>
    <cellStyle name="Output 6 5 2 19 2 2" xfId="40027"/>
    <cellStyle name="Output 6 5 2 19 3" xfId="40028"/>
    <cellStyle name="Output 6 5 2 2" xfId="40029"/>
    <cellStyle name="Output 6 5 2 2 2" xfId="40030"/>
    <cellStyle name="Output 6 5 2 2 2 2" xfId="40031"/>
    <cellStyle name="Output 6 5 2 2 3" xfId="40032"/>
    <cellStyle name="Output 6 5 2 20" xfId="40033"/>
    <cellStyle name="Output 6 5 2 20 2" xfId="40034"/>
    <cellStyle name="Output 6 5 2 20 2 2" xfId="40035"/>
    <cellStyle name="Output 6 5 2 20 3" xfId="40036"/>
    <cellStyle name="Output 6 5 2 21" xfId="40037"/>
    <cellStyle name="Output 6 5 2 21 2" xfId="40038"/>
    <cellStyle name="Output 6 5 2 22" xfId="40039"/>
    <cellStyle name="Output 6 5 2 3" xfId="40040"/>
    <cellStyle name="Output 6 5 2 3 2" xfId="40041"/>
    <cellStyle name="Output 6 5 2 3 2 2" xfId="40042"/>
    <cellStyle name="Output 6 5 2 3 3" xfId="40043"/>
    <cellStyle name="Output 6 5 2 4" xfId="40044"/>
    <cellStyle name="Output 6 5 2 4 2" xfId="40045"/>
    <cellStyle name="Output 6 5 2 4 2 2" xfId="40046"/>
    <cellStyle name="Output 6 5 2 4 3" xfId="40047"/>
    <cellStyle name="Output 6 5 2 5" xfId="40048"/>
    <cellStyle name="Output 6 5 2 5 2" xfId="40049"/>
    <cellStyle name="Output 6 5 2 5 2 2" xfId="40050"/>
    <cellStyle name="Output 6 5 2 5 3" xfId="40051"/>
    <cellStyle name="Output 6 5 2 6" xfId="40052"/>
    <cellStyle name="Output 6 5 2 6 2" xfId="40053"/>
    <cellStyle name="Output 6 5 2 6 2 2" xfId="40054"/>
    <cellStyle name="Output 6 5 2 6 3" xfId="40055"/>
    <cellStyle name="Output 6 5 2 7" xfId="40056"/>
    <cellStyle name="Output 6 5 2 7 2" xfId="40057"/>
    <cellStyle name="Output 6 5 2 7 2 2" xfId="40058"/>
    <cellStyle name="Output 6 5 2 7 3" xfId="40059"/>
    <cellStyle name="Output 6 5 2 8" xfId="40060"/>
    <cellStyle name="Output 6 5 2 8 2" xfId="40061"/>
    <cellStyle name="Output 6 5 2 8 2 2" xfId="40062"/>
    <cellStyle name="Output 6 5 2 8 3" xfId="40063"/>
    <cellStyle name="Output 6 5 2 9" xfId="40064"/>
    <cellStyle name="Output 6 5 2 9 2" xfId="40065"/>
    <cellStyle name="Output 6 5 2 9 2 2" xfId="40066"/>
    <cellStyle name="Output 6 5 2 9 3" xfId="40067"/>
    <cellStyle name="Output 6 5 20" xfId="40068"/>
    <cellStyle name="Output 6 5 20 2" xfId="40069"/>
    <cellStyle name="Output 6 5 20 2 2" xfId="40070"/>
    <cellStyle name="Output 6 5 20 3" xfId="40071"/>
    <cellStyle name="Output 6 5 21" xfId="40072"/>
    <cellStyle name="Output 6 5 21 2" xfId="40073"/>
    <cellStyle name="Output 6 5 21 2 2" xfId="40074"/>
    <cellStyle name="Output 6 5 21 3" xfId="40075"/>
    <cellStyle name="Output 6 5 22" xfId="40076"/>
    <cellStyle name="Output 6 5 22 2" xfId="40077"/>
    <cellStyle name="Output 6 5 23" xfId="40078"/>
    <cellStyle name="Output 6 5 3" xfId="40079"/>
    <cellStyle name="Output 6 5 3 2" xfId="40080"/>
    <cellStyle name="Output 6 5 3 2 2" xfId="40081"/>
    <cellStyle name="Output 6 5 3 3" xfId="40082"/>
    <cellStyle name="Output 6 5 4" xfId="40083"/>
    <cellStyle name="Output 6 5 4 2" xfId="40084"/>
    <cellStyle name="Output 6 5 4 2 2" xfId="40085"/>
    <cellStyle name="Output 6 5 4 3" xfId="40086"/>
    <cellStyle name="Output 6 5 5" xfId="40087"/>
    <cellStyle name="Output 6 5 5 2" xfId="40088"/>
    <cellStyle name="Output 6 5 5 2 2" xfId="40089"/>
    <cellStyle name="Output 6 5 5 3" xfId="40090"/>
    <cellStyle name="Output 6 5 6" xfId="40091"/>
    <cellStyle name="Output 6 5 6 2" xfId="40092"/>
    <cellStyle name="Output 6 5 6 2 2" xfId="40093"/>
    <cellStyle name="Output 6 5 6 3" xfId="40094"/>
    <cellStyle name="Output 6 5 7" xfId="40095"/>
    <cellStyle name="Output 6 5 7 2" xfId="40096"/>
    <cellStyle name="Output 6 5 7 2 2" xfId="40097"/>
    <cellStyle name="Output 6 5 7 3" xfId="40098"/>
    <cellStyle name="Output 6 5 8" xfId="40099"/>
    <cellStyle name="Output 6 5 8 2" xfId="40100"/>
    <cellStyle name="Output 6 5 8 2 2" xfId="40101"/>
    <cellStyle name="Output 6 5 8 3" xfId="40102"/>
    <cellStyle name="Output 6 5 9" xfId="40103"/>
    <cellStyle name="Output 6 5 9 2" xfId="40104"/>
    <cellStyle name="Output 6 5 9 2 2" xfId="40105"/>
    <cellStyle name="Output 6 5 9 3" xfId="40106"/>
    <cellStyle name="Output 6 6" xfId="40107"/>
    <cellStyle name="Output 6 6 10" xfId="40108"/>
    <cellStyle name="Output 6 6 10 2" xfId="40109"/>
    <cellStyle name="Output 6 6 10 2 2" xfId="40110"/>
    <cellStyle name="Output 6 6 10 3" xfId="40111"/>
    <cellStyle name="Output 6 6 11" xfId="40112"/>
    <cellStyle name="Output 6 6 11 2" xfId="40113"/>
    <cellStyle name="Output 6 6 11 2 2" xfId="40114"/>
    <cellStyle name="Output 6 6 11 3" xfId="40115"/>
    <cellStyle name="Output 6 6 12" xfId="40116"/>
    <cellStyle name="Output 6 6 12 2" xfId="40117"/>
    <cellStyle name="Output 6 6 12 2 2" xfId="40118"/>
    <cellStyle name="Output 6 6 12 3" xfId="40119"/>
    <cellStyle name="Output 6 6 13" xfId="40120"/>
    <cellStyle name="Output 6 6 13 2" xfId="40121"/>
    <cellStyle name="Output 6 6 13 2 2" xfId="40122"/>
    <cellStyle name="Output 6 6 13 3" xfId="40123"/>
    <cellStyle name="Output 6 6 14" xfId="40124"/>
    <cellStyle name="Output 6 6 14 2" xfId="40125"/>
    <cellStyle name="Output 6 6 14 2 2" xfId="40126"/>
    <cellStyle name="Output 6 6 14 3" xfId="40127"/>
    <cellStyle name="Output 6 6 15" xfId="40128"/>
    <cellStyle name="Output 6 6 15 2" xfId="40129"/>
    <cellStyle name="Output 6 6 15 2 2" xfId="40130"/>
    <cellStyle name="Output 6 6 15 3" xfId="40131"/>
    <cellStyle name="Output 6 6 16" xfId="40132"/>
    <cellStyle name="Output 6 6 16 2" xfId="40133"/>
    <cellStyle name="Output 6 6 16 2 2" xfId="40134"/>
    <cellStyle name="Output 6 6 16 3" xfId="40135"/>
    <cellStyle name="Output 6 6 17" xfId="40136"/>
    <cellStyle name="Output 6 6 17 2" xfId="40137"/>
    <cellStyle name="Output 6 6 17 2 2" xfId="40138"/>
    <cellStyle name="Output 6 6 17 3" xfId="40139"/>
    <cellStyle name="Output 6 6 18" xfId="40140"/>
    <cellStyle name="Output 6 6 18 2" xfId="40141"/>
    <cellStyle name="Output 6 6 18 2 2" xfId="40142"/>
    <cellStyle name="Output 6 6 18 3" xfId="40143"/>
    <cellStyle name="Output 6 6 19" xfId="40144"/>
    <cellStyle name="Output 6 6 19 2" xfId="40145"/>
    <cellStyle name="Output 6 6 19 2 2" xfId="40146"/>
    <cellStyle name="Output 6 6 19 3" xfId="40147"/>
    <cellStyle name="Output 6 6 2" xfId="40148"/>
    <cellStyle name="Output 6 6 2 2" xfId="40149"/>
    <cellStyle name="Output 6 6 2 2 2" xfId="40150"/>
    <cellStyle name="Output 6 6 2 3" xfId="40151"/>
    <cellStyle name="Output 6 6 20" xfId="40152"/>
    <cellStyle name="Output 6 6 20 2" xfId="40153"/>
    <cellStyle name="Output 6 6 20 2 2" xfId="40154"/>
    <cellStyle name="Output 6 6 20 3" xfId="40155"/>
    <cellStyle name="Output 6 6 21" xfId="40156"/>
    <cellStyle name="Output 6 6 21 2" xfId="40157"/>
    <cellStyle name="Output 6 6 22" xfId="40158"/>
    <cellStyle name="Output 6 6 3" xfId="40159"/>
    <cellStyle name="Output 6 6 3 2" xfId="40160"/>
    <cellStyle name="Output 6 6 3 2 2" xfId="40161"/>
    <cellStyle name="Output 6 6 3 3" xfId="40162"/>
    <cellStyle name="Output 6 6 4" xfId="40163"/>
    <cellStyle name="Output 6 6 4 2" xfId="40164"/>
    <cellStyle name="Output 6 6 4 2 2" xfId="40165"/>
    <cellStyle name="Output 6 6 4 3" xfId="40166"/>
    <cellStyle name="Output 6 6 5" xfId="40167"/>
    <cellStyle name="Output 6 6 5 2" xfId="40168"/>
    <cellStyle name="Output 6 6 5 2 2" xfId="40169"/>
    <cellStyle name="Output 6 6 5 3" xfId="40170"/>
    <cellStyle name="Output 6 6 6" xfId="40171"/>
    <cellStyle name="Output 6 6 6 2" xfId="40172"/>
    <cellStyle name="Output 6 6 6 2 2" xfId="40173"/>
    <cellStyle name="Output 6 6 6 3" xfId="40174"/>
    <cellStyle name="Output 6 6 7" xfId="40175"/>
    <cellStyle name="Output 6 6 7 2" xfId="40176"/>
    <cellStyle name="Output 6 6 7 2 2" xfId="40177"/>
    <cellStyle name="Output 6 6 7 3" xfId="40178"/>
    <cellStyle name="Output 6 6 8" xfId="40179"/>
    <cellStyle name="Output 6 6 8 2" xfId="40180"/>
    <cellStyle name="Output 6 6 8 2 2" xfId="40181"/>
    <cellStyle name="Output 6 6 8 3" xfId="40182"/>
    <cellStyle name="Output 6 6 9" xfId="40183"/>
    <cellStyle name="Output 6 6 9 2" xfId="40184"/>
    <cellStyle name="Output 6 6 9 2 2" xfId="40185"/>
    <cellStyle name="Output 6 6 9 3" xfId="40186"/>
    <cellStyle name="Output 6 7" xfId="40187"/>
    <cellStyle name="Output 6 7 2" xfId="40188"/>
    <cellStyle name="Output 6 7 2 2" xfId="40189"/>
    <cellStyle name="Output 6 7 3" xfId="40190"/>
    <cellStyle name="Output 6 8" xfId="40191"/>
    <cellStyle name="Output 6 8 2" xfId="40192"/>
    <cellStyle name="Output 6 8 2 2" xfId="40193"/>
    <cellStyle name="Output 6 8 3" xfId="40194"/>
    <cellStyle name="Output 6 9" xfId="40195"/>
    <cellStyle name="Output 6 9 2" xfId="40196"/>
    <cellStyle name="Output 6 9 2 2" xfId="40197"/>
    <cellStyle name="Output 6 9 3" xfId="40198"/>
    <cellStyle name="Output Amounts" xfId="40199"/>
    <cellStyle name="Output Column Headings" xfId="40200"/>
    <cellStyle name="Output Line Items" xfId="40201"/>
    <cellStyle name="Output Report Heading" xfId="40202"/>
    <cellStyle name="Output Report Title" xfId="40203"/>
    <cellStyle name="Percent" xfId="1" builtinId="5"/>
    <cellStyle name="Percent +/-" xfId="40204"/>
    <cellStyle name="Percent 10" xfId="40205"/>
    <cellStyle name="Percent 11" xfId="40206"/>
    <cellStyle name="Percent 128" xfId="40207"/>
    <cellStyle name="Percent 13" xfId="40208"/>
    <cellStyle name="Percent 14" xfId="40209"/>
    <cellStyle name="Percent 2" xfId="40210"/>
    <cellStyle name="Percent 2 2" xfId="40211"/>
    <cellStyle name="Percent 2 2 2" xfId="40212"/>
    <cellStyle name="Percent 2 3" xfId="40213"/>
    <cellStyle name="Percent 2 3 2" xfId="40214"/>
    <cellStyle name="Percent 2 4" xfId="40215"/>
    <cellStyle name="Percent 2 5" xfId="40216"/>
    <cellStyle name="Percent 2 6" xfId="40217"/>
    <cellStyle name="Percent 3" xfId="40218"/>
    <cellStyle name="Percent 3 2" xfId="40219"/>
    <cellStyle name="Percent 3 2 2" xfId="40220"/>
    <cellStyle name="Percent 3 2 3" xfId="40221"/>
    <cellStyle name="Percent 3 2 4" xfId="40222"/>
    <cellStyle name="Percent 3 3" xfId="40223"/>
    <cellStyle name="Percent 3 4" xfId="40224"/>
    <cellStyle name="Percent 3 5" xfId="40225"/>
    <cellStyle name="Percent 4" xfId="40226"/>
    <cellStyle name="Percent 4 2" xfId="40227"/>
    <cellStyle name="Percent 5" xfId="40228"/>
    <cellStyle name="Plain" xfId="40229"/>
    <cellStyle name="Plain 2" xfId="40230"/>
    <cellStyle name="Shaded" xfId="40231"/>
    <cellStyle name="Shaded 2" xfId="40232"/>
    <cellStyle name="Style 1" xfId="40233"/>
    <cellStyle name="Style 1 2" xfId="40234"/>
    <cellStyle name="Style 1 3" xfId="40235"/>
    <cellStyle name="Style 1 4" xfId="40236"/>
    <cellStyle name="Style 1_MONTH 5" xfId="40237"/>
    <cellStyle name="Title 1" xfId="40238"/>
    <cellStyle name="Title 2" xfId="40239"/>
    <cellStyle name="Title 2 2" xfId="40240"/>
    <cellStyle name="Title 2 2 2" xfId="40241"/>
    <cellStyle name="Title 2 2 3" xfId="40242"/>
    <cellStyle name="Title 2 2 4" xfId="40243"/>
    <cellStyle name="Title 2 3" xfId="40244"/>
    <cellStyle name="Title 2 4" xfId="40245"/>
    <cellStyle name="Title 2 5" xfId="40246"/>
    <cellStyle name="Title 2 6" xfId="40247"/>
    <cellStyle name="Title 2_5A4 10-11 Templates Final" xfId="40248"/>
    <cellStyle name="Title 3" xfId="40249"/>
    <cellStyle name="Title 4" xfId="40250"/>
    <cellStyle name="Title 5" xfId="40251"/>
    <cellStyle name="Title 6" xfId="40252"/>
    <cellStyle name="Top_Centred" xfId="40253"/>
    <cellStyle name="Total 2" xfId="40254"/>
    <cellStyle name="Total 2 10" xfId="40255"/>
    <cellStyle name="Total 2 10 2" xfId="40256"/>
    <cellStyle name="Total 2 10 2 2" xfId="40257"/>
    <cellStyle name="Total 2 10 3" xfId="40258"/>
    <cellStyle name="Total 2 11" xfId="40259"/>
    <cellStyle name="Total 2 11 2" xfId="40260"/>
    <cellStyle name="Total 2 11 2 2" xfId="40261"/>
    <cellStyle name="Total 2 11 3" xfId="40262"/>
    <cellStyle name="Total 2 12" xfId="40263"/>
    <cellStyle name="Total 2 12 2" xfId="40264"/>
    <cellStyle name="Total 2 12 2 2" xfId="40265"/>
    <cellStyle name="Total 2 12 3" xfId="40266"/>
    <cellStyle name="Total 2 13" xfId="40267"/>
    <cellStyle name="Total 2 13 2" xfId="40268"/>
    <cellStyle name="Total 2 13 2 2" xfId="40269"/>
    <cellStyle name="Total 2 13 3" xfId="40270"/>
    <cellStyle name="Total 2 14" xfId="40271"/>
    <cellStyle name="Total 2 14 2" xfId="40272"/>
    <cellStyle name="Total 2 14 2 2" xfId="40273"/>
    <cellStyle name="Total 2 14 3" xfId="40274"/>
    <cellStyle name="Total 2 15" xfId="40275"/>
    <cellStyle name="Total 2 15 2" xfId="40276"/>
    <cellStyle name="Total 2 15 2 2" xfId="40277"/>
    <cellStyle name="Total 2 15 3" xfId="40278"/>
    <cellStyle name="Total 2 16" xfId="40279"/>
    <cellStyle name="Total 2 16 2" xfId="40280"/>
    <cellStyle name="Total 2 16 2 2" xfId="40281"/>
    <cellStyle name="Total 2 16 3" xfId="40282"/>
    <cellStyle name="Total 2 17" xfId="40283"/>
    <cellStyle name="Total 2 17 2" xfId="40284"/>
    <cellStyle name="Total 2 17 2 2" xfId="40285"/>
    <cellStyle name="Total 2 17 3" xfId="40286"/>
    <cellStyle name="Total 2 18" xfId="40287"/>
    <cellStyle name="Total 2 18 2" xfId="40288"/>
    <cellStyle name="Total 2 18 2 2" xfId="40289"/>
    <cellStyle name="Total 2 18 3" xfId="40290"/>
    <cellStyle name="Total 2 19" xfId="40291"/>
    <cellStyle name="Total 2 19 2" xfId="40292"/>
    <cellStyle name="Total 2 19 2 2" xfId="40293"/>
    <cellStyle name="Total 2 19 3" xfId="40294"/>
    <cellStyle name="Total 2 2" xfId="40295"/>
    <cellStyle name="Total 2 2 10" xfId="40296"/>
    <cellStyle name="Total 2 2 10 2" xfId="40297"/>
    <cellStyle name="Total 2 2 10 2 2" xfId="40298"/>
    <cellStyle name="Total 2 2 10 3" xfId="40299"/>
    <cellStyle name="Total 2 2 11" xfId="40300"/>
    <cellStyle name="Total 2 2 11 2" xfId="40301"/>
    <cellStyle name="Total 2 2 11 2 2" xfId="40302"/>
    <cellStyle name="Total 2 2 11 3" xfId="40303"/>
    <cellStyle name="Total 2 2 12" xfId="40304"/>
    <cellStyle name="Total 2 2 12 2" xfId="40305"/>
    <cellStyle name="Total 2 2 12 2 2" xfId="40306"/>
    <cellStyle name="Total 2 2 12 3" xfId="40307"/>
    <cellStyle name="Total 2 2 13" xfId="40308"/>
    <cellStyle name="Total 2 2 13 2" xfId="40309"/>
    <cellStyle name="Total 2 2 13 2 2" xfId="40310"/>
    <cellStyle name="Total 2 2 13 3" xfId="40311"/>
    <cellStyle name="Total 2 2 14" xfId="40312"/>
    <cellStyle name="Total 2 2 14 2" xfId="40313"/>
    <cellStyle name="Total 2 2 14 2 2" xfId="40314"/>
    <cellStyle name="Total 2 2 14 3" xfId="40315"/>
    <cellStyle name="Total 2 2 15" xfId="40316"/>
    <cellStyle name="Total 2 2 15 2" xfId="40317"/>
    <cellStyle name="Total 2 2 15 2 2" xfId="40318"/>
    <cellStyle name="Total 2 2 15 3" xfId="40319"/>
    <cellStyle name="Total 2 2 16" xfId="40320"/>
    <cellStyle name="Total 2 2 16 2" xfId="40321"/>
    <cellStyle name="Total 2 2 16 2 2" xfId="40322"/>
    <cellStyle name="Total 2 2 16 3" xfId="40323"/>
    <cellStyle name="Total 2 2 17" xfId="40324"/>
    <cellStyle name="Total 2 2 17 2" xfId="40325"/>
    <cellStyle name="Total 2 2 17 2 2" xfId="40326"/>
    <cellStyle name="Total 2 2 17 3" xfId="40327"/>
    <cellStyle name="Total 2 2 18" xfId="40328"/>
    <cellStyle name="Total 2 2 18 2" xfId="40329"/>
    <cellStyle name="Total 2 2 18 2 2" xfId="40330"/>
    <cellStyle name="Total 2 2 18 3" xfId="40331"/>
    <cellStyle name="Total 2 2 19" xfId="40332"/>
    <cellStyle name="Total 2 2 19 2" xfId="40333"/>
    <cellStyle name="Total 2 2 19 2 2" xfId="40334"/>
    <cellStyle name="Total 2 2 19 3" xfId="40335"/>
    <cellStyle name="Total 2 2 2" xfId="40336"/>
    <cellStyle name="Total 2 2 2 10" xfId="40337"/>
    <cellStyle name="Total 2 2 2 10 2" xfId="40338"/>
    <cellStyle name="Total 2 2 2 10 2 2" xfId="40339"/>
    <cellStyle name="Total 2 2 2 10 3" xfId="40340"/>
    <cellStyle name="Total 2 2 2 11" xfId="40341"/>
    <cellStyle name="Total 2 2 2 11 2" xfId="40342"/>
    <cellStyle name="Total 2 2 2 11 2 2" xfId="40343"/>
    <cellStyle name="Total 2 2 2 11 3" xfId="40344"/>
    <cellStyle name="Total 2 2 2 12" xfId="40345"/>
    <cellStyle name="Total 2 2 2 12 2" xfId="40346"/>
    <cellStyle name="Total 2 2 2 12 2 2" xfId="40347"/>
    <cellStyle name="Total 2 2 2 12 3" xfId="40348"/>
    <cellStyle name="Total 2 2 2 13" xfId="40349"/>
    <cellStyle name="Total 2 2 2 13 2" xfId="40350"/>
    <cellStyle name="Total 2 2 2 13 2 2" xfId="40351"/>
    <cellStyle name="Total 2 2 2 13 3" xfId="40352"/>
    <cellStyle name="Total 2 2 2 14" xfId="40353"/>
    <cellStyle name="Total 2 2 2 14 2" xfId="40354"/>
    <cellStyle name="Total 2 2 2 14 2 2" xfId="40355"/>
    <cellStyle name="Total 2 2 2 14 3" xfId="40356"/>
    <cellStyle name="Total 2 2 2 15" xfId="40357"/>
    <cellStyle name="Total 2 2 2 15 2" xfId="40358"/>
    <cellStyle name="Total 2 2 2 15 2 2" xfId="40359"/>
    <cellStyle name="Total 2 2 2 15 3" xfId="40360"/>
    <cellStyle name="Total 2 2 2 16" xfId="40361"/>
    <cellStyle name="Total 2 2 2 16 2" xfId="40362"/>
    <cellStyle name="Total 2 2 2 16 2 2" xfId="40363"/>
    <cellStyle name="Total 2 2 2 16 3" xfId="40364"/>
    <cellStyle name="Total 2 2 2 17" xfId="40365"/>
    <cellStyle name="Total 2 2 2 17 2" xfId="40366"/>
    <cellStyle name="Total 2 2 2 17 2 2" xfId="40367"/>
    <cellStyle name="Total 2 2 2 17 3" xfId="40368"/>
    <cellStyle name="Total 2 2 2 18" xfId="40369"/>
    <cellStyle name="Total 2 2 2 18 2" xfId="40370"/>
    <cellStyle name="Total 2 2 2 19" xfId="40371"/>
    <cellStyle name="Total 2 2 2 2" xfId="40372"/>
    <cellStyle name="Total 2 2 2 2 10" xfId="40373"/>
    <cellStyle name="Total 2 2 2 2 10 2" xfId="40374"/>
    <cellStyle name="Total 2 2 2 2 10 2 2" xfId="40375"/>
    <cellStyle name="Total 2 2 2 2 10 3" xfId="40376"/>
    <cellStyle name="Total 2 2 2 2 11" xfId="40377"/>
    <cellStyle name="Total 2 2 2 2 11 2" xfId="40378"/>
    <cellStyle name="Total 2 2 2 2 11 2 2" xfId="40379"/>
    <cellStyle name="Total 2 2 2 2 11 3" xfId="40380"/>
    <cellStyle name="Total 2 2 2 2 12" xfId="40381"/>
    <cellStyle name="Total 2 2 2 2 12 2" xfId="40382"/>
    <cellStyle name="Total 2 2 2 2 12 2 2" xfId="40383"/>
    <cellStyle name="Total 2 2 2 2 12 3" xfId="40384"/>
    <cellStyle name="Total 2 2 2 2 13" xfId="40385"/>
    <cellStyle name="Total 2 2 2 2 13 2" xfId="40386"/>
    <cellStyle name="Total 2 2 2 2 13 2 2" xfId="40387"/>
    <cellStyle name="Total 2 2 2 2 13 3" xfId="40388"/>
    <cellStyle name="Total 2 2 2 2 14" xfId="40389"/>
    <cellStyle name="Total 2 2 2 2 14 2" xfId="40390"/>
    <cellStyle name="Total 2 2 2 2 14 2 2" xfId="40391"/>
    <cellStyle name="Total 2 2 2 2 14 3" xfId="40392"/>
    <cellStyle name="Total 2 2 2 2 15" xfId="40393"/>
    <cellStyle name="Total 2 2 2 2 15 2" xfId="40394"/>
    <cellStyle name="Total 2 2 2 2 15 2 2" xfId="40395"/>
    <cellStyle name="Total 2 2 2 2 15 3" xfId="40396"/>
    <cellStyle name="Total 2 2 2 2 16" xfId="40397"/>
    <cellStyle name="Total 2 2 2 2 16 2" xfId="40398"/>
    <cellStyle name="Total 2 2 2 2 16 2 2" xfId="40399"/>
    <cellStyle name="Total 2 2 2 2 16 3" xfId="40400"/>
    <cellStyle name="Total 2 2 2 2 17" xfId="40401"/>
    <cellStyle name="Total 2 2 2 2 17 2" xfId="40402"/>
    <cellStyle name="Total 2 2 2 2 17 2 2" xfId="40403"/>
    <cellStyle name="Total 2 2 2 2 17 3" xfId="40404"/>
    <cellStyle name="Total 2 2 2 2 18" xfId="40405"/>
    <cellStyle name="Total 2 2 2 2 18 2" xfId="40406"/>
    <cellStyle name="Total 2 2 2 2 18 2 2" xfId="40407"/>
    <cellStyle name="Total 2 2 2 2 18 3" xfId="40408"/>
    <cellStyle name="Total 2 2 2 2 19" xfId="40409"/>
    <cellStyle name="Total 2 2 2 2 19 2" xfId="40410"/>
    <cellStyle name="Total 2 2 2 2 19 2 2" xfId="40411"/>
    <cellStyle name="Total 2 2 2 2 19 3" xfId="40412"/>
    <cellStyle name="Total 2 2 2 2 2" xfId="40413"/>
    <cellStyle name="Total 2 2 2 2 2 2" xfId="40414"/>
    <cellStyle name="Total 2 2 2 2 2 2 2" xfId="40415"/>
    <cellStyle name="Total 2 2 2 2 2 3" xfId="40416"/>
    <cellStyle name="Total 2 2 2 2 20" xfId="40417"/>
    <cellStyle name="Total 2 2 2 2 20 2" xfId="40418"/>
    <cellStyle name="Total 2 2 2 2 20 2 2" xfId="40419"/>
    <cellStyle name="Total 2 2 2 2 20 3" xfId="40420"/>
    <cellStyle name="Total 2 2 2 2 21" xfId="40421"/>
    <cellStyle name="Total 2 2 2 2 21 2" xfId="40422"/>
    <cellStyle name="Total 2 2 2 2 22" xfId="40423"/>
    <cellStyle name="Total 2 2 2 2 3" xfId="40424"/>
    <cellStyle name="Total 2 2 2 2 3 2" xfId="40425"/>
    <cellStyle name="Total 2 2 2 2 3 2 2" xfId="40426"/>
    <cellStyle name="Total 2 2 2 2 3 3" xfId="40427"/>
    <cellStyle name="Total 2 2 2 2 4" xfId="40428"/>
    <cellStyle name="Total 2 2 2 2 4 2" xfId="40429"/>
    <cellStyle name="Total 2 2 2 2 4 2 2" xfId="40430"/>
    <cellStyle name="Total 2 2 2 2 4 3" xfId="40431"/>
    <cellStyle name="Total 2 2 2 2 5" xfId="40432"/>
    <cellStyle name="Total 2 2 2 2 5 2" xfId="40433"/>
    <cellStyle name="Total 2 2 2 2 5 2 2" xfId="40434"/>
    <cellStyle name="Total 2 2 2 2 5 3" xfId="40435"/>
    <cellStyle name="Total 2 2 2 2 6" xfId="40436"/>
    <cellStyle name="Total 2 2 2 2 6 2" xfId="40437"/>
    <cellStyle name="Total 2 2 2 2 6 2 2" xfId="40438"/>
    <cellStyle name="Total 2 2 2 2 6 3" xfId="40439"/>
    <cellStyle name="Total 2 2 2 2 7" xfId="40440"/>
    <cellStyle name="Total 2 2 2 2 7 2" xfId="40441"/>
    <cellStyle name="Total 2 2 2 2 7 2 2" xfId="40442"/>
    <cellStyle name="Total 2 2 2 2 7 3" xfId="40443"/>
    <cellStyle name="Total 2 2 2 2 8" xfId="40444"/>
    <cellStyle name="Total 2 2 2 2 8 2" xfId="40445"/>
    <cellStyle name="Total 2 2 2 2 8 2 2" xfId="40446"/>
    <cellStyle name="Total 2 2 2 2 8 3" xfId="40447"/>
    <cellStyle name="Total 2 2 2 2 9" xfId="40448"/>
    <cellStyle name="Total 2 2 2 2 9 2" xfId="40449"/>
    <cellStyle name="Total 2 2 2 2 9 2 2" xfId="40450"/>
    <cellStyle name="Total 2 2 2 2 9 3" xfId="40451"/>
    <cellStyle name="Total 2 2 2 3" xfId="40452"/>
    <cellStyle name="Total 2 2 2 3 2" xfId="40453"/>
    <cellStyle name="Total 2 2 2 3 2 2" xfId="40454"/>
    <cellStyle name="Total 2 2 2 3 3" xfId="40455"/>
    <cellStyle name="Total 2 2 2 4" xfId="40456"/>
    <cellStyle name="Total 2 2 2 4 2" xfId="40457"/>
    <cellStyle name="Total 2 2 2 4 2 2" xfId="40458"/>
    <cellStyle name="Total 2 2 2 4 3" xfId="40459"/>
    <cellStyle name="Total 2 2 2 5" xfId="40460"/>
    <cellStyle name="Total 2 2 2 5 2" xfId="40461"/>
    <cellStyle name="Total 2 2 2 5 2 2" xfId="40462"/>
    <cellStyle name="Total 2 2 2 5 3" xfId="40463"/>
    <cellStyle name="Total 2 2 2 6" xfId="40464"/>
    <cellStyle name="Total 2 2 2 6 2" xfId="40465"/>
    <cellStyle name="Total 2 2 2 6 2 2" xfId="40466"/>
    <cellStyle name="Total 2 2 2 6 3" xfId="40467"/>
    <cellStyle name="Total 2 2 2 7" xfId="40468"/>
    <cellStyle name="Total 2 2 2 7 2" xfId="40469"/>
    <cellStyle name="Total 2 2 2 7 2 2" xfId="40470"/>
    <cellStyle name="Total 2 2 2 7 3" xfId="40471"/>
    <cellStyle name="Total 2 2 2 8" xfId="40472"/>
    <cellStyle name="Total 2 2 2 8 2" xfId="40473"/>
    <cellStyle name="Total 2 2 2 8 2 2" xfId="40474"/>
    <cellStyle name="Total 2 2 2 8 3" xfId="40475"/>
    <cellStyle name="Total 2 2 2 9" xfId="40476"/>
    <cellStyle name="Total 2 2 2 9 2" xfId="40477"/>
    <cellStyle name="Total 2 2 2 9 2 2" xfId="40478"/>
    <cellStyle name="Total 2 2 2 9 3" xfId="40479"/>
    <cellStyle name="Total 2 2 20" xfId="40480"/>
    <cellStyle name="Total 2 2 20 2" xfId="40481"/>
    <cellStyle name="Total 2 2 20 2 2" xfId="40482"/>
    <cellStyle name="Total 2 2 20 3" xfId="40483"/>
    <cellStyle name="Total 2 2 21" xfId="40484"/>
    <cellStyle name="Total 2 2 21 2" xfId="40485"/>
    <cellStyle name="Total 2 2 22" xfId="40486"/>
    <cellStyle name="Total 2 2 3" xfId="40487"/>
    <cellStyle name="Total 2 2 3 10" xfId="40488"/>
    <cellStyle name="Total 2 2 3 10 2" xfId="40489"/>
    <cellStyle name="Total 2 2 3 10 2 2" xfId="40490"/>
    <cellStyle name="Total 2 2 3 10 3" xfId="40491"/>
    <cellStyle name="Total 2 2 3 11" xfId="40492"/>
    <cellStyle name="Total 2 2 3 11 2" xfId="40493"/>
    <cellStyle name="Total 2 2 3 11 2 2" xfId="40494"/>
    <cellStyle name="Total 2 2 3 11 3" xfId="40495"/>
    <cellStyle name="Total 2 2 3 12" xfId="40496"/>
    <cellStyle name="Total 2 2 3 12 2" xfId="40497"/>
    <cellStyle name="Total 2 2 3 12 2 2" xfId="40498"/>
    <cellStyle name="Total 2 2 3 12 3" xfId="40499"/>
    <cellStyle name="Total 2 2 3 13" xfId="40500"/>
    <cellStyle name="Total 2 2 3 13 2" xfId="40501"/>
    <cellStyle name="Total 2 2 3 13 2 2" xfId="40502"/>
    <cellStyle name="Total 2 2 3 13 3" xfId="40503"/>
    <cellStyle name="Total 2 2 3 14" xfId="40504"/>
    <cellStyle name="Total 2 2 3 14 2" xfId="40505"/>
    <cellStyle name="Total 2 2 3 14 2 2" xfId="40506"/>
    <cellStyle name="Total 2 2 3 14 3" xfId="40507"/>
    <cellStyle name="Total 2 2 3 15" xfId="40508"/>
    <cellStyle name="Total 2 2 3 15 2" xfId="40509"/>
    <cellStyle name="Total 2 2 3 15 2 2" xfId="40510"/>
    <cellStyle name="Total 2 2 3 15 3" xfId="40511"/>
    <cellStyle name="Total 2 2 3 16" xfId="40512"/>
    <cellStyle name="Total 2 2 3 16 2" xfId="40513"/>
    <cellStyle name="Total 2 2 3 16 2 2" xfId="40514"/>
    <cellStyle name="Total 2 2 3 16 3" xfId="40515"/>
    <cellStyle name="Total 2 2 3 17" xfId="40516"/>
    <cellStyle name="Total 2 2 3 17 2" xfId="40517"/>
    <cellStyle name="Total 2 2 3 17 2 2" xfId="40518"/>
    <cellStyle name="Total 2 2 3 17 3" xfId="40519"/>
    <cellStyle name="Total 2 2 3 18" xfId="40520"/>
    <cellStyle name="Total 2 2 3 18 2" xfId="40521"/>
    <cellStyle name="Total 2 2 3 19" xfId="40522"/>
    <cellStyle name="Total 2 2 3 2" xfId="40523"/>
    <cellStyle name="Total 2 2 3 2 10" xfId="40524"/>
    <cellStyle name="Total 2 2 3 2 10 2" xfId="40525"/>
    <cellStyle name="Total 2 2 3 2 10 2 2" xfId="40526"/>
    <cellStyle name="Total 2 2 3 2 10 3" xfId="40527"/>
    <cellStyle name="Total 2 2 3 2 11" xfId="40528"/>
    <cellStyle name="Total 2 2 3 2 11 2" xfId="40529"/>
    <cellStyle name="Total 2 2 3 2 11 2 2" xfId="40530"/>
    <cellStyle name="Total 2 2 3 2 11 3" xfId="40531"/>
    <cellStyle name="Total 2 2 3 2 12" xfId="40532"/>
    <cellStyle name="Total 2 2 3 2 12 2" xfId="40533"/>
    <cellStyle name="Total 2 2 3 2 12 2 2" xfId="40534"/>
    <cellStyle name="Total 2 2 3 2 12 3" xfId="40535"/>
    <cellStyle name="Total 2 2 3 2 13" xfId="40536"/>
    <cellStyle name="Total 2 2 3 2 13 2" xfId="40537"/>
    <cellStyle name="Total 2 2 3 2 13 2 2" xfId="40538"/>
    <cellStyle name="Total 2 2 3 2 13 3" xfId="40539"/>
    <cellStyle name="Total 2 2 3 2 14" xfId="40540"/>
    <cellStyle name="Total 2 2 3 2 14 2" xfId="40541"/>
    <cellStyle name="Total 2 2 3 2 14 2 2" xfId="40542"/>
    <cellStyle name="Total 2 2 3 2 14 3" xfId="40543"/>
    <cellStyle name="Total 2 2 3 2 15" xfId="40544"/>
    <cellStyle name="Total 2 2 3 2 15 2" xfId="40545"/>
    <cellStyle name="Total 2 2 3 2 15 2 2" xfId="40546"/>
    <cellStyle name="Total 2 2 3 2 15 3" xfId="40547"/>
    <cellStyle name="Total 2 2 3 2 16" xfId="40548"/>
    <cellStyle name="Total 2 2 3 2 16 2" xfId="40549"/>
    <cellStyle name="Total 2 2 3 2 16 2 2" xfId="40550"/>
    <cellStyle name="Total 2 2 3 2 16 3" xfId="40551"/>
    <cellStyle name="Total 2 2 3 2 17" xfId="40552"/>
    <cellStyle name="Total 2 2 3 2 17 2" xfId="40553"/>
    <cellStyle name="Total 2 2 3 2 17 2 2" xfId="40554"/>
    <cellStyle name="Total 2 2 3 2 17 3" xfId="40555"/>
    <cellStyle name="Total 2 2 3 2 18" xfId="40556"/>
    <cellStyle name="Total 2 2 3 2 18 2" xfId="40557"/>
    <cellStyle name="Total 2 2 3 2 18 2 2" xfId="40558"/>
    <cellStyle name="Total 2 2 3 2 18 3" xfId="40559"/>
    <cellStyle name="Total 2 2 3 2 19" xfId="40560"/>
    <cellStyle name="Total 2 2 3 2 19 2" xfId="40561"/>
    <cellStyle name="Total 2 2 3 2 19 2 2" xfId="40562"/>
    <cellStyle name="Total 2 2 3 2 19 3" xfId="40563"/>
    <cellStyle name="Total 2 2 3 2 2" xfId="40564"/>
    <cellStyle name="Total 2 2 3 2 2 2" xfId="40565"/>
    <cellStyle name="Total 2 2 3 2 2 2 2" xfId="40566"/>
    <cellStyle name="Total 2 2 3 2 2 3" xfId="40567"/>
    <cellStyle name="Total 2 2 3 2 20" xfId="40568"/>
    <cellStyle name="Total 2 2 3 2 20 2" xfId="40569"/>
    <cellStyle name="Total 2 2 3 2 20 2 2" xfId="40570"/>
    <cellStyle name="Total 2 2 3 2 20 3" xfId="40571"/>
    <cellStyle name="Total 2 2 3 2 21" xfId="40572"/>
    <cellStyle name="Total 2 2 3 2 21 2" xfId="40573"/>
    <cellStyle name="Total 2 2 3 2 22" xfId="40574"/>
    <cellStyle name="Total 2 2 3 2 3" xfId="40575"/>
    <cellStyle name="Total 2 2 3 2 3 2" xfId="40576"/>
    <cellStyle name="Total 2 2 3 2 3 2 2" xfId="40577"/>
    <cellStyle name="Total 2 2 3 2 3 3" xfId="40578"/>
    <cellStyle name="Total 2 2 3 2 4" xfId="40579"/>
    <cellStyle name="Total 2 2 3 2 4 2" xfId="40580"/>
    <cellStyle name="Total 2 2 3 2 4 2 2" xfId="40581"/>
    <cellStyle name="Total 2 2 3 2 4 3" xfId="40582"/>
    <cellStyle name="Total 2 2 3 2 5" xfId="40583"/>
    <cellStyle name="Total 2 2 3 2 5 2" xfId="40584"/>
    <cellStyle name="Total 2 2 3 2 5 2 2" xfId="40585"/>
    <cellStyle name="Total 2 2 3 2 5 3" xfId="40586"/>
    <cellStyle name="Total 2 2 3 2 6" xfId="40587"/>
    <cellStyle name="Total 2 2 3 2 6 2" xfId="40588"/>
    <cellStyle name="Total 2 2 3 2 6 2 2" xfId="40589"/>
    <cellStyle name="Total 2 2 3 2 6 3" xfId="40590"/>
    <cellStyle name="Total 2 2 3 2 7" xfId="40591"/>
    <cellStyle name="Total 2 2 3 2 7 2" xfId="40592"/>
    <cellStyle name="Total 2 2 3 2 7 2 2" xfId="40593"/>
    <cellStyle name="Total 2 2 3 2 7 3" xfId="40594"/>
    <cellStyle name="Total 2 2 3 2 8" xfId="40595"/>
    <cellStyle name="Total 2 2 3 2 8 2" xfId="40596"/>
    <cellStyle name="Total 2 2 3 2 8 2 2" xfId="40597"/>
    <cellStyle name="Total 2 2 3 2 8 3" xfId="40598"/>
    <cellStyle name="Total 2 2 3 2 9" xfId="40599"/>
    <cellStyle name="Total 2 2 3 2 9 2" xfId="40600"/>
    <cellStyle name="Total 2 2 3 2 9 2 2" xfId="40601"/>
    <cellStyle name="Total 2 2 3 2 9 3" xfId="40602"/>
    <cellStyle name="Total 2 2 3 3" xfId="40603"/>
    <cellStyle name="Total 2 2 3 3 2" xfId="40604"/>
    <cellStyle name="Total 2 2 3 3 2 2" xfId="40605"/>
    <cellStyle name="Total 2 2 3 3 3" xfId="40606"/>
    <cellStyle name="Total 2 2 3 4" xfId="40607"/>
    <cellStyle name="Total 2 2 3 4 2" xfId="40608"/>
    <cellStyle name="Total 2 2 3 4 2 2" xfId="40609"/>
    <cellStyle name="Total 2 2 3 4 3" xfId="40610"/>
    <cellStyle name="Total 2 2 3 5" xfId="40611"/>
    <cellStyle name="Total 2 2 3 5 2" xfId="40612"/>
    <cellStyle name="Total 2 2 3 5 2 2" xfId="40613"/>
    <cellStyle name="Total 2 2 3 5 3" xfId="40614"/>
    <cellStyle name="Total 2 2 3 6" xfId="40615"/>
    <cellStyle name="Total 2 2 3 6 2" xfId="40616"/>
    <cellStyle name="Total 2 2 3 6 2 2" xfId="40617"/>
    <cellStyle name="Total 2 2 3 6 3" xfId="40618"/>
    <cellStyle name="Total 2 2 3 7" xfId="40619"/>
    <cellStyle name="Total 2 2 3 7 2" xfId="40620"/>
    <cellStyle name="Total 2 2 3 7 2 2" xfId="40621"/>
    <cellStyle name="Total 2 2 3 7 3" xfId="40622"/>
    <cellStyle name="Total 2 2 3 8" xfId="40623"/>
    <cellStyle name="Total 2 2 3 8 2" xfId="40624"/>
    <cellStyle name="Total 2 2 3 8 2 2" xfId="40625"/>
    <cellStyle name="Total 2 2 3 8 3" xfId="40626"/>
    <cellStyle name="Total 2 2 3 9" xfId="40627"/>
    <cellStyle name="Total 2 2 3 9 2" xfId="40628"/>
    <cellStyle name="Total 2 2 3 9 2 2" xfId="40629"/>
    <cellStyle name="Total 2 2 3 9 3" xfId="40630"/>
    <cellStyle name="Total 2 2 4" xfId="40631"/>
    <cellStyle name="Total 2 2 4 10" xfId="40632"/>
    <cellStyle name="Total 2 2 4 10 2" xfId="40633"/>
    <cellStyle name="Total 2 2 4 10 2 2" xfId="40634"/>
    <cellStyle name="Total 2 2 4 10 3" xfId="40635"/>
    <cellStyle name="Total 2 2 4 11" xfId="40636"/>
    <cellStyle name="Total 2 2 4 11 2" xfId="40637"/>
    <cellStyle name="Total 2 2 4 11 2 2" xfId="40638"/>
    <cellStyle name="Total 2 2 4 11 3" xfId="40639"/>
    <cellStyle name="Total 2 2 4 12" xfId="40640"/>
    <cellStyle name="Total 2 2 4 12 2" xfId="40641"/>
    <cellStyle name="Total 2 2 4 12 2 2" xfId="40642"/>
    <cellStyle name="Total 2 2 4 12 3" xfId="40643"/>
    <cellStyle name="Total 2 2 4 13" xfId="40644"/>
    <cellStyle name="Total 2 2 4 13 2" xfId="40645"/>
    <cellStyle name="Total 2 2 4 13 2 2" xfId="40646"/>
    <cellStyle name="Total 2 2 4 13 3" xfId="40647"/>
    <cellStyle name="Total 2 2 4 14" xfId="40648"/>
    <cellStyle name="Total 2 2 4 14 2" xfId="40649"/>
    <cellStyle name="Total 2 2 4 14 2 2" xfId="40650"/>
    <cellStyle name="Total 2 2 4 14 3" xfId="40651"/>
    <cellStyle name="Total 2 2 4 15" xfId="40652"/>
    <cellStyle name="Total 2 2 4 15 2" xfId="40653"/>
    <cellStyle name="Total 2 2 4 15 2 2" xfId="40654"/>
    <cellStyle name="Total 2 2 4 15 3" xfId="40655"/>
    <cellStyle name="Total 2 2 4 16" xfId="40656"/>
    <cellStyle name="Total 2 2 4 16 2" xfId="40657"/>
    <cellStyle name="Total 2 2 4 16 2 2" xfId="40658"/>
    <cellStyle name="Total 2 2 4 16 3" xfId="40659"/>
    <cellStyle name="Total 2 2 4 17" xfId="40660"/>
    <cellStyle name="Total 2 2 4 17 2" xfId="40661"/>
    <cellStyle name="Total 2 2 4 17 2 2" xfId="40662"/>
    <cellStyle name="Total 2 2 4 17 3" xfId="40663"/>
    <cellStyle name="Total 2 2 4 18" xfId="40664"/>
    <cellStyle name="Total 2 2 4 18 2" xfId="40665"/>
    <cellStyle name="Total 2 2 4 18 2 2" xfId="40666"/>
    <cellStyle name="Total 2 2 4 18 3" xfId="40667"/>
    <cellStyle name="Total 2 2 4 19" xfId="40668"/>
    <cellStyle name="Total 2 2 4 19 2" xfId="40669"/>
    <cellStyle name="Total 2 2 4 19 2 2" xfId="40670"/>
    <cellStyle name="Total 2 2 4 19 3" xfId="40671"/>
    <cellStyle name="Total 2 2 4 2" xfId="40672"/>
    <cellStyle name="Total 2 2 4 2 10" xfId="40673"/>
    <cellStyle name="Total 2 2 4 2 10 2" xfId="40674"/>
    <cellStyle name="Total 2 2 4 2 10 2 2" xfId="40675"/>
    <cellStyle name="Total 2 2 4 2 10 3" xfId="40676"/>
    <cellStyle name="Total 2 2 4 2 11" xfId="40677"/>
    <cellStyle name="Total 2 2 4 2 11 2" xfId="40678"/>
    <cellStyle name="Total 2 2 4 2 11 2 2" xfId="40679"/>
    <cellStyle name="Total 2 2 4 2 11 3" xfId="40680"/>
    <cellStyle name="Total 2 2 4 2 12" xfId="40681"/>
    <cellStyle name="Total 2 2 4 2 12 2" xfId="40682"/>
    <cellStyle name="Total 2 2 4 2 12 2 2" xfId="40683"/>
    <cellStyle name="Total 2 2 4 2 12 3" xfId="40684"/>
    <cellStyle name="Total 2 2 4 2 13" xfId="40685"/>
    <cellStyle name="Total 2 2 4 2 13 2" xfId="40686"/>
    <cellStyle name="Total 2 2 4 2 13 2 2" xfId="40687"/>
    <cellStyle name="Total 2 2 4 2 13 3" xfId="40688"/>
    <cellStyle name="Total 2 2 4 2 14" xfId="40689"/>
    <cellStyle name="Total 2 2 4 2 14 2" xfId="40690"/>
    <cellStyle name="Total 2 2 4 2 14 2 2" xfId="40691"/>
    <cellStyle name="Total 2 2 4 2 14 3" xfId="40692"/>
    <cellStyle name="Total 2 2 4 2 15" xfId="40693"/>
    <cellStyle name="Total 2 2 4 2 15 2" xfId="40694"/>
    <cellStyle name="Total 2 2 4 2 15 2 2" xfId="40695"/>
    <cellStyle name="Total 2 2 4 2 15 3" xfId="40696"/>
    <cellStyle name="Total 2 2 4 2 16" xfId="40697"/>
    <cellStyle name="Total 2 2 4 2 16 2" xfId="40698"/>
    <cellStyle name="Total 2 2 4 2 16 2 2" xfId="40699"/>
    <cellStyle name="Total 2 2 4 2 16 3" xfId="40700"/>
    <cellStyle name="Total 2 2 4 2 17" xfId="40701"/>
    <cellStyle name="Total 2 2 4 2 17 2" xfId="40702"/>
    <cellStyle name="Total 2 2 4 2 17 2 2" xfId="40703"/>
    <cellStyle name="Total 2 2 4 2 17 3" xfId="40704"/>
    <cellStyle name="Total 2 2 4 2 18" xfId="40705"/>
    <cellStyle name="Total 2 2 4 2 18 2" xfId="40706"/>
    <cellStyle name="Total 2 2 4 2 18 2 2" xfId="40707"/>
    <cellStyle name="Total 2 2 4 2 18 3" xfId="40708"/>
    <cellStyle name="Total 2 2 4 2 19" xfId="40709"/>
    <cellStyle name="Total 2 2 4 2 19 2" xfId="40710"/>
    <cellStyle name="Total 2 2 4 2 19 2 2" xfId="40711"/>
    <cellStyle name="Total 2 2 4 2 19 3" xfId="40712"/>
    <cellStyle name="Total 2 2 4 2 2" xfId="40713"/>
    <cellStyle name="Total 2 2 4 2 2 2" xfId="40714"/>
    <cellStyle name="Total 2 2 4 2 2 2 2" xfId="40715"/>
    <cellStyle name="Total 2 2 4 2 2 3" xfId="40716"/>
    <cellStyle name="Total 2 2 4 2 20" xfId="40717"/>
    <cellStyle name="Total 2 2 4 2 20 2" xfId="40718"/>
    <cellStyle name="Total 2 2 4 2 20 2 2" xfId="40719"/>
    <cellStyle name="Total 2 2 4 2 20 3" xfId="40720"/>
    <cellStyle name="Total 2 2 4 2 21" xfId="40721"/>
    <cellStyle name="Total 2 2 4 2 21 2" xfId="40722"/>
    <cellStyle name="Total 2 2 4 2 22" xfId="40723"/>
    <cellStyle name="Total 2 2 4 2 3" xfId="40724"/>
    <cellStyle name="Total 2 2 4 2 3 2" xfId="40725"/>
    <cellStyle name="Total 2 2 4 2 3 2 2" xfId="40726"/>
    <cellStyle name="Total 2 2 4 2 3 3" xfId="40727"/>
    <cellStyle name="Total 2 2 4 2 4" xfId="40728"/>
    <cellStyle name="Total 2 2 4 2 4 2" xfId="40729"/>
    <cellStyle name="Total 2 2 4 2 4 2 2" xfId="40730"/>
    <cellStyle name="Total 2 2 4 2 4 3" xfId="40731"/>
    <cellStyle name="Total 2 2 4 2 5" xfId="40732"/>
    <cellStyle name="Total 2 2 4 2 5 2" xfId="40733"/>
    <cellStyle name="Total 2 2 4 2 5 2 2" xfId="40734"/>
    <cellStyle name="Total 2 2 4 2 5 3" xfId="40735"/>
    <cellStyle name="Total 2 2 4 2 6" xfId="40736"/>
    <cellStyle name="Total 2 2 4 2 6 2" xfId="40737"/>
    <cellStyle name="Total 2 2 4 2 6 2 2" xfId="40738"/>
    <cellStyle name="Total 2 2 4 2 6 3" xfId="40739"/>
    <cellStyle name="Total 2 2 4 2 7" xfId="40740"/>
    <cellStyle name="Total 2 2 4 2 7 2" xfId="40741"/>
    <cellStyle name="Total 2 2 4 2 7 2 2" xfId="40742"/>
    <cellStyle name="Total 2 2 4 2 7 3" xfId="40743"/>
    <cellStyle name="Total 2 2 4 2 8" xfId="40744"/>
    <cellStyle name="Total 2 2 4 2 8 2" xfId="40745"/>
    <cellStyle name="Total 2 2 4 2 8 2 2" xfId="40746"/>
    <cellStyle name="Total 2 2 4 2 8 3" xfId="40747"/>
    <cellStyle name="Total 2 2 4 2 9" xfId="40748"/>
    <cellStyle name="Total 2 2 4 2 9 2" xfId="40749"/>
    <cellStyle name="Total 2 2 4 2 9 2 2" xfId="40750"/>
    <cellStyle name="Total 2 2 4 2 9 3" xfId="40751"/>
    <cellStyle name="Total 2 2 4 20" xfId="40752"/>
    <cellStyle name="Total 2 2 4 20 2" xfId="40753"/>
    <cellStyle name="Total 2 2 4 20 2 2" xfId="40754"/>
    <cellStyle name="Total 2 2 4 20 3" xfId="40755"/>
    <cellStyle name="Total 2 2 4 21" xfId="40756"/>
    <cellStyle name="Total 2 2 4 21 2" xfId="40757"/>
    <cellStyle name="Total 2 2 4 21 2 2" xfId="40758"/>
    <cellStyle name="Total 2 2 4 21 3" xfId="40759"/>
    <cellStyle name="Total 2 2 4 22" xfId="40760"/>
    <cellStyle name="Total 2 2 4 22 2" xfId="40761"/>
    <cellStyle name="Total 2 2 4 23" xfId="40762"/>
    <cellStyle name="Total 2 2 4 3" xfId="40763"/>
    <cellStyle name="Total 2 2 4 3 2" xfId="40764"/>
    <cellStyle name="Total 2 2 4 3 2 2" xfId="40765"/>
    <cellStyle name="Total 2 2 4 3 3" xfId="40766"/>
    <cellStyle name="Total 2 2 4 4" xfId="40767"/>
    <cellStyle name="Total 2 2 4 4 2" xfId="40768"/>
    <cellStyle name="Total 2 2 4 4 2 2" xfId="40769"/>
    <cellStyle name="Total 2 2 4 4 3" xfId="40770"/>
    <cellStyle name="Total 2 2 4 5" xfId="40771"/>
    <cellStyle name="Total 2 2 4 5 2" xfId="40772"/>
    <cellStyle name="Total 2 2 4 5 2 2" xfId="40773"/>
    <cellStyle name="Total 2 2 4 5 3" xfId="40774"/>
    <cellStyle name="Total 2 2 4 6" xfId="40775"/>
    <cellStyle name="Total 2 2 4 6 2" xfId="40776"/>
    <cellStyle name="Total 2 2 4 6 2 2" xfId="40777"/>
    <cellStyle name="Total 2 2 4 6 3" xfId="40778"/>
    <cellStyle name="Total 2 2 4 7" xfId="40779"/>
    <cellStyle name="Total 2 2 4 7 2" xfId="40780"/>
    <cellStyle name="Total 2 2 4 7 2 2" xfId="40781"/>
    <cellStyle name="Total 2 2 4 7 3" xfId="40782"/>
    <cellStyle name="Total 2 2 4 8" xfId="40783"/>
    <cellStyle name="Total 2 2 4 8 2" xfId="40784"/>
    <cellStyle name="Total 2 2 4 8 2 2" xfId="40785"/>
    <cellStyle name="Total 2 2 4 8 3" xfId="40786"/>
    <cellStyle name="Total 2 2 4 9" xfId="40787"/>
    <cellStyle name="Total 2 2 4 9 2" xfId="40788"/>
    <cellStyle name="Total 2 2 4 9 2 2" xfId="40789"/>
    <cellStyle name="Total 2 2 4 9 3" xfId="40790"/>
    <cellStyle name="Total 2 2 5" xfId="40791"/>
    <cellStyle name="Total 2 2 5 10" xfId="40792"/>
    <cellStyle name="Total 2 2 5 10 2" xfId="40793"/>
    <cellStyle name="Total 2 2 5 10 2 2" xfId="40794"/>
    <cellStyle name="Total 2 2 5 10 3" xfId="40795"/>
    <cellStyle name="Total 2 2 5 11" xfId="40796"/>
    <cellStyle name="Total 2 2 5 11 2" xfId="40797"/>
    <cellStyle name="Total 2 2 5 11 2 2" xfId="40798"/>
    <cellStyle name="Total 2 2 5 11 3" xfId="40799"/>
    <cellStyle name="Total 2 2 5 12" xfId="40800"/>
    <cellStyle name="Total 2 2 5 12 2" xfId="40801"/>
    <cellStyle name="Total 2 2 5 12 2 2" xfId="40802"/>
    <cellStyle name="Total 2 2 5 12 3" xfId="40803"/>
    <cellStyle name="Total 2 2 5 13" xfId="40804"/>
    <cellStyle name="Total 2 2 5 13 2" xfId="40805"/>
    <cellStyle name="Total 2 2 5 13 2 2" xfId="40806"/>
    <cellStyle name="Total 2 2 5 13 3" xfId="40807"/>
    <cellStyle name="Total 2 2 5 14" xfId="40808"/>
    <cellStyle name="Total 2 2 5 14 2" xfId="40809"/>
    <cellStyle name="Total 2 2 5 14 2 2" xfId="40810"/>
    <cellStyle name="Total 2 2 5 14 3" xfId="40811"/>
    <cellStyle name="Total 2 2 5 15" xfId="40812"/>
    <cellStyle name="Total 2 2 5 15 2" xfId="40813"/>
    <cellStyle name="Total 2 2 5 15 2 2" xfId="40814"/>
    <cellStyle name="Total 2 2 5 15 3" xfId="40815"/>
    <cellStyle name="Total 2 2 5 16" xfId="40816"/>
    <cellStyle name="Total 2 2 5 16 2" xfId="40817"/>
    <cellStyle name="Total 2 2 5 16 2 2" xfId="40818"/>
    <cellStyle name="Total 2 2 5 16 3" xfId="40819"/>
    <cellStyle name="Total 2 2 5 17" xfId="40820"/>
    <cellStyle name="Total 2 2 5 17 2" xfId="40821"/>
    <cellStyle name="Total 2 2 5 17 2 2" xfId="40822"/>
    <cellStyle name="Total 2 2 5 17 3" xfId="40823"/>
    <cellStyle name="Total 2 2 5 18" xfId="40824"/>
    <cellStyle name="Total 2 2 5 18 2" xfId="40825"/>
    <cellStyle name="Total 2 2 5 18 2 2" xfId="40826"/>
    <cellStyle name="Total 2 2 5 18 3" xfId="40827"/>
    <cellStyle name="Total 2 2 5 19" xfId="40828"/>
    <cellStyle name="Total 2 2 5 19 2" xfId="40829"/>
    <cellStyle name="Total 2 2 5 19 2 2" xfId="40830"/>
    <cellStyle name="Total 2 2 5 19 3" xfId="40831"/>
    <cellStyle name="Total 2 2 5 2" xfId="40832"/>
    <cellStyle name="Total 2 2 5 2 2" xfId="40833"/>
    <cellStyle name="Total 2 2 5 2 2 2" xfId="40834"/>
    <cellStyle name="Total 2 2 5 2 3" xfId="40835"/>
    <cellStyle name="Total 2 2 5 20" xfId="40836"/>
    <cellStyle name="Total 2 2 5 20 2" xfId="40837"/>
    <cellStyle name="Total 2 2 5 20 2 2" xfId="40838"/>
    <cellStyle name="Total 2 2 5 20 3" xfId="40839"/>
    <cellStyle name="Total 2 2 5 21" xfId="40840"/>
    <cellStyle name="Total 2 2 5 21 2" xfId="40841"/>
    <cellStyle name="Total 2 2 5 22" xfId="40842"/>
    <cellStyle name="Total 2 2 5 3" xfId="40843"/>
    <cellStyle name="Total 2 2 5 3 2" xfId="40844"/>
    <cellStyle name="Total 2 2 5 3 2 2" xfId="40845"/>
    <cellStyle name="Total 2 2 5 3 3" xfId="40846"/>
    <cellStyle name="Total 2 2 5 4" xfId="40847"/>
    <cellStyle name="Total 2 2 5 4 2" xfId="40848"/>
    <cellStyle name="Total 2 2 5 4 2 2" xfId="40849"/>
    <cellStyle name="Total 2 2 5 4 3" xfId="40850"/>
    <cellStyle name="Total 2 2 5 5" xfId="40851"/>
    <cellStyle name="Total 2 2 5 5 2" xfId="40852"/>
    <cellStyle name="Total 2 2 5 5 2 2" xfId="40853"/>
    <cellStyle name="Total 2 2 5 5 3" xfId="40854"/>
    <cellStyle name="Total 2 2 5 6" xfId="40855"/>
    <cellStyle name="Total 2 2 5 6 2" xfId="40856"/>
    <cellStyle name="Total 2 2 5 6 2 2" xfId="40857"/>
    <cellStyle name="Total 2 2 5 6 3" xfId="40858"/>
    <cellStyle name="Total 2 2 5 7" xfId="40859"/>
    <cellStyle name="Total 2 2 5 7 2" xfId="40860"/>
    <cellStyle name="Total 2 2 5 7 2 2" xfId="40861"/>
    <cellStyle name="Total 2 2 5 7 3" xfId="40862"/>
    <cellStyle name="Total 2 2 5 8" xfId="40863"/>
    <cellStyle name="Total 2 2 5 8 2" xfId="40864"/>
    <cellStyle name="Total 2 2 5 8 2 2" xfId="40865"/>
    <cellStyle name="Total 2 2 5 8 3" xfId="40866"/>
    <cellStyle name="Total 2 2 5 9" xfId="40867"/>
    <cellStyle name="Total 2 2 5 9 2" xfId="40868"/>
    <cellStyle name="Total 2 2 5 9 2 2" xfId="40869"/>
    <cellStyle name="Total 2 2 5 9 3" xfId="40870"/>
    <cellStyle name="Total 2 2 6" xfId="40871"/>
    <cellStyle name="Total 2 2 6 2" xfId="40872"/>
    <cellStyle name="Total 2 2 6 2 2" xfId="40873"/>
    <cellStyle name="Total 2 2 6 3" xfId="40874"/>
    <cellStyle name="Total 2 2 7" xfId="40875"/>
    <cellStyle name="Total 2 2 7 2" xfId="40876"/>
    <cellStyle name="Total 2 2 7 2 2" xfId="40877"/>
    <cellStyle name="Total 2 2 7 3" xfId="40878"/>
    <cellStyle name="Total 2 2 8" xfId="40879"/>
    <cellStyle name="Total 2 2 8 2" xfId="40880"/>
    <cellStyle name="Total 2 2 8 2 2" xfId="40881"/>
    <cellStyle name="Total 2 2 8 3" xfId="40882"/>
    <cellStyle name="Total 2 2 9" xfId="40883"/>
    <cellStyle name="Total 2 2 9 2" xfId="40884"/>
    <cellStyle name="Total 2 2 9 2 2" xfId="40885"/>
    <cellStyle name="Total 2 2 9 3" xfId="40886"/>
    <cellStyle name="Total 2 20" xfId="40887"/>
    <cellStyle name="Total 2 20 2" xfId="40888"/>
    <cellStyle name="Total 2 20 2 2" xfId="40889"/>
    <cellStyle name="Total 2 20 3" xfId="40890"/>
    <cellStyle name="Total 2 21" xfId="40891"/>
    <cellStyle name="Total 2 21 2" xfId="40892"/>
    <cellStyle name="Total 2 21 2 2" xfId="40893"/>
    <cellStyle name="Total 2 21 3" xfId="40894"/>
    <cellStyle name="Total 2 22" xfId="40895"/>
    <cellStyle name="Total 2 22 2" xfId="40896"/>
    <cellStyle name="Total 2 23" xfId="40897"/>
    <cellStyle name="Total 2 24" xfId="40898"/>
    <cellStyle name="Total 2 25" xfId="40899"/>
    <cellStyle name="Total 2 26" xfId="40900"/>
    <cellStyle name="Total 2 27" xfId="40901"/>
    <cellStyle name="Total 2 3" xfId="40902"/>
    <cellStyle name="Total 2 3 10" xfId="40903"/>
    <cellStyle name="Total 2 3 10 2" xfId="40904"/>
    <cellStyle name="Total 2 3 10 2 2" xfId="40905"/>
    <cellStyle name="Total 2 3 10 3" xfId="40906"/>
    <cellStyle name="Total 2 3 11" xfId="40907"/>
    <cellStyle name="Total 2 3 11 2" xfId="40908"/>
    <cellStyle name="Total 2 3 11 2 2" xfId="40909"/>
    <cellStyle name="Total 2 3 11 3" xfId="40910"/>
    <cellStyle name="Total 2 3 12" xfId="40911"/>
    <cellStyle name="Total 2 3 12 2" xfId="40912"/>
    <cellStyle name="Total 2 3 12 2 2" xfId="40913"/>
    <cellStyle name="Total 2 3 12 3" xfId="40914"/>
    <cellStyle name="Total 2 3 13" xfId="40915"/>
    <cellStyle name="Total 2 3 13 2" xfId="40916"/>
    <cellStyle name="Total 2 3 13 2 2" xfId="40917"/>
    <cellStyle name="Total 2 3 13 3" xfId="40918"/>
    <cellStyle name="Total 2 3 14" xfId="40919"/>
    <cellStyle name="Total 2 3 14 2" xfId="40920"/>
    <cellStyle name="Total 2 3 14 2 2" xfId="40921"/>
    <cellStyle name="Total 2 3 14 3" xfId="40922"/>
    <cellStyle name="Total 2 3 15" xfId="40923"/>
    <cellStyle name="Total 2 3 15 2" xfId="40924"/>
    <cellStyle name="Total 2 3 15 2 2" xfId="40925"/>
    <cellStyle name="Total 2 3 15 3" xfId="40926"/>
    <cellStyle name="Total 2 3 16" xfId="40927"/>
    <cellStyle name="Total 2 3 16 2" xfId="40928"/>
    <cellStyle name="Total 2 3 16 2 2" xfId="40929"/>
    <cellStyle name="Total 2 3 16 3" xfId="40930"/>
    <cellStyle name="Total 2 3 17" xfId="40931"/>
    <cellStyle name="Total 2 3 17 2" xfId="40932"/>
    <cellStyle name="Total 2 3 17 2 2" xfId="40933"/>
    <cellStyle name="Total 2 3 17 3" xfId="40934"/>
    <cellStyle name="Total 2 3 18" xfId="40935"/>
    <cellStyle name="Total 2 3 18 2" xfId="40936"/>
    <cellStyle name="Total 2 3 19" xfId="40937"/>
    <cellStyle name="Total 2 3 2" xfId="40938"/>
    <cellStyle name="Total 2 3 2 10" xfId="40939"/>
    <cellStyle name="Total 2 3 2 10 2" xfId="40940"/>
    <cellStyle name="Total 2 3 2 10 2 2" xfId="40941"/>
    <cellStyle name="Total 2 3 2 10 3" xfId="40942"/>
    <cellStyle name="Total 2 3 2 11" xfId="40943"/>
    <cellStyle name="Total 2 3 2 11 2" xfId="40944"/>
    <cellStyle name="Total 2 3 2 11 2 2" xfId="40945"/>
    <cellStyle name="Total 2 3 2 11 3" xfId="40946"/>
    <cellStyle name="Total 2 3 2 12" xfId="40947"/>
    <cellStyle name="Total 2 3 2 12 2" xfId="40948"/>
    <cellStyle name="Total 2 3 2 12 2 2" xfId="40949"/>
    <cellStyle name="Total 2 3 2 12 3" xfId="40950"/>
    <cellStyle name="Total 2 3 2 13" xfId="40951"/>
    <cellStyle name="Total 2 3 2 13 2" xfId="40952"/>
    <cellStyle name="Total 2 3 2 13 2 2" xfId="40953"/>
    <cellStyle name="Total 2 3 2 13 3" xfId="40954"/>
    <cellStyle name="Total 2 3 2 14" xfId="40955"/>
    <cellStyle name="Total 2 3 2 14 2" xfId="40956"/>
    <cellStyle name="Total 2 3 2 14 2 2" xfId="40957"/>
    <cellStyle name="Total 2 3 2 14 3" xfId="40958"/>
    <cellStyle name="Total 2 3 2 15" xfId="40959"/>
    <cellStyle name="Total 2 3 2 15 2" xfId="40960"/>
    <cellStyle name="Total 2 3 2 15 2 2" xfId="40961"/>
    <cellStyle name="Total 2 3 2 15 3" xfId="40962"/>
    <cellStyle name="Total 2 3 2 16" xfId="40963"/>
    <cellStyle name="Total 2 3 2 16 2" xfId="40964"/>
    <cellStyle name="Total 2 3 2 16 2 2" xfId="40965"/>
    <cellStyle name="Total 2 3 2 16 3" xfId="40966"/>
    <cellStyle name="Total 2 3 2 17" xfId="40967"/>
    <cellStyle name="Total 2 3 2 17 2" xfId="40968"/>
    <cellStyle name="Total 2 3 2 17 2 2" xfId="40969"/>
    <cellStyle name="Total 2 3 2 17 3" xfId="40970"/>
    <cellStyle name="Total 2 3 2 18" xfId="40971"/>
    <cellStyle name="Total 2 3 2 18 2" xfId="40972"/>
    <cellStyle name="Total 2 3 2 18 2 2" xfId="40973"/>
    <cellStyle name="Total 2 3 2 18 3" xfId="40974"/>
    <cellStyle name="Total 2 3 2 19" xfId="40975"/>
    <cellStyle name="Total 2 3 2 19 2" xfId="40976"/>
    <cellStyle name="Total 2 3 2 19 2 2" xfId="40977"/>
    <cellStyle name="Total 2 3 2 19 3" xfId="40978"/>
    <cellStyle name="Total 2 3 2 2" xfId="40979"/>
    <cellStyle name="Total 2 3 2 2 2" xfId="40980"/>
    <cellStyle name="Total 2 3 2 2 2 2" xfId="40981"/>
    <cellStyle name="Total 2 3 2 2 2 3" xfId="40982"/>
    <cellStyle name="Total 2 3 2 2 3" xfId="40983"/>
    <cellStyle name="Total 2 3 2 2 4" xfId="40984"/>
    <cellStyle name="Total 2 3 2 20" xfId="40985"/>
    <cellStyle name="Total 2 3 2 20 2" xfId="40986"/>
    <cellStyle name="Total 2 3 2 20 2 2" xfId="40987"/>
    <cellStyle name="Total 2 3 2 20 3" xfId="40988"/>
    <cellStyle name="Total 2 3 2 21" xfId="40989"/>
    <cellStyle name="Total 2 3 2 21 2" xfId="40990"/>
    <cellStyle name="Total 2 3 2 22" xfId="40991"/>
    <cellStyle name="Total 2 3 2 3" xfId="40992"/>
    <cellStyle name="Total 2 3 2 3 2" xfId="40993"/>
    <cellStyle name="Total 2 3 2 3 2 2" xfId="40994"/>
    <cellStyle name="Total 2 3 2 3 3" xfId="40995"/>
    <cellStyle name="Total 2 3 2 4" xfId="40996"/>
    <cellStyle name="Total 2 3 2 4 2" xfId="40997"/>
    <cellStyle name="Total 2 3 2 4 2 2" xfId="40998"/>
    <cellStyle name="Total 2 3 2 4 3" xfId="40999"/>
    <cellStyle name="Total 2 3 2 5" xfId="41000"/>
    <cellStyle name="Total 2 3 2 5 2" xfId="41001"/>
    <cellStyle name="Total 2 3 2 5 2 2" xfId="41002"/>
    <cellStyle name="Total 2 3 2 5 3" xfId="41003"/>
    <cellStyle name="Total 2 3 2 6" xfId="41004"/>
    <cellStyle name="Total 2 3 2 6 2" xfId="41005"/>
    <cellStyle name="Total 2 3 2 6 2 2" xfId="41006"/>
    <cellStyle name="Total 2 3 2 6 3" xfId="41007"/>
    <cellStyle name="Total 2 3 2 7" xfId="41008"/>
    <cellStyle name="Total 2 3 2 7 2" xfId="41009"/>
    <cellStyle name="Total 2 3 2 7 2 2" xfId="41010"/>
    <cellStyle name="Total 2 3 2 7 3" xfId="41011"/>
    <cellStyle name="Total 2 3 2 8" xfId="41012"/>
    <cellStyle name="Total 2 3 2 8 2" xfId="41013"/>
    <cellStyle name="Total 2 3 2 8 2 2" xfId="41014"/>
    <cellStyle name="Total 2 3 2 8 3" xfId="41015"/>
    <cellStyle name="Total 2 3 2 9" xfId="41016"/>
    <cellStyle name="Total 2 3 2 9 2" xfId="41017"/>
    <cellStyle name="Total 2 3 2 9 2 2" xfId="41018"/>
    <cellStyle name="Total 2 3 2 9 3" xfId="41019"/>
    <cellStyle name="Total 2 3 3" xfId="41020"/>
    <cellStyle name="Total 2 3 3 2" xfId="41021"/>
    <cellStyle name="Total 2 3 3 2 2" xfId="41022"/>
    <cellStyle name="Total 2 3 3 2 3" xfId="41023"/>
    <cellStyle name="Total 2 3 3 3" xfId="41024"/>
    <cellStyle name="Total 2 3 3 4" xfId="41025"/>
    <cellStyle name="Total 2 3 4" xfId="41026"/>
    <cellStyle name="Total 2 3 4 2" xfId="41027"/>
    <cellStyle name="Total 2 3 4 2 2" xfId="41028"/>
    <cellStyle name="Total 2 3 4 3" xfId="41029"/>
    <cellStyle name="Total 2 3 5" xfId="41030"/>
    <cellStyle name="Total 2 3 5 2" xfId="41031"/>
    <cellStyle name="Total 2 3 5 2 2" xfId="41032"/>
    <cellStyle name="Total 2 3 5 3" xfId="41033"/>
    <cellStyle name="Total 2 3 6" xfId="41034"/>
    <cellStyle name="Total 2 3 6 2" xfId="41035"/>
    <cellStyle name="Total 2 3 6 2 2" xfId="41036"/>
    <cellStyle name="Total 2 3 6 3" xfId="41037"/>
    <cellStyle name="Total 2 3 7" xfId="41038"/>
    <cellStyle name="Total 2 3 7 2" xfId="41039"/>
    <cellStyle name="Total 2 3 7 2 2" xfId="41040"/>
    <cellStyle name="Total 2 3 7 3" xfId="41041"/>
    <cellStyle name="Total 2 3 8" xfId="41042"/>
    <cellStyle name="Total 2 3 8 2" xfId="41043"/>
    <cellStyle name="Total 2 3 8 2 2" xfId="41044"/>
    <cellStyle name="Total 2 3 8 3" xfId="41045"/>
    <cellStyle name="Total 2 3 9" xfId="41046"/>
    <cellStyle name="Total 2 3 9 2" xfId="41047"/>
    <cellStyle name="Total 2 3 9 2 2" xfId="41048"/>
    <cellStyle name="Total 2 3 9 3" xfId="41049"/>
    <cellStyle name="Total 2 4" xfId="41050"/>
    <cellStyle name="Total 2 4 10" xfId="41051"/>
    <cellStyle name="Total 2 4 10 2" xfId="41052"/>
    <cellStyle name="Total 2 4 10 2 2" xfId="41053"/>
    <cellStyle name="Total 2 4 10 3" xfId="41054"/>
    <cellStyle name="Total 2 4 11" xfId="41055"/>
    <cellStyle name="Total 2 4 11 2" xfId="41056"/>
    <cellStyle name="Total 2 4 11 2 2" xfId="41057"/>
    <cellStyle name="Total 2 4 11 3" xfId="41058"/>
    <cellStyle name="Total 2 4 12" xfId="41059"/>
    <cellStyle name="Total 2 4 12 2" xfId="41060"/>
    <cellStyle name="Total 2 4 12 2 2" xfId="41061"/>
    <cellStyle name="Total 2 4 12 3" xfId="41062"/>
    <cellStyle name="Total 2 4 13" xfId="41063"/>
    <cellStyle name="Total 2 4 13 2" xfId="41064"/>
    <cellStyle name="Total 2 4 13 2 2" xfId="41065"/>
    <cellStyle name="Total 2 4 13 3" xfId="41066"/>
    <cellStyle name="Total 2 4 14" xfId="41067"/>
    <cellStyle name="Total 2 4 14 2" xfId="41068"/>
    <cellStyle name="Total 2 4 14 2 2" xfId="41069"/>
    <cellStyle name="Total 2 4 14 3" xfId="41070"/>
    <cellStyle name="Total 2 4 15" xfId="41071"/>
    <cellStyle name="Total 2 4 15 2" xfId="41072"/>
    <cellStyle name="Total 2 4 15 2 2" xfId="41073"/>
    <cellStyle name="Total 2 4 15 3" xfId="41074"/>
    <cellStyle name="Total 2 4 16" xfId="41075"/>
    <cellStyle name="Total 2 4 16 2" xfId="41076"/>
    <cellStyle name="Total 2 4 16 2 2" xfId="41077"/>
    <cellStyle name="Total 2 4 16 3" xfId="41078"/>
    <cellStyle name="Total 2 4 17" xfId="41079"/>
    <cellStyle name="Total 2 4 17 2" xfId="41080"/>
    <cellStyle name="Total 2 4 17 2 2" xfId="41081"/>
    <cellStyle name="Total 2 4 17 3" xfId="41082"/>
    <cellStyle name="Total 2 4 18" xfId="41083"/>
    <cellStyle name="Total 2 4 18 2" xfId="41084"/>
    <cellStyle name="Total 2 4 19" xfId="41085"/>
    <cellStyle name="Total 2 4 2" xfId="41086"/>
    <cellStyle name="Total 2 4 2 10" xfId="41087"/>
    <cellStyle name="Total 2 4 2 10 2" xfId="41088"/>
    <cellStyle name="Total 2 4 2 10 2 2" xfId="41089"/>
    <cellStyle name="Total 2 4 2 10 3" xfId="41090"/>
    <cellStyle name="Total 2 4 2 11" xfId="41091"/>
    <cellStyle name="Total 2 4 2 11 2" xfId="41092"/>
    <cellStyle name="Total 2 4 2 11 2 2" xfId="41093"/>
    <cellStyle name="Total 2 4 2 11 3" xfId="41094"/>
    <cellStyle name="Total 2 4 2 12" xfId="41095"/>
    <cellStyle name="Total 2 4 2 12 2" xfId="41096"/>
    <cellStyle name="Total 2 4 2 12 2 2" xfId="41097"/>
    <cellStyle name="Total 2 4 2 12 3" xfId="41098"/>
    <cellStyle name="Total 2 4 2 13" xfId="41099"/>
    <cellStyle name="Total 2 4 2 13 2" xfId="41100"/>
    <cellStyle name="Total 2 4 2 13 2 2" xfId="41101"/>
    <cellStyle name="Total 2 4 2 13 3" xfId="41102"/>
    <cellStyle name="Total 2 4 2 14" xfId="41103"/>
    <cellStyle name="Total 2 4 2 14 2" xfId="41104"/>
    <cellStyle name="Total 2 4 2 14 2 2" xfId="41105"/>
    <cellStyle name="Total 2 4 2 14 3" xfId="41106"/>
    <cellStyle name="Total 2 4 2 15" xfId="41107"/>
    <cellStyle name="Total 2 4 2 15 2" xfId="41108"/>
    <cellStyle name="Total 2 4 2 15 2 2" xfId="41109"/>
    <cellStyle name="Total 2 4 2 15 3" xfId="41110"/>
    <cellStyle name="Total 2 4 2 16" xfId="41111"/>
    <cellStyle name="Total 2 4 2 16 2" xfId="41112"/>
    <cellStyle name="Total 2 4 2 16 2 2" xfId="41113"/>
    <cellStyle name="Total 2 4 2 16 3" xfId="41114"/>
    <cellStyle name="Total 2 4 2 17" xfId="41115"/>
    <cellStyle name="Total 2 4 2 17 2" xfId="41116"/>
    <cellStyle name="Total 2 4 2 17 2 2" xfId="41117"/>
    <cellStyle name="Total 2 4 2 17 3" xfId="41118"/>
    <cellStyle name="Total 2 4 2 18" xfId="41119"/>
    <cellStyle name="Total 2 4 2 18 2" xfId="41120"/>
    <cellStyle name="Total 2 4 2 18 2 2" xfId="41121"/>
    <cellStyle name="Total 2 4 2 18 3" xfId="41122"/>
    <cellStyle name="Total 2 4 2 19" xfId="41123"/>
    <cellStyle name="Total 2 4 2 19 2" xfId="41124"/>
    <cellStyle name="Total 2 4 2 19 2 2" xfId="41125"/>
    <cellStyle name="Total 2 4 2 19 3" xfId="41126"/>
    <cellStyle name="Total 2 4 2 2" xfId="41127"/>
    <cellStyle name="Total 2 4 2 2 2" xfId="41128"/>
    <cellStyle name="Total 2 4 2 2 2 2" xfId="41129"/>
    <cellStyle name="Total 2 4 2 2 2 3" xfId="41130"/>
    <cellStyle name="Total 2 4 2 2 3" xfId="41131"/>
    <cellStyle name="Total 2 4 2 2 4" xfId="41132"/>
    <cellStyle name="Total 2 4 2 20" xfId="41133"/>
    <cellStyle name="Total 2 4 2 20 2" xfId="41134"/>
    <cellStyle name="Total 2 4 2 20 2 2" xfId="41135"/>
    <cellStyle name="Total 2 4 2 20 3" xfId="41136"/>
    <cellStyle name="Total 2 4 2 21" xfId="41137"/>
    <cellStyle name="Total 2 4 2 21 2" xfId="41138"/>
    <cellStyle name="Total 2 4 2 22" xfId="41139"/>
    <cellStyle name="Total 2 4 2 3" xfId="41140"/>
    <cellStyle name="Total 2 4 2 3 2" xfId="41141"/>
    <cellStyle name="Total 2 4 2 3 2 2" xfId="41142"/>
    <cellStyle name="Total 2 4 2 3 3" xfId="41143"/>
    <cellStyle name="Total 2 4 2 4" xfId="41144"/>
    <cellStyle name="Total 2 4 2 4 2" xfId="41145"/>
    <cellStyle name="Total 2 4 2 4 2 2" xfId="41146"/>
    <cellStyle name="Total 2 4 2 4 3" xfId="41147"/>
    <cellStyle name="Total 2 4 2 5" xfId="41148"/>
    <cellStyle name="Total 2 4 2 5 2" xfId="41149"/>
    <cellStyle name="Total 2 4 2 5 2 2" xfId="41150"/>
    <cellStyle name="Total 2 4 2 5 3" xfId="41151"/>
    <cellStyle name="Total 2 4 2 6" xfId="41152"/>
    <cellStyle name="Total 2 4 2 6 2" xfId="41153"/>
    <cellStyle name="Total 2 4 2 6 2 2" xfId="41154"/>
    <cellStyle name="Total 2 4 2 6 3" xfId="41155"/>
    <cellStyle name="Total 2 4 2 7" xfId="41156"/>
    <cellStyle name="Total 2 4 2 7 2" xfId="41157"/>
    <cellStyle name="Total 2 4 2 7 2 2" xfId="41158"/>
    <cellStyle name="Total 2 4 2 7 3" xfId="41159"/>
    <cellStyle name="Total 2 4 2 8" xfId="41160"/>
    <cellStyle name="Total 2 4 2 8 2" xfId="41161"/>
    <cellStyle name="Total 2 4 2 8 2 2" xfId="41162"/>
    <cellStyle name="Total 2 4 2 8 3" xfId="41163"/>
    <cellStyle name="Total 2 4 2 9" xfId="41164"/>
    <cellStyle name="Total 2 4 2 9 2" xfId="41165"/>
    <cellStyle name="Total 2 4 2 9 2 2" xfId="41166"/>
    <cellStyle name="Total 2 4 2 9 3" xfId="41167"/>
    <cellStyle name="Total 2 4 3" xfId="41168"/>
    <cellStyle name="Total 2 4 3 2" xfId="41169"/>
    <cellStyle name="Total 2 4 3 2 2" xfId="41170"/>
    <cellStyle name="Total 2 4 3 2 3" xfId="41171"/>
    <cellStyle name="Total 2 4 3 3" xfId="41172"/>
    <cellStyle name="Total 2 4 3 4" xfId="41173"/>
    <cellStyle name="Total 2 4 4" xfId="41174"/>
    <cellStyle name="Total 2 4 4 2" xfId="41175"/>
    <cellStyle name="Total 2 4 4 2 2" xfId="41176"/>
    <cellStyle name="Total 2 4 4 3" xfId="41177"/>
    <cellStyle name="Total 2 4 5" xfId="41178"/>
    <cellStyle name="Total 2 4 5 2" xfId="41179"/>
    <cellStyle name="Total 2 4 5 2 2" xfId="41180"/>
    <cellStyle name="Total 2 4 5 3" xfId="41181"/>
    <cellStyle name="Total 2 4 6" xfId="41182"/>
    <cellStyle name="Total 2 4 6 2" xfId="41183"/>
    <cellStyle name="Total 2 4 6 2 2" xfId="41184"/>
    <cellStyle name="Total 2 4 6 3" xfId="41185"/>
    <cellStyle name="Total 2 4 7" xfId="41186"/>
    <cellStyle name="Total 2 4 7 2" xfId="41187"/>
    <cellStyle name="Total 2 4 7 2 2" xfId="41188"/>
    <cellStyle name="Total 2 4 7 3" xfId="41189"/>
    <cellStyle name="Total 2 4 8" xfId="41190"/>
    <cellStyle name="Total 2 4 8 2" xfId="41191"/>
    <cellStyle name="Total 2 4 8 2 2" xfId="41192"/>
    <cellStyle name="Total 2 4 8 3" xfId="41193"/>
    <cellStyle name="Total 2 4 9" xfId="41194"/>
    <cellStyle name="Total 2 4 9 2" xfId="41195"/>
    <cellStyle name="Total 2 4 9 2 2" xfId="41196"/>
    <cellStyle name="Total 2 4 9 3" xfId="41197"/>
    <cellStyle name="Total 2 5" xfId="41198"/>
    <cellStyle name="Total 2 5 10" xfId="41199"/>
    <cellStyle name="Total 2 5 10 2" xfId="41200"/>
    <cellStyle name="Total 2 5 10 2 2" xfId="41201"/>
    <cellStyle name="Total 2 5 10 3" xfId="41202"/>
    <cellStyle name="Total 2 5 11" xfId="41203"/>
    <cellStyle name="Total 2 5 11 2" xfId="41204"/>
    <cellStyle name="Total 2 5 11 2 2" xfId="41205"/>
    <cellStyle name="Total 2 5 11 3" xfId="41206"/>
    <cellStyle name="Total 2 5 12" xfId="41207"/>
    <cellStyle name="Total 2 5 12 2" xfId="41208"/>
    <cellStyle name="Total 2 5 12 2 2" xfId="41209"/>
    <cellStyle name="Total 2 5 12 3" xfId="41210"/>
    <cellStyle name="Total 2 5 13" xfId="41211"/>
    <cellStyle name="Total 2 5 13 2" xfId="41212"/>
    <cellStyle name="Total 2 5 13 2 2" xfId="41213"/>
    <cellStyle name="Total 2 5 13 3" xfId="41214"/>
    <cellStyle name="Total 2 5 14" xfId="41215"/>
    <cellStyle name="Total 2 5 14 2" xfId="41216"/>
    <cellStyle name="Total 2 5 14 2 2" xfId="41217"/>
    <cellStyle name="Total 2 5 14 3" xfId="41218"/>
    <cellStyle name="Total 2 5 15" xfId="41219"/>
    <cellStyle name="Total 2 5 15 2" xfId="41220"/>
    <cellStyle name="Total 2 5 15 2 2" xfId="41221"/>
    <cellStyle name="Total 2 5 15 3" xfId="41222"/>
    <cellStyle name="Total 2 5 16" xfId="41223"/>
    <cellStyle name="Total 2 5 16 2" xfId="41224"/>
    <cellStyle name="Total 2 5 16 2 2" xfId="41225"/>
    <cellStyle name="Total 2 5 16 3" xfId="41226"/>
    <cellStyle name="Total 2 5 17" xfId="41227"/>
    <cellStyle name="Total 2 5 17 2" xfId="41228"/>
    <cellStyle name="Total 2 5 17 2 2" xfId="41229"/>
    <cellStyle name="Total 2 5 17 3" xfId="41230"/>
    <cellStyle name="Total 2 5 18" xfId="41231"/>
    <cellStyle name="Total 2 5 18 2" xfId="41232"/>
    <cellStyle name="Total 2 5 18 2 2" xfId="41233"/>
    <cellStyle name="Total 2 5 18 3" xfId="41234"/>
    <cellStyle name="Total 2 5 19" xfId="41235"/>
    <cellStyle name="Total 2 5 19 2" xfId="41236"/>
    <cellStyle name="Total 2 5 19 2 2" xfId="41237"/>
    <cellStyle name="Total 2 5 19 3" xfId="41238"/>
    <cellStyle name="Total 2 5 2" xfId="41239"/>
    <cellStyle name="Total 2 5 2 10" xfId="41240"/>
    <cellStyle name="Total 2 5 2 10 2" xfId="41241"/>
    <cellStyle name="Total 2 5 2 10 2 2" xfId="41242"/>
    <cellStyle name="Total 2 5 2 10 3" xfId="41243"/>
    <cellStyle name="Total 2 5 2 11" xfId="41244"/>
    <cellStyle name="Total 2 5 2 11 2" xfId="41245"/>
    <cellStyle name="Total 2 5 2 11 2 2" xfId="41246"/>
    <cellStyle name="Total 2 5 2 11 3" xfId="41247"/>
    <cellStyle name="Total 2 5 2 12" xfId="41248"/>
    <cellStyle name="Total 2 5 2 12 2" xfId="41249"/>
    <cellStyle name="Total 2 5 2 12 2 2" xfId="41250"/>
    <cellStyle name="Total 2 5 2 12 3" xfId="41251"/>
    <cellStyle name="Total 2 5 2 13" xfId="41252"/>
    <cellStyle name="Total 2 5 2 13 2" xfId="41253"/>
    <cellStyle name="Total 2 5 2 13 2 2" xfId="41254"/>
    <cellStyle name="Total 2 5 2 13 3" xfId="41255"/>
    <cellStyle name="Total 2 5 2 14" xfId="41256"/>
    <cellStyle name="Total 2 5 2 14 2" xfId="41257"/>
    <cellStyle name="Total 2 5 2 14 2 2" xfId="41258"/>
    <cellStyle name="Total 2 5 2 14 3" xfId="41259"/>
    <cellStyle name="Total 2 5 2 15" xfId="41260"/>
    <cellStyle name="Total 2 5 2 15 2" xfId="41261"/>
    <cellStyle name="Total 2 5 2 15 2 2" xfId="41262"/>
    <cellStyle name="Total 2 5 2 15 3" xfId="41263"/>
    <cellStyle name="Total 2 5 2 16" xfId="41264"/>
    <cellStyle name="Total 2 5 2 16 2" xfId="41265"/>
    <cellStyle name="Total 2 5 2 16 2 2" xfId="41266"/>
    <cellStyle name="Total 2 5 2 16 3" xfId="41267"/>
    <cellStyle name="Total 2 5 2 17" xfId="41268"/>
    <cellStyle name="Total 2 5 2 17 2" xfId="41269"/>
    <cellStyle name="Total 2 5 2 17 2 2" xfId="41270"/>
    <cellStyle name="Total 2 5 2 17 3" xfId="41271"/>
    <cellStyle name="Total 2 5 2 18" xfId="41272"/>
    <cellStyle name="Total 2 5 2 18 2" xfId="41273"/>
    <cellStyle name="Total 2 5 2 18 2 2" xfId="41274"/>
    <cellStyle name="Total 2 5 2 18 3" xfId="41275"/>
    <cellStyle name="Total 2 5 2 19" xfId="41276"/>
    <cellStyle name="Total 2 5 2 19 2" xfId="41277"/>
    <cellStyle name="Total 2 5 2 19 2 2" xfId="41278"/>
    <cellStyle name="Total 2 5 2 19 3" xfId="41279"/>
    <cellStyle name="Total 2 5 2 2" xfId="41280"/>
    <cellStyle name="Total 2 5 2 2 2" xfId="41281"/>
    <cellStyle name="Total 2 5 2 2 2 2" xfId="41282"/>
    <cellStyle name="Total 2 5 2 2 3" xfId="41283"/>
    <cellStyle name="Total 2 5 2 20" xfId="41284"/>
    <cellStyle name="Total 2 5 2 20 2" xfId="41285"/>
    <cellStyle name="Total 2 5 2 20 2 2" xfId="41286"/>
    <cellStyle name="Total 2 5 2 20 3" xfId="41287"/>
    <cellStyle name="Total 2 5 2 21" xfId="41288"/>
    <cellStyle name="Total 2 5 2 21 2" xfId="41289"/>
    <cellStyle name="Total 2 5 2 22" xfId="41290"/>
    <cellStyle name="Total 2 5 2 3" xfId="41291"/>
    <cellStyle name="Total 2 5 2 3 2" xfId="41292"/>
    <cellStyle name="Total 2 5 2 3 2 2" xfId="41293"/>
    <cellStyle name="Total 2 5 2 3 3" xfId="41294"/>
    <cellStyle name="Total 2 5 2 4" xfId="41295"/>
    <cellStyle name="Total 2 5 2 4 2" xfId="41296"/>
    <cellStyle name="Total 2 5 2 4 2 2" xfId="41297"/>
    <cellStyle name="Total 2 5 2 4 3" xfId="41298"/>
    <cellStyle name="Total 2 5 2 5" xfId="41299"/>
    <cellStyle name="Total 2 5 2 5 2" xfId="41300"/>
    <cellStyle name="Total 2 5 2 5 2 2" xfId="41301"/>
    <cellStyle name="Total 2 5 2 5 3" xfId="41302"/>
    <cellStyle name="Total 2 5 2 6" xfId="41303"/>
    <cellStyle name="Total 2 5 2 6 2" xfId="41304"/>
    <cellStyle name="Total 2 5 2 6 2 2" xfId="41305"/>
    <cellStyle name="Total 2 5 2 6 3" xfId="41306"/>
    <cellStyle name="Total 2 5 2 7" xfId="41307"/>
    <cellStyle name="Total 2 5 2 7 2" xfId="41308"/>
    <cellStyle name="Total 2 5 2 7 2 2" xfId="41309"/>
    <cellStyle name="Total 2 5 2 7 3" xfId="41310"/>
    <cellStyle name="Total 2 5 2 8" xfId="41311"/>
    <cellStyle name="Total 2 5 2 8 2" xfId="41312"/>
    <cellStyle name="Total 2 5 2 8 2 2" xfId="41313"/>
    <cellStyle name="Total 2 5 2 8 3" xfId="41314"/>
    <cellStyle name="Total 2 5 2 9" xfId="41315"/>
    <cellStyle name="Total 2 5 2 9 2" xfId="41316"/>
    <cellStyle name="Total 2 5 2 9 2 2" xfId="41317"/>
    <cellStyle name="Total 2 5 2 9 3" xfId="41318"/>
    <cellStyle name="Total 2 5 20" xfId="41319"/>
    <cellStyle name="Total 2 5 20 2" xfId="41320"/>
    <cellStyle name="Total 2 5 20 2 2" xfId="41321"/>
    <cellStyle name="Total 2 5 20 3" xfId="41322"/>
    <cellStyle name="Total 2 5 21" xfId="41323"/>
    <cellStyle name="Total 2 5 21 2" xfId="41324"/>
    <cellStyle name="Total 2 5 21 2 2" xfId="41325"/>
    <cellStyle name="Total 2 5 21 3" xfId="41326"/>
    <cellStyle name="Total 2 5 22" xfId="41327"/>
    <cellStyle name="Total 2 5 22 2" xfId="41328"/>
    <cellStyle name="Total 2 5 23" xfId="41329"/>
    <cellStyle name="Total 2 5 3" xfId="41330"/>
    <cellStyle name="Total 2 5 3 2" xfId="41331"/>
    <cellStyle name="Total 2 5 3 2 2" xfId="41332"/>
    <cellStyle name="Total 2 5 3 3" xfId="41333"/>
    <cellStyle name="Total 2 5 4" xfId="41334"/>
    <cellStyle name="Total 2 5 4 2" xfId="41335"/>
    <cellStyle name="Total 2 5 4 2 2" xfId="41336"/>
    <cellStyle name="Total 2 5 4 3" xfId="41337"/>
    <cellStyle name="Total 2 5 5" xfId="41338"/>
    <cellStyle name="Total 2 5 5 2" xfId="41339"/>
    <cellStyle name="Total 2 5 5 2 2" xfId="41340"/>
    <cellStyle name="Total 2 5 5 3" xfId="41341"/>
    <cellStyle name="Total 2 5 6" xfId="41342"/>
    <cellStyle name="Total 2 5 6 2" xfId="41343"/>
    <cellStyle name="Total 2 5 6 2 2" xfId="41344"/>
    <cellStyle name="Total 2 5 6 3" xfId="41345"/>
    <cellStyle name="Total 2 5 7" xfId="41346"/>
    <cellStyle name="Total 2 5 7 2" xfId="41347"/>
    <cellStyle name="Total 2 5 7 2 2" xfId="41348"/>
    <cellStyle name="Total 2 5 7 3" xfId="41349"/>
    <cellStyle name="Total 2 5 8" xfId="41350"/>
    <cellStyle name="Total 2 5 8 2" xfId="41351"/>
    <cellStyle name="Total 2 5 8 2 2" xfId="41352"/>
    <cellStyle name="Total 2 5 8 3" xfId="41353"/>
    <cellStyle name="Total 2 5 9" xfId="41354"/>
    <cellStyle name="Total 2 5 9 2" xfId="41355"/>
    <cellStyle name="Total 2 5 9 2 2" xfId="41356"/>
    <cellStyle name="Total 2 5 9 3" xfId="41357"/>
    <cellStyle name="Total 2 6" xfId="41358"/>
    <cellStyle name="Total 2 6 10" xfId="41359"/>
    <cellStyle name="Total 2 6 10 2" xfId="41360"/>
    <cellStyle name="Total 2 6 10 2 2" xfId="41361"/>
    <cellStyle name="Total 2 6 10 3" xfId="41362"/>
    <cellStyle name="Total 2 6 11" xfId="41363"/>
    <cellStyle name="Total 2 6 11 2" xfId="41364"/>
    <cellStyle name="Total 2 6 11 2 2" xfId="41365"/>
    <cellStyle name="Total 2 6 11 3" xfId="41366"/>
    <cellStyle name="Total 2 6 12" xfId="41367"/>
    <cellStyle name="Total 2 6 12 2" xfId="41368"/>
    <cellStyle name="Total 2 6 12 2 2" xfId="41369"/>
    <cellStyle name="Total 2 6 12 3" xfId="41370"/>
    <cellStyle name="Total 2 6 13" xfId="41371"/>
    <cellStyle name="Total 2 6 13 2" xfId="41372"/>
    <cellStyle name="Total 2 6 13 2 2" xfId="41373"/>
    <cellStyle name="Total 2 6 13 3" xfId="41374"/>
    <cellStyle name="Total 2 6 14" xfId="41375"/>
    <cellStyle name="Total 2 6 14 2" xfId="41376"/>
    <cellStyle name="Total 2 6 14 2 2" xfId="41377"/>
    <cellStyle name="Total 2 6 14 3" xfId="41378"/>
    <cellStyle name="Total 2 6 15" xfId="41379"/>
    <cellStyle name="Total 2 6 15 2" xfId="41380"/>
    <cellStyle name="Total 2 6 15 2 2" xfId="41381"/>
    <cellStyle name="Total 2 6 15 3" xfId="41382"/>
    <cellStyle name="Total 2 6 16" xfId="41383"/>
    <cellStyle name="Total 2 6 16 2" xfId="41384"/>
    <cellStyle name="Total 2 6 16 2 2" xfId="41385"/>
    <cellStyle name="Total 2 6 16 3" xfId="41386"/>
    <cellStyle name="Total 2 6 17" xfId="41387"/>
    <cellStyle name="Total 2 6 17 2" xfId="41388"/>
    <cellStyle name="Total 2 6 17 2 2" xfId="41389"/>
    <cellStyle name="Total 2 6 17 3" xfId="41390"/>
    <cellStyle name="Total 2 6 18" xfId="41391"/>
    <cellStyle name="Total 2 6 18 2" xfId="41392"/>
    <cellStyle name="Total 2 6 18 2 2" xfId="41393"/>
    <cellStyle name="Total 2 6 18 3" xfId="41394"/>
    <cellStyle name="Total 2 6 19" xfId="41395"/>
    <cellStyle name="Total 2 6 19 2" xfId="41396"/>
    <cellStyle name="Total 2 6 19 2 2" xfId="41397"/>
    <cellStyle name="Total 2 6 19 3" xfId="41398"/>
    <cellStyle name="Total 2 6 2" xfId="41399"/>
    <cellStyle name="Total 2 6 2 2" xfId="41400"/>
    <cellStyle name="Total 2 6 2 2 2" xfId="41401"/>
    <cellStyle name="Total 2 6 2 3" xfId="41402"/>
    <cellStyle name="Total 2 6 20" xfId="41403"/>
    <cellStyle name="Total 2 6 20 2" xfId="41404"/>
    <cellStyle name="Total 2 6 20 2 2" xfId="41405"/>
    <cellStyle name="Total 2 6 20 3" xfId="41406"/>
    <cellStyle name="Total 2 6 21" xfId="41407"/>
    <cellStyle name="Total 2 6 21 2" xfId="41408"/>
    <cellStyle name="Total 2 6 22" xfId="41409"/>
    <cellStyle name="Total 2 6 3" xfId="41410"/>
    <cellStyle name="Total 2 6 3 2" xfId="41411"/>
    <cellStyle name="Total 2 6 3 2 2" xfId="41412"/>
    <cellStyle name="Total 2 6 3 3" xfId="41413"/>
    <cellStyle name="Total 2 6 4" xfId="41414"/>
    <cellStyle name="Total 2 6 4 2" xfId="41415"/>
    <cellStyle name="Total 2 6 4 2 2" xfId="41416"/>
    <cellStyle name="Total 2 6 4 3" xfId="41417"/>
    <cellStyle name="Total 2 6 5" xfId="41418"/>
    <cellStyle name="Total 2 6 5 2" xfId="41419"/>
    <cellStyle name="Total 2 6 5 2 2" xfId="41420"/>
    <cellStyle name="Total 2 6 5 3" xfId="41421"/>
    <cellStyle name="Total 2 6 6" xfId="41422"/>
    <cellStyle name="Total 2 6 6 2" xfId="41423"/>
    <cellStyle name="Total 2 6 6 2 2" xfId="41424"/>
    <cellStyle name="Total 2 6 6 3" xfId="41425"/>
    <cellStyle name="Total 2 6 7" xfId="41426"/>
    <cellStyle name="Total 2 6 7 2" xfId="41427"/>
    <cellStyle name="Total 2 6 7 2 2" xfId="41428"/>
    <cellStyle name="Total 2 6 7 3" xfId="41429"/>
    <cellStyle name="Total 2 6 8" xfId="41430"/>
    <cellStyle name="Total 2 6 8 2" xfId="41431"/>
    <cellStyle name="Total 2 6 8 2 2" xfId="41432"/>
    <cellStyle name="Total 2 6 8 3" xfId="41433"/>
    <cellStyle name="Total 2 6 9" xfId="41434"/>
    <cellStyle name="Total 2 6 9 2" xfId="41435"/>
    <cellStyle name="Total 2 6 9 2 2" xfId="41436"/>
    <cellStyle name="Total 2 6 9 3" xfId="41437"/>
    <cellStyle name="Total 2 7" xfId="41438"/>
    <cellStyle name="Total 2 7 2" xfId="41439"/>
    <cellStyle name="Total 2 7 2 2" xfId="41440"/>
    <cellStyle name="Total 2 7 3" xfId="41441"/>
    <cellStyle name="Total 2 8" xfId="41442"/>
    <cellStyle name="Total 2 8 2" xfId="41443"/>
    <cellStyle name="Total 2 8 2 2" xfId="41444"/>
    <cellStyle name="Total 2 8 3" xfId="41445"/>
    <cellStyle name="Total 2 9" xfId="41446"/>
    <cellStyle name="Total 2 9 2" xfId="41447"/>
    <cellStyle name="Total 2 9 2 2" xfId="41448"/>
    <cellStyle name="Total 2 9 3" xfId="41449"/>
    <cellStyle name="Total 3" xfId="41450"/>
    <cellStyle name="Total 3 10" xfId="41451"/>
    <cellStyle name="Total 3 10 2" xfId="41452"/>
    <cellStyle name="Total 3 10 2 2" xfId="41453"/>
    <cellStyle name="Total 3 10 3" xfId="41454"/>
    <cellStyle name="Total 3 11" xfId="41455"/>
    <cellStyle name="Total 3 11 2" xfId="41456"/>
    <cellStyle name="Total 3 11 2 2" xfId="41457"/>
    <cellStyle name="Total 3 11 3" xfId="41458"/>
    <cellStyle name="Total 3 12" xfId="41459"/>
    <cellStyle name="Total 3 12 2" xfId="41460"/>
    <cellStyle name="Total 3 12 2 2" xfId="41461"/>
    <cellStyle name="Total 3 12 3" xfId="41462"/>
    <cellStyle name="Total 3 13" xfId="41463"/>
    <cellStyle name="Total 3 13 2" xfId="41464"/>
    <cellStyle name="Total 3 13 2 2" xfId="41465"/>
    <cellStyle name="Total 3 13 3" xfId="41466"/>
    <cellStyle name="Total 3 14" xfId="41467"/>
    <cellStyle name="Total 3 14 2" xfId="41468"/>
    <cellStyle name="Total 3 14 2 2" xfId="41469"/>
    <cellStyle name="Total 3 14 3" xfId="41470"/>
    <cellStyle name="Total 3 15" xfId="41471"/>
    <cellStyle name="Total 3 15 2" xfId="41472"/>
    <cellStyle name="Total 3 15 2 2" xfId="41473"/>
    <cellStyle name="Total 3 15 3" xfId="41474"/>
    <cellStyle name="Total 3 16" xfId="41475"/>
    <cellStyle name="Total 3 16 2" xfId="41476"/>
    <cellStyle name="Total 3 16 2 2" xfId="41477"/>
    <cellStyle name="Total 3 16 3" xfId="41478"/>
    <cellStyle name="Total 3 17" xfId="41479"/>
    <cellStyle name="Total 3 17 2" xfId="41480"/>
    <cellStyle name="Total 3 17 2 2" xfId="41481"/>
    <cellStyle name="Total 3 17 3" xfId="41482"/>
    <cellStyle name="Total 3 18" xfId="41483"/>
    <cellStyle name="Total 3 18 2" xfId="41484"/>
    <cellStyle name="Total 3 18 2 2" xfId="41485"/>
    <cellStyle name="Total 3 18 3" xfId="41486"/>
    <cellStyle name="Total 3 19" xfId="41487"/>
    <cellStyle name="Total 3 19 2" xfId="41488"/>
    <cellStyle name="Total 3 19 2 2" xfId="41489"/>
    <cellStyle name="Total 3 19 3" xfId="41490"/>
    <cellStyle name="Total 3 2" xfId="41491"/>
    <cellStyle name="Total 3 2 10" xfId="41492"/>
    <cellStyle name="Total 3 2 10 2" xfId="41493"/>
    <cellStyle name="Total 3 2 10 2 2" xfId="41494"/>
    <cellStyle name="Total 3 2 10 3" xfId="41495"/>
    <cellStyle name="Total 3 2 11" xfId="41496"/>
    <cellStyle name="Total 3 2 11 2" xfId="41497"/>
    <cellStyle name="Total 3 2 11 2 2" xfId="41498"/>
    <cellStyle name="Total 3 2 11 3" xfId="41499"/>
    <cellStyle name="Total 3 2 12" xfId="41500"/>
    <cellStyle name="Total 3 2 12 2" xfId="41501"/>
    <cellStyle name="Total 3 2 12 2 2" xfId="41502"/>
    <cellStyle name="Total 3 2 12 3" xfId="41503"/>
    <cellStyle name="Total 3 2 13" xfId="41504"/>
    <cellStyle name="Total 3 2 13 2" xfId="41505"/>
    <cellStyle name="Total 3 2 13 2 2" xfId="41506"/>
    <cellStyle name="Total 3 2 13 3" xfId="41507"/>
    <cellStyle name="Total 3 2 14" xfId="41508"/>
    <cellStyle name="Total 3 2 14 2" xfId="41509"/>
    <cellStyle name="Total 3 2 14 2 2" xfId="41510"/>
    <cellStyle name="Total 3 2 14 3" xfId="41511"/>
    <cellStyle name="Total 3 2 15" xfId="41512"/>
    <cellStyle name="Total 3 2 15 2" xfId="41513"/>
    <cellStyle name="Total 3 2 15 2 2" xfId="41514"/>
    <cellStyle name="Total 3 2 15 3" xfId="41515"/>
    <cellStyle name="Total 3 2 16" xfId="41516"/>
    <cellStyle name="Total 3 2 16 2" xfId="41517"/>
    <cellStyle name="Total 3 2 16 2 2" xfId="41518"/>
    <cellStyle name="Total 3 2 16 3" xfId="41519"/>
    <cellStyle name="Total 3 2 17" xfId="41520"/>
    <cellStyle name="Total 3 2 17 2" xfId="41521"/>
    <cellStyle name="Total 3 2 17 2 2" xfId="41522"/>
    <cellStyle name="Total 3 2 17 3" xfId="41523"/>
    <cellStyle name="Total 3 2 18" xfId="41524"/>
    <cellStyle name="Total 3 2 18 2" xfId="41525"/>
    <cellStyle name="Total 3 2 18 2 2" xfId="41526"/>
    <cellStyle name="Total 3 2 18 3" xfId="41527"/>
    <cellStyle name="Total 3 2 19" xfId="41528"/>
    <cellStyle name="Total 3 2 19 2" xfId="41529"/>
    <cellStyle name="Total 3 2 19 2 2" xfId="41530"/>
    <cellStyle name="Total 3 2 19 3" xfId="41531"/>
    <cellStyle name="Total 3 2 2" xfId="41532"/>
    <cellStyle name="Total 3 2 2 10" xfId="41533"/>
    <cellStyle name="Total 3 2 2 10 2" xfId="41534"/>
    <cellStyle name="Total 3 2 2 10 2 2" xfId="41535"/>
    <cellStyle name="Total 3 2 2 10 3" xfId="41536"/>
    <cellStyle name="Total 3 2 2 11" xfId="41537"/>
    <cellStyle name="Total 3 2 2 11 2" xfId="41538"/>
    <cellStyle name="Total 3 2 2 11 2 2" xfId="41539"/>
    <cellStyle name="Total 3 2 2 11 3" xfId="41540"/>
    <cellStyle name="Total 3 2 2 12" xfId="41541"/>
    <cellStyle name="Total 3 2 2 12 2" xfId="41542"/>
    <cellStyle name="Total 3 2 2 12 2 2" xfId="41543"/>
    <cellStyle name="Total 3 2 2 12 3" xfId="41544"/>
    <cellStyle name="Total 3 2 2 13" xfId="41545"/>
    <cellStyle name="Total 3 2 2 13 2" xfId="41546"/>
    <cellStyle name="Total 3 2 2 13 2 2" xfId="41547"/>
    <cellStyle name="Total 3 2 2 13 3" xfId="41548"/>
    <cellStyle name="Total 3 2 2 14" xfId="41549"/>
    <cellStyle name="Total 3 2 2 14 2" xfId="41550"/>
    <cellStyle name="Total 3 2 2 14 2 2" xfId="41551"/>
    <cellStyle name="Total 3 2 2 14 3" xfId="41552"/>
    <cellStyle name="Total 3 2 2 15" xfId="41553"/>
    <cellStyle name="Total 3 2 2 15 2" xfId="41554"/>
    <cellStyle name="Total 3 2 2 15 2 2" xfId="41555"/>
    <cellStyle name="Total 3 2 2 15 3" xfId="41556"/>
    <cellStyle name="Total 3 2 2 16" xfId="41557"/>
    <cellStyle name="Total 3 2 2 16 2" xfId="41558"/>
    <cellStyle name="Total 3 2 2 16 2 2" xfId="41559"/>
    <cellStyle name="Total 3 2 2 16 3" xfId="41560"/>
    <cellStyle name="Total 3 2 2 17" xfId="41561"/>
    <cellStyle name="Total 3 2 2 17 2" xfId="41562"/>
    <cellStyle name="Total 3 2 2 17 2 2" xfId="41563"/>
    <cellStyle name="Total 3 2 2 17 3" xfId="41564"/>
    <cellStyle name="Total 3 2 2 18" xfId="41565"/>
    <cellStyle name="Total 3 2 2 18 2" xfId="41566"/>
    <cellStyle name="Total 3 2 2 19" xfId="41567"/>
    <cellStyle name="Total 3 2 2 2" xfId="41568"/>
    <cellStyle name="Total 3 2 2 2 10" xfId="41569"/>
    <cellStyle name="Total 3 2 2 2 10 2" xfId="41570"/>
    <cellStyle name="Total 3 2 2 2 10 2 2" xfId="41571"/>
    <cellStyle name="Total 3 2 2 2 10 3" xfId="41572"/>
    <cellStyle name="Total 3 2 2 2 11" xfId="41573"/>
    <cellStyle name="Total 3 2 2 2 11 2" xfId="41574"/>
    <cellStyle name="Total 3 2 2 2 11 2 2" xfId="41575"/>
    <cellStyle name="Total 3 2 2 2 11 3" xfId="41576"/>
    <cellStyle name="Total 3 2 2 2 12" xfId="41577"/>
    <cellStyle name="Total 3 2 2 2 12 2" xfId="41578"/>
    <cellStyle name="Total 3 2 2 2 12 2 2" xfId="41579"/>
    <cellStyle name="Total 3 2 2 2 12 3" xfId="41580"/>
    <cellStyle name="Total 3 2 2 2 13" xfId="41581"/>
    <cellStyle name="Total 3 2 2 2 13 2" xfId="41582"/>
    <cellStyle name="Total 3 2 2 2 13 2 2" xfId="41583"/>
    <cellStyle name="Total 3 2 2 2 13 3" xfId="41584"/>
    <cellStyle name="Total 3 2 2 2 14" xfId="41585"/>
    <cellStyle name="Total 3 2 2 2 14 2" xfId="41586"/>
    <cellStyle name="Total 3 2 2 2 14 2 2" xfId="41587"/>
    <cellStyle name="Total 3 2 2 2 14 3" xfId="41588"/>
    <cellStyle name="Total 3 2 2 2 15" xfId="41589"/>
    <cellStyle name="Total 3 2 2 2 15 2" xfId="41590"/>
    <cellStyle name="Total 3 2 2 2 15 2 2" xfId="41591"/>
    <cellStyle name="Total 3 2 2 2 15 3" xfId="41592"/>
    <cellStyle name="Total 3 2 2 2 16" xfId="41593"/>
    <cellStyle name="Total 3 2 2 2 16 2" xfId="41594"/>
    <cellStyle name="Total 3 2 2 2 16 2 2" xfId="41595"/>
    <cellStyle name="Total 3 2 2 2 16 3" xfId="41596"/>
    <cellStyle name="Total 3 2 2 2 17" xfId="41597"/>
    <cellStyle name="Total 3 2 2 2 17 2" xfId="41598"/>
    <cellStyle name="Total 3 2 2 2 17 2 2" xfId="41599"/>
    <cellStyle name="Total 3 2 2 2 17 3" xfId="41600"/>
    <cellStyle name="Total 3 2 2 2 18" xfId="41601"/>
    <cellStyle name="Total 3 2 2 2 18 2" xfId="41602"/>
    <cellStyle name="Total 3 2 2 2 18 2 2" xfId="41603"/>
    <cellStyle name="Total 3 2 2 2 18 3" xfId="41604"/>
    <cellStyle name="Total 3 2 2 2 19" xfId="41605"/>
    <cellStyle name="Total 3 2 2 2 19 2" xfId="41606"/>
    <cellStyle name="Total 3 2 2 2 19 2 2" xfId="41607"/>
    <cellStyle name="Total 3 2 2 2 19 3" xfId="41608"/>
    <cellStyle name="Total 3 2 2 2 2" xfId="41609"/>
    <cellStyle name="Total 3 2 2 2 2 2" xfId="41610"/>
    <cellStyle name="Total 3 2 2 2 2 2 2" xfId="41611"/>
    <cellStyle name="Total 3 2 2 2 2 3" xfId="41612"/>
    <cellStyle name="Total 3 2 2 2 20" xfId="41613"/>
    <cellStyle name="Total 3 2 2 2 20 2" xfId="41614"/>
    <cellStyle name="Total 3 2 2 2 20 2 2" xfId="41615"/>
    <cellStyle name="Total 3 2 2 2 20 3" xfId="41616"/>
    <cellStyle name="Total 3 2 2 2 21" xfId="41617"/>
    <cellStyle name="Total 3 2 2 2 21 2" xfId="41618"/>
    <cellStyle name="Total 3 2 2 2 22" xfId="41619"/>
    <cellStyle name="Total 3 2 2 2 3" xfId="41620"/>
    <cellStyle name="Total 3 2 2 2 3 2" xfId="41621"/>
    <cellStyle name="Total 3 2 2 2 3 2 2" xfId="41622"/>
    <cellStyle name="Total 3 2 2 2 3 3" xfId="41623"/>
    <cellStyle name="Total 3 2 2 2 4" xfId="41624"/>
    <cellStyle name="Total 3 2 2 2 4 2" xfId="41625"/>
    <cellStyle name="Total 3 2 2 2 4 2 2" xfId="41626"/>
    <cellStyle name="Total 3 2 2 2 4 3" xfId="41627"/>
    <cellStyle name="Total 3 2 2 2 5" xfId="41628"/>
    <cellStyle name="Total 3 2 2 2 5 2" xfId="41629"/>
    <cellStyle name="Total 3 2 2 2 5 2 2" xfId="41630"/>
    <cellStyle name="Total 3 2 2 2 5 3" xfId="41631"/>
    <cellStyle name="Total 3 2 2 2 6" xfId="41632"/>
    <cellStyle name="Total 3 2 2 2 6 2" xfId="41633"/>
    <cellStyle name="Total 3 2 2 2 6 2 2" xfId="41634"/>
    <cellStyle name="Total 3 2 2 2 6 3" xfId="41635"/>
    <cellStyle name="Total 3 2 2 2 7" xfId="41636"/>
    <cellStyle name="Total 3 2 2 2 7 2" xfId="41637"/>
    <cellStyle name="Total 3 2 2 2 7 2 2" xfId="41638"/>
    <cellStyle name="Total 3 2 2 2 7 3" xfId="41639"/>
    <cellStyle name="Total 3 2 2 2 8" xfId="41640"/>
    <cellStyle name="Total 3 2 2 2 8 2" xfId="41641"/>
    <cellStyle name="Total 3 2 2 2 8 2 2" xfId="41642"/>
    <cellStyle name="Total 3 2 2 2 8 3" xfId="41643"/>
    <cellStyle name="Total 3 2 2 2 9" xfId="41644"/>
    <cellStyle name="Total 3 2 2 2 9 2" xfId="41645"/>
    <cellStyle name="Total 3 2 2 2 9 2 2" xfId="41646"/>
    <cellStyle name="Total 3 2 2 2 9 3" xfId="41647"/>
    <cellStyle name="Total 3 2 2 3" xfId="41648"/>
    <cellStyle name="Total 3 2 2 3 2" xfId="41649"/>
    <cellStyle name="Total 3 2 2 3 2 2" xfId="41650"/>
    <cellStyle name="Total 3 2 2 3 3" xfId="41651"/>
    <cellStyle name="Total 3 2 2 4" xfId="41652"/>
    <cellStyle name="Total 3 2 2 4 2" xfId="41653"/>
    <cellStyle name="Total 3 2 2 4 2 2" xfId="41654"/>
    <cellStyle name="Total 3 2 2 4 3" xfId="41655"/>
    <cellStyle name="Total 3 2 2 5" xfId="41656"/>
    <cellStyle name="Total 3 2 2 5 2" xfId="41657"/>
    <cellStyle name="Total 3 2 2 5 2 2" xfId="41658"/>
    <cellStyle name="Total 3 2 2 5 3" xfId="41659"/>
    <cellStyle name="Total 3 2 2 6" xfId="41660"/>
    <cellStyle name="Total 3 2 2 6 2" xfId="41661"/>
    <cellStyle name="Total 3 2 2 6 2 2" xfId="41662"/>
    <cellStyle name="Total 3 2 2 6 3" xfId="41663"/>
    <cellStyle name="Total 3 2 2 7" xfId="41664"/>
    <cellStyle name="Total 3 2 2 7 2" xfId="41665"/>
    <cellStyle name="Total 3 2 2 7 2 2" xfId="41666"/>
    <cellStyle name="Total 3 2 2 7 3" xfId="41667"/>
    <cellStyle name="Total 3 2 2 8" xfId="41668"/>
    <cellStyle name="Total 3 2 2 8 2" xfId="41669"/>
    <cellStyle name="Total 3 2 2 8 2 2" xfId="41670"/>
    <cellStyle name="Total 3 2 2 8 3" xfId="41671"/>
    <cellStyle name="Total 3 2 2 9" xfId="41672"/>
    <cellStyle name="Total 3 2 2 9 2" xfId="41673"/>
    <cellStyle name="Total 3 2 2 9 2 2" xfId="41674"/>
    <cellStyle name="Total 3 2 2 9 3" xfId="41675"/>
    <cellStyle name="Total 3 2 20" xfId="41676"/>
    <cellStyle name="Total 3 2 20 2" xfId="41677"/>
    <cellStyle name="Total 3 2 20 2 2" xfId="41678"/>
    <cellStyle name="Total 3 2 20 3" xfId="41679"/>
    <cellStyle name="Total 3 2 21" xfId="41680"/>
    <cellStyle name="Total 3 2 21 2" xfId="41681"/>
    <cellStyle name="Total 3 2 22" xfId="41682"/>
    <cellStyle name="Total 3 2 3" xfId="41683"/>
    <cellStyle name="Total 3 2 3 10" xfId="41684"/>
    <cellStyle name="Total 3 2 3 10 2" xfId="41685"/>
    <cellStyle name="Total 3 2 3 10 2 2" xfId="41686"/>
    <cellStyle name="Total 3 2 3 10 3" xfId="41687"/>
    <cellStyle name="Total 3 2 3 11" xfId="41688"/>
    <cellStyle name="Total 3 2 3 11 2" xfId="41689"/>
    <cellStyle name="Total 3 2 3 11 2 2" xfId="41690"/>
    <cellStyle name="Total 3 2 3 11 3" xfId="41691"/>
    <cellStyle name="Total 3 2 3 12" xfId="41692"/>
    <cellStyle name="Total 3 2 3 12 2" xfId="41693"/>
    <cellStyle name="Total 3 2 3 12 2 2" xfId="41694"/>
    <cellStyle name="Total 3 2 3 12 3" xfId="41695"/>
    <cellStyle name="Total 3 2 3 13" xfId="41696"/>
    <cellStyle name="Total 3 2 3 13 2" xfId="41697"/>
    <cellStyle name="Total 3 2 3 13 2 2" xfId="41698"/>
    <cellStyle name="Total 3 2 3 13 3" xfId="41699"/>
    <cellStyle name="Total 3 2 3 14" xfId="41700"/>
    <cellStyle name="Total 3 2 3 14 2" xfId="41701"/>
    <cellStyle name="Total 3 2 3 14 2 2" xfId="41702"/>
    <cellStyle name="Total 3 2 3 14 3" xfId="41703"/>
    <cellStyle name="Total 3 2 3 15" xfId="41704"/>
    <cellStyle name="Total 3 2 3 15 2" xfId="41705"/>
    <cellStyle name="Total 3 2 3 15 2 2" xfId="41706"/>
    <cellStyle name="Total 3 2 3 15 3" xfId="41707"/>
    <cellStyle name="Total 3 2 3 16" xfId="41708"/>
    <cellStyle name="Total 3 2 3 16 2" xfId="41709"/>
    <cellStyle name="Total 3 2 3 16 2 2" xfId="41710"/>
    <cellStyle name="Total 3 2 3 16 3" xfId="41711"/>
    <cellStyle name="Total 3 2 3 17" xfId="41712"/>
    <cellStyle name="Total 3 2 3 17 2" xfId="41713"/>
    <cellStyle name="Total 3 2 3 17 2 2" xfId="41714"/>
    <cellStyle name="Total 3 2 3 17 3" xfId="41715"/>
    <cellStyle name="Total 3 2 3 18" xfId="41716"/>
    <cellStyle name="Total 3 2 3 18 2" xfId="41717"/>
    <cellStyle name="Total 3 2 3 19" xfId="41718"/>
    <cellStyle name="Total 3 2 3 2" xfId="41719"/>
    <cellStyle name="Total 3 2 3 2 10" xfId="41720"/>
    <cellStyle name="Total 3 2 3 2 10 2" xfId="41721"/>
    <cellStyle name="Total 3 2 3 2 10 2 2" xfId="41722"/>
    <cellStyle name="Total 3 2 3 2 10 3" xfId="41723"/>
    <cellStyle name="Total 3 2 3 2 11" xfId="41724"/>
    <cellStyle name="Total 3 2 3 2 11 2" xfId="41725"/>
    <cellStyle name="Total 3 2 3 2 11 2 2" xfId="41726"/>
    <cellStyle name="Total 3 2 3 2 11 3" xfId="41727"/>
    <cellStyle name="Total 3 2 3 2 12" xfId="41728"/>
    <cellStyle name="Total 3 2 3 2 12 2" xfId="41729"/>
    <cellStyle name="Total 3 2 3 2 12 2 2" xfId="41730"/>
    <cellStyle name="Total 3 2 3 2 12 3" xfId="41731"/>
    <cellStyle name="Total 3 2 3 2 13" xfId="41732"/>
    <cellStyle name="Total 3 2 3 2 13 2" xfId="41733"/>
    <cellStyle name="Total 3 2 3 2 13 2 2" xfId="41734"/>
    <cellStyle name="Total 3 2 3 2 13 3" xfId="41735"/>
    <cellStyle name="Total 3 2 3 2 14" xfId="41736"/>
    <cellStyle name="Total 3 2 3 2 14 2" xfId="41737"/>
    <cellStyle name="Total 3 2 3 2 14 2 2" xfId="41738"/>
    <cellStyle name="Total 3 2 3 2 14 3" xfId="41739"/>
    <cellStyle name="Total 3 2 3 2 15" xfId="41740"/>
    <cellStyle name="Total 3 2 3 2 15 2" xfId="41741"/>
    <cellStyle name="Total 3 2 3 2 15 2 2" xfId="41742"/>
    <cellStyle name="Total 3 2 3 2 15 3" xfId="41743"/>
    <cellStyle name="Total 3 2 3 2 16" xfId="41744"/>
    <cellStyle name="Total 3 2 3 2 16 2" xfId="41745"/>
    <cellStyle name="Total 3 2 3 2 16 2 2" xfId="41746"/>
    <cellStyle name="Total 3 2 3 2 16 3" xfId="41747"/>
    <cellStyle name="Total 3 2 3 2 17" xfId="41748"/>
    <cellStyle name="Total 3 2 3 2 17 2" xfId="41749"/>
    <cellStyle name="Total 3 2 3 2 17 2 2" xfId="41750"/>
    <cellStyle name="Total 3 2 3 2 17 3" xfId="41751"/>
    <cellStyle name="Total 3 2 3 2 18" xfId="41752"/>
    <cellStyle name="Total 3 2 3 2 18 2" xfId="41753"/>
    <cellStyle name="Total 3 2 3 2 18 2 2" xfId="41754"/>
    <cellStyle name="Total 3 2 3 2 18 3" xfId="41755"/>
    <cellStyle name="Total 3 2 3 2 19" xfId="41756"/>
    <cellStyle name="Total 3 2 3 2 19 2" xfId="41757"/>
    <cellStyle name="Total 3 2 3 2 19 2 2" xfId="41758"/>
    <cellStyle name="Total 3 2 3 2 19 3" xfId="41759"/>
    <cellStyle name="Total 3 2 3 2 2" xfId="41760"/>
    <cellStyle name="Total 3 2 3 2 2 2" xfId="41761"/>
    <cellStyle name="Total 3 2 3 2 2 2 2" xfId="41762"/>
    <cellStyle name="Total 3 2 3 2 2 3" xfId="41763"/>
    <cellStyle name="Total 3 2 3 2 20" xfId="41764"/>
    <cellStyle name="Total 3 2 3 2 20 2" xfId="41765"/>
    <cellStyle name="Total 3 2 3 2 20 2 2" xfId="41766"/>
    <cellStyle name="Total 3 2 3 2 20 3" xfId="41767"/>
    <cellStyle name="Total 3 2 3 2 21" xfId="41768"/>
    <cellStyle name="Total 3 2 3 2 21 2" xfId="41769"/>
    <cellStyle name="Total 3 2 3 2 22" xfId="41770"/>
    <cellStyle name="Total 3 2 3 2 3" xfId="41771"/>
    <cellStyle name="Total 3 2 3 2 3 2" xfId="41772"/>
    <cellStyle name="Total 3 2 3 2 3 2 2" xfId="41773"/>
    <cellStyle name="Total 3 2 3 2 3 3" xfId="41774"/>
    <cellStyle name="Total 3 2 3 2 4" xfId="41775"/>
    <cellStyle name="Total 3 2 3 2 4 2" xfId="41776"/>
    <cellStyle name="Total 3 2 3 2 4 2 2" xfId="41777"/>
    <cellStyle name="Total 3 2 3 2 4 3" xfId="41778"/>
    <cellStyle name="Total 3 2 3 2 5" xfId="41779"/>
    <cellStyle name="Total 3 2 3 2 5 2" xfId="41780"/>
    <cellStyle name="Total 3 2 3 2 5 2 2" xfId="41781"/>
    <cellStyle name="Total 3 2 3 2 5 3" xfId="41782"/>
    <cellStyle name="Total 3 2 3 2 6" xfId="41783"/>
    <cellStyle name="Total 3 2 3 2 6 2" xfId="41784"/>
    <cellStyle name="Total 3 2 3 2 6 2 2" xfId="41785"/>
    <cellStyle name="Total 3 2 3 2 6 3" xfId="41786"/>
    <cellStyle name="Total 3 2 3 2 7" xfId="41787"/>
    <cellStyle name="Total 3 2 3 2 7 2" xfId="41788"/>
    <cellStyle name="Total 3 2 3 2 7 2 2" xfId="41789"/>
    <cellStyle name="Total 3 2 3 2 7 3" xfId="41790"/>
    <cellStyle name="Total 3 2 3 2 8" xfId="41791"/>
    <cellStyle name="Total 3 2 3 2 8 2" xfId="41792"/>
    <cellStyle name="Total 3 2 3 2 8 2 2" xfId="41793"/>
    <cellStyle name="Total 3 2 3 2 8 3" xfId="41794"/>
    <cellStyle name="Total 3 2 3 2 9" xfId="41795"/>
    <cellStyle name="Total 3 2 3 2 9 2" xfId="41796"/>
    <cellStyle name="Total 3 2 3 2 9 2 2" xfId="41797"/>
    <cellStyle name="Total 3 2 3 2 9 3" xfId="41798"/>
    <cellStyle name="Total 3 2 3 3" xfId="41799"/>
    <cellStyle name="Total 3 2 3 3 2" xfId="41800"/>
    <cellStyle name="Total 3 2 3 3 2 2" xfId="41801"/>
    <cellStyle name="Total 3 2 3 3 3" xfId="41802"/>
    <cellStyle name="Total 3 2 3 4" xfId="41803"/>
    <cellStyle name="Total 3 2 3 4 2" xfId="41804"/>
    <cellStyle name="Total 3 2 3 4 2 2" xfId="41805"/>
    <cellStyle name="Total 3 2 3 4 3" xfId="41806"/>
    <cellStyle name="Total 3 2 3 5" xfId="41807"/>
    <cellStyle name="Total 3 2 3 5 2" xfId="41808"/>
    <cellStyle name="Total 3 2 3 5 2 2" xfId="41809"/>
    <cellStyle name="Total 3 2 3 5 3" xfId="41810"/>
    <cellStyle name="Total 3 2 3 6" xfId="41811"/>
    <cellStyle name="Total 3 2 3 6 2" xfId="41812"/>
    <cellStyle name="Total 3 2 3 6 2 2" xfId="41813"/>
    <cellStyle name="Total 3 2 3 6 3" xfId="41814"/>
    <cellStyle name="Total 3 2 3 7" xfId="41815"/>
    <cellStyle name="Total 3 2 3 7 2" xfId="41816"/>
    <cellStyle name="Total 3 2 3 7 2 2" xfId="41817"/>
    <cellStyle name="Total 3 2 3 7 3" xfId="41818"/>
    <cellStyle name="Total 3 2 3 8" xfId="41819"/>
    <cellStyle name="Total 3 2 3 8 2" xfId="41820"/>
    <cellStyle name="Total 3 2 3 8 2 2" xfId="41821"/>
    <cellStyle name="Total 3 2 3 8 3" xfId="41822"/>
    <cellStyle name="Total 3 2 3 9" xfId="41823"/>
    <cellStyle name="Total 3 2 3 9 2" xfId="41824"/>
    <cellStyle name="Total 3 2 3 9 2 2" xfId="41825"/>
    <cellStyle name="Total 3 2 3 9 3" xfId="41826"/>
    <cellStyle name="Total 3 2 4" xfId="41827"/>
    <cellStyle name="Total 3 2 4 10" xfId="41828"/>
    <cellStyle name="Total 3 2 4 10 2" xfId="41829"/>
    <cellStyle name="Total 3 2 4 10 2 2" xfId="41830"/>
    <cellStyle name="Total 3 2 4 10 3" xfId="41831"/>
    <cellStyle name="Total 3 2 4 11" xfId="41832"/>
    <cellStyle name="Total 3 2 4 11 2" xfId="41833"/>
    <cellStyle name="Total 3 2 4 11 2 2" xfId="41834"/>
    <cellStyle name="Total 3 2 4 11 3" xfId="41835"/>
    <cellStyle name="Total 3 2 4 12" xfId="41836"/>
    <cellStyle name="Total 3 2 4 12 2" xfId="41837"/>
    <cellStyle name="Total 3 2 4 12 2 2" xfId="41838"/>
    <cellStyle name="Total 3 2 4 12 3" xfId="41839"/>
    <cellStyle name="Total 3 2 4 13" xfId="41840"/>
    <cellStyle name="Total 3 2 4 13 2" xfId="41841"/>
    <cellStyle name="Total 3 2 4 13 2 2" xfId="41842"/>
    <cellStyle name="Total 3 2 4 13 3" xfId="41843"/>
    <cellStyle name="Total 3 2 4 14" xfId="41844"/>
    <cellStyle name="Total 3 2 4 14 2" xfId="41845"/>
    <cellStyle name="Total 3 2 4 14 2 2" xfId="41846"/>
    <cellStyle name="Total 3 2 4 14 3" xfId="41847"/>
    <cellStyle name="Total 3 2 4 15" xfId="41848"/>
    <cellStyle name="Total 3 2 4 15 2" xfId="41849"/>
    <cellStyle name="Total 3 2 4 15 2 2" xfId="41850"/>
    <cellStyle name="Total 3 2 4 15 3" xfId="41851"/>
    <cellStyle name="Total 3 2 4 16" xfId="41852"/>
    <cellStyle name="Total 3 2 4 16 2" xfId="41853"/>
    <cellStyle name="Total 3 2 4 16 2 2" xfId="41854"/>
    <cellStyle name="Total 3 2 4 16 3" xfId="41855"/>
    <cellStyle name="Total 3 2 4 17" xfId="41856"/>
    <cellStyle name="Total 3 2 4 17 2" xfId="41857"/>
    <cellStyle name="Total 3 2 4 17 2 2" xfId="41858"/>
    <cellStyle name="Total 3 2 4 17 3" xfId="41859"/>
    <cellStyle name="Total 3 2 4 18" xfId="41860"/>
    <cellStyle name="Total 3 2 4 18 2" xfId="41861"/>
    <cellStyle name="Total 3 2 4 18 2 2" xfId="41862"/>
    <cellStyle name="Total 3 2 4 18 3" xfId="41863"/>
    <cellStyle name="Total 3 2 4 19" xfId="41864"/>
    <cellStyle name="Total 3 2 4 19 2" xfId="41865"/>
    <cellStyle name="Total 3 2 4 19 2 2" xfId="41866"/>
    <cellStyle name="Total 3 2 4 19 3" xfId="41867"/>
    <cellStyle name="Total 3 2 4 2" xfId="41868"/>
    <cellStyle name="Total 3 2 4 2 10" xfId="41869"/>
    <cellStyle name="Total 3 2 4 2 10 2" xfId="41870"/>
    <cellStyle name="Total 3 2 4 2 10 2 2" xfId="41871"/>
    <cellStyle name="Total 3 2 4 2 10 3" xfId="41872"/>
    <cellStyle name="Total 3 2 4 2 11" xfId="41873"/>
    <cellStyle name="Total 3 2 4 2 11 2" xfId="41874"/>
    <cellStyle name="Total 3 2 4 2 11 2 2" xfId="41875"/>
    <cellStyle name="Total 3 2 4 2 11 3" xfId="41876"/>
    <cellStyle name="Total 3 2 4 2 12" xfId="41877"/>
    <cellStyle name="Total 3 2 4 2 12 2" xfId="41878"/>
    <cellStyle name="Total 3 2 4 2 12 2 2" xfId="41879"/>
    <cellStyle name="Total 3 2 4 2 12 3" xfId="41880"/>
    <cellStyle name="Total 3 2 4 2 13" xfId="41881"/>
    <cellStyle name="Total 3 2 4 2 13 2" xfId="41882"/>
    <cellStyle name="Total 3 2 4 2 13 2 2" xfId="41883"/>
    <cellStyle name="Total 3 2 4 2 13 3" xfId="41884"/>
    <cellStyle name="Total 3 2 4 2 14" xfId="41885"/>
    <cellStyle name="Total 3 2 4 2 14 2" xfId="41886"/>
    <cellStyle name="Total 3 2 4 2 14 2 2" xfId="41887"/>
    <cellStyle name="Total 3 2 4 2 14 3" xfId="41888"/>
    <cellStyle name="Total 3 2 4 2 15" xfId="41889"/>
    <cellStyle name="Total 3 2 4 2 15 2" xfId="41890"/>
    <cellStyle name="Total 3 2 4 2 15 2 2" xfId="41891"/>
    <cellStyle name="Total 3 2 4 2 15 3" xfId="41892"/>
    <cellStyle name="Total 3 2 4 2 16" xfId="41893"/>
    <cellStyle name="Total 3 2 4 2 16 2" xfId="41894"/>
    <cellStyle name="Total 3 2 4 2 16 2 2" xfId="41895"/>
    <cellStyle name="Total 3 2 4 2 16 3" xfId="41896"/>
    <cellStyle name="Total 3 2 4 2 17" xfId="41897"/>
    <cellStyle name="Total 3 2 4 2 17 2" xfId="41898"/>
    <cellStyle name="Total 3 2 4 2 17 2 2" xfId="41899"/>
    <cellStyle name="Total 3 2 4 2 17 3" xfId="41900"/>
    <cellStyle name="Total 3 2 4 2 18" xfId="41901"/>
    <cellStyle name="Total 3 2 4 2 18 2" xfId="41902"/>
    <cellStyle name="Total 3 2 4 2 18 2 2" xfId="41903"/>
    <cellStyle name="Total 3 2 4 2 18 3" xfId="41904"/>
    <cellStyle name="Total 3 2 4 2 19" xfId="41905"/>
    <cellStyle name="Total 3 2 4 2 19 2" xfId="41906"/>
    <cellStyle name="Total 3 2 4 2 19 2 2" xfId="41907"/>
    <cellStyle name="Total 3 2 4 2 19 3" xfId="41908"/>
    <cellStyle name="Total 3 2 4 2 2" xfId="41909"/>
    <cellStyle name="Total 3 2 4 2 2 2" xfId="41910"/>
    <cellStyle name="Total 3 2 4 2 2 2 2" xfId="41911"/>
    <cellStyle name="Total 3 2 4 2 2 3" xfId="41912"/>
    <cellStyle name="Total 3 2 4 2 20" xfId="41913"/>
    <cellStyle name="Total 3 2 4 2 20 2" xfId="41914"/>
    <cellStyle name="Total 3 2 4 2 20 2 2" xfId="41915"/>
    <cellStyle name="Total 3 2 4 2 20 3" xfId="41916"/>
    <cellStyle name="Total 3 2 4 2 21" xfId="41917"/>
    <cellStyle name="Total 3 2 4 2 21 2" xfId="41918"/>
    <cellStyle name="Total 3 2 4 2 22" xfId="41919"/>
    <cellStyle name="Total 3 2 4 2 3" xfId="41920"/>
    <cellStyle name="Total 3 2 4 2 3 2" xfId="41921"/>
    <cellStyle name="Total 3 2 4 2 3 2 2" xfId="41922"/>
    <cellStyle name="Total 3 2 4 2 3 3" xfId="41923"/>
    <cellStyle name="Total 3 2 4 2 4" xfId="41924"/>
    <cellStyle name="Total 3 2 4 2 4 2" xfId="41925"/>
    <cellStyle name="Total 3 2 4 2 4 2 2" xfId="41926"/>
    <cellStyle name="Total 3 2 4 2 4 3" xfId="41927"/>
    <cellStyle name="Total 3 2 4 2 5" xfId="41928"/>
    <cellStyle name="Total 3 2 4 2 5 2" xfId="41929"/>
    <cellStyle name="Total 3 2 4 2 5 2 2" xfId="41930"/>
    <cellStyle name="Total 3 2 4 2 5 3" xfId="41931"/>
    <cellStyle name="Total 3 2 4 2 6" xfId="41932"/>
    <cellStyle name="Total 3 2 4 2 6 2" xfId="41933"/>
    <cellStyle name="Total 3 2 4 2 6 2 2" xfId="41934"/>
    <cellStyle name="Total 3 2 4 2 6 3" xfId="41935"/>
    <cellStyle name="Total 3 2 4 2 7" xfId="41936"/>
    <cellStyle name="Total 3 2 4 2 7 2" xfId="41937"/>
    <cellStyle name="Total 3 2 4 2 7 2 2" xfId="41938"/>
    <cellStyle name="Total 3 2 4 2 7 3" xfId="41939"/>
    <cellStyle name="Total 3 2 4 2 8" xfId="41940"/>
    <cellStyle name="Total 3 2 4 2 8 2" xfId="41941"/>
    <cellStyle name="Total 3 2 4 2 8 2 2" xfId="41942"/>
    <cellStyle name="Total 3 2 4 2 8 3" xfId="41943"/>
    <cellStyle name="Total 3 2 4 2 9" xfId="41944"/>
    <cellStyle name="Total 3 2 4 2 9 2" xfId="41945"/>
    <cellStyle name="Total 3 2 4 2 9 2 2" xfId="41946"/>
    <cellStyle name="Total 3 2 4 2 9 3" xfId="41947"/>
    <cellStyle name="Total 3 2 4 20" xfId="41948"/>
    <cellStyle name="Total 3 2 4 20 2" xfId="41949"/>
    <cellStyle name="Total 3 2 4 20 2 2" xfId="41950"/>
    <cellStyle name="Total 3 2 4 20 3" xfId="41951"/>
    <cellStyle name="Total 3 2 4 21" xfId="41952"/>
    <cellStyle name="Total 3 2 4 21 2" xfId="41953"/>
    <cellStyle name="Total 3 2 4 21 2 2" xfId="41954"/>
    <cellStyle name="Total 3 2 4 21 3" xfId="41955"/>
    <cellStyle name="Total 3 2 4 22" xfId="41956"/>
    <cellStyle name="Total 3 2 4 22 2" xfId="41957"/>
    <cellStyle name="Total 3 2 4 23" xfId="41958"/>
    <cellStyle name="Total 3 2 4 3" xfId="41959"/>
    <cellStyle name="Total 3 2 4 3 2" xfId="41960"/>
    <cellStyle name="Total 3 2 4 3 2 2" xfId="41961"/>
    <cellStyle name="Total 3 2 4 3 3" xfId="41962"/>
    <cellStyle name="Total 3 2 4 4" xfId="41963"/>
    <cellStyle name="Total 3 2 4 4 2" xfId="41964"/>
    <cellStyle name="Total 3 2 4 4 2 2" xfId="41965"/>
    <cellStyle name="Total 3 2 4 4 3" xfId="41966"/>
    <cellStyle name="Total 3 2 4 5" xfId="41967"/>
    <cellStyle name="Total 3 2 4 5 2" xfId="41968"/>
    <cellStyle name="Total 3 2 4 5 2 2" xfId="41969"/>
    <cellStyle name="Total 3 2 4 5 3" xfId="41970"/>
    <cellStyle name="Total 3 2 4 6" xfId="41971"/>
    <cellStyle name="Total 3 2 4 6 2" xfId="41972"/>
    <cellStyle name="Total 3 2 4 6 2 2" xfId="41973"/>
    <cellStyle name="Total 3 2 4 6 3" xfId="41974"/>
    <cellStyle name="Total 3 2 4 7" xfId="41975"/>
    <cellStyle name="Total 3 2 4 7 2" xfId="41976"/>
    <cellStyle name="Total 3 2 4 7 2 2" xfId="41977"/>
    <cellStyle name="Total 3 2 4 7 3" xfId="41978"/>
    <cellStyle name="Total 3 2 4 8" xfId="41979"/>
    <cellStyle name="Total 3 2 4 8 2" xfId="41980"/>
    <cellStyle name="Total 3 2 4 8 2 2" xfId="41981"/>
    <cellStyle name="Total 3 2 4 8 3" xfId="41982"/>
    <cellStyle name="Total 3 2 4 9" xfId="41983"/>
    <cellStyle name="Total 3 2 4 9 2" xfId="41984"/>
    <cellStyle name="Total 3 2 4 9 2 2" xfId="41985"/>
    <cellStyle name="Total 3 2 4 9 3" xfId="41986"/>
    <cellStyle name="Total 3 2 5" xfId="41987"/>
    <cellStyle name="Total 3 2 5 10" xfId="41988"/>
    <cellStyle name="Total 3 2 5 10 2" xfId="41989"/>
    <cellStyle name="Total 3 2 5 10 2 2" xfId="41990"/>
    <cellStyle name="Total 3 2 5 10 3" xfId="41991"/>
    <cellStyle name="Total 3 2 5 11" xfId="41992"/>
    <cellStyle name="Total 3 2 5 11 2" xfId="41993"/>
    <cellStyle name="Total 3 2 5 11 2 2" xfId="41994"/>
    <cellStyle name="Total 3 2 5 11 3" xfId="41995"/>
    <cellStyle name="Total 3 2 5 12" xfId="41996"/>
    <cellStyle name="Total 3 2 5 12 2" xfId="41997"/>
    <cellStyle name="Total 3 2 5 12 2 2" xfId="41998"/>
    <cellStyle name="Total 3 2 5 12 3" xfId="41999"/>
    <cellStyle name="Total 3 2 5 13" xfId="42000"/>
    <cellStyle name="Total 3 2 5 13 2" xfId="42001"/>
    <cellStyle name="Total 3 2 5 13 2 2" xfId="42002"/>
    <cellStyle name="Total 3 2 5 13 3" xfId="42003"/>
    <cellStyle name="Total 3 2 5 14" xfId="42004"/>
    <cellStyle name="Total 3 2 5 14 2" xfId="42005"/>
    <cellStyle name="Total 3 2 5 14 2 2" xfId="42006"/>
    <cellStyle name="Total 3 2 5 14 3" xfId="42007"/>
    <cellStyle name="Total 3 2 5 15" xfId="42008"/>
    <cellStyle name="Total 3 2 5 15 2" xfId="42009"/>
    <cellStyle name="Total 3 2 5 15 2 2" xfId="42010"/>
    <cellStyle name="Total 3 2 5 15 3" xfId="42011"/>
    <cellStyle name="Total 3 2 5 16" xfId="42012"/>
    <cellStyle name="Total 3 2 5 16 2" xfId="42013"/>
    <cellStyle name="Total 3 2 5 16 2 2" xfId="42014"/>
    <cellStyle name="Total 3 2 5 16 3" xfId="42015"/>
    <cellStyle name="Total 3 2 5 17" xfId="42016"/>
    <cellStyle name="Total 3 2 5 17 2" xfId="42017"/>
    <cellStyle name="Total 3 2 5 17 2 2" xfId="42018"/>
    <cellStyle name="Total 3 2 5 17 3" xfId="42019"/>
    <cellStyle name="Total 3 2 5 18" xfId="42020"/>
    <cellStyle name="Total 3 2 5 18 2" xfId="42021"/>
    <cellStyle name="Total 3 2 5 18 2 2" xfId="42022"/>
    <cellStyle name="Total 3 2 5 18 3" xfId="42023"/>
    <cellStyle name="Total 3 2 5 19" xfId="42024"/>
    <cellStyle name="Total 3 2 5 19 2" xfId="42025"/>
    <cellStyle name="Total 3 2 5 19 2 2" xfId="42026"/>
    <cellStyle name="Total 3 2 5 19 3" xfId="42027"/>
    <cellStyle name="Total 3 2 5 2" xfId="42028"/>
    <cellStyle name="Total 3 2 5 2 2" xfId="42029"/>
    <cellStyle name="Total 3 2 5 2 2 2" xfId="42030"/>
    <cellStyle name="Total 3 2 5 2 3" xfId="42031"/>
    <cellStyle name="Total 3 2 5 20" xfId="42032"/>
    <cellStyle name="Total 3 2 5 20 2" xfId="42033"/>
    <cellStyle name="Total 3 2 5 20 2 2" xfId="42034"/>
    <cellStyle name="Total 3 2 5 20 3" xfId="42035"/>
    <cellStyle name="Total 3 2 5 21" xfId="42036"/>
    <cellStyle name="Total 3 2 5 21 2" xfId="42037"/>
    <cellStyle name="Total 3 2 5 22" xfId="42038"/>
    <cellStyle name="Total 3 2 5 3" xfId="42039"/>
    <cellStyle name="Total 3 2 5 3 2" xfId="42040"/>
    <cellStyle name="Total 3 2 5 3 2 2" xfId="42041"/>
    <cellStyle name="Total 3 2 5 3 3" xfId="42042"/>
    <cellStyle name="Total 3 2 5 4" xfId="42043"/>
    <cellStyle name="Total 3 2 5 4 2" xfId="42044"/>
    <cellStyle name="Total 3 2 5 4 2 2" xfId="42045"/>
    <cellStyle name="Total 3 2 5 4 3" xfId="42046"/>
    <cellStyle name="Total 3 2 5 5" xfId="42047"/>
    <cellStyle name="Total 3 2 5 5 2" xfId="42048"/>
    <cellStyle name="Total 3 2 5 5 2 2" xfId="42049"/>
    <cellStyle name="Total 3 2 5 5 3" xfId="42050"/>
    <cellStyle name="Total 3 2 5 6" xfId="42051"/>
    <cellStyle name="Total 3 2 5 6 2" xfId="42052"/>
    <cellStyle name="Total 3 2 5 6 2 2" xfId="42053"/>
    <cellStyle name="Total 3 2 5 6 3" xfId="42054"/>
    <cellStyle name="Total 3 2 5 7" xfId="42055"/>
    <cellStyle name="Total 3 2 5 7 2" xfId="42056"/>
    <cellStyle name="Total 3 2 5 7 2 2" xfId="42057"/>
    <cellStyle name="Total 3 2 5 7 3" xfId="42058"/>
    <cellStyle name="Total 3 2 5 8" xfId="42059"/>
    <cellStyle name="Total 3 2 5 8 2" xfId="42060"/>
    <cellStyle name="Total 3 2 5 8 2 2" xfId="42061"/>
    <cellStyle name="Total 3 2 5 8 3" xfId="42062"/>
    <cellStyle name="Total 3 2 5 9" xfId="42063"/>
    <cellStyle name="Total 3 2 5 9 2" xfId="42064"/>
    <cellStyle name="Total 3 2 5 9 2 2" xfId="42065"/>
    <cellStyle name="Total 3 2 5 9 3" xfId="42066"/>
    <cellStyle name="Total 3 2 6" xfId="42067"/>
    <cellStyle name="Total 3 2 6 2" xfId="42068"/>
    <cellStyle name="Total 3 2 6 2 2" xfId="42069"/>
    <cellStyle name="Total 3 2 6 3" xfId="42070"/>
    <cellStyle name="Total 3 2 7" xfId="42071"/>
    <cellStyle name="Total 3 2 7 2" xfId="42072"/>
    <cellStyle name="Total 3 2 7 2 2" xfId="42073"/>
    <cellStyle name="Total 3 2 7 3" xfId="42074"/>
    <cellStyle name="Total 3 2 8" xfId="42075"/>
    <cellStyle name="Total 3 2 8 2" xfId="42076"/>
    <cellStyle name="Total 3 2 8 2 2" xfId="42077"/>
    <cellStyle name="Total 3 2 8 3" xfId="42078"/>
    <cellStyle name="Total 3 2 9" xfId="42079"/>
    <cellStyle name="Total 3 2 9 2" xfId="42080"/>
    <cellStyle name="Total 3 2 9 2 2" xfId="42081"/>
    <cellStyle name="Total 3 2 9 3" xfId="42082"/>
    <cellStyle name="Total 3 20" xfId="42083"/>
    <cellStyle name="Total 3 20 2" xfId="42084"/>
    <cellStyle name="Total 3 20 2 2" xfId="42085"/>
    <cellStyle name="Total 3 20 3" xfId="42086"/>
    <cellStyle name="Total 3 21" xfId="42087"/>
    <cellStyle name="Total 3 21 2" xfId="42088"/>
    <cellStyle name="Total 3 21 2 2" xfId="42089"/>
    <cellStyle name="Total 3 21 3" xfId="42090"/>
    <cellStyle name="Total 3 22" xfId="42091"/>
    <cellStyle name="Total 3 22 2" xfId="42092"/>
    <cellStyle name="Total 3 23" xfId="42093"/>
    <cellStyle name="Total 3 24" xfId="42094"/>
    <cellStyle name="Total 3 25" xfId="42095"/>
    <cellStyle name="Total 3 26" xfId="42096"/>
    <cellStyle name="Total 3 3" xfId="42097"/>
    <cellStyle name="Total 3 3 10" xfId="42098"/>
    <cellStyle name="Total 3 3 10 2" xfId="42099"/>
    <cellStyle name="Total 3 3 10 2 2" xfId="42100"/>
    <cellStyle name="Total 3 3 10 3" xfId="42101"/>
    <cellStyle name="Total 3 3 11" xfId="42102"/>
    <cellStyle name="Total 3 3 11 2" xfId="42103"/>
    <cellStyle name="Total 3 3 11 2 2" xfId="42104"/>
    <cellStyle name="Total 3 3 11 3" xfId="42105"/>
    <cellStyle name="Total 3 3 12" xfId="42106"/>
    <cellStyle name="Total 3 3 12 2" xfId="42107"/>
    <cellStyle name="Total 3 3 12 2 2" xfId="42108"/>
    <cellStyle name="Total 3 3 12 3" xfId="42109"/>
    <cellStyle name="Total 3 3 13" xfId="42110"/>
    <cellStyle name="Total 3 3 13 2" xfId="42111"/>
    <cellStyle name="Total 3 3 13 2 2" xfId="42112"/>
    <cellStyle name="Total 3 3 13 3" xfId="42113"/>
    <cellStyle name="Total 3 3 14" xfId="42114"/>
    <cellStyle name="Total 3 3 14 2" xfId="42115"/>
    <cellStyle name="Total 3 3 14 2 2" xfId="42116"/>
    <cellStyle name="Total 3 3 14 3" xfId="42117"/>
    <cellStyle name="Total 3 3 15" xfId="42118"/>
    <cellStyle name="Total 3 3 15 2" xfId="42119"/>
    <cellStyle name="Total 3 3 15 2 2" xfId="42120"/>
    <cellStyle name="Total 3 3 15 3" xfId="42121"/>
    <cellStyle name="Total 3 3 16" xfId="42122"/>
    <cellStyle name="Total 3 3 16 2" xfId="42123"/>
    <cellStyle name="Total 3 3 16 2 2" xfId="42124"/>
    <cellStyle name="Total 3 3 16 3" xfId="42125"/>
    <cellStyle name="Total 3 3 17" xfId="42126"/>
    <cellStyle name="Total 3 3 17 2" xfId="42127"/>
    <cellStyle name="Total 3 3 17 2 2" xfId="42128"/>
    <cellStyle name="Total 3 3 17 3" xfId="42129"/>
    <cellStyle name="Total 3 3 18" xfId="42130"/>
    <cellStyle name="Total 3 3 18 2" xfId="42131"/>
    <cellStyle name="Total 3 3 19" xfId="42132"/>
    <cellStyle name="Total 3 3 2" xfId="42133"/>
    <cellStyle name="Total 3 3 2 10" xfId="42134"/>
    <cellStyle name="Total 3 3 2 10 2" xfId="42135"/>
    <cellStyle name="Total 3 3 2 10 2 2" xfId="42136"/>
    <cellStyle name="Total 3 3 2 10 3" xfId="42137"/>
    <cellStyle name="Total 3 3 2 11" xfId="42138"/>
    <cellStyle name="Total 3 3 2 11 2" xfId="42139"/>
    <cellStyle name="Total 3 3 2 11 2 2" xfId="42140"/>
    <cellStyle name="Total 3 3 2 11 3" xfId="42141"/>
    <cellStyle name="Total 3 3 2 12" xfId="42142"/>
    <cellStyle name="Total 3 3 2 12 2" xfId="42143"/>
    <cellStyle name="Total 3 3 2 12 2 2" xfId="42144"/>
    <cellStyle name="Total 3 3 2 12 3" xfId="42145"/>
    <cellStyle name="Total 3 3 2 13" xfId="42146"/>
    <cellStyle name="Total 3 3 2 13 2" xfId="42147"/>
    <cellStyle name="Total 3 3 2 13 2 2" xfId="42148"/>
    <cellStyle name="Total 3 3 2 13 3" xfId="42149"/>
    <cellStyle name="Total 3 3 2 14" xfId="42150"/>
    <cellStyle name="Total 3 3 2 14 2" xfId="42151"/>
    <cellStyle name="Total 3 3 2 14 2 2" xfId="42152"/>
    <cellStyle name="Total 3 3 2 14 3" xfId="42153"/>
    <cellStyle name="Total 3 3 2 15" xfId="42154"/>
    <cellStyle name="Total 3 3 2 15 2" xfId="42155"/>
    <cellStyle name="Total 3 3 2 15 2 2" xfId="42156"/>
    <cellStyle name="Total 3 3 2 15 3" xfId="42157"/>
    <cellStyle name="Total 3 3 2 16" xfId="42158"/>
    <cellStyle name="Total 3 3 2 16 2" xfId="42159"/>
    <cellStyle name="Total 3 3 2 16 2 2" xfId="42160"/>
    <cellStyle name="Total 3 3 2 16 3" xfId="42161"/>
    <cellStyle name="Total 3 3 2 17" xfId="42162"/>
    <cellStyle name="Total 3 3 2 17 2" xfId="42163"/>
    <cellStyle name="Total 3 3 2 17 2 2" xfId="42164"/>
    <cellStyle name="Total 3 3 2 17 3" xfId="42165"/>
    <cellStyle name="Total 3 3 2 18" xfId="42166"/>
    <cellStyle name="Total 3 3 2 18 2" xfId="42167"/>
    <cellStyle name="Total 3 3 2 18 2 2" xfId="42168"/>
    <cellStyle name="Total 3 3 2 18 3" xfId="42169"/>
    <cellStyle name="Total 3 3 2 19" xfId="42170"/>
    <cellStyle name="Total 3 3 2 19 2" xfId="42171"/>
    <cellStyle name="Total 3 3 2 19 2 2" xfId="42172"/>
    <cellStyle name="Total 3 3 2 19 3" xfId="42173"/>
    <cellStyle name="Total 3 3 2 2" xfId="42174"/>
    <cellStyle name="Total 3 3 2 2 2" xfId="42175"/>
    <cellStyle name="Total 3 3 2 2 2 2" xfId="42176"/>
    <cellStyle name="Total 3 3 2 2 2 3" xfId="42177"/>
    <cellStyle name="Total 3 3 2 2 3" xfId="42178"/>
    <cellStyle name="Total 3 3 2 2 4" xfId="42179"/>
    <cellStyle name="Total 3 3 2 20" xfId="42180"/>
    <cellStyle name="Total 3 3 2 20 2" xfId="42181"/>
    <cellStyle name="Total 3 3 2 20 2 2" xfId="42182"/>
    <cellStyle name="Total 3 3 2 20 3" xfId="42183"/>
    <cellStyle name="Total 3 3 2 21" xfId="42184"/>
    <cellStyle name="Total 3 3 2 21 2" xfId="42185"/>
    <cellStyle name="Total 3 3 2 22" xfId="42186"/>
    <cellStyle name="Total 3 3 2 3" xfId="42187"/>
    <cellStyle name="Total 3 3 2 3 2" xfId="42188"/>
    <cellStyle name="Total 3 3 2 3 2 2" xfId="42189"/>
    <cellStyle name="Total 3 3 2 3 3" xfId="42190"/>
    <cellStyle name="Total 3 3 2 4" xfId="42191"/>
    <cellStyle name="Total 3 3 2 4 2" xfId="42192"/>
    <cellStyle name="Total 3 3 2 4 2 2" xfId="42193"/>
    <cellStyle name="Total 3 3 2 4 3" xfId="42194"/>
    <cellStyle name="Total 3 3 2 5" xfId="42195"/>
    <cellStyle name="Total 3 3 2 5 2" xfId="42196"/>
    <cellStyle name="Total 3 3 2 5 2 2" xfId="42197"/>
    <cellStyle name="Total 3 3 2 5 3" xfId="42198"/>
    <cellStyle name="Total 3 3 2 6" xfId="42199"/>
    <cellStyle name="Total 3 3 2 6 2" xfId="42200"/>
    <cellStyle name="Total 3 3 2 6 2 2" xfId="42201"/>
    <cellStyle name="Total 3 3 2 6 3" xfId="42202"/>
    <cellStyle name="Total 3 3 2 7" xfId="42203"/>
    <cellStyle name="Total 3 3 2 7 2" xfId="42204"/>
    <cellStyle name="Total 3 3 2 7 2 2" xfId="42205"/>
    <cellStyle name="Total 3 3 2 7 3" xfId="42206"/>
    <cellStyle name="Total 3 3 2 8" xfId="42207"/>
    <cellStyle name="Total 3 3 2 8 2" xfId="42208"/>
    <cellStyle name="Total 3 3 2 8 2 2" xfId="42209"/>
    <cellStyle name="Total 3 3 2 8 3" xfId="42210"/>
    <cellStyle name="Total 3 3 2 9" xfId="42211"/>
    <cellStyle name="Total 3 3 2 9 2" xfId="42212"/>
    <cellStyle name="Total 3 3 2 9 2 2" xfId="42213"/>
    <cellStyle name="Total 3 3 2 9 3" xfId="42214"/>
    <cellStyle name="Total 3 3 3" xfId="42215"/>
    <cellStyle name="Total 3 3 3 2" xfId="42216"/>
    <cellStyle name="Total 3 3 3 2 2" xfId="42217"/>
    <cellStyle name="Total 3 3 3 2 3" xfId="42218"/>
    <cellStyle name="Total 3 3 3 3" xfId="42219"/>
    <cellStyle name="Total 3 3 3 4" xfId="42220"/>
    <cellStyle name="Total 3 3 4" xfId="42221"/>
    <cellStyle name="Total 3 3 4 2" xfId="42222"/>
    <cellStyle name="Total 3 3 4 2 2" xfId="42223"/>
    <cellStyle name="Total 3 3 4 3" xfId="42224"/>
    <cellStyle name="Total 3 3 5" xfId="42225"/>
    <cellStyle name="Total 3 3 5 2" xfId="42226"/>
    <cellStyle name="Total 3 3 5 2 2" xfId="42227"/>
    <cellStyle name="Total 3 3 5 3" xfId="42228"/>
    <cellStyle name="Total 3 3 6" xfId="42229"/>
    <cellStyle name="Total 3 3 6 2" xfId="42230"/>
    <cellStyle name="Total 3 3 6 2 2" xfId="42231"/>
    <cellStyle name="Total 3 3 6 3" xfId="42232"/>
    <cellStyle name="Total 3 3 7" xfId="42233"/>
    <cellStyle name="Total 3 3 7 2" xfId="42234"/>
    <cellStyle name="Total 3 3 7 2 2" xfId="42235"/>
    <cellStyle name="Total 3 3 7 3" xfId="42236"/>
    <cellStyle name="Total 3 3 8" xfId="42237"/>
    <cellStyle name="Total 3 3 8 2" xfId="42238"/>
    <cellStyle name="Total 3 3 8 2 2" xfId="42239"/>
    <cellStyle name="Total 3 3 8 3" xfId="42240"/>
    <cellStyle name="Total 3 3 9" xfId="42241"/>
    <cellStyle name="Total 3 3 9 2" xfId="42242"/>
    <cellStyle name="Total 3 3 9 2 2" xfId="42243"/>
    <cellStyle name="Total 3 3 9 3" xfId="42244"/>
    <cellStyle name="Total 3 4" xfId="42245"/>
    <cellStyle name="Total 3 4 10" xfId="42246"/>
    <cellStyle name="Total 3 4 10 2" xfId="42247"/>
    <cellStyle name="Total 3 4 10 2 2" xfId="42248"/>
    <cellStyle name="Total 3 4 10 3" xfId="42249"/>
    <cellStyle name="Total 3 4 11" xfId="42250"/>
    <cellStyle name="Total 3 4 11 2" xfId="42251"/>
    <cellStyle name="Total 3 4 11 2 2" xfId="42252"/>
    <cellStyle name="Total 3 4 11 3" xfId="42253"/>
    <cellStyle name="Total 3 4 12" xfId="42254"/>
    <cellStyle name="Total 3 4 12 2" xfId="42255"/>
    <cellStyle name="Total 3 4 12 2 2" xfId="42256"/>
    <cellStyle name="Total 3 4 12 3" xfId="42257"/>
    <cellStyle name="Total 3 4 13" xfId="42258"/>
    <cellStyle name="Total 3 4 13 2" xfId="42259"/>
    <cellStyle name="Total 3 4 13 2 2" xfId="42260"/>
    <cellStyle name="Total 3 4 13 3" xfId="42261"/>
    <cellStyle name="Total 3 4 14" xfId="42262"/>
    <cellStyle name="Total 3 4 14 2" xfId="42263"/>
    <cellStyle name="Total 3 4 14 2 2" xfId="42264"/>
    <cellStyle name="Total 3 4 14 3" xfId="42265"/>
    <cellStyle name="Total 3 4 15" xfId="42266"/>
    <cellStyle name="Total 3 4 15 2" xfId="42267"/>
    <cellStyle name="Total 3 4 15 2 2" xfId="42268"/>
    <cellStyle name="Total 3 4 15 3" xfId="42269"/>
    <cellStyle name="Total 3 4 16" xfId="42270"/>
    <cellStyle name="Total 3 4 16 2" xfId="42271"/>
    <cellStyle name="Total 3 4 16 2 2" xfId="42272"/>
    <cellStyle name="Total 3 4 16 3" xfId="42273"/>
    <cellStyle name="Total 3 4 17" xfId="42274"/>
    <cellStyle name="Total 3 4 17 2" xfId="42275"/>
    <cellStyle name="Total 3 4 17 2 2" xfId="42276"/>
    <cellStyle name="Total 3 4 17 3" xfId="42277"/>
    <cellStyle name="Total 3 4 18" xfId="42278"/>
    <cellStyle name="Total 3 4 18 2" xfId="42279"/>
    <cellStyle name="Total 3 4 19" xfId="42280"/>
    <cellStyle name="Total 3 4 2" xfId="42281"/>
    <cellStyle name="Total 3 4 2 10" xfId="42282"/>
    <cellStyle name="Total 3 4 2 10 2" xfId="42283"/>
    <cellStyle name="Total 3 4 2 10 2 2" xfId="42284"/>
    <cellStyle name="Total 3 4 2 10 3" xfId="42285"/>
    <cellStyle name="Total 3 4 2 11" xfId="42286"/>
    <cellStyle name="Total 3 4 2 11 2" xfId="42287"/>
    <cellStyle name="Total 3 4 2 11 2 2" xfId="42288"/>
    <cellStyle name="Total 3 4 2 11 3" xfId="42289"/>
    <cellStyle name="Total 3 4 2 12" xfId="42290"/>
    <cellStyle name="Total 3 4 2 12 2" xfId="42291"/>
    <cellStyle name="Total 3 4 2 12 2 2" xfId="42292"/>
    <cellStyle name="Total 3 4 2 12 3" xfId="42293"/>
    <cellStyle name="Total 3 4 2 13" xfId="42294"/>
    <cellStyle name="Total 3 4 2 13 2" xfId="42295"/>
    <cellStyle name="Total 3 4 2 13 2 2" xfId="42296"/>
    <cellStyle name="Total 3 4 2 13 3" xfId="42297"/>
    <cellStyle name="Total 3 4 2 14" xfId="42298"/>
    <cellStyle name="Total 3 4 2 14 2" xfId="42299"/>
    <cellStyle name="Total 3 4 2 14 2 2" xfId="42300"/>
    <cellStyle name="Total 3 4 2 14 3" xfId="42301"/>
    <cellStyle name="Total 3 4 2 15" xfId="42302"/>
    <cellStyle name="Total 3 4 2 15 2" xfId="42303"/>
    <cellStyle name="Total 3 4 2 15 2 2" xfId="42304"/>
    <cellStyle name="Total 3 4 2 15 3" xfId="42305"/>
    <cellStyle name="Total 3 4 2 16" xfId="42306"/>
    <cellStyle name="Total 3 4 2 16 2" xfId="42307"/>
    <cellStyle name="Total 3 4 2 16 2 2" xfId="42308"/>
    <cellStyle name="Total 3 4 2 16 3" xfId="42309"/>
    <cellStyle name="Total 3 4 2 17" xfId="42310"/>
    <cellStyle name="Total 3 4 2 17 2" xfId="42311"/>
    <cellStyle name="Total 3 4 2 17 2 2" xfId="42312"/>
    <cellStyle name="Total 3 4 2 17 3" xfId="42313"/>
    <cellStyle name="Total 3 4 2 18" xfId="42314"/>
    <cellStyle name="Total 3 4 2 18 2" xfId="42315"/>
    <cellStyle name="Total 3 4 2 18 2 2" xfId="42316"/>
    <cellStyle name="Total 3 4 2 18 3" xfId="42317"/>
    <cellStyle name="Total 3 4 2 19" xfId="42318"/>
    <cellStyle name="Total 3 4 2 19 2" xfId="42319"/>
    <cellStyle name="Total 3 4 2 19 2 2" xfId="42320"/>
    <cellStyle name="Total 3 4 2 19 3" xfId="42321"/>
    <cellStyle name="Total 3 4 2 2" xfId="42322"/>
    <cellStyle name="Total 3 4 2 2 2" xfId="42323"/>
    <cellStyle name="Total 3 4 2 2 2 2" xfId="42324"/>
    <cellStyle name="Total 3 4 2 2 2 3" xfId="42325"/>
    <cellStyle name="Total 3 4 2 2 3" xfId="42326"/>
    <cellStyle name="Total 3 4 2 2 4" xfId="42327"/>
    <cellStyle name="Total 3 4 2 20" xfId="42328"/>
    <cellStyle name="Total 3 4 2 20 2" xfId="42329"/>
    <cellStyle name="Total 3 4 2 20 2 2" xfId="42330"/>
    <cellStyle name="Total 3 4 2 20 3" xfId="42331"/>
    <cellStyle name="Total 3 4 2 21" xfId="42332"/>
    <cellStyle name="Total 3 4 2 21 2" xfId="42333"/>
    <cellStyle name="Total 3 4 2 22" xfId="42334"/>
    <cellStyle name="Total 3 4 2 3" xfId="42335"/>
    <cellStyle name="Total 3 4 2 3 2" xfId="42336"/>
    <cellStyle name="Total 3 4 2 3 2 2" xfId="42337"/>
    <cellStyle name="Total 3 4 2 3 3" xfId="42338"/>
    <cellStyle name="Total 3 4 2 4" xfId="42339"/>
    <cellStyle name="Total 3 4 2 4 2" xfId="42340"/>
    <cellStyle name="Total 3 4 2 4 2 2" xfId="42341"/>
    <cellStyle name="Total 3 4 2 4 3" xfId="42342"/>
    <cellStyle name="Total 3 4 2 5" xfId="42343"/>
    <cellStyle name="Total 3 4 2 5 2" xfId="42344"/>
    <cellStyle name="Total 3 4 2 5 2 2" xfId="42345"/>
    <cellStyle name="Total 3 4 2 5 3" xfId="42346"/>
    <cellStyle name="Total 3 4 2 6" xfId="42347"/>
    <cellStyle name="Total 3 4 2 6 2" xfId="42348"/>
    <cellStyle name="Total 3 4 2 6 2 2" xfId="42349"/>
    <cellStyle name="Total 3 4 2 6 3" xfId="42350"/>
    <cellStyle name="Total 3 4 2 7" xfId="42351"/>
    <cellStyle name="Total 3 4 2 7 2" xfId="42352"/>
    <cellStyle name="Total 3 4 2 7 2 2" xfId="42353"/>
    <cellStyle name="Total 3 4 2 7 3" xfId="42354"/>
    <cellStyle name="Total 3 4 2 8" xfId="42355"/>
    <cellStyle name="Total 3 4 2 8 2" xfId="42356"/>
    <cellStyle name="Total 3 4 2 8 2 2" xfId="42357"/>
    <cellStyle name="Total 3 4 2 8 3" xfId="42358"/>
    <cellStyle name="Total 3 4 2 9" xfId="42359"/>
    <cellStyle name="Total 3 4 2 9 2" xfId="42360"/>
    <cellStyle name="Total 3 4 2 9 2 2" xfId="42361"/>
    <cellStyle name="Total 3 4 2 9 3" xfId="42362"/>
    <cellStyle name="Total 3 4 3" xfId="42363"/>
    <cellStyle name="Total 3 4 3 2" xfId="42364"/>
    <cellStyle name="Total 3 4 3 2 2" xfId="42365"/>
    <cellStyle name="Total 3 4 3 2 3" xfId="42366"/>
    <cellStyle name="Total 3 4 3 3" xfId="42367"/>
    <cellStyle name="Total 3 4 3 4" xfId="42368"/>
    <cellStyle name="Total 3 4 4" xfId="42369"/>
    <cellStyle name="Total 3 4 4 2" xfId="42370"/>
    <cellStyle name="Total 3 4 4 2 2" xfId="42371"/>
    <cellStyle name="Total 3 4 4 3" xfId="42372"/>
    <cellStyle name="Total 3 4 5" xfId="42373"/>
    <cellStyle name="Total 3 4 5 2" xfId="42374"/>
    <cellStyle name="Total 3 4 5 2 2" xfId="42375"/>
    <cellStyle name="Total 3 4 5 3" xfId="42376"/>
    <cellStyle name="Total 3 4 6" xfId="42377"/>
    <cellStyle name="Total 3 4 6 2" xfId="42378"/>
    <cellStyle name="Total 3 4 6 2 2" xfId="42379"/>
    <cellStyle name="Total 3 4 6 3" xfId="42380"/>
    <cellStyle name="Total 3 4 7" xfId="42381"/>
    <cellStyle name="Total 3 4 7 2" xfId="42382"/>
    <cellStyle name="Total 3 4 7 2 2" xfId="42383"/>
    <cellStyle name="Total 3 4 7 3" xfId="42384"/>
    <cellStyle name="Total 3 4 8" xfId="42385"/>
    <cellStyle name="Total 3 4 8 2" xfId="42386"/>
    <cellStyle name="Total 3 4 8 2 2" xfId="42387"/>
    <cellStyle name="Total 3 4 8 3" xfId="42388"/>
    <cellStyle name="Total 3 4 9" xfId="42389"/>
    <cellStyle name="Total 3 4 9 2" xfId="42390"/>
    <cellStyle name="Total 3 4 9 2 2" xfId="42391"/>
    <cellStyle name="Total 3 4 9 3" xfId="42392"/>
    <cellStyle name="Total 3 5" xfId="42393"/>
    <cellStyle name="Total 3 5 10" xfId="42394"/>
    <cellStyle name="Total 3 5 10 2" xfId="42395"/>
    <cellStyle name="Total 3 5 10 2 2" xfId="42396"/>
    <cellStyle name="Total 3 5 10 3" xfId="42397"/>
    <cellStyle name="Total 3 5 11" xfId="42398"/>
    <cellStyle name="Total 3 5 11 2" xfId="42399"/>
    <cellStyle name="Total 3 5 11 2 2" xfId="42400"/>
    <cellStyle name="Total 3 5 11 3" xfId="42401"/>
    <cellStyle name="Total 3 5 12" xfId="42402"/>
    <cellStyle name="Total 3 5 12 2" xfId="42403"/>
    <cellStyle name="Total 3 5 12 2 2" xfId="42404"/>
    <cellStyle name="Total 3 5 12 3" xfId="42405"/>
    <cellStyle name="Total 3 5 13" xfId="42406"/>
    <cellStyle name="Total 3 5 13 2" xfId="42407"/>
    <cellStyle name="Total 3 5 13 2 2" xfId="42408"/>
    <cellStyle name="Total 3 5 13 3" xfId="42409"/>
    <cellStyle name="Total 3 5 14" xfId="42410"/>
    <cellStyle name="Total 3 5 14 2" xfId="42411"/>
    <cellStyle name="Total 3 5 14 2 2" xfId="42412"/>
    <cellStyle name="Total 3 5 14 3" xfId="42413"/>
    <cellStyle name="Total 3 5 15" xfId="42414"/>
    <cellStyle name="Total 3 5 15 2" xfId="42415"/>
    <cellStyle name="Total 3 5 15 2 2" xfId="42416"/>
    <cellStyle name="Total 3 5 15 3" xfId="42417"/>
    <cellStyle name="Total 3 5 16" xfId="42418"/>
    <cellStyle name="Total 3 5 16 2" xfId="42419"/>
    <cellStyle name="Total 3 5 16 2 2" xfId="42420"/>
    <cellStyle name="Total 3 5 16 3" xfId="42421"/>
    <cellStyle name="Total 3 5 17" xfId="42422"/>
    <cellStyle name="Total 3 5 17 2" xfId="42423"/>
    <cellStyle name="Total 3 5 17 2 2" xfId="42424"/>
    <cellStyle name="Total 3 5 17 3" xfId="42425"/>
    <cellStyle name="Total 3 5 18" xfId="42426"/>
    <cellStyle name="Total 3 5 18 2" xfId="42427"/>
    <cellStyle name="Total 3 5 18 2 2" xfId="42428"/>
    <cellStyle name="Total 3 5 18 3" xfId="42429"/>
    <cellStyle name="Total 3 5 19" xfId="42430"/>
    <cellStyle name="Total 3 5 19 2" xfId="42431"/>
    <cellStyle name="Total 3 5 19 2 2" xfId="42432"/>
    <cellStyle name="Total 3 5 19 3" xfId="42433"/>
    <cellStyle name="Total 3 5 2" xfId="42434"/>
    <cellStyle name="Total 3 5 2 10" xfId="42435"/>
    <cellStyle name="Total 3 5 2 10 2" xfId="42436"/>
    <cellStyle name="Total 3 5 2 10 2 2" xfId="42437"/>
    <cellStyle name="Total 3 5 2 10 3" xfId="42438"/>
    <cellStyle name="Total 3 5 2 11" xfId="42439"/>
    <cellStyle name="Total 3 5 2 11 2" xfId="42440"/>
    <cellStyle name="Total 3 5 2 11 2 2" xfId="42441"/>
    <cellStyle name="Total 3 5 2 11 3" xfId="42442"/>
    <cellStyle name="Total 3 5 2 12" xfId="42443"/>
    <cellStyle name="Total 3 5 2 12 2" xfId="42444"/>
    <cellStyle name="Total 3 5 2 12 2 2" xfId="42445"/>
    <cellStyle name="Total 3 5 2 12 3" xfId="42446"/>
    <cellStyle name="Total 3 5 2 13" xfId="42447"/>
    <cellStyle name="Total 3 5 2 13 2" xfId="42448"/>
    <cellStyle name="Total 3 5 2 13 2 2" xfId="42449"/>
    <cellStyle name="Total 3 5 2 13 3" xfId="42450"/>
    <cellStyle name="Total 3 5 2 14" xfId="42451"/>
    <cellStyle name="Total 3 5 2 14 2" xfId="42452"/>
    <cellStyle name="Total 3 5 2 14 2 2" xfId="42453"/>
    <cellStyle name="Total 3 5 2 14 3" xfId="42454"/>
    <cellStyle name="Total 3 5 2 15" xfId="42455"/>
    <cellStyle name="Total 3 5 2 15 2" xfId="42456"/>
    <cellStyle name="Total 3 5 2 15 2 2" xfId="42457"/>
    <cellStyle name="Total 3 5 2 15 3" xfId="42458"/>
    <cellStyle name="Total 3 5 2 16" xfId="42459"/>
    <cellStyle name="Total 3 5 2 16 2" xfId="42460"/>
    <cellStyle name="Total 3 5 2 16 2 2" xfId="42461"/>
    <cellStyle name="Total 3 5 2 16 3" xfId="42462"/>
    <cellStyle name="Total 3 5 2 17" xfId="42463"/>
    <cellStyle name="Total 3 5 2 17 2" xfId="42464"/>
    <cellStyle name="Total 3 5 2 17 2 2" xfId="42465"/>
    <cellStyle name="Total 3 5 2 17 3" xfId="42466"/>
    <cellStyle name="Total 3 5 2 18" xfId="42467"/>
    <cellStyle name="Total 3 5 2 18 2" xfId="42468"/>
    <cellStyle name="Total 3 5 2 18 2 2" xfId="42469"/>
    <cellStyle name="Total 3 5 2 18 3" xfId="42470"/>
    <cellStyle name="Total 3 5 2 19" xfId="42471"/>
    <cellStyle name="Total 3 5 2 19 2" xfId="42472"/>
    <cellStyle name="Total 3 5 2 19 2 2" xfId="42473"/>
    <cellStyle name="Total 3 5 2 19 3" xfId="42474"/>
    <cellStyle name="Total 3 5 2 2" xfId="42475"/>
    <cellStyle name="Total 3 5 2 2 2" xfId="42476"/>
    <cellStyle name="Total 3 5 2 2 2 2" xfId="42477"/>
    <cellStyle name="Total 3 5 2 2 3" xfId="42478"/>
    <cellStyle name="Total 3 5 2 20" xfId="42479"/>
    <cellStyle name="Total 3 5 2 20 2" xfId="42480"/>
    <cellStyle name="Total 3 5 2 20 2 2" xfId="42481"/>
    <cellStyle name="Total 3 5 2 20 3" xfId="42482"/>
    <cellStyle name="Total 3 5 2 21" xfId="42483"/>
    <cellStyle name="Total 3 5 2 21 2" xfId="42484"/>
    <cellStyle name="Total 3 5 2 22" xfId="42485"/>
    <cellStyle name="Total 3 5 2 3" xfId="42486"/>
    <cellStyle name="Total 3 5 2 3 2" xfId="42487"/>
    <cellStyle name="Total 3 5 2 3 2 2" xfId="42488"/>
    <cellStyle name="Total 3 5 2 3 3" xfId="42489"/>
    <cellStyle name="Total 3 5 2 4" xfId="42490"/>
    <cellStyle name="Total 3 5 2 4 2" xfId="42491"/>
    <cellStyle name="Total 3 5 2 4 2 2" xfId="42492"/>
    <cellStyle name="Total 3 5 2 4 3" xfId="42493"/>
    <cellStyle name="Total 3 5 2 5" xfId="42494"/>
    <cellStyle name="Total 3 5 2 5 2" xfId="42495"/>
    <cellStyle name="Total 3 5 2 5 2 2" xfId="42496"/>
    <cellStyle name="Total 3 5 2 5 3" xfId="42497"/>
    <cellStyle name="Total 3 5 2 6" xfId="42498"/>
    <cellStyle name="Total 3 5 2 6 2" xfId="42499"/>
    <cellStyle name="Total 3 5 2 6 2 2" xfId="42500"/>
    <cellStyle name="Total 3 5 2 6 3" xfId="42501"/>
    <cellStyle name="Total 3 5 2 7" xfId="42502"/>
    <cellStyle name="Total 3 5 2 7 2" xfId="42503"/>
    <cellStyle name="Total 3 5 2 7 2 2" xfId="42504"/>
    <cellStyle name="Total 3 5 2 7 3" xfId="42505"/>
    <cellStyle name="Total 3 5 2 8" xfId="42506"/>
    <cellStyle name="Total 3 5 2 8 2" xfId="42507"/>
    <cellStyle name="Total 3 5 2 8 2 2" xfId="42508"/>
    <cellStyle name="Total 3 5 2 8 3" xfId="42509"/>
    <cellStyle name="Total 3 5 2 9" xfId="42510"/>
    <cellStyle name="Total 3 5 2 9 2" xfId="42511"/>
    <cellStyle name="Total 3 5 2 9 2 2" xfId="42512"/>
    <cellStyle name="Total 3 5 2 9 3" xfId="42513"/>
    <cellStyle name="Total 3 5 20" xfId="42514"/>
    <cellStyle name="Total 3 5 20 2" xfId="42515"/>
    <cellStyle name="Total 3 5 20 2 2" xfId="42516"/>
    <cellStyle name="Total 3 5 20 3" xfId="42517"/>
    <cellStyle name="Total 3 5 21" xfId="42518"/>
    <cellStyle name="Total 3 5 21 2" xfId="42519"/>
    <cellStyle name="Total 3 5 21 2 2" xfId="42520"/>
    <cellStyle name="Total 3 5 21 3" xfId="42521"/>
    <cellStyle name="Total 3 5 22" xfId="42522"/>
    <cellStyle name="Total 3 5 22 2" xfId="42523"/>
    <cellStyle name="Total 3 5 23" xfId="42524"/>
    <cellStyle name="Total 3 5 3" xfId="42525"/>
    <cellStyle name="Total 3 5 3 2" xfId="42526"/>
    <cellStyle name="Total 3 5 3 2 2" xfId="42527"/>
    <cellStyle name="Total 3 5 3 3" xfId="42528"/>
    <cellStyle name="Total 3 5 4" xfId="42529"/>
    <cellStyle name="Total 3 5 4 2" xfId="42530"/>
    <cellStyle name="Total 3 5 4 2 2" xfId="42531"/>
    <cellStyle name="Total 3 5 4 3" xfId="42532"/>
    <cellStyle name="Total 3 5 5" xfId="42533"/>
    <cellStyle name="Total 3 5 5 2" xfId="42534"/>
    <cellStyle name="Total 3 5 5 2 2" xfId="42535"/>
    <cellStyle name="Total 3 5 5 3" xfId="42536"/>
    <cellStyle name="Total 3 5 6" xfId="42537"/>
    <cellStyle name="Total 3 5 6 2" xfId="42538"/>
    <cellStyle name="Total 3 5 6 2 2" xfId="42539"/>
    <cellStyle name="Total 3 5 6 3" xfId="42540"/>
    <cellStyle name="Total 3 5 7" xfId="42541"/>
    <cellStyle name="Total 3 5 7 2" xfId="42542"/>
    <cellStyle name="Total 3 5 7 2 2" xfId="42543"/>
    <cellStyle name="Total 3 5 7 3" xfId="42544"/>
    <cellStyle name="Total 3 5 8" xfId="42545"/>
    <cellStyle name="Total 3 5 8 2" xfId="42546"/>
    <cellStyle name="Total 3 5 8 2 2" xfId="42547"/>
    <cellStyle name="Total 3 5 8 3" xfId="42548"/>
    <cellStyle name="Total 3 5 9" xfId="42549"/>
    <cellStyle name="Total 3 5 9 2" xfId="42550"/>
    <cellStyle name="Total 3 5 9 2 2" xfId="42551"/>
    <cellStyle name="Total 3 5 9 3" xfId="42552"/>
    <cellStyle name="Total 3 6" xfId="42553"/>
    <cellStyle name="Total 3 6 10" xfId="42554"/>
    <cellStyle name="Total 3 6 10 2" xfId="42555"/>
    <cellStyle name="Total 3 6 10 2 2" xfId="42556"/>
    <cellStyle name="Total 3 6 10 3" xfId="42557"/>
    <cellStyle name="Total 3 6 11" xfId="42558"/>
    <cellStyle name="Total 3 6 11 2" xfId="42559"/>
    <cellStyle name="Total 3 6 11 2 2" xfId="42560"/>
    <cellStyle name="Total 3 6 11 3" xfId="42561"/>
    <cellStyle name="Total 3 6 12" xfId="42562"/>
    <cellStyle name="Total 3 6 12 2" xfId="42563"/>
    <cellStyle name="Total 3 6 12 2 2" xfId="42564"/>
    <cellStyle name="Total 3 6 12 3" xfId="42565"/>
    <cellStyle name="Total 3 6 13" xfId="42566"/>
    <cellStyle name="Total 3 6 13 2" xfId="42567"/>
    <cellStyle name="Total 3 6 13 2 2" xfId="42568"/>
    <cellStyle name="Total 3 6 13 3" xfId="42569"/>
    <cellStyle name="Total 3 6 14" xfId="42570"/>
    <cellStyle name="Total 3 6 14 2" xfId="42571"/>
    <cellStyle name="Total 3 6 14 2 2" xfId="42572"/>
    <cellStyle name="Total 3 6 14 3" xfId="42573"/>
    <cellStyle name="Total 3 6 15" xfId="42574"/>
    <cellStyle name="Total 3 6 15 2" xfId="42575"/>
    <cellStyle name="Total 3 6 15 2 2" xfId="42576"/>
    <cellStyle name="Total 3 6 15 3" xfId="42577"/>
    <cellStyle name="Total 3 6 16" xfId="42578"/>
    <cellStyle name="Total 3 6 16 2" xfId="42579"/>
    <cellStyle name="Total 3 6 16 2 2" xfId="42580"/>
    <cellStyle name="Total 3 6 16 3" xfId="42581"/>
    <cellStyle name="Total 3 6 17" xfId="42582"/>
    <cellStyle name="Total 3 6 17 2" xfId="42583"/>
    <cellStyle name="Total 3 6 17 2 2" xfId="42584"/>
    <cellStyle name="Total 3 6 17 3" xfId="42585"/>
    <cellStyle name="Total 3 6 18" xfId="42586"/>
    <cellStyle name="Total 3 6 18 2" xfId="42587"/>
    <cellStyle name="Total 3 6 18 2 2" xfId="42588"/>
    <cellStyle name="Total 3 6 18 3" xfId="42589"/>
    <cellStyle name="Total 3 6 19" xfId="42590"/>
    <cellStyle name="Total 3 6 19 2" xfId="42591"/>
    <cellStyle name="Total 3 6 19 2 2" xfId="42592"/>
    <cellStyle name="Total 3 6 19 3" xfId="42593"/>
    <cellStyle name="Total 3 6 2" xfId="42594"/>
    <cellStyle name="Total 3 6 2 2" xfId="42595"/>
    <cellStyle name="Total 3 6 2 2 2" xfId="42596"/>
    <cellStyle name="Total 3 6 2 3" xfId="42597"/>
    <cellStyle name="Total 3 6 20" xfId="42598"/>
    <cellStyle name="Total 3 6 20 2" xfId="42599"/>
    <cellStyle name="Total 3 6 20 2 2" xfId="42600"/>
    <cellStyle name="Total 3 6 20 3" xfId="42601"/>
    <cellStyle name="Total 3 6 21" xfId="42602"/>
    <cellStyle name="Total 3 6 21 2" xfId="42603"/>
    <cellStyle name="Total 3 6 22" xfId="42604"/>
    <cellStyle name="Total 3 6 3" xfId="42605"/>
    <cellStyle name="Total 3 6 3 2" xfId="42606"/>
    <cellStyle name="Total 3 6 3 2 2" xfId="42607"/>
    <cellStyle name="Total 3 6 3 3" xfId="42608"/>
    <cellStyle name="Total 3 6 4" xfId="42609"/>
    <cellStyle name="Total 3 6 4 2" xfId="42610"/>
    <cellStyle name="Total 3 6 4 2 2" xfId="42611"/>
    <cellStyle name="Total 3 6 4 3" xfId="42612"/>
    <cellStyle name="Total 3 6 5" xfId="42613"/>
    <cellStyle name="Total 3 6 5 2" xfId="42614"/>
    <cellStyle name="Total 3 6 5 2 2" xfId="42615"/>
    <cellStyle name="Total 3 6 5 3" xfId="42616"/>
    <cellStyle name="Total 3 6 6" xfId="42617"/>
    <cellStyle name="Total 3 6 6 2" xfId="42618"/>
    <cellStyle name="Total 3 6 6 2 2" xfId="42619"/>
    <cellStyle name="Total 3 6 6 3" xfId="42620"/>
    <cellStyle name="Total 3 6 7" xfId="42621"/>
    <cellStyle name="Total 3 6 7 2" xfId="42622"/>
    <cellStyle name="Total 3 6 7 2 2" xfId="42623"/>
    <cellStyle name="Total 3 6 7 3" xfId="42624"/>
    <cellStyle name="Total 3 6 8" xfId="42625"/>
    <cellStyle name="Total 3 6 8 2" xfId="42626"/>
    <cellStyle name="Total 3 6 8 2 2" xfId="42627"/>
    <cellStyle name="Total 3 6 8 3" xfId="42628"/>
    <cellStyle name="Total 3 6 9" xfId="42629"/>
    <cellStyle name="Total 3 6 9 2" xfId="42630"/>
    <cellStyle name="Total 3 6 9 2 2" xfId="42631"/>
    <cellStyle name="Total 3 6 9 3" xfId="42632"/>
    <cellStyle name="Total 3 7" xfId="42633"/>
    <cellStyle name="Total 3 7 2" xfId="42634"/>
    <cellStyle name="Total 3 7 2 2" xfId="42635"/>
    <cellStyle name="Total 3 7 3" xfId="42636"/>
    <cellStyle name="Total 3 8" xfId="42637"/>
    <cellStyle name="Total 3 8 2" xfId="42638"/>
    <cellStyle name="Total 3 8 2 2" xfId="42639"/>
    <cellStyle name="Total 3 8 3" xfId="42640"/>
    <cellStyle name="Total 3 9" xfId="42641"/>
    <cellStyle name="Total 3 9 2" xfId="42642"/>
    <cellStyle name="Total 3 9 2 2" xfId="42643"/>
    <cellStyle name="Total 3 9 3" xfId="42644"/>
    <cellStyle name="Total 4" xfId="42645"/>
    <cellStyle name="Total 4 10" xfId="42646"/>
    <cellStyle name="Total 4 10 2" xfId="42647"/>
    <cellStyle name="Total 4 10 2 2" xfId="42648"/>
    <cellStyle name="Total 4 10 3" xfId="42649"/>
    <cellStyle name="Total 4 11" xfId="42650"/>
    <cellStyle name="Total 4 11 2" xfId="42651"/>
    <cellStyle name="Total 4 11 2 2" xfId="42652"/>
    <cellStyle name="Total 4 11 3" xfId="42653"/>
    <cellStyle name="Total 4 12" xfId="42654"/>
    <cellStyle name="Total 4 12 2" xfId="42655"/>
    <cellStyle name="Total 4 12 2 2" xfId="42656"/>
    <cellStyle name="Total 4 12 3" xfId="42657"/>
    <cellStyle name="Total 4 13" xfId="42658"/>
    <cellStyle name="Total 4 13 2" xfId="42659"/>
    <cellStyle name="Total 4 13 2 2" xfId="42660"/>
    <cellStyle name="Total 4 13 3" xfId="42661"/>
    <cellStyle name="Total 4 14" xfId="42662"/>
    <cellStyle name="Total 4 14 2" xfId="42663"/>
    <cellStyle name="Total 4 14 2 2" xfId="42664"/>
    <cellStyle name="Total 4 14 3" xfId="42665"/>
    <cellStyle name="Total 4 15" xfId="42666"/>
    <cellStyle name="Total 4 15 2" xfId="42667"/>
    <cellStyle name="Total 4 15 2 2" xfId="42668"/>
    <cellStyle name="Total 4 15 3" xfId="42669"/>
    <cellStyle name="Total 4 16" xfId="42670"/>
    <cellStyle name="Total 4 16 2" xfId="42671"/>
    <cellStyle name="Total 4 16 2 2" xfId="42672"/>
    <cellStyle name="Total 4 16 3" xfId="42673"/>
    <cellStyle name="Total 4 17" xfId="42674"/>
    <cellStyle name="Total 4 17 2" xfId="42675"/>
    <cellStyle name="Total 4 17 2 2" xfId="42676"/>
    <cellStyle name="Total 4 17 3" xfId="42677"/>
    <cellStyle name="Total 4 18" xfId="42678"/>
    <cellStyle name="Total 4 18 2" xfId="42679"/>
    <cellStyle name="Total 4 18 2 2" xfId="42680"/>
    <cellStyle name="Total 4 18 3" xfId="42681"/>
    <cellStyle name="Total 4 19" xfId="42682"/>
    <cellStyle name="Total 4 19 2" xfId="42683"/>
    <cellStyle name="Total 4 19 2 2" xfId="42684"/>
    <cellStyle name="Total 4 19 3" xfId="42685"/>
    <cellStyle name="Total 4 2" xfId="42686"/>
    <cellStyle name="Total 4 2 10" xfId="42687"/>
    <cellStyle name="Total 4 2 10 2" xfId="42688"/>
    <cellStyle name="Total 4 2 10 2 2" xfId="42689"/>
    <cellStyle name="Total 4 2 10 3" xfId="42690"/>
    <cellStyle name="Total 4 2 11" xfId="42691"/>
    <cellStyle name="Total 4 2 11 2" xfId="42692"/>
    <cellStyle name="Total 4 2 11 2 2" xfId="42693"/>
    <cellStyle name="Total 4 2 11 3" xfId="42694"/>
    <cellStyle name="Total 4 2 12" xfId="42695"/>
    <cellStyle name="Total 4 2 12 2" xfId="42696"/>
    <cellStyle name="Total 4 2 12 2 2" xfId="42697"/>
    <cellStyle name="Total 4 2 12 3" xfId="42698"/>
    <cellStyle name="Total 4 2 13" xfId="42699"/>
    <cellStyle name="Total 4 2 13 2" xfId="42700"/>
    <cellStyle name="Total 4 2 13 2 2" xfId="42701"/>
    <cellStyle name="Total 4 2 13 3" xfId="42702"/>
    <cellStyle name="Total 4 2 14" xfId="42703"/>
    <cellStyle name="Total 4 2 14 2" xfId="42704"/>
    <cellStyle name="Total 4 2 14 2 2" xfId="42705"/>
    <cellStyle name="Total 4 2 14 3" xfId="42706"/>
    <cellStyle name="Total 4 2 15" xfId="42707"/>
    <cellStyle name="Total 4 2 15 2" xfId="42708"/>
    <cellStyle name="Total 4 2 15 2 2" xfId="42709"/>
    <cellStyle name="Total 4 2 15 3" xfId="42710"/>
    <cellStyle name="Total 4 2 16" xfId="42711"/>
    <cellStyle name="Total 4 2 16 2" xfId="42712"/>
    <cellStyle name="Total 4 2 16 2 2" xfId="42713"/>
    <cellStyle name="Total 4 2 16 3" xfId="42714"/>
    <cellStyle name="Total 4 2 17" xfId="42715"/>
    <cellStyle name="Total 4 2 17 2" xfId="42716"/>
    <cellStyle name="Total 4 2 17 2 2" xfId="42717"/>
    <cellStyle name="Total 4 2 17 3" xfId="42718"/>
    <cellStyle name="Total 4 2 18" xfId="42719"/>
    <cellStyle name="Total 4 2 18 2" xfId="42720"/>
    <cellStyle name="Total 4 2 18 2 2" xfId="42721"/>
    <cellStyle name="Total 4 2 18 3" xfId="42722"/>
    <cellStyle name="Total 4 2 19" xfId="42723"/>
    <cellStyle name="Total 4 2 19 2" xfId="42724"/>
    <cellStyle name="Total 4 2 19 2 2" xfId="42725"/>
    <cellStyle name="Total 4 2 19 3" xfId="42726"/>
    <cellStyle name="Total 4 2 2" xfId="42727"/>
    <cellStyle name="Total 4 2 2 10" xfId="42728"/>
    <cellStyle name="Total 4 2 2 10 2" xfId="42729"/>
    <cellStyle name="Total 4 2 2 10 2 2" xfId="42730"/>
    <cellStyle name="Total 4 2 2 10 3" xfId="42731"/>
    <cellStyle name="Total 4 2 2 11" xfId="42732"/>
    <cellStyle name="Total 4 2 2 11 2" xfId="42733"/>
    <cellStyle name="Total 4 2 2 11 2 2" xfId="42734"/>
    <cellStyle name="Total 4 2 2 11 3" xfId="42735"/>
    <cellStyle name="Total 4 2 2 12" xfId="42736"/>
    <cellStyle name="Total 4 2 2 12 2" xfId="42737"/>
    <cellStyle name="Total 4 2 2 12 2 2" xfId="42738"/>
    <cellStyle name="Total 4 2 2 12 3" xfId="42739"/>
    <cellStyle name="Total 4 2 2 13" xfId="42740"/>
    <cellStyle name="Total 4 2 2 13 2" xfId="42741"/>
    <cellStyle name="Total 4 2 2 13 2 2" xfId="42742"/>
    <cellStyle name="Total 4 2 2 13 3" xfId="42743"/>
    <cellStyle name="Total 4 2 2 14" xfId="42744"/>
    <cellStyle name="Total 4 2 2 14 2" xfId="42745"/>
    <cellStyle name="Total 4 2 2 14 2 2" xfId="42746"/>
    <cellStyle name="Total 4 2 2 14 3" xfId="42747"/>
    <cellStyle name="Total 4 2 2 15" xfId="42748"/>
    <cellStyle name="Total 4 2 2 15 2" xfId="42749"/>
    <cellStyle name="Total 4 2 2 15 2 2" xfId="42750"/>
    <cellStyle name="Total 4 2 2 15 3" xfId="42751"/>
    <cellStyle name="Total 4 2 2 16" xfId="42752"/>
    <cellStyle name="Total 4 2 2 16 2" xfId="42753"/>
    <cellStyle name="Total 4 2 2 16 2 2" xfId="42754"/>
    <cellStyle name="Total 4 2 2 16 3" xfId="42755"/>
    <cellStyle name="Total 4 2 2 17" xfId="42756"/>
    <cellStyle name="Total 4 2 2 17 2" xfId="42757"/>
    <cellStyle name="Total 4 2 2 17 2 2" xfId="42758"/>
    <cellStyle name="Total 4 2 2 17 3" xfId="42759"/>
    <cellStyle name="Total 4 2 2 18" xfId="42760"/>
    <cellStyle name="Total 4 2 2 18 2" xfId="42761"/>
    <cellStyle name="Total 4 2 2 19" xfId="42762"/>
    <cellStyle name="Total 4 2 2 2" xfId="42763"/>
    <cellStyle name="Total 4 2 2 2 10" xfId="42764"/>
    <cellStyle name="Total 4 2 2 2 10 2" xfId="42765"/>
    <cellStyle name="Total 4 2 2 2 10 2 2" xfId="42766"/>
    <cellStyle name="Total 4 2 2 2 10 3" xfId="42767"/>
    <cellStyle name="Total 4 2 2 2 11" xfId="42768"/>
    <cellStyle name="Total 4 2 2 2 11 2" xfId="42769"/>
    <cellStyle name="Total 4 2 2 2 11 2 2" xfId="42770"/>
    <cellStyle name="Total 4 2 2 2 11 3" xfId="42771"/>
    <cellStyle name="Total 4 2 2 2 12" xfId="42772"/>
    <cellStyle name="Total 4 2 2 2 12 2" xfId="42773"/>
    <cellStyle name="Total 4 2 2 2 12 2 2" xfId="42774"/>
    <cellStyle name="Total 4 2 2 2 12 3" xfId="42775"/>
    <cellStyle name="Total 4 2 2 2 13" xfId="42776"/>
    <cellStyle name="Total 4 2 2 2 13 2" xfId="42777"/>
    <cellStyle name="Total 4 2 2 2 13 2 2" xfId="42778"/>
    <cellStyle name="Total 4 2 2 2 13 3" xfId="42779"/>
    <cellStyle name="Total 4 2 2 2 14" xfId="42780"/>
    <cellStyle name="Total 4 2 2 2 14 2" xfId="42781"/>
    <cellStyle name="Total 4 2 2 2 14 2 2" xfId="42782"/>
    <cellStyle name="Total 4 2 2 2 14 3" xfId="42783"/>
    <cellStyle name="Total 4 2 2 2 15" xfId="42784"/>
    <cellStyle name="Total 4 2 2 2 15 2" xfId="42785"/>
    <cellStyle name="Total 4 2 2 2 15 2 2" xfId="42786"/>
    <cellStyle name="Total 4 2 2 2 15 3" xfId="42787"/>
    <cellStyle name="Total 4 2 2 2 16" xfId="42788"/>
    <cellStyle name="Total 4 2 2 2 16 2" xfId="42789"/>
    <cellStyle name="Total 4 2 2 2 16 2 2" xfId="42790"/>
    <cellStyle name="Total 4 2 2 2 16 3" xfId="42791"/>
    <cellStyle name="Total 4 2 2 2 17" xfId="42792"/>
    <cellStyle name="Total 4 2 2 2 17 2" xfId="42793"/>
    <cellStyle name="Total 4 2 2 2 17 2 2" xfId="42794"/>
    <cellStyle name="Total 4 2 2 2 17 3" xfId="42795"/>
    <cellStyle name="Total 4 2 2 2 18" xfId="42796"/>
    <cellStyle name="Total 4 2 2 2 18 2" xfId="42797"/>
    <cellStyle name="Total 4 2 2 2 18 2 2" xfId="42798"/>
    <cellStyle name="Total 4 2 2 2 18 3" xfId="42799"/>
    <cellStyle name="Total 4 2 2 2 19" xfId="42800"/>
    <cellStyle name="Total 4 2 2 2 19 2" xfId="42801"/>
    <cellStyle name="Total 4 2 2 2 19 2 2" xfId="42802"/>
    <cellStyle name="Total 4 2 2 2 19 3" xfId="42803"/>
    <cellStyle name="Total 4 2 2 2 2" xfId="42804"/>
    <cellStyle name="Total 4 2 2 2 2 2" xfId="42805"/>
    <cellStyle name="Total 4 2 2 2 2 2 2" xfId="42806"/>
    <cellStyle name="Total 4 2 2 2 2 3" xfId="42807"/>
    <cellStyle name="Total 4 2 2 2 20" xfId="42808"/>
    <cellStyle name="Total 4 2 2 2 20 2" xfId="42809"/>
    <cellStyle name="Total 4 2 2 2 20 2 2" xfId="42810"/>
    <cellStyle name="Total 4 2 2 2 20 3" xfId="42811"/>
    <cellStyle name="Total 4 2 2 2 21" xfId="42812"/>
    <cellStyle name="Total 4 2 2 2 21 2" xfId="42813"/>
    <cellStyle name="Total 4 2 2 2 22" xfId="42814"/>
    <cellStyle name="Total 4 2 2 2 3" xfId="42815"/>
    <cellStyle name="Total 4 2 2 2 3 2" xfId="42816"/>
    <cellStyle name="Total 4 2 2 2 3 2 2" xfId="42817"/>
    <cellStyle name="Total 4 2 2 2 3 3" xfId="42818"/>
    <cellStyle name="Total 4 2 2 2 4" xfId="42819"/>
    <cellStyle name="Total 4 2 2 2 4 2" xfId="42820"/>
    <cellStyle name="Total 4 2 2 2 4 2 2" xfId="42821"/>
    <cellStyle name="Total 4 2 2 2 4 3" xfId="42822"/>
    <cellStyle name="Total 4 2 2 2 5" xfId="42823"/>
    <cellStyle name="Total 4 2 2 2 5 2" xfId="42824"/>
    <cellStyle name="Total 4 2 2 2 5 2 2" xfId="42825"/>
    <cellStyle name="Total 4 2 2 2 5 3" xfId="42826"/>
    <cellStyle name="Total 4 2 2 2 6" xfId="42827"/>
    <cellStyle name="Total 4 2 2 2 6 2" xfId="42828"/>
    <cellStyle name="Total 4 2 2 2 6 2 2" xfId="42829"/>
    <cellStyle name="Total 4 2 2 2 6 3" xfId="42830"/>
    <cellStyle name="Total 4 2 2 2 7" xfId="42831"/>
    <cellStyle name="Total 4 2 2 2 7 2" xfId="42832"/>
    <cellStyle name="Total 4 2 2 2 7 2 2" xfId="42833"/>
    <cellStyle name="Total 4 2 2 2 7 3" xfId="42834"/>
    <cellStyle name="Total 4 2 2 2 8" xfId="42835"/>
    <cellStyle name="Total 4 2 2 2 8 2" xfId="42836"/>
    <cellStyle name="Total 4 2 2 2 8 2 2" xfId="42837"/>
    <cellStyle name="Total 4 2 2 2 8 3" xfId="42838"/>
    <cellStyle name="Total 4 2 2 2 9" xfId="42839"/>
    <cellStyle name="Total 4 2 2 2 9 2" xfId="42840"/>
    <cellStyle name="Total 4 2 2 2 9 2 2" xfId="42841"/>
    <cellStyle name="Total 4 2 2 2 9 3" xfId="42842"/>
    <cellStyle name="Total 4 2 2 3" xfId="42843"/>
    <cellStyle name="Total 4 2 2 3 2" xfId="42844"/>
    <cellStyle name="Total 4 2 2 3 2 2" xfId="42845"/>
    <cellStyle name="Total 4 2 2 3 3" xfId="42846"/>
    <cellStyle name="Total 4 2 2 4" xfId="42847"/>
    <cellStyle name="Total 4 2 2 4 2" xfId="42848"/>
    <cellStyle name="Total 4 2 2 4 2 2" xfId="42849"/>
    <cellStyle name="Total 4 2 2 4 3" xfId="42850"/>
    <cellStyle name="Total 4 2 2 5" xfId="42851"/>
    <cellStyle name="Total 4 2 2 5 2" xfId="42852"/>
    <cellStyle name="Total 4 2 2 5 2 2" xfId="42853"/>
    <cellStyle name="Total 4 2 2 5 3" xfId="42854"/>
    <cellStyle name="Total 4 2 2 6" xfId="42855"/>
    <cellStyle name="Total 4 2 2 6 2" xfId="42856"/>
    <cellStyle name="Total 4 2 2 6 2 2" xfId="42857"/>
    <cellStyle name="Total 4 2 2 6 3" xfId="42858"/>
    <cellStyle name="Total 4 2 2 7" xfId="42859"/>
    <cellStyle name="Total 4 2 2 7 2" xfId="42860"/>
    <cellStyle name="Total 4 2 2 7 2 2" xfId="42861"/>
    <cellStyle name="Total 4 2 2 7 3" xfId="42862"/>
    <cellStyle name="Total 4 2 2 8" xfId="42863"/>
    <cellStyle name="Total 4 2 2 8 2" xfId="42864"/>
    <cellStyle name="Total 4 2 2 8 2 2" xfId="42865"/>
    <cellStyle name="Total 4 2 2 8 3" xfId="42866"/>
    <cellStyle name="Total 4 2 2 9" xfId="42867"/>
    <cellStyle name="Total 4 2 2 9 2" xfId="42868"/>
    <cellStyle name="Total 4 2 2 9 2 2" xfId="42869"/>
    <cellStyle name="Total 4 2 2 9 3" xfId="42870"/>
    <cellStyle name="Total 4 2 20" xfId="42871"/>
    <cellStyle name="Total 4 2 20 2" xfId="42872"/>
    <cellStyle name="Total 4 2 20 2 2" xfId="42873"/>
    <cellStyle name="Total 4 2 20 3" xfId="42874"/>
    <cellStyle name="Total 4 2 21" xfId="42875"/>
    <cellStyle name="Total 4 2 21 2" xfId="42876"/>
    <cellStyle name="Total 4 2 22" xfId="42877"/>
    <cellStyle name="Total 4 2 3" xfId="42878"/>
    <cellStyle name="Total 4 2 3 10" xfId="42879"/>
    <cellStyle name="Total 4 2 3 10 2" xfId="42880"/>
    <cellStyle name="Total 4 2 3 10 2 2" xfId="42881"/>
    <cellStyle name="Total 4 2 3 10 3" xfId="42882"/>
    <cellStyle name="Total 4 2 3 11" xfId="42883"/>
    <cellStyle name="Total 4 2 3 11 2" xfId="42884"/>
    <cellStyle name="Total 4 2 3 11 2 2" xfId="42885"/>
    <cellStyle name="Total 4 2 3 11 3" xfId="42886"/>
    <cellStyle name="Total 4 2 3 12" xfId="42887"/>
    <cellStyle name="Total 4 2 3 12 2" xfId="42888"/>
    <cellStyle name="Total 4 2 3 12 2 2" xfId="42889"/>
    <cellStyle name="Total 4 2 3 12 3" xfId="42890"/>
    <cellStyle name="Total 4 2 3 13" xfId="42891"/>
    <cellStyle name="Total 4 2 3 13 2" xfId="42892"/>
    <cellStyle name="Total 4 2 3 13 2 2" xfId="42893"/>
    <cellStyle name="Total 4 2 3 13 3" xfId="42894"/>
    <cellStyle name="Total 4 2 3 14" xfId="42895"/>
    <cellStyle name="Total 4 2 3 14 2" xfId="42896"/>
    <cellStyle name="Total 4 2 3 14 2 2" xfId="42897"/>
    <cellStyle name="Total 4 2 3 14 3" xfId="42898"/>
    <cellStyle name="Total 4 2 3 15" xfId="42899"/>
    <cellStyle name="Total 4 2 3 15 2" xfId="42900"/>
    <cellStyle name="Total 4 2 3 15 2 2" xfId="42901"/>
    <cellStyle name="Total 4 2 3 15 3" xfId="42902"/>
    <cellStyle name="Total 4 2 3 16" xfId="42903"/>
    <cellStyle name="Total 4 2 3 16 2" xfId="42904"/>
    <cellStyle name="Total 4 2 3 16 2 2" xfId="42905"/>
    <cellStyle name="Total 4 2 3 16 3" xfId="42906"/>
    <cellStyle name="Total 4 2 3 17" xfId="42907"/>
    <cellStyle name="Total 4 2 3 17 2" xfId="42908"/>
    <cellStyle name="Total 4 2 3 17 2 2" xfId="42909"/>
    <cellStyle name="Total 4 2 3 17 3" xfId="42910"/>
    <cellStyle name="Total 4 2 3 18" xfId="42911"/>
    <cellStyle name="Total 4 2 3 18 2" xfId="42912"/>
    <cellStyle name="Total 4 2 3 19" xfId="42913"/>
    <cellStyle name="Total 4 2 3 2" xfId="42914"/>
    <cellStyle name="Total 4 2 3 2 10" xfId="42915"/>
    <cellStyle name="Total 4 2 3 2 10 2" xfId="42916"/>
    <cellStyle name="Total 4 2 3 2 10 2 2" xfId="42917"/>
    <cellStyle name="Total 4 2 3 2 10 3" xfId="42918"/>
    <cellStyle name="Total 4 2 3 2 11" xfId="42919"/>
    <cellStyle name="Total 4 2 3 2 11 2" xfId="42920"/>
    <cellStyle name="Total 4 2 3 2 11 2 2" xfId="42921"/>
    <cellStyle name="Total 4 2 3 2 11 3" xfId="42922"/>
    <cellStyle name="Total 4 2 3 2 12" xfId="42923"/>
    <cellStyle name="Total 4 2 3 2 12 2" xfId="42924"/>
    <cellStyle name="Total 4 2 3 2 12 2 2" xfId="42925"/>
    <cellStyle name="Total 4 2 3 2 12 3" xfId="42926"/>
    <cellStyle name="Total 4 2 3 2 13" xfId="42927"/>
    <cellStyle name="Total 4 2 3 2 13 2" xfId="42928"/>
    <cellStyle name="Total 4 2 3 2 13 2 2" xfId="42929"/>
    <cellStyle name="Total 4 2 3 2 13 3" xfId="42930"/>
    <cellStyle name="Total 4 2 3 2 14" xfId="42931"/>
    <cellStyle name="Total 4 2 3 2 14 2" xfId="42932"/>
    <cellStyle name="Total 4 2 3 2 14 2 2" xfId="42933"/>
    <cellStyle name="Total 4 2 3 2 14 3" xfId="42934"/>
    <cellStyle name="Total 4 2 3 2 15" xfId="42935"/>
    <cellStyle name="Total 4 2 3 2 15 2" xfId="42936"/>
    <cellStyle name="Total 4 2 3 2 15 2 2" xfId="42937"/>
    <cellStyle name="Total 4 2 3 2 15 3" xfId="42938"/>
    <cellStyle name="Total 4 2 3 2 16" xfId="42939"/>
    <cellStyle name="Total 4 2 3 2 16 2" xfId="42940"/>
    <cellStyle name="Total 4 2 3 2 16 2 2" xfId="42941"/>
    <cellStyle name="Total 4 2 3 2 16 3" xfId="42942"/>
    <cellStyle name="Total 4 2 3 2 17" xfId="42943"/>
    <cellStyle name="Total 4 2 3 2 17 2" xfId="42944"/>
    <cellStyle name="Total 4 2 3 2 17 2 2" xfId="42945"/>
    <cellStyle name="Total 4 2 3 2 17 3" xfId="42946"/>
    <cellStyle name="Total 4 2 3 2 18" xfId="42947"/>
    <cellStyle name="Total 4 2 3 2 18 2" xfId="42948"/>
    <cellStyle name="Total 4 2 3 2 18 2 2" xfId="42949"/>
    <cellStyle name="Total 4 2 3 2 18 3" xfId="42950"/>
    <cellStyle name="Total 4 2 3 2 19" xfId="42951"/>
    <cellStyle name="Total 4 2 3 2 19 2" xfId="42952"/>
    <cellStyle name="Total 4 2 3 2 19 2 2" xfId="42953"/>
    <cellStyle name="Total 4 2 3 2 19 3" xfId="42954"/>
    <cellStyle name="Total 4 2 3 2 2" xfId="42955"/>
    <cellStyle name="Total 4 2 3 2 2 2" xfId="42956"/>
    <cellStyle name="Total 4 2 3 2 2 2 2" xfId="42957"/>
    <cellStyle name="Total 4 2 3 2 2 3" xfId="42958"/>
    <cellStyle name="Total 4 2 3 2 20" xfId="42959"/>
    <cellStyle name="Total 4 2 3 2 20 2" xfId="42960"/>
    <cellStyle name="Total 4 2 3 2 20 2 2" xfId="42961"/>
    <cellStyle name="Total 4 2 3 2 20 3" xfId="42962"/>
    <cellStyle name="Total 4 2 3 2 21" xfId="42963"/>
    <cellStyle name="Total 4 2 3 2 21 2" xfId="42964"/>
    <cellStyle name="Total 4 2 3 2 22" xfId="42965"/>
    <cellStyle name="Total 4 2 3 2 3" xfId="42966"/>
    <cellStyle name="Total 4 2 3 2 3 2" xfId="42967"/>
    <cellStyle name="Total 4 2 3 2 3 2 2" xfId="42968"/>
    <cellStyle name="Total 4 2 3 2 3 3" xfId="42969"/>
    <cellStyle name="Total 4 2 3 2 4" xfId="42970"/>
    <cellStyle name="Total 4 2 3 2 4 2" xfId="42971"/>
    <cellStyle name="Total 4 2 3 2 4 2 2" xfId="42972"/>
    <cellStyle name="Total 4 2 3 2 4 3" xfId="42973"/>
    <cellStyle name="Total 4 2 3 2 5" xfId="42974"/>
    <cellStyle name="Total 4 2 3 2 5 2" xfId="42975"/>
    <cellStyle name="Total 4 2 3 2 5 2 2" xfId="42976"/>
    <cellStyle name="Total 4 2 3 2 5 3" xfId="42977"/>
    <cellStyle name="Total 4 2 3 2 6" xfId="42978"/>
    <cellStyle name="Total 4 2 3 2 6 2" xfId="42979"/>
    <cellStyle name="Total 4 2 3 2 6 2 2" xfId="42980"/>
    <cellStyle name="Total 4 2 3 2 6 3" xfId="42981"/>
    <cellStyle name="Total 4 2 3 2 7" xfId="42982"/>
    <cellStyle name="Total 4 2 3 2 7 2" xfId="42983"/>
    <cellStyle name="Total 4 2 3 2 7 2 2" xfId="42984"/>
    <cellStyle name="Total 4 2 3 2 7 3" xfId="42985"/>
    <cellStyle name="Total 4 2 3 2 8" xfId="42986"/>
    <cellStyle name="Total 4 2 3 2 8 2" xfId="42987"/>
    <cellStyle name="Total 4 2 3 2 8 2 2" xfId="42988"/>
    <cellStyle name="Total 4 2 3 2 8 3" xfId="42989"/>
    <cellStyle name="Total 4 2 3 2 9" xfId="42990"/>
    <cellStyle name="Total 4 2 3 2 9 2" xfId="42991"/>
    <cellStyle name="Total 4 2 3 2 9 2 2" xfId="42992"/>
    <cellStyle name="Total 4 2 3 2 9 3" xfId="42993"/>
    <cellStyle name="Total 4 2 3 3" xfId="42994"/>
    <cellStyle name="Total 4 2 3 3 2" xfId="42995"/>
    <cellStyle name="Total 4 2 3 3 2 2" xfId="42996"/>
    <cellStyle name="Total 4 2 3 3 3" xfId="42997"/>
    <cellStyle name="Total 4 2 3 4" xfId="42998"/>
    <cellStyle name="Total 4 2 3 4 2" xfId="42999"/>
    <cellStyle name="Total 4 2 3 4 2 2" xfId="43000"/>
    <cellStyle name="Total 4 2 3 4 3" xfId="43001"/>
    <cellStyle name="Total 4 2 3 5" xfId="43002"/>
    <cellStyle name="Total 4 2 3 5 2" xfId="43003"/>
    <cellStyle name="Total 4 2 3 5 2 2" xfId="43004"/>
    <cellStyle name="Total 4 2 3 5 3" xfId="43005"/>
    <cellStyle name="Total 4 2 3 6" xfId="43006"/>
    <cellStyle name="Total 4 2 3 6 2" xfId="43007"/>
    <cellStyle name="Total 4 2 3 6 2 2" xfId="43008"/>
    <cellStyle name="Total 4 2 3 6 3" xfId="43009"/>
    <cellStyle name="Total 4 2 3 7" xfId="43010"/>
    <cellStyle name="Total 4 2 3 7 2" xfId="43011"/>
    <cellStyle name="Total 4 2 3 7 2 2" xfId="43012"/>
    <cellStyle name="Total 4 2 3 7 3" xfId="43013"/>
    <cellStyle name="Total 4 2 3 8" xfId="43014"/>
    <cellStyle name="Total 4 2 3 8 2" xfId="43015"/>
    <cellStyle name="Total 4 2 3 8 2 2" xfId="43016"/>
    <cellStyle name="Total 4 2 3 8 3" xfId="43017"/>
    <cellStyle name="Total 4 2 3 9" xfId="43018"/>
    <cellStyle name="Total 4 2 3 9 2" xfId="43019"/>
    <cellStyle name="Total 4 2 3 9 2 2" xfId="43020"/>
    <cellStyle name="Total 4 2 3 9 3" xfId="43021"/>
    <cellStyle name="Total 4 2 4" xfId="43022"/>
    <cellStyle name="Total 4 2 4 10" xfId="43023"/>
    <cellStyle name="Total 4 2 4 10 2" xfId="43024"/>
    <cellStyle name="Total 4 2 4 10 2 2" xfId="43025"/>
    <cellStyle name="Total 4 2 4 10 3" xfId="43026"/>
    <cellStyle name="Total 4 2 4 11" xfId="43027"/>
    <cellStyle name="Total 4 2 4 11 2" xfId="43028"/>
    <cellStyle name="Total 4 2 4 11 2 2" xfId="43029"/>
    <cellStyle name="Total 4 2 4 11 3" xfId="43030"/>
    <cellStyle name="Total 4 2 4 12" xfId="43031"/>
    <cellStyle name="Total 4 2 4 12 2" xfId="43032"/>
    <cellStyle name="Total 4 2 4 12 2 2" xfId="43033"/>
    <cellStyle name="Total 4 2 4 12 3" xfId="43034"/>
    <cellStyle name="Total 4 2 4 13" xfId="43035"/>
    <cellStyle name="Total 4 2 4 13 2" xfId="43036"/>
    <cellStyle name="Total 4 2 4 13 2 2" xfId="43037"/>
    <cellStyle name="Total 4 2 4 13 3" xfId="43038"/>
    <cellStyle name="Total 4 2 4 14" xfId="43039"/>
    <cellStyle name="Total 4 2 4 14 2" xfId="43040"/>
    <cellStyle name="Total 4 2 4 14 2 2" xfId="43041"/>
    <cellStyle name="Total 4 2 4 14 3" xfId="43042"/>
    <cellStyle name="Total 4 2 4 15" xfId="43043"/>
    <cellStyle name="Total 4 2 4 15 2" xfId="43044"/>
    <cellStyle name="Total 4 2 4 15 2 2" xfId="43045"/>
    <cellStyle name="Total 4 2 4 15 3" xfId="43046"/>
    <cellStyle name="Total 4 2 4 16" xfId="43047"/>
    <cellStyle name="Total 4 2 4 16 2" xfId="43048"/>
    <cellStyle name="Total 4 2 4 16 2 2" xfId="43049"/>
    <cellStyle name="Total 4 2 4 16 3" xfId="43050"/>
    <cellStyle name="Total 4 2 4 17" xfId="43051"/>
    <cellStyle name="Total 4 2 4 17 2" xfId="43052"/>
    <cellStyle name="Total 4 2 4 17 2 2" xfId="43053"/>
    <cellStyle name="Total 4 2 4 17 3" xfId="43054"/>
    <cellStyle name="Total 4 2 4 18" xfId="43055"/>
    <cellStyle name="Total 4 2 4 18 2" xfId="43056"/>
    <cellStyle name="Total 4 2 4 18 2 2" xfId="43057"/>
    <cellStyle name="Total 4 2 4 18 3" xfId="43058"/>
    <cellStyle name="Total 4 2 4 19" xfId="43059"/>
    <cellStyle name="Total 4 2 4 19 2" xfId="43060"/>
    <cellStyle name="Total 4 2 4 19 2 2" xfId="43061"/>
    <cellStyle name="Total 4 2 4 19 3" xfId="43062"/>
    <cellStyle name="Total 4 2 4 2" xfId="43063"/>
    <cellStyle name="Total 4 2 4 2 10" xfId="43064"/>
    <cellStyle name="Total 4 2 4 2 10 2" xfId="43065"/>
    <cellStyle name="Total 4 2 4 2 10 2 2" xfId="43066"/>
    <cellStyle name="Total 4 2 4 2 10 3" xfId="43067"/>
    <cellStyle name="Total 4 2 4 2 11" xfId="43068"/>
    <cellStyle name="Total 4 2 4 2 11 2" xfId="43069"/>
    <cellStyle name="Total 4 2 4 2 11 2 2" xfId="43070"/>
    <cellStyle name="Total 4 2 4 2 11 3" xfId="43071"/>
    <cellStyle name="Total 4 2 4 2 12" xfId="43072"/>
    <cellStyle name="Total 4 2 4 2 12 2" xfId="43073"/>
    <cellStyle name="Total 4 2 4 2 12 2 2" xfId="43074"/>
    <cellStyle name="Total 4 2 4 2 12 3" xfId="43075"/>
    <cellStyle name="Total 4 2 4 2 13" xfId="43076"/>
    <cellStyle name="Total 4 2 4 2 13 2" xfId="43077"/>
    <cellStyle name="Total 4 2 4 2 13 2 2" xfId="43078"/>
    <cellStyle name="Total 4 2 4 2 13 3" xfId="43079"/>
    <cellStyle name="Total 4 2 4 2 14" xfId="43080"/>
    <cellStyle name="Total 4 2 4 2 14 2" xfId="43081"/>
    <cellStyle name="Total 4 2 4 2 14 2 2" xfId="43082"/>
    <cellStyle name="Total 4 2 4 2 14 3" xfId="43083"/>
    <cellStyle name="Total 4 2 4 2 15" xfId="43084"/>
    <cellStyle name="Total 4 2 4 2 15 2" xfId="43085"/>
    <cellStyle name="Total 4 2 4 2 15 2 2" xfId="43086"/>
    <cellStyle name="Total 4 2 4 2 15 3" xfId="43087"/>
    <cellStyle name="Total 4 2 4 2 16" xfId="43088"/>
    <cellStyle name="Total 4 2 4 2 16 2" xfId="43089"/>
    <cellStyle name="Total 4 2 4 2 16 2 2" xfId="43090"/>
    <cellStyle name="Total 4 2 4 2 16 3" xfId="43091"/>
    <cellStyle name="Total 4 2 4 2 17" xfId="43092"/>
    <cellStyle name="Total 4 2 4 2 17 2" xfId="43093"/>
    <cellStyle name="Total 4 2 4 2 17 2 2" xfId="43094"/>
    <cellStyle name="Total 4 2 4 2 17 3" xfId="43095"/>
    <cellStyle name="Total 4 2 4 2 18" xfId="43096"/>
    <cellStyle name="Total 4 2 4 2 18 2" xfId="43097"/>
    <cellStyle name="Total 4 2 4 2 18 2 2" xfId="43098"/>
    <cellStyle name="Total 4 2 4 2 18 3" xfId="43099"/>
    <cellStyle name="Total 4 2 4 2 19" xfId="43100"/>
    <cellStyle name="Total 4 2 4 2 19 2" xfId="43101"/>
    <cellStyle name="Total 4 2 4 2 19 2 2" xfId="43102"/>
    <cellStyle name="Total 4 2 4 2 19 3" xfId="43103"/>
    <cellStyle name="Total 4 2 4 2 2" xfId="43104"/>
    <cellStyle name="Total 4 2 4 2 2 2" xfId="43105"/>
    <cellStyle name="Total 4 2 4 2 2 2 2" xfId="43106"/>
    <cellStyle name="Total 4 2 4 2 2 3" xfId="43107"/>
    <cellStyle name="Total 4 2 4 2 20" xfId="43108"/>
    <cellStyle name="Total 4 2 4 2 20 2" xfId="43109"/>
    <cellStyle name="Total 4 2 4 2 20 2 2" xfId="43110"/>
    <cellStyle name="Total 4 2 4 2 20 3" xfId="43111"/>
    <cellStyle name="Total 4 2 4 2 21" xfId="43112"/>
    <cellStyle name="Total 4 2 4 2 21 2" xfId="43113"/>
    <cellStyle name="Total 4 2 4 2 22" xfId="43114"/>
    <cellStyle name="Total 4 2 4 2 3" xfId="43115"/>
    <cellStyle name="Total 4 2 4 2 3 2" xfId="43116"/>
    <cellStyle name="Total 4 2 4 2 3 2 2" xfId="43117"/>
    <cellStyle name="Total 4 2 4 2 3 3" xfId="43118"/>
    <cellStyle name="Total 4 2 4 2 4" xfId="43119"/>
    <cellStyle name="Total 4 2 4 2 4 2" xfId="43120"/>
    <cellStyle name="Total 4 2 4 2 4 2 2" xfId="43121"/>
    <cellStyle name="Total 4 2 4 2 4 3" xfId="43122"/>
    <cellStyle name="Total 4 2 4 2 5" xfId="43123"/>
    <cellStyle name="Total 4 2 4 2 5 2" xfId="43124"/>
    <cellStyle name="Total 4 2 4 2 5 2 2" xfId="43125"/>
    <cellStyle name="Total 4 2 4 2 5 3" xfId="43126"/>
    <cellStyle name="Total 4 2 4 2 6" xfId="43127"/>
    <cellStyle name="Total 4 2 4 2 6 2" xfId="43128"/>
    <cellStyle name="Total 4 2 4 2 6 2 2" xfId="43129"/>
    <cellStyle name="Total 4 2 4 2 6 3" xfId="43130"/>
    <cellStyle name="Total 4 2 4 2 7" xfId="43131"/>
    <cellStyle name="Total 4 2 4 2 7 2" xfId="43132"/>
    <cellStyle name="Total 4 2 4 2 7 2 2" xfId="43133"/>
    <cellStyle name="Total 4 2 4 2 7 3" xfId="43134"/>
    <cellStyle name="Total 4 2 4 2 8" xfId="43135"/>
    <cellStyle name="Total 4 2 4 2 8 2" xfId="43136"/>
    <cellStyle name="Total 4 2 4 2 8 2 2" xfId="43137"/>
    <cellStyle name="Total 4 2 4 2 8 3" xfId="43138"/>
    <cellStyle name="Total 4 2 4 2 9" xfId="43139"/>
    <cellStyle name="Total 4 2 4 2 9 2" xfId="43140"/>
    <cellStyle name="Total 4 2 4 2 9 2 2" xfId="43141"/>
    <cellStyle name="Total 4 2 4 2 9 3" xfId="43142"/>
    <cellStyle name="Total 4 2 4 20" xfId="43143"/>
    <cellStyle name="Total 4 2 4 20 2" xfId="43144"/>
    <cellStyle name="Total 4 2 4 20 2 2" xfId="43145"/>
    <cellStyle name="Total 4 2 4 20 3" xfId="43146"/>
    <cellStyle name="Total 4 2 4 21" xfId="43147"/>
    <cellStyle name="Total 4 2 4 21 2" xfId="43148"/>
    <cellStyle name="Total 4 2 4 21 2 2" xfId="43149"/>
    <cellStyle name="Total 4 2 4 21 3" xfId="43150"/>
    <cellStyle name="Total 4 2 4 22" xfId="43151"/>
    <cellStyle name="Total 4 2 4 22 2" xfId="43152"/>
    <cellStyle name="Total 4 2 4 23" xfId="43153"/>
    <cellStyle name="Total 4 2 4 3" xfId="43154"/>
    <cellStyle name="Total 4 2 4 3 2" xfId="43155"/>
    <cellStyle name="Total 4 2 4 3 2 2" xfId="43156"/>
    <cellStyle name="Total 4 2 4 3 3" xfId="43157"/>
    <cellStyle name="Total 4 2 4 4" xfId="43158"/>
    <cellStyle name="Total 4 2 4 4 2" xfId="43159"/>
    <cellStyle name="Total 4 2 4 4 2 2" xfId="43160"/>
    <cellStyle name="Total 4 2 4 4 3" xfId="43161"/>
    <cellStyle name="Total 4 2 4 5" xfId="43162"/>
    <cellStyle name="Total 4 2 4 5 2" xfId="43163"/>
    <cellStyle name="Total 4 2 4 5 2 2" xfId="43164"/>
    <cellStyle name="Total 4 2 4 5 3" xfId="43165"/>
    <cellStyle name="Total 4 2 4 6" xfId="43166"/>
    <cellStyle name="Total 4 2 4 6 2" xfId="43167"/>
    <cellStyle name="Total 4 2 4 6 2 2" xfId="43168"/>
    <cellStyle name="Total 4 2 4 6 3" xfId="43169"/>
    <cellStyle name="Total 4 2 4 7" xfId="43170"/>
    <cellStyle name="Total 4 2 4 7 2" xfId="43171"/>
    <cellStyle name="Total 4 2 4 7 2 2" xfId="43172"/>
    <cellStyle name="Total 4 2 4 7 3" xfId="43173"/>
    <cellStyle name="Total 4 2 4 8" xfId="43174"/>
    <cellStyle name="Total 4 2 4 8 2" xfId="43175"/>
    <cellStyle name="Total 4 2 4 8 2 2" xfId="43176"/>
    <cellStyle name="Total 4 2 4 8 3" xfId="43177"/>
    <cellStyle name="Total 4 2 4 9" xfId="43178"/>
    <cellStyle name="Total 4 2 4 9 2" xfId="43179"/>
    <cellStyle name="Total 4 2 4 9 2 2" xfId="43180"/>
    <cellStyle name="Total 4 2 4 9 3" xfId="43181"/>
    <cellStyle name="Total 4 2 5" xfId="43182"/>
    <cellStyle name="Total 4 2 5 10" xfId="43183"/>
    <cellStyle name="Total 4 2 5 10 2" xfId="43184"/>
    <cellStyle name="Total 4 2 5 10 2 2" xfId="43185"/>
    <cellStyle name="Total 4 2 5 10 3" xfId="43186"/>
    <cellStyle name="Total 4 2 5 11" xfId="43187"/>
    <cellStyle name="Total 4 2 5 11 2" xfId="43188"/>
    <cellStyle name="Total 4 2 5 11 2 2" xfId="43189"/>
    <cellStyle name="Total 4 2 5 11 3" xfId="43190"/>
    <cellStyle name="Total 4 2 5 12" xfId="43191"/>
    <cellStyle name="Total 4 2 5 12 2" xfId="43192"/>
    <cellStyle name="Total 4 2 5 12 2 2" xfId="43193"/>
    <cellStyle name="Total 4 2 5 12 3" xfId="43194"/>
    <cellStyle name="Total 4 2 5 13" xfId="43195"/>
    <cellStyle name="Total 4 2 5 13 2" xfId="43196"/>
    <cellStyle name="Total 4 2 5 13 2 2" xfId="43197"/>
    <cellStyle name="Total 4 2 5 13 3" xfId="43198"/>
    <cellStyle name="Total 4 2 5 14" xfId="43199"/>
    <cellStyle name="Total 4 2 5 14 2" xfId="43200"/>
    <cellStyle name="Total 4 2 5 14 2 2" xfId="43201"/>
    <cellStyle name="Total 4 2 5 14 3" xfId="43202"/>
    <cellStyle name="Total 4 2 5 15" xfId="43203"/>
    <cellStyle name="Total 4 2 5 15 2" xfId="43204"/>
    <cellStyle name="Total 4 2 5 15 2 2" xfId="43205"/>
    <cellStyle name="Total 4 2 5 15 3" xfId="43206"/>
    <cellStyle name="Total 4 2 5 16" xfId="43207"/>
    <cellStyle name="Total 4 2 5 16 2" xfId="43208"/>
    <cellStyle name="Total 4 2 5 16 2 2" xfId="43209"/>
    <cellStyle name="Total 4 2 5 16 3" xfId="43210"/>
    <cellStyle name="Total 4 2 5 17" xfId="43211"/>
    <cellStyle name="Total 4 2 5 17 2" xfId="43212"/>
    <cellStyle name="Total 4 2 5 17 2 2" xfId="43213"/>
    <cellStyle name="Total 4 2 5 17 3" xfId="43214"/>
    <cellStyle name="Total 4 2 5 18" xfId="43215"/>
    <cellStyle name="Total 4 2 5 18 2" xfId="43216"/>
    <cellStyle name="Total 4 2 5 18 2 2" xfId="43217"/>
    <cellStyle name="Total 4 2 5 18 3" xfId="43218"/>
    <cellStyle name="Total 4 2 5 19" xfId="43219"/>
    <cellStyle name="Total 4 2 5 19 2" xfId="43220"/>
    <cellStyle name="Total 4 2 5 19 2 2" xfId="43221"/>
    <cellStyle name="Total 4 2 5 19 3" xfId="43222"/>
    <cellStyle name="Total 4 2 5 2" xfId="43223"/>
    <cellStyle name="Total 4 2 5 2 2" xfId="43224"/>
    <cellStyle name="Total 4 2 5 2 2 2" xfId="43225"/>
    <cellStyle name="Total 4 2 5 2 3" xfId="43226"/>
    <cellStyle name="Total 4 2 5 20" xfId="43227"/>
    <cellStyle name="Total 4 2 5 20 2" xfId="43228"/>
    <cellStyle name="Total 4 2 5 20 2 2" xfId="43229"/>
    <cellStyle name="Total 4 2 5 20 3" xfId="43230"/>
    <cellStyle name="Total 4 2 5 21" xfId="43231"/>
    <cellStyle name="Total 4 2 5 21 2" xfId="43232"/>
    <cellStyle name="Total 4 2 5 22" xfId="43233"/>
    <cellStyle name="Total 4 2 5 3" xfId="43234"/>
    <cellStyle name="Total 4 2 5 3 2" xfId="43235"/>
    <cellStyle name="Total 4 2 5 3 2 2" xfId="43236"/>
    <cellStyle name="Total 4 2 5 3 3" xfId="43237"/>
    <cellStyle name="Total 4 2 5 4" xfId="43238"/>
    <cellStyle name="Total 4 2 5 4 2" xfId="43239"/>
    <cellStyle name="Total 4 2 5 4 2 2" xfId="43240"/>
    <cellStyle name="Total 4 2 5 4 3" xfId="43241"/>
    <cellStyle name="Total 4 2 5 5" xfId="43242"/>
    <cellStyle name="Total 4 2 5 5 2" xfId="43243"/>
    <cellStyle name="Total 4 2 5 5 2 2" xfId="43244"/>
    <cellStyle name="Total 4 2 5 5 3" xfId="43245"/>
    <cellStyle name="Total 4 2 5 6" xfId="43246"/>
    <cellStyle name="Total 4 2 5 6 2" xfId="43247"/>
    <cellStyle name="Total 4 2 5 6 2 2" xfId="43248"/>
    <cellStyle name="Total 4 2 5 6 3" xfId="43249"/>
    <cellStyle name="Total 4 2 5 7" xfId="43250"/>
    <cellStyle name="Total 4 2 5 7 2" xfId="43251"/>
    <cellStyle name="Total 4 2 5 7 2 2" xfId="43252"/>
    <cellStyle name="Total 4 2 5 7 3" xfId="43253"/>
    <cellStyle name="Total 4 2 5 8" xfId="43254"/>
    <cellStyle name="Total 4 2 5 8 2" xfId="43255"/>
    <cellStyle name="Total 4 2 5 8 2 2" xfId="43256"/>
    <cellStyle name="Total 4 2 5 8 3" xfId="43257"/>
    <cellStyle name="Total 4 2 5 9" xfId="43258"/>
    <cellStyle name="Total 4 2 5 9 2" xfId="43259"/>
    <cellStyle name="Total 4 2 5 9 2 2" xfId="43260"/>
    <cellStyle name="Total 4 2 5 9 3" xfId="43261"/>
    <cellStyle name="Total 4 2 6" xfId="43262"/>
    <cellStyle name="Total 4 2 6 2" xfId="43263"/>
    <cellStyle name="Total 4 2 6 2 2" xfId="43264"/>
    <cellStyle name="Total 4 2 6 3" xfId="43265"/>
    <cellStyle name="Total 4 2 7" xfId="43266"/>
    <cellStyle name="Total 4 2 7 2" xfId="43267"/>
    <cellStyle name="Total 4 2 7 2 2" xfId="43268"/>
    <cellStyle name="Total 4 2 7 3" xfId="43269"/>
    <cellStyle name="Total 4 2 8" xfId="43270"/>
    <cellStyle name="Total 4 2 8 2" xfId="43271"/>
    <cellStyle name="Total 4 2 8 2 2" xfId="43272"/>
    <cellStyle name="Total 4 2 8 3" xfId="43273"/>
    <cellStyle name="Total 4 2 9" xfId="43274"/>
    <cellStyle name="Total 4 2 9 2" xfId="43275"/>
    <cellStyle name="Total 4 2 9 2 2" xfId="43276"/>
    <cellStyle name="Total 4 2 9 3" xfId="43277"/>
    <cellStyle name="Total 4 20" xfId="43278"/>
    <cellStyle name="Total 4 20 2" xfId="43279"/>
    <cellStyle name="Total 4 20 2 2" xfId="43280"/>
    <cellStyle name="Total 4 20 3" xfId="43281"/>
    <cellStyle name="Total 4 21" xfId="43282"/>
    <cellStyle name="Total 4 21 2" xfId="43283"/>
    <cellStyle name="Total 4 21 2 2" xfId="43284"/>
    <cellStyle name="Total 4 21 3" xfId="43285"/>
    <cellStyle name="Total 4 22" xfId="43286"/>
    <cellStyle name="Total 4 22 2" xfId="43287"/>
    <cellStyle name="Total 4 23" xfId="43288"/>
    <cellStyle name="Total 4 24" xfId="43289"/>
    <cellStyle name="Total 4 25" xfId="43290"/>
    <cellStyle name="Total 4 26" xfId="43291"/>
    <cellStyle name="Total 4 3" xfId="43292"/>
    <cellStyle name="Total 4 3 10" xfId="43293"/>
    <cellStyle name="Total 4 3 10 2" xfId="43294"/>
    <cellStyle name="Total 4 3 10 2 2" xfId="43295"/>
    <cellStyle name="Total 4 3 10 3" xfId="43296"/>
    <cellStyle name="Total 4 3 11" xfId="43297"/>
    <cellStyle name="Total 4 3 11 2" xfId="43298"/>
    <cellStyle name="Total 4 3 11 2 2" xfId="43299"/>
    <cellStyle name="Total 4 3 11 3" xfId="43300"/>
    <cellStyle name="Total 4 3 12" xfId="43301"/>
    <cellStyle name="Total 4 3 12 2" xfId="43302"/>
    <cellStyle name="Total 4 3 12 2 2" xfId="43303"/>
    <cellStyle name="Total 4 3 12 3" xfId="43304"/>
    <cellStyle name="Total 4 3 13" xfId="43305"/>
    <cellStyle name="Total 4 3 13 2" xfId="43306"/>
    <cellStyle name="Total 4 3 13 2 2" xfId="43307"/>
    <cellStyle name="Total 4 3 13 3" xfId="43308"/>
    <cellStyle name="Total 4 3 14" xfId="43309"/>
    <cellStyle name="Total 4 3 14 2" xfId="43310"/>
    <cellStyle name="Total 4 3 14 2 2" xfId="43311"/>
    <cellStyle name="Total 4 3 14 3" xfId="43312"/>
    <cellStyle name="Total 4 3 15" xfId="43313"/>
    <cellStyle name="Total 4 3 15 2" xfId="43314"/>
    <cellStyle name="Total 4 3 15 2 2" xfId="43315"/>
    <cellStyle name="Total 4 3 15 3" xfId="43316"/>
    <cellStyle name="Total 4 3 16" xfId="43317"/>
    <cellStyle name="Total 4 3 16 2" xfId="43318"/>
    <cellStyle name="Total 4 3 16 2 2" xfId="43319"/>
    <cellStyle name="Total 4 3 16 3" xfId="43320"/>
    <cellStyle name="Total 4 3 17" xfId="43321"/>
    <cellStyle name="Total 4 3 17 2" xfId="43322"/>
    <cellStyle name="Total 4 3 17 2 2" xfId="43323"/>
    <cellStyle name="Total 4 3 17 3" xfId="43324"/>
    <cellStyle name="Total 4 3 18" xfId="43325"/>
    <cellStyle name="Total 4 3 18 2" xfId="43326"/>
    <cellStyle name="Total 4 3 19" xfId="43327"/>
    <cellStyle name="Total 4 3 2" xfId="43328"/>
    <cellStyle name="Total 4 3 2 10" xfId="43329"/>
    <cellStyle name="Total 4 3 2 10 2" xfId="43330"/>
    <cellStyle name="Total 4 3 2 10 2 2" xfId="43331"/>
    <cellStyle name="Total 4 3 2 10 3" xfId="43332"/>
    <cellStyle name="Total 4 3 2 11" xfId="43333"/>
    <cellStyle name="Total 4 3 2 11 2" xfId="43334"/>
    <cellStyle name="Total 4 3 2 11 2 2" xfId="43335"/>
    <cellStyle name="Total 4 3 2 11 3" xfId="43336"/>
    <cellStyle name="Total 4 3 2 12" xfId="43337"/>
    <cellStyle name="Total 4 3 2 12 2" xfId="43338"/>
    <cellStyle name="Total 4 3 2 12 2 2" xfId="43339"/>
    <cellStyle name="Total 4 3 2 12 3" xfId="43340"/>
    <cellStyle name="Total 4 3 2 13" xfId="43341"/>
    <cellStyle name="Total 4 3 2 13 2" xfId="43342"/>
    <cellStyle name="Total 4 3 2 13 2 2" xfId="43343"/>
    <cellStyle name="Total 4 3 2 13 3" xfId="43344"/>
    <cellStyle name="Total 4 3 2 14" xfId="43345"/>
    <cellStyle name="Total 4 3 2 14 2" xfId="43346"/>
    <cellStyle name="Total 4 3 2 14 2 2" xfId="43347"/>
    <cellStyle name="Total 4 3 2 14 3" xfId="43348"/>
    <cellStyle name="Total 4 3 2 15" xfId="43349"/>
    <cellStyle name="Total 4 3 2 15 2" xfId="43350"/>
    <cellStyle name="Total 4 3 2 15 2 2" xfId="43351"/>
    <cellStyle name="Total 4 3 2 15 3" xfId="43352"/>
    <cellStyle name="Total 4 3 2 16" xfId="43353"/>
    <cellStyle name="Total 4 3 2 16 2" xfId="43354"/>
    <cellStyle name="Total 4 3 2 16 2 2" xfId="43355"/>
    <cellStyle name="Total 4 3 2 16 3" xfId="43356"/>
    <cellStyle name="Total 4 3 2 17" xfId="43357"/>
    <cellStyle name="Total 4 3 2 17 2" xfId="43358"/>
    <cellStyle name="Total 4 3 2 17 2 2" xfId="43359"/>
    <cellStyle name="Total 4 3 2 17 3" xfId="43360"/>
    <cellStyle name="Total 4 3 2 18" xfId="43361"/>
    <cellStyle name="Total 4 3 2 18 2" xfId="43362"/>
    <cellStyle name="Total 4 3 2 18 2 2" xfId="43363"/>
    <cellStyle name="Total 4 3 2 18 3" xfId="43364"/>
    <cellStyle name="Total 4 3 2 19" xfId="43365"/>
    <cellStyle name="Total 4 3 2 19 2" xfId="43366"/>
    <cellStyle name="Total 4 3 2 19 2 2" xfId="43367"/>
    <cellStyle name="Total 4 3 2 19 3" xfId="43368"/>
    <cellStyle name="Total 4 3 2 2" xfId="43369"/>
    <cellStyle name="Total 4 3 2 2 2" xfId="43370"/>
    <cellStyle name="Total 4 3 2 2 2 2" xfId="43371"/>
    <cellStyle name="Total 4 3 2 2 2 3" xfId="43372"/>
    <cellStyle name="Total 4 3 2 2 3" xfId="43373"/>
    <cellStyle name="Total 4 3 2 2 4" xfId="43374"/>
    <cellStyle name="Total 4 3 2 20" xfId="43375"/>
    <cellStyle name="Total 4 3 2 20 2" xfId="43376"/>
    <cellStyle name="Total 4 3 2 20 2 2" xfId="43377"/>
    <cellStyle name="Total 4 3 2 20 3" xfId="43378"/>
    <cellStyle name="Total 4 3 2 21" xfId="43379"/>
    <cellStyle name="Total 4 3 2 21 2" xfId="43380"/>
    <cellStyle name="Total 4 3 2 22" xfId="43381"/>
    <cellStyle name="Total 4 3 2 3" xfId="43382"/>
    <cellStyle name="Total 4 3 2 3 2" xfId="43383"/>
    <cellStyle name="Total 4 3 2 3 2 2" xfId="43384"/>
    <cellStyle name="Total 4 3 2 3 3" xfId="43385"/>
    <cellStyle name="Total 4 3 2 4" xfId="43386"/>
    <cellStyle name="Total 4 3 2 4 2" xfId="43387"/>
    <cellStyle name="Total 4 3 2 4 2 2" xfId="43388"/>
    <cellStyle name="Total 4 3 2 4 3" xfId="43389"/>
    <cellStyle name="Total 4 3 2 5" xfId="43390"/>
    <cellStyle name="Total 4 3 2 5 2" xfId="43391"/>
    <cellStyle name="Total 4 3 2 5 2 2" xfId="43392"/>
    <cellStyle name="Total 4 3 2 5 3" xfId="43393"/>
    <cellStyle name="Total 4 3 2 6" xfId="43394"/>
    <cellStyle name="Total 4 3 2 6 2" xfId="43395"/>
    <cellStyle name="Total 4 3 2 6 2 2" xfId="43396"/>
    <cellStyle name="Total 4 3 2 6 3" xfId="43397"/>
    <cellStyle name="Total 4 3 2 7" xfId="43398"/>
    <cellStyle name="Total 4 3 2 7 2" xfId="43399"/>
    <cellStyle name="Total 4 3 2 7 2 2" xfId="43400"/>
    <cellStyle name="Total 4 3 2 7 3" xfId="43401"/>
    <cellStyle name="Total 4 3 2 8" xfId="43402"/>
    <cellStyle name="Total 4 3 2 8 2" xfId="43403"/>
    <cellStyle name="Total 4 3 2 8 2 2" xfId="43404"/>
    <cellStyle name="Total 4 3 2 8 3" xfId="43405"/>
    <cellStyle name="Total 4 3 2 9" xfId="43406"/>
    <cellStyle name="Total 4 3 2 9 2" xfId="43407"/>
    <cellStyle name="Total 4 3 2 9 2 2" xfId="43408"/>
    <cellStyle name="Total 4 3 2 9 3" xfId="43409"/>
    <cellStyle name="Total 4 3 3" xfId="43410"/>
    <cellStyle name="Total 4 3 3 2" xfId="43411"/>
    <cellStyle name="Total 4 3 3 2 2" xfId="43412"/>
    <cellStyle name="Total 4 3 3 2 3" xfId="43413"/>
    <cellStyle name="Total 4 3 3 3" xfId="43414"/>
    <cellStyle name="Total 4 3 3 4" xfId="43415"/>
    <cellStyle name="Total 4 3 4" xfId="43416"/>
    <cellStyle name="Total 4 3 4 2" xfId="43417"/>
    <cellStyle name="Total 4 3 4 2 2" xfId="43418"/>
    <cellStyle name="Total 4 3 4 3" xfId="43419"/>
    <cellStyle name="Total 4 3 5" xfId="43420"/>
    <cellStyle name="Total 4 3 5 2" xfId="43421"/>
    <cellStyle name="Total 4 3 5 2 2" xfId="43422"/>
    <cellStyle name="Total 4 3 5 3" xfId="43423"/>
    <cellStyle name="Total 4 3 6" xfId="43424"/>
    <cellStyle name="Total 4 3 6 2" xfId="43425"/>
    <cellStyle name="Total 4 3 6 2 2" xfId="43426"/>
    <cellStyle name="Total 4 3 6 3" xfId="43427"/>
    <cellStyle name="Total 4 3 7" xfId="43428"/>
    <cellStyle name="Total 4 3 7 2" xfId="43429"/>
    <cellStyle name="Total 4 3 7 2 2" xfId="43430"/>
    <cellStyle name="Total 4 3 7 3" xfId="43431"/>
    <cellStyle name="Total 4 3 8" xfId="43432"/>
    <cellStyle name="Total 4 3 8 2" xfId="43433"/>
    <cellStyle name="Total 4 3 8 2 2" xfId="43434"/>
    <cellStyle name="Total 4 3 8 3" xfId="43435"/>
    <cellStyle name="Total 4 3 9" xfId="43436"/>
    <cellStyle name="Total 4 3 9 2" xfId="43437"/>
    <cellStyle name="Total 4 3 9 2 2" xfId="43438"/>
    <cellStyle name="Total 4 3 9 3" xfId="43439"/>
    <cellStyle name="Total 4 4" xfId="43440"/>
    <cellStyle name="Total 4 4 10" xfId="43441"/>
    <cellStyle name="Total 4 4 10 2" xfId="43442"/>
    <cellStyle name="Total 4 4 10 2 2" xfId="43443"/>
    <cellStyle name="Total 4 4 10 3" xfId="43444"/>
    <cellStyle name="Total 4 4 11" xfId="43445"/>
    <cellStyle name="Total 4 4 11 2" xfId="43446"/>
    <cellStyle name="Total 4 4 11 2 2" xfId="43447"/>
    <cellStyle name="Total 4 4 11 3" xfId="43448"/>
    <cellStyle name="Total 4 4 12" xfId="43449"/>
    <cellStyle name="Total 4 4 12 2" xfId="43450"/>
    <cellStyle name="Total 4 4 12 2 2" xfId="43451"/>
    <cellStyle name="Total 4 4 12 3" xfId="43452"/>
    <cellStyle name="Total 4 4 13" xfId="43453"/>
    <cellStyle name="Total 4 4 13 2" xfId="43454"/>
    <cellStyle name="Total 4 4 13 2 2" xfId="43455"/>
    <cellStyle name="Total 4 4 13 3" xfId="43456"/>
    <cellStyle name="Total 4 4 14" xfId="43457"/>
    <cellStyle name="Total 4 4 14 2" xfId="43458"/>
    <cellStyle name="Total 4 4 14 2 2" xfId="43459"/>
    <cellStyle name="Total 4 4 14 3" xfId="43460"/>
    <cellStyle name="Total 4 4 15" xfId="43461"/>
    <cellStyle name="Total 4 4 15 2" xfId="43462"/>
    <cellStyle name="Total 4 4 15 2 2" xfId="43463"/>
    <cellStyle name="Total 4 4 15 3" xfId="43464"/>
    <cellStyle name="Total 4 4 16" xfId="43465"/>
    <cellStyle name="Total 4 4 16 2" xfId="43466"/>
    <cellStyle name="Total 4 4 16 2 2" xfId="43467"/>
    <cellStyle name="Total 4 4 16 3" xfId="43468"/>
    <cellStyle name="Total 4 4 17" xfId="43469"/>
    <cellStyle name="Total 4 4 17 2" xfId="43470"/>
    <cellStyle name="Total 4 4 17 2 2" xfId="43471"/>
    <cellStyle name="Total 4 4 17 3" xfId="43472"/>
    <cellStyle name="Total 4 4 18" xfId="43473"/>
    <cellStyle name="Total 4 4 18 2" xfId="43474"/>
    <cellStyle name="Total 4 4 19" xfId="43475"/>
    <cellStyle name="Total 4 4 2" xfId="43476"/>
    <cellStyle name="Total 4 4 2 10" xfId="43477"/>
    <cellStyle name="Total 4 4 2 10 2" xfId="43478"/>
    <cellStyle name="Total 4 4 2 10 2 2" xfId="43479"/>
    <cellStyle name="Total 4 4 2 10 3" xfId="43480"/>
    <cellStyle name="Total 4 4 2 11" xfId="43481"/>
    <cellStyle name="Total 4 4 2 11 2" xfId="43482"/>
    <cellStyle name="Total 4 4 2 11 2 2" xfId="43483"/>
    <cellStyle name="Total 4 4 2 11 3" xfId="43484"/>
    <cellStyle name="Total 4 4 2 12" xfId="43485"/>
    <cellStyle name="Total 4 4 2 12 2" xfId="43486"/>
    <cellStyle name="Total 4 4 2 12 2 2" xfId="43487"/>
    <cellStyle name="Total 4 4 2 12 3" xfId="43488"/>
    <cellStyle name="Total 4 4 2 13" xfId="43489"/>
    <cellStyle name="Total 4 4 2 13 2" xfId="43490"/>
    <cellStyle name="Total 4 4 2 13 2 2" xfId="43491"/>
    <cellStyle name="Total 4 4 2 13 3" xfId="43492"/>
    <cellStyle name="Total 4 4 2 14" xfId="43493"/>
    <cellStyle name="Total 4 4 2 14 2" xfId="43494"/>
    <cellStyle name="Total 4 4 2 14 2 2" xfId="43495"/>
    <cellStyle name="Total 4 4 2 14 3" xfId="43496"/>
    <cellStyle name="Total 4 4 2 15" xfId="43497"/>
    <cellStyle name="Total 4 4 2 15 2" xfId="43498"/>
    <cellStyle name="Total 4 4 2 15 2 2" xfId="43499"/>
    <cellStyle name="Total 4 4 2 15 3" xfId="43500"/>
    <cellStyle name="Total 4 4 2 16" xfId="43501"/>
    <cellStyle name="Total 4 4 2 16 2" xfId="43502"/>
    <cellStyle name="Total 4 4 2 16 2 2" xfId="43503"/>
    <cellStyle name="Total 4 4 2 16 3" xfId="43504"/>
    <cellStyle name="Total 4 4 2 17" xfId="43505"/>
    <cellStyle name="Total 4 4 2 17 2" xfId="43506"/>
    <cellStyle name="Total 4 4 2 17 2 2" xfId="43507"/>
    <cellStyle name="Total 4 4 2 17 3" xfId="43508"/>
    <cellStyle name="Total 4 4 2 18" xfId="43509"/>
    <cellStyle name="Total 4 4 2 18 2" xfId="43510"/>
    <cellStyle name="Total 4 4 2 18 2 2" xfId="43511"/>
    <cellStyle name="Total 4 4 2 18 3" xfId="43512"/>
    <cellStyle name="Total 4 4 2 19" xfId="43513"/>
    <cellStyle name="Total 4 4 2 19 2" xfId="43514"/>
    <cellStyle name="Total 4 4 2 19 2 2" xfId="43515"/>
    <cellStyle name="Total 4 4 2 19 3" xfId="43516"/>
    <cellStyle name="Total 4 4 2 2" xfId="43517"/>
    <cellStyle name="Total 4 4 2 2 2" xfId="43518"/>
    <cellStyle name="Total 4 4 2 2 2 2" xfId="43519"/>
    <cellStyle name="Total 4 4 2 2 2 3" xfId="43520"/>
    <cellStyle name="Total 4 4 2 2 3" xfId="43521"/>
    <cellStyle name="Total 4 4 2 2 4" xfId="43522"/>
    <cellStyle name="Total 4 4 2 20" xfId="43523"/>
    <cellStyle name="Total 4 4 2 20 2" xfId="43524"/>
    <cellStyle name="Total 4 4 2 20 2 2" xfId="43525"/>
    <cellStyle name="Total 4 4 2 20 3" xfId="43526"/>
    <cellStyle name="Total 4 4 2 21" xfId="43527"/>
    <cellStyle name="Total 4 4 2 21 2" xfId="43528"/>
    <cellStyle name="Total 4 4 2 22" xfId="43529"/>
    <cellStyle name="Total 4 4 2 3" xfId="43530"/>
    <cellStyle name="Total 4 4 2 3 2" xfId="43531"/>
    <cellStyle name="Total 4 4 2 3 2 2" xfId="43532"/>
    <cellStyle name="Total 4 4 2 3 3" xfId="43533"/>
    <cellStyle name="Total 4 4 2 4" xfId="43534"/>
    <cellStyle name="Total 4 4 2 4 2" xfId="43535"/>
    <cellStyle name="Total 4 4 2 4 2 2" xfId="43536"/>
    <cellStyle name="Total 4 4 2 4 3" xfId="43537"/>
    <cellStyle name="Total 4 4 2 5" xfId="43538"/>
    <cellStyle name="Total 4 4 2 5 2" xfId="43539"/>
    <cellStyle name="Total 4 4 2 5 2 2" xfId="43540"/>
    <cellStyle name="Total 4 4 2 5 3" xfId="43541"/>
    <cellStyle name="Total 4 4 2 6" xfId="43542"/>
    <cellStyle name="Total 4 4 2 6 2" xfId="43543"/>
    <cellStyle name="Total 4 4 2 6 2 2" xfId="43544"/>
    <cellStyle name="Total 4 4 2 6 3" xfId="43545"/>
    <cellStyle name="Total 4 4 2 7" xfId="43546"/>
    <cellStyle name="Total 4 4 2 7 2" xfId="43547"/>
    <cellStyle name="Total 4 4 2 7 2 2" xfId="43548"/>
    <cellStyle name="Total 4 4 2 7 3" xfId="43549"/>
    <cellStyle name="Total 4 4 2 8" xfId="43550"/>
    <cellStyle name="Total 4 4 2 8 2" xfId="43551"/>
    <cellStyle name="Total 4 4 2 8 2 2" xfId="43552"/>
    <cellStyle name="Total 4 4 2 8 3" xfId="43553"/>
    <cellStyle name="Total 4 4 2 9" xfId="43554"/>
    <cellStyle name="Total 4 4 2 9 2" xfId="43555"/>
    <cellStyle name="Total 4 4 2 9 2 2" xfId="43556"/>
    <cellStyle name="Total 4 4 2 9 3" xfId="43557"/>
    <cellStyle name="Total 4 4 3" xfId="43558"/>
    <cellStyle name="Total 4 4 3 2" xfId="43559"/>
    <cellStyle name="Total 4 4 3 2 2" xfId="43560"/>
    <cellStyle name="Total 4 4 3 2 3" xfId="43561"/>
    <cellStyle name="Total 4 4 3 3" xfId="43562"/>
    <cellStyle name="Total 4 4 3 4" xfId="43563"/>
    <cellStyle name="Total 4 4 4" xfId="43564"/>
    <cellStyle name="Total 4 4 4 2" xfId="43565"/>
    <cellStyle name="Total 4 4 4 2 2" xfId="43566"/>
    <cellStyle name="Total 4 4 4 3" xfId="43567"/>
    <cellStyle name="Total 4 4 5" xfId="43568"/>
    <cellStyle name="Total 4 4 5 2" xfId="43569"/>
    <cellStyle name="Total 4 4 5 2 2" xfId="43570"/>
    <cellStyle name="Total 4 4 5 3" xfId="43571"/>
    <cellStyle name="Total 4 4 6" xfId="43572"/>
    <cellStyle name="Total 4 4 6 2" xfId="43573"/>
    <cellStyle name="Total 4 4 6 2 2" xfId="43574"/>
    <cellStyle name="Total 4 4 6 3" xfId="43575"/>
    <cellStyle name="Total 4 4 7" xfId="43576"/>
    <cellStyle name="Total 4 4 7 2" xfId="43577"/>
    <cellStyle name="Total 4 4 7 2 2" xfId="43578"/>
    <cellStyle name="Total 4 4 7 3" xfId="43579"/>
    <cellStyle name="Total 4 4 8" xfId="43580"/>
    <cellStyle name="Total 4 4 8 2" xfId="43581"/>
    <cellStyle name="Total 4 4 8 2 2" xfId="43582"/>
    <cellStyle name="Total 4 4 8 3" xfId="43583"/>
    <cellStyle name="Total 4 4 9" xfId="43584"/>
    <cellStyle name="Total 4 4 9 2" xfId="43585"/>
    <cellStyle name="Total 4 4 9 2 2" xfId="43586"/>
    <cellStyle name="Total 4 4 9 3" xfId="43587"/>
    <cellStyle name="Total 4 5" xfId="43588"/>
    <cellStyle name="Total 4 5 10" xfId="43589"/>
    <cellStyle name="Total 4 5 10 2" xfId="43590"/>
    <cellStyle name="Total 4 5 10 2 2" xfId="43591"/>
    <cellStyle name="Total 4 5 10 3" xfId="43592"/>
    <cellStyle name="Total 4 5 11" xfId="43593"/>
    <cellStyle name="Total 4 5 11 2" xfId="43594"/>
    <cellStyle name="Total 4 5 11 2 2" xfId="43595"/>
    <cellStyle name="Total 4 5 11 3" xfId="43596"/>
    <cellStyle name="Total 4 5 12" xfId="43597"/>
    <cellStyle name="Total 4 5 12 2" xfId="43598"/>
    <cellStyle name="Total 4 5 12 2 2" xfId="43599"/>
    <cellStyle name="Total 4 5 12 3" xfId="43600"/>
    <cellStyle name="Total 4 5 13" xfId="43601"/>
    <cellStyle name="Total 4 5 13 2" xfId="43602"/>
    <cellStyle name="Total 4 5 13 2 2" xfId="43603"/>
    <cellStyle name="Total 4 5 13 3" xfId="43604"/>
    <cellStyle name="Total 4 5 14" xfId="43605"/>
    <cellStyle name="Total 4 5 14 2" xfId="43606"/>
    <cellStyle name="Total 4 5 14 2 2" xfId="43607"/>
    <cellStyle name="Total 4 5 14 3" xfId="43608"/>
    <cellStyle name="Total 4 5 15" xfId="43609"/>
    <cellStyle name="Total 4 5 15 2" xfId="43610"/>
    <cellStyle name="Total 4 5 15 2 2" xfId="43611"/>
    <cellStyle name="Total 4 5 15 3" xfId="43612"/>
    <cellStyle name="Total 4 5 16" xfId="43613"/>
    <cellStyle name="Total 4 5 16 2" xfId="43614"/>
    <cellStyle name="Total 4 5 16 2 2" xfId="43615"/>
    <cellStyle name="Total 4 5 16 3" xfId="43616"/>
    <cellStyle name="Total 4 5 17" xfId="43617"/>
    <cellStyle name="Total 4 5 17 2" xfId="43618"/>
    <cellStyle name="Total 4 5 17 2 2" xfId="43619"/>
    <cellStyle name="Total 4 5 17 3" xfId="43620"/>
    <cellStyle name="Total 4 5 18" xfId="43621"/>
    <cellStyle name="Total 4 5 18 2" xfId="43622"/>
    <cellStyle name="Total 4 5 18 2 2" xfId="43623"/>
    <cellStyle name="Total 4 5 18 3" xfId="43624"/>
    <cellStyle name="Total 4 5 19" xfId="43625"/>
    <cellStyle name="Total 4 5 19 2" xfId="43626"/>
    <cellStyle name="Total 4 5 19 2 2" xfId="43627"/>
    <cellStyle name="Total 4 5 19 3" xfId="43628"/>
    <cellStyle name="Total 4 5 2" xfId="43629"/>
    <cellStyle name="Total 4 5 2 10" xfId="43630"/>
    <cellStyle name="Total 4 5 2 10 2" xfId="43631"/>
    <cellStyle name="Total 4 5 2 10 2 2" xfId="43632"/>
    <cellStyle name="Total 4 5 2 10 3" xfId="43633"/>
    <cellStyle name="Total 4 5 2 11" xfId="43634"/>
    <cellStyle name="Total 4 5 2 11 2" xfId="43635"/>
    <cellStyle name="Total 4 5 2 11 2 2" xfId="43636"/>
    <cellStyle name="Total 4 5 2 11 3" xfId="43637"/>
    <cellStyle name="Total 4 5 2 12" xfId="43638"/>
    <cellStyle name="Total 4 5 2 12 2" xfId="43639"/>
    <cellStyle name="Total 4 5 2 12 2 2" xfId="43640"/>
    <cellStyle name="Total 4 5 2 12 3" xfId="43641"/>
    <cellStyle name="Total 4 5 2 13" xfId="43642"/>
    <cellStyle name="Total 4 5 2 13 2" xfId="43643"/>
    <cellStyle name="Total 4 5 2 13 2 2" xfId="43644"/>
    <cellStyle name="Total 4 5 2 13 3" xfId="43645"/>
    <cellStyle name="Total 4 5 2 14" xfId="43646"/>
    <cellStyle name="Total 4 5 2 14 2" xfId="43647"/>
    <cellStyle name="Total 4 5 2 14 2 2" xfId="43648"/>
    <cellStyle name="Total 4 5 2 14 3" xfId="43649"/>
    <cellStyle name="Total 4 5 2 15" xfId="43650"/>
    <cellStyle name="Total 4 5 2 15 2" xfId="43651"/>
    <cellStyle name="Total 4 5 2 15 2 2" xfId="43652"/>
    <cellStyle name="Total 4 5 2 15 3" xfId="43653"/>
    <cellStyle name="Total 4 5 2 16" xfId="43654"/>
    <cellStyle name="Total 4 5 2 16 2" xfId="43655"/>
    <cellStyle name="Total 4 5 2 16 2 2" xfId="43656"/>
    <cellStyle name="Total 4 5 2 16 3" xfId="43657"/>
    <cellStyle name="Total 4 5 2 17" xfId="43658"/>
    <cellStyle name="Total 4 5 2 17 2" xfId="43659"/>
    <cellStyle name="Total 4 5 2 17 2 2" xfId="43660"/>
    <cellStyle name="Total 4 5 2 17 3" xfId="43661"/>
    <cellStyle name="Total 4 5 2 18" xfId="43662"/>
    <cellStyle name="Total 4 5 2 18 2" xfId="43663"/>
    <cellStyle name="Total 4 5 2 18 2 2" xfId="43664"/>
    <cellStyle name="Total 4 5 2 18 3" xfId="43665"/>
    <cellStyle name="Total 4 5 2 19" xfId="43666"/>
    <cellStyle name="Total 4 5 2 19 2" xfId="43667"/>
    <cellStyle name="Total 4 5 2 19 2 2" xfId="43668"/>
    <cellStyle name="Total 4 5 2 19 3" xfId="43669"/>
    <cellStyle name="Total 4 5 2 2" xfId="43670"/>
    <cellStyle name="Total 4 5 2 2 2" xfId="43671"/>
    <cellStyle name="Total 4 5 2 2 2 2" xfId="43672"/>
    <cellStyle name="Total 4 5 2 2 3" xfId="43673"/>
    <cellStyle name="Total 4 5 2 20" xfId="43674"/>
    <cellStyle name="Total 4 5 2 20 2" xfId="43675"/>
    <cellStyle name="Total 4 5 2 20 2 2" xfId="43676"/>
    <cellStyle name="Total 4 5 2 20 3" xfId="43677"/>
    <cellStyle name="Total 4 5 2 21" xfId="43678"/>
    <cellStyle name="Total 4 5 2 21 2" xfId="43679"/>
    <cellStyle name="Total 4 5 2 22" xfId="43680"/>
    <cellStyle name="Total 4 5 2 3" xfId="43681"/>
    <cellStyle name="Total 4 5 2 3 2" xfId="43682"/>
    <cellStyle name="Total 4 5 2 3 2 2" xfId="43683"/>
    <cellStyle name="Total 4 5 2 3 3" xfId="43684"/>
    <cellStyle name="Total 4 5 2 4" xfId="43685"/>
    <cellStyle name="Total 4 5 2 4 2" xfId="43686"/>
    <cellStyle name="Total 4 5 2 4 2 2" xfId="43687"/>
    <cellStyle name="Total 4 5 2 4 3" xfId="43688"/>
    <cellStyle name="Total 4 5 2 5" xfId="43689"/>
    <cellStyle name="Total 4 5 2 5 2" xfId="43690"/>
    <cellStyle name="Total 4 5 2 5 2 2" xfId="43691"/>
    <cellStyle name="Total 4 5 2 5 3" xfId="43692"/>
    <cellStyle name="Total 4 5 2 6" xfId="43693"/>
    <cellStyle name="Total 4 5 2 6 2" xfId="43694"/>
    <cellStyle name="Total 4 5 2 6 2 2" xfId="43695"/>
    <cellStyle name="Total 4 5 2 6 3" xfId="43696"/>
    <cellStyle name="Total 4 5 2 7" xfId="43697"/>
    <cellStyle name="Total 4 5 2 7 2" xfId="43698"/>
    <cellStyle name="Total 4 5 2 7 2 2" xfId="43699"/>
    <cellStyle name="Total 4 5 2 7 3" xfId="43700"/>
    <cellStyle name="Total 4 5 2 8" xfId="43701"/>
    <cellStyle name="Total 4 5 2 8 2" xfId="43702"/>
    <cellStyle name="Total 4 5 2 8 2 2" xfId="43703"/>
    <cellStyle name="Total 4 5 2 8 3" xfId="43704"/>
    <cellStyle name="Total 4 5 2 9" xfId="43705"/>
    <cellStyle name="Total 4 5 2 9 2" xfId="43706"/>
    <cellStyle name="Total 4 5 2 9 2 2" xfId="43707"/>
    <cellStyle name="Total 4 5 2 9 3" xfId="43708"/>
    <cellStyle name="Total 4 5 20" xfId="43709"/>
    <cellStyle name="Total 4 5 20 2" xfId="43710"/>
    <cellStyle name="Total 4 5 20 2 2" xfId="43711"/>
    <cellStyle name="Total 4 5 20 3" xfId="43712"/>
    <cellStyle name="Total 4 5 21" xfId="43713"/>
    <cellStyle name="Total 4 5 21 2" xfId="43714"/>
    <cellStyle name="Total 4 5 21 2 2" xfId="43715"/>
    <cellStyle name="Total 4 5 21 3" xfId="43716"/>
    <cellStyle name="Total 4 5 22" xfId="43717"/>
    <cellStyle name="Total 4 5 22 2" xfId="43718"/>
    <cellStyle name="Total 4 5 23" xfId="43719"/>
    <cellStyle name="Total 4 5 3" xfId="43720"/>
    <cellStyle name="Total 4 5 3 2" xfId="43721"/>
    <cellStyle name="Total 4 5 3 2 2" xfId="43722"/>
    <cellStyle name="Total 4 5 3 3" xfId="43723"/>
    <cellStyle name="Total 4 5 4" xfId="43724"/>
    <cellStyle name="Total 4 5 4 2" xfId="43725"/>
    <cellStyle name="Total 4 5 4 2 2" xfId="43726"/>
    <cellStyle name="Total 4 5 4 3" xfId="43727"/>
    <cellStyle name="Total 4 5 5" xfId="43728"/>
    <cellStyle name="Total 4 5 5 2" xfId="43729"/>
    <cellStyle name="Total 4 5 5 2 2" xfId="43730"/>
    <cellStyle name="Total 4 5 5 3" xfId="43731"/>
    <cellStyle name="Total 4 5 6" xfId="43732"/>
    <cellStyle name="Total 4 5 6 2" xfId="43733"/>
    <cellStyle name="Total 4 5 6 2 2" xfId="43734"/>
    <cellStyle name="Total 4 5 6 3" xfId="43735"/>
    <cellStyle name="Total 4 5 7" xfId="43736"/>
    <cellStyle name="Total 4 5 7 2" xfId="43737"/>
    <cellStyle name="Total 4 5 7 2 2" xfId="43738"/>
    <cellStyle name="Total 4 5 7 3" xfId="43739"/>
    <cellStyle name="Total 4 5 8" xfId="43740"/>
    <cellStyle name="Total 4 5 8 2" xfId="43741"/>
    <cellStyle name="Total 4 5 8 2 2" xfId="43742"/>
    <cellStyle name="Total 4 5 8 3" xfId="43743"/>
    <cellStyle name="Total 4 5 9" xfId="43744"/>
    <cellStyle name="Total 4 5 9 2" xfId="43745"/>
    <cellStyle name="Total 4 5 9 2 2" xfId="43746"/>
    <cellStyle name="Total 4 5 9 3" xfId="43747"/>
    <cellStyle name="Total 4 6" xfId="43748"/>
    <cellStyle name="Total 4 6 10" xfId="43749"/>
    <cellStyle name="Total 4 6 10 2" xfId="43750"/>
    <cellStyle name="Total 4 6 10 2 2" xfId="43751"/>
    <cellStyle name="Total 4 6 10 3" xfId="43752"/>
    <cellStyle name="Total 4 6 11" xfId="43753"/>
    <cellStyle name="Total 4 6 11 2" xfId="43754"/>
    <cellStyle name="Total 4 6 11 2 2" xfId="43755"/>
    <cellStyle name="Total 4 6 11 3" xfId="43756"/>
    <cellStyle name="Total 4 6 12" xfId="43757"/>
    <cellStyle name="Total 4 6 12 2" xfId="43758"/>
    <cellStyle name="Total 4 6 12 2 2" xfId="43759"/>
    <cellStyle name="Total 4 6 12 3" xfId="43760"/>
    <cellStyle name="Total 4 6 13" xfId="43761"/>
    <cellStyle name="Total 4 6 13 2" xfId="43762"/>
    <cellStyle name="Total 4 6 13 2 2" xfId="43763"/>
    <cellStyle name="Total 4 6 13 3" xfId="43764"/>
    <cellStyle name="Total 4 6 14" xfId="43765"/>
    <cellStyle name="Total 4 6 14 2" xfId="43766"/>
    <cellStyle name="Total 4 6 14 2 2" xfId="43767"/>
    <cellStyle name="Total 4 6 14 3" xfId="43768"/>
    <cellStyle name="Total 4 6 15" xfId="43769"/>
    <cellStyle name="Total 4 6 15 2" xfId="43770"/>
    <cellStyle name="Total 4 6 15 2 2" xfId="43771"/>
    <cellStyle name="Total 4 6 15 3" xfId="43772"/>
    <cellStyle name="Total 4 6 16" xfId="43773"/>
    <cellStyle name="Total 4 6 16 2" xfId="43774"/>
    <cellStyle name="Total 4 6 16 2 2" xfId="43775"/>
    <cellStyle name="Total 4 6 16 3" xfId="43776"/>
    <cellStyle name="Total 4 6 17" xfId="43777"/>
    <cellStyle name="Total 4 6 17 2" xfId="43778"/>
    <cellStyle name="Total 4 6 17 2 2" xfId="43779"/>
    <cellStyle name="Total 4 6 17 3" xfId="43780"/>
    <cellStyle name="Total 4 6 18" xfId="43781"/>
    <cellStyle name="Total 4 6 18 2" xfId="43782"/>
    <cellStyle name="Total 4 6 18 2 2" xfId="43783"/>
    <cellStyle name="Total 4 6 18 3" xfId="43784"/>
    <cellStyle name="Total 4 6 19" xfId="43785"/>
    <cellStyle name="Total 4 6 19 2" xfId="43786"/>
    <cellStyle name="Total 4 6 19 2 2" xfId="43787"/>
    <cellStyle name="Total 4 6 19 3" xfId="43788"/>
    <cellStyle name="Total 4 6 2" xfId="43789"/>
    <cellStyle name="Total 4 6 2 2" xfId="43790"/>
    <cellStyle name="Total 4 6 2 2 2" xfId="43791"/>
    <cellStyle name="Total 4 6 2 3" xfId="43792"/>
    <cellStyle name="Total 4 6 20" xfId="43793"/>
    <cellStyle name="Total 4 6 20 2" xfId="43794"/>
    <cellStyle name="Total 4 6 20 2 2" xfId="43795"/>
    <cellStyle name="Total 4 6 20 3" xfId="43796"/>
    <cellStyle name="Total 4 6 21" xfId="43797"/>
    <cellStyle name="Total 4 6 21 2" xfId="43798"/>
    <cellStyle name="Total 4 6 22" xfId="43799"/>
    <cellStyle name="Total 4 6 3" xfId="43800"/>
    <cellStyle name="Total 4 6 3 2" xfId="43801"/>
    <cellStyle name="Total 4 6 3 2 2" xfId="43802"/>
    <cellStyle name="Total 4 6 3 3" xfId="43803"/>
    <cellStyle name="Total 4 6 4" xfId="43804"/>
    <cellStyle name="Total 4 6 4 2" xfId="43805"/>
    <cellStyle name="Total 4 6 4 2 2" xfId="43806"/>
    <cellStyle name="Total 4 6 4 3" xfId="43807"/>
    <cellStyle name="Total 4 6 5" xfId="43808"/>
    <cellStyle name="Total 4 6 5 2" xfId="43809"/>
    <cellStyle name="Total 4 6 5 2 2" xfId="43810"/>
    <cellStyle name="Total 4 6 5 3" xfId="43811"/>
    <cellStyle name="Total 4 6 6" xfId="43812"/>
    <cellStyle name="Total 4 6 6 2" xfId="43813"/>
    <cellStyle name="Total 4 6 6 2 2" xfId="43814"/>
    <cellStyle name="Total 4 6 6 3" xfId="43815"/>
    <cellStyle name="Total 4 6 7" xfId="43816"/>
    <cellStyle name="Total 4 6 7 2" xfId="43817"/>
    <cellStyle name="Total 4 6 7 2 2" xfId="43818"/>
    <cellStyle name="Total 4 6 7 3" xfId="43819"/>
    <cellStyle name="Total 4 6 8" xfId="43820"/>
    <cellStyle name="Total 4 6 8 2" xfId="43821"/>
    <cellStyle name="Total 4 6 8 2 2" xfId="43822"/>
    <cellStyle name="Total 4 6 8 3" xfId="43823"/>
    <cellStyle name="Total 4 6 9" xfId="43824"/>
    <cellStyle name="Total 4 6 9 2" xfId="43825"/>
    <cellStyle name="Total 4 6 9 2 2" xfId="43826"/>
    <cellStyle name="Total 4 6 9 3" xfId="43827"/>
    <cellStyle name="Total 4 7" xfId="43828"/>
    <cellStyle name="Total 4 7 2" xfId="43829"/>
    <cellStyle name="Total 4 7 2 2" xfId="43830"/>
    <cellStyle name="Total 4 7 3" xfId="43831"/>
    <cellStyle name="Total 4 8" xfId="43832"/>
    <cellStyle name="Total 4 8 2" xfId="43833"/>
    <cellStyle name="Total 4 8 2 2" xfId="43834"/>
    <cellStyle name="Total 4 8 3" xfId="43835"/>
    <cellStyle name="Total 4 9" xfId="43836"/>
    <cellStyle name="Total 4 9 2" xfId="43837"/>
    <cellStyle name="Total 4 9 2 2" xfId="43838"/>
    <cellStyle name="Total 4 9 3" xfId="43839"/>
    <cellStyle name="Total 5" xfId="43840"/>
    <cellStyle name="Total 5 10" xfId="43841"/>
    <cellStyle name="Total 5 10 2" xfId="43842"/>
    <cellStyle name="Total 5 10 2 2" xfId="43843"/>
    <cellStyle name="Total 5 10 3" xfId="43844"/>
    <cellStyle name="Total 5 11" xfId="43845"/>
    <cellStyle name="Total 5 11 2" xfId="43846"/>
    <cellStyle name="Total 5 11 2 2" xfId="43847"/>
    <cellStyle name="Total 5 11 3" xfId="43848"/>
    <cellStyle name="Total 5 12" xfId="43849"/>
    <cellStyle name="Total 5 12 2" xfId="43850"/>
    <cellStyle name="Total 5 12 2 2" xfId="43851"/>
    <cellStyle name="Total 5 12 3" xfId="43852"/>
    <cellStyle name="Total 5 13" xfId="43853"/>
    <cellStyle name="Total 5 13 2" xfId="43854"/>
    <cellStyle name="Total 5 13 2 2" xfId="43855"/>
    <cellStyle name="Total 5 13 3" xfId="43856"/>
    <cellStyle name="Total 5 14" xfId="43857"/>
    <cellStyle name="Total 5 14 2" xfId="43858"/>
    <cellStyle name="Total 5 14 2 2" xfId="43859"/>
    <cellStyle name="Total 5 14 3" xfId="43860"/>
    <cellStyle name="Total 5 15" xfId="43861"/>
    <cellStyle name="Total 5 15 2" xfId="43862"/>
    <cellStyle name="Total 5 15 2 2" xfId="43863"/>
    <cellStyle name="Total 5 15 3" xfId="43864"/>
    <cellStyle name="Total 5 16" xfId="43865"/>
    <cellStyle name="Total 5 16 2" xfId="43866"/>
    <cellStyle name="Total 5 16 2 2" xfId="43867"/>
    <cellStyle name="Total 5 16 3" xfId="43868"/>
    <cellStyle name="Total 5 17" xfId="43869"/>
    <cellStyle name="Total 5 17 2" xfId="43870"/>
    <cellStyle name="Total 5 17 2 2" xfId="43871"/>
    <cellStyle name="Total 5 17 3" xfId="43872"/>
    <cellStyle name="Total 5 18" xfId="43873"/>
    <cellStyle name="Total 5 18 2" xfId="43874"/>
    <cellStyle name="Total 5 18 2 2" xfId="43875"/>
    <cellStyle name="Total 5 18 3" xfId="43876"/>
    <cellStyle name="Total 5 19" xfId="43877"/>
    <cellStyle name="Total 5 19 2" xfId="43878"/>
    <cellStyle name="Total 5 19 2 2" xfId="43879"/>
    <cellStyle name="Total 5 19 3" xfId="43880"/>
    <cellStyle name="Total 5 2" xfId="43881"/>
    <cellStyle name="Total 5 2 10" xfId="43882"/>
    <cellStyle name="Total 5 2 10 2" xfId="43883"/>
    <cellStyle name="Total 5 2 10 2 2" xfId="43884"/>
    <cellStyle name="Total 5 2 10 3" xfId="43885"/>
    <cellStyle name="Total 5 2 11" xfId="43886"/>
    <cellStyle name="Total 5 2 11 2" xfId="43887"/>
    <cellStyle name="Total 5 2 11 2 2" xfId="43888"/>
    <cellStyle name="Total 5 2 11 3" xfId="43889"/>
    <cellStyle name="Total 5 2 12" xfId="43890"/>
    <cellStyle name="Total 5 2 12 2" xfId="43891"/>
    <cellStyle name="Total 5 2 12 2 2" xfId="43892"/>
    <cellStyle name="Total 5 2 12 3" xfId="43893"/>
    <cellStyle name="Total 5 2 13" xfId="43894"/>
    <cellStyle name="Total 5 2 13 2" xfId="43895"/>
    <cellStyle name="Total 5 2 13 2 2" xfId="43896"/>
    <cellStyle name="Total 5 2 13 3" xfId="43897"/>
    <cellStyle name="Total 5 2 14" xfId="43898"/>
    <cellStyle name="Total 5 2 14 2" xfId="43899"/>
    <cellStyle name="Total 5 2 14 2 2" xfId="43900"/>
    <cellStyle name="Total 5 2 14 3" xfId="43901"/>
    <cellStyle name="Total 5 2 15" xfId="43902"/>
    <cellStyle name="Total 5 2 15 2" xfId="43903"/>
    <cellStyle name="Total 5 2 15 2 2" xfId="43904"/>
    <cellStyle name="Total 5 2 15 3" xfId="43905"/>
    <cellStyle name="Total 5 2 16" xfId="43906"/>
    <cellStyle name="Total 5 2 16 2" xfId="43907"/>
    <cellStyle name="Total 5 2 16 2 2" xfId="43908"/>
    <cellStyle name="Total 5 2 16 3" xfId="43909"/>
    <cellStyle name="Total 5 2 17" xfId="43910"/>
    <cellStyle name="Total 5 2 17 2" xfId="43911"/>
    <cellStyle name="Total 5 2 17 2 2" xfId="43912"/>
    <cellStyle name="Total 5 2 17 3" xfId="43913"/>
    <cellStyle name="Total 5 2 18" xfId="43914"/>
    <cellStyle name="Total 5 2 18 2" xfId="43915"/>
    <cellStyle name="Total 5 2 18 2 2" xfId="43916"/>
    <cellStyle name="Total 5 2 18 3" xfId="43917"/>
    <cellStyle name="Total 5 2 19" xfId="43918"/>
    <cellStyle name="Total 5 2 19 2" xfId="43919"/>
    <cellStyle name="Total 5 2 19 2 2" xfId="43920"/>
    <cellStyle name="Total 5 2 19 3" xfId="43921"/>
    <cellStyle name="Total 5 2 2" xfId="43922"/>
    <cellStyle name="Total 5 2 2 10" xfId="43923"/>
    <cellStyle name="Total 5 2 2 10 2" xfId="43924"/>
    <cellStyle name="Total 5 2 2 10 2 2" xfId="43925"/>
    <cellStyle name="Total 5 2 2 10 3" xfId="43926"/>
    <cellStyle name="Total 5 2 2 11" xfId="43927"/>
    <cellStyle name="Total 5 2 2 11 2" xfId="43928"/>
    <cellStyle name="Total 5 2 2 11 2 2" xfId="43929"/>
    <cellStyle name="Total 5 2 2 11 3" xfId="43930"/>
    <cellStyle name="Total 5 2 2 12" xfId="43931"/>
    <cellStyle name="Total 5 2 2 12 2" xfId="43932"/>
    <cellStyle name="Total 5 2 2 12 2 2" xfId="43933"/>
    <cellStyle name="Total 5 2 2 12 3" xfId="43934"/>
    <cellStyle name="Total 5 2 2 13" xfId="43935"/>
    <cellStyle name="Total 5 2 2 13 2" xfId="43936"/>
    <cellStyle name="Total 5 2 2 13 2 2" xfId="43937"/>
    <cellStyle name="Total 5 2 2 13 3" xfId="43938"/>
    <cellStyle name="Total 5 2 2 14" xfId="43939"/>
    <cellStyle name="Total 5 2 2 14 2" xfId="43940"/>
    <cellStyle name="Total 5 2 2 14 2 2" xfId="43941"/>
    <cellStyle name="Total 5 2 2 14 3" xfId="43942"/>
    <cellStyle name="Total 5 2 2 15" xfId="43943"/>
    <cellStyle name="Total 5 2 2 15 2" xfId="43944"/>
    <cellStyle name="Total 5 2 2 15 2 2" xfId="43945"/>
    <cellStyle name="Total 5 2 2 15 3" xfId="43946"/>
    <cellStyle name="Total 5 2 2 16" xfId="43947"/>
    <cellStyle name="Total 5 2 2 16 2" xfId="43948"/>
    <cellStyle name="Total 5 2 2 16 2 2" xfId="43949"/>
    <cellStyle name="Total 5 2 2 16 3" xfId="43950"/>
    <cellStyle name="Total 5 2 2 17" xfId="43951"/>
    <cellStyle name="Total 5 2 2 17 2" xfId="43952"/>
    <cellStyle name="Total 5 2 2 17 2 2" xfId="43953"/>
    <cellStyle name="Total 5 2 2 17 3" xfId="43954"/>
    <cellStyle name="Total 5 2 2 18" xfId="43955"/>
    <cellStyle name="Total 5 2 2 18 2" xfId="43956"/>
    <cellStyle name="Total 5 2 2 19" xfId="43957"/>
    <cellStyle name="Total 5 2 2 2" xfId="43958"/>
    <cellStyle name="Total 5 2 2 2 10" xfId="43959"/>
    <cellStyle name="Total 5 2 2 2 10 2" xfId="43960"/>
    <cellStyle name="Total 5 2 2 2 10 2 2" xfId="43961"/>
    <cellStyle name="Total 5 2 2 2 10 3" xfId="43962"/>
    <cellStyle name="Total 5 2 2 2 11" xfId="43963"/>
    <cellStyle name="Total 5 2 2 2 11 2" xfId="43964"/>
    <cellStyle name="Total 5 2 2 2 11 2 2" xfId="43965"/>
    <cellStyle name="Total 5 2 2 2 11 3" xfId="43966"/>
    <cellStyle name="Total 5 2 2 2 12" xfId="43967"/>
    <cellStyle name="Total 5 2 2 2 12 2" xfId="43968"/>
    <cellStyle name="Total 5 2 2 2 12 2 2" xfId="43969"/>
    <cellStyle name="Total 5 2 2 2 12 3" xfId="43970"/>
    <cellStyle name="Total 5 2 2 2 13" xfId="43971"/>
    <cellStyle name="Total 5 2 2 2 13 2" xfId="43972"/>
    <cellStyle name="Total 5 2 2 2 13 2 2" xfId="43973"/>
    <cellStyle name="Total 5 2 2 2 13 3" xfId="43974"/>
    <cellStyle name="Total 5 2 2 2 14" xfId="43975"/>
    <cellStyle name="Total 5 2 2 2 14 2" xfId="43976"/>
    <cellStyle name="Total 5 2 2 2 14 2 2" xfId="43977"/>
    <cellStyle name="Total 5 2 2 2 14 3" xfId="43978"/>
    <cellStyle name="Total 5 2 2 2 15" xfId="43979"/>
    <cellStyle name="Total 5 2 2 2 15 2" xfId="43980"/>
    <cellStyle name="Total 5 2 2 2 15 2 2" xfId="43981"/>
    <cellStyle name="Total 5 2 2 2 15 3" xfId="43982"/>
    <cellStyle name="Total 5 2 2 2 16" xfId="43983"/>
    <cellStyle name="Total 5 2 2 2 16 2" xfId="43984"/>
    <cellStyle name="Total 5 2 2 2 16 2 2" xfId="43985"/>
    <cellStyle name="Total 5 2 2 2 16 3" xfId="43986"/>
    <cellStyle name="Total 5 2 2 2 17" xfId="43987"/>
    <cellStyle name="Total 5 2 2 2 17 2" xfId="43988"/>
    <cellStyle name="Total 5 2 2 2 17 2 2" xfId="43989"/>
    <cellStyle name="Total 5 2 2 2 17 3" xfId="43990"/>
    <cellStyle name="Total 5 2 2 2 18" xfId="43991"/>
    <cellStyle name="Total 5 2 2 2 18 2" xfId="43992"/>
    <cellStyle name="Total 5 2 2 2 18 2 2" xfId="43993"/>
    <cellStyle name="Total 5 2 2 2 18 3" xfId="43994"/>
    <cellStyle name="Total 5 2 2 2 19" xfId="43995"/>
    <cellStyle name="Total 5 2 2 2 19 2" xfId="43996"/>
    <cellStyle name="Total 5 2 2 2 19 2 2" xfId="43997"/>
    <cellStyle name="Total 5 2 2 2 19 3" xfId="43998"/>
    <cellStyle name="Total 5 2 2 2 2" xfId="43999"/>
    <cellStyle name="Total 5 2 2 2 2 2" xfId="44000"/>
    <cellStyle name="Total 5 2 2 2 2 2 2" xfId="44001"/>
    <cellStyle name="Total 5 2 2 2 2 3" xfId="44002"/>
    <cellStyle name="Total 5 2 2 2 20" xfId="44003"/>
    <cellStyle name="Total 5 2 2 2 20 2" xfId="44004"/>
    <cellStyle name="Total 5 2 2 2 20 2 2" xfId="44005"/>
    <cellStyle name="Total 5 2 2 2 20 3" xfId="44006"/>
    <cellStyle name="Total 5 2 2 2 21" xfId="44007"/>
    <cellStyle name="Total 5 2 2 2 21 2" xfId="44008"/>
    <cellStyle name="Total 5 2 2 2 22" xfId="44009"/>
    <cellStyle name="Total 5 2 2 2 3" xfId="44010"/>
    <cellStyle name="Total 5 2 2 2 3 2" xfId="44011"/>
    <cellStyle name="Total 5 2 2 2 3 2 2" xfId="44012"/>
    <cellStyle name="Total 5 2 2 2 3 3" xfId="44013"/>
    <cellStyle name="Total 5 2 2 2 4" xfId="44014"/>
    <cellStyle name="Total 5 2 2 2 4 2" xfId="44015"/>
    <cellStyle name="Total 5 2 2 2 4 2 2" xfId="44016"/>
    <cellStyle name="Total 5 2 2 2 4 3" xfId="44017"/>
    <cellStyle name="Total 5 2 2 2 5" xfId="44018"/>
    <cellStyle name="Total 5 2 2 2 5 2" xfId="44019"/>
    <cellStyle name="Total 5 2 2 2 5 2 2" xfId="44020"/>
    <cellStyle name="Total 5 2 2 2 5 3" xfId="44021"/>
    <cellStyle name="Total 5 2 2 2 6" xfId="44022"/>
    <cellStyle name="Total 5 2 2 2 6 2" xfId="44023"/>
    <cellStyle name="Total 5 2 2 2 6 2 2" xfId="44024"/>
    <cellStyle name="Total 5 2 2 2 6 3" xfId="44025"/>
    <cellStyle name="Total 5 2 2 2 7" xfId="44026"/>
    <cellStyle name="Total 5 2 2 2 7 2" xfId="44027"/>
    <cellStyle name="Total 5 2 2 2 7 2 2" xfId="44028"/>
    <cellStyle name="Total 5 2 2 2 7 3" xfId="44029"/>
    <cellStyle name="Total 5 2 2 2 8" xfId="44030"/>
    <cellStyle name="Total 5 2 2 2 8 2" xfId="44031"/>
    <cellStyle name="Total 5 2 2 2 8 2 2" xfId="44032"/>
    <cellStyle name="Total 5 2 2 2 8 3" xfId="44033"/>
    <cellStyle name="Total 5 2 2 2 9" xfId="44034"/>
    <cellStyle name="Total 5 2 2 2 9 2" xfId="44035"/>
    <cellStyle name="Total 5 2 2 2 9 2 2" xfId="44036"/>
    <cellStyle name="Total 5 2 2 2 9 3" xfId="44037"/>
    <cellStyle name="Total 5 2 2 3" xfId="44038"/>
    <cellStyle name="Total 5 2 2 3 2" xfId="44039"/>
    <cellStyle name="Total 5 2 2 3 2 2" xfId="44040"/>
    <cellStyle name="Total 5 2 2 3 3" xfId="44041"/>
    <cellStyle name="Total 5 2 2 4" xfId="44042"/>
    <cellStyle name="Total 5 2 2 4 2" xfId="44043"/>
    <cellStyle name="Total 5 2 2 4 2 2" xfId="44044"/>
    <cellStyle name="Total 5 2 2 4 3" xfId="44045"/>
    <cellStyle name="Total 5 2 2 5" xfId="44046"/>
    <cellStyle name="Total 5 2 2 5 2" xfId="44047"/>
    <cellStyle name="Total 5 2 2 5 2 2" xfId="44048"/>
    <cellStyle name="Total 5 2 2 5 3" xfId="44049"/>
    <cellStyle name="Total 5 2 2 6" xfId="44050"/>
    <cellStyle name="Total 5 2 2 6 2" xfId="44051"/>
    <cellStyle name="Total 5 2 2 6 2 2" xfId="44052"/>
    <cellStyle name="Total 5 2 2 6 3" xfId="44053"/>
    <cellStyle name="Total 5 2 2 7" xfId="44054"/>
    <cellStyle name="Total 5 2 2 7 2" xfId="44055"/>
    <cellStyle name="Total 5 2 2 7 2 2" xfId="44056"/>
    <cellStyle name="Total 5 2 2 7 3" xfId="44057"/>
    <cellStyle name="Total 5 2 2 8" xfId="44058"/>
    <cellStyle name="Total 5 2 2 8 2" xfId="44059"/>
    <cellStyle name="Total 5 2 2 8 2 2" xfId="44060"/>
    <cellStyle name="Total 5 2 2 8 3" xfId="44061"/>
    <cellStyle name="Total 5 2 2 9" xfId="44062"/>
    <cellStyle name="Total 5 2 2 9 2" xfId="44063"/>
    <cellStyle name="Total 5 2 2 9 2 2" xfId="44064"/>
    <cellStyle name="Total 5 2 2 9 3" xfId="44065"/>
    <cellStyle name="Total 5 2 20" xfId="44066"/>
    <cellStyle name="Total 5 2 20 2" xfId="44067"/>
    <cellStyle name="Total 5 2 20 2 2" xfId="44068"/>
    <cellStyle name="Total 5 2 20 3" xfId="44069"/>
    <cellStyle name="Total 5 2 21" xfId="44070"/>
    <cellStyle name="Total 5 2 21 2" xfId="44071"/>
    <cellStyle name="Total 5 2 22" xfId="44072"/>
    <cellStyle name="Total 5 2 3" xfId="44073"/>
    <cellStyle name="Total 5 2 3 10" xfId="44074"/>
    <cellStyle name="Total 5 2 3 10 2" xfId="44075"/>
    <cellStyle name="Total 5 2 3 10 2 2" xfId="44076"/>
    <cellStyle name="Total 5 2 3 10 3" xfId="44077"/>
    <cellStyle name="Total 5 2 3 11" xfId="44078"/>
    <cellStyle name="Total 5 2 3 11 2" xfId="44079"/>
    <cellStyle name="Total 5 2 3 11 2 2" xfId="44080"/>
    <cellStyle name="Total 5 2 3 11 3" xfId="44081"/>
    <cellStyle name="Total 5 2 3 12" xfId="44082"/>
    <cellStyle name="Total 5 2 3 12 2" xfId="44083"/>
    <cellStyle name="Total 5 2 3 12 2 2" xfId="44084"/>
    <cellStyle name="Total 5 2 3 12 3" xfId="44085"/>
    <cellStyle name="Total 5 2 3 13" xfId="44086"/>
    <cellStyle name="Total 5 2 3 13 2" xfId="44087"/>
    <cellStyle name="Total 5 2 3 13 2 2" xfId="44088"/>
    <cellStyle name="Total 5 2 3 13 3" xfId="44089"/>
    <cellStyle name="Total 5 2 3 14" xfId="44090"/>
    <cellStyle name="Total 5 2 3 14 2" xfId="44091"/>
    <cellStyle name="Total 5 2 3 14 2 2" xfId="44092"/>
    <cellStyle name="Total 5 2 3 14 3" xfId="44093"/>
    <cellStyle name="Total 5 2 3 15" xfId="44094"/>
    <cellStyle name="Total 5 2 3 15 2" xfId="44095"/>
    <cellStyle name="Total 5 2 3 15 2 2" xfId="44096"/>
    <cellStyle name="Total 5 2 3 15 3" xfId="44097"/>
    <cellStyle name="Total 5 2 3 16" xfId="44098"/>
    <cellStyle name="Total 5 2 3 16 2" xfId="44099"/>
    <cellStyle name="Total 5 2 3 16 2 2" xfId="44100"/>
    <cellStyle name="Total 5 2 3 16 3" xfId="44101"/>
    <cellStyle name="Total 5 2 3 17" xfId="44102"/>
    <cellStyle name="Total 5 2 3 17 2" xfId="44103"/>
    <cellStyle name="Total 5 2 3 17 2 2" xfId="44104"/>
    <cellStyle name="Total 5 2 3 17 3" xfId="44105"/>
    <cellStyle name="Total 5 2 3 18" xfId="44106"/>
    <cellStyle name="Total 5 2 3 18 2" xfId="44107"/>
    <cellStyle name="Total 5 2 3 19" xfId="44108"/>
    <cellStyle name="Total 5 2 3 2" xfId="44109"/>
    <cellStyle name="Total 5 2 3 2 10" xfId="44110"/>
    <cellStyle name="Total 5 2 3 2 10 2" xfId="44111"/>
    <cellStyle name="Total 5 2 3 2 10 2 2" xfId="44112"/>
    <cellStyle name="Total 5 2 3 2 10 3" xfId="44113"/>
    <cellStyle name="Total 5 2 3 2 11" xfId="44114"/>
    <cellStyle name="Total 5 2 3 2 11 2" xfId="44115"/>
    <cellStyle name="Total 5 2 3 2 11 2 2" xfId="44116"/>
    <cellStyle name="Total 5 2 3 2 11 3" xfId="44117"/>
    <cellStyle name="Total 5 2 3 2 12" xfId="44118"/>
    <cellStyle name="Total 5 2 3 2 12 2" xfId="44119"/>
    <cellStyle name="Total 5 2 3 2 12 2 2" xfId="44120"/>
    <cellStyle name="Total 5 2 3 2 12 3" xfId="44121"/>
    <cellStyle name="Total 5 2 3 2 13" xfId="44122"/>
    <cellStyle name="Total 5 2 3 2 13 2" xfId="44123"/>
    <cellStyle name="Total 5 2 3 2 13 2 2" xfId="44124"/>
    <cellStyle name="Total 5 2 3 2 13 3" xfId="44125"/>
    <cellStyle name="Total 5 2 3 2 14" xfId="44126"/>
    <cellStyle name="Total 5 2 3 2 14 2" xfId="44127"/>
    <cellStyle name="Total 5 2 3 2 14 2 2" xfId="44128"/>
    <cellStyle name="Total 5 2 3 2 14 3" xfId="44129"/>
    <cellStyle name="Total 5 2 3 2 15" xfId="44130"/>
    <cellStyle name="Total 5 2 3 2 15 2" xfId="44131"/>
    <cellStyle name="Total 5 2 3 2 15 2 2" xfId="44132"/>
    <cellStyle name="Total 5 2 3 2 15 3" xfId="44133"/>
    <cellStyle name="Total 5 2 3 2 16" xfId="44134"/>
    <cellStyle name="Total 5 2 3 2 16 2" xfId="44135"/>
    <cellStyle name="Total 5 2 3 2 16 2 2" xfId="44136"/>
    <cellStyle name="Total 5 2 3 2 16 3" xfId="44137"/>
    <cellStyle name="Total 5 2 3 2 17" xfId="44138"/>
    <cellStyle name="Total 5 2 3 2 17 2" xfId="44139"/>
    <cellStyle name="Total 5 2 3 2 17 2 2" xfId="44140"/>
    <cellStyle name="Total 5 2 3 2 17 3" xfId="44141"/>
    <cellStyle name="Total 5 2 3 2 18" xfId="44142"/>
    <cellStyle name="Total 5 2 3 2 18 2" xfId="44143"/>
    <cellStyle name="Total 5 2 3 2 18 2 2" xfId="44144"/>
    <cellStyle name="Total 5 2 3 2 18 3" xfId="44145"/>
    <cellStyle name="Total 5 2 3 2 19" xfId="44146"/>
    <cellStyle name="Total 5 2 3 2 19 2" xfId="44147"/>
    <cellStyle name="Total 5 2 3 2 19 2 2" xfId="44148"/>
    <cellStyle name="Total 5 2 3 2 19 3" xfId="44149"/>
    <cellStyle name="Total 5 2 3 2 2" xfId="44150"/>
    <cellStyle name="Total 5 2 3 2 2 2" xfId="44151"/>
    <cellStyle name="Total 5 2 3 2 2 2 2" xfId="44152"/>
    <cellStyle name="Total 5 2 3 2 2 3" xfId="44153"/>
    <cellStyle name="Total 5 2 3 2 20" xfId="44154"/>
    <cellStyle name="Total 5 2 3 2 20 2" xfId="44155"/>
    <cellStyle name="Total 5 2 3 2 20 2 2" xfId="44156"/>
    <cellStyle name="Total 5 2 3 2 20 3" xfId="44157"/>
    <cellStyle name="Total 5 2 3 2 21" xfId="44158"/>
    <cellStyle name="Total 5 2 3 2 21 2" xfId="44159"/>
    <cellStyle name="Total 5 2 3 2 22" xfId="44160"/>
    <cellStyle name="Total 5 2 3 2 3" xfId="44161"/>
    <cellStyle name="Total 5 2 3 2 3 2" xfId="44162"/>
    <cellStyle name="Total 5 2 3 2 3 2 2" xfId="44163"/>
    <cellStyle name="Total 5 2 3 2 3 3" xfId="44164"/>
    <cellStyle name="Total 5 2 3 2 4" xfId="44165"/>
    <cellStyle name="Total 5 2 3 2 4 2" xfId="44166"/>
    <cellStyle name="Total 5 2 3 2 4 2 2" xfId="44167"/>
    <cellStyle name="Total 5 2 3 2 4 3" xfId="44168"/>
    <cellStyle name="Total 5 2 3 2 5" xfId="44169"/>
    <cellStyle name="Total 5 2 3 2 5 2" xfId="44170"/>
    <cellStyle name="Total 5 2 3 2 5 2 2" xfId="44171"/>
    <cellStyle name="Total 5 2 3 2 5 3" xfId="44172"/>
    <cellStyle name="Total 5 2 3 2 6" xfId="44173"/>
    <cellStyle name="Total 5 2 3 2 6 2" xfId="44174"/>
    <cellStyle name="Total 5 2 3 2 6 2 2" xfId="44175"/>
    <cellStyle name="Total 5 2 3 2 6 3" xfId="44176"/>
    <cellStyle name="Total 5 2 3 2 7" xfId="44177"/>
    <cellStyle name="Total 5 2 3 2 7 2" xfId="44178"/>
    <cellStyle name="Total 5 2 3 2 7 2 2" xfId="44179"/>
    <cellStyle name="Total 5 2 3 2 7 3" xfId="44180"/>
    <cellStyle name="Total 5 2 3 2 8" xfId="44181"/>
    <cellStyle name="Total 5 2 3 2 8 2" xfId="44182"/>
    <cellStyle name="Total 5 2 3 2 8 2 2" xfId="44183"/>
    <cellStyle name="Total 5 2 3 2 8 3" xfId="44184"/>
    <cellStyle name="Total 5 2 3 2 9" xfId="44185"/>
    <cellStyle name="Total 5 2 3 2 9 2" xfId="44186"/>
    <cellStyle name="Total 5 2 3 2 9 2 2" xfId="44187"/>
    <cellStyle name="Total 5 2 3 2 9 3" xfId="44188"/>
    <cellStyle name="Total 5 2 3 3" xfId="44189"/>
    <cellStyle name="Total 5 2 3 3 2" xfId="44190"/>
    <cellStyle name="Total 5 2 3 3 2 2" xfId="44191"/>
    <cellStyle name="Total 5 2 3 3 3" xfId="44192"/>
    <cellStyle name="Total 5 2 3 4" xfId="44193"/>
    <cellStyle name="Total 5 2 3 4 2" xfId="44194"/>
    <cellStyle name="Total 5 2 3 4 2 2" xfId="44195"/>
    <cellStyle name="Total 5 2 3 4 3" xfId="44196"/>
    <cellStyle name="Total 5 2 3 5" xfId="44197"/>
    <cellStyle name="Total 5 2 3 5 2" xfId="44198"/>
    <cellStyle name="Total 5 2 3 5 2 2" xfId="44199"/>
    <cellStyle name="Total 5 2 3 5 3" xfId="44200"/>
    <cellStyle name="Total 5 2 3 6" xfId="44201"/>
    <cellStyle name="Total 5 2 3 6 2" xfId="44202"/>
    <cellStyle name="Total 5 2 3 6 2 2" xfId="44203"/>
    <cellStyle name="Total 5 2 3 6 3" xfId="44204"/>
    <cellStyle name="Total 5 2 3 7" xfId="44205"/>
    <cellStyle name="Total 5 2 3 7 2" xfId="44206"/>
    <cellStyle name="Total 5 2 3 7 2 2" xfId="44207"/>
    <cellStyle name="Total 5 2 3 7 3" xfId="44208"/>
    <cellStyle name="Total 5 2 3 8" xfId="44209"/>
    <cellStyle name="Total 5 2 3 8 2" xfId="44210"/>
    <cellStyle name="Total 5 2 3 8 2 2" xfId="44211"/>
    <cellStyle name="Total 5 2 3 8 3" xfId="44212"/>
    <cellStyle name="Total 5 2 3 9" xfId="44213"/>
    <cellStyle name="Total 5 2 3 9 2" xfId="44214"/>
    <cellStyle name="Total 5 2 3 9 2 2" xfId="44215"/>
    <cellStyle name="Total 5 2 3 9 3" xfId="44216"/>
    <cellStyle name="Total 5 2 4" xfId="44217"/>
    <cellStyle name="Total 5 2 4 10" xfId="44218"/>
    <cellStyle name="Total 5 2 4 10 2" xfId="44219"/>
    <cellStyle name="Total 5 2 4 10 2 2" xfId="44220"/>
    <cellStyle name="Total 5 2 4 10 3" xfId="44221"/>
    <cellStyle name="Total 5 2 4 11" xfId="44222"/>
    <cellStyle name="Total 5 2 4 11 2" xfId="44223"/>
    <cellStyle name="Total 5 2 4 11 2 2" xfId="44224"/>
    <cellStyle name="Total 5 2 4 11 3" xfId="44225"/>
    <cellStyle name="Total 5 2 4 12" xfId="44226"/>
    <cellStyle name="Total 5 2 4 12 2" xfId="44227"/>
    <cellStyle name="Total 5 2 4 12 2 2" xfId="44228"/>
    <cellStyle name="Total 5 2 4 12 3" xfId="44229"/>
    <cellStyle name="Total 5 2 4 13" xfId="44230"/>
    <cellStyle name="Total 5 2 4 13 2" xfId="44231"/>
    <cellStyle name="Total 5 2 4 13 2 2" xfId="44232"/>
    <cellStyle name="Total 5 2 4 13 3" xfId="44233"/>
    <cellStyle name="Total 5 2 4 14" xfId="44234"/>
    <cellStyle name="Total 5 2 4 14 2" xfId="44235"/>
    <cellStyle name="Total 5 2 4 14 2 2" xfId="44236"/>
    <cellStyle name="Total 5 2 4 14 3" xfId="44237"/>
    <cellStyle name="Total 5 2 4 15" xfId="44238"/>
    <cellStyle name="Total 5 2 4 15 2" xfId="44239"/>
    <cellStyle name="Total 5 2 4 15 2 2" xfId="44240"/>
    <cellStyle name="Total 5 2 4 15 3" xfId="44241"/>
    <cellStyle name="Total 5 2 4 16" xfId="44242"/>
    <cellStyle name="Total 5 2 4 16 2" xfId="44243"/>
    <cellStyle name="Total 5 2 4 16 2 2" xfId="44244"/>
    <cellStyle name="Total 5 2 4 16 3" xfId="44245"/>
    <cellStyle name="Total 5 2 4 17" xfId="44246"/>
    <cellStyle name="Total 5 2 4 17 2" xfId="44247"/>
    <cellStyle name="Total 5 2 4 17 2 2" xfId="44248"/>
    <cellStyle name="Total 5 2 4 17 3" xfId="44249"/>
    <cellStyle name="Total 5 2 4 18" xfId="44250"/>
    <cellStyle name="Total 5 2 4 18 2" xfId="44251"/>
    <cellStyle name="Total 5 2 4 18 2 2" xfId="44252"/>
    <cellStyle name="Total 5 2 4 18 3" xfId="44253"/>
    <cellStyle name="Total 5 2 4 19" xfId="44254"/>
    <cellStyle name="Total 5 2 4 19 2" xfId="44255"/>
    <cellStyle name="Total 5 2 4 19 2 2" xfId="44256"/>
    <cellStyle name="Total 5 2 4 19 3" xfId="44257"/>
    <cellStyle name="Total 5 2 4 2" xfId="44258"/>
    <cellStyle name="Total 5 2 4 2 10" xfId="44259"/>
    <cellStyle name="Total 5 2 4 2 10 2" xfId="44260"/>
    <cellStyle name="Total 5 2 4 2 10 2 2" xfId="44261"/>
    <cellStyle name="Total 5 2 4 2 10 3" xfId="44262"/>
    <cellStyle name="Total 5 2 4 2 11" xfId="44263"/>
    <cellStyle name="Total 5 2 4 2 11 2" xfId="44264"/>
    <cellStyle name="Total 5 2 4 2 11 2 2" xfId="44265"/>
    <cellStyle name="Total 5 2 4 2 11 3" xfId="44266"/>
    <cellStyle name="Total 5 2 4 2 12" xfId="44267"/>
    <cellStyle name="Total 5 2 4 2 12 2" xfId="44268"/>
    <cellStyle name="Total 5 2 4 2 12 2 2" xfId="44269"/>
    <cellStyle name="Total 5 2 4 2 12 3" xfId="44270"/>
    <cellStyle name="Total 5 2 4 2 13" xfId="44271"/>
    <cellStyle name="Total 5 2 4 2 13 2" xfId="44272"/>
    <cellStyle name="Total 5 2 4 2 13 2 2" xfId="44273"/>
    <cellStyle name="Total 5 2 4 2 13 3" xfId="44274"/>
    <cellStyle name="Total 5 2 4 2 14" xfId="44275"/>
    <cellStyle name="Total 5 2 4 2 14 2" xfId="44276"/>
    <cellStyle name="Total 5 2 4 2 14 2 2" xfId="44277"/>
    <cellStyle name="Total 5 2 4 2 14 3" xfId="44278"/>
    <cellStyle name="Total 5 2 4 2 15" xfId="44279"/>
    <cellStyle name="Total 5 2 4 2 15 2" xfId="44280"/>
    <cellStyle name="Total 5 2 4 2 15 2 2" xfId="44281"/>
    <cellStyle name="Total 5 2 4 2 15 3" xfId="44282"/>
    <cellStyle name="Total 5 2 4 2 16" xfId="44283"/>
    <cellStyle name="Total 5 2 4 2 16 2" xfId="44284"/>
    <cellStyle name="Total 5 2 4 2 16 2 2" xfId="44285"/>
    <cellStyle name="Total 5 2 4 2 16 3" xfId="44286"/>
    <cellStyle name="Total 5 2 4 2 17" xfId="44287"/>
    <cellStyle name="Total 5 2 4 2 17 2" xfId="44288"/>
    <cellStyle name="Total 5 2 4 2 17 2 2" xfId="44289"/>
    <cellStyle name="Total 5 2 4 2 17 3" xfId="44290"/>
    <cellStyle name="Total 5 2 4 2 18" xfId="44291"/>
    <cellStyle name="Total 5 2 4 2 18 2" xfId="44292"/>
    <cellStyle name="Total 5 2 4 2 18 2 2" xfId="44293"/>
    <cellStyle name="Total 5 2 4 2 18 3" xfId="44294"/>
    <cellStyle name="Total 5 2 4 2 19" xfId="44295"/>
    <cellStyle name="Total 5 2 4 2 19 2" xfId="44296"/>
    <cellStyle name="Total 5 2 4 2 19 2 2" xfId="44297"/>
    <cellStyle name="Total 5 2 4 2 19 3" xfId="44298"/>
    <cellStyle name="Total 5 2 4 2 2" xfId="44299"/>
    <cellStyle name="Total 5 2 4 2 2 2" xfId="44300"/>
    <cellStyle name="Total 5 2 4 2 2 2 2" xfId="44301"/>
    <cellStyle name="Total 5 2 4 2 2 3" xfId="44302"/>
    <cellStyle name="Total 5 2 4 2 20" xfId="44303"/>
    <cellStyle name="Total 5 2 4 2 20 2" xfId="44304"/>
    <cellStyle name="Total 5 2 4 2 20 2 2" xfId="44305"/>
    <cellStyle name="Total 5 2 4 2 20 3" xfId="44306"/>
    <cellStyle name="Total 5 2 4 2 21" xfId="44307"/>
    <cellStyle name="Total 5 2 4 2 21 2" xfId="44308"/>
    <cellStyle name="Total 5 2 4 2 22" xfId="44309"/>
    <cellStyle name="Total 5 2 4 2 3" xfId="44310"/>
    <cellStyle name="Total 5 2 4 2 3 2" xfId="44311"/>
    <cellStyle name="Total 5 2 4 2 3 2 2" xfId="44312"/>
    <cellStyle name="Total 5 2 4 2 3 3" xfId="44313"/>
    <cellStyle name="Total 5 2 4 2 4" xfId="44314"/>
    <cellStyle name="Total 5 2 4 2 4 2" xfId="44315"/>
    <cellStyle name="Total 5 2 4 2 4 2 2" xfId="44316"/>
    <cellStyle name="Total 5 2 4 2 4 3" xfId="44317"/>
    <cellStyle name="Total 5 2 4 2 5" xfId="44318"/>
    <cellStyle name="Total 5 2 4 2 5 2" xfId="44319"/>
    <cellStyle name="Total 5 2 4 2 5 2 2" xfId="44320"/>
    <cellStyle name="Total 5 2 4 2 5 3" xfId="44321"/>
    <cellStyle name="Total 5 2 4 2 6" xfId="44322"/>
    <cellStyle name="Total 5 2 4 2 6 2" xfId="44323"/>
    <cellStyle name="Total 5 2 4 2 6 2 2" xfId="44324"/>
    <cellStyle name="Total 5 2 4 2 6 3" xfId="44325"/>
    <cellStyle name="Total 5 2 4 2 7" xfId="44326"/>
    <cellStyle name="Total 5 2 4 2 7 2" xfId="44327"/>
    <cellStyle name="Total 5 2 4 2 7 2 2" xfId="44328"/>
    <cellStyle name="Total 5 2 4 2 7 3" xfId="44329"/>
    <cellStyle name="Total 5 2 4 2 8" xfId="44330"/>
    <cellStyle name="Total 5 2 4 2 8 2" xfId="44331"/>
    <cellStyle name="Total 5 2 4 2 8 2 2" xfId="44332"/>
    <cellStyle name="Total 5 2 4 2 8 3" xfId="44333"/>
    <cellStyle name="Total 5 2 4 2 9" xfId="44334"/>
    <cellStyle name="Total 5 2 4 2 9 2" xfId="44335"/>
    <cellStyle name="Total 5 2 4 2 9 2 2" xfId="44336"/>
    <cellStyle name="Total 5 2 4 2 9 3" xfId="44337"/>
    <cellStyle name="Total 5 2 4 20" xfId="44338"/>
    <cellStyle name="Total 5 2 4 20 2" xfId="44339"/>
    <cellStyle name="Total 5 2 4 20 2 2" xfId="44340"/>
    <cellStyle name="Total 5 2 4 20 3" xfId="44341"/>
    <cellStyle name="Total 5 2 4 21" xfId="44342"/>
    <cellStyle name="Total 5 2 4 21 2" xfId="44343"/>
    <cellStyle name="Total 5 2 4 21 2 2" xfId="44344"/>
    <cellStyle name="Total 5 2 4 21 3" xfId="44345"/>
    <cellStyle name="Total 5 2 4 22" xfId="44346"/>
    <cellStyle name="Total 5 2 4 22 2" xfId="44347"/>
    <cellStyle name="Total 5 2 4 23" xfId="44348"/>
    <cellStyle name="Total 5 2 4 3" xfId="44349"/>
    <cellStyle name="Total 5 2 4 3 2" xfId="44350"/>
    <cellStyle name="Total 5 2 4 3 2 2" xfId="44351"/>
    <cellStyle name="Total 5 2 4 3 3" xfId="44352"/>
    <cellStyle name="Total 5 2 4 4" xfId="44353"/>
    <cellStyle name="Total 5 2 4 4 2" xfId="44354"/>
    <cellStyle name="Total 5 2 4 4 2 2" xfId="44355"/>
    <cellStyle name="Total 5 2 4 4 3" xfId="44356"/>
    <cellStyle name="Total 5 2 4 5" xfId="44357"/>
    <cellStyle name="Total 5 2 4 5 2" xfId="44358"/>
    <cellStyle name="Total 5 2 4 5 2 2" xfId="44359"/>
    <cellStyle name="Total 5 2 4 5 3" xfId="44360"/>
    <cellStyle name="Total 5 2 4 6" xfId="44361"/>
    <cellStyle name="Total 5 2 4 6 2" xfId="44362"/>
    <cellStyle name="Total 5 2 4 6 2 2" xfId="44363"/>
    <cellStyle name="Total 5 2 4 6 3" xfId="44364"/>
    <cellStyle name="Total 5 2 4 7" xfId="44365"/>
    <cellStyle name="Total 5 2 4 7 2" xfId="44366"/>
    <cellStyle name="Total 5 2 4 7 2 2" xfId="44367"/>
    <cellStyle name="Total 5 2 4 7 3" xfId="44368"/>
    <cellStyle name="Total 5 2 4 8" xfId="44369"/>
    <cellStyle name="Total 5 2 4 8 2" xfId="44370"/>
    <cellStyle name="Total 5 2 4 8 2 2" xfId="44371"/>
    <cellStyle name="Total 5 2 4 8 3" xfId="44372"/>
    <cellStyle name="Total 5 2 4 9" xfId="44373"/>
    <cellStyle name="Total 5 2 4 9 2" xfId="44374"/>
    <cellStyle name="Total 5 2 4 9 2 2" xfId="44375"/>
    <cellStyle name="Total 5 2 4 9 3" xfId="44376"/>
    <cellStyle name="Total 5 2 5" xfId="44377"/>
    <cellStyle name="Total 5 2 5 10" xfId="44378"/>
    <cellStyle name="Total 5 2 5 10 2" xfId="44379"/>
    <cellStyle name="Total 5 2 5 10 2 2" xfId="44380"/>
    <cellStyle name="Total 5 2 5 10 3" xfId="44381"/>
    <cellStyle name="Total 5 2 5 11" xfId="44382"/>
    <cellStyle name="Total 5 2 5 11 2" xfId="44383"/>
    <cellStyle name="Total 5 2 5 11 2 2" xfId="44384"/>
    <cellStyle name="Total 5 2 5 11 3" xfId="44385"/>
    <cellStyle name="Total 5 2 5 12" xfId="44386"/>
    <cellStyle name="Total 5 2 5 12 2" xfId="44387"/>
    <cellStyle name="Total 5 2 5 12 2 2" xfId="44388"/>
    <cellStyle name="Total 5 2 5 12 3" xfId="44389"/>
    <cellStyle name="Total 5 2 5 13" xfId="44390"/>
    <cellStyle name="Total 5 2 5 13 2" xfId="44391"/>
    <cellStyle name="Total 5 2 5 13 2 2" xfId="44392"/>
    <cellStyle name="Total 5 2 5 13 3" xfId="44393"/>
    <cellStyle name="Total 5 2 5 14" xfId="44394"/>
    <cellStyle name="Total 5 2 5 14 2" xfId="44395"/>
    <cellStyle name="Total 5 2 5 14 2 2" xfId="44396"/>
    <cellStyle name="Total 5 2 5 14 3" xfId="44397"/>
    <cellStyle name="Total 5 2 5 15" xfId="44398"/>
    <cellStyle name="Total 5 2 5 15 2" xfId="44399"/>
    <cellStyle name="Total 5 2 5 15 2 2" xfId="44400"/>
    <cellStyle name="Total 5 2 5 15 3" xfId="44401"/>
    <cellStyle name="Total 5 2 5 16" xfId="44402"/>
    <cellStyle name="Total 5 2 5 16 2" xfId="44403"/>
    <cellStyle name="Total 5 2 5 16 2 2" xfId="44404"/>
    <cellStyle name="Total 5 2 5 16 3" xfId="44405"/>
    <cellStyle name="Total 5 2 5 17" xfId="44406"/>
    <cellStyle name="Total 5 2 5 17 2" xfId="44407"/>
    <cellStyle name="Total 5 2 5 17 2 2" xfId="44408"/>
    <cellStyle name="Total 5 2 5 17 3" xfId="44409"/>
    <cellStyle name="Total 5 2 5 18" xfId="44410"/>
    <cellStyle name="Total 5 2 5 18 2" xfId="44411"/>
    <cellStyle name="Total 5 2 5 18 2 2" xfId="44412"/>
    <cellStyle name="Total 5 2 5 18 3" xfId="44413"/>
    <cellStyle name="Total 5 2 5 19" xfId="44414"/>
    <cellStyle name="Total 5 2 5 19 2" xfId="44415"/>
    <cellStyle name="Total 5 2 5 19 2 2" xfId="44416"/>
    <cellStyle name="Total 5 2 5 19 3" xfId="44417"/>
    <cellStyle name="Total 5 2 5 2" xfId="44418"/>
    <cellStyle name="Total 5 2 5 2 2" xfId="44419"/>
    <cellStyle name="Total 5 2 5 2 2 2" xfId="44420"/>
    <cellStyle name="Total 5 2 5 2 3" xfId="44421"/>
    <cellStyle name="Total 5 2 5 20" xfId="44422"/>
    <cellStyle name="Total 5 2 5 20 2" xfId="44423"/>
    <cellStyle name="Total 5 2 5 20 2 2" xfId="44424"/>
    <cellStyle name="Total 5 2 5 20 3" xfId="44425"/>
    <cellStyle name="Total 5 2 5 21" xfId="44426"/>
    <cellStyle name="Total 5 2 5 21 2" xfId="44427"/>
    <cellStyle name="Total 5 2 5 22" xfId="44428"/>
    <cellStyle name="Total 5 2 5 3" xfId="44429"/>
    <cellStyle name="Total 5 2 5 3 2" xfId="44430"/>
    <cellStyle name="Total 5 2 5 3 2 2" xfId="44431"/>
    <cellStyle name="Total 5 2 5 3 3" xfId="44432"/>
    <cellStyle name="Total 5 2 5 4" xfId="44433"/>
    <cellStyle name="Total 5 2 5 4 2" xfId="44434"/>
    <cellStyle name="Total 5 2 5 4 2 2" xfId="44435"/>
    <cellStyle name="Total 5 2 5 4 3" xfId="44436"/>
    <cellStyle name="Total 5 2 5 5" xfId="44437"/>
    <cellStyle name="Total 5 2 5 5 2" xfId="44438"/>
    <cellStyle name="Total 5 2 5 5 2 2" xfId="44439"/>
    <cellStyle name="Total 5 2 5 5 3" xfId="44440"/>
    <cellStyle name="Total 5 2 5 6" xfId="44441"/>
    <cellStyle name="Total 5 2 5 6 2" xfId="44442"/>
    <cellStyle name="Total 5 2 5 6 2 2" xfId="44443"/>
    <cellStyle name="Total 5 2 5 6 3" xfId="44444"/>
    <cellStyle name="Total 5 2 5 7" xfId="44445"/>
    <cellStyle name="Total 5 2 5 7 2" xfId="44446"/>
    <cellStyle name="Total 5 2 5 7 2 2" xfId="44447"/>
    <cellStyle name="Total 5 2 5 7 3" xfId="44448"/>
    <cellStyle name="Total 5 2 5 8" xfId="44449"/>
    <cellStyle name="Total 5 2 5 8 2" xfId="44450"/>
    <cellStyle name="Total 5 2 5 8 2 2" xfId="44451"/>
    <cellStyle name="Total 5 2 5 8 3" xfId="44452"/>
    <cellStyle name="Total 5 2 5 9" xfId="44453"/>
    <cellStyle name="Total 5 2 5 9 2" xfId="44454"/>
    <cellStyle name="Total 5 2 5 9 2 2" xfId="44455"/>
    <cellStyle name="Total 5 2 5 9 3" xfId="44456"/>
    <cellStyle name="Total 5 2 6" xfId="44457"/>
    <cellStyle name="Total 5 2 6 2" xfId="44458"/>
    <cellStyle name="Total 5 2 6 2 2" xfId="44459"/>
    <cellStyle name="Total 5 2 6 3" xfId="44460"/>
    <cellStyle name="Total 5 2 7" xfId="44461"/>
    <cellStyle name="Total 5 2 7 2" xfId="44462"/>
    <cellStyle name="Total 5 2 7 2 2" xfId="44463"/>
    <cellStyle name="Total 5 2 7 3" xfId="44464"/>
    <cellStyle name="Total 5 2 8" xfId="44465"/>
    <cellStyle name="Total 5 2 8 2" xfId="44466"/>
    <cellStyle name="Total 5 2 8 2 2" xfId="44467"/>
    <cellStyle name="Total 5 2 8 3" xfId="44468"/>
    <cellStyle name="Total 5 2 9" xfId="44469"/>
    <cellStyle name="Total 5 2 9 2" xfId="44470"/>
    <cellStyle name="Total 5 2 9 2 2" xfId="44471"/>
    <cellStyle name="Total 5 2 9 3" xfId="44472"/>
    <cellStyle name="Total 5 20" xfId="44473"/>
    <cellStyle name="Total 5 20 2" xfId="44474"/>
    <cellStyle name="Total 5 20 2 2" xfId="44475"/>
    <cellStyle name="Total 5 20 3" xfId="44476"/>
    <cellStyle name="Total 5 21" xfId="44477"/>
    <cellStyle name="Total 5 21 2" xfId="44478"/>
    <cellStyle name="Total 5 21 2 2" xfId="44479"/>
    <cellStyle name="Total 5 21 3" xfId="44480"/>
    <cellStyle name="Total 5 22" xfId="44481"/>
    <cellStyle name="Total 5 22 2" xfId="44482"/>
    <cellStyle name="Total 5 23" xfId="44483"/>
    <cellStyle name="Total 5 24" xfId="44484"/>
    <cellStyle name="Total 5 25" xfId="44485"/>
    <cellStyle name="Total 5 26" xfId="44486"/>
    <cellStyle name="Total 5 3" xfId="44487"/>
    <cellStyle name="Total 5 3 10" xfId="44488"/>
    <cellStyle name="Total 5 3 10 2" xfId="44489"/>
    <cellStyle name="Total 5 3 10 2 2" xfId="44490"/>
    <cellStyle name="Total 5 3 10 3" xfId="44491"/>
    <cellStyle name="Total 5 3 11" xfId="44492"/>
    <cellStyle name="Total 5 3 11 2" xfId="44493"/>
    <cellStyle name="Total 5 3 11 2 2" xfId="44494"/>
    <cellStyle name="Total 5 3 11 3" xfId="44495"/>
    <cellStyle name="Total 5 3 12" xfId="44496"/>
    <cellStyle name="Total 5 3 12 2" xfId="44497"/>
    <cellStyle name="Total 5 3 12 2 2" xfId="44498"/>
    <cellStyle name="Total 5 3 12 3" xfId="44499"/>
    <cellStyle name="Total 5 3 13" xfId="44500"/>
    <cellStyle name="Total 5 3 13 2" xfId="44501"/>
    <cellStyle name="Total 5 3 13 2 2" xfId="44502"/>
    <cellStyle name="Total 5 3 13 3" xfId="44503"/>
    <cellStyle name="Total 5 3 14" xfId="44504"/>
    <cellStyle name="Total 5 3 14 2" xfId="44505"/>
    <cellStyle name="Total 5 3 14 2 2" xfId="44506"/>
    <cellStyle name="Total 5 3 14 3" xfId="44507"/>
    <cellStyle name="Total 5 3 15" xfId="44508"/>
    <cellStyle name="Total 5 3 15 2" xfId="44509"/>
    <cellStyle name="Total 5 3 15 2 2" xfId="44510"/>
    <cellStyle name="Total 5 3 15 3" xfId="44511"/>
    <cellStyle name="Total 5 3 16" xfId="44512"/>
    <cellStyle name="Total 5 3 16 2" xfId="44513"/>
    <cellStyle name="Total 5 3 16 2 2" xfId="44514"/>
    <cellStyle name="Total 5 3 16 3" xfId="44515"/>
    <cellStyle name="Total 5 3 17" xfId="44516"/>
    <cellStyle name="Total 5 3 17 2" xfId="44517"/>
    <cellStyle name="Total 5 3 17 2 2" xfId="44518"/>
    <cellStyle name="Total 5 3 17 3" xfId="44519"/>
    <cellStyle name="Total 5 3 18" xfId="44520"/>
    <cellStyle name="Total 5 3 18 2" xfId="44521"/>
    <cellStyle name="Total 5 3 19" xfId="44522"/>
    <cellStyle name="Total 5 3 2" xfId="44523"/>
    <cellStyle name="Total 5 3 2 10" xfId="44524"/>
    <cellStyle name="Total 5 3 2 10 2" xfId="44525"/>
    <cellStyle name="Total 5 3 2 10 2 2" xfId="44526"/>
    <cellStyle name="Total 5 3 2 10 3" xfId="44527"/>
    <cellStyle name="Total 5 3 2 11" xfId="44528"/>
    <cellStyle name="Total 5 3 2 11 2" xfId="44529"/>
    <cellStyle name="Total 5 3 2 11 2 2" xfId="44530"/>
    <cellStyle name="Total 5 3 2 11 3" xfId="44531"/>
    <cellStyle name="Total 5 3 2 12" xfId="44532"/>
    <cellStyle name="Total 5 3 2 12 2" xfId="44533"/>
    <cellStyle name="Total 5 3 2 12 2 2" xfId="44534"/>
    <cellStyle name="Total 5 3 2 12 3" xfId="44535"/>
    <cellStyle name="Total 5 3 2 13" xfId="44536"/>
    <cellStyle name="Total 5 3 2 13 2" xfId="44537"/>
    <cellStyle name="Total 5 3 2 13 2 2" xfId="44538"/>
    <cellStyle name="Total 5 3 2 13 3" xfId="44539"/>
    <cellStyle name="Total 5 3 2 14" xfId="44540"/>
    <cellStyle name="Total 5 3 2 14 2" xfId="44541"/>
    <cellStyle name="Total 5 3 2 14 2 2" xfId="44542"/>
    <cellStyle name="Total 5 3 2 14 3" xfId="44543"/>
    <cellStyle name="Total 5 3 2 15" xfId="44544"/>
    <cellStyle name="Total 5 3 2 15 2" xfId="44545"/>
    <cellStyle name="Total 5 3 2 15 2 2" xfId="44546"/>
    <cellStyle name="Total 5 3 2 15 3" xfId="44547"/>
    <cellStyle name="Total 5 3 2 16" xfId="44548"/>
    <cellStyle name="Total 5 3 2 16 2" xfId="44549"/>
    <cellStyle name="Total 5 3 2 16 2 2" xfId="44550"/>
    <cellStyle name="Total 5 3 2 16 3" xfId="44551"/>
    <cellStyle name="Total 5 3 2 17" xfId="44552"/>
    <cellStyle name="Total 5 3 2 17 2" xfId="44553"/>
    <cellStyle name="Total 5 3 2 17 2 2" xfId="44554"/>
    <cellStyle name="Total 5 3 2 17 3" xfId="44555"/>
    <cellStyle name="Total 5 3 2 18" xfId="44556"/>
    <cellStyle name="Total 5 3 2 18 2" xfId="44557"/>
    <cellStyle name="Total 5 3 2 18 2 2" xfId="44558"/>
    <cellStyle name="Total 5 3 2 18 3" xfId="44559"/>
    <cellStyle name="Total 5 3 2 19" xfId="44560"/>
    <cellStyle name="Total 5 3 2 19 2" xfId="44561"/>
    <cellStyle name="Total 5 3 2 19 2 2" xfId="44562"/>
    <cellStyle name="Total 5 3 2 19 3" xfId="44563"/>
    <cellStyle name="Total 5 3 2 2" xfId="44564"/>
    <cellStyle name="Total 5 3 2 2 2" xfId="44565"/>
    <cellStyle name="Total 5 3 2 2 2 2" xfId="44566"/>
    <cellStyle name="Total 5 3 2 2 2 3" xfId="44567"/>
    <cellStyle name="Total 5 3 2 2 3" xfId="44568"/>
    <cellStyle name="Total 5 3 2 2 4" xfId="44569"/>
    <cellStyle name="Total 5 3 2 20" xfId="44570"/>
    <cellStyle name="Total 5 3 2 20 2" xfId="44571"/>
    <cellStyle name="Total 5 3 2 20 2 2" xfId="44572"/>
    <cellStyle name="Total 5 3 2 20 3" xfId="44573"/>
    <cellStyle name="Total 5 3 2 21" xfId="44574"/>
    <cellStyle name="Total 5 3 2 21 2" xfId="44575"/>
    <cellStyle name="Total 5 3 2 22" xfId="44576"/>
    <cellStyle name="Total 5 3 2 3" xfId="44577"/>
    <cellStyle name="Total 5 3 2 3 2" xfId="44578"/>
    <cellStyle name="Total 5 3 2 3 2 2" xfId="44579"/>
    <cellStyle name="Total 5 3 2 3 3" xfId="44580"/>
    <cellStyle name="Total 5 3 2 4" xfId="44581"/>
    <cellStyle name="Total 5 3 2 4 2" xfId="44582"/>
    <cellStyle name="Total 5 3 2 4 2 2" xfId="44583"/>
    <cellStyle name="Total 5 3 2 4 3" xfId="44584"/>
    <cellStyle name="Total 5 3 2 5" xfId="44585"/>
    <cellStyle name="Total 5 3 2 5 2" xfId="44586"/>
    <cellStyle name="Total 5 3 2 5 2 2" xfId="44587"/>
    <cellStyle name="Total 5 3 2 5 3" xfId="44588"/>
    <cellStyle name="Total 5 3 2 6" xfId="44589"/>
    <cellStyle name="Total 5 3 2 6 2" xfId="44590"/>
    <cellStyle name="Total 5 3 2 6 2 2" xfId="44591"/>
    <cellStyle name="Total 5 3 2 6 3" xfId="44592"/>
    <cellStyle name="Total 5 3 2 7" xfId="44593"/>
    <cellStyle name="Total 5 3 2 7 2" xfId="44594"/>
    <cellStyle name="Total 5 3 2 7 2 2" xfId="44595"/>
    <cellStyle name="Total 5 3 2 7 3" xfId="44596"/>
    <cellStyle name="Total 5 3 2 8" xfId="44597"/>
    <cellStyle name="Total 5 3 2 8 2" xfId="44598"/>
    <cellStyle name="Total 5 3 2 8 2 2" xfId="44599"/>
    <cellStyle name="Total 5 3 2 8 3" xfId="44600"/>
    <cellStyle name="Total 5 3 2 9" xfId="44601"/>
    <cellStyle name="Total 5 3 2 9 2" xfId="44602"/>
    <cellStyle name="Total 5 3 2 9 2 2" xfId="44603"/>
    <cellStyle name="Total 5 3 2 9 3" xfId="44604"/>
    <cellStyle name="Total 5 3 3" xfId="44605"/>
    <cellStyle name="Total 5 3 3 2" xfId="44606"/>
    <cellStyle name="Total 5 3 3 2 2" xfId="44607"/>
    <cellStyle name="Total 5 3 3 2 3" xfId="44608"/>
    <cellStyle name="Total 5 3 3 3" xfId="44609"/>
    <cellStyle name="Total 5 3 3 4" xfId="44610"/>
    <cellStyle name="Total 5 3 4" xfId="44611"/>
    <cellStyle name="Total 5 3 4 2" xfId="44612"/>
    <cellStyle name="Total 5 3 4 2 2" xfId="44613"/>
    <cellStyle name="Total 5 3 4 3" xfId="44614"/>
    <cellStyle name="Total 5 3 5" xfId="44615"/>
    <cellStyle name="Total 5 3 5 2" xfId="44616"/>
    <cellStyle name="Total 5 3 5 2 2" xfId="44617"/>
    <cellStyle name="Total 5 3 5 3" xfId="44618"/>
    <cellStyle name="Total 5 3 6" xfId="44619"/>
    <cellStyle name="Total 5 3 6 2" xfId="44620"/>
    <cellStyle name="Total 5 3 6 2 2" xfId="44621"/>
    <cellStyle name="Total 5 3 6 3" xfId="44622"/>
    <cellStyle name="Total 5 3 7" xfId="44623"/>
    <cellStyle name="Total 5 3 7 2" xfId="44624"/>
    <cellStyle name="Total 5 3 7 2 2" xfId="44625"/>
    <cellStyle name="Total 5 3 7 3" xfId="44626"/>
    <cellStyle name="Total 5 3 8" xfId="44627"/>
    <cellStyle name="Total 5 3 8 2" xfId="44628"/>
    <cellStyle name="Total 5 3 8 2 2" xfId="44629"/>
    <cellStyle name="Total 5 3 8 3" xfId="44630"/>
    <cellStyle name="Total 5 3 9" xfId="44631"/>
    <cellStyle name="Total 5 3 9 2" xfId="44632"/>
    <cellStyle name="Total 5 3 9 2 2" xfId="44633"/>
    <cellStyle name="Total 5 3 9 3" xfId="44634"/>
    <cellStyle name="Total 5 4" xfId="44635"/>
    <cellStyle name="Total 5 4 10" xfId="44636"/>
    <cellStyle name="Total 5 4 10 2" xfId="44637"/>
    <cellStyle name="Total 5 4 10 2 2" xfId="44638"/>
    <cellStyle name="Total 5 4 10 3" xfId="44639"/>
    <cellStyle name="Total 5 4 11" xfId="44640"/>
    <cellStyle name="Total 5 4 11 2" xfId="44641"/>
    <cellStyle name="Total 5 4 11 2 2" xfId="44642"/>
    <cellStyle name="Total 5 4 11 3" xfId="44643"/>
    <cellStyle name="Total 5 4 12" xfId="44644"/>
    <cellStyle name="Total 5 4 12 2" xfId="44645"/>
    <cellStyle name="Total 5 4 12 2 2" xfId="44646"/>
    <cellStyle name="Total 5 4 12 3" xfId="44647"/>
    <cellStyle name="Total 5 4 13" xfId="44648"/>
    <cellStyle name="Total 5 4 13 2" xfId="44649"/>
    <cellStyle name="Total 5 4 13 2 2" xfId="44650"/>
    <cellStyle name="Total 5 4 13 3" xfId="44651"/>
    <cellStyle name="Total 5 4 14" xfId="44652"/>
    <cellStyle name="Total 5 4 14 2" xfId="44653"/>
    <cellStyle name="Total 5 4 14 2 2" xfId="44654"/>
    <cellStyle name="Total 5 4 14 3" xfId="44655"/>
    <cellStyle name="Total 5 4 15" xfId="44656"/>
    <cellStyle name="Total 5 4 15 2" xfId="44657"/>
    <cellStyle name="Total 5 4 15 2 2" xfId="44658"/>
    <cellStyle name="Total 5 4 15 3" xfId="44659"/>
    <cellStyle name="Total 5 4 16" xfId="44660"/>
    <cellStyle name="Total 5 4 16 2" xfId="44661"/>
    <cellStyle name="Total 5 4 16 2 2" xfId="44662"/>
    <cellStyle name="Total 5 4 16 3" xfId="44663"/>
    <cellStyle name="Total 5 4 17" xfId="44664"/>
    <cellStyle name="Total 5 4 17 2" xfId="44665"/>
    <cellStyle name="Total 5 4 17 2 2" xfId="44666"/>
    <cellStyle name="Total 5 4 17 3" xfId="44667"/>
    <cellStyle name="Total 5 4 18" xfId="44668"/>
    <cellStyle name="Total 5 4 18 2" xfId="44669"/>
    <cellStyle name="Total 5 4 19" xfId="44670"/>
    <cellStyle name="Total 5 4 2" xfId="44671"/>
    <cellStyle name="Total 5 4 2 10" xfId="44672"/>
    <cellStyle name="Total 5 4 2 10 2" xfId="44673"/>
    <cellStyle name="Total 5 4 2 10 2 2" xfId="44674"/>
    <cellStyle name="Total 5 4 2 10 3" xfId="44675"/>
    <cellStyle name="Total 5 4 2 11" xfId="44676"/>
    <cellStyle name="Total 5 4 2 11 2" xfId="44677"/>
    <cellStyle name="Total 5 4 2 11 2 2" xfId="44678"/>
    <cellStyle name="Total 5 4 2 11 3" xfId="44679"/>
    <cellStyle name="Total 5 4 2 12" xfId="44680"/>
    <cellStyle name="Total 5 4 2 12 2" xfId="44681"/>
    <cellStyle name="Total 5 4 2 12 2 2" xfId="44682"/>
    <cellStyle name="Total 5 4 2 12 3" xfId="44683"/>
    <cellStyle name="Total 5 4 2 13" xfId="44684"/>
    <cellStyle name="Total 5 4 2 13 2" xfId="44685"/>
    <cellStyle name="Total 5 4 2 13 2 2" xfId="44686"/>
    <cellStyle name="Total 5 4 2 13 3" xfId="44687"/>
    <cellStyle name="Total 5 4 2 14" xfId="44688"/>
    <cellStyle name="Total 5 4 2 14 2" xfId="44689"/>
    <cellStyle name="Total 5 4 2 14 2 2" xfId="44690"/>
    <cellStyle name="Total 5 4 2 14 3" xfId="44691"/>
    <cellStyle name="Total 5 4 2 15" xfId="44692"/>
    <cellStyle name="Total 5 4 2 15 2" xfId="44693"/>
    <cellStyle name="Total 5 4 2 15 2 2" xfId="44694"/>
    <cellStyle name="Total 5 4 2 15 3" xfId="44695"/>
    <cellStyle name="Total 5 4 2 16" xfId="44696"/>
    <cellStyle name="Total 5 4 2 16 2" xfId="44697"/>
    <cellStyle name="Total 5 4 2 16 2 2" xfId="44698"/>
    <cellStyle name="Total 5 4 2 16 3" xfId="44699"/>
    <cellStyle name="Total 5 4 2 17" xfId="44700"/>
    <cellStyle name="Total 5 4 2 17 2" xfId="44701"/>
    <cellStyle name="Total 5 4 2 17 2 2" xfId="44702"/>
    <cellStyle name="Total 5 4 2 17 3" xfId="44703"/>
    <cellStyle name="Total 5 4 2 18" xfId="44704"/>
    <cellStyle name="Total 5 4 2 18 2" xfId="44705"/>
    <cellStyle name="Total 5 4 2 18 2 2" xfId="44706"/>
    <cellStyle name="Total 5 4 2 18 3" xfId="44707"/>
    <cellStyle name="Total 5 4 2 19" xfId="44708"/>
    <cellStyle name="Total 5 4 2 19 2" xfId="44709"/>
    <cellStyle name="Total 5 4 2 19 2 2" xfId="44710"/>
    <cellStyle name="Total 5 4 2 19 3" xfId="44711"/>
    <cellStyle name="Total 5 4 2 2" xfId="44712"/>
    <cellStyle name="Total 5 4 2 2 2" xfId="44713"/>
    <cellStyle name="Total 5 4 2 2 2 2" xfId="44714"/>
    <cellStyle name="Total 5 4 2 2 2 3" xfId="44715"/>
    <cellStyle name="Total 5 4 2 2 3" xfId="44716"/>
    <cellStyle name="Total 5 4 2 2 4" xfId="44717"/>
    <cellStyle name="Total 5 4 2 20" xfId="44718"/>
    <cellStyle name="Total 5 4 2 20 2" xfId="44719"/>
    <cellStyle name="Total 5 4 2 20 2 2" xfId="44720"/>
    <cellStyle name="Total 5 4 2 20 3" xfId="44721"/>
    <cellStyle name="Total 5 4 2 21" xfId="44722"/>
    <cellStyle name="Total 5 4 2 21 2" xfId="44723"/>
    <cellStyle name="Total 5 4 2 22" xfId="44724"/>
    <cellStyle name="Total 5 4 2 3" xfId="44725"/>
    <cellStyle name="Total 5 4 2 3 2" xfId="44726"/>
    <cellStyle name="Total 5 4 2 3 2 2" xfId="44727"/>
    <cellStyle name="Total 5 4 2 3 3" xfId="44728"/>
    <cellStyle name="Total 5 4 2 4" xfId="44729"/>
    <cellStyle name="Total 5 4 2 4 2" xfId="44730"/>
    <cellStyle name="Total 5 4 2 4 2 2" xfId="44731"/>
    <cellStyle name="Total 5 4 2 4 3" xfId="44732"/>
    <cellStyle name="Total 5 4 2 5" xfId="44733"/>
    <cellStyle name="Total 5 4 2 5 2" xfId="44734"/>
    <cellStyle name="Total 5 4 2 5 2 2" xfId="44735"/>
    <cellStyle name="Total 5 4 2 5 3" xfId="44736"/>
    <cellStyle name="Total 5 4 2 6" xfId="44737"/>
    <cellStyle name="Total 5 4 2 6 2" xfId="44738"/>
    <cellStyle name="Total 5 4 2 6 2 2" xfId="44739"/>
    <cellStyle name="Total 5 4 2 6 3" xfId="44740"/>
    <cellStyle name="Total 5 4 2 7" xfId="44741"/>
    <cellStyle name="Total 5 4 2 7 2" xfId="44742"/>
    <cellStyle name="Total 5 4 2 7 2 2" xfId="44743"/>
    <cellStyle name="Total 5 4 2 7 3" xfId="44744"/>
    <cellStyle name="Total 5 4 2 8" xfId="44745"/>
    <cellStyle name="Total 5 4 2 8 2" xfId="44746"/>
    <cellStyle name="Total 5 4 2 8 2 2" xfId="44747"/>
    <cellStyle name="Total 5 4 2 8 3" xfId="44748"/>
    <cellStyle name="Total 5 4 2 9" xfId="44749"/>
    <cellStyle name="Total 5 4 2 9 2" xfId="44750"/>
    <cellStyle name="Total 5 4 2 9 2 2" xfId="44751"/>
    <cellStyle name="Total 5 4 2 9 3" xfId="44752"/>
    <cellStyle name="Total 5 4 3" xfId="44753"/>
    <cellStyle name="Total 5 4 3 2" xfId="44754"/>
    <cellStyle name="Total 5 4 3 2 2" xfId="44755"/>
    <cellStyle name="Total 5 4 3 2 3" xfId="44756"/>
    <cellStyle name="Total 5 4 3 3" xfId="44757"/>
    <cellStyle name="Total 5 4 3 4" xfId="44758"/>
    <cellStyle name="Total 5 4 4" xfId="44759"/>
    <cellStyle name="Total 5 4 4 2" xfId="44760"/>
    <cellStyle name="Total 5 4 4 2 2" xfId="44761"/>
    <cellStyle name="Total 5 4 4 3" xfId="44762"/>
    <cellStyle name="Total 5 4 5" xfId="44763"/>
    <cellStyle name="Total 5 4 5 2" xfId="44764"/>
    <cellStyle name="Total 5 4 5 2 2" xfId="44765"/>
    <cellStyle name="Total 5 4 5 3" xfId="44766"/>
    <cellStyle name="Total 5 4 6" xfId="44767"/>
    <cellStyle name="Total 5 4 6 2" xfId="44768"/>
    <cellStyle name="Total 5 4 6 2 2" xfId="44769"/>
    <cellStyle name="Total 5 4 6 3" xfId="44770"/>
    <cellStyle name="Total 5 4 7" xfId="44771"/>
    <cellStyle name="Total 5 4 7 2" xfId="44772"/>
    <cellStyle name="Total 5 4 7 2 2" xfId="44773"/>
    <cellStyle name="Total 5 4 7 3" xfId="44774"/>
    <cellStyle name="Total 5 4 8" xfId="44775"/>
    <cellStyle name="Total 5 4 8 2" xfId="44776"/>
    <cellStyle name="Total 5 4 8 2 2" xfId="44777"/>
    <cellStyle name="Total 5 4 8 3" xfId="44778"/>
    <cellStyle name="Total 5 4 9" xfId="44779"/>
    <cellStyle name="Total 5 4 9 2" xfId="44780"/>
    <cellStyle name="Total 5 4 9 2 2" xfId="44781"/>
    <cellStyle name="Total 5 4 9 3" xfId="44782"/>
    <cellStyle name="Total 5 5" xfId="44783"/>
    <cellStyle name="Total 5 5 10" xfId="44784"/>
    <cellStyle name="Total 5 5 10 2" xfId="44785"/>
    <cellStyle name="Total 5 5 10 2 2" xfId="44786"/>
    <cellStyle name="Total 5 5 10 3" xfId="44787"/>
    <cellStyle name="Total 5 5 11" xfId="44788"/>
    <cellStyle name="Total 5 5 11 2" xfId="44789"/>
    <cellStyle name="Total 5 5 11 2 2" xfId="44790"/>
    <cellStyle name="Total 5 5 11 3" xfId="44791"/>
    <cellStyle name="Total 5 5 12" xfId="44792"/>
    <cellStyle name="Total 5 5 12 2" xfId="44793"/>
    <cellStyle name="Total 5 5 12 2 2" xfId="44794"/>
    <cellStyle name="Total 5 5 12 3" xfId="44795"/>
    <cellStyle name="Total 5 5 13" xfId="44796"/>
    <cellStyle name="Total 5 5 13 2" xfId="44797"/>
    <cellStyle name="Total 5 5 13 2 2" xfId="44798"/>
    <cellStyle name="Total 5 5 13 3" xfId="44799"/>
    <cellStyle name="Total 5 5 14" xfId="44800"/>
    <cellStyle name="Total 5 5 14 2" xfId="44801"/>
    <cellStyle name="Total 5 5 14 2 2" xfId="44802"/>
    <cellStyle name="Total 5 5 14 3" xfId="44803"/>
    <cellStyle name="Total 5 5 15" xfId="44804"/>
    <cellStyle name="Total 5 5 15 2" xfId="44805"/>
    <cellStyle name="Total 5 5 15 2 2" xfId="44806"/>
    <cellStyle name="Total 5 5 15 3" xfId="44807"/>
    <cellStyle name="Total 5 5 16" xfId="44808"/>
    <cellStyle name="Total 5 5 16 2" xfId="44809"/>
    <cellStyle name="Total 5 5 16 2 2" xfId="44810"/>
    <cellStyle name="Total 5 5 16 3" xfId="44811"/>
    <cellStyle name="Total 5 5 17" xfId="44812"/>
    <cellStyle name="Total 5 5 17 2" xfId="44813"/>
    <cellStyle name="Total 5 5 17 2 2" xfId="44814"/>
    <cellStyle name="Total 5 5 17 3" xfId="44815"/>
    <cellStyle name="Total 5 5 18" xfId="44816"/>
    <cellStyle name="Total 5 5 18 2" xfId="44817"/>
    <cellStyle name="Total 5 5 18 2 2" xfId="44818"/>
    <cellStyle name="Total 5 5 18 3" xfId="44819"/>
    <cellStyle name="Total 5 5 19" xfId="44820"/>
    <cellStyle name="Total 5 5 19 2" xfId="44821"/>
    <cellStyle name="Total 5 5 19 2 2" xfId="44822"/>
    <cellStyle name="Total 5 5 19 3" xfId="44823"/>
    <cellStyle name="Total 5 5 2" xfId="44824"/>
    <cellStyle name="Total 5 5 2 10" xfId="44825"/>
    <cellStyle name="Total 5 5 2 10 2" xfId="44826"/>
    <cellStyle name="Total 5 5 2 10 2 2" xfId="44827"/>
    <cellStyle name="Total 5 5 2 10 3" xfId="44828"/>
    <cellStyle name="Total 5 5 2 11" xfId="44829"/>
    <cellStyle name="Total 5 5 2 11 2" xfId="44830"/>
    <cellStyle name="Total 5 5 2 11 2 2" xfId="44831"/>
    <cellStyle name="Total 5 5 2 11 3" xfId="44832"/>
    <cellStyle name="Total 5 5 2 12" xfId="44833"/>
    <cellStyle name="Total 5 5 2 12 2" xfId="44834"/>
    <cellStyle name="Total 5 5 2 12 2 2" xfId="44835"/>
    <cellStyle name="Total 5 5 2 12 3" xfId="44836"/>
    <cellStyle name="Total 5 5 2 13" xfId="44837"/>
    <cellStyle name="Total 5 5 2 13 2" xfId="44838"/>
    <cellStyle name="Total 5 5 2 13 2 2" xfId="44839"/>
    <cellStyle name="Total 5 5 2 13 3" xfId="44840"/>
    <cellStyle name="Total 5 5 2 14" xfId="44841"/>
    <cellStyle name="Total 5 5 2 14 2" xfId="44842"/>
    <cellStyle name="Total 5 5 2 14 2 2" xfId="44843"/>
    <cellStyle name="Total 5 5 2 14 3" xfId="44844"/>
    <cellStyle name="Total 5 5 2 15" xfId="44845"/>
    <cellStyle name="Total 5 5 2 15 2" xfId="44846"/>
    <cellStyle name="Total 5 5 2 15 2 2" xfId="44847"/>
    <cellStyle name="Total 5 5 2 15 3" xfId="44848"/>
    <cellStyle name="Total 5 5 2 16" xfId="44849"/>
    <cellStyle name="Total 5 5 2 16 2" xfId="44850"/>
    <cellStyle name="Total 5 5 2 16 2 2" xfId="44851"/>
    <cellStyle name="Total 5 5 2 16 3" xfId="44852"/>
    <cellStyle name="Total 5 5 2 17" xfId="44853"/>
    <cellStyle name="Total 5 5 2 17 2" xfId="44854"/>
    <cellStyle name="Total 5 5 2 17 2 2" xfId="44855"/>
    <cellStyle name="Total 5 5 2 17 3" xfId="44856"/>
    <cellStyle name="Total 5 5 2 18" xfId="44857"/>
    <cellStyle name="Total 5 5 2 18 2" xfId="44858"/>
    <cellStyle name="Total 5 5 2 18 2 2" xfId="44859"/>
    <cellStyle name="Total 5 5 2 18 3" xfId="44860"/>
    <cellStyle name="Total 5 5 2 19" xfId="44861"/>
    <cellStyle name="Total 5 5 2 19 2" xfId="44862"/>
    <cellStyle name="Total 5 5 2 19 2 2" xfId="44863"/>
    <cellStyle name="Total 5 5 2 19 3" xfId="44864"/>
    <cellStyle name="Total 5 5 2 2" xfId="44865"/>
    <cellStyle name="Total 5 5 2 2 2" xfId="44866"/>
    <cellStyle name="Total 5 5 2 2 2 2" xfId="44867"/>
    <cellStyle name="Total 5 5 2 2 3" xfId="44868"/>
    <cellStyle name="Total 5 5 2 20" xfId="44869"/>
    <cellStyle name="Total 5 5 2 20 2" xfId="44870"/>
    <cellStyle name="Total 5 5 2 20 2 2" xfId="44871"/>
    <cellStyle name="Total 5 5 2 20 3" xfId="44872"/>
    <cellStyle name="Total 5 5 2 21" xfId="44873"/>
    <cellStyle name="Total 5 5 2 21 2" xfId="44874"/>
    <cellStyle name="Total 5 5 2 22" xfId="44875"/>
    <cellStyle name="Total 5 5 2 3" xfId="44876"/>
    <cellStyle name="Total 5 5 2 3 2" xfId="44877"/>
    <cellStyle name="Total 5 5 2 3 2 2" xfId="44878"/>
    <cellStyle name="Total 5 5 2 3 3" xfId="44879"/>
    <cellStyle name="Total 5 5 2 4" xfId="44880"/>
    <cellStyle name="Total 5 5 2 4 2" xfId="44881"/>
    <cellStyle name="Total 5 5 2 4 2 2" xfId="44882"/>
    <cellStyle name="Total 5 5 2 4 3" xfId="44883"/>
    <cellStyle name="Total 5 5 2 5" xfId="44884"/>
    <cellStyle name="Total 5 5 2 5 2" xfId="44885"/>
    <cellStyle name="Total 5 5 2 5 2 2" xfId="44886"/>
    <cellStyle name="Total 5 5 2 5 3" xfId="44887"/>
    <cellStyle name="Total 5 5 2 6" xfId="44888"/>
    <cellStyle name="Total 5 5 2 6 2" xfId="44889"/>
    <cellStyle name="Total 5 5 2 6 2 2" xfId="44890"/>
    <cellStyle name="Total 5 5 2 6 3" xfId="44891"/>
    <cellStyle name="Total 5 5 2 7" xfId="44892"/>
    <cellStyle name="Total 5 5 2 7 2" xfId="44893"/>
    <cellStyle name="Total 5 5 2 7 2 2" xfId="44894"/>
    <cellStyle name="Total 5 5 2 7 3" xfId="44895"/>
    <cellStyle name="Total 5 5 2 8" xfId="44896"/>
    <cellStyle name="Total 5 5 2 8 2" xfId="44897"/>
    <cellStyle name="Total 5 5 2 8 2 2" xfId="44898"/>
    <cellStyle name="Total 5 5 2 8 3" xfId="44899"/>
    <cellStyle name="Total 5 5 2 9" xfId="44900"/>
    <cellStyle name="Total 5 5 2 9 2" xfId="44901"/>
    <cellStyle name="Total 5 5 2 9 2 2" xfId="44902"/>
    <cellStyle name="Total 5 5 2 9 3" xfId="44903"/>
    <cellStyle name="Total 5 5 20" xfId="44904"/>
    <cellStyle name="Total 5 5 20 2" xfId="44905"/>
    <cellStyle name="Total 5 5 20 2 2" xfId="44906"/>
    <cellStyle name="Total 5 5 20 3" xfId="44907"/>
    <cellStyle name="Total 5 5 21" xfId="44908"/>
    <cellStyle name="Total 5 5 21 2" xfId="44909"/>
    <cellStyle name="Total 5 5 21 2 2" xfId="44910"/>
    <cellStyle name="Total 5 5 21 3" xfId="44911"/>
    <cellStyle name="Total 5 5 22" xfId="44912"/>
    <cellStyle name="Total 5 5 22 2" xfId="44913"/>
    <cellStyle name="Total 5 5 23" xfId="44914"/>
    <cellStyle name="Total 5 5 3" xfId="44915"/>
    <cellStyle name="Total 5 5 3 2" xfId="44916"/>
    <cellStyle name="Total 5 5 3 2 2" xfId="44917"/>
    <cellStyle name="Total 5 5 3 3" xfId="44918"/>
    <cellStyle name="Total 5 5 4" xfId="44919"/>
    <cellStyle name="Total 5 5 4 2" xfId="44920"/>
    <cellStyle name="Total 5 5 4 2 2" xfId="44921"/>
    <cellStyle name="Total 5 5 4 3" xfId="44922"/>
    <cellStyle name="Total 5 5 5" xfId="44923"/>
    <cellStyle name="Total 5 5 5 2" xfId="44924"/>
    <cellStyle name="Total 5 5 5 2 2" xfId="44925"/>
    <cellStyle name="Total 5 5 5 3" xfId="44926"/>
    <cellStyle name="Total 5 5 6" xfId="44927"/>
    <cellStyle name="Total 5 5 6 2" xfId="44928"/>
    <cellStyle name="Total 5 5 6 2 2" xfId="44929"/>
    <cellStyle name="Total 5 5 6 3" xfId="44930"/>
    <cellStyle name="Total 5 5 7" xfId="44931"/>
    <cellStyle name="Total 5 5 7 2" xfId="44932"/>
    <cellStyle name="Total 5 5 7 2 2" xfId="44933"/>
    <cellStyle name="Total 5 5 7 3" xfId="44934"/>
    <cellStyle name="Total 5 5 8" xfId="44935"/>
    <cellStyle name="Total 5 5 8 2" xfId="44936"/>
    <cellStyle name="Total 5 5 8 2 2" xfId="44937"/>
    <cellStyle name="Total 5 5 8 3" xfId="44938"/>
    <cellStyle name="Total 5 5 9" xfId="44939"/>
    <cellStyle name="Total 5 5 9 2" xfId="44940"/>
    <cellStyle name="Total 5 5 9 2 2" xfId="44941"/>
    <cellStyle name="Total 5 5 9 3" xfId="44942"/>
    <cellStyle name="Total 5 6" xfId="44943"/>
    <cellStyle name="Total 5 6 10" xfId="44944"/>
    <cellStyle name="Total 5 6 10 2" xfId="44945"/>
    <cellStyle name="Total 5 6 10 2 2" xfId="44946"/>
    <cellStyle name="Total 5 6 10 3" xfId="44947"/>
    <cellStyle name="Total 5 6 11" xfId="44948"/>
    <cellStyle name="Total 5 6 11 2" xfId="44949"/>
    <cellStyle name="Total 5 6 11 2 2" xfId="44950"/>
    <cellStyle name="Total 5 6 11 3" xfId="44951"/>
    <cellStyle name="Total 5 6 12" xfId="44952"/>
    <cellStyle name="Total 5 6 12 2" xfId="44953"/>
    <cellStyle name="Total 5 6 12 2 2" xfId="44954"/>
    <cellStyle name="Total 5 6 12 3" xfId="44955"/>
    <cellStyle name="Total 5 6 13" xfId="44956"/>
    <cellStyle name="Total 5 6 13 2" xfId="44957"/>
    <cellStyle name="Total 5 6 13 2 2" xfId="44958"/>
    <cellStyle name="Total 5 6 13 3" xfId="44959"/>
    <cellStyle name="Total 5 6 14" xfId="44960"/>
    <cellStyle name="Total 5 6 14 2" xfId="44961"/>
    <cellStyle name="Total 5 6 14 2 2" xfId="44962"/>
    <cellStyle name="Total 5 6 14 3" xfId="44963"/>
    <cellStyle name="Total 5 6 15" xfId="44964"/>
    <cellStyle name="Total 5 6 15 2" xfId="44965"/>
    <cellStyle name="Total 5 6 15 2 2" xfId="44966"/>
    <cellStyle name="Total 5 6 15 3" xfId="44967"/>
    <cellStyle name="Total 5 6 16" xfId="44968"/>
    <cellStyle name="Total 5 6 16 2" xfId="44969"/>
    <cellStyle name="Total 5 6 16 2 2" xfId="44970"/>
    <cellStyle name="Total 5 6 16 3" xfId="44971"/>
    <cellStyle name="Total 5 6 17" xfId="44972"/>
    <cellStyle name="Total 5 6 17 2" xfId="44973"/>
    <cellStyle name="Total 5 6 17 2 2" xfId="44974"/>
    <cellStyle name="Total 5 6 17 3" xfId="44975"/>
    <cellStyle name="Total 5 6 18" xfId="44976"/>
    <cellStyle name="Total 5 6 18 2" xfId="44977"/>
    <cellStyle name="Total 5 6 18 2 2" xfId="44978"/>
    <cellStyle name="Total 5 6 18 3" xfId="44979"/>
    <cellStyle name="Total 5 6 19" xfId="44980"/>
    <cellStyle name="Total 5 6 19 2" xfId="44981"/>
    <cellStyle name="Total 5 6 19 2 2" xfId="44982"/>
    <cellStyle name="Total 5 6 19 3" xfId="44983"/>
    <cellStyle name="Total 5 6 2" xfId="44984"/>
    <cellStyle name="Total 5 6 2 2" xfId="44985"/>
    <cellStyle name="Total 5 6 2 2 2" xfId="44986"/>
    <cellStyle name="Total 5 6 2 3" xfId="44987"/>
    <cellStyle name="Total 5 6 20" xfId="44988"/>
    <cellStyle name="Total 5 6 20 2" xfId="44989"/>
    <cellStyle name="Total 5 6 20 2 2" xfId="44990"/>
    <cellStyle name="Total 5 6 20 3" xfId="44991"/>
    <cellStyle name="Total 5 6 21" xfId="44992"/>
    <cellStyle name="Total 5 6 21 2" xfId="44993"/>
    <cellStyle name="Total 5 6 22" xfId="44994"/>
    <cellStyle name="Total 5 6 3" xfId="44995"/>
    <cellStyle name="Total 5 6 3 2" xfId="44996"/>
    <cellStyle name="Total 5 6 3 2 2" xfId="44997"/>
    <cellStyle name="Total 5 6 3 3" xfId="44998"/>
    <cellStyle name="Total 5 6 4" xfId="44999"/>
    <cellStyle name="Total 5 6 4 2" xfId="45000"/>
    <cellStyle name="Total 5 6 4 2 2" xfId="45001"/>
    <cellStyle name="Total 5 6 4 3" xfId="45002"/>
    <cellStyle name="Total 5 6 5" xfId="45003"/>
    <cellStyle name="Total 5 6 5 2" xfId="45004"/>
    <cellStyle name="Total 5 6 5 2 2" xfId="45005"/>
    <cellStyle name="Total 5 6 5 3" xfId="45006"/>
    <cellStyle name="Total 5 6 6" xfId="45007"/>
    <cellStyle name="Total 5 6 6 2" xfId="45008"/>
    <cellStyle name="Total 5 6 6 2 2" xfId="45009"/>
    <cellStyle name="Total 5 6 6 3" xfId="45010"/>
    <cellStyle name="Total 5 6 7" xfId="45011"/>
    <cellStyle name="Total 5 6 7 2" xfId="45012"/>
    <cellStyle name="Total 5 6 7 2 2" xfId="45013"/>
    <cellStyle name="Total 5 6 7 3" xfId="45014"/>
    <cellStyle name="Total 5 6 8" xfId="45015"/>
    <cellStyle name="Total 5 6 8 2" xfId="45016"/>
    <cellStyle name="Total 5 6 8 2 2" xfId="45017"/>
    <cellStyle name="Total 5 6 8 3" xfId="45018"/>
    <cellStyle name="Total 5 6 9" xfId="45019"/>
    <cellStyle name="Total 5 6 9 2" xfId="45020"/>
    <cellStyle name="Total 5 6 9 2 2" xfId="45021"/>
    <cellStyle name="Total 5 6 9 3" xfId="45022"/>
    <cellStyle name="Total 5 7" xfId="45023"/>
    <cellStyle name="Total 5 7 2" xfId="45024"/>
    <cellStyle name="Total 5 7 2 2" xfId="45025"/>
    <cellStyle name="Total 5 7 3" xfId="45026"/>
    <cellStyle name="Total 5 8" xfId="45027"/>
    <cellStyle name="Total 5 8 2" xfId="45028"/>
    <cellStyle name="Total 5 8 2 2" xfId="45029"/>
    <cellStyle name="Total 5 8 3" xfId="45030"/>
    <cellStyle name="Total 5 9" xfId="45031"/>
    <cellStyle name="Total 5 9 2" xfId="45032"/>
    <cellStyle name="Total 5 9 2 2" xfId="45033"/>
    <cellStyle name="Total 5 9 3" xfId="45034"/>
    <cellStyle name="Total 6" xfId="45035"/>
    <cellStyle name="Total 6 10" xfId="45036"/>
    <cellStyle name="Total 6 10 2" xfId="45037"/>
    <cellStyle name="Total 6 10 2 2" xfId="45038"/>
    <cellStyle name="Total 6 10 3" xfId="45039"/>
    <cellStyle name="Total 6 11" xfId="45040"/>
    <cellStyle name="Total 6 11 2" xfId="45041"/>
    <cellStyle name="Total 6 11 2 2" xfId="45042"/>
    <cellStyle name="Total 6 11 3" xfId="45043"/>
    <cellStyle name="Total 6 12" xfId="45044"/>
    <cellStyle name="Total 6 12 2" xfId="45045"/>
    <cellStyle name="Total 6 12 2 2" xfId="45046"/>
    <cellStyle name="Total 6 12 3" xfId="45047"/>
    <cellStyle name="Total 6 13" xfId="45048"/>
    <cellStyle name="Total 6 13 2" xfId="45049"/>
    <cellStyle name="Total 6 13 2 2" xfId="45050"/>
    <cellStyle name="Total 6 13 3" xfId="45051"/>
    <cellStyle name="Total 6 14" xfId="45052"/>
    <cellStyle name="Total 6 14 2" xfId="45053"/>
    <cellStyle name="Total 6 14 2 2" xfId="45054"/>
    <cellStyle name="Total 6 14 3" xfId="45055"/>
    <cellStyle name="Total 6 15" xfId="45056"/>
    <cellStyle name="Total 6 15 2" xfId="45057"/>
    <cellStyle name="Total 6 15 2 2" xfId="45058"/>
    <cellStyle name="Total 6 15 3" xfId="45059"/>
    <cellStyle name="Total 6 16" xfId="45060"/>
    <cellStyle name="Total 6 16 2" xfId="45061"/>
    <cellStyle name="Total 6 16 2 2" xfId="45062"/>
    <cellStyle name="Total 6 16 3" xfId="45063"/>
    <cellStyle name="Total 6 17" xfId="45064"/>
    <cellStyle name="Total 6 17 2" xfId="45065"/>
    <cellStyle name="Total 6 17 2 2" xfId="45066"/>
    <cellStyle name="Total 6 17 3" xfId="45067"/>
    <cellStyle name="Total 6 18" xfId="45068"/>
    <cellStyle name="Total 6 18 2" xfId="45069"/>
    <cellStyle name="Total 6 18 2 2" xfId="45070"/>
    <cellStyle name="Total 6 18 3" xfId="45071"/>
    <cellStyle name="Total 6 19" xfId="45072"/>
    <cellStyle name="Total 6 19 2" xfId="45073"/>
    <cellStyle name="Total 6 19 2 2" xfId="45074"/>
    <cellStyle name="Total 6 19 3" xfId="45075"/>
    <cellStyle name="Total 6 2" xfId="45076"/>
    <cellStyle name="Total 6 2 10" xfId="45077"/>
    <cellStyle name="Total 6 2 10 2" xfId="45078"/>
    <cellStyle name="Total 6 2 10 2 2" xfId="45079"/>
    <cellStyle name="Total 6 2 10 3" xfId="45080"/>
    <cellStyle name="Total 6 2 11" xfId="45081"/>
    <cellStyle name="Total 6 2 11 2" xfId="45082"/>
    <cellStyle name="Total 6 2 11 2 2" xfId="45083"/>
    <cellStyle name="Total 6 2 11 3" xfId="45084"/>
    <cellStyle name="Total 6 2 12" xfId="45085"/>
    <cellStyle name="Total 6 2 12 2" xfId="45086"/>
    <cellStyle name="Total 6 2 12 2 2" xfId="45087"/>
    <cellStyle name="Total 6 2 12 3" xfId="45088"/>
    <cellStyle name="Total 6 2 13" xfId="45089"/>
    <cellStyle name="Total 6 2 13 2" xfId="45090"/>
    <cellStyle name="Total 6 2 13 2 2" xfId="45091"/>
    <cellStyle name="Total 6 2 13 3" xfId="45092"/>
    <cellStyle name="Total 6 2 14" xfId="45093"/>
    <cellStyle name="Total 6 2 14 2" xfId="45094"/>
    <cellStyle name="Total 6 2 14 2 2" xfId="45095"/>
    <cellStyle name="Total 6 2 14 3" xfId="45096"/>
    <cellStyle name="Total 6 2 15" xfId="45097"/>
    <cellStyle name="Total 6 2 15 2" xfId="45098"/>
    <cellStyle name="Total 6 2 15 2 2" xfId="45099"/>
    <cellStyle name="Total 6 2 15 3" xfId="45100"/>
    <cellStyle name="Total 6 2 16" xfId="45101"/>
    <cellStyle name="Total 6 2 16 2" xfId="45102"/>
    <cellStyle name="Total 6 2 16 2 2" xfId="45103"/>
    <cellStyle name="Total 6 2 16 3" xfId="45104"/>
    <cellStyle name="Total 6 2 17" xfId="45105"/>
    <cellStyle name="Total 6 2 17 2" xfId="45106"/>
    <cellStyle name="Total 6 2 17 2 2" xfId="45107"/>
    <cellStyle name="Total 6 2 17 3" xfId="45108"/>
    <cellStyle name="Total 6 2 18" xfId="45109"/>
    <cellStyle name="Total 6 2 18 2" xfId="45110"/>
    <cellStyle name="Total 6 2 18 2 2" xfId="45111"/>
    <cellStyle name="Total 6 2 18 3" xfId="45112"/>
    <cellStyle name="Total 6 2 19" xfId="45113"/>
    <cellStyle name="Total 6 2 19 2" xfId="45114"/>
    <cellStyle name="Total 6 2 19 2 2" xfId="45115"/>
    <cellStyle name="Total 6 2 19 3" xfId="45116"/>
    <cellStyle name="Total 6 2 2" xfId="45117"/>
    <cellStyle name="Total 6 2 2 10" xfId="45118"/>
    <cellStyle name="Total 6 2 2 10 2" xfId="45119"/>
    <cellStyle name="Total 6 2 2 10 2 2" xfId="45120"/>
    <cellStyle name="Total 6 2 2 10 3" xfId="45121"/>
    <cellStyle name="Total 6 2 2 11" xfId="45122"/>
    <cellStyle name="Total 6 2 2 11 2" xfId="45123"/>
    <cellStyle name="Total 6 2 2 11 2 2" xfId="45124"/>
    <cellStyle name="Total 6 2 2 11 3" xfId="45125"/>
    <cellStyle name="Total 6 2 2 12" xfId="45126"/>
    <cellStyle name="Total 6 2 2 12 2" xfId="45127"/>
    <cellStyle name="Total 6 2 2 12 2 2" xfId="45128"/>
    <cellStyle name="Total 6 2 2 12 3" xfId="45129"/>
    <cellStyle name="Total 6 2 2 13" xfId="45130"/>
    <cellStyle name="Total 6 2 2 13 2" xfId="45131"/>
    <cellStyle name="Total 6 2 2 13 2 2" xfId="45132"/>
    <cellStyle name="Total 6 2 2 13 3" xfId="45133"/>
    <cellStyle name="Total 6 2 2 14" xfId="45134"/>
    <cellStyle name="Total 6 2 2 14 2" xfId="45135"/>
    <cellStyle name="Total 6 2 2 14 2 2" xfId="45136"/>
    <cellStyle name="Total 6 2 2 14 3" xfId="45137"/>
    <cellStyle name="Total 6 2 2 15" xfId="45138"/>
    <cellStyle name="Total 6 2 2 15 2" xfId="45139"/>
    <cellStyle name="Total 6 2 2 15 2 2" xfId="45140"/>
    <cellStyle name="Total 6 2 2 15 3" xfId="45141"/>
    <cellStyle name="Total 6 2 2 16" xfId="45142"/>
    <cellStyle name="Total 6 2 2 16 2" xfId="45143"/>
    <cellStyle name="Total 6 2 2 16 2 2" xfId="45144"/>
    <cellStyle name="Total 6 2 2 16 3" xfId="45145"/>
    <cellStyle name="Total 6 2 2 17" xfId="45146"/>
    <cellStyle name="Total 6 2 2 17 2" xfId="45147"/>
    <cellStyle name="Total 6 2 2 17 2 2" xfId="45148"/>
    <cellStyle name="Total 6 2 2 17 3" xfId="45149"/>
    <cellStyle name="Total 6 2 2 18" xfId="45150"/>
    <cellStyle name="Total 6 2 2 18 2" xfId="45151"/>
    <cellStyle name="Total 6 2 2 19" xfId="45152"/>
    <cellStyle name="Total 6 2 2 2" xfId="45153"/>
    <cellStyle name="Total 6 2 2 2 10" xfId="45154"/>
    <cellStyle name="Total 6 2 2 2 10 2" xfId="45155"/>
    <cellStyle name="Total 6 2 2 2 10 2 2" xfId="45156"/>
    <cellStyle name="Total 6 2 2 2 10 3" xfId="45157"/>
    <cellStyle name="Total 6 2 2 2 11" xfId="45158"/>
    <cellStyle name="Total 6 2 2 2 11 2" xfId="45159"/>
    <cellStyle name="Total 6 2 2 2 11 2 2" xfId="45160"/>
    <cellStyle name="Total 6 2 2 2 11 3" xfId="45161"/>
    <cellStyle name="Total 6 2 2 2 12" xfId="45162"/>
    <cellStyle name="Total 6 2 2 2 12 2" xfId="45163"/>
    <cellStyle name="Total 6 2 2 2 12 2 2" xfId="45164"/>
    <cellStyle name="Total 6 2 2 2 12 3" xfId="45165"/>
    <cellStyle name="Total 6 2 2 2 13" xfId="45166"/>
    <cellStyle name="Total 6 2 2 2 13 2" xfId="45167"/>
    <cellStyle name="Total 6 2 2 2 13 2 2" xfId="45168"/>
    <cellStyle name="Total 6 2 2 2 13 3" xfId="45169"/>
    <cellStyle name="Total 6 2 2 2 14" xfId="45170"/>
    <cellStyle name="Total 6 2 2 2 14 2" xfId="45171"/>
    <cellStyle name="Total 6 2 2 2 14 2 2" xfId="45172"/>
    <cellStyle name="Total 6 2 2 2 14 3" xfId="45173"/>
    <cellStyle name="Total 6 2 2 2 15" xfId="45174"/>
    <cellStyle name="Total 6 2 2 2 15 2" xfId="45175"/>
    <cellStyle name="Total 6 2 2 2 15 2 2" xfId="45176"/>
    <cellStyle name="Total 6 2 2 2 15 3" xfId="45177"/>
    <cellStyle name="Total 6 2 2 2 16" xfId="45178"/>
    <cellStyle name="Total 6 2 2 2 16 2" xfId="45179"/>
    <cellStyle name="Total 6 2 2 2 16 2 2" xfId="45180"/>
    <cellStyle name="Total 6 2 2 2 16 3" xfId="45181"/>
    <cellStyle name="Total 6 2 2 2 17" xfId="45182"/>
    <cellStyle name="Total 6 2 2 2 17 2" xfId="45183"/>
    <cellStyle name="Total 6 2 2 2 17 2 2" xfId="45184"/>
    <cellStyle name="Total 6 2 2 2 17 3" xfId="45185"/>
    <cellStyle name="Total 6 2 2 2 18" xfId="45186"/>
    <cellStyle name="Total 6 2 2 2 18 2" xfId="45187"/>
    <cellStyle name="Total 6 2 2 2 18 2 2" xfId="45188"/>
    <cellStyle name="Total 6 2 2 2 18 3" xfId="45189"/>
    <cellStyle name="Total 6 2 2 2 19" xfId="45190"/>
    <cellStyle name="Total 6 2 2 2 19 2" xfId="45191"/>
    <cellStyle name="Total 6 2 2 2 19 2 2" xfId="45192"/>
    <cellStyle name="Total 6 2 2 2 19 3" xfId="45193"/>
    <cellStyle name="Total 6 2 2 2 2" xfId="45194"/>
    <cellStyle name="Total 6 2 2 2 2 2" xfId="45195"/>
    <cellStyle name="Total 6 2 2 2 2 2 2" xfId="45196"/>
    <cellStyle name="Total 6 2 2 2 2 3" xfId="45197"/>
    <cellStyle name="Total 6 2 2 2 20" xfId="45198"/>
    <cellStyle name="Total 6 2 2 2 20 2" xfId="45199"/>
    <cellStyle name="Total 6 2 2 2 20 2 2" xfId="45200"/>
    <cellStyle name="Total 6 2 2 2 20 3" xfId="45201"/>
    <cellStyle name="Total 6 2 2 2 21" xfId="45202"/>
    <cellStyle name="Total 6 2 2 2 21 2" xfId="45203"/>
    <cellStyle name="Total 6 2 2 2 22" xfId="45204"/>
    <cellStyle name="Total 6 2 2 2 3" xfId="45205"/>
    <cellStyle name="Total 6 2 2 2 3 2" xfId="45206"/>
    <cellStyle name="Total 6 2 2 2 3 2 2" xfId="45207"/>
    <cellStyle name="Total 6 2 2 2 3 3" xfId="45208"/>
    <cellStyle name="Total 6 2 2 2 4" xfId="45209"/>
    <cellStyle name="Total 6 2 2 2 4 2" xfId="45210"/>
    <cellStyle name="Total 6 2 2 2 4 2 2" xfId="45211"/>
    <cellStyle name="Total 6 2 2 2 4 3" xfId="45212"/>
    <cellStyle name="Total 6 2 2 2 5" xfId="45213"/>
    <cellStyle name="Total 6 2 2 2 5 2" xfId="45214"/>
    <cellStyle name="Total 6 2 2 2 5 2 2" xfId="45215"/>
    <cellStyle name="Total 6 2 2 2 5 3" xfId="45216"/>
    <cellStyle name="Total 6 2 2 2 6" xfId="45217"/>
    <cellStyle name="Total 6 2 2 2 6 2" xfId="45218"/>
    <cellStyle name="Total 6 2 2 2 6 2 2" xfId="45219"/>
    <cellStyle name="Total 6 2 2 2 6 3" xfId="45220"/>
    <cellStyle name="Total 6 2 2 2 7" xfId="45221"/>
    <cellStyle name="Total 6 2 2 2 7 2" xfId="45222"/>
    <cellStyle name="Total 6 2 2 2 7 2 2" xfId="45223"/>
    <cellStyle name="Total 6 2 2 2 7 3" xfId="45224"/>
    <cellStyle name="Total 6 2 2 2 8" xfId="45225"/>
    <cellStyle name="Total 6 2 2 2 8 2" xfId="45226"/>
    <cellStyle name="Total 6 2 2 2 8 2 2" xfId="45227"/>
    <cellStyle name="Total 6 2 2 2 8 3" xfId="45228"/>
    <cellStyle name="Total 6 2 2 2 9" xfId="45229"/>
    <cellStyle name="Total 6 2 2 2 9 2" xfId="45230"/>
    <cellStyle name="Total 6 2 2 2 9 2 2" xfId="45231"/>
    <cellStyle name="Total 6 2 2 2 9 3" xfId="45232"/>
    <cellStyle name="Total 6 2 2 3" xfId="45233"/>
    <cellStyle name="Total 6 2 2 3 2" xfId="45234"/>
    <cellStyle name="Total 6 2 2 3 2 2" xfId="45235"/>
    <cellStyle name="Total 6 2 2 3 3" xfId="45236"/>
    <cellStyle name="Total 6 2 2 4" xfId="45237"/>
    <cellStyle name="Total 6 2 2 4 2" xfId="45238"/>
    <cellStyle name="Total 6 2 2 4 2 2" xfId="45239"/>
    <cellStyle name="Total 6 2 2 4 3" xfId="45240"/>
    <cellStyle name="Total 6 2 2 5" xfId="45241"/>
    <cellStyle name="Total 6 2 2 5 2" xfId="45242"/>
    <cellStyle name="Total 6 2 2 5 2 2" xfId="45243"/>
    <cellStyle name="Total 6 2 2 5 3" xfId="45244"/>
    <cellStyle name="Total 6 2 2 6" xfId="45245"/>
    <cellStyle name="Total 6 2 2 6 2" xfId="45246"/>
    <cellStyle name="Total 6 2 2 6 2 2" xfId="45247"/>
    <cellStyle name="Total 6 2 2 6 3" xfId="45248"/>
    <cellStyle name="Total 6 2 2 7" xfId="45249"/>
    <cellStyle name="Total 6 2 2 7 2" xfId="45250"/>
    <cellStyle name="Total 6 2 2 7 2 2" xfId="45251"/>
    <cellStyle name="Total 6 2 2 7 3" xfId="45252"/>
    <cellStyle name="Total 6 2 2 8" xfId="45253"/>
    <cellStyle name="Total 6 2 2 8 2" xfId="45254"/>
    <cellStyle name="Total 6 2 2 8 2 2" xfId="45255"/>
    <cellStyle name="Total 6 2 2 8 3" xfId="45256"/>
    <cellStyle name="Total 6 2 2 9" xfId="45257"/>
    <cellStyle name="Total 6 2 2 9 2" xfId="45258"/>
    <cellStyle name="Total 6 2 2 9 2 2" xfId="45259"/>
    <cellStyle name="Total 6 2 2 9 3" xfId="45260"/>
    <cellStyle name="Total 6 2 20" xfId="45261"/>
    <cellStyle name="Total 6 2 20 2" xfId="45262"/>
    <cellStyle name="Total 6 2 20 2 2" xfId="45263"/>
    <cellStyle name="Total 6 2 20 3" xfId="45264"/>
    <cellStyle name="Total 6 2 21" xfId="45265"/>
    <cellStyle name="Total 6 2 21 2" xfId="45266"/>
    <cellStyle name="Total 6 2 22" xfId="45267"/>
    <cellStyle name="Total 6 2 3" xfId="45268"/>
    <cellStyle name="Total 6 2 3 10" xfId="45269"/>
    <cellStyle name="Total 6 2 3 10 2" xfId="45270"/>
    <cellStyle name="Total 6 2 3 10 2 2" xfId="45271"/>
    <cellStyle name="Total 6 2 3 10 3" xfId="45272"/>
    <cellStyle name="Total 6 2 3 11" xfId="45273"/>
    <cellStyle name="Total 6 2 3 11 2" xfId="45274"/>
    <cellStyle name="Total 6 2 3 11 2 2" xfId="45275"/>
    <cellStyle name="Total 6 2 3 11 3" xfId="45276"/>
    <cellStyle name="Total 6 2 3 12" xfId="45277"/>
    <cellStyle name="Total 6 2 3 12 2" xfId="45278"/>
    <cellStyle name="Total 6 2 3 12 2 2" xfId="45279"/>
    <cellStyle name="Total 6 2 3 12 3" xfId="45280"/>
    <cellStyle name="Total 6 2 3 13" xfId="45281"/>
    <cellStyle name="Total 6 2 3 13 2" xfId="45282"/>
    <cellStyle name="Total 6 2 3 13 2 2" xfId="45283"/>
    <cellStyle name="Total 6 2 3 13 3" xfId="45284"/>
    <cellStyle name="Total 6 2 3 14" xfId="45285"/>
    <cellStyle name="Total 6 2 3 14 2" xfId="45286"/>
    <cellStyle name="Total 6 2 3 14 2 2" xfId="45287"/>
    <cellStyle name="Total 6 2 3 14 3" xfId="45288"/>
    <cellStyle name="Total 6 2 3 15" xfId="45289"/>
    <cellStyle name="Total 6 2 3 15 2" xfId="45290"/>
    <cellStyle name="Total 6 2 3 15 2 2" xfId="45291"/>
    <cellStyle name="Total 6 2 3 15 3" xfId="45292"/>
    <cellStyle name="Total 6 2 3 16" xfId="45293"/>
    <cellStyle name="Total 6 2 3 16 2" xfId="45294"/>
    <cellStyle name="Total 6 2 3 16 2 2" xfId="45295"/>
    <cellStyle name="Total 6 2 3 16 3" xfId="45296"/>
    <cellStyle name="Total 6 2 3 17" xfId="45297"/>
    <cellStyle name="Total 6 2 3 17 2" xfId="45298"/>
    <cellStyle name="Total 6 2 3 17 2 2" xfId="45299"/>
    <cellStyle name="Total 6 2 3 17 3" xfId="45300"/>
    <cellStyle name="Total 6 2 3 18" xfId="45301"/>
    <cellStyle name="Total 6 2 3 18 2" xfId="45302"/>
    <cellStyle name="Total 6 2 3 19" xfId="45303"/>
    <cellStyle name="Total 6 2 3 2" xfId="45304"/>
    <cellStyle name="Total 6 2 3 2 10" xfId="45305"/>
    <cellStyle name="Total 6 2 3 2 10 2" xfId="45306"/>
    <cellStyle name="Total 6 2 3 2 10 2 2" xfId="45307"/>
    <cellStyle name="Total 6 2 3 2 10 3" xfId="45308"/>
    <cellStyle name="Total 6 2 3 2 11" xfId="45309"/>
    <cellStyle name="Total 6 2 3 2 11 2" xfId="45310"/>
    <cellStyle name="Total 6 2 3 2 11 2 2" xfId="45311"/>
    <cellStyle name="Total 6 2 3 2 11 3" xfId="45312"/>
    <cellStyle name="Total 6 2 3 2 12" xfId="45313"/>
    <cellStyle name="Total 6 2 3 2 12 2" xfId="45314"/>
    <cellStyle name="Total 6 2 3 2 12 2 2" xfId="45315"/>
    <cellStyle name="Total 6 2 3 2 12 3" xfId="45316"/>
    <cellStyle name="Total 6 2 3 2 13" xfId="45317"/>
    <cellStyle name="Total 6 2 3 2 13 2" xfId="45318"/>
    <cellStyle name="Total 6 2 3 2 13 2 2" xfId="45319"/>
    <cellStyle name="Total 6 2 3 2 13 3" xfId="45320"/>
    <cellStyle name="Total 6 2 3 2 14" xfId="45321"/>
    <cellStyle name="Total 6 2 3 2 14 2" xfId="45322"/>
    <cellStyle name="Total 6 2 3 2 14 2 2" xfId="45323"/>
    <cellStyle name="Total 6 2 3 2 14 3" xfId="45324"/>
    <cellStyle name="Total 6 2 3 2 15" xfId="45325"/>
    <cellStyle name="Total 6 2 3 2 15 2" xfId="45326"/>
    <cellStyle name="Total 6 2 3 2 15 2 2" xfId="45327"/>
    <cellStyle name="Total 6 2 3 2 15 3" xfId="45328"/>
    <cellStyle name="Total 6 2 3 2 16" xfId="45329"/>
    <cellStyle name="Total 6 2 3 2 16 2" xfId="45330"/>
    <cellStyle name="Total 6 2 3 2 16 2 2" xfId="45331"/>
    <cellStyle name="Total 6 2 3 2 16 3" xfId="45332"/>
    <cellStyle name="Total 6 2 3 2 17" xfId="45333"/>
    <cellStyle name="Total 6 2 3 2 17 2" xfId="45334"/>
    <cellStyle name="Total 6 2 3 2 17 2 2" xfId="45335"/>
    <cellStyle name="Total 6 2 3 2 17 3" xfId="45336"/>
    <cellStyle name="Total 6 2 3 2 18" xfId="45337"/>
    <cellStyle name="Total 6 2 3 2 18 2" xfId="45338"/>
    <cellStyle name="Total 6 2 3 2 18 2 2" xfId="45339"/>
    <cellStyle name="Total 6 2 3 2 18 3" xfId="45340"/>
    <cellStyle name="Total 6 2 3 2 19" xfId="45341"/>
    <cellStyle name="Total 6 2 3 2 19 2" xfId="45342"/>
    <cellStyle name="Total 6 2 3 2 19 2 2" xfId="45343"/>
    <cellStyle name="Total 6 2 3 2 19 3" xfId="45344"/>
    <cellStyle name="Total 6 2 3 2 2" xfId="45345"/>
    <cellStyle name="Total 6 2 3 2 2 2" xfId="45346"/>
    <cellStyle name="Total 6 2 3 2 2 2 2" xfId="45347"/>
    <cellStyle name="Total 6 2 3 2 2 3" xfId="45348"/>
    <cellStyle name="Total 6 2 3 2 20" xfId="45349"/>
    <cellStyle name="Total 6 2 3 2 20 2" xfId="45350"/>
    <cellStyle name="Total 6 2 3 2 20 2 2" xfId="45351"/>
    <cellStyle name="Total 6 2 3 2 20 3" xfId="45352"/>
    <cellStyle name="Total 6 2 3 2 21" xfId="45353"/>
    <cellStyle name="Total 6 2 3 2 21 2" xfId="45354"/>
    <cellStyle name="Total 6 2 3 2 22" xfId="45355"/>
    <cellStyle name="Total 6 2 3 2 3" xfId="45356"/>
    <cellStyle name="Total 6 2 3 2 3 2" xfId="45357"/>
    <cellStyle name="Total 6 2 3 2 3 2 2" xfId="45358"/>
    <cellStyle name="Total 6 2 3 2 3 3" xfId="45359"/>
    <cellStyle name="Total 6 2 3 2 4" xfId="45360"/>
    <cellStyle name="Total 6 2 3 2 4 2" xfId="45361"/>
    <cellStyle name="Total 6 2 3 2 4 2 2" xfId="45362"/>
    <cellStyle name="Total 6 2 3 2 4 3" xfId="45363"/>
    <cellStyle name="Total 6 2 3 2 5" xfId="45364"/>
    <cellStyle name="Total 6 2 3 2 5 2" xfId="45365"/>
    <cellStyle name="Total 6 2 3 2 5 2 2" xfId="45366"/>
    <cellStyle name="Total 6 2 3 2 5 3" xfId="45367"/>
    <cellStyle name="Total 6 2 3 2 6" xfId="45368"/>
    <cellStyle name="Total 6 2 3 2 6 2" xfId="45369"/>
    <cellStyle name="Total 6 2 3 2 6 2 2" xfId="45370"/>
    <cellStyle name="Total 6 2 3 2 6 3" xfId="45371"/>
    <cellStyle name="Total 6 2 3 2 7" xfId="45372"/>
    <cellStyle name="Total 6 2 3 2 7 2" xfId="45373"/>
    <cellStyle name="Total 6 2 3 2 7 2 2" xfId="45374"/>
    <cellStyle name="Total 6 2 3 2 7 3" xfId="45375"/>
    <cellStyle name="Total 6 2 3 2 8" xfId="45376"/>
    <cellStyle name="Total 6 2 3 2 8 2" xfId="45377"/>
    <cellStyle name="Total 6 2 3 2 8 2 2" xfId="45378"/>
    <cellStyle name="Total 6 2 3 2 8 3" xfId="45379"/>
    <cellStyle name="Total 6 2 3 2 9" xfId="45380"/>
    <cellStyle name="Total 6 2 3 2 9 2" xfId="45381"/>
    <cellStyle name="Total 6 2 3 2 9 2 2" xfId="45382"/>
    <cellStyle name="Total 6 2 3 2 9 3" xfId="45383"/>
    <cellStyle name="Total 6 2 3 3" xfId="45384"/>
    <cellStyle name="Total 6 2 3 3 2" xfId="45385"/>
    <cellStyle name="Total 6 2 3 3 2 2" xfId="45386"/>
    <cellStyle name="Total 6 2 3 3 3" xfId="45387"/>
    <cellStyle name="Total 6 2 3 4" xfId="45388"/>
    <cellStyle name="Total 6 2 3 4 2" xfId="45389"/>
    <cellStyle name="Total 6 2 3 4 2 2" xfId="45390"/>
    <cellStyle name="Total 6 2 3 4 3" xfId="45391"/>
    <cellStyle name="Total 6 2 3 5" xfId="45392"/>
    <cellStyle name="Total 6 2 3 5 2" xfId="45393"/>
    <cellStyle name="Total 6 2 3 5 2 2" xfId="45394"/>
    <cellStyle name="Total 6 2 3 5 3" xfId="45395"/>
    <cellStyle name="Total 6 2 3 6" xfId="45396"/>
    <cellStyle name="Total 6 2 3 6 2" xfId="45397"/>
    <cellStyle name="Total 6 2 3 6 2 2" xfId="45398"/>
    <cellStyle name="Total 6 2 3 6 3" xfId="45399"/>
    <cellStyle name="Total 6 2 3 7" xfId="45400"/>
    <cellStyle name="Total 6 2 3 7 2" xfId="45401"/>
    <cellStyle name="Total 6 2 3 7 2 2" xfId="45402"/>
    <cellStyle name="Total 6 2 3 7 3" xfId="45403"/>
    <cellStyle name="Total 6 2 3 8" xfId="45404"/>
    <cellStyle name="Total 6 2 3 8 2" xfId="45405"/>
    <cellStyle name="Total 6 2 3 8 2 2" xfId="45406"/>
    <cellStyle name="Total 6 2 3 8 3" xfId="45407"/>
    <cellStyle name="Total 6 2 3 9" xfId="45408"/>
    <cellStyle name="Total 6 2 3 9 2" xfId="45409"/>
    <cellStyle name="Total 6 2 3 9 2 2" xfId="45410"/>
    <cellStyle name="Total 6 2 3 9 3" xfId="45411"/>
    <cellStyle name="Total 6 2 4" xfId="45412"/>
    <cellStyle name="Total 6 2 4 10" xfId="45413"/>
    <cellStyle name="Total 6 2 4 10 2" xfId="45414"/>
    <cellStyle name="Total 6 2 4 10 2 2" xfId="45415"/>
    <cellStyle name="Total 6 2 4 10 3" xfId="45416"/>
    <cellStyle name="Total 6 2 4 11" xfId="45417"/>
    <cellStyle name="Total 6 2 4 11 2" xfId="45418"/>
    <cellStyle name="Total 6 2 4 11 2 2" xfId="45419"/>
    <cellStyle name="Total 6 2 4 11 3" xfId="45420"/>
    <cellStyle name="Total 6 2 4 12" xfId="45421"/>
    <cellStyle name="Total 6 2 4 12 2" xfId="45422"/>
    <cellStyle name="Total 6 2 4 12 2 2" xfId="45423"/>
    <cellStyle name="Total 6 2 4 12 3" xfId="45424"/>
    <cellStyle name="Total 6 2 4 13" xfId="45425"/>
    <cellStyle name="Total 6 2 4 13 2" xfId="45426"/>
    <cellStyle name="Total 6 2 4 13 2 2" xfId="45427"/>
    <cellStyle name="Total 6 2 4 13 3" xfId="45428"/>
    <cellStyle name="Total 6 2 4 14" xfId="45429"/>
    <cellStyle name="Total 6 2 4 14 2" xfId="45430"/>
    <cellStyle name="Total 6 2 4 14 2 2" xfId="45431"/>
    <cellStyle name="Total 6 2 4 14 3" xfId="45432"/>
    <cellStyle name="Total 6 2 4 15" xfId="45433"/>
    <cellStyle name="Total 6 2 4 15 2" xfId="45434"/>
    <cellStyle name="Total 6 2 4 15 2 2" xfId="45435"/>
    <cellStyle name="Total 6 2 4 15 3" xfId="45436"/>
    <cellStyle name="Total 6 2 4 16" xfId="45437"/>
    <cellStyle name="Total 6 2 4 16 2" xfId="45438"/>
    <cellStyle name="Total 6 2 4 16 2 2" xfId="45439"/>
    <cellStyle name="Total 6 2 4 16 3" xfId="45440"/>
    <cellStyle name="Total 6 2 4 17" xfId="45441"/>
    <cellStyle name="Total 6 2 4 17 2" xfId="45442"/>
    <cellStyle name="Total 6 2 4 17 2 2" xfId="45443"/>
    <cellStyle name="Total 6 2 4 17 3" xfId="45444"/>
    <cellStyle name="Total 6 2 4 18" xfId="45445"/>
    <cellStyle name="Total 6 2 4 18 2" xfId="45446"/>
    <cellStyle name="Total 6 2 4 18 2 2" xfId="45447"/>
    <cellStyle name="Total 6 2 4 18 3" xfId="45448"/>
    <cellStyle name="Total 6 2 4 19" xfId="45449"/>
    <cellStyle name="Total 6 2 4 19 2" xfId="45450"/>
    <cellStyle name="Total 6 2 4 19 2 2" xfId="45451"/>
    <cellStyle name="Total 6 2 4 19 3" xfId="45452"/>
    <cellStyle name="Total 6 2 4 2" xfId="45453"/>
    <cellStyle name="Total 6 2 4 2 10" xfId="45454"/>
    <cellStyle name="Total 6 2 4 2 10 2" xfId="45455"/>
    <cellStyle name="Total 6 2 4 2 10 2 2" xfId="45456"/>
    <cellStyle name="Total 6 2 4 2 10 3" xfId="45457"/>
    <cellStyle name="Total 6 2 4 2 11" xfId="45458"/>
    <cellStyle name="Total 6 2 4 2 11 2" xfId="45459"/>
    <cellStyle name="Total 6 2 4 2 11 2 2" xfId="45460"/>
    <cellStyle name="Total 6 2 4 2 11 3" xfId="45461"/>
    <cellStyle name="Total 6 2 4 2 12" xfId="45462"/>
    <cellStyle name="Total 6 2 4 2 12 2" xfId="45463"/>
    <cellStyle name="Total 6 2 4 2 12 2 2" xfId="45464"/>
    <cellStyle name="Total 6 2 4 2 12 3" xfId="45465"/>
    <cellStyle name="Total 6 2 4 2 13" xfId="45466"/>
    <cellStyle name="Total 6 2 4 2 13 2" xfId="45467"/>
    <cellStyle name="Total 6 2 4 2 13 2 2" xfId="45468"/>
    <cellStyle name="Total 6 2 4 2 13 3" xfId="45469"/>
    <cellStyle name="Total 6 2 4 2 14" xfId="45470"/>
    <cellStyle name="Total 6 2 4 2 14 2" xfId="45471"/>
    <cellStyle name="Total 6 2 4 2 14 2 2" xfId="45472"/>
    <cellStyle name="Total 6 2 4 2 14 3" xfId="45473"/>
    <cellStyle name="Total 6 2 4 2 15" xfId="45474"/>
    <cellStyle name="Total 6 2 4 2 15 2" xfId="45475"/>
    <cellStyle name="Total 6 2 4 2 15 2 2" xfId="45476"/>
    <cellStyle name="Total 6 2 4 2 15 3" xfId="45477"/>
    <cellStyle name="Total 6 2 4 2 16" xfId="45478"/>
    <cellStyle name="Total 6 2 4 2 16 2" xfId="45479"/>
    <cellStyle name="Total 6 2 4 2 16 2 2" xfId="45480"/>
    <cellStyle name="Total 6 2 4 2 16 3" xfId="45481"/>
    <cellStyle name="Total 6 2 4 2 17" xfId="45482"/>
    <cellStyle name="Total 6 2 4 2 17 2" xfId="45483"/>
    <cellStyle name="Total 6 2 4 2 17 2 2" xfId="45484"/>
    <cellStyle name="Total 6 2 4 2 17 3" xfId="45485"/>
    <cellStyle name="Total 6 2 4 2 18" xfId="45486"/>
    <cellStyle name="Total 6 2 4 2 18 2" xfId="45487"/>
    <cellStyle name="Total 6 2 4 2 18 2 2" xfId="45488"/>
    <cellStyle name="Total 6 2 4 2 18 3" xfId="45489"/>
    <cellStyle name="Total 6 2 4 2 19" xfId="45490"/>
    <cellStyle name="Total 6 2 4 2 19 2" xfId="45491"/>
    <cellStyle name="Total 6 2 4 2 19 2 2" xfId="45492"/>
    <cellStyle name="Total 6 2 4 2 19 3" xfId="45493"/>
    <cellStyle name="Total 6 2 4 2 2" xfId="45494"/>
    <cellStyle name="Total 6 2 4 2 2 2" xfId="45495"/>
    <cellStyle name="Total 6 2 4 2 2 2 2" xfId="45496"/>
    <cellStyle name="Total 6 2 4 2 2 3" xfId="45497"/>
    <cellStyle name="Total 6 2 4 2 20" xfId="45498"/>
    <cellStyle name="Total 6 2 4 2 20 2" xfId="45499"/>
    <cellStyle name="Total 6 2 4 2 20 2 2" xfId="45500"/>
    <cellStyle name="Total 6 2 4 2 20 3" xfId="45501"/>
    <cellStyle name="Total 6 2 4 2 21" xfId="45502"/>
    <cellStyle name="Total 6 2 4 2 21 2" xfId="45503"/>
    <cellStyle name="Total 6 2 4 2 22" xfId="45504"/>
    <cellStyle name="Total 6 2 4 2 3" xfId="45505"/>
    <cellStyle name="Total 6 2 4 2 3 2" xfId="45506"/>
    <cellStyle name="Total 6 2 4 2 3 2 2" xfId="45507"/>
    <cellStyle name="Total 6 2 4 2 3 3" xfId="45508"/>
    <cellStyle name="Total 6 2 4 2 4" xfId="45509"/>
    <cellStyle name="Total 6 2 4 2 4 2" xfId="45510"/>
    <cellStyle name="Total 6 2 4 2 4 2 2" xfId="45511"/>
    <cellStyle name="Total 6 2 4 2 4 3" xfId="45512"/>
    <cellStyle name="Total 6 2 4 2 5" xfId="45513"/>
    <cellStyle name="Total 6 2 4 2 5 2" xfId="45514"/>
    <cellStyle name="Total 6 2 4 2 5 2 2" xfId="45515"/>
    <cellStyle name="Total 6 2 4 2 5 3" xfId="45516"/>
    <cellStyle name="Total 6 2 4 2 6" xfId="45517"/>
    <cellStyle name="Total 6 2 4 2 6 2" xfId="45518"/>
    <cellStyle name="Total 6 2 4 2 6 2 2" xfId="45519"/>
    <cellStyle name="Total 6 2 4 2 6 3" xfId="45520"/>
    <cellStyle name="Total 6 2 4 2 7" xfId="45521"/>
    <cellStyle name="Total 6 2 4 2 7 2" xfId="45522"/>
    <cellStyle name="Total 6 2 4 2 7 2 2" xfId="45523"/>
    <cellStyle name="Total 6 2 4 2 7 3" xfId="45524"/>
    <cellStyle name="Total 6 2 4 2 8" xfId="45525"/>
    <cellStyle name="Total 6 2 4 2 8 2" xfId="45526"/>
    <cellStyle name="Total 6 2 4 2 8 2 2" xfId="45527"/>
    <cellStyle name="Total 6 2 4 2 8 3" xfId="45528"/>
    <cellStyle name="Total 6 2 4 2 9" xfId="45529"/>
    <cellStyle name="Total 6 2 4 2 9 2" xfId="45530"/>
    <cellStyle name="Total 6 2 4 2 9 2 2" xfId="45531"/>
    <cellStyle name="Total 6 2 4 2 9 3" xfId="45532"/>
    <cellStyle name="Total 6 2 4 20" xfId="45533"/>
    <cellStyle name="Total 6 2 4 20 2" xfId="45534"/>
    <cellStyle name="Total 6 2 4 20 2 2" xfId="45535"/>
    <cellStyle name="Total 6 2 4 20 3" xfId="45536"/>
    <cellStyle name="Total 6 2 4 21" xfId="45537"/>
    <cellStyle name="Total 6 2 4 21 2" xfId="45538"/>
    <cellStyle name="Total 6 2 4 21 2 2" xfId="45539"/>
    <cellStyle name="Total 6 2 4 21 3" xfId="45540"/>
    <cellStyle name="Total 6 2 4 22" xfId="45541"/>
    <cellStyle name="Total 6 2 4 22 2" xfId="45542"/>
    <cellStyle name="Total 6 2 4 23" xfId="45543"/>
    <cellStyle name="Total 6 2 4 3" xfId="45544"/>
    <cellStyle name="Total 6 2 4 3 2" xfId="45545"/>
    <cellStyle name="Total 6 2 4 3 2 2" xfId="45546"/>
    <cellStyle name="Total 6 2 4 3 3" xfId="45547"/>
    <cellStyle name="Total 6 2 4 4" xfId="45548"/>
    <cellStyle name="Total 6 2 4 4 2" xfId="45549"/>
    <cellStyle name="Total 6 2 4 4 2 2" xfId="45550"/>
    <cellStyle name="Total 6 2 4 4 3" xfId="45551"/>
    <cellStyle name="Total 6 2 4 5" xfId="45552"/>
    <cellStyle name="Total 6 2 4 5 2" xfId="45553"/>
    <cellStyle name="Total 6 2 4 5 2 2" xfId="45554"/>
    <cellStyle name="Total 6 2 4 5 3" xfId="45555"/>
    <cellStyle name="Total 6 2 4 6" xfId="45556"/>
    <cellStyle name="Total 6 2 4 6 2" xfId="45557"/>
    <cellStyle name="Total 6 2 4 6 2 2" xfId="45558"/>
    <cellStyle name="Total 6 2 4 6 3" xfId="45559"/>
    <cellStyle name="Total 6 2 4 7" xfId="45560"/>
    <cellStyle name="Total 6 2 4 7 2" xfId="45561"/>
    <cellStyle name="Total 6 2 4 7 2 2" xfId="45562"/>
    <cellStyle name="Total 6 2 4 7 3" xfId="45563"/>
    <cellStyle name="Total 6 2 4 8" xfId="45564"/>
    <cellStyle name="Total 6 2 4 8 2" xfId="45565"/>
    <cellStyle name="Total 6 2 4 8 2 2" xfId="45566"/>
    <cellStyle name="Total 6 2 4 8 3" xfId="45567"/>
    <cellStyle name="Total 6 2 4 9" xfId="45568"/>
    <cellStyle name="Total 6 2 4 9 2" xfId="45569"/>
    <cellStyle name="Total 6 2 4 9 2 2" xfId="45570"/>
    <cellStyle name="Total 6 2 4 9 3" xfId="45571"/>
    <cellStyle name="Total 6 2 5" xfId="45572"/>
    <cellStyle name="Total 6 2 5 10" xfId="45573"/>
    <cellStyle name="Total 6 2 5 10 2" xfId="45574"/>
    <cellStyle name="Total 6 2 5 10 2 2" xfId="45575"/>
    <cellStyle name="Total 6 2 5 10 3" xfId="45576"/>
    <cellStyle name="Total 6 2 5 11" xfId="45577"/>
    <cellStyle name="Total 6 2 5 11 2" xfId="45578"/>
    <cellStyle name="Total 6 2 5 11 2 2" xfId="45579"/>
    <cellStyle name="Total 6 2 5 11 3" xfId="45580"/>
    <cellStyle name="Total 6 2 5 12" xfId="45581"/>
    <cellStyle name="Total 6 2 5 12 2" xfId="45582"/>
    <cellStyle name="Total 6 2 5 12 2 2" xfId="45583"/>
    <cellStyle name="Total 6 2 5 12 3" xfId="45584"/>
    <cellStyle name="Total 6 2 5 13" xfId="45585"/>
    <cellStyle name="Total 6 2 5 13 2" xfId="45586"/>
    <cellStyle name="Total 6 2 5 13 2 2" xfId="45587"/>
    <cellStyle name="Total 6 2 5 13 3" xfId="45588"/>
    <cellStyle name="Total 6 2 5 14" xfId="45589"/>
    <cellStyle name="Total 6 2 5 14 2" xfId="45590"/>
    <cellStyle name="Total 6 2 5 14 2 2" xfId="45591"/>
    <cellStyle name="Total 6 2 5 14 3" xfId="45592"/>
    <cellStyle name="Total 6 2 5 15" xfId="45593"/>
    <cellStyle name="Total 6 2 5 15 2" xfId="45594"/>
    <cellStyle name="Total 6 2 5 15 2 2" xfId="45595"/>
    <cellStyle name="Total 6 2 5 15 3" xfId="45596"/>
    <cellStyle name="Total 6 2 5 16" xfId="45597"/>
    <cellStyle name="Total 6 2 5 16 2" xfId="45598"/>
    <cellStyle name="Total 6 2 5 16 2 2" xfId="45599"/>
    <cellStyle name="Total 6 2 5 16 3" xfId="45600"/>
    <cellStyle name="Total 6 2 5 17" xfId="45601"/>
    <cellStyle name="Total 6 2 5 17 2" xfId="45602"/>
    <cellStyle name="Total 6 2 5 17 2 2" xfId="45603"/>
    <cellStyle name="Total 6 2 5 17 3" xfId="45604"/>
    <cellStyle name="Total 6 2 5 18" xfId="45605"/>
    <cellStyle name="Total 6 2 5 18 2" xfId="45606"/>
    <cellStyle name="Total 6 2 5 18 2 2" xfId="45607"/>
    <cellStyle name="Total 6 2 5 18 3" xfId="45608"/>
    <cellStyle name="Total 6 2 5 19" xfId="45609"/>
    <cellStyle name="Total 6 2 5 19 2" xfId="45610"/>
    <cellStyle name="Total 6 2 5 19 2 2" xfId="45611"/>
    <cellStyle name="Total 6 2 5 19 3" xfId="45612"/>
    <cellStyle name="Total 6 2 5 2" xfId="45613"/>
    <cellStyle name="Total 6 2 5 2 2" xfId="45614"/>
    <cellStyle name="Total 6 2 5 2 2 2" xfId="45615"/>
    <cellStyle name="Total 6 2 5 2 3" xfId="45616"/>
    <cellStyle name="Total 6 2 5 20" xfId="45617"/>
    <cellStyle name="Total 6 2 5 20 2" xfId="45618"/>
    <cellStyle name="Total 6 2 5 20 2 2" xfId="45619"/>
    <cellStyle name="Total 6 2 5 20 3" xfId="45620"/>
    <cellStyle name="Total 6 2 5 21" xfId="45621"/>
    <cellStyle name="Total 6 2 5 21 2" xfId="45622"/>
    <cellStyle name="Total 6 2 5 22" xfId="45623"/>
    <cellStyle name="Total 6 2 5 3" xfId="45624"/>
    <cellStyle name="Total 6 2 5 3 2" xfId="45625"/>
    <cellStyle name="Total 6 2 5 3 2 2" xfId="45626"/>
    <cellStyle name="Total 6 2 5 3 3" xfId="45627"/>
    <cellStyle name="Total 6 2 5 4" xfId="45628"/>
    <cellStyle name="Total 6 2 5 4 2" xfId="45629"/>
    <cellStyle name="Total 6 2 5 4 2 2" xfId="45630"/>
    <cellStyle name="Total 6 2 5 4 3" xfId="45631"/>
    <cellStyle name="Total 6 2 5 5" xfId="45632"/>
    <cellStyle name="Total 6 2 5 5 2" xfId="45633"/>
    <cellStyle name="Total 6 2 5 5 2 2" xfId="45634"/>
    <cellStyle name="Total 6 2 5 5 3" xfId="45635"/>
    <cellStyle name="Total 6 2 5 6" xfId="45636"/>
    <cellStyle name="Total 6 2 5 6 2" xfId="45637"/>
    <cellStyle name="Total 6 2 5 6 2 2" xfId="45638"/>
    <cellStyle name="Total 6 2 5 6 3" xfId="45639"/>
    <cellStyle name="Total 6 2 5 7" xfId="45640"/>
    <cellStyle name="Total 6 2 5 7 2" xfId="45641"/>
    <cellStyle name="Total 6 2 5 7 2 2" xfId="45642"/>
    <cellStyle name="Total 6 2 5 7 3" xfId="45643"/>
    <cellStyle name="Total 6 2 5 8" xfId="45644"/>
    <cellStyle name="Total 6 2 5 8 2" xfId="45645"/>
    <cellStyle name="Total 6 2 5 8 2 2" xfId="45646"/>
    <cellStyle name="Total 6 2 5 8 3" xfId="45647"/>
    <cellStyle name="Total 6 2 5 9" xfId="45648"/>
    <cellStyle name="Total 6 2 5 9 2" xfId="45649"/>
    <cellStyle name="Total 6 2 5 9 2 2" xfId="45650"/>
    <cellStyle name="Total 6 2 5 9 3" xfId="45651"/>
    <cellStyle name="Total 6 2 6" xfId="45652"/>
    <cellStyle name="Total 6 2 6 2" xfId="45653"/>
    <cellStyle name="Total 6 2 6 2 2" xfId="45654"/>
    <cellStyle name="Total 6 2 6 3" xfId="45655"/>
    <cellStyle name="Total 6 2 7" xfId="45656"/>
    <cellStyle name="Total 6 2 7 2" xfId="45657"/>
    <cellStyle name="Total 6 2 7 2 2" xfId="45658"/>
    <cellStyle name="Total 6 2 7 3" xfId="45659"/>
    <cellStyle name="Total 6 2 8" xfId="45660"/>
    <cellStyle name="Total 6 2 8 2" xfId="45661"/>
    <cellStyle name="Total 6 2 8 2 2" xfId="45662"/>
    <cellStyle name="Total 6 2 8 3" xfId="45663"/>
    <cellStyle name="Total 6 2 9" xfId="45664"/>
    <cellStyle name="Total 6 2 9 2" xfId="45665"/>
    <cellStyle name="Total 6 2 9 2 2" xfId="45666"/>
    <cellStyle name="Total 6 2 9 3" xfId="45667"/>
    <cellStyle name="Total 6 20" xfId="45668"/>
    <cellStyle name="Total 6 20 2" xfId="45669"/>
    <cellStyle name="Total 6 20 2 2" xfId="45670"/>
    <cellStyle name="Total 6 20 3" xfId="45671"/>
    <cellStyle name="Total 6 21" xfId="45672"/>
    <cellStyle name="Total 6 21 2" xfId="45673"/>
    <cellStyle name="Total 6 21 2 2" xfId="45674"/>
    <cellStyle name="Total 6 21 3" xfId="45675"/>
    <cellStyle name="Total 6 22" xfId="45676"/>
    <cellStyle name="Total 6 22 2" xfId="45677"/>
    <cellStyle name="Total 6 23" xfId="45678"/>
    <cellStyle name="Total 6 24" xfId="45679"/>
    <cellStyle name="Total 6 25" xfId="45680"/>
    <cellStyle name="Total 6 26" xfId="45681"/>
    <cellStyle name="Total 6 3" xfId="45682"/>
    <cellStyle name="Total 6 3 10" xfId="45683"/>
    <cellStyle name="Total 6 3 10 2" xfId="45684"/>
    <cellStyle name="Total 6 3 10 2 2" xfId="45685"/>
    <cellStyle name="Total 6 3 10 3" xfId="45686"/>
    <cellStyle name="Total 6 3 11" xfId="45687"/>
    <cellStyle name="Total 6 3 11 2" xfId="45688"/>
    <cellStyle name="Total 6 3 11 2 2" xfId="45689"/>
    <cellStyle name="Total 6 3 11 3" xfId="45690"/>
    <cellStyle name="Total 6 3 12" xfId="45691"/>
    <cellStyle name="Total 6 3 12 2" xfId="45692"/>
    <cellStyle name="Total 6 3 12 2 2" xfId="45693"/>
    <cellStyle name="Total 6 3 12 3" xfId="45694"/>
    <cellStyle name="Total 6 3 13" xfId="45695"/>
    <cellStyle name="Total 6 3 13 2" xfId="45696"/>
    <cellStyle name="Total 6 3 13 2 2" xfId="45697"/>
    <cellStyle name="Total 6 3 13 3" xfId="45698"/>
    <cellStyle name="Total 6 3 14" xfId="45699"/>
    <cellStyle name="Total 6 3 14 2" xfId="45700"/>
    <cellStyle name="Total 6 3 14 2 2" xfId="45701"/>
    <cellStyle name="Total 6 3 14 3" xfId="45702"/>
    <cellStyle name="Total 6 3 15" xfId="45703"/>
    <cellStyle name="Total 6 3 15 2" xfId="45704"/>
    <cellStyle name="Total 6 3 15 2 2" xfId="45705"/>
    <cellStyle name="Total 6 3 15 3" xfId="45706"/>
    <cellStyle name="Total 6 3 16" xfId="45707"/>
    <cellStyle name="Total 6 3 16 2" xfId="45708"/>
    <cellStyle name="Total 6 3 16 2 2" xfId="45709"/>
    <cellStyle name="Total 6 3 16 3" xfId="45710"/>
    <cellStyle name="Total 6 3 17" xfId="45711"/>
    <cellStyle name="Total 6 3 17 2" xfId="45712"/>
    <cellStyle name="Total 6 3 17 2 2" xfId="45713"/>
    <cellStyle name="Total 6 3 17 3" xfId="45714"/>
    <cellStyle name="Total 6 3 18" xfId="45715"/>
    <cellStyle name="Total 6 3 18 2" xfId="45716"/>
    <cellStyle name="Total 6 3 19" xfId="45717"/>
    <cellStyle name="Total 6 3 2" xfId="45718"/>
    <cellStyle name="Total 6 3 2 10" xfId="45719"/>
    <cellStyle name="Total 6 3 2 10 2" xfId="45720"/>
    <cellStyle name="Total 6 3 2 10 2 2" xfId="45721"/>
    <cellStyle name="Total 6 3 2 10 3" xfId="45722"/>
    <cellStyle name="Total 6 3 2 11" xfId="45723"/>
    <cellStyle name="Total 6 3 2 11 2" xfId="45724"/>
    <cellStyle name="Total 6 3 2 11 2 2" xfId="45725"/>
    <cellStyle name="Total 6 3 2 11 3" xfId="45726"/>
    <cellStyle name="Total 6 3 2 12" xfId="45727"/>
    <cellStyle name="Total 6 3 2 12 2" xfId="45728"/>
    <cellStyle name="Total 6 3 2 12 2 2" xfId="45729"/>
    <cellStyle name="Total 6 3 2 12 3" xfId="45730"/>
    <cellStyle name="Total 6 3 2 13" xfId="45731"/>
    <cellStyle name="Total 6 3 2 13 2" xfId="45732"/>
    <cellStyle name="Total 6 3 2 13 2 2" xfId="45733"/>
    <cellStyle name="Total 6 3 2 13 3" xfId="45734"/>
    <cellStyle name="Total 6 3 2 14" xfId="45735"/>
    <cellStyle name="Total 6 3 2 14 2" xfId="45736"/>
    <cellStyle name="Total 6 3 2 14 2 2" xfId="45737"/>
    <cellStyle name="Total 6 3 2 14 3" xfId="45738"/>
    <cellStyle name="Total 6 3 2 15" xfId="45739"/>
    <cellStyle name="Total 6 3 2 15 2" xfId="45740"/>
    <cellStyle name="Total 6 3 2 15 2 2" xfId="45741"/>
    <cellStyle name="Total 6 3 2 15 3" xfId="45742"/>
    <cellStyle name="Total 6 3 2 16" xfId="45743"/>
    <cellStyle name="Total 6 3 2 16 2" xfId="45744"/>
    <cellStyle name="Total 6 3 2 16 2 2" xfId="45745"/>
    <cellStyle name="Total 6 3 2 16 3" xfId="45746"/>
    <cellStyle name="Total 6 3 2 17" xfId="45747"/>
    <cellStyle name="Total 6 3 2 17 2" xfId="45748"/>
    <cellStyle name="Total 6 3 2 17 2 2" xfId="45749"/>
    <cellStyle name="Total 6 3 2 17 3" xfId="45750"/>
    <cellStyle name="Total 6 3 2 18" xfId="45751"/>
    <cellStyle name="Total 6 3 2 18 2" xfId="45752"/>
    <cellStyle name="Total 6 3 2 18 2 2" xfId="45753"/>
    <cellStyle name="Total 6 3 2 18 3" xfId="45754"/>
    <cellStyle name="Total 6 3 2 19" xfId="45755"/>
    <cellStyle name="Total 6 3 2 19 2" xfId="45756"/>
    <cellStyle name="Total 6 3 2 19 2 2" xfId="45757"/>
    <cellStyle name="Total 6 3 2 19 3" xfId="45758"/>
    <cellStyle name="Total 6 3 2 2" xfId="45759"/>
    <cellStyle name="Total 6 3 2 2 2" xfId="45760"/>
    <cellStyle name="Total 6 3 2 2 2 2" xfId="45761"/>
    <cellStyle name="Total 6 3 2 2 2 3" xfId="45762"/>
    <cellStyle name="Total 6 3 2 2 3" xfId="45763"/>
    <cellStyle name="Total 6 3 2 2 4" xfId="45764"/>
    <cellStyle name="Total 6 3 2 20" xfId="45765"/>
    <cellStyle name="Total 6 3 2 20 2" xfId="45766"/>
    <cellStyle name="Total 6 3 2 20 2 2" xfId="45767"/>
    <cellStyle name="Total 6 3 2 20 3" xfId="45768"/>
    <cellStyle name="Total 6 3 2 21" xfId="45769"/>
    <cellStyle name="Total 6 3 2 21 2" xfId="45770"/>
    <cellStyle name="Total 6 3 2 22" xfId="45771"/>
    <cellStyle name="Total 6 3 2 3" xfId="45772"/>
    <cellStyle name="Total 6 3 2 3 2" xfId="45773"/>
    <cellStyle name="Total 6 3 2 3 2 2" xfId="45774"/>
    <cellStyle name="Total 6 3 2 3 3" xfId="45775"/>
    <cellStyle name="Total 6 3 2 4" xfId="45776"/>
    <cellStyle name="Total 6 3 2 4 2" xfId="45777"/>
    <cellStyle name="Total 6 3 2 4 2 2" xfId="45778"/>
    <cellStyle name="Total 6 3 2 4 3" xfId="45779"/>
    <cellStyle name="Total 6 3 2 5" xfId="45780"/>
    <cellStyle name="Total 6 3 2 5 2" xfId="45781"/>
    <cellStyle name="Total 6 3 2 5 2 2" xfId="45782"/>
    <cellStyle name="Total 6 3 2 5 3" xfId="45783"/>
    <cellStyle name="Total 6 3 2 6" xfId="45784"/>
    <cellStyle name="Total 6 3 2 6 2" xfId="45785"/>
    <cellStyle name="Total 6 3 2 6 2 2" xfId="45786"/>
    <cellStyle name="Total 6 3 2 6 3" xfId="45787"/>
    <cellStyle name="Total 6 3 2 7" xfId="45788"/>
    <cellStyle name="Total 6 3 2 7 2" xfId="45789"/>
    <cellStyle name="Total 6 3 2 7 2 2" xfId="45790"/>
    <cellStyle name="Total 6 3 2 7 3" xfId="45791"/>
    <cellStyle name="Total 6 3 2 8" xfId="45792"/>
    <cellStyle name="Total 6 3 2 8 2" xfId="45793"/>
    <cellStyle name="Total 6 3 2 8 2 2" xfId="45794"/>
    <cellStyle name="Total 6 3 2 8 3" xfId="45795"/>
    <cellStyle name="Total 6 3 2 9" xfId="45796"/>
    <cellStyle name="Total 6 3 2 9 2" xfId="45797"/>
    <cellStyle name="Total 6 3 2 9 2 2" xfId="45798"/>
    <cellStyle name="Total 6 3 2 9 3" xfId="45799"/>
    <cellStyle name="Total 6 3 3" xfId="45800"/>
    <cellStyle name="Total 6 3 3 2" xfId="45801"/>
    <cellStyle name="Total 6 3 3 2 2" xfId="45802"/>
    <cellStyle name="Total 6 3 3 2 3" xfId="45803"/>
    <cellStyle name="Total 6 3 3 3" xfId="45804"/>
    <cellStyle name="Total 6 3 3 4" xfId="45805"/>
    <cellStyle name="Total 6 3 4" xfId="45806"/>
    <cellStyle name="Total 6 3 4 2" xfId="45807"/>
    <cellStyle name="Total 6 3 4 2 2" xfId="45808"/>
    <cellStyle name="Total 6 3 4 3" xfId="45809"/>
    <cellStyle name="Total 6 3 5" xfId="45810"/>
    <cellStyle name="Total 6 3 5 2" xfId="45811"/>
    <cellStyle name="Total 6 3 5 2 2" xfId="45812"/>
    <cellStyle name="Total 6 3 5 3" xfId="45813"/>
    <cellStyle name="Total 6 3 6" xfId="45814"/>
    <cellStyle name="Total 6 3 6 2" xfId="45815"/>
    <cellStyle name="Total 6 3 6 2 2" xfId="45816"/>
    <cellStyle name="Total 6 3 6 3" xfId="45817"/>
    <cellStyle name="Total 6 3 7" xfId="45818"/>
    <cellStyle name="Total 6 3 7 2" xfId="45819"/>
    <cellStyle name="Total 6 3 7 2 2" xfId="45820"/>
    <cellStyle name="Total 6 3 7 3" xfId="45821"/>
    <cellStyle name="Total 6 3 8" xfId="45822"/>
    <cellStyle name="Total 6 3 8 2" xfId="45823"/>
    <cellStyle name="Total 6 3 8 2 2" xfId="45824"/>
    <cellStyle name="Total 6 3 8 3" xfId="45825"/>
    <cellStyle name="Total 6 3 9" xfId="45826"/>
    <cellStyle name="Total 6 3 9 2" xfId="45827"/>
    <cellStyle name="Total 6 3 9 2 2" xfId="45828"/>
    <cellStyle name="Total 6 3 9 3" xfId="45829"/>
    <cellStyle name="Total 6 4" xfId="45830"/>
    <cellStyle name="Total 6 4 10" xfId="45831"/>
    <cellStyle name="Total 6 4 10 2" xfId="45832"/>
    <cellStyle name="Total 6 4 10 2 2" xfId="45833"/>
    <cellStyle name="Total 6 4 10 3" xfId="45834"/>
    <cellStyle name="Total 6 4 11" xfId="45835"/>
    <cellStyle name="Total 6 4 11 2" xfId="45836"/>
    <cellStyle name="Total 6 4 11 2 2" xfId="45837"/>
    <cellStyle name="Total 6 4 11 3" xfId="45838"/>
    <cellStyle name="Total 6 4 12" xfId="45839"/>
    <cellStyle name="Total 6 4 12 2" xfId="45840"/>
    <cellStyle name="Total 6 4 12 2 2" xfId="45841"/>
    <cellStyle name="Total 6 4 12 3" xfId="45842"/>
    <cellStyle name="Total 6 4 13" xfId="45843"/>
    <cellStyle name="Total 6 4 13 2" xfId="45844"/>
    <cellStyle name="Total 6 4 13 2 2" xfId="45845"/>
    <cellStyle name="Total 6 4 13 3" xfId="45846"/>
    <cellStyle name="Total 6 4 14" xfId="45847"/>
    <cellStyle name="Total 6 4 14 2" xfId="45848"/>
    <cellStyle name="Total 6 4 14 2 2" xfId="45849"/>
    <cellStyle name="Total 6 4 14 3" xfId="45850"/>
    <cellStyle name="Total 6 4 15" xfId="45851"/>
    <cellStyle name="Total 6 4 15 2" xfId="45852"/>
    <cellStyle name="Total 6 4 15 2 2" xfId="45853"/>
    <cellStyle name="Total 6 4 15 3" xfId="45854"/>
    <cellStyle name="Total 6 4 16" xfId="45855"/>
    <cellStyle name="Total 6 4 16 2" xfId="45856"/>
    <cellStyle name="Total 6 4 16 2 2" xfId="45857"/>
    <cellStyle name="Total 6 4 16 3" xfId="45858"/>
    <cellStyle name="Total 6 4 17" xfId="45859"/>
    <cellStyle name="Total 6 4 17 2" xfId="45860"/>
    <cellStyle name="Total 6 4 17 2 2" xfId="45861"/>
    <cellStyle name="Total 6 4 17 3" xfId="45862"/>
    <cellStyle name="Total 6 4 18" xfId="45863"/>
    <cellStyle name="Total 6 4 18 2" xfId="45864"/>
    <cellStyle name="Total 6 4 19" xfId="45865"/>
    <cellStyle name="Total 6 4 2" xfId="45866"/>
    <cellStyle name="Total 6 4 2 10" xfId="45867"/>
    <cellStyle name="Total 6 4 2 10 2" xfId="45868"/>
    <cellStyle name="Total 6 4 2 10 2 2" xfId="45869"/>
    <cellStyle name="Total 6 4 2 10 3" xfId="45870"/>
    <cellStyle name="Total 6 4 2 11" xfId="45871"/>
    <cellStyle name="Total 6 4 2 11 2" xfId="45872"/>
    <cellStyle name="Total 6 4 2 11 2 2" xfId="45873"/>
    <cellStyle name="Total 6 4 2 11 3" xfId="45874"/>
    <cellStyle name="Total 6 4 2 12" xfId="45875"/>
    <cellStyle name="Total 6 4 2 12 2" xfId="45876"/>
    <cellStyle name="Total 6 4 2 12 2 2" xfId="45877"/>
    <cellStyle name="Total 6 4 2 12 3" xfId="45878"/>
    <cellStyle name="Total 6 4 2 13" xfId="45879"/>
    <cellStyle name="Total 6 4 2 13 2" xfId="45880"/>
    <cellStyle name="Total 6 4 2 13 2 2" xfId="45881"/>
    <cellStyle name="Total 6 4 2 13 3" xfId="45882"/>
    <cellStyle name="Total 6 4 2 14" xfId="45883"/>
    <cellStyle name="Total 6 4 2 14 2" xfId="45884"/>
    <cellStyle name="Total 6 4 2 14 2 2" xfId="45885"/>
    <cellStyle name="Total 6 4 2 14 3" xfId="45886"/>
    <cellStyle name="Total 6 4 2 15" xfId="45887"/>
    <cellStyle name="Total 6 4 2 15 2" xfId="45888"/>
    <cellStyle name="Total 6 4 2 15 2 2" xfId="45889"/>
    <cellStyle name="Total 6 4 2 15 3" xfId="45890"/>
    <cellStyle name="Total 6 4 2 16" xfId="45891"/>
    <cellStyle name="Total 6 4 2 16 2" xfId="45892"/>
    <cellStyle name="Total 6 4 2 16 2 2" xfId="45893"/>
    <cellStyle name="Total 6 4 2 16 3" xfId="45894"/>
    <cellStyle name="Total 6 4 2 17" xfId="45895"/>
    <cellStyle name="Total 6 4 2 17 2" xfId="45896"/>
    <cellStyle name="Total 6 4 2 17 2 2" xfId="45897"/>
    <cellStyle name="Total 6 4 2 17 3" xfId="45898"/>
    <cellStyle name="Total 6 4 2 18" xfId="45899"/>
    <cellStyle name="Total 6 4 2 18 2" xfId="45900"/>
    <cellStyle name="Total 6 4 2 18 2 2" xfId="45901"/>
    <cellStyle name="Total 6 4 2 18 3" xfId="45902"/>
    <cellStyle name="Total 6 4 2 19" xfId="45903"/>
    <cellStyle name="Total 6 4 2 19 2" xfId="45904"/>
    <cellStyle name="Total 6 4 2 19 2 2" xfId="45905"/>
    <cellStyle name="Total 6 4 2 19 3" xfId="45906"/>
    <cellStyle name="Total 6 4 2 2" xfId="45907"/>
    <cellStyle name="Total 6 4 2 2 2" xfId="45908"/>
    <cellStyle name="Total 6 4 2 2 2 2" xfId="45909"/>
    <cellStyle name="Total 6 4 2 2 2 3" xfId="45910"/>
    <cellStyle name="Total 6 4 2 2 3" xfId="45911"/>
    <cellStyle name="Total 6 4 2 2 4" xfId="45912"/>
    <cellStyle name="Total 6 4 2 20" xfId="45913"/>
    <cellStyle name="Total 6 4 2 20 2" xfId="45914"/>
    <cellStyle name="Total 6 4 2 20 2 2" xfId="45915"/>
    <cellStyle name="Total 6 4 2 20 3" xfId="45916"/>
    <cellStyle name="Total 6 4 2 21" xfId="45917"/>
    <cellStyle name="Total 6 4 2 21 2" xfId="45918"/>
    <cellStyle name="Total 6 4 2 22" xfId="45919"/>
    <cellStyle name="Total 6 4 2 3" xfId="45920"/>
    <cellStyle name="Total 6 4 2 3 2" xfId="45921"/>
    <cellStyle name="Total 6 4 2 3 2 2" xfId="45922"/>
    <cellStyle name="Total 6 4 2 3 3" xfId="45923"/>
    <cellStyle name="Total 6 4 2 4" xfId="45924"/>
    <cellStyle name="Total 6 4 2 4 2" xfId="45925"/>
    <cellStyle name="Total 6 4 2 4 2 2" xfId="45926"/>
    <cellStyle name="Total 6 4 2 4 3" xfId="45927"/>
    <cellStyle name="Total 6 4 2 5" xfId="45928"/>
    <cellStyle name="Total 6 4 2 5 2" xfId="45929"/>
    <cellStyle name="Total 6 4 2 5 2 2" xfId="45930"/>
    <cellStyle name="Total 6 4 2 5 3" xfId="45931"/>
    <cellStyle name="Total 6 4 2 6" xfId="45932"/>
    <cellStyle name="Total 6 4 2 6 2" xfId="45933"/>
    <cellStyle name="Total 6 4 2 6 2 2" xfId="45934"/>
    <cellStyle name="Total 6 4 2 6 3" xfId="45935"/>
    <cellStyle name="Total 6 4 2 7" xfId="45936"/>
    <cellStyle name="Total 6 4 2 7 2" xfId="45937"/>
    <cellStyle name="Total 6 4 2 7 2 2" xfId="45938"/>
    <cellStyle name="Total 6 4 2 7 3" xfId="45939"/>
    <cellStyle name="Total 6 4 2 8" xfId="45940"/>
    <cellStyle name="Total 6 4 2 8 2" xfId="45941"/>
    <cellStyle name="Total 6 4 2 8 2 2" xfId="45942"/>
    <cellStyle name="Total 6 4 2 8 3" xfId="45943"/>
    <cellStyle name="Total 6 4 2 9" xfId="45944"/>
    <cellStyle name="Total 6 4 2 9 2" xfId="45945"/>
    <cellStyle name="Total 6 4 2 9 2 2" xfId="45946"/>
    <cellStyle name="Total 6 4 2 9 3" xfId="45947"/>
    <cellStyle name="Total 6 4 3" xfId="45948"/>
    <cellStyle name="Total 6 4 3 2" xfId="45949"/>
    <cellStyle name="Total 6 4 3 2 2" xfId="45950"/>
    <cellStyle name="Total 6 4 3 2 3" xfId="45951"/>
    <cellStyle name="Total 6 4 3 3" xfId="45952"/>
    <cellStyle name="Total 6 4 3 4" xfId="45953"/>
    <cellStyle name="Total 6 4 4" xfId="45954"/>
    <cellStyle name="Total 6 4 4 2" xfId="45955"/>
    <cellStyle name="Total 6 4 4 2 2" xfId="45956"/>
    <cellStyle name="Total 6 4 4 3" xfId="45957"/>
    <cellStyle name="Total 6 4 5" xfId="45958"/>
    <cellStyle name="Total 6 4 5 2" xfId="45959"/>
    <cellStyle name="Total 6 4 5 2 2" xfId="45960"/>
    <cellStyle name="Total 6 4 5 3" xfId="45961"/>
    <cellStyle name="Total 6 4 6" xfId="45962"/>
    <cellStyle name="Total 6 4 6 2" xfId="45963"/>
    <cellStyle name="Total 6 4 6 2 2" xfId="45964"/>
    <cellStyle name="Total 6 4 6 3" xfId="45965"/>
    <cellStyle name="Total 6 4 7" xfId="45966"/>
    <cellStyle name="Total 6 4 7 2" xfId="45967"/>
    <cellStyle name="Total 6 4 7 2 2" xfId="45968"/>
    <cellStyle name="Total 6 4 7 3" xfId="45969"/>
    <cellStyle name="Total 6 4 8" xfId="45970"/>
    <cellStyle name="Total 6 4 8 2" xfId="45971"/>
    <cellStyle name="Total 6 4 8 2 2" xfId="45972"/>
    <cellStyle name="Total 6 4 8 3" xfId="45973"/>
    <cellStyle name="Total 6 4 9" xfId="45974"/>
    <cellStyle name="Total 6 4 9 2" xfId="45975"/>
    <cellStyle name="Total 6 4 9 2 2" xfId="45976"/>
    <cellStyle name="Total 6 4 9 3" xfId="45977"/>
    <cellStyle name="Total 6 5" xfId="45978"/>
    <cellStyle name="Total 6 5 10" xfId="45979"/>
    <cellStyle name="Total 6 5 10 2" xfId="45980"/>
    <cellStyle name="Total 6 5 10 2 2" xfId="45981"/>
    <cellStyle name="Total 6 5 10 3" xfId="45982"/>
    <cellStyle name="Total 6 5 11" xfId="45983"/>
    <cellStyle name="Total 6 5 11 2" xfId="45984"/>
    <cellStyle name="Total 6 5 11 2 2" xfId="45985"/>
    <cellStyle name="Total 6 5 11 3" xfId="45986"/>
    <cellStyle name="Total 6 5 12" xfId="45987"/>
    <cellStyle name="Total 6 5 12 2" xfId="45988"/>
    <cellStyle name="Total 6 5 12 2 2" xfId="45989"/>
    <cellStyle name="Total 6 5 12 3" xfId="45990"/>
    <cellStyle name="Total 6 5 13" xfId="45991"/>
    <cellStyle name="Total 6 5 13 2" xfId="45992"/>
    <cellStyle name="Total 6 5 13 2 2" xfId="45993"/>
    <cellStyle name="Total 6 5 13 3" xfId="45994"/>
    <cellStyle name="Total 6 5 14" xfId="45995"/>
    <cellStyle name="Total 6 5 14 2" xfId="45996"/>
    <cellStyle name="Total 6 5 14 2 2" xfId="45997"/>
    <cellStyle name="Total 6 5 14 3" xfId="45998"/>
    <cellStyle name="Total 6 5 15" xfId="45999"/>
    <cellStyle name="Total 6 5 15 2" xfId="46000"/>
    <cellStyle name="Total 6 5 15 2 2" xfId="46001"/>
    <cellStyle name="Total 6 5 15 3" xfId="46002"/>
    <cellStyle name="Total 6 5 16" xfId="46003"/>
    <cellStyle name="Total 6 5 16 2" xfId="46004"/>
    <cellStyle name="Total 6 5 16 2 2" xfId="46005"/>
    <cellStyle name="Total 6 5 16 3" xfId="46006"/>
    <cellStyle name="Total 6 5 17" xfId="46007"/>
    <cellStyle name="Total 6 5 17 2" xfId="46008"/>
    <cellStyle name="Total 6 5 17 2 2" xfId="46009"/>
    <cellStyle name="Total 6 5 17 3" xfId="46010"/>
    <cellStyle name="Total 6 5 18" xfId="46011"/>
    <cellStyle name="Total 6 5 18 2" xfId="46012"/>
    <cellStyle name="Total 6 5 18 2 2" xfId="46013"/>
    <cellStyle name="Total 6 5 18 3" xfId="46014"/>
    <cellStyle name="Total 6 5 19" xfId="46015"/>
    <cellStyle name="Total 6 5 19 2" xfId="46016"/>
    <cellStyle name="Total 6 5 19 2 2" xfId="46017"/>
    <cellStyle name="Total 6 5 19 3" xfId="46018"/>
    <cellStyle name="Total 6 5 2" xfId="46019"/>
    <cellStyle name="Total 6 5 2 10" xfId="46020"/>
    <cellStyle name="Total 6 5 2 10 2" xfId="46021"/>
    <cellStyle name="Total 6 5 2 10 2 2" xfId="46022"/>
    <cellStyle name="Total 6 5 2 10 3" xfId="46023"/>
    <cellStyle name="Total 6 5 2 11" xfId="46024"/>
    <cellStyle name="Total 6 5 2 11 2" xfId="46025"/>
    <cellStyle name="Total 6 5 2 11 2 2" xfId="46026"/>
    <cellStyle name="Total 6 5 2 11 3" xfId="46027"/>
    <cellStyle name="Total 6 5 2 12" xfId="46028"/>
    <cellStyle name="Total 6 5 2 12 2" xfId="46029"/>
    <cellStyle name="Total 6 5 2 12 2 2" xfId="46030"/>
    <cellStyle name="Total 6 5 2 12 3" xfId="46031"/>
    <cellStyle name="Total 6 5 2 13" xfId="46032"/>
    <cellStyle name="Total 6 5 2 13 2" xfId="46033"/>
    <cellStyle name="Total 6 5 2 13 2 2" xfId="46034"/>
    <cellStyle name="Total 6 5 2 13 3" xfId="46035"/>
    <cellStyle name="Total 6 5 2 14" xfId="46036"/>
    <cellStyle name="Total 6 5 2 14 2" xfId="46037"/>
    <cellStyle name="Total 6 5 2 14 2 2" xfId="46038"/>
    <cellStyle name="Total 6 5 2 14 3" xfId="46039"/>
    <cellStyle name="Total 6 5 2 15" xfId="46040"/>
    <cellStyle name="Total 6 5 2 15 2" xfId="46041"/>
    <cellStyle name="Total 6 5 2 15 2 2" xfId="46042"/>
    <cellStyle name="Total 6 5 2 15 3" xfId="46043"/>
    <cellStyle name="Total 6 5 2 16" xfId="46044"/>
    <cellStyle name="Total 6 5 2 16 2" xfId="46045"/>
    <cellStyle name="Total 6 5 2 16 2 2" xfId="46046"/>
    <cellStyle name="Total 6 5 2 16 3" xfId="46047"/>
    <cellStyle name="Total 6 5 2 17" xfId="46048"/>
    <cellStyle name="Total 6 5 2 17 2" xfId="46049"/>
    <cellStyle name="Total 6 5 2 17 2 2" xfId="46050"/>
    <cellStyle name="Total 6 5 2 17 3" xfId="46051"/>
    <cellStyle name="Total 6 5 2 18" xfId="46052"/>
    <cellStyle name="Total 6 5 2 18 2" xfId="46053"/>
    <cellStyle name="Total 6 5 2 18 2 2" xfId="46054"/>
    <cellStyle name="Total 6 5 2 18 3" xfId="46055"/>
    <cellStyle name="Total 6 5 2 19" xfId="46056"/>
    <cellStyle name="Total 6 5 2 19 2" xfId="46057"/>
    <cellStyle name="Total 6 5 2 19 2 2" xfId="46058"/>
    <cellStyle name="Total 6 5 2 19 3" xfId="46059"/>
    <cellStyle name="Total 6 5 2 2" xfId="46060"/>
    <cellStyle name="Total 6 5 2 2 2" xfId="46061"/>
    <cellStyle name="Total 6 5 2 2 2 2" xfId="46062"/>
    <cellStyle name="Total 6 5 2 2 3" xfId="46063"/>
    <cellStyle name="Total 6 5 2 20" xfId="46064"/>
    <cellStyle name="Total 6 5 2 20 2" xfId="46065"/>
    <cellStyle name="Total 6 5 2 20 2 2" xfId="46066"/>
    <cellStyle name="Total 6 5 2 20 3" xfId="46067"/>
    <cellStyle name="Total 6 5 2 21" xfId="46068"/>
    <cellStyle name="Total 6 5 2 21 2" xfId="46069"/>
    <cellStyle name="Total 6 5 2 22" xfId="46070"/>
    <cellStyle name="Total 6 5 2 3" xfId="46071"/>
    <cellStyle name="Total 6 5 2 3 2" xfId="46072"/>
    <cellStyle name="Total 6 5 2 3 2 2" xfId="46073"/>
    <cellStyle name="Total 6 5 2 3 3" xfId="46074"/>
    <cellStyle name="Total 6 5 2 4" xfId="46075"/>
    <cellStyle name="Total 6 5 2 4 2" xfId="46076"/>
    <cellStyle name="Total 6 5 2 4 2 2" xfId="46077"/>
    <cellStyle name="Total 6 5 2 4 3" xfId="46078"/>
    <cellStyle name="Total 6 5 2 5" xfId="46079"/>
    <cellStyle name="Total 6 5 2 5 2" xfId="46080"/>
    <cellStyle name="Total 6 5 2 5 2 2" xfId="46081"/>
    <cellStyle name="Total 6 5 2 5 3" xfId="46082"/>
    <cellStyle name="Total 6 5 2 6" xfId="46083"/>
    <cellStyle name="Total 6 5 2 6 2" xfId="46084"/>
    <cellStyle name="Total 6 5 2 6 2 2" xfId="46085"/>
    <cellStyle name="Total 6 5 2 6 3" xfId="46086"/>
    <cellStyle name="Total 6 5 2 7" xfId="46087"/>
    <cellStyle name="Total 6 5 2 7 2" xfId="46088"/>
    <cellStyle name="Total 6 5 2 7 2 2" xfId="46089"/>
    <cellStyle name="Total 6 5 2 7 3" xfId="46090"/>
    <cellStyle name="Total 6 5 2 8" xfId="46091"/>
    <cellStyle name="Total 6 5 2 8 2" xfId="46092"/>
    <cellStyle name="Total 6 5 2 8 2 2" xfId="46093"/>
    <cellStyle name="Total 6 5 2 8 3" xfId="46094"/>
    <cellStyle name="Total 6 5 2 9" xfId="46095"/>
    <cellStyle name="Total 6 5 2 9 2" xfId="46096"/>
    <cellStyle name="Total 6 5 2 9 2 2" xfId="46097"/>
    <cellStyle name="Total 6 5 2 9 3" xfId="46098"/>
    <cellStyle name="Total 6 5 20" xfId="46099"/>
    <cellStyle name="Total 6 5 20 2" xfId="46100"/>
    <cellStyle name="Total 6 5 20 2 2" xfId="46101"/>
    <cellStyle name="Total 6 5 20 3" xfId="46102"/>
    <cellStyle name="Total 6 5 21" xfId="46103"/>
    <cellStyle name="Total 6 5 21 2" xfId="46104"/>
    <cellStyle name="Total 6 5 21 2 2" xfId="46105"/>
    <cellStyle name="Total 6 5 21 3" xfId="46106"/>
    <cellStyle name="Total 6 5 22" xfId="46107"/>
    <cellStyle name="Total 6 5 22 2" xfId="46108"/>
    <cellStyle name="Total 6 5 23" xfId="46109"/>
    <cellStyle name="Total 6 5 3" xfId="46110"/>
    <cellStyle name="Total 6 5 3 2" xfId="46111"/>
    <cellStyle name="Total 6 5 3 2 2" xfId="46112"/>
    <cellStyle name="Total 6 5 3 3" xfId="46113"/>
    <cellStyle name="Total 6 5 4" xfId="46114"/>
    <cellStyle name="Total 6 5 4 2" xfId="46115"/>
    <cellStyle name="Total 6 5 4 2 2" xfId="46116"/>
    <cellStyle name="Total 6 5 4 3" xfId="46117"/>
    <cellStyle name="Total 6 5 5" xfId="46118"/>
    <cellStyle name="Total 6 5 5 2" xfId="46119"/>
    <cellStyle name="Total 6 5 5 2 2" xfId="46120"/>
    <cellStyle name="Total 6 5 5 3" xfId="46121"/>
    <cellStyle name="Total 6 5 6" xfId="46122"/>
    <cellStyle name="Total 6 5 6 2" xfId="46123"/>
    <cellStyle name="Total 6 5 6 2 2" xfId="46124"/>
    <cellStyle name="Total 6 5 6 3" xfId="46125"/>
    <cellStyle name="Total 6 5 7" xfId="46126"/>
    <cellStyle name="Total 6 5 7 2" xfId="46127"/>
    <cellStyle name="Total 6 5 7 2 2" xfId="46128"/>
    <cellStyle name="Total 6 5 7 3" xfId="46129"/>
    <cellStyle name="Total 6 5 8" xfId="46130"/>
    <cellStyle name="Total 6 5 8 2" xfId="46131"/>
    <cellStyle name="Total 6 5 8 2 2" xfId="46132"/>
    <cellStyle name="Total 6 5 8 3" xfId="46133"/>
    <cellStyle name="Total 6 5 9" xfId="46134"/>
    <cellStyle name="Total 6 5 9 2" xfId="46135"/>
    <cellStyle name="Total 6 5 9 2 2" xfId="46136"/>
    <cellStyle name="Total 6 5 9 3" xfId="46137"/>
    <cellStyle name="Total 6 6" xfId="46138"/>
    <cellStyle name="Total 6 6 10" xfId="46139"/>
    <cellStyle name="Total 6 6 10 2" xfId="46140"/>
    <cellStyle name="Total 6 6 10 2 2" xfId="46141"/>
    <cellStyle name="Total 6 6 10 3" xfId="46142"/>
    <cellStyle name="Total 6 6 11" xfId="46143"/>
    <cellStyle name="Total 6 6 11 2" xfId="46144"/>
    <cellStyle name="Total 6 6 11 2 2" xfId="46145"/>
    <cellStyle name="Total 6 6 11 3" xfId="46146"/>
    <cellStyle name="Total 6 6 12" xfId="46147"/>
    <cellStyle name="Total 6 6 12 2" xfId="46148"/>
    <cellStyle name="Total 6 6 12 2 2" xfId="46149"/>
    <cellStyle name="Total 6 6 12 3" xfId="46150"/>
    <cellStyle name="Total 6 6 13" xfId="46151"/>
    <cellStyle name="Total 6 6 13 2" xfId="46152"/>
    <cellStyle name="Total 6 6 13 2 2" xfId="46153"/>
    <cellStyle name="Total 6 6 13 3" xfId="46154"/>
    <cellStyle name="Total 6 6 14" xfId="46155"/>
    <cellStyle name="Total 6 6 14 2" xfId="46156"/>
    <cellStyle name="Total 6 6 14 2 2" xfId="46157"/>
    <cellStyle name="Total 6 6 14 3" xfId="46158"/>
    <cellStyle name="Total 6 6 15" xfId="46159"/>
    <cellStyle name="Total 6 6 15 2" xfId="46160"/>
    <cellStyle name="Total 6 6 15 2 2" xfId="46161"/>
    <cellStyle name="Total 6 6 15 3" xfId="46162"/>
    <cellStyle name="Total 6 6 16" xfId="46163"/>
    <cellStyle name="Total 6 6 16 2" xfId="46164"/>
    <cellStyle name="Total 6 6 16 2 2" xfId="46165"/>
    <cellStyle name="Total 6 6 16 3" xfId="46166"/>
    <cellStyle name="Total 6 6 17" xfId="46167"/>
    <cellStyle name="Total 6 6 17 2" xfId="46168"/>
    <cellStyle name="Total 6 6 17 2 2" xfId="46169"/>
    <cellStyle name="Total 6 6 17 3" xfId="46170"/>
    <cellStyle name="Total 6 6 18" xfId="46171"/>
    <cellStyle name="Total 6 6 18 2" xfId="46172"/>
    <cellStyle name="Total 6 6 18 2 2" xfId="46173"/>
    <cellStyle name="Total 6 6 18 3" xfId="46174"/>
    <cellStyle name="Total 6 6 19" xfId="46175"/>
    <cellStyle name="Total 6 6 19 2" xfId="46176"/>
    <cellStyle name="Total 6 6 19 2 2" xfId="46177"/>
    <cellStyle name="Total 6 6 19 3" xfId="46178"/>
    <cellStyle name="Total 6 6 2" xfId="46179"/>
    <cellStyle name="Total 6 6 2 2" xfId="46180"/>
    <cellStyle name="Total 6 6 2 2 2" xfId="46181"/>
    <cellStyle name="Total 6 6 2 3" xfId="46182"/>
    <cellStyle name="Total 6 6 20" xfId="46183"/>
    <cellStyle name="Total 6 6 20 2" xfId="46184"/>
    <cellStyle name="Total 6 6 20 2 2" xfId="46185"/>
    <cellStyle name="Total 6 6 20 3" xfId="46186"/>
    <cellStyle name="Total 6 6 21" xfId="46187"/>
    <cellStyle name="Total 6 6 21 2" xfId="46188"/>
    <cellStyle name="Total 6 6 22" xfId="46189"/>
    <cellStyle name="Total 6 6 3" xfId="46190"/>
    <cellStyle name="Total 6 6 3 2" xfId="46191"/>
    <cellStyle name="Total 6 6 3 2 2" xfId="46192"/>
    <cellStyle name="Total 6 6 3 3" xfId="46193"/>
    <cellStyle name="Total 6 6 4" xfId="46194"/>
    <cellStyle name="Total 6 6 4 2" xfId="46195"/>
    <cellStyle name="Total 6 6 4 2 2" xfId="46196"/>
    <cellStyle name="Total 6 6 4 3" xfId="46197"/>
    <cellStyle name="Total 6 6 5" xfId="46198"/>
    <cellStyle name="Total 6 6 5 2" xfId="46199"/>
    <cellStyle name="Total 6 6 5 2 2" xfId="46200"/>
    <cellStyle name="Total 6 6 5 3" xfId="46201"/>
    <cellStyle name="Total 6 6 6" xfId="46202"/>
    <cellStyle name="Total 6 6 6 2" xfId="46203"/>
    <cellStyle name="Total 6 6 6 2 2" xfId="46204"/>
    <cellStyle name="Total 6 6 6 3" xfId="46205"/>
    <cellStyle name="Total 6 6 7" xfId="46206"/>
    <cellStyle name="Total 6 6 7 2" xfId="46207"/>
    <cellStyle name="Total 6 6 7 2 2" xfId="46208"/>
    <cellStyle name="Total 6 6 7 3" xfId="46209"/>
    <cellStyle name="Total 6 6 8" xfId="46210"/>
    <cellStyle name="Total 6 6 8 2" xfId="46211"/>
    <cellStyle name="Total 6 6 8 2 2" xfId="46212"/>
    <cellStyle name="Total 6 6 8 3" xfId="46213"/>
    <cellStyle name="Total 6 6 9" xfId="46214"/>
    <cellStyle name="Total 6 6 9 2" xfId="46215"/>
    <cellStyle name="Total 6 6 9 2 2" xfId="46216"/>
    <cellStyle name="Total 6 6 9 3" xfId="46217"/>
    <cellStyle name="Total 6 7" xfId="46218"/>
    <cellStyle name="Total 6 7 2" xfId="46219"/>
    <cellStyle name="Total 6 7 2 2" xfId="46220"/>
    <cellStyle name="Total 6 7 3" xfId="46221"/>
    <cellStyle name="Total 6 8" xfId="46222"/>
    <cellStyle name="Total 6 8 2" xfId="46223"/>
    <cellStyle name="Total 6 8 2 2" xfId="46224"/>
    <cellStyle name="Total 6 8 3" xfId="46225"/>
    <cellStyle name="Total 6 9" xfId="46226"/>
    <cellStyle name="Total 6 9 2" xfId="46227"/>
    <cellStyle name="Total 6 9 2 2" xfId="46228"/>
    <cellStyle name="Total 6 9 3" xfId="46229"/>
    <cellStyle name="Untitled1" xfId="46230"/>
    <cellStyle name="Untitled2" xfId="46231"/>
    <cellStyle name="Warning Text 2" xfId="46232"/>
    <cellStyle name="Warning Text 2 2" xfId="46233"/>
    <cellStyle name="Warning Text 3" xfId="46234"/>
    <cellStyle name="Warning Text 4" xfId="46235"/>
    <cellStyle name="Warning Text 5" xfId="46236"/>
    <cellStyle name="Warning Text 6" xfId="46237"/>
  </cellStyles>
  <dxfs count="12">
    <dxf>
      <fill>
        <patternFill>
          <bgColor rgb="FFFFC000"/>
        </patternFill>
      </fill>
    </dxf>
    <dxf>
      <font>
        <b/>
        <i/>
        <color rgb="FFA00054"/>
      </font>
    </dxf>
    <dxf>
      <font>
        <color theme="2" tint="-9.9948118533890809E-2"/>
      </font>
      <fill>
        <patternFill patternType="gray125">
          <fgColor auto="1"/>
        </patternFill>
      </fill>
      <border>
        <left style="dashed">
          <color rgb="FF003893"/>
        </left>
        <right style="dashed">
          <color rgb="FF003893"/>
        </right>
        <top style="dashed">
          <color rgb="FF003893"/>
        </top>
        <bottom style="dashed">
          <color rgb="FF003893"/>
        </bottom>
      </border>
    </dxf>
    <dxf>
      <font>
        <color rgb="FF00B050"/>
      </font>
    </dxf>
    <dxf>
      <font>
        <color rgb="FFFF0000"/>
      </font>
    </dxf>
    <dxf>
      <font>
        <color theme="2" tint="-9.9948118533890809E-2"/>
      </font>
      <fill>
        <patternFill patternType="lightGray"/>
      </fill>
    </dxf>
    <dxf>
      <font>
        <b/>
        <i/>
        <color rgb="FFA00054"/>
      </font>
    </dxf>
    <dxf>
      <font>
        <color theme="2" tint="-9.9948118533890809E-2"/>
      </font>
      <fill>
        <patternFill patternType="lightGray"/>
      </fill>
    </dxf>
    <dxf>
      <font>
        <b/>
        <i/>
        <color rgb="FFA00054"/>
      </font>
    </dxf>
    <dxf>
      <font>
        <color theme="2" tint="-9.9948118533890809E-2"/>
      </font>
      <fill>
        <patternFill patternType="lightGray"/>
      </fill>
    </dxf>
    <dxf>
      <font>
        <color rgb="FF00B050"/>
      </font>
    </dxf>
    <dxf>
      <font>
        <color rgb="FFFF0000"/>
      </font>
    </dxf>
  </dxfs>
  <tableStyles count="0" defaultTableStyle="TableStyleMedium2" defaultPivotStyle="PivotStyleLight16"/>
  <colors>
    <mruColors>
      <color rgb="FF003893"/>
      <color rgb="FFDDDDDD"/>
      <color rgb="FFA00054"/>
      <color rgb="FF66FFFF"/>
      <color rgb="FFFFFF66"/>
      <color rgb="FFCCFF99"/>
      <color rgb="FF0072C6"/>
      <color rgb="FF0000FF"/>
      <color rgb="FF00CC66"/>
      <color rgb="FFFFFFCC"/>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3.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4.xml"/><Relationship Id="rId3" Type="http://schemas.openxmlformats.org/officeDocument/2006/relationships/worksheet" Target="worksheets/sheet3.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2"/>
          <c:order val="0"/>
          <c:tx>
            <c:v>Best</c:v>
          </c:tx>
          <c:spPr>
            <a:solidFill>
              <a:schemeClr val="tx2">
                <a:lumMod val="20000"/>
                <a:lumOff val="80000"/>
              </a:schemeClr>
            </a:solidFill>
          </c:spPr>
          <c:invertIfNegative val="0"/>
          <c:dLbls>
            <c:delete val="1"/>
          </c:dLbls>
          <c:cat>
            <c:strRef>
              <c:f>Spinecharts!$AB$12:$AB$77</c:f>
              <c:strCache>
                <c:ptCount val="37"/>
                <c:pt idx="36">
                  <c:v>0.50</c:v>
                </c:pt>
              </c:strCache>
            </c:strRef>
          </c:cat>
          <c:val>
            <c:numRef>
              <c:f>Spinecharts!$AD$12:$AD$77</c:f>
              <c:numCache>
                <c:formatCode>0.00</c:formatCode>
                <c:ptCount val="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numCache>
            </c:numRef>
          </c:val>
        </c:ser>
        <c:ser>
          <c:idx val="1"/>
          <c:order val="1"/>
          <c:tx>
            <c:v>Highest Quartile</c:v>
          </c:tx>
          <c:spPr>
            <a:solidFill>
              <a:schemeClr val="tx2">
                <a:lumMod val="60000"/>
                <a:lumOff val="40000"/>
              </a:schemeClr>
            </a:solidFill>
          </c:spPr>
          <c:invertIfNegative val="0"/>
          <c:dLbls>
            <c:delete val="1"/>
          </c:dLbls>
          <c:cat>
            <c:strRef>
              <c:f>Spinecharts!$AB$12:$AB$77</c:f>
              <c:strCache>
                <c:ptCount val="37"/>
                <c:pt idx="36">
                  <c:v>0.50</c:v>
                </c:pt>
              </c:strCache>
            </c:strRef>
          </c:cat>
          <c:val>
            <c:numRef>
              <c:f>Spinecharts!$AC$12:$AC$77</c:f>
              <c:numCache>
                <c:formatCode>0.00</c:formatCode>
                <c:ptCount val="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numCache>
            </c:numRef>
          </c:val>
        </c:ser>
        <c:ser>
          <c:idx val="0"/>
          <c:order val="2"/>
          <c:tx>
            <c:v>Lowest Quartile</c:v>
          </c:tx>
          <c:spPr>
            <a:solidFill>
              <a:schemeClr val="tx2">
                <a:lumMod val="20000"/>
                <a:lumOff val="80000"/>
              </a:schemeClr>
            </a:solidFill>
          </c:spPr>
          <c:invertIfNegative val="0"/>
          <c:dLbls>
            <c:delete val="1"/>
          </c:dLbls>
          <c:cat>
            <c:strRef>
              <c:f>Spinecharts!$AB$12:$AB$77</c:f>
              <c:strCache>
                <c:ptCount val="37"/>
                <c:pt idx="36">
                  <c:v>0.50</c:v>
                </c:pt>
              </c:strCache>
            </c:strRef>
          </c:cat>
          <c:val>
            <c:numRef>
              <c:f>Spinecharts!$AA$12:$AA$77</c:f>
              <c:numCache>
                <c:formatCode>0.00</c:formatCode>
                <c:ptCount val="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numCache>
            </c:numRef>
          </c:val>
        </c:ser>
        <c:dLbls>
          <c:showLegendKey val="0"/>
          <c:showVal val="1"/>
          <c:showCatName val="0"/>
          <c:showSerName val="0"/>
          <c:showPercent val="0"/>
          <c:showBubbleSize val="0"/>
        </c:dLbls>
        <c:gapWidth val="18"/>
        <c:overlap val="100"/>
        <c:axId val="97383936"/>
        <c:axId val="97385856"/>
      </c:barChart>
      <c:scatterChart>
        <c:scatterStyle val="lineMarker"/>
        <c:varyColors val="0"/>
        <c:ser>
          <c:idx val="3"/>
          <c:order val="3"/>
          <c:tx>
            <c:v>National Average</c:v>
          </c:tx>
          <c:spPr>
            <a:ln w="3175">
              <a:noFill/>
            </a:ln>
          </c:spPr>
          <c:marker>
            <c:symbol val="circle"/>
            <c:size val="4"/>
            <c:spPr>
              <a:solidFill>
                <a:srgbClr val="003893"/>
              </a:solidFill>
              <a:ln>
                <a:solidFill>
                  <a:schemeClr val="tx1"/>
                </a:solidFill>
              </a:ln>
            </c:spPr>
          </c:marker>
          <c:xVal>
            <c:strRef>
              <c:f>Spinecharts!$AB$11:$AB$77</c:f>
              <c:strCache>
                <c:ptCount val="38"/>
                <c:pt idx="37">
                  <c:v>0.50</c:v>
                </c:pt>
              </c:strCache>
            </c:strRef>
          </c:xVal>
          <c:yVal>
            <c:numRef>
              <c:f>Spinecharts!$W$11:$W$77</c:f>
              <c:numCache>
                <c:formatCode>0.0</c:formatCode>
                <c:ptCount val="67"/>
                <c:pt idx="0">
                  <c:v>66.5</c:v>
                </c:pt>
                <c:pt idx="1">
                  <c:v>65.5</c:v>
                </c:pt>
                <c:pt idx="2">
                  <c:v>64.5</c:v>
                </c:pt>
                <c:pt idx="3">
                  <c:v>63.5</c:v>
                </c:pt>
                <c:pt idx="4">
                  <c:v>62.5</c:v>
                </c:pt>
                <c:pt idx="5">
                  <c:v>61.5</c:v>
                </c:pt>
                <c:pt idx="6">
                  <c:v>60.5</c:v>
                </c:pt>
                <c:pt idx="7">
                  <c:v>59.5</c:v>
                </c:pt>
                <c:pt idx="8">
                  <c:v>58.5</c:v>
                </c:pt>
                <c:pt idx="9">
                  <c:v>57.5</c:v>
                </c:pt>
                <c:pt idx="10">
                  <c:v>56.5</c:v>
                </c:pt>
                <c:pt idx="11">
                  <c:v>55.5</c:v>
                </c:pt>
                <c:pt idx="12">
                  <c:v>54.5</c:v>
                </c:pt>
                <c:pt idx="13">
                  <c:v>53.5</c:v>
                </c:pt>
                <c:pt idx="14">
                  <c:v>52.5</c:v>
                </c:pt>
                <c:pt idx="15">
                  <c:v>51.5</c:v>
                </c:pt>
                <c:pt idx="16">
                  <c:v>50.5</c:v>
                </c:pt>
                <c:pt idx="17">
                  <c:v>49.5</c:v>
                </c:pt>
                <c:pt idx="18">
                  <c:v>48.5</c:v>
                </c:pt>
                <c:pt idx="19">
                  <c:v>47.5</c:v>
                </c:pt>
                <c:pt idx="20">
                  <c:v>46.5</c:v>
                </c:pt>
                <c:pt idx="21">
                  <c:v>45.5</c:v>
                </c:pt>
                <c:pt idx="22">
                  <c:v>44.5</c:v>
                </c:pt>
                <c:pt idx="23">
                  <c:v>43.5</c:v>
                </c:pt>
                <c:pt idx="24">
                  <c:v>42.5</c:v>
                </c:pt>
                <c:pt idx="25">
                  <c:v>41.5</c:v>
                </c:pt>
                <c:pt idx="26">
                  <c:v>40.5</c:v>
                </c:pt>
                <c:pt idx="27">
                  <c:v>39.5</c:v>
                </c:pt>
                <c:pt idx="28">
                  <c:v>38.5</c:v>
                </c:pt>
                <c:pt idx="29">
                  <c:v>37.5</c:v>
                </c:pt>
                <c:pt idx="30">
                  <c:v>36.5</c:v>
                </c:pt>
                <c:pt idx="31">
                  <c:v>35.5</c:v>
                </c:pt>
                <c:pt idx="32">
                  <c:v>34.5</c:v>
                </c:pt>
                <c:pt idx="33">
                  <c:v>33.5</c:v>
                </c:pt>
                <c:pt idx="34">
                  <c:v>32.5</c:v>
                </c:pt>
                <c:pt idx="35">
                  <c:v>31.5</c:v>
                </c:pt>
                <c:pt idx="36">
                  <c:v>30.5</c:v>
                </c:pt>
                <c:pt idx="37">
                  <c:v>29.5</c:v>
                </c:pt>
                <c:pt idx="38">
                  <c:v>28.5</c:v>
                </c:pt>
                <c:pt idx="39">
                  <c:v>27.5</c:v>
                </c:pt>
                <c:pt idx="40">
                  <c:v>26.5</c:v>
                </c:pt>
                <c:pt idx="41">
                  <c:v>25.5</c:v>
                </c:pt>
                <c:pt idx="42">
                  <c:v>24.5</c:v>
                </c:pt>
                <c:pt idx="43">
                  <c:v>23.5</c:v>
                </c:pt>
                <c:pt idx="44">
                  <c:v>22.5</c:v>
                </c:pt>
                <c:pt idx="45">
                  <c:v>21.5</c:v>
                </c:pt>
                <c:pt idx="46">
                  <c:v>20.5</c:v>
                </c:pt>
                <c:pt idx="47">
                  <c:v>19.5</c:v>
                </c:pt>
                <c:pt idx="48">
                  <c:v>18.5</c:v>
                </c:pt>
                <c:pt idx="49">
                  <c:v>17.5</c:v>
                </c:pt>
                <c:pt idx="50">
                  <c:v>16.5</c:v>
                </c:pt>
                <c:pt idx="51">
                  <c:v>15.5</c:v>
                </c:pt>
                <c:pt idx="52">
                  <c:v>14.5</c:v>
                </c:pt>
                <c:pt idx="53">
                  <c:v>13.5</c:v>
                </c:pt>
                <c:pt idx="54">
                  <c:v>12.5</c:v>
                </c:pt>
                <c:pt idx="55">
                  <c:v>11.5</c:v>
                </c:pt>
                <c:pt idx="56">
                  <c:v>10.5</c:v>
                </c:pt>
                <c:pt idx="57">
                  <c:v>9.5</c:v>
                </c:pt>
                <c:pt idx="58">
                  <c:v>8.5</c:v>
                </c:pt>
                <c:pt idx="59">
                  <c:v>7.5</c:v>
                </c:pt>
                <c:pt idx="60">
                  <c:v>6.5</c:v>
                </c:pt>
                <c:pt idx="61">
                  <c:v>5.5</c:v>
                </c:pt>
                <c:pt idx="62">
                  <c:v>4.5</c:v>
                </c:pt>
                <c:pt idx="63">
                  <c:v>3.5</c:v>
                </c:pt>
                <c:pt idx="64">
                  <c:v>2.5</c:v>
                </c:pt>
                <c:pt idx="65">
                  <c:v>1.5</c:v>
                </c:pt>
                <c:pt idx="66">
                  <c:v>0.5</c:v>
                </c:pt>
              </c:numCache>
            </c:numRef>
          </c:yVal>
          <c:smooth val="0"/>
        </c:ser>
        <c:ser>
          <c:idx val="4"/>
          <c:order val="4"/>
          <c:tx>
            <c:v>Not assessed</c:v>
          </c:tx>
          <c:spPr>
            <a:ln w="28575">
              <a:noFill/>
            </a:ln>
          </c:spPr>
          <c:marker>
            <c:symbol val="circle"/>
            <c:size val="5"/>
            <c:spPr>
              <a:solidFill>
                <a:srgbClr val="A00054"/>
              </a:solidFill>
              <a:ln>
                <a:solidFill>
                  <a:srgbClr val="080808"/>
                </a:solidFill>
              </a:ln>
            </c:spPr>
          </c:marker>
          <c:xVal>
            <c:numRef>
              <c:f>Spinecharts!$AI$11:$AI$77</c:f>
              <c:numCache>
                <c:formatCode>General</c:formatCode>
                <c:ptCount val="67"/>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numCache>
            </c:numRef>
          </c:xVal>
          <c:yVal>
            <c:numRef>
              <c:f>Spinecharts!$W$11:$W$77</c:f>
              <c:numCache>
                <c:formatCode>0.0</c:formatCode>
                <c:ptCount val="67"/>
                <c:pt idx="0">
                  <c:v>66.5</c:v>
                </c:pt>
                <c:pt idx="1">
                  <c:v>65.5</c:v>
                </c:pt>
                <c:pt idx="2">
                  <c:v>64.5</c:v>
                </c:pt>
                <c:pt idx="3">
                  <c:v>63.5</c:v>
                </c:pt>
                <c:pt idx="4">
                  <c:v>62.5</c:v>
                </c:pt>
                <c:pt idx="5">
                  <c:v>61.5</c:v>
                </c:pt>
                <c:pt idx="6">
                  <c:v>60.5</c:v>
                </c:pt>
                <c:pt idx="7">
                  <c:v>59.5</c:v>
                </c:pt>
                <c:pt idx="8">
                  <c:v>58.5</c:v>
                </c:pt>
                <c:pt idx="9">
                  <c:v>57.5</c:v>
                </c:pt>
                <c:pt idx="10">
                  <c:v>56.5</c:v>
                </c:pt>
                <c:pt idx="11">
                  <c:v>55.5</c:v>
                </c:pt>
                <c:pt idx="12">
                  <c:v>54.5</c:v>
                </c:pt>
                <c:pt idx="13">
                  <c:v>53.5</c:v>
                </c:pt>
                <c:pt idx="14">
                  <c:v>52.5</c:v>
                </c:pt>
                <c:pt idx="15">
                  <c:v>51.5</c:v>
                </c:pt>
                <c:pt idx="16">
                  <c:v>50.5</c:v>
                </c:pt>
                <c:pt idx="17">
                  <c:v>49.5</c:v>
                </c:pt>
                <c:pt idx="18">
                  <c:v>48.5</c:v>
                </c:pt>
                <c:pt idx="19">
                  <c:v>47.5</c:v>
                </c:pt>
                <c:pt idx="20">
                  <c:v>46.5</c:v>
                </c:pt>
                <c:pt idx="21">
                  <c:v>45.5</c:v>
                </c:pt>
                <c:pt idx="22">
                  <c:v>44.5</c:v>
                </c:pt>
                <c:pt idx="23">
                  <c:v>43.5</c:v>
                </c:pt>
                <c:pt idx="24">
                  <c:v>42.5</c:v>
                </c:pt>
                <c:pt idx="25">
                  <c:v>41.5</c:v>
                </c:pt>
                <c:pt idx="26">
                  <c:v>40.5</c:v>
                </c:pt>
                <c:pt idx="27">
                  <c:v>39.5</c:v>
                </c:pt>
                <c:pt idx="28">
                  <c:v>38.5</c:v>
                </c:pt>
                <c:pt idx="29">
                  <c:v>37.5</c:v>
                </c:pt>
                <c:pt idx="30">
                  <c:v>36.5</c:v>
                </c:pt>
                <c:pt idx="31">
                  <c:v>35.5</c:v>
                </c:pt>
                <c:pt idx="32">
                  <c:v>34.5</c:v>
                </c:pt>
                <c:pt idx="33">
                  <c:v>33.5</c:v>
                </c:pt>
                <c:pt idx="34">
                  <c:v>32.5</c:v>
                </c:pt>
                <c:pt idx="35">
                  <c:v>31.5</c:v>
                </c:pt>
                <c:pt idx="36">
                  <c:v>30.5</c:v>
                </c:pt>
                <c:pt idx="37">
                  <c:v>29.5</c:v>
                </c:pt>
                <c:pt idx="38">
                  <c:v>28.5</c:v>
                </c:pt>
                <c:pt idx="39">
                  <c:v>27.5</c:v>
                </c:pt>
                <c:pt idx="40">
                  <c:v>26.5</c:v>
                </c:pt>
                <c:pt idx="41">
                  <c:v>25.5</c:v>
                </c:pt>
                <c:pt idx="42">
                  <c:v>24.5</c:v>
                </c:pt>
                <c:pt idx="43">
                  <c:v>23.5</c:v>
                </c:pt>
                <c:pt idx="44">
                  <c:v>22.5</c:v>
                </c:pt>
                <c:pt idx="45">
                  <c:v>21.5</c:v>
                </c:pt>
                <c:pt idx="46">
                  <c:v>20.5</c:v>
                </c:pt>
                <c:pt idx="47">
                  <c:v>19.5</c:v>
                </c:pt>
                <c:pt idx="48">
                  <c:v>18.5</c:v>
                </c:pt>
                <c:pt idx="49">
                  <c:v>17.5</c:v>
                </c:pt>
                <c:pt idx="50">
                  <c:v>16.5</c:v>
                </c:pt>
                <c:pt idx="51">
                  <c:v>15.5</c:v>
                </c:pt>
                <c:pt idx="52">
                  <c:v>14.5</c:v>
                </c:pt>
                <c:pt idx="53">
                  <c:v>13.5</c:v>
                </c:pt>
                <c:pt idx="54">
                  <c:v>12.5</c:v>
                </c:pt>
                <c:pt idx="55">
                  <c:v>11.5</c:v>
                </c:pt>
                <c:pt idx="56">
                  <c:v>10.5</c:v>
                </c:pt>
                <c:pt idx="57">
                  <c:v>9.5</c:v>
                </c:pt>
                <c:pt idx="58">
                  <c:v>8.5</c:v>
                </c:pt>
                <c:pt idx="59">
                  <c:v>7.5</c:v>
                </c:pt>
                <c:pt idx="60">
                  <c:v>6.5</c:v>
                </c:pt>
                <c:pt idx="61">
                  <c:v>5.5</c:v>
                </c:pt>
                <c:pt idx="62">
                  <c:v>4.5</c:v>
                </c:pt>
                <c:pt idx="63">
                  <c:v>3.5</c:v>
                </c:pt>
                <c:pt idx="64">
                  <c:v>2.5</c:v>
                </c:pt>
                <c:pt idx="65">
                  <c:v>1.5</c:v>
                </c:pt>
                <c:pt idx="66">
                  <c:v>0.5</c:v>
                </c:pt>
              </c:numCache>
            </c:numRef>
          </c:yVal>
          <c:smooth val="0"/>
        </c:ser>
        <c:dLbls>
          <c:showLegendKey val="0"/>
          <c:showVal val="0"/>
          <c:showCatName val="0"/>
          <c:showSerName val="0"/>
          <c:showPercent val="0"/>
          <c:showBubbleSize val="0"/>
        </c:dLbls>
        <c:axId val="97716864"/>
        <c:axId val="97715328"/>
      </c:scatterChart>
      <c:catAx>
        <c:axId val="97383936"/>
        <c:scaling>
          <c:orientation val="maxMin"/>
        </c:scaling>
        <c:delete val="1"/>
        <c:axPos val="l"/>
        <c:majorGridlines>
          <c:spPr>
            <a:ln>
              <a:noFill/>
            </a:ln>
          </c:spPr>
        </c:majorGridlines>
        <c:numFmt formatCode="0.00" sourceLinked="1"/>
        <c:majorTickMark val="out"/>
        <c:minorTickMark val="none"/>
        <c:tickLblPos val="nextTo"/>
        <c:crossAx val="97385856"/>
        <c:crosses val="autoZero"/>
        <c:auto val="0"/>
        <c:lblAlgn val="ctr"/>
        <c:lblOffset val="100"/>
        <c:tickLblSkip val="1"/>
        <c:tickMarkSkip val="1"/>
        <c:noMultiLvlLbl val="0"/>
      </c:catAx>
      <c:valAx>
        <c:axId val="97385856"/>
        <c:scaling>
          <c:orientation val="minMax"/>
          <c:max val="1"/>
          <c:min val="0"/>
        </c:scaling>
        <c:delete val="1"/>
        <c:axPos val="t"/>
        <c:numFmt formatCode="0.00" sourceLinked="1"/>
        <c:majorTickMark val="out"/>
        <c:minorTickMark val="none"/>
        <c:tickLblPos val="nextTo"/>
        <c:crossAx val="97383936"/>
        <c:crossesAt val="1"/>
        <c:crossBetween val="between"/>
        <c:majorUnit val="0.5"/>
      </c:valAx>
      <c:valAx>
        <c:axId val="97715328"/>
        <c:scaling>
          <c:orientation val="minMax"/>
          <c:max val="66"/>
          <c:min val="0"/>
        </c:scaling>
        <c:delete val="1"/>
        <c:axPos val="l"/>
        <c:numFmt formatCode="General" sourceLinked="0"/>
        <c:majorTickMark val="out"/>
        <c:minorTickMark val="none"/>
        <c:tickLblPos val="nextTo"/>
        <c:crossAx val="97716864"/>
        <c:crosses val="autoZero"/>
        <c:crossBetween val="midCat"/>
        <c:majorUnit val="1"/>
        <c:minorUnit val="1"/>
      </c:valAx>
      <c:valAx>
        <c:axId val="97716864"/>
        <c:scaling>
          <c:orientation val="minMax"/>
          <c:max val="1"/>
          <c:min val="0"/>
        </c:scaling>
        <c:delete val="1"/>
        <c:axPos val="t"/>
        <c:numFmt formatCode="0.00" sourceLinked="1"/>
        <c:majorTickMark val="out"/>
        <c:minorTickMark val="none"/>
        <c:tickLblPos val="nextTo"/>
        <c:crossAx val="97715328"/>
        <c:crosses val="max"/>
        <c:crossBetween val="midCat"/>
        <c:majorUnit val="0.5"/>
        <c:minorUnit val="4.0000000000000008E-2"/>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lotArea>
      <c:layout/>
      <c:barChart>
        <c:barDir val="bar"/>
        <c:grouping val="clustered"/>
        <c:varyColors val="0"/>
        <c:ser>
          <c:idx val="2"/>
          <c:order val="0"/>
          <c:tx>
            <c:v>Best</c:v>
          </c:tx>
          <c:spPr>
            <a:solidFill>
              <a:schemeClr val="tx2">
                <a:lumMod val="20000"/>
                <a:lumOff val="80000"/>
              </a:schemeClr>
            </a:solidFill>
          </c:spPr>
          <c:invertIfNegative val="0"/>
          <c:dLbls>
            <c:delete val="1"/>
          </c:dLbls>
          <c:cat>
            <c:numRef>
              <c:f>Spinecharts!$W$11:$W$77</c:f>
              <c:numCache>
                <c:formatCode>0.0</c:formatCode>
                <c:ptCount val="67"/>
                <c:pt idx="0">
                  <c:v>66.5</c:v>
                </c:pt>
                <c:pt idx="1">
                  <c:v>65.5</c:v>
                </c:pt>
                <c:pt idx="2">
                  <c:v>64.5</c:v>
                </c:pt>
                <c:pt idx="3">
                  <c:v>63.5</c:v>
                </c:pt>
                <c:pt idx="4">
                  <c:v>62.5</c:v>
                </c:pt>
                <c:pt idx="5">
                  <c:v>61.5</c:v>
                </c:pt>
                <c:pt idx="6">
                  <c:v>60.5</c:v>
                </c:pt>
                <c:pt idx="7">
                  <c:v>59.5</c:v>
                </c:pt>
                <c:pt idx="8">
                  <c:v>58.5</c:v>
                </c:pt>
                <c:pt idx="9">
                  <c:v>57.5</c:v>
                </c:pt>
                <c:pt idx="10">
                  <c:v>56.5</c:v>
                </c:pt>
                <c:pt idx="11">
                  <c:v>55.5</c:v>
                </c:pt>
                <c:pt idx="12">
                  <c:v>54.5</c:v>
                </c:pt>
                <c:pt idx="13">
                  <c:v>53.5</c:v>
                </c:pt>
                <c:pt idx="14">
                  <c:v>52.5</c:v>
                </c:pt>
                <c:pt idx="15">
                  <c:v>51.5</c:v>
                </c:pt>
                <c:pt idx="16">
                  <c:v>50.5</c:v>
                </c:pt>
                <c:pt idx="17">
                  <c:v>49.5</c:v>
                </c:pt>
                <c:pt idx="18">
                  <c:v>48.5</c:v>
                </c:pt>
                <c:pt idx="19">
                  <c:v>47.5</c:v>
                </c:pt>
                <c:pt idx="20">
                  <c:v>46.5</c:v>
                </c:pt>
                <c:pt idx="21">
                  <c:v>45.5</c:v>
                </c:pt>
                <c:pt idx="22">
                  <c:v>44.5</c:v>
                </c:pt>
                <c:pt idx="23">
                  <c:v>43.5</c:v>
                </c:pt>
                <c:pt idx="24">
                  <c:v>42.5</c:v>
                </c:pt>
                <c:pt idx="25">
                  <c:v>41.5</c:v>
                </c:pt>
                <c:pt idx="26">
                  <c:v>40.5</c:v>
                </c:pt>
                <c:pt idx="27">
                  <c:v>39.5</c:v>
                </c:pt>
                <c:pt idx="28">
                  <c:v>38.5</c:v>
                </c:pt>
                <c:pt idx="29">
                  <c:v>37.5</c:v>
                </c:pt>
                <c:pt idx="30">
                  <c:v>36.5</c:v>
                </c:pt>
                <c:pt idx="31">
                  <c:v>35.5</c:v>
                </c:pt>
                <c:pt idx="32">
                  <c:v>34.5</c:v>
                </c:pt>
                <c:pt idx="33">
                  <c:v>33.5</c:v>
                </c:pt>
                <c:pt idx="34">
                  <c:v>32.5</c:v>
                </c:pt>
                <c:pt idx="35">
                  <c:v>31.5</c:v>
                </c:pt>
                <c:pt idx="36">
                  <c:v>30.5</c:v>
                </c:pt>
                <c:pt idx="37">
                  <c:v>29.5</c:v>
                </c:pt>
                <c:pt idx="38">
                  <c:v>28.5</c:v>
                </c:pt>
                <c:pt idx="39">
                  <c:v>27.5</c:v>
                </c:pt>
                <c:pt idx="40">
                  <c:v>26.5</c:v>
                </c:pt>
                <c:pt idx="41">
                  <c:v>25.5</c:v>
                </c:pt>
                <c:pt idx="42">
                  <c:v>24.5</c:v>
                </c:pt>
                <c:pt idx="43">
                  <c:v>23.5</c:v>
                </c:pt>
                <c:pt idx="44">
                  <c:v>22.5</c:v>
                </c:pt>
                <c:pt idx="45">
                  <c:v>21.5</c:v>
                </c:pt>
                <c:pt idx="46">
                  <c:v>20.5</c:v>
                </c:pt>
                <c:pt idx="47">
                  <c:v>19.5</c:v>
                </c:pt>
                <c:pt idx="48">
                  <c:v>18.5</c:v>
                </c:pt>
                <c:pt idx="49">
                  <c:v>17.5</c:v>
                </c:pt>
                <c:pt idx="50">
                  <c:v>16.5</c:v>
                </c:pt>
                <c:pt idx="51">
                  <c:v>15.5</c:v>
                </c:pt>
                <c:pt idx="52">
                  <c:v>14.5</c:v>
                </c:pt>
                <c:pt idx="53">
                  <c:v>13.5</c:v>
                </c:pt>
                <c:pt idx="54">
                  <c:v>12.5</c:v>
                </c:pt>
                <c:pt idx="55">
                  <c:v>11.5</c:v>
                </c:pt>
                <c:pt idx="56">
                  <c:v>10.5</c:v>
                </c:pt>
                <c:pt idx="57">
                  <c:v>9.5</c:v>
                </c:pt>
                <c:pt idx="58">
                  <c:v>8.5</c:v>
                </c:pt>
                <c:pt idx="59">
                  <c:v>7.5</c:v>
                </c:pt>
                <c:pt idx="60">
                  <c:v>6.5</c:v>
                </c:pt>
                <c:pt idx="61">
                  <c:v>5.5</c:v>
                </c:pt>
                <c:pt idx="62">
                  <c:v>4.5</c:v>
                </c:pt>
                <c:pt idx="63">
                  <c:v>3.5</c:v>
                </c:pt>
                <c:pt idx="64">
                  <c:v>2.5</c:v>
                </c:pt>
                <c:pt idx="65">
                  <c:v>1.5</c:v>
                </c:pt>
                <c:pt idx="66">
                  <c:v>0.5</c:v>
                </c:pt>
              </c:numCache>
            </c:numRef>
          </c:cat>
          <c:val>
            <c:numRef>
              <c:f>Spinecharts!$AD$12:$AD$77</c:f>
              <c:numCache>
                <c:formatCode>0.00</c:formatCode>
                <c:ptCount val="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numCache>
            </c:numRef>
          </c:val>
        </c:ser>
        <c:ser>
          <c:idx val="1"/>
          <c:order val="1"/>
          <c:tx>
            <c:v>Highest Quartile</c:v>
          </c:tx>
          <c:spPr>
            <a:solidFill>
              <a:srgbClr val="0072C6"/>
            </a:solidFill>
          </c:spPr>
          <c:invertIfNegative val="0"/>
          <c:dLbls>
            <c:delete val="1"/>
          </c:dLbls>
          <c:cat>
            <c:numRef>
              <c:f>Spinecharts!$W$11:$W$77</c:f>
              <c:numCache>
                <c:formatCode>0.0</c:formatCode>
                <c:ptCount val="67"/>
                <c:pt idx="0">
                  <c:v>66.5</c:v>
                </c:pt>
                <c:pt idx="1">
                  <c:v>65.5</c:v>
                </c:pt>
                <c:pt idx="2">
                  <c:v>64.5</c:v>
                </c:pt>
                <c:pt idx="3">
                  <c:v>63.5</c:v>
                </c:pt>
                <c:pt idx="4">
                  <c:v>62.5</c:v>
                </c:pt>
                <c:pt idx="5">
                  <c:v>61.5</c:v>
                </c:pt>
                <c:pt idx="6">
                  <c:v>60.5</c:v>
                </c:pt>
                <c:pt idx="7">
                  <c:v>59.5</c:v>
                </c:pt>
                <c:pt idx="8">
                  <c:v>58.5</c:v>
                </c:pt>
                <c:pt idx="9">
                  <c:v>57.5</c:v>
                </c:pt>
                <c:pt idx="10">
                  <c:v>56.5</c:v>
                </c:pt>
                <c:pt idx="11">
                  <c:v>55.5</c:v>
                </c:pt>
                <c:pt idx="12">
                  <c:v>54.5</c:v>
                </c:pt>
                <c:pt idx="13">
                  <c:v>53.5</c:v>
                </c:pt>
                <c:pt idx="14">
                  <c:v>52.5</c:v>
                </c:pt>
                <c:pt idx="15">
                  <c:v>51.5</c:v>
                </c:pt>
                <c:pt idx="16">
                  <c:v>50.5</c:v>
                </c:pt>
                <c:pt idx="17">
                  <c:v>49.5</c:v>
                </c:pt>
                <c:pt idx="18">
                  <c:v>48.5</c:v>
                </c:pt>
                <c:pt idx="19">
                  <c:v>47.5</c:v>
                </c:pt>
                <c:pt idx="20">
                  <c:v>46.5</c:v>
                </c:pt>
                <c:pt idx="21">
                  <c:v>45.5</c:v>
                </c:pt>
                <c:pt idx="22">
                  <c:v>44.5</c:v>
                </c:pt>
                <c:pt idx="23">
                  <c:v>43.5</c:v>
                </c:pt>
                <c:pt idx="24">
                  <c:v>42.5</c:v>
                </c:pt>
                <c:pt idx="25">
                  <c:v>41.5</c:v>
                </c:pt>
                <c:pt idx="26">
                  <c:v>40.5</c:v>
                </c:pt>
                <c:pt idx="27">
                  <c:v>39.5</c:v>
                </c:pt>
                <c:pt idx="28">
                  <c:v>38.5</c:v>
                </c:pt>
                <c:pt idx="29">
                  <c:v>37.5</c:v>
                </c:pt>
                <c:pt idx="30">
                  <c:v>36.5</c:v>
                </c:pt>
                <c:pt idx="31">
                  <c:v>35.5</c:v>
                </c:pt>
                <c:pt idx="32">
                  <c:v>34.5</c:v>
                </c:pt>
                <c:pt idx="33">
                  <c:v>33.5</c:v>
                </c:pt>
                <c:pt idx="34">
                  <c:v>32.5</c:v>
                </c:pt>
                <c:pt idx="35">
                  <c:v>31.5</c:v>
                </c:pt>
                <c:pt idx="36">
                  <c:v>30.5</c:v>
                </c:pt>
                <c:pt idx="37">
                  <c:v>29.5</c:v>
                </c:pt>
                <c:pt idx="38">
                  <c:v>28.5</c:v>
                </c:pt>
                <c:pt idx="39">
                  <c:v>27.5</c:v>
                </c:pt>
                <c:pt idx="40">
                  <c:v>26.5</c:v>
                </c:pt>
                <c:pt idx="41">
                  <c:v>25.5</c:v>
                </c:pt>
                <c:pt idx="42">
                  <c:v>24.5</c:v>
                </c:pt>
                <c:pt idx="43">
                  <c:v>23.5</c:v>
                </c:pt>
                <c:pt idx="44">
                  <c:v>22.5</c:v>
                </c:pt>
                <c:pt idx="45">
                  <c:v>21.5</c:v>
                </c:pt>
                <c:pt idx="46">
                  <c:v>20.5</c:v>
                </c:pt>
                <c:pt idx="47">
                  <c:v>19.5</c:v>
                </c:pt>
                <c:pt idx="48">
                  <c:v>18.5</c:v>
                </c:pt>
                <c:pt idx="49">
                  <c:v>17.5</c:v>
                </c:pt>
                <c:pt idx="50">
                  <c:v>16.5</c:v>
                </c:pt>
                <c:pt idx="51">
                  <c:v>15.5</c:v>
                </c:pt>
                <c:pt idx="52">
                  <c:v>14.5</c:v>
                </c:pt>
                <c:pt idx="53">
                  <c:v>13.5</c:v>
                </c:pt>
                <c:pt idx="54">
                  <c:v>12.5</c:v>
                </c:pt>
                <c:pt idx="55">
                  <c:v>11.5</c:v>
                </c:pt>
                <c:pt idx="56">
                  <c:v>10.5</c:v>
                </c:pt>
                <c:pt idx="57">
                  <c:v>9.5</c:v>
                </c:pt>
                <c:pt idx="58">
                  <c:v>8.5</c:v>
                </c:pt>
                <c:pt idx="59">
                  <c:v>7.5</c:v>
                </c:pt>
                <c:pt idx="60">
                  <c:v>6.5</c:v>
                </c:pt>
                <c:pt idx="61">
                  <c:v>5.5</c:v>
                </c:pt>
                <c:pt idx="62">
                  <c:v>4.5</c:v>
                </c:pt>
                <c:pt idx="63">
                  <c:v>3.5</c:v>
                </c:pt>
                <c:pt idx="64">
                  <c:v>2.5</c:v>
                </c:pt>
                <c:pt idx="65">
                  <c:v>1.5</c:v>
                </c:pt>
                <c:pt idx="66">
                  <c:v>0.5</c:v>
                </c:pt>
              </c:numCache>
            </c:numRef>
          </c:cat>
          <c:val>
            <c:numRef>
              <c:f>Spinecharts!$AC$12:$AC$77</c:f>
              <c:numCache>
                <c:formatCode>0.00</c:formatCode>
                <c:ptCount val="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numCache>
            </c:numRef>
          </c:val>
        </c:ser>
        <c:ser>
          <c:idx val="0"/>
          <c:order val="2"/>
          <c:tx>
            <c:v>Lowest Quartile</c:v>
          </c:tx>
          <c:spPr>
            <a:solidFill>
              <a:schemeClr val="tx2">
                <a:lumMod val="20000"/>
                <a:lumOff val="80000"/>
              </a:schemeClr>
            </a:solidFill>
          </c:spPr>
          <c:invertIfNegative val="0"/>
          <c:dLbls>
            <c:delete val="1"/>
          </c:dLbls>
          <c:cat>
            <c:numRef>
              <c:f>Spinecharts!$W$11:$W$77</c:f>
              <c:numCache>
                <c:formatCode>0.0</c:formatCode>
                <c:ptCount val="67"/>
                <c:pt idx="0">
                  <c:v>66.5</c:v>
                </c:pt>
                <c:pt idx="1">
                  <c:v>65.5</c:v>
                </c:pt>
                <c:pt idx="2">
                  <c:v>64.5</c:v>
                </c:pt>
                <c:pt idx="3">
                  <c:v>63.5</c:v>
                </c:pt>
                <c:pt idx="4">
                  <c:v>62.5</c:v>
                </c:pt>
                <c:pt idx="5">
                  <c:v>61.5</c:v>
                </c:pt>
                <c:pt idx="6">
                  <c:v>60.5</c:v>
                </c:pt>
                <c:pt idx="7">
                  <c:v>59.5</c:v>
                </c:pt>
                <c:pt idx="8">
                  <c:v>58.5</c:v>
                </c:pt>
                <c:pt idx="9">
                  <c:v>57.5</c:v>
                </c:pt>
                <c:pt idx="10">
                  <c:v>56.5</c:v>
                </c:pt>
                <c:pt idx="11">
                  <c:v>55.5</c:v>
                </c:pt>
                <c:pt idx="12">
                  <c:v>54.5</c:v>
                </c:pt>
                <c:pt idx="13">
                  <c:v>53.5</c:v>
                </c:pt>
                <c:pt idx="14">
                  <c:v>52.5</c:v>
                </c:pt>
                <c:pt idx="15">
                  <c:v>51.5</c:v>
                </c:pt>
                <c:pt idx="16">
                  <c:v>50.5</c:v>
                </c:pt>
                <c:pt idx="17">
                  <c:v>49.5</c:v>
                </c:pt>
                <c:pt idx="18">
                  <c:v>48.5</c:v>
                </c:pt>
                <c:pt idx="19">
                  <c:v>47.5</c:v>
                </c:pt>
                <c:pt idx="20">
                  <c:v>46.5</c:v>
                </c:pt>
                <c:pt idx="21">
                  <c:v>45.5</c:v>
                </c:pt>
                <c:pt idx="22">
                  <c:v>44.5</c:v>
                </c:pt>
                <c:pt idx="23">
                  <c:v>43.5</c:v>
                </c:pt>
                <c:pt idx="24">
                  <c:v>42.5</c:v>
                </c:pt>
                <c:pt idx="25">
                  <c:v>41.5</c:v>
                </c:pt>
                <c:pt idx="26">
                  <c:v>40.5</c:v>
                </c:pt>
                <c:pt idx="27">
                  <c:v>39.5</c:v>
                </c:pt>
                <c:pt idx="28">
                  <c:v>38.5</c:v>
                </c:pt>
                <c:pt idx="29">
                  <c:v>37.5</c:v>
                </c:pt>
                <c:pt idx="30">
                  <c:v>36.5</c:v>
                </c:pt>
                <c:pt idx="31">
                  <c:v>35.5</c:v>
                </c:pt>
                <c:pt idx="32">
                  <c:v>34.5</c:v>
                </c:pt>
                <c:pt idx="33">
                  <c:v>33.5</c:v>
                </c:pt>
                <c:pt idx="34">
                  <c:v>32.5</c:v>
                </c:pt>
                <c:pt idx="35">
                  <c:v>31.5</c:v>
                </c:pt>
                <c:pt idx="36">
                  <c:v>30.5</c:v>
                </c:pt>
                <c:pt idx="37">
                  <c:v>29.5</c:v>
                </c:pt>
                <c:pt idx="38">
                  <c:v>28.5</c:v>
                </c:pt>
                <c:pt idx="39">
                  <c:v>27.5</c:v>
                </c:pt>
                <c:pt idx="40">
                  <c:v>26.5</c:v>
                </c:pt>
                <c:pt idx="41">
                  <c:v>25.5</c:v>
                </c:pt>
                <c:pt idx="42">
                  <c:v>24.5</c:v>
                </c:pt>
                <c:pt idx="43">
                  <c:v>23.5</c:v>
                </c:pt>
                <c:pt idx="44">
                  <c:v>22.5</c:v>
                </c:pt>
                <c:pt idx="45">
                  <c:v>21.5</c:v>
                </c:pt>
                <c:pt idx="46">
                  <c:v>20.5</c:v>
                </c:pt>
                <c:pt idx="47">
                  <c:v>19.5</c:v>
                </c:pt>
                <c:pt idx="48">
                  <c:v>18.5</c:v>
                </c:pt>
                <c:pt idx="49">
                  <c:v>17.5</c:v>
                </c:pt>
                <c:pt idx="50">
                  <c:v>16.5</c:v>
                </c:pt>
                <c:pt idx="51">
                  <c:v>15.5</c:v>
                </c:pt>
                <c:pt idx="52">
                  <c:v>14.5</c:v>
                </c:pt>
                <c:pt idx="53">
                  <c:v>13.5</c:v>
                </c:pt>
                <c:pt idx="54">
                  <c:v>12.5</c:v>
                </c:pt>
                <c:pt idx="55">
                  <c:v>11.5</c:v>
                </c:pt>
                <c:pt idx="56">
                  <c:v>10.5</c:v>
                </c:pt>
                <c:pt idx="57">
                  <c:v>9.5</c:v>
                </c:pt>
                <c:pt idx="58">
                  <c:v>8.5</c:v>
                </c:pt>
                <c:pt idx="59">
                  <c:v>7.5</c:v>
                </c:pt>
                <c:pt idx="60">
                  <c:v>6.5</c:v>
                </c:pt>
                <c:pt idx="61">
                  <c:v>5.5</c:v>
                </c:pt>
                <c:pt idx="62">
                  <c:v>4.5</c:v>
                </c:pt>
                <c:pt idx="63">
                  <c:v>3.5</c:v>
                </c:pt>
                <c:pt idx="64">
                  <c:v>2.5</c:v>
                </c:pt>
                <c:pt idx="65">
                  <c:v>1.5</c:v>
                </c:pt>
                <c:pt idx="66">
                  <c:v>0.5</c:v>
                </c:pt>
              </c:numCache>
            </c:numRef>
          </c:cat>
          <c:val>
            <c:numRef>
              <c:f>Spinecharts!$AA$12:$AA$77</c:f>
              <c:numCache>
                <c:formatCode>0.00</c:formatCode>
                <c:ptCount val="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numCache>
            </c:numRef>
          </c:val>
        </c:ser>
        <c:dLbls>
          <c:showLegendKey val="0"/>
          <c:showVal val="1"/>
          <c:showCatName val="0"/>
          <c:showSerName val="0"/>
          <c:showPercent val="0"/>
          <c:showBubbleSize val="0"/>
        </c:dLbls>
        <c:gapWidth val="0"/>
        <c:overlap val="100"/>
        <c:axId val="118464512"/>
        <c:axId val="118466048"/>
      </c:barChart>
      <c:scatterChart>
        <c:scatterStyle val="lineMarker"/>
        <c:varyColors val="0"/>
        <c:ser>
          <c:idx val="3"/>
          <c:order val="3"/>
          <c:tx>
            <c:v>National Average</c:v>
          </c:tx>
          <c:spPr>
            <a:ln w="28575">
              <a:noFill/>
            </a:ln>
          </c:spPr>
          <c:marker>
            <c:symbol val="circle"/>
            <c:size val="5"/>
            <c:spPr>
              <a:solidFill>
                <a:srgbClr val="FF0000"/>
              </a:solidFill>
            </c:spPr>
          </c:marker>
          <c:dLbls>
            <c:showLegendKey val="0"/>
            <c:showVal val="1"/>
            <c:showCatName val="0"/>
            <c:showSerName val="0"/>
            <c:showPercent val="0"/>
            <c:showBubbleSize val="0"/>
            <c:showLeaderLines val="0"/>
          </c:dLbls>
          <c:xVal>
            <c:strRef>
              <c:f>Spinecharts!$AB$12:$AB$77</c:f>
              <c:strCache>
                <c:ptCount val="37"/>
                <c:pt idx="36">
                  <c:v>0.50</c:v>
                </c:pt>
              </c:strCache>
            </c:strRef>
          </c:xVal>
          <c:yVal>
            <c:numRef>
              <c:f>Spinecharts!$W$11:$W$77</c:f>
              <c:numCache>
                <c:formatCode>0.0</c:formatCode>
                <c:ptCount val="67"/>
                <c:pt idx="0">
                  <c:v>66.5</c:v>
                </c:pt>
                <c:pt idx="1">
                  <c:v>65.5</c:v>
                </c:pt>
                <c:pt idx="2">
                  <c:v>64.5</c:v>
                </c:pt>
                <c:pt idx="3">
                  <c:v>63.5</c:v>
                </c:pt>
                <c:pt idx="4">
                  <c:v>62.5</c:v>
                </c:pt>
                <c:pt idx="5">
                  <c:v>61.5</c:v>
                </c:pt>
                <c:pt idx="6">
                  <c:v>60.5</c:v>
                </c:pt>
                <c:pt idx="7">
                  <c:v>59.5</c:v>
                </c:pt>
                <c:pt idx="8">
                  <c:v>58.5</c:v>
                </c:pt>
                <c:pt idx="9">
                  <c:v>57.5</c:v>
                </c:pt>
                <c:pt idx="10">
                  <c:v>56.5</c:v>
                </c:pt>
                <c:pt idx="11">
                  <c:v>55.5</c:v>
                </c:pt>
                <c:pt idx="12">
                  <c:v>54.5</c:v>
                </c:pt>
                <c:pt idx="13">
                  <c:v>53.5</c:v>
                </c:pt>
                <c:pt idx="14">
                  <c:v>52.5</c:v>
                </c:pt>
                <c:pt idx="15">
                  <c:v>51.5</c:v>
                </c:pt>
                <c:pt idx="16">
                  <c:v>50.5</c:v>
                </c:pt>
                <c:pt idx="17">
                  <c:v>49.5</c:v>
                </c:pt>
                <c:pt idx="18">
                  <c:v>48.5</c:v>
                </c:pt>
                <c:pt idx="19">
                  <c:v>47.5</c:v>
                </c:pt>
                <c:pt idx="20">
                  <c:v>46.5</c:v>
                </c:pt>
                <c:pt idx="21">
                  <c:v>45.5</c:v>
                </c:pt>
                <c:pt idx="22">
                  <c:v>44.5</c:v>
                </c:pt>
                <c:pt idx="23">
                  <c:v>43.5</c:v>
                </c:pt>
                <c:pt idx="24">
                  <c:v>42.5</c:v>
                </c:pt>
                <c:pt idx="25">
                  <c:v>41.5</c:v>
                </c:pt>
                <c:pt idx="26">
                  <c:v>40.5</c:v>
                </c:pt>
                <c:pt idx="27">
                  <c:v>39.5</c:v>
                </c:pt>
                <c:pt idx="28">
                  <c:v>38.5</c:v>
                </c:pt>
                <c:pt idx="29">
                  <c:v>37.5</c:v>
                </c:pt>
                <c:pt idx="30">
                  <c:v>36.5</c:v>
                </c:pt>
                <c:pt idx="31">
                  <c:v>35.5</c:v>
                </c:pt>
                <c:pt idx="32">
                  <c:v>34.5</c:v>
                </c:pt>
                <c:pt idx="33">
                  <c:v>33.5</c:v>
                </c:pt>
                <c:pt idx="34">
                  <c:v>32.5</c:v>
                </c:pt>
                <c:pt idx="35">
                  <c:v>31.5</c:v>
                </c:pt>
                <c:pt idx="36">
                  <c:v>30.5</c:v>
                </c:pt>
                <c:pt idx="37">
                  <c:v>29.5</c:v>
                </c:pt>
                <c:pt idx="38">
                  <c:v>28.5</c:v>
                </c:pt>
                <c:pt idx="39">
                  <c:v>27.5</c:v>
                </c:pt>
                <c:pt idx="40">
                  <c:v>26.5</c:v>
                </c:pt>
                <c:pt idx="41">
                  <c:v>25.5</c:v>
                </c:pt>
                <c:pt idx="42">
                  <c:v>24.5</c:v>
                </c:pt>
                <c:pt idx="43">
                  <c:v>23.5</c:v>
                </c:pt>
                <c:pt idx="44">
                  <c:v>22.5</c:v>
                </c:pt>
                <c:pt idx="45">
                  <c:v>21.5</c:v>
                </c:pt>
                <c:pt idx="46">
                  <c:v>20.5</c:v>
                </c:pt>
                <c:pt idx="47">
                  <c:v>19.5</c:v>
                </c:pt>
                <c:pt idx="48">
                  <c:v>18.5</c:v>
                </c:pt>
                <c:pt idx="49">
                  <c:v>17.5</c:v>
                </c:pt>
                <c:pt idx="50">
                  <c:v>16.5</c:v>
                </c:pt>
                <c:pt idx="51">
                  <c:v>15.5</c:v>
                </c:pt>
                <c:pt idx="52">
                  <c:v>14.5</c:v>
                </c:pt>
                <c:pt idx="53">
                  <c:v>13.5</c:v>
                </c:pt>
                <c:pt idx="54">
                  <c:v>12.5</c:v>
                </c:pt>
                <c:pt idx="55">
                  <c:v>11.5</c:v>
                </c:pt>
                <c:pt idx="56">
                  <c:v>10.5</c:v>
                </c:pt>
                <c:pt idx="57">
                  <c:v>9.5</c:v>
                </c:pt>
                <c:pt idx="58">
                  <c:v>8.5</c:v>
                </c:pt>
                <c:pt idx="59">
                  <c:v>7.5</c:v>
                </c:pt>
                <c:pt idx="60">
                  <c:v>6.5</c:v>
                </c:pt>
                <c:pt idx="61">
                  <c:v>5.5</c:v>
                </c:pt>
                <c:pt idx="62">
                  <c:v>4.5</c:v>
                </c:pt>
                <c:pt idx="63">
                  <c:v>3.5</c:v>
                </c:pt>
                <c:pt idx="64">
                  <c:v>2.5</c:v>
                </c:pt>
                <c:pt idx="65">
                  <c:v>1.5</c:v>
                </c:pt>
                <c:pt idx="66">
                  <c:v>0.5</c:v>
                </c:pt>
              </c:numCache>
            </c:numRef>
          </c:yVal>
          <c:smooth val="0"/>
        </c:ser>
        <c:dLbls>
          <c:showLegendKey val="0"/>
          <c:showVal val="0"/>
          <c:showCatName val="0"/>
          <c:showSerName val="0"/>
          <c:showPercent val="0"/>
          <c:showBubbleSize val="0"/>
        </c:dLbls>
        <c:axId val="118469376"/>
        <c:axId val="118467584"/>
      </c:scatterChart>
      <c:catAx>
        <c:axId val="118464512"/>
        <c:scaling>
          <c:orientation val="maxMin"/>
        </c:scaling>
        <c:delete val="0"/>
        <c:axPos val="l"/>
        <c:majorGridlines/>
        <c:numFmt formatCode="0.0" sourceLinked="1"/>
        <c:majorTickMark val="none"/>
        <c:minorTickMark val="none"/>
        <c:tickLblPos val="nextTo"/>
        <c:crossAx val="118466048"/>
        <c:crosses val="autoZero"/>
        <c:auto val="1"/>
        <c:lblAlgn val="ctr"/>
        <c:lblOffset val="100"/>
        <c:tickLblSkip val="1"/>
        <c:tickMarkSkip val="1"/>
        <c:noMultiLvlLbl val="0"/>
      </c:catAx>
      <c:valAx>
        <c:axId val="118466048"/>
        <c:scaling>
          <c:orientation val="minMax"/>
          <c:max val="1"/>
          <c:min val="0"/>
        </c:scaling>
        <c:delete val="1"/>
        <c:axPos val="t"/>
        <c:numFmt formatCode="0.00" sourceLinked="1"/>
        <c:majorTickMark val="none"/>
        <c:minorTickMark val="none"/>
        <c:tickLblPos val="nextTo"/>
        <c:crossAx val="118464512"/>
        <c:crosses val="autoZero"/>
        <c:crossBetween val="between"/>
        <c:majorUnit val="0.5"/>
      </c:valAx>
      <c:valAx>
        <c:axId val="118467584"/>
        <c:scaling>
          <c:orientation val="minMax"/>
          <c:max val="66.5"/>
          <c:min val="1.5"/>
        </c:scaling>
        <c:delete val="0"/>
        <c:axPos val="l"/>
        <c:numFmt formatCode="0.0" sourceLinked="1"/>
        <c:majorTickMark val="in"/>
        <c:minorTickMark val="none"/>
        <c:tickLblPos val="nextTo"/>
        <c:crossAx val="118469376"/>
        <c:crosses val="autoZero"/>
        <c:crossBetween val="midCat"/>
        <c:majorUnit val="1"/>
      </c:valAx>
      <c:valAx>
        <c:axId val="118469376"/>
        <c:scaling>
          <c:orientation val="minMax"/>
        </c:scaling>
        <c:delete val="1"/>
        <c:axPos val="b"/>
        <c:numFmt formatCode="0.00" sourceLinked="1"/>
        <c:majorTickMark val="out"/>
        <c:minorTickMark val="none"/>
        <c:tickLblPos val="nextTo"/>
        <c:crossAx val="118467584"/>
        <c:crosses val="autoZero"/>
        <c:crossBetween val="midCat"/>
      </c:valAx>
      <c:spPr>
        <a:noFill/>
      </c:spPr>
    </c:plotArea>
    <c:legend>
      <c:legendPos val="t"/>
      <c:overlay val="0"/>
    </c:legend>
    <c:plotVisOnly val="1"/>
    <c:dispBlanksAs val="gap"/>
    <c:showDLblsOverMax val="0"/>
  </c:chart>
  <c:printSettings>
    <c:headerFooter/>
    <c:pageMargins b="0.75" l="0.7" r="0.7" t="0.75" header="0.3" footer="0.3"/>
    <c:pageSetup/>
  </c:printSettings>
</c:chartSpace>
</file>

<file path=xl/ctrlProps/ctrlProp1.xml><?xml version="1.0" encoding="utf-8"?>
<formControlPr xmlns="http://schemas.microsoft.com/office/spreadsheetml/2009/9/main" objectType="Drop" dropStyle="combo" dx="16" fmlaLink="$O$3" fmlaRange="Org_list" noThreeD="1" val="0"/>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xml"/></Relationships>
</file>

<file path=xl/drawings/_rels/drawing6.xml.rels><?xml version="1.0" encoding="UTF-8" standalone="yes"?>
<Relationships xmlns="http://schemas.openxmlformats.org/package/2006/relationships"><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38100</xdr:rowOff>
    </xdr:from>
    <xdr:to>
      <xdr:col>15</xdr:col>
      <xdr:colOff>161925</xdr:colOff>
      <xdr:row>34</xdr:row>
      <xdr:rowOff>36755</xdr:rowOff>
    </xdr:to>
    <xdr:pic>
      <xdr:nvPicPr>
        <xdr:cNvPr id="2" name="Picture 1" descr="Five Year Forward View Mental Health Dashboard v1.0&#10;"/>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100"/>
          <a:ext cx="9305925" cy="6475655"/>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13</xdr:col>
      <xdr:colOff>57150</xdr:colOff>
      <xdr:row>0</xdr:row>
      <xdr:rowOff>85725</xdr:rowOff>
    </xdr:from>
    <xdr:to>
      <xdr:col>15</xdr:col>
      <xdr:colOff>8737</xdr:colOff>
      <xdr:row>4</xdr:row>
      <xdr:rowOff>24133</xdr:rowOff>
    </xdr:to>
    <xdr:pic>
      <xdr:nvPicPr>
        <xdr:cNvPr id="3" name="Picture 2" descr="NHS England logo"/>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981950" y="85725"/>
          <a:ext cx="1170787" cy="7004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142875</xdr:colOff>
      <xdr:row>4</xdr:row>
      <xdr:rowOff>104773</xdr:rowOff>
    </xdr:from>
    <xdr:to>
      <xdr:col>5</xdr:col>
      <xdr:colOff>390525</xdr:colOff>
      <xdr:row>14</xdr:row>
      <xdr:rowOff>47624</xdr:rowOff>
    </xdr:to>
    <xdr:sp macro="" textlink="">
      <xdr:nvSpPr>
        <xdr:cNvPr id="4" name="TextBox 3"/>
        <xdr:cNvSpPr txBox="1"/>
      </xdr:nvSpPr>
      <xdr:spPr>
        <a:xfrm>
          <a:off x="142875" y="866773"/>
          <a:ext cx="3295650" cy="1847851"/>
        </a:xfrm>
        <a:prstGeom prst="rect">
          <a:avLst/>
        </a:prstGeom>
        <a:solidFill>
          <a:srgbClr val="A00054">
            <a:alpha val="0"/>
          </a:srgbClr>
        </a:solidFill>
        <a:ln w="9525" cmpd="sng">
          <a:solidFill>
            <a:schemeClr val="lt1">
              <a:shade val="50000"/>
              <a:alpha val="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2800" b="1" baseline="0">
              <a:solidFill>
                <a:srgbClr val="003893"/>
              </a:solidFill>
            </a:rPr>
            <a:t>Mental Health </a:t>
          </a:r>
          <a:r>
            <a:rPr lang="en-GB" sz="2800" b="1">
              <a:solidFill>
                <a:srgbClr val="003893"/>
              </a:solidFill>
              <a:effectLst/>
              <a:latin typeface="+mn-lt"/>
              <a:ea typeface="+mn-ea"/>
              <a:cs typeface="+mn-cs"/>
            </a:rPr>
            <a:t>Five</a:t>
          </a:r>
          <a:r>
            <a:rPr lang="en-GB" sz="2800" b="1" baseline="0">
              <a:solidFill>
                <a:srgbClr val="003893"/>
              </a:solidFill>
              <a:effectLst/>
              <a:latin typeface="+mn-lt"/>
              <a:ea typeface="+mn-ea"/>
              <a:cs typeface="+mn-cs"/>
            </a:rPr>
            <a:t> Year Forward View </a:t>
          </a:r>
          <a:r>
            <a:rPr lang="en-GB" sz="2800" b="1" baseline="0">
              <a:solidFill>
                <a:srgbClr val="003893"/>
              </a:solidFill>
            </a:rPr>
            <a:t>Dashboard v1.0</a:t>
          </a:r>
          <a:endParaRPr lang="en-GB" sz="2800" b="1">
            <a:solidFill>
              <a:srgbClr val="003893"/>
            </a:solidFill>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1514475</xdr:colOff>
      <xdr:row>0</xdr:row>
      <xdr:rowOff>47625</xdr:rowOff>
    </xdr:from>
    <xdr:to>
      <xdr:col>3</xdr:col>
      <xdr:colOff>2688624</xdr:colOff>
      <xdr:row>3</xdr:row>
      <xdr:rowOff>20820</xdr:rowOff>
    </xdr:to>
    <xdr:pic>
      <xdr:nvPicPr>
        <xdr:cNvPr id="2" name="Picture 1" descr="NHS England log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24875" y="47625"/>
          <a:ext cx="1174149" cy="697095"/>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xdr:from>
      <xdr:col>0</xdr:col>
      <xdr:colOff>47624</xdr:colOff>
      <xdr:row>4</xdr:row>
      <xdr:rowOff>9523</xdr:rowOff>
    </xdr:from>
    <xdr:to>
      <xdr:col>3</xdr:col>
      <xdr:colOff>8382000</xdr:colOff>
      <xdr:row>4</xdr:row>
      <xdr:rowOff>189523</xdr:rowOff>
    </xdr:to>
    <xdr:sp macro="" textlink="">
      <xdr:nvSpPr>
        <xdr:cNvPr id="10" name="TextBox 9" descr="This sheet sets out the context and purpose of the dashboard and also provides a descritpion of each sheet, as well as a guide to the main Dashboard tab"/>
        <xdr:cNvSpPr txBox="1"/>
      </xdr:nvSpPr>
      <xdr:spPr>
        <a:xfrm>
          <a:off x="47624" y="923923"/>
          <a:ext cx="9382126" cy="180000"/>
        </a:xfrm>
        <a:prstGeom prst="roundRect">
          <a:avLst/>
        </a:prstGeom>
        <a:solidFill>
          <a:srgbClr val="A00054"/>
        </a:solidFill>
        <a:ln>
          <a:solidFill>
            <a:srgbClr val="A00054"/>
          </a:solidFill>
        </a:ln>
        <a:effectLst/>
      </xdr:spPr>
      <xdr:style>
        <a:lnRef idx="2">
          <a:schemeClr val="accent5"/>
        </a:lnRef>
        <a:fillRef idx="1">
          <a:schemeClr val="lt1"/>
        </a:fillRef>
        <a:effectRef idx="0">
          <a:schemeClr val="accent5"/>
        </a:effectRef>
        <a:fontRef idx="minor">
          <a:schemeClr val="dk1"/>
        </a:fontRef>
      </xdr:style>
      <xdr:txBody>
        <a:bodyPr vertOverflow="clip" horzOverflow="clip" wrap="square" rtlCol="0" anchor="ctr"/>
        <a:lstStyle/>
        <a:p>
          <a:pPr algn="l"/>
          <a:r>
            <a:rPr lang="en-GB" sz="1050" b="1" i="0">
              <a:solidFill>
                <a:schemeClr val="bg1"/>
              </a:solidFill>
            </a:rPr>
            <a:t>Guide</a:t>
          </a:r>
        </a:p>
      </xdr:txBody>
    </xdr:sp>
    <xdr:clientData/>
  </xdr:twoCellAnchor>
  <xdr:twoCellAnchor editAs="oneCell">
    <xdr:from>
      <xdr:col>2</xdr:col>
      <xdr:colOff>5838825</xdr:colOff>
      <xdr:row>17</xdr:row>
      <xdr:rowOff>23532</xdr:rowOff>
    </xdr:from>
    <xdr:to>
      <xdr:col>3</xdr:col>
      <xdr:colOff>2867465</xdr:colOff>
      <xdr:row>21</xdr:row>
      <xdr:rowOff>31815</xdr:rowOff>
    </xdr:to>
    <xdr:pic>
      <xdr:nvPicPr>
        <xdr:cNvPr id="33" name="Picture 32" descr="To begin, select an organisation from the drop-down list at the top of the page. You can choose between England, the four regions &#10;(North of England, London, Midlands and East of England, and South of England), and the 209 CCGs, which are listed alphabetically. " title="Organisation drop down list"/>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00875" y="5633757"/>
          <a:ext cx="2867465" cy="798858"/>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2</xdr:col>
      <xdr:colOff>5791200</xdr:colOff>
      <xdr:row>39</xdr:row>
      <xdr:rowOff>28575</xdr:rowOff>
    </xdr:from>
    <xdr:to>
      <xdr:col>3</xdr:col>
      <xdr:colOff>2686050</xdr:colOff>
      <xdr:row>40</xdr:row>
      <xdr:rowOff>76024</xdr:rowOff>
    </xdr:to>
    <xdr:pic>
      <xdr:nvPicPr>
        <xdr:cNvPr id="3" name="Picture 2" descr="The spine chart shows the relative performance of the organisation. An organisation value towards the right of the scale indicates “better” performance (which may relate to a lower or higher indicator value depending on the indicator in hand) and towards the left of the scale indicates “worse” performance. Percentiles are based on national data. The spine chart is only available at CCG level and only applicable to a set of indicators. When the organisation value  is blank or suppressed (*) it is not showing on the chart.&#10;NB:Not all indicators presented with spine charts have been standardised, so interpretation needs to be undertaken with caution. Please use the sparkines to add context" title="Spine chart description"/>
        <xdr:cNvPicPr>
          <a:picLocks noChangeAspect="1"/>
        </xdr:cNvPicPr>
      </xdr:nvPicPr>
      <xdr:blipFill>
        <a:blip xmlns:r="http://schemas.openxmlformats.org/officeDocument/2006/relationships" r:embed="rId3"/>
        <a:stretch>
          <a:fillRect/>
        </a:stretch>
      </xdr:blipFill>
      <xdr:spPr>
        <a:xfrm>
          <a:off x="6953250" y="10620375"/>
          <a:ext cx="2705100" cy="1199974"/>
        </a:xfrm>
        <a:prstGeom prst="rect">
          <a:avLst/>
        </a:prstGeom>
      </xdr:spPr>
    </xdr:pic>
    <xdr:clientData fLocksWithSheet="0"/>
  </xdr:twoCellAnchor>
</xdr:wsDr>
</file>

<file path=xl/drawings/drawing3.xml><?xml version="1.0" encoding="utf-8"?>
<xdr:wsDr xmlns:xdr="http://schemas.openxmlformats.org/drawingml/2006/spreadsheetDrawing" xmlns:a="http://schemas.openxmlformats.org/drawingml/2006/main">
  <xdr:oneCellAnchor>
    <xdr:from>
      <xdr:col>9</xdr:col>
      <xdr:colOff>794499</xdr:colOff>
      <xdr:row>0</xdr:row>
      <xdr:rowOff>82923</xdr:rowOff>
    </xdr:from>
    <xdr:ext cx="1206000" cy="718061"/>
    <xdr:pic>
      <xdr:nvPicPr>
        <xdr:cNvPr id="2" name="Picture 1" descr="NHS England log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603323" y="82923"/>
          <a:ext cx="1206000" cy="71806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1</xdr:col>
      <xdr:colOff>0</xdr:colOff>
      <xdr:row>4</xdr:row>
      <xdr:rowOff>9523</xdr:rowOff>
    </xdr:from>
    <xdr:to>
      <xdr:col>10</xdr:col>
      <xdr:colOff>0</xdr:colOff>
      <xdr:row>4</xdr:row>
      <xdr:rowOff>189523</xdr:rowOff>
    </xdr:to>
    <xdr:sp macro="" textlink="">
      <xdr:nvSpPr>
        <xdr:cNvPr id="4" name="TextBox 3" descr="This sheet contains information about the data used for each indicator. In particular, it includes  a description of the indicators, information on the numerators and denominators (where applicable), any caveats around the data and the methodology, the indicator reporting period (quarter or year) as well as information and links to the data sources." title="Metadata sheet description"/>
        <xdr:cNvSpPr txBox="1"/>
      </xdr:nvSpPr>
      <xdr:spPr>
        <a:xfrm>
          <a:off x="36635" y="896081"/>
          <a:ext cx="25182633" cy="180000"/>
        </a:xfrm>
        <a:prstGeom prst="roundRect">
          <a:avLst/>
        </a:prstGeom>
        <a:solidFill>
          <a:srgbClr val="A00054"/>
        </a:solidFill>
        <a:ln>
          <a:solidFill>
            <a:srgbClr val="A00054"/>
          </a:solidFill>
        </a:ln>
        <a:effectLst/>
      </xdr:spPr>
      <xdr:style>
        <a:lnRef idx="2">
          <a:schemeClr val="accent5"/>
        </a:lnRef>
        <a:fillRef idx="1">
          <a:schemeClr val="lt1"/>
        </a:fillRef>
        <a:effectRef idx="0">
          <a:schemeClr val="accent5"/>
        </a:effectRef>
        <a:fontRef idx="minor">
          <a:schemeClr val="dk1"/>
        </a:fontRef>
      </xdr:style>
      <xdr:txBody>
        <a:bodyPr vertOverflow="clip" horzOverflow="clip" wrap="square" rtlCol="0" anchor="ctr"/>
        <a:lstStyle/>
        <a:p>
          <a:pPr algn="l"/>
          <a:r>
            <a:rPr lang="en-GB" sz="1050" b="1" i="0">
              <a:solidFill>
                <a:schemeClr val="bg1"/>
              </a:solidFill>
            </a:rPr>
            <a:t>Metadata</a:t>
          </a: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7244384</xdr:colOff>
      <xdr:row>0</xdr:row>
      <xdr:rowOff>69160</xdr:rowOff>
    </xdr:from>
    <xdr:to>
      <xdr:col>2</xdr:col>
      <xdr:colOff>33171</xdr:colOff>
      <xdr:row>3</xdr:row>
      <xdr:rowOff>70930</xdr:rowOff>
    </xdr:to>
    <xdr:pic>
      <xdr:nvPicPr>
        <xdr:cNvPr id="2" name="Picture 1" descr="NHS England log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282484" y="69160"/>
          <a:ext cx="1170787" cy="697095"/>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xdr:from>
      <xdr:col>0</xdr:col>
      <xdr:colOff>38099</xdr:colOff>
      <xdr:row>4</xdr:row>
      <xdr:rowOff>0</xdr:rowOff>
    </xdr:from>
    <xdr:to>
      <xdr:col>2</xdr:col>
      <xdr:colOff>9525</xdr:colOff>
      <xdr:row>4</xdr:row>
      <xdr:rowOff>180000</xdr:rowOff>
    </xdr:to>
    <xdr:sp macro="" textlink="">
      <xdr:nvSpPr>
        <xdr:cNvPr id="6" name="TextBox 5" descr="There are a number of areas where we have identified a requirement to include a measure of performance and progress, but the exact measures to be used for this are yet to be fully defined. These measures  are listed in this sheet. This list could change over time in response to the work being developed and emerging priorities."/>
        <xdr:cNvSpPr txBox="1"/>
      </xdr:nvSpPr>
      <xdr:spPr>
        <a:xfrm>
          <a:off x="38099" y="885825"/>
          <a:ext cx="8391526" cy="180000"/>
        </a:xfrm>
        <a:prstGeom prst="roundRect">
          <a:avLst/>
        </a:prstGeom>
        <a:solidFill>
          <a:srgbClr val="A00054"/>
        </a:solidFill>
        <a:ln>
          <a:solidFill>
            <a:srgbClr val="A00054"/>
          </a:solidFill>
        </a:ln>
        <a:effectLst/>
      </xdr:spPr>
      <xdr:style>
        <a:lnRef idx="2">
          <a:schemeClr val="accent5"/>
        </a:lnRef>
        <a:fillRef idx="1">
          <a:schemeClr val="lt1"/>
        </a:fillRef>
        <a:effectRef idx="0">
          <a:schemeClr val="accent5"/>
        </a:effectRef>
        <a:fontRef idx="minor">
          <a:schemeClr val="dk1"/>
        </a:fontRef>
      </xdr:style>
      <xdr:txBody>
        <a:bodyPr vertOverflow="clip" horzOverflow="clip" wrap="square" rtlCol="0" anchor="ctr"/>
        <a:lstStyle/>
        <a:p>
          <a:pPr algn="l"/>
          <a:r>
            <a:rPr lang="en-GB" sz="1050" b="1">
              <a:solidFill>
                <a:schemeClr val="bg1"/>
              </a:solidFill>
            </a:rPr>
            <a:t>Indicators in development for inclusion in the dashboard in future years. Please not this list is not exhaustive</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8</xdr:col>
      <xdr:colOff>435851</xdr:colOff>
      <xdr:row>9</xdr:row>
      <xdr:rowOff>32844</xdr:rowOff>
    </xdr:from>
    <xdr:to>
      <xdr:col>10</xdr:col>
      <xdr:colOff>124810</xdr:colOff>
      <xdr:row>76</xdr:row>
      <xdr:rowOff>152400</xdr:rowOff>
    </xdr:to>
    <xdr:graphicFrame macro="">
      <xdr:nvGraphicFramePr>
        <xdr:cNvPr id="3" name="Chart 3" descr="The spine chart shows the relative performance of the organisation. An organisation value towards the right of the scale indicates “better” performance (which may relate to a lower or higher indicator value depending on the indicator in hand) and towards the left of the scale indicates “worse” performance. Percentiles are based on national data. The spine chart is only available at CCG level and only applicable to a set of indicators. When the organisation value  is blank or suppressed (*) it is not showing on the chart.&#10;NB:Not all indicators presented with spine charts have been standardised, so interpretation needs to be undertaken with caution. Please use the sparkines to add context" title="Spine chart"/>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twoCellAnchor>
    <xdr:from>
      <xdr:col>1</xdr:col>
      <xdr:colOff>732</xdr:colOff>
      <xdr:row>4</xdr:row>
      <xdr:rowOff>6634</xdr:rowOff>
    </xdr:from>
    <xdr:to>
      <xdr:col>10</xdr:col>
      <xdr:colOff>0</xdr:colOff>
      <xdr:row>4</xdr:row>
      <xdr:rowOff>186634</xdr:rowOff>
    </xdr:to>
    <xdr:sp macro="" textlink="$O$4">
      <xdr:nvSpPr>
        <xdr:cNvPr id="9" name="TextBox 8"/>
        <xdr:cNvSpPr txBox="1"/>
      </xdr:nvSpPr>
      <xdr:spPr>
        <a:xfrm>
          <a:off x="38832" y="901984"/>
          <a:ext cx="11476893" cy="180000"/>
        </a:xfrm>
        <a:prstGeom prst="roundRect">
          <a:avLst/>
        </a:prstGeom>
        <a:solidFill>
          <a:srgbClr val="A00054"/>
        </a:solidFill>
        <a:ln w="9525" cmpd="sng">
          <a:solidFill>
            <a:srgbClr val="A00054"/>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fld id="{2BC89757-8E63-48EF-ABF3-668DFD47F0B2}" type="TxLink">
            <a:rPr lang="en-US" sz="1100" b="1" i="0" u="none" strike="noStrike">
              <a:solidFill>
                <a:schemeClr val="bg1"/>
              </a:solidFill>
              <a:latin typeface="Calibri"/>
              <a:cs typeface="Calibri"/>
            </a:rPr>
            <a:pPr/>
            <a:t>ENGLAND</a:t>
          </a:fld>
          <a:endParaRPr lang="en-GB" sz="2000" b="1">
            <a:solidFill>
              <a:schemeClr val="bg1"/>
            </a:solidFill>
          </a:endParaRPr>
        </a:p>
      </xdr:txBody>
    </xdr:sp>
    <xdr:clientData/>
  </xdr:twoCellAnchor>
  <xdr:twoCellAnchor editAs="oneCell">
    <xdr:from>
      <xdr:col>9</xdr:col>
      <xdr:colOff>534869</xdr:colOff>
      <xdr:row>0</xdr:row>
      <xdr:rowOff>99074</xdr:rowOff>
    </xdr:from>
    <xdr:to>
      <xdr:col>9</xdr:col>
      <xdr:colOff>1708969</xdr:colOff>
      <xdr:row>3</xdr:row>
      <xdr:rowOff>104985</xdr:rowOff>
    </xdr:to>
    <xdr:pic>
      <xdr:nvPicPr>
        <xdr:cNvPr id="10" name="Picture 9" descr="NHS England logo"/>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248173" y="99074"/>
          <a:ext cx="1170787" cy="707448"/>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xdr:from>
      <xdr:col>0</xdr:col>
      <xdr:colOff>57882</xdr:colOff>
      <xdr:row>2</xdr:row>
      <xdr:rowOff>51286</xdr:rowOff>
    </xdr:from>
    <xdr:to>
      <xdr:col>2</xdr:col>
      <xdr:colOff>1190530</xdr:colOff>
      <xdr:row>3</xdr:row>
      <xdr:rowOff>66804</xdr:rowOff>
    </xdr:to>
    <xdr:sp macro="" textlink="">
      <xdr:nvSpPr>
        <xdr:cNvPr id="19" name="TextBox 18"/>
        <xdr:cNvSpPr txBox="1"/>
      </xdr:nvSpPr>
      <xdr:spPr>
        <a:xfrm>
          <a:off x="57882" y="689047"/>
          <a:ext cx="1637887" cy="181170"/>
        </a:xfrm>
        <a:prstGeom prst="roundRect">
          <a:avLst/>
        </a:prstGeom>
        <a:solidFill>
          <a:srgbClr val="003893"/>
        </a:solidFill>
        <a:ln>
          <a:solidFill>
            <a:srgbClr val="003893"/>
          </a:solidFill>
        </a:ln>
        <a:effectLst/>
      </xdr:spPr>
      <xdr:style>
        <a:lnRef idx="2">
          <a:schemeClr val="accent5"/>
        </a:lnRef>
        <a:fillRef idx="1">
          <a:schemeClr val="lt1"/>
        </a:fillRef>
        <a:effectRef idx="0">
          <a:schemeClr val="accent5"/>
        </a:effectRef>
        <a:fontRef idx="minor">
          <a:schemeClr val="dk1"/>
        </a:fontRef>
      </xdr:style>
      <xdr:txBody>
        <a:bodyPr vertOverflow="clip" horzOverflow="clip" wrap="square" rtlCol="0" anchor="ctr"/>
        <a:lstStyle/>
        <a:p>
          <a:pPr algn="l"/>
          <a:r>
            <a:rPr lang="en-GB" sz="1000">
              <a:solidFill>
                <a:schemeClr val="bg1"/>
              </a:solidFill>
            </a:rPr>
            <a:t>Select Organisation</a:t>
          </a:r>
        </a:p>
      </xdr:txBody>
    </xdr:sp>
    <xdr:clientData/>
  </xdr:twoCellAnchor>
  <mc:AlternateContent xmlns:mc="http://schemas.openxmlformats.org/markup-compatibility/2006">
    <mc:Choice xmlns:a14="http://schemas.microsoft.com/office/drawing/2010/main" Requires="a14">
      <xdr:twoCellAnchor>
        <xdr:from>
          <xdr:col>2</xdr:col>
          <xdr:colOff>1257300</xdr:colOff>
          <xdr:row>2</xdr:row>
          <xdr:rowOff>57150</xdr:rowOff>
        </xdr:from>
        <xdr:to>
          <xdr:col>6</xdr:col>
          <xdr:colOff>352425</xdr:colOff>
          <xdr:row>3</xdr:row>
          <xdr:rowOff>76200</xdr:rowOff>
        </xdr:to>
        <xdr:sp macro="" textlink="">
          <xdr:nvSpPr>
            <xdr:cNvPr id="1025" name="Drop Down 1" hidden="1">
              <a:extLst>
                <a:ext uri="{63B3BB69-23CF-44E3-9099-C40C66FF867C}">
                  <a14:compatExt spid="_x0000_s1025"/>
                </a:ext>
              </a:extLst>
            </xdr:cNvPr>
            <xdr:cNvSpPr/>
          </xdr:nvSpPr>
          <xdr:spPr>
            <a:xfrm>
              <a:off x="0" y="0"/>
              <a:ext cx="0" cy="0"/>
            </a:xfrm>
            <a:prstGeom prst="rect">
              <a:avLst/>
            </a:prstGeom>
          </xdr:spPr>
        </xdr:sp>
        <xdr:clientData fLocksWithSheet="0"/>
      </xdr:twoCellAnchor>
    </mc:Choice>
    <mc:Fallback/>
  </mc:AlternateContent>
</xdr:wsDr>
</file>

<file path=xl/drawings/drawing6.xml><?xml version="1.0" encoding="utf-8"?>
<xdr:wsDr xmlns:xdr="http://schemas.openxmlformats.org/drawingml/2006/spreadsheetDrawing" xmlns:a="http://schemas.openxmlformats.org/drawingml/2006/main">
  <xdr:twoCellAnchor>
    <xdr:from>
      <xdr:col>37</xdr:col>
      <xdr:colOff>585108</xdr:colOff>
      <xdr:row>0</xdr:row>
      <xdr:rowOff>163286</xdr:rowOff>
    </xdr:from>
    <xdr:to>
      <xdr:col>43</xdr:col>
      <xdr:colOff>16130</xdr:colOff>
      <xdr:row>52</xdr:row>
      <xdr:rowOff>33818</xdr:rowOff>
    </xdr:to>
    <xdr:graphicFrame macro="">
      <xdr:nvGraphicFramePr>
        <xdr:cNvPr id="5"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EIP(iii)_FINAL_CALC"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GBEXPVD\EXPHOME30\FKontidou\Data\Desktop\FYFVMH_dashboard_v0.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GBEXPVD/EXPHOME30/FKontidou/Data/Desktop/FYFVMH_dashboard_v0.5.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mmoloney\AppData\Local\Microsoft\Windows\Temporary%20Internet%20Files\Content.Outlook\RYAK7F6R\NHS%20England%20Mental%20Health%20Dashboard%2001-16.xlsb"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FKontidou\AppData\Local\Microsoft\Windows\Temporary%20Internet%20Files\Content.Outlook\RU4HH7H9\FYFVMH_dashboard_v0.5_guide_only%2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IP(iii)_FINAL_CALC"/>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de"/>
      <sheetName val="Front page"/>
      <sheetName val="ORG codes"/>
      <sheetName val="Sparklines"/>
      <sheetName val="Spinecharts"/>
      <sheetName val="Spinechart_CCG IAFscores"/>
      <sheetName val="CYP(i)_FINAL CALC"/>
      <sheetName val="CYP(ii)_FINAL_CALC"/>
      <sheetName val="CYP(iv_a)_FINAL CALC"/>
      <sheetName val="CYP(iv_b)_FINAL CALC"/>
      <sheetName val="CYP(v_a)_FINAL CALC"/>
      <sheetName val="CYP(v_b)_FINAL CALC"/>
      <sheetName val="CYP(vi)_FINAL CALC"/>
      <sheetName val="CYP(vii_a)_FINAL CALC"/>
      <sheetName val="CYP(vii_b)_FINAL CALC"/>
      <sheetName val="IAPT(i)_FINAL CALC"/>
      <sheetName val="IAPT(ii)_FINAL CALC"/>
      <sheetName val="IAPT(iii_6w)_FINAL CALC"/>
      <sheetName val="IAPT (iv)_FINAL CALC"/>
      <sheetName val="EIP(i_a)_FINAL_CALC"/>
      <sheetName val="EIP(ii)_FINAL_CALC"/>
      <sheetName val="EIP(iii)_FINAL CALC"/>
      <sheetName val="PH(i)_FINAL_CALC"/>
      <sheetName val="PH(ii)_FINAL_CALC"/>
      <sheetName val="ES(i)_FINAL_CALC"/>
      <sheetName val="ES(ii)_FINAL_CALC"/>
      <sheetName val="CR(ii)_FINAL CALC"/>
      <sheetName val="CR(iii)_FINAL CALC"/>
      <sheetName val="CR(iv)_FINAL CALC"/>
      <sheetName val="CR(vi_a&amp;b)_FINAL_CALC"/>
      <sheetName val="CR(vii)_FINAL_CALC"/>
      <sheetName val="AC(i)_FINAL_CALC"/>
      <sheetName val="AC(ii)_FINAL CALC"/>
      <sheetName val="HJ(i)_FINAL_CALC"/>
      <sheetName val="HJ(ii_a&amp;b)_FINAL_CALC"/>
      <sheetName val="HJ(iii)_FINAL_CALC"/>
      <sheetName val="SP(i)_FINAL_CALC"/>
      <sheetName val="SP(ii_a)_FINAL_CALC"/>
      <sheetName val="SP(ii_b)_FINAL_CALC"/>
      <sheetName val="SP(iii)_FINAL_CALC"/>
      <sheetName val="MHF(i)_FINAL CALC"/>
    </sheetNames>
    <sheetDataSet>
      <sheetData sheetId="0"/>
      <sheetData sheetId="1"/>
      <sheetData sheetId="2">
        <row r="3">
          <cell r="B3" t="str">
            <v>ENGLAND</v>
          </cell>
        </row>
        <row r="4">
          <cell r="B4" t="str">
            <v>LONDON</v>
          </cell>
        </row>
        <row r="5">
          <cell r="B5" t="str">
            <v>MIDLANDS AND EAST OF ENGLAND</v>
          </cell>
        </row>
        <row r="6">
          <cell r="B6" t="str">
            <v>NORTH OF ENGLAND</v>
          </cell>
        </row>
        <row r="7">
          <cell r="B7" t="str">
            <v>SOUTH OF ENGLAND</v>
          </cell>
        </row>
        <row r="8">
          <cell r="B8" t="str">
            <v>NHS AIREDALE, WHARFEDALE AND CRAVEN CCG</v>
          </cell>
        </row>
        <row r="9">
          <cell r="B9" t="str">
            <v>NHS ASHFORD CCG</v>
          </cell>
        </row>
        <row r="10">
          <cell r="B10" t="str">
            <v>NHS AYLESBURY VALE CCG</v>
          </cell>
        </row>
        <row r="11">
          <cell r="B11" t="str">
            <v>NHS BARKING AND DAGENHAM CCG</v>
          </cell>
        </row>
        <row r="12">
          <cell r="B12" t="str">
            <v>NHS BARNET CCG</v>
          </cell>
        </row>
        <row r="13">
          <cell r="B13" t="str">
            <v>NHS BARNSLEY CCG</v>
          </cell>
        </row>
        <row r="14">
          <cell r="B14" t="str">
            <v>NHS BASILDON AND BRENTWOOD CCG</v>
          </cell>
        </row>
        <row r="15">
          <cell r="B15" t="str">
            <v>NHS BASSETLAW CCG</v>
          </cell>
        </row>
        <row r="16">
          <cell r="B16" t="str">
            <v>NHS BATH AND NORTH EAST SOMERSET CCG</v>
          </cell>
        </row>
        <row r="17">
          <cell r="B17" t="str">
            <v>NHS BEDFORDSHIRE CCG</v>
          </cell>
        </row>
        <row r="18">
          <cell r="B18" t="str">
            <v>NHS BEXLEY CCG</v>
          </cell>
        </row>
        <row r="19">
          <cell r="B19" t="str">
            <v>NHS BIRMINGHAM CROSSCITY CCG</v>
          </cell>
        </row>
        <row r="20">
          <cell r="B20" t="str">
            <v>NHS BIRMINGHAM SOUTH AND CENTRAL CCG</v>
          </cell>
        </row>
        <row r="21">
          <cell r="B21" t="str">
            <v>NHS BLACKBURN WITH DARWEN CCG</v>
          </cell>
        </row>
        <row r="22">
          <cell r="B22" t="str">
            <v>NHS BLACKPOOL CCG</v>
          </cell>
        </row>
        <row r="23">
          <cell r="B23" t="str">
            <v>NHS BOLTON CCG</v>
          </cell>
        </row>
        <row r="24">
          <cell r="B24" t="str">
            <v>NHS BRACKNELL AND ASCOT CCG</v>
          </cell>
        </row>
        <row r="25">
          <cell r="B25" t="str">
            <v>NHS BRADFORD CITY CCG</v>
          </cell>
        </row>
        <row r="26">
          <cell r="B26" t="str">
            <v>NHS BRADFORD DISTRICTS CCG</v>
          </cell>
        </row>
        <row r="27">
          <cell r="B27" t="str">
            <v>NHS BRENT CCG</v>
          </cell>
        </row>
        <row r="28">
          <cell r="B28" t="str">
            <v>NHS BRIGHTON AND HOVE CCG</v>
          </cell>
        </row>
        <row r="29">
          <cell r="B29" t="str">
            <v>NHS BRISTOL CCG</v>
          </cell>
        </row>
        <row r="30">
          <cell r="B30" t="str">
            <v>NHS BROMLEY CCG</v>
          </cell>
        </row>
        <row r="31">
          <cell r="B31" t="str">
            <v>NHS BURY CCG</v>
          </cell>
        </row>
        <row r="32">
          <cell r="B32" t="str">
            <v>NHS CALDERDALE CCG</v>
          </cell>
        </row>
        <row r="33">
          <cell r="B33" t="str">
            <v>NHS CAMBRIDGESHIRE AND PETERBOROUGH CCG</v>
          </cell>
        </row>
        <row r="34">
          <cell r="B34" t="str">
            <v>NHS CAMDEN CCG</v>
          </cell>
        </row>
        <row r="35">
          <cell r="B35" t="str">
            <v>NHS CANNOCK CHASE CCG</v>
          </cell>
        </row>
        <row r="36">
          <cell r="B36" t="str">
            <v>NHS CANTERBURY AND COASTAL CCG</v>
          </cell>
        </row>
        <row r="37">
          <cell r="B37" t="str">
            <v>NHS CASTLE POINT AND ROCHFORD CCG</v>
          </cell>
        </row>
        <row r="38">
          <cell r="B38" t="str">
            <v>NHS CENTRAL LONDON (WESTMINSTER) CCG</v>
          </cell>
        </row>
        <row r="39">
          <cell r="B39" t="str">
            <v>NHS CENTRAL MANCHESTER CCG</v>
          </cell>
        </row>
        <row r="40">
          <cell r="B40" t="str">
            <v>NHS CHILTERN CCG</v>
          </cell>
        </row>
        <row r="41">
          <cell r="B41" t="str">
            <v>NHS CHORLEY AND SOUTH RIBBLE CCG</v>
          </cell>
        </row>
        <row r="42">
          <cell r="B42" t="str">
            <v>NHS CITY AND HACKNEY CCG</v>
          </cell>
        </row>
        <row r="43">
          <cell r="B43" t="str">
            <v>NHS COASTAL WEST SUSSEX CCG</v>
          </cell>
        </row>
        <row r="44">
          <cell r="B44" t="str">
            <v>NHS CORBY CCG</v>
          </cell>
        </row>
        <row r="45">
          <cell r="B45" t="str">
            <v>NHS COVENTRY AND RUGBY CCG</v>
          </cell>
        </row>
        <row r="46">
          <cell r="B46" t="str">
            <v>NHS CRAWLEY CCG</v>
          </cell>
        </row>
        <row r="47">
          <cell r="B47" t="str">
            <v>NHS CROYDON CCG</v>
          </cell>
        </row>
        <row r="48">
          <cell r="B48" t="str">
            <v>NHS CUMBRIA CCG</v>
          </cell>
        </row>
        <row r="49">
          <cell r="B49" t="str">
            <v>NHS DARLINGTON CCG</v>
          </cell>
        </row>
        <row r="50">
          <cell r="B50" t="str">
            <v>NHS DARTFORD, GRAVESHAM AND SWANLEY CCG</v>
          </cell>
        </row>
        <row r="51">
          <cell r="B51" t="str">
            <v>NHS DONCASTER CCG</v>
          </cell>
        </row>
        <row r="52">
          <cell r="B52" t="str">
            <v>NHS DORSET CCG</v>
          </cell>
        </row>
        <row r="53">
          <cell r="B53" t="str">
            <v>NHS DUDLEY CCG</v>
          </cell>
        </row>
        <row r="54">
          <cell r="B54" t="str">
            <v>NHS DURHAM DALES, EASINGTON AND SEDGEFIELD CCG</v>
          </cell>
        </row>
        <row r="55">
          <cell r="B55" t="str">
            <v>NHS EALING CCG</v>
          </cell>
        </row>
        <row r="56">
          <cell r="B56" t="str">
            <v>NHS EAST AND NORTH HERTFORDSHIRE CCG</v>
          </cell>
        </row>
        <row r="57">
          <cell r="B57" t="str">
            <v>NHS EAST LANCASHIRE CCG</v>
          </cell>
        </row>
        <row r="58">
          <cell r="B58" t="str">
            <v>NHS EAST LEICESTERSHIRE AND RUTLAND CCG</v>
          </cell>
        </row>
        <row r="59">
          <cell r="B59" t="str">
            <v>NHS EAST RIDING OF YORKSHIRE CCG</v>
          </cell>
        </row>
        <row r="60">
          <cell r="B60" t="str">
            <v>NHS EAST STAFFORDSHIRE CCG</v>
          </cell>
        </row>
        <row r="61">
          <cell r="B61" t="str">
            <v>NHS EAST SURREY CCG</v>
          </cell>
        </row>
        <row r="62">
          <cell r="B62" t="str">
            <v>NHS EASTBOURNE, HAILSHAM AND SEAFORD CCG</v>
          </cell>
        </row>
        <row r="63">
          <cell r="B63" t="str">
            <v>NHS EASTERN CHESHIRE CCG</v>
          </cell>
        </row>
        <row r="64">
          <cell r="B64" t="str">
            <v>NHS ENFIELD CCG</v>
          </cell>
        </row>
        <row r="65">
          <cell r="B65" t="str">
            <v>NHS EREWASH CCG</v>
          </cell>
        </row>
        <row r="66">
          <cell r="B66" t="str">
            <v>NHS FAREHAM AND GOSPORT CCG</v>
          </cell>
        </row>
        <row r="67">
          <cell r="B67" t="str">
            <v>NHS FYLDE &amp; WYRE CCG</v>
          </cell>
        </row>
        <row r="68">
          <cell r="B68" t="str">
            <v>NHS GLOUCESTERSHIRE CCG</v>
          </cell>
        </row>
        <row r="69">
          <cell r="B69" t="str">
            <v>NHS GREAT YARMOUTH AND WAVENEY CCG</v>
          </cell>
        </row>
        <row r="70">
          <cell r="B70" t="str">
            <v>NHS GREATER HUDDERSFIELD CCG</v>
          </cell>
        </row>
        <row r="71">
          <cell r="B71" t="str">
            <v>NHS GREATER PRESTON CCG</v>
          </cell>
        </row>
        <row r="72">
          <cell r="B72" t="str">
            <v>NHS GREENWICH CCG</v>
          </cell>
        </row>
        <row r="73">
          <cell r="B73" t="str">
            <v>NHS GUILDFORD AND WAVERLEY CCG</v>
          </cell>
        </row>
        <row r="74">
          <cell r="B74" t="str">
            <v>NHS HALTON CCG</v>
          </cell>
        </row>
        <row r="75">
          <cell r="B75" t="str">
            <v>NHS HAMBLETON, RICHMONDSHIRE AND WHITBY CCG</v>
          </cell>
        </row>
        <row r="76">
          <cell r="B76" t="str">
            <v>NHS HAMMERSMITH AND FULHAM CCG</v>
          </cell>
        </row>
        <row r="77">
          <cell r="B77" t="str">
            <v>NHS HARDWICK CCG</v>
          </cell>
        </row>
        <row r="78">
          <cell r="B78" t="str">
            <v>NHS HARINGEY CCG</v>
          </cell>
        </row>
        <row r="79">
          <cell r="B79" t="str">
            <v>NHS HARROGATE AND RURAL DISTRICT CCG</v>
          </cell>
        </row>
        <row r="80">
          <cell r="B80" t="str">
            <v>NHS HARROW CCG</v>
          </cell>
        </row>
        <row r="81">
          <cell r="B81" t="str">
            <v>NHS HARTLEPOOL AND STOCKTON-ON-TEES CCG</v>
          </cell>
        </row>
        <row r="82">
          <cell r="B82" t="str">
            <v>NHS HASTINGS AND ROTHER CCG</v>
          </cell>
        </row>
        <row r="83">
          <cell r="B83" t="str">
            <v>NHS HAVERING CCG</v>
          </cell>
        </row>
        <row r="84">
          <cell r="B84" t="str">
            <v>NHS HEREFORDSHIRE CCG</v>
          </cell>
        </row>
        <row r="85">
          <cell r="B85" t="str">
            <v>NHS HERTS VALLEYS CCG</v>
          </cell>
        </row>
        <row r="86">
          <cell r="B86" t="str">
            <v>NHS HEYWOOD, MIDDLETON AND ROCHDALE CCG</v>
          </cell>
        </row>
        <row r="87">
          <cell r="B87" t="str">
            <v>NHS HIGH WEALD LEWES HAVENS CCG</v>
          </cell>
        </row>
        <row r="88">
          <cell r="B88" t="str">
            <v>NHS HILLINGDON CCG</v>
          </cell>
        </row>
        <row r="89">
          <cell r="B89" t="str">
            <v>NHS HORSHAM AND MID SUSSEX CCG</v>
          </cell>
        </row>
        <row r="90">
          <cell r="B90" t="str">
            <v>NHS HOUNSLOW CCG</v>
          </cell>
        </row>
        <row r="91">
          <cell r="B91" t="str">
            <v>NHS HULL CCG</v>
          </cell>
        </row>
        <row r="92">
          <cell r="B92" t="str">
            <v>NHS IPSWICH AND EAST SUFFOLK CCG</v>
          </cell>
        </row>
        <row r="93">
          <cell r="B93" t="str">
            <v>NHS ISLE OF WIGHT CCG</v>
          </cell>
        </row>
        <row r="94">
          <cell r="B94" t="str">
            <v>NHS ISLINGTON CCG</v>
          </cell>
        </row>
        <row r="95">
          <cell r="B95" t="str">
            <v>NHS KERNOW CCG</v>
          </cell>
        </row>
        <row r="96">
          <cell r="B96" t="str">
            <v>NHS KINGSTON CCG</v>
          </cell>
        </row>
        <row r="97">
          <cell r="B97" t="str">
            <v>NHS KNOWSLEY CCG</v>
          </cell>
        </row>
        <row r="98">
          <cell r="B98" t="str">
            <v>NHS LAMBETH CCG</v>
          </cell>
        </row>
        <row r="99">
          <cell r="B99" t="str">
            <v>NHS LANCASHIRE NORTH CCG</v>
          </cell>
        </row>
        <row r="100">
          <cell r="B100" t="str">
            <v>NHS LEEDS NORTH CCG</v>
          </cell>
        </row>
        <row r="101">
          <cell r="B101" t="str">
            <v>NHS LEEDS SOUTH AND EAST CCG</v>
          </cell>
        </row>
        <row r="102">
          <cell r="B102" t="str">
            <v>NHS LEEDS WEST CCG</v>
          </cell>
        </row>
        <row r="103">
          <cell r="B103" t="str">
            <v>NHS LEICESTER CITY CCG</v>
          </cell>
        </row>
        <row r="104">
          <cell r="B104" t="str">
            <v>NHS LEWISHAM CCG</v>
          </cell>
        </row>
        <row r="105">
          <cell r="B105" t="str">
            <v>NHS LINCOLNSHIRE EAST CCG</v>
          </cell>
        </row>
        <row r="106">
          <cell r="B106" t="str">
            <v>NHS LINCOLNSHIRE WEST CCG</v>
          </cell>
        </row>
        <row r="107">
          <cell r="B107" t="str">
            <v>NHS LIVERPOOL CCG</v>
          </cell>
        </row>
        <row r="108">
          <cell r="B108" t="str">
            <v>NHS LUTON CCG</v>
          </cell>
        </row>
        <row r="109">
          <cell r="B109" t="str">
            <v>NHS MANSFIELD AND ASHFIELD CCG</v>
          </cell>
        </row>
        <row r="110">
          <cell r="B110" t="str">
            <v>NHS MEDWAY CCG</v>
          </cell>
        </row>
        <row r="111">
          <cell r="B111" t="str">
            <v>NHS MERTON CCG</v>
          </cell>
        </row>
        <row r="112">
          <cell r="B112" t="str">
            <v>NHS MID ESSEX CCG</v>
          </cell>
        </row>
        <row r="113">
          <cell r="B113" t="str">
            <v>NHS MILTON KEYNES CCG</v>
          </cell>
        </row>
        <row r="114">
          <cell r="B114" t="str">
            <v>NHS NENE CCG</v>
          </cell>
        </row>
        <row r="115">
          <cell r="B115" t="str">
            <v>NHS NEWARK &amp; SHERWOOD CCG</v>
          </cell>
        </row>
        <row r="116">
          <cell r="B116" t="str">
            <v>NHS NEWBURY AND DISTRICT CCG</v>
          </cell>
        </row>
        <row r="117">
          <cell r="B117" t="str">
            <v>NHS NEWCASTLE GATESHEAD CCG</v>
          </cell>
        </row>
        <row r="118">
          <cell r="B118" t="str">
            <v>NHS NEWHAM CCG</v>
          </cell>
        </row>
        <row r="119">
          <cell r="B119" t="str">
            <v>NHS NORTH &amp; WEST READING CCG</v>
          </cell>
        </row>
        <row r="120">
          <cell r="B120" t="str">
            <v>NHS NORTH DERBYSHIRE CCG</v>
          </cell>
        </row>
        <row r="121">
          <cell r="B121" t="str">
            <v>NHS NORTH DURHAM CCG</v>
          </cell>
        </row>
        <row r="122">
          <cell r="B122" t="str">
            <v>NHS NORTH EAST ESSEX CCG</v>
          </cell>
        </row>
        <row r="123">
          <cell r="B123" t="str">
            <v>NHS NORTH EAST HAMPSHIRE AND FARNHAM CCG</v>
          </cell>
        </row>
        <row r="124">
          <cell r="B124" t="str">
            <v>NHS NORTH EAST LINCOLNSHIRE CCG</v>
          </cell>
        </row>
        <row r="125">
          <cell r="B125" t="str">
            <v>NHS NORTH HAMPSHIRE CCG</v>
          </cell>
        </row>
        <row r="126">
          <cell r="B126" t="str">
            <v>NHS NORTH KIRKLEES CCG</v>
          </cell>
        </row>
        <row r="127">
          <cell r="B127" t="str">
            <v>NHS NORTH LINCOLNSHIRE CCG</v>
          </cell>
        </row>
        <row r="128">
          <cell r="B128" t="str">
            <v>NHS NORTH MANCHESTER CCG</v>
          </cell>
        </row>
        <row r="129">
          <cell r="B129" t="str">
            <v>NHS NORTH NORFOLK CCG</v>
          </cell>
        </row>
        <row r="130">
          <cell r="B130" t="str">
            <v>NHS NORTH SOMERSET CCG</v>
          </cell>
        </row>
        <row r="131">
          <cell r="B131" t="str">
            <v>NHS NORTH STAFFORDSHIRE CCG</v>
          </cell>
        </row>
        <row r="132">
          <cell r="B132" t="str">
            <v>NHS NORTH TYNESIDE CCG</v>
          </cell>
        </row>
        <row r="133">
          <cell r="B133" t="str">
            <v>NHS NORTH WEST SURREY CCG</v>
          </cell>
        </row>
        <row r="134">
          <cell r="B134" t="str">
            <v>NHS NORTHERN, EASTERN AND WESTERN DEVON CCG</v>
          </cell>
        </row>
        <row r="135">
          <cell r="B135" t="str">
            <v>NHS NORTHUMBERLAND CCG</v>
          </cell>
        </row>
        <row r="136">
          <cell r="B136" t="str">
            <v>NHS NORWICH CCG</v>
          </cell>
        </row>
        <row r="137">
          <cell r="B137" t="str">
            <v>NHS NOTTINGHAM CITY CCG</v>
          </cell>
        </row>
        <row r="138">
          <cell r="B138" t="str">
            <v>NHS NOTTINGHAM NORTH AND EAST CCG</v>
          </cell>
        </row>
        <row r="139">
          <cell r="B139" t="str">
            <v>NHS NOTTINGHAM WEST CCG</v>
          </cell>
        </row>
        <row r="140">
          <cell r="B140" t="str">
            <v>NHS OLDHAM CCG</v>
          </cell>
        </row>
        <row r="141">
          <cell r="B141" t="str">
            <v>NHS OXFORDSHIRE CCG</v>
          </cell>
        </row>
        <row r="142">
          <cell r="B142" t="str">
            <v>NHS PORTSMOUTH CCG</v>
          </cell>
        </row>
        <row r="143">
          <cell r="B143" t="str">
            <v>NHS REDBRIDGE CCG</v>
          </cell>
        </row>
        <row r="144">
          <cell r="B144" t="str">
            <v>NHS REDDITCH AND BROMSGROVE CCG</v>
          </cell>
        </row>
        <row r="145">
          <cell r="B145" t="str">
            <v>NHS RICHMOND CCG</v>
          </cell>
        </row>
        <row r="146">
          <cell r="B146" t="str">
            <v>NHS ROTHERHAM CCG</v>
          </cell>
        </row>
        <row r="147">
          <cell r="B147" t="str">
            <v>NHS RUSHCLIFFE CCG</v>
          </cell>
        </row>
        <row r="148">
          <cell r="B148" t="str">
            <v>NHS SALFORD CCG</v>
          </cell>
        </row>
        <row r="149">
          <cell r="B149" t="str">
            <v>NHS SANDWELL AND WEST BIRMINGHAM CCG</v>
          </cell>
        </row>
        <row r="150">
          <cell r="B150" t="str">
            <v>NHS SCARBOROUGH AND RYEDALE CCG</v>
          </cell>
        </row>
        <row r="151">
          <cell r="B151" t="str">
            <v>NHS SHEFFIELD CCG</v>
          </cell>
        </row>
        <row r="152">
          <cell r="B152" t="str">
            <v>NHS SHROPSHIRE CCG</v>
          </cell>
        </row>
        <row r="153">
          <cell r="B153" t="str">
            <v>NHS SLOUGH CCG</v>
          </cell>
        </row>
        <row r="154">
          <cell r="B154" t="str">
            <v>NHS SOLIHULL CCG</v>
          </cell>
        </row>
        <row r="155">
          <cell r="B155" t="str">
            <v>NHS SOMERSET CCG</v>
          </cell>
        </row>
        <row r="156">
          <cell r="B156" t="str">
            <v>NHS SOUTH CHESHIRE CCG</v>
          </cell>
        </row>
        <row r="157">
          <cell r="B157" t="str">
            <v>NHS SOUTH DEVON AND TORBAY CCG</v>
          </cell>
        </row>
        <row r="158">
          <cell r="B158" t="str">
            <v>NHS SOUTH EAST STAFFORDSHIRE AND SEISDON PENINSULA CCG</v>
          </cell>
        </row>
        <row r="159">
          <cell r="B159" t="str">
            <v>NHS SOUTH EASTERN HAMPSHIRE CCG</v>
          </cell>
        </row>
        <row r="160">
          <cell r="B160" t="str">
            <v>NHS SOUTH GLOUCESTERSHIRE CCG</v>
          </cell>
        </row>
        <row r="161">
          <cell r="B161" t="str">
            <v>NHS SOUTH KENT COAST CCG</v>
          </cell>
        </row>
        <row r="162">
          <cell r="B162" t="str">
            <v>NHS SOUTH LINCOLNSHIRE CCG</v>
          </cell>
        </row>
        <row r="163">
          <cell r="B163" t="str">
            <v>NHS SOUTH MANCHESTER CCG</v>
          </cell>
        </row>
        <row r="164">
          <cell r="B164" t="str">
            <v>NHS SOUTH NORFOLK CCG</v>
          </cell>
        </row>
        <row r="165">
          <cell r="B165" t="str">
            <v>NHS SOUTH READING CCG</v>
          </cell>
        </row>
        <row r="166">
          <cell r="B166" t="str">
            <v>NHS SOUTH SEFTON CCG</v>
          </cell>
        </row>
        <row r="167">
          <cell r="B167" t="str">
            <v>NHS SOUTH TEES CCG</v>
          </cell>
        </row>
        <row r="168">
          <cell r="B168" t="str">
            <v>NHS SOUTH TYNESIDE CCG</v>
          </cell>
        </row>
        <row r="169">
          <cell r="B169" t="str">
            <v>NHS SOUTH WARWICKSHIRE CCG</v>
          </cell>
        </row>
        <row r="170">
          <cell r="B170" t="str">
            <v>NHS SOUTH WEST LINCOLNSHIRE CCG</v>
          </cell>
        </row>
        <row r="171">
          <cell r="B171" t="str">
            <v>NHS SOUTH WORCESTERSHIRE CCG</v>
          </cell>
        </row>
        <row r="172">
          <cell r="B172" t="str">
            <v>NHS SOUTHAMPTON CCG</v>
          </cell>
        </row>
        <row r="173">
          <cell r="B173" t="str">
            <v>NHS SOUTHEND CCG</v>
          </cell>
        </row>
        <row r="174">
          <cell r="B174" t="str">
            <v>NHS SOUTHERN DERBYSHIRE CCG</v>
          </cell>
        </row>
        <row r="175">
          <cell r="B175" t="str">
            <v>NHS SOUTHPORT AND FORMBY CCG</v>
          </cell>
        </row>
        <row r="176">
          <cell r="B176" t="str">
            <v>NHS SOUTHWARK CCG</v>
          </cell>
        </row>
        <row r="177">
          <cell r="B177" t="str">
            <v>NHS ST HELENS CCG</v>
          </cell>
        </row>
        <row r="178">
          <cell r="B178" t="str">
            <v>NHS STAFFORD AND SURROUNDS CCG</v>
          </cell>
        </row>
        <row r="179">
          <cell r="B179" t="str">
            <v>NHS STOCKPORT CCG</v>
          </cell>
        </row>
        <row r="180">
          <cell r="B180" t="str">
            <v>NHS STOKE ON TRENT CCG</v>
          </cell>
        </row>
        <row r="181">
          <cell r="B181" t="str">
            <v>NHS SUNDERLAND CCG</v>
          </cell>
        </row>
        <row r="182">
          <cell r="B182" t="str">
            <v>NHS SURREY DOWNS CCG</v>
          </cell>
        </row>
        <row r="183">
          <cell r="B183" t="str">
            <v>NHS SURREY HEATH CCG</v>
          </cell>
        </row>
        <row r="184">
          <cell r="B184" t="str">
            <v>NHS SUTTON CCG</v>
          </cell>
        </row>
        <row r="185">
          <cell r="B185" t="str">
            <v>NHS SWALE CCG</v>
          </cell>
        </row>
        <row r="186">
          <cell r="B186" t="str">
            <v>NHS SWINDON CCG</v>
          </cell>
        </row>
        <row r="187">
          <cell r="B187" t="str">
            <v>NHS TAMESIDE AND GLOSSOP CCG</v>
          </cell>
        </row>
        <row r="188">
          <cell r="B188" t="str">
            <v>NHS TELFORD AND WREKIN CCG</v>
          </cell>
        </row>
        <row r="189">
          <cell r="B189" t="str">
            <v>NHS THANET CCG</v>
          </cell>
        </row>
        <row r="190">
          <cell r="B190" t="str">
            <v>NHS THURROCK CCG</v>
          </cell>
        </row>
        <row r="191">
          <cell r="B191" t="str">
            <v>NHS TOWER HAMLETS CCG</v>
          </cell>
        </row>
        <row r="192">
          <cell r="B192" t="str">
            <v>NHS TRAFFORD CCG</v>
          </cell>
        </row>
        <row r="193">
          <cell r="B193" t="str">
            <v>NHS VALE OF YORK CCG</v>
          </cell>
        </row>
        <row r="194">
          <cell r="B194" t="str">
            <v>NHS VALE ROYAL CCG</v>
          </cell>
        </row>
        <row r="195">
          <cell r="B195" t="str">
            <v>NHS WAKEFIELD CCG</v>
          </cell>
        </row>
        <row r="196">
          <cell r="B196" t="str">
            <v>NHS WALSALL CCG</v>
          </cell>
        </row>
        <row r="197">
          <cell r="B197" t="str">
            <v>NHS WALTHAM FOREST CCG</v>
          </cell>
        </row>
        <row r="198">
          <cell r="B198" t="str">
            <v>NHS WANDSWORTH CCG</v>
          </cell>
        </row>
        <row r="199">
          <cell r="B199" t="str">
            <v>NHS WARRINGTON CCG</v>
          </cell>
        </row>
        <row r="200">
          <cell r="B200" t="str">
            <v>NHS WARWICKSHIRE NORTH CCG</v>
          </cell>
        </row>
        <row r="201">
          <cell r="B201" t="str">
            <v>NHS WEST CHESHIRE CCG</v>
          </cell>
        </row>
        <row r="202">
          <cell r="B202" t="str">
            <v>NHS WEST ESSEX CCG</v>
          </cell>
        </row>
        <row r="203">
          <cell r="B203" t="str">
            <v>NHS WEST HAMPSHIRE CCG</v>
          </cell>
        </row>
        <row r="204">
          <cell r="B204" t="str">
            <v>NHS WEST KENT CCG</v>
          </cell>
        </row>
        <row r="205">
          <cell r="B205" t="str">
            <v>NHS WEST LANCASHIRE CCG</v>
          </cell>
        </row>
        <row r="206">
          <cell r="B206" t="str">
            <v>NHS WEST LEICESTERSHIRE CCG</v>
          </cell>
        </row>
        <row r="207">
          <cell r="B207" t="str">
            <v>NHS WEST LONDON CCG</v>
          </cell>
        </row>
        <row r="208">
          <cell r="B208" t="str">
            <v>NHS WEST NORFOLK CCG</v>
          </cell>
        </row>
        <row r="209">
          <cell r="B209" t="str">
            <v>NHS WEST SUFFOLK CCG</v>
          </cell>
        </row>
        <row r="210">
          <cell r="B210" t="str">
            <v>NHS WIGAN BOROUGH CCG</v>
          </cell>
        </row>
        <row r="211">
          <cell r="B211" t="str">
            <v>NHS WILTSHIRE CCG</v>
          </cell>
        </row>
        <row r="212">
          <cell r="B212" t="str">
            <v>NHS WINDSOR, ASCOT AND MAIDENHEAD CCG</v>
          </cell>
        </row>
        <row r="213">
          <cell r="B213" t="str">
            <v>NHS WIRRAL CCG</v>
          </cell>
        </row>
        <row r="214">
          <cell r="B214" t="str">
            <v>NHS WOKINGHAM CCG</v>
          </cell>
        </row>
        <row r="215">
          <cell r="B215" t="str">
            <v>NHS WOLVERHAMPTON CCG</v>
          </cell>
        </row>
        <row r="216">
          <cell r="B216" t="str">
            <v>NHS WYRE FOREST CCG</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de"/>
      <sheetName val="Front page"/>
      <sheetName val="ORG codes"/>
      <sheetName val="Sparklines"/>
      <sheetName val="Spinecharts"/>
      <sheetName val="Spinechart_CCG IAFscores"/>
      <sheetName val="CYP(i)_FINAL CALC"/>
      <sheetName val="CYP(ii)_FINAL_CALC"/>
      <sheetName val="CYP(iv_a)_FINAL CALC"/>
      <sheetName val="CYP(iv_b)_FINAL CALC"/>
      <sheetName val="CYP(v_a)_FINAL CALC"/>
      <sheetName val="CYP(v_b)_FINAL CALC"/>
      <sheetName val="CYP(vi)_FINAL CALC"/>
      <sheetName val="CYP(vii_a)_FINAL CALC"/>
      <sheetName val="CYP(vii_b)_FINAL CALC"/>
      <sheetName val="IAPT(i)_FINAL CALC"/>
      <sheetName val="IAPT(ii)_FINAL CALC"/>
      <sheetName val="IAPT(iii_6w)_FINAL CALC"/>
      <sheetName val="IAPT (iv)_FINAL CALC"/>
      <sheetName val="EIP(i_a)_FINAL_CALC"/>
      <sheetName val="EIP(ii)_FINAL_CALC"/>
      <sheetName val="EIP(iii)_FINAL CALC"/>
      <sheetName val="PH(i)_FINAL_CALC"/>
      <sheetName val="PH(ii)_FINAL_CALC"/>
      <sheetName val="ES(i)_FINAL_CALC"/>
      <sheetName val="ES(ii)_FINAL_CALC"/>
      <sheetName val="CR(ii)_FINAL CALC"/>
      <sheetName val="CR(iii)_FINAL CALC"/>
      <sheetName val="CR(iv)_FINAL CALC"/>
      <sheetName val="CR(vi_a&amp;b)_FINAL_CALC"/>
      <sheetName val="CR(vii)_FINAL_CALC"/>
      <sheetName val="AC(i)_FINAL_CALC"/>
      <sheetName val="AC(ii)_FINAL CALC"/>
      <sheetName val="HJ(i)_FINAL_CALC"/>
      <sheetName val="HJ(ii_a&amp;b)_FINAL_CALC"/>
      <sheetName val="HJ(iii)_FINAL_CALC"/>
      <sheetName val="SP(i)_FINAL_CALC"/>
      <sheetName val="SP(ii_a)_FINAL_CALC"/>
      <sheetName val="SP(ii_b)_FINAL_CALC"/>
      <sheetName val="SP(iii)_FINAL_CALC"/>
      <sheetName val="MHF(i)_FINAL CALC"/>
    </sheetNames>
    <sheetDataSet>
      <sheetData sheetId="0" refreshError="1"/>
      <sheetData sheetId="1" refreshError="1"/>
      <sheetData sheetId="2" refreshError="1">
        <row r="3">
          <cell r="B3" t="str">
            <v>ENGLAND</v>
          </cell>
        </row>
        <row r="4">
          <cell r="B4" t="str">
            <v>LONDON</v>
          </cell>
        </row>
        <row r="5">
          <cell r="B5" t="str">
            <v>MIDLANDS AND EAST OF ENGLAND</v>
          </cell>
        </row>
        <row r="6">
          <cell r="B6" t="str">
            <v>NORTH OF ENGLAND</v>
          </cell>
        </row>
        <row r="7">
          <cell r="B7" t="str">
            <v>SOUTH OF ENGLAND</v>
          </cell>
        </row>
        <row r="8">
          <cell r="B8" t="str">
            <v>NHS AIREDALE, WHARFEDALE AND CRAVEN CCG</v>
          </cell>
        </row>
        <row r="9">
          <cell r="B9" t="str">
            <v>NHS ASHFORD CCG</v>
          </cell>
        </row>
        <row r="10">
          <cell r="B10" t="str">
            <v>NHS AYLESBURY VALE CCG</v>
          </cell>
        </row>
        <row r="11">
          <cell r="B11" t="str">
            <v>NHS BARKING AND DAGENHAM CCG</v>
          </cell>
        </row>
        <row r="12">
          <cell r="B12" t="str">
            <v>NHS BARNET CCG</v>
          </cell>
        </row>
        <row r="13">
          <cell r="B13" t="str">
            <v>NHS BARNSLEY CCG</v>
          </cell>
        </row>
        <row r="14">
          <cell r="B14" t="str">
            <v>NHS BASILDON AND BRENTWOOD CCG</v>
          </cell>
        </row>
        <row r="15">
          <cell r="B15" t="str">
            <v>NHS BASSETLAW CCG</v>
          </cell>
        </row>
        <row r="16">
          <cell r="B16" t="str">
            <v>NHS BATH AND NORTH EAST SOMERSET CCG</v>
          </cell>
        </row>
        <row r="17">
          <cell r="B17" t="str">
            <v>NHS BEDFORDSHIRE CCG</v>
          </cell>
        </row>
        <row r="18">
          <cell r="B18" t="str">
            <v>NHS BEXLEY CCG</v>
          </cell>
        </row>
        <row r="19">
          <cell r="B19" t="str">
            <v>NHS BIRMINGHAM CROSSCITY CCG</v>
          </cell>
        </row>
        <row r="20">
          <cell r="B20" t="str">
            <v>NHS BIRMINGHAM SOUTH AND CENTRAL CCG</v>
          </cell>
        </row>
        <row r="21">
          <cell r="B21" t="str">
            <v>NHS BLACKBURN WITH DARWEN CCG</v>
          </cell>
        </row>
        <row r="22">
          <cell r="B22" t="str">
            <v>NHS BLACKPOOL CCG</v>
          </cell>
        </row>
        <row r="23">
          <cell r="B23" t="str">
            <v>NHS BOLTON CCG</v>
          </cell>
        </row>
        <row r="24">
          <cell r="B24" t="str">
            <v>NHS BRACKNELL AND ASCOT CCG</v>
          </cell>
        </row>
        <row r="25">
          <cell r="B25" t="str">
            <v>NHS BRADFORD CITY CCG</v>
          </cell>
        </row>
        <row r="26">
          <cell r="B26" t="str">
            <v>NHS BRADFORD DISTRICTS CCG</v>
          </cell>
        </row>
        <row r="27">
          <cell r="B27" t="str">
            <v>NHS BRENT CCG</v>
          </cell>
        </row>
        <row r="28">
          <cell r="B28" t="str">
            <v>NHS BRIGHTON AND HOVE CCG</v>
          </cell>
        </row>
        <row r="29">
          <cell r="B29" t="str">
            <v>NHS BRISTOL CCG</v>
          </cell>
        </row>
        <row r="30">
          <cell r="B30" t="str">
            <v>NHS BROMLEY CCG</v>
          </cell>
        </row>
        <row r="31">
          <cell r="B31" t="str">
            <v>NHS BURY CCG</v>
          </cell>
        </row>
        <row r="32">
          <cell r="B32" t="str">
            <v>NHS CALDERDALE CCG</v>
          </cell>
        </row>
        <row r="33">
          <cell r="B33" t="str">
            <v>NHS CAMBRIDGESHIRE AND PETERBOROUGH CCG</v>
          </cell>
        </row>
        <row r="34">
          <cell r="B34" t="str">
            <v>NHS CAMDEN CCG</v>
          </cell>
        </row>
        <row r="35">
          <cell r="B35" t="str">
            <v>NHS CANNOCK CHASE CCG</v>
          </cell>
        </row>
        <row r="36">
          <cell r="B36" t="str">
            <v>NHS CANTERBURY AND COASTAL CCG</v>
          </cell>
        </row>
        <row r="37">
          <cell r="B37" t="str">
            <v>NHS CASTLE POINT AND ROCHFORD CCG</v>
          </cell>
        </row>
        <row r="38">
          <cell r="B38" t="str">
            <v>NHS CENTRAL LONDON (WESTMINSTER) CCG</v>
          </cell>
        </row>
        <row r="39">
          <cell r="B39" t="str">
            <v>NHS CENTRAL MANCHESTER CCG</v>
          </cell>
        </row>
        <row r="40">
          <cell r="B40" t="str">
            <v>NHS CHILTERN CCG</v>
          </cell>
        </row>
        <row r="41">
          <cell r="B41" t="str">
            <v>NHS CHORLEY AND SOUTH RIBBLE CCG</v>
          </cell>
        </row>
        <row r="42">
          <cell r="B42" t="str">
            <v>NHS CITY AND HACKNEY CCG</v>
          </cell>
        </row>
        <row r="43">
          <cell r="B43" t="str">
            <v>NHS COASTAL WEST SUSSEX CCG</v>
          </cell>
        </row>
        <row r="44">
          <cell r="B44" t="str">
            <v>NHS CORBY CCG</v>
          </cell>
        </row>
        <row r="45">
          <cell r="B45" t="str">
            <v>NHS COVENTRY AND RUGBY CCG</v>
          </cell>
        </row>
        <row r="46">
          <cell r="B46" t="str">
            <v>NHS CRAWLEY CCG</v>
          </cell>
        </row>
        <row r="47">
          <cell r="B47" t="str">
            <v>NHS CROYDON CCG</v>
          </cell>
        </row>
        <row r="48">
          <cell r="B48" t="str">
            <v>NHS CUMBRIA CCG</v>
          </cell>
        </row>
        <row r="49">
          <cell r="B49" t="str">
            <v>NHS DARLINGTON CCG</v>
          </cell>
        </row>
        <row r="50">
          <cell r="B50" t="str">
            <v>NHS DARTFORD, GRAVESHAM AND SWANLEY CCG</v>
          </cell>
        </row>
        <row r="51">
          <cell r="B51" t="str">
            <v>NHS DONCASTER CCG</v>
          </cell>
        </row>
        <row r="52">
          <cell r="B52" t="str">
            <v>NHS DORSET CCG</v>
          </cell>
        </row>
        <row r="53">
          <cell r="B53" t="str">
            <v>NHS DUDLEY CCG</v>
          </cell>
        </row>
        <row r="54">
          <cell r="B54" t="str">
            <v>NHS DURHAM DALES, EASINGTON AND SEDGEFIELD CCG</v>
          </cell>
        </row>
        <row r="55">
          <cell r="B55" t="str">
            <v>NHS EALING CCG</v>
          </cell>
        </row>
        <row r="56">
          <cell r="B56" t="str">
            <v>NHS EAST AND NORTH HERTFORDSHIRE CCG</v>
          </cell>
        </row>
        <row r="57">
          <cell r="B57" t="str">
            <v>NHS EAST LANCASHIRE CCG</v>
          </cell>
        </row>
        <row r="58">
          <cell r="B58" t="str">
            <v>NHS EAST LEICESTERSHIRE AND RUTLAND CCG</v>
          </cell>
        </row>
        <row r="59">
          <cell r="B59" t="str">
            <v>NHS EAST RIDING OF YORKSHIRE CCG</v>
          </cell>
        </row>
        <row r="60">
          <cell r="B60" t="str">
            <v>NHS EAST STAFFORDSHIRE CCG</v>
          </cell>
        </row>
        <row r="61">
          <cell r="B61" t="str">
            <v>NHS EAST SURREY CCG</v>
          </cell>
        </row>
        <row r="62">
          <cell r="B62" t="str">
            <v>NHS EASTBOURNE, HAILSHAM AND SEAFORD CCG</v>
          </cell>
        </row>
        <row r="63">
          <cell r="B63" t="str">
            <v>NHS EASTERN CHESHIRE CCG</v>
          </cell>
        </row>
        <row r="64">
          <cell r="B64" t="str">
            <v>NHS ENFIELD CCG</v>
          </cell>
        </row>
        <row r="65">
          <cell r="B65" t="str">
            <v>NHS EREWASH CCG</v>
          </cell>
        </row>
        <row r="66">
          <cell r="B66" t="str">
            <v>NHS FAREHAM AND GOSPORT CCG</v>
          </cell>
        </row>
        <row r="67">
          <cell r="B67" t="str">
            <v>NHS FYLDE &amp; WYRE CCG</v>
          </cell>
        </row>
        <row r="68">
          <cell r="B68" t="str">
            <v>NHS GLOUCESTERSHIRE CCG</v>
          </cell>
        </row>
        <row r="69">
          <cell r="B69" t="str">
            <v>NHS GREAT YARMOUTH AND WAVENEY CCG</v>
          </cell>
        </row>
        <row r="70">
          <cell r="B70" t="str">
            <v>NHS GREATER HUDDERSFIELD CCG</v>
          </cell>
        </row>
        <row r="71">
          <cell r="B71" t="str">
            <v>NHS GREATER PRESTON CCG</v>
          </cell>
        </row>
        <row r="72">
          <cell r="B72" t="str">
            <v>NHS GREENWICH CCG</v>
          </cell>
        </row>
        <row r="73">
          <cell r="B73" t="str">
            <v>NHS GUILDFORD AND WAVERLEY CCG</v>
          </cell>
        </row>
        <row r="74">
          <cell r="B74" t="str">
            <v>NHS HALTON CCG</v>
          </cell>
        </row>
        <row r="75">
          <cell r="B75" t="str">
            <v>NHS HAMBLETON, RICHMONDSHIRE AND WHITBY CCG</v>
          </cell>
        </row>
        <row r="76">
          <cell r="B76" t="str">
            <v>NHS HAMMERSMITH AND FULHAM CCG</v>
          </cell>
        </row>
        <row r="77">
          <cell r="B77" t="str">
            <v>NHS HARDWICK CCG</v>
          </cell>
        </row>
        <row r="78">
          <cell r="B78" t="str">
            <v>NHS HARINGEY CCG</v>
          </cell>
        </row>
        <row r="79">
          <cell r="B79" t="str">
            <v>NHS HARROGATE AND RURAL DISTRICT CCG</v>
          </cell>
        </row>
        <row r="80">
          <cell r="B80" t="str">
            <v>NHS HARROW CCG</v>
          </cell>
        </row>
        <row r="81">
          <cell r="B81" t="str">
            <v>NHS HARTLEPOOL AND STOCKTON-ON-TEES CCG</v>
          </cell>
        </row>
        <row r="82">
          <cell r="B82" t="str">
            <v>NHS HASTINGS AND ROTHER CCG</v>
          </cell>
        </row>
        <row r="83">
          <cell r="B83" t="str">
            <v>NHS HAVERING CCG</v>
          </cell>
        </row>
        <row r="84">
          <cell r="B84" t="str">
            <v>NHS HEREFORDSHIRE CCG</v>
          </cell>
        </row>
        <row r="85">
          <cell r="B85" t="str">
            <v>NHS HERTS VALLEYS CCG</v>
          </cell>
        </row>
        <row r="86">
          <cell r="B86" t="str">
            <v>NHS HEYWOOD, MIDDLETON AND ROCHDALE CCG</v>
          </cell>
        </row>
        <row r="87">
          <cell r="B87" t="str">
            <v>NHS HIGH WEALD LEWES HAVENS CCG</v>
          </cell>
        </row>
        <row r="88">
          <cell r="B88" t="str">
            <v>NHS HILLINGDON CCG</v>
          </cell>
        </row>
        <row r="89">
          <cell r="B89" t="str">
            <v>NHS HORSHAM AND MID SUSSEX CCG</v>
          </cell>
        </row>
        <row r="90">
          <cell r="B90" t="str">
            <v>NHS HOUNSLOW CCG</v>
          </cell>
        </row>
        <row r="91">
          <cell r="B91" t="str">
            <v>NHS HULL CCG</v>
          </cell>
        </row>
        <row r="92">
          <cell r="B92" t="str">
            <v>NHS IPSWICH AND EAST SUFFOLK CCG</v>
          </cell>
        </row>
        <row r="93">
          <cell r="B93" t="str">
            <v>NHS ISLE OF WIGHT CCG</v>
          </cell>
        </row>
        <row r="94">
          <cell r="B94" t="str">
            <v>NHS ISLINGTON CCG</v>
          </cell>
        </row>
        <row r="95">
          <cell r="B95" t="str">
            <v>NHS KERNOW CCG</v>
          </cell>
        </row>
        <row r="96">
          <cell r="B96" t="str">
            <v>NHS KINGSTON CCG</v>
          </cell>
        </row>
        <row r="97">
          <cell r="B97" t="str">
            <v>NHS KNOWSLEY CCG</v>
          </cell>
        </row>
        <row r="98">
          <cell r="B98" t="str">
            <v>NHS LAMBETH CCG</v>
          </cell>
        </row>
        <row r="99">
          <cell r="B99" t="str">
            <v>NHS LANCASHIRE NORTH CCG</v>
          </cell>
        </row>
        <row r="100">
          <cell r="B100" t="str">
            <v>NHS LEEDS NORTH CCG</v>
          </cell>
        </row>
        <row r="101">
          <cell r="B101" t="str">
            <v>NHS LEEDS SOUTH AND EAST CCG</v>
          </cell>
        </row>
        <row r="102">
          <cell r="B102" t="str">
            <v>NHS LEEDS WEST CCG</v>
          </cell>
        </row>
        <row r="103">
          <cell r="B103" t="str">
            <v>NHS LEICESTER CITY CCG</v>
          </cell>
        </row>
        <row r="104">
          <cell r="B104" t="str">
            <v>NHS LEWISHAM CCG</v>
          </cell>
        </row>
        <row r="105">
          <cell r="B105" t="str">
            <v>NHS LINCOLNSHIRE EAST CCG</v>
          </cell>
        </row>
        <row r="106">
          <cell r="B106" t="str">
            <v>NHS LINCOLNSHIRE WEST CCG</v>
          </cell>
        </row>
        <row r="107">
          <cell r="B107" t="str">
            <v>NHS LIVERPOOL CCG</v>
          </cell>
        </row>
        <row r="108">
          <cell r="B108" t="str">
            <v>NHS LUTON CCG</v>
          </cell>
        </row>
        <row r="109">
          <cell r="B109" t="str">
            <v>NHS MANSFIELD AND ASHFIELD CCG</v>
          </cell>
        </row>
        <row r="110">
          <cell r="B110" t="str">
            <v>NHS MEDWAY CCG</v>
          </cell>
        </row>
        <row r="111">
          <cell r="B111" t="str">
            <v>NHS MERTON CCG</v>
          </cell>
        </row>
        <row r="112">
          <cell r="B112" t="str">
            <v>NHS MID ESSEX CCG</v>
          </cell>
        </row>
        <row r="113">
          <cell r="B113" t="str">
            <v>NHS MILTON KEYNES CCG</v>
          </cell>
        </row>
        <row r="114">
          <cell r="B114" t="str">
            <v>NHS NENE CCG</v>
          </cell>
        </row>
        <row r="115">
          <cell r="B115" t="str">
            <v>NHS NEWARK &amp; SHERWOOD CCG</v>
          </cell>
        </row>
        <row r="116">
          <cell r="B116" t="str">
            <v>NHS NEWBURY AND DISTRICT CCG</v>
          </cell>
        </row>
        <row r="117">
          <cell r="B117" t="str">
            <v>NHS NEWCASTLE GATESHEAD CCG</v>
          </cell>
        </row>
        <row r="118">
          <cell r="B118" t="str">
            <v>NHS NEWHAM CCG</v>
          </cell>
        </row>
        <row r="119">
          <cell r="B119" t="str">
            <v>NHS NORTH &amp; WEST READING CCG</v>
          </cell>
        </row>
        <row r="120">
          <cell r="B120" t="str">
            <v>NHS NORTH DERBYSHIRE CCG</v>
          </cell>
        </row>
        <row r="121">
          <cell r="B121" t="str">
            <v>NHS NORTH DURHAM CCG</v>
          </cell>
        </row>
        <row r="122">
          <cell r="B122" t="str">
            <v>NHS NORTH EAST ESSEX CCG</v>
          </cell>
        </row>
        <row r="123">
          <cell r="B123" t="str">
            <v>NHS NORTH EAST HAMPSHIRE AND FARNHAM CCG</v>
          </cell>
        </row>
        <row r="124">
          <cell r="B124" t="str">
            <v>NHS NORTH EAST LINCOLNSHIRE CCG</v>
          </cell>
        </row>
        <row r="125">
          <cell r="B125" t="str">
            <v>NHS NORTH HAMPSHIRE CCG</v>
          </cell>
        </row>
        <row r="126">
          <cell r="B126" t="str">
            <v>NHS NORTH KIRKLEES CCG</v>
          </cell>
        </row>
        <row r="127">
          <cell r="B127" t="str">
            <v>NHS NORTH LINCOLNSHIRE CCG</v>
          </cell>
        </row>
        <row r="128">
          <cell r="B128" t="str">
            <v>NHS NORTH MANCHESTER CCG</v>
          </cell>
        </row>
        <row r="129">
          <cell r="B129" t="str">
            <v>NHS NORTH NORFOLK CCG</v>
          </cell>
        </row>
        <row r="130">
          <cell r="B130" t="str">
            <v>NHS NORTH SOMERSET CCG</v>
          </cell>
        </row>
        <row r="131">
          <cell r="B131" t="str">
            <v>NHS NORTH STAFFORDSHIRE CCG</v>
          </cell>
        </row>
        <row r="132">
          <cell r="B132" t="str">
            <v>NHS NORTH TYNESIDE CCG</v>
          </cell>
        </row>
        <row r="133">
          <cell r="B133" t="str">
            <v>NHS NORTH WEST SURREY CCG</v>
          </cell>
        </row>
        <row r="134">
          <cell r="B134" t="str">
            <v>NHS NORTHERN, EASTERN AND WESTERN DEVON CCG</v>
          </cell>
        </row>
        <row r="135">
          <cell r="B135" t="str">
            <v>NHS NORTHUMBERLAND CCG</v>
          </cell>
        </row>
        <row r="136">
          <cell r="B136" t="str">
            <v>NHS NORWICH CCG</v>
          </cell>
        </row>
        <row r="137">
          <cell r="B137" t="str">
            <v>NHS NOTTINGHAM CITY CCG</v>
          </cell>
        </row>
        <row r="138">
          <cell r="B138" t="str">
            <v>NHS NOTTINGHAM NORTH AND EAST CCG</v>
          </cell>
        </row>
        <row r="139">
          <cell r="B139" t="str">
            <v>NHS NOTTINGHAM WEST CCG</v>
          </cell>
        </row>
        <row r="140">
          <cell r="B140" t="str">
            <v>NHS OLDHAM CCG</v>
          </cell>
        </row>
        <row r="141">
          <cell r="B141" t="str">
            <v>NHS OXFORDSHIRE CCG</v>
          </cell>
        </row>
        <row r="142">
          <cell r="B142" t="str">
            <v>NHS PORTSMOUTH CCG</v>
          </cell>
        </row>
        <row r="143">
          <cell r="B143" t="str">
            <v>NHS REDBRIDGE CCG</v>
          </cell>
        </row>
        <row r="144">
          <cell r="B144" t="str">
            <v>NHS REDDITCH AND BROMSGROVE CCG</v>
          </cell>
        </row>
        <row r="145">
          <cell r="B145" t="str">
            <v>NHS RICHMOND CCG</v>
          </cell>
        </row>
        <row r="146">
          <cell r="B146" t="str">
            <v>NHS ROTHERHAM CCG</v>
          </cell>
        </row>
        <row r="147">
          <cell r="B147" t="str">
            <v>NHS RUSHCLIFFE CCG</v>
          </cell>
        </row>
        <row r="148">
          <cell r="B148" t="str">
            <v>NHS SALFORD CCG</v>
          </cell>
        </row>
        <row r="149">
          <cell r="B149" t="str">
            <v>NHS SANDWELL AND WEST BIRMINGHAM CCG</v>
          </cell>
        </row>
        <row r="150">
          <cell r="B150" t="str">
            <v>NHS SCARBOROUGH AND RYEDALE CCG</v>
          </cell>
        </row>
        <row r="151">
          <cell r="B151" t="str">
            <v>NHS SHEFFIELD CCG</v>
          </cell>
        </row>
        <row r="152">
          <cell r="B152" t="str">
            <v>NHS SHROPSHIRE CCG</v>
          </cell>
        </row>
        <row r="153">
          <cell r="B153" t="str">
            <v>NHS SLOUGH CCG</v>
          </cell>
        </row>
        <row r="154">
          <cell r="B154" t="str">
            <v>NHS SOLIHULL CCG</v>
          </cell>
        </row>
        <row r="155">
          <cell r="B155" t="str">
            <v>NHS SOMERSET CCG</v>
          </cell>
        </row>
        <row r="156">
          <cell r="B156" t="str">
            <v>NHS SOUTH CHESHIRE CCG</v>
          </cell>
        </row>
        <row r="157">
          <cell r="B157" t="str">
            <v>NHS SOUTH DEVON AND TORBAY CCG</v>
          </cell>
        </row>
        <row r="158">
          <cell r="B158" t="str">
            <v>NHS SOUTH EAST STAFFORDSHIRE AND SEISDON PENINSULA CCG</v>
          </cell>
        </row>
        <row r="159">
          <cell r="B159" t="str">
            <v>NHS SOUTH EASTERN HAMPSHIRE CCG</v>
          </cell>
        </row>
        <row r="160">
          <cell r="B160" t="str">
            <v>NHS SOUTH GLOUCESTERSHIRE CCG</v>
          </cell>
        </row>
        <row r="161">
          <cell r="B161" t="str">
            <v>NHS SOUTH KENT COAST CCG</v>
          </cell>
        </row>
        <row r="162">
          <cell r="B162" t="str">
            <v>NHS SOUTH LINCOLNSHIRE CCG</v>
          </cell>
        </row>
        <row r="163">
          <cell r="B163" t="str">
            <v>NHS SOUTH MANCHESTER CCG</v>
          </cell>
        </row>
        <row r="164">
          <cell r="B164" t="str">
            <v>NHS SOUTH NORFOLK CCG</v>
          </cell>
        </row>
        <row r="165">
          <cell r="B165" t="str">
            <v>NHS SOUTH READING CCG</v>
          </cell>
        </row>
        <row r="166">
          <cell r="B166" t="str">
            <v>NHS SOUTH SEFTON CCG</v>
          </cell>
        </row>
        <row r="167">
          <cell r="B167" t="str">
            <v>NHS SOUTH TEES CCG</v>
          </cell>
        </row>
        <row r="168">
          <cell r="B168" t="str">
            <v>NHS SOUTH TYNESIDE CCG</v>
          </cell>
        </row>
        <row r="169">
          <cell r="B169" t="str">
            <v>NHS SOUTH WARWICKSHIRE CCG</v>
          </cell>
        </row>
        <row r="170">
          <cell r="B170" t="str">
            <v>NHS SOUTH WEST LINCOLNSHIRE CCG</v>
          </cell>
        </row>
        <row r="171">
          <cell r="B171" t="str">
            <v>NHS SOUTH WORCESTERSHIRE CCG</v>
          </cell>
        </row>
        <row r="172">
          <cell r="B172" t="str">
            <v>NHS SOUTHAMPTON CCG</v>
          </cell>
        </row>
        <row r="173">
          <cell r="B173" t="str">
            <v>NHS SOUTHEND CCG</v>
          </cell>
        </row>
        <row r="174">
          <cell r="B174" t="str">
            <v>NHS SOUTHERN DERBYSHIRE CCG</v>
          </cell>
        </row>
        <row r="175">
          <cell r="B175" t="str">
            <v>NHS SOUTHPORT AND FORMBY CCG</v>
          </cell>
        </row>
        <row r="176">
          <cell r="B176" t="str">
            <v>NHS SOUTHWARK CCG</v>
          </cell>
        </row>
        <row r="177">
          <cell r="B177" t="str">
            <v>NHS ST HELENS CCG</v>
          </cell>
        </row>
        <row r="178">
          <cell r="B178" t="str">
            <v>NHS STAFFORD AND SURROUNDS CCG</v>
          </cell>
        </row>
        <row r="179">
          <cell r="B179" t="str">
            <v>NHS STOCKPORT CCG</v>
          </cell>
        </row>
        <row r="180">
          <cell r="B180" t="str">
            <v>NHS STOKE ON TRENT CCG</v>
          </cell>
        </row>
        <row r="181">
          <cell r="B181" t="str">
            <v>NHS SUNDERLAND CCG</v>
          </cell>
        </row>
        <row r="182">
          <cell r="B182" t="str">
            <v>NHS SURREY DOWNS CCG</v>
          </cell>
        </row>
        <row r="183">
          <cell r="B183" t="str">
            <v>NHS SURREY HEATH CCG</v>
          </cell>
        </row>
        <row r="184">
          <cell r="B184" t="str">
            <v>NHS SUTTON CCG</v>
          </cell>
        </row>
        <row r="185">
          <cell r="B185" t="str">
            <v>NHS SWALE CCG</v>
          </cell>
        </row>
        <row r="186">
          <cell r="B186" t="str">
            <v>NHS SWINDON CCG</v>
          </cell>
        </row>
        <row r="187">
          <cell r="B187" t="str">
            <v>NHS TAMESIDE AND GLOSSOP CCG</v>
          </cell>
        </row>
        <row r="188">
          <cell r="B188" t="str">
            <v>NHS TELFORD AND WREKIN CCG</v>
          </cell>
        </row>
        <row r="189">
          <cell r="B189" t="str">
            <v>NHS THANET CCG</v>
          </cell>
        </row>
        <row r="190">
          <cell r="B190" t="str">
            <v>NHS THURROCK CCG</v>
          </cell>
        </row>
        <row r="191">
          <cell r="B191" t="str">
            <v>NHS TOWER HAMLETS CCG</v>
          </cell>
        </row>
        <row r="192">
          <cell r="B192" t="str">
            <v>NHS TRAFFORD CCG</v>
          </cell>
        </row>
        <row r="193">
          <cell r="B193" t="str">
            <v>NHS VALE OF YORK CCG</v>
          </cell>
        </row>
        <row r="194">
          <cell r="B194" t="str">
            <v>NHS VALE ROYAL CCG</v>
          </cell>
        </row>
        <row r="195">
          <cell r="B195" t="str">
            <v>NHS WAKEFIELD CCG</v>
          </cell>
        </row>
        <row r="196">
          <cell r="B196" t="str">
            <v>NHS WALSALL CCG</v>
          </cell>
        </row>
        <row r="197">
          <cell r="B197" t="str">
            <v>NHS WALTHAM FOREST CCG</v>
          </cell>
        </row>
        <row r="198">
          <cell r="B198" t="str">
            <v>NHS WANDSWORTH CCG</v>
          </cell>
        </row>
        <row r="199">
          <cell r="B199" t="str">
            <v>NHS WARRINGTON CCG</v>
          </cell>
        </row>
        <row r="200">
          <cell r="B200" t="str">
            <v>NHS WARWICKSHIRE NORTH CCG</v>
          </cell>
        </row>
        <row r="201">
          <cell r="B201" t="str">
            <v>NHS WEST CHESHIRE CCG</v>
          </cell>
        </row>
        <row r="202">
          <cell r="B202" t="str">
            <v>NHS WEST ESSEX CCG</v>
          </cell>
        </row>
        <row r="203">
          <cell r="B203" t="str">
            <v>NHS WEST HAMPSHIRE CCG</v>
          </cell>
        </row>
        <row r="204">
          <cell r="B204" t="str">
            <v>NHS WEST KENT CCG</v>
          </cell>
        </row>
        <row r="205">
          <cell r="B205" t="str">
            <v>NHS WEST LANCASHIRE CCG</v>
          </cell>
        </row>
        <row r="206">
          <cell r="B206" t="str">
            <v>NHS WEST LEICESTERSHIRE CCG</v>
          </cell>
        </row>
        <row r="207">
          <cell r="B207" t="str">
            <v>NHS WEST LONDON CCG</v>
          </cell>
        </row>
        <row r="208">
          <cell r="B208" t="str">
            <v>NHS WEST NORFOLK CCG</v>
          </cell>
        </row>
        <row r="209">
          <cell r="B209" t="str">
            <v>NHS WEST SUFFOLK CCG</v>
          </cell>
        </row>
        <row r="210">
          <cell r="B210" t="str">
            <v>NHS WIGAN BOROUGH CCG</v>
          </cell>
        </row>
        <row r="211">
          <cell r="B211" t="str">
            <v>NHS WILTSHIRE CCG</v>
          </cell>
        </row>
        <row r="212">
          <cell r="B212" t="str">
            <v>NHS WINDSOR, ASCOT AND MAIDENHEAD CCG</v>
          </cell>
        </row>
        <row r="213">
          <cell r="B213" t="str">
            <v>NHS WIRRAL CCG</v>
          </cell>
        </row>
        <row r="214">
          <cell r="B214" t="str">
            <v>NHS WOKINGHAM CCG</v>
          </cell>
        </row>
        <row r="215">
          <cell r="B215" t="str">
            <v>NHS WOLVERHAMPTON CCG</v>
          </cell>
        </row>
        <row r="216">
          <cell r="B216" t="str">
            <v>NHS WYRE FOREST CCG</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vider Summary"/>
      <sheetName val="Front Sheet"/>
      <sheetName val="Introduction"/>
      <sheetName val="User Guide"/>
      <sheetName val="Definitions and Sources"/>
      <sheetName val="Indicator Summary"/>
      <sheetName val="Acute Provider Summary"/>
      <sheetName val="Spine Chart Data"/>
      <sheetName val="Provider Data"/>
      <sheetName val="National Data"/>
      <sheetName val="Pivot Table Lookup"/>
      <sheetName val="PracticeLookup"/>
      <sheetName val="Local data sheet"/>
    </sheetNames>
    <sheetDataSet>
      <sheetData sheetId="0">
        <row r="1">
          <cell r="R1" t="str">
            <v>MIDLANDS AND EAST</v>
          </cell>
        </row>
        <row r="3">
          <cell r="S3" t="str">
            <v>RLY</v>
          </cell>
        </row>
      </sheetData>
      <sheetData sheetId="1" refreshError="1"/>
      <sheetData sheetId="2" refreshError="1"/>
      <sheetData sheetId="3" refreshError="1"/>
      <sheetData sheetId="4" refreshError="1"/>
      <sheetData sheetId="5"/>
      <sheetData sheetId="6" refreshError="1"/>
      <sheetData sheetId="7" refreshError="1"/>
      <sheetData sheetId="8" refreshError="1"/>
      <sheetData sheetId="9">
        <row r="1">
          <cell r="A1" t="str">
            <v>Provider Code</v>
          </cell>
        </row>
      </sheetData>
      <sheetData sheetId="10" refreshError="1"/>
      <sheetData sheetId="11" refreshError="1"/>
      <sheetData sheetId="12"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de"/>
      <sheetName val="Sparklines_ENGLAND"/>
      <sheetName val="Sparklines"/>
    </sheetNames>
    <sheetDataSet>
      <sheetData sheetId="0"/>
      <sheetData sheetId="1"/>
      <sheetData sheetId="2">
        <row r="13">
          <cell r="P13" t="str">
            <v/>
          </cell>
        </row>
        <row r="24">
          <cell r="P24" t="str">
            <v>N/A</v>
          </cell>
          <cell r="R24">
            <v>8</v>
          </cell>
          <cell r="S24">
            <v>1</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hyperlink" Target="https://data.gov.uk/dataset/people-with-serious-mental-illness-smi-who-have-received-the-complete-list-of-physical-check-12" TargetMode="External"/></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8" Type="http://schemas.openxmlformats.org/officeDocument/2006/relationships/hyperlink" Target="http://content.digital.nhs.uk/catalogue/PUB18803/inp-det-m-h-a-1983-sup-com-eng-14-15-tab.xlsx" TargetMode="External"/><Relationship Id="rId13" Type="http://schemas.openxmlformats.org/officeDocument/2006/relationships/hyperlink" Target="https://www.england.nhs.uk/mentalhealth/taskforce/imp/" TargetMode="External"/><Relationship Id="rId18" Type="http://schemas.openxmlformats.org/officeDocument/2006/relationships/hyperlink" Target="https://www.england.nhs.uk/mentalhealth/taskforce/imp/" TargetMode="External"/><Relationship Id="rId3" Type="http://schemas.openxmlformats.org/officeDocument/2006/relationships/hyperlink" Target="https://www.ons.gov.uk/peoplepopulationandcommunity/birthsdeathsandmarriages/deaths/adhocs/006140numberofsuicidesbysexandclinicalcommissioninggroup2011to2014deathregistrations" TargetMode="External"/><Relationship Id="rId21" Type="http://schemas.openxmlformats.org/officeDocument/2006/relationships/printerSettings" Target="../printerSettings/printerSettings3.bin"/><Relationship Id="rId7" Type="http://schemas.openxmlformats.org/officeDocument/2006/relationships/hyperlink" Target="http://content.digital.nhs.uk/iaptreports" TargetMode="External"/><Relationship Id="rId12" Type="http://schemas.openxmlformats.org/officeDocument/2006/relationships/hyperlink" Target="https://www.england.nhs.uk/mentalhealth/taskforce/imp/" TargetMode="External"/><Relationship Id="rId17" Type="http://schemas.openxmlformats.org/officeDocument/2006/relationships/hyperlink" Target="http://content.digital.nhs.uk/media/22421/Adult-Mental-Health-measures-to-support-the-Five-Year-Forward-View-Mental-Health-Dashboard/xls/Adult_Mental_Health_measures_to_support_the_Five_Year_Forward_View_Mental_Health_Dashboard.xlsx" TargetMode="External"/><Relationship Id="rId2" Type="http://schemas.openxmlformats.org/officeDocument/2006/relationships/hyperlink" Target="https://data.gov.uk/dataset/people-with-serious-mental-illness-smi-who-have-received-the-complete-list-of-physical-check-12" TargetMode="External"/><Relationship Id="rId16" Type="http://schemas.openxmlformats.org/officeDocument/2006/relationships/hyperlink" Target="http://content.digital.nhs.uk/media/22422/Children-and-Young-People-Mental-Health-measures-to-support-the-Five-Year-Forward-View/xls/Children_and_Young_People_Mental_Health_measures_to_support_the_Five_Year_Forward_View_Mental_Health.xlsx" TargetMode="External"/><Relationship Id="rId20" Type="http://schemas.openxmlformats.org/officeDocument/2006/relationships/hyperlink" Target="http://content.digital.nhs.uk/iaptreports" TargetMode="External"/><Relationship Id="rId1" Type="http://schemas.openxmlformats.org/officeDocument/2006/relationships/hyperlink" Target="http://cdn.prgloo.com/media/8258b0fa33d341908dae6875d835df06.pdf" TargetMode="External"/><Relationship Id="rId6" Type="http://schemas.openxmlformats.org/officeDocument/2006/relationships/hyperlink" Target="http://digital.nhs.uk/suppinfofiles" TargetMode="External"/><Relationship Id="rId11" Type="http://schemas.openxmlformats.org/officeDocument/2006/relationships/hyperlink" Target="https://www.england.nhs.uk/statistics/statistical-work-areas/eip-waiting-times/" TargetMode="External"/><Relationship Id="rId5" Type="http://schemas.openxmlformats.org/officeDocument/2006/relationships/hyperlink" Target="http://www.cqc.org.uk/sites/default/files/20160923_CMH14_national_tables.ods" TargetMode="External"/><Relationship Id="rId15" Type="http://schemas.openxmlformats.org/officeDocument/2006/relationships/hyperlink" Target="http://content.digital.nhs.uk/media/22422/Children-and-Young-People-Mental-Health-measures-to-support-the-Five-Year-Forward-View/xls/Children_and_Young_People_Mental_Health_measures_to_support_the_Five_Year_Forward_View_Mental_Health.xlsx" TargetMode="External"/><Relationship Id="rId10" Type="http://schemas.openxmlformats.org/officeDocument/2006/relationships/hyperlink" Target="http://cdn.prgloo.com/media/8258b0fa33d341908dae6875d835df06.pdf" TargetMode="External"/><Relationship Id="rId19" Type="http://schemas.openxmlformats.org/officeDocument/2006/relationships/hyperlink" Target="http://content.digital.nhs.uk/media/22421/Adult-Mental-Health-measures-to-support-the-Five-Year-Forward-View-Mental-Health-Dashboard/xls/Adult_Mental_Health_measures_to_support_the_Five_Year_Forward_View_Mental_Health_Dashboard.xlsx" TargetMode="External"/><Relationship Id="rId4" Type="http://schemas.openxmlformats.org/officeDocument/2006/relationships/hyperlink" Target="https://www.england.nhs.uk/statistics/statistical-work-areas/eip-waiting-times/" TargetMode="External"/><Relationship Id="rId9" Type="http://schemas.openxmlformats.org/officeDocument/2006/relationships/hyperlink" Target="http://content.digital.nhs.uk/catalogue/PUB18808/mhb-1415-nat-tables.xlsx" TargetMode="External"/><Relationship Id="rId14" Type="http://schemas.openxmlformats.org/officeDocument/2006/relationships/hyperlink" Target="https://www.england.nhs.uk/mentalhealth/taskforce/imp/" TargetMode="External"/><Relationship Id="rId22"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trlProp" Target="../ctrlProps/ctrlProp1.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1.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003893"/>
    <pageSetUpPr fitToPage="1"/>
  </sheetPr>
  <dimension ref="O4:Q6"/>
  <sheetViews>
    <sheetView showGridLines="0" showRowColHeaders="0" tabSelected="1" workbookViewId="0">
      <selection activeCell="A61" sqref="A61"/>
    </sheetView>
  </sheetViews>
  <sheetFormatPr defaultRowHeight="15"/>
  <cols>
    <col min="1" max="16384" width="9.140625" style="1"/>
  </cols>
  <sheetData>
    <row r="4" spans="15:17">
      <c r="O4" s="6"/>
    </row>
    <row r="5" spans="15:17">
      <c r="O5" s="6"/>
    </row>
    <row r="6" spans="15:17">
      <c r="Q6" s="213"/>
    </row>
  </sheetData>
  <sheetProtection password="C8F7" sheet="1" objects="1" scenarios="1" formatCells="0" formatColumns="0" formatRows="0" autoFilter="0"/>
  <pageMargins left="0.7" right="0.7" top="0.75" bottom="0.75" header="0.3" footer="0.3"/>
  <pageSetup paperSize="9" scale="84"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AH268"/>
  <sheetViews>
    <sheetView zoomScale="80" zoomScaleNormal="80" workbookViewId="0">
      <pane ySplit="11" topLeftCell="A87" activePane="bottomLeft" state="frozen"/>
      <selection activeCell="B65" sqref="B65:B66"/>
      <selection pane="bottomLeft" activeCell="O192" sqref="O192"/>
    </sheetView>
  </sheetViews>
  <sheetFormatPr defaultRowHeight="15"/>
  <cols>
    <col min="1" max="2" width="9.140625" style="1"/>
    <col min="3" max="3" width="12.7109375" style="3" bestFit="1" customWidth="1"/>
    <col min="4" max="4" width="11.42578125" style="3" customWidth="1"/>
    <col min="5" max="5" width="48.5703125" style="3" customWidth="1"/>
    <col min="6" max="6" width="13.42578125" style="3" customWidth="1"/>
    <col min="7" max="34" width="11.5703125" style="1" bestFit="1" customWidth="1"/>
    <col min="35" max="16384" width="9.140625" style="1"/>
  </cols>
  <sheetData>
    <row r="1" spans="1:34">
      <c r="C1" s="91" t="s">
        <v>547</v>
      </c>
      <c r="D1" s="3" t="s">
        <v>629</v>
      </c>
    </row>
    <row r="2" spans="1:34">
      <c r="C2" s="91" t="s">
        <v>549</v>
      </c>
      <c r="D2" s="3" t="s">
        <v>27</v>
      </c>
    </row>
    <row r="3" spans="1:34">
      <c r="C3" s="91" t="s">
        <v>550</v>
      </c>
      <c r="D3" s="3" t="s">
        <v>1133</v>
      </c>
    </row>
    <row r="4" spans="1:34">
      <c r="C4" s="91" t="s">
        <v>551</v>
      </c>
      <c r="D4" s="92">
        <v>42662</v>
      </c>
    </row>
    <row r="5" spans="1:34">
      <c r="J5" s="3"/>
      <c r="K5" s="3"/>
      <c r="L5" s="3"/>
      <c r="M5" s="3"/>
      <c r="N5" s="3"/>
      <c r="O5" s="93"/>
      <c r="P5" s="3"/>
    </row>
    <row r="6" spans="1:34">
      <c r="C6" s="94"/>
      <c r="D6" s="94"/>
    </row>
    <row r="7" spans="1:34">
      <c r="C7" s="94"/>
      <c r="D7" s="94"/>
    </row>
    <row r="9" spans="1:34">
      <c r="A9" s="3"/>
      <c r="B9" s="3"/>
      <c r="G9" s="95"/>
      <c r="H9" s="3"/>
      <c r="I9" s="3"/>
      <c r="J9" s="3"/>
      <c r="K9" s="3"/>
      <c r="L9" s="3"/>
      <c r="M9" s="3"/>
      <c r="N9" s="3"/>
      <c r="O9" s="3"/>
      <c r="P9" s="3"/>
      <c r="Q9" s="3"/>
      <c r="R9" s="3"/>
      <c r="S9" s="3"/>
      <c r="T9" s="3"/>
      <c r="U9" s="3"/>
      <c r="V9" s="3"/>
      <c r="W9" s="3"/>
      <c r="X9" s="3"/>
      <c r="Y9" s="3"/>
      <c r="Z9" s="3"/>
      <c r="AA9" s="3"/>
      <c r="AB9" s="3"/>
      <c r="AC9" s="3"/>
      <c r="AD9" s="3"/>
      <c r="AE9" s="3"/>
      <c r="AF9" s="3"/>
      <c r="AG9" s="3"/>
      <c r="AH9" s="3"/>
    </row>
    <row r="10" spans="1:34" s="91" customFormat="1" ht="15.75" thickBot="1">
      <c r="A10" s="2"/>
      <c r="B10" s="2"/>
      <c r="C10" s="2" t="s">
        <v>552</v>
      </c>
      <c r="D10" s="2" t="s">
        <v>82</v>
      </c>
      <c r="E10" s="2" t="s">
        <v>83</v>
      </c>
      <c r="F10" s="2" t="s">
        <v>553</v>
      </c>
      <c r="G10" s="96" t="s">
        <v>554</v>
      </c>
      <c r="H10" s="96" t="s">
        <v>555</v>
      </c>
      <c r="I10" s="96" t="s">
        <v>556</v>
      </c>
      <c r="J10" s="96" t="s">
        <v>557</v>
      </c>
      <c r="K10" s="96" t="s">
        <v>558</v>
      </c>
      <c r="L10" s="96" t="s">
        <v>559</v>
      </c>
      <c r="M10" s="96" t="s">
        <v>560</v>
      </c>
      <c r="N10" s="96" t="s">
        <v>561</v>
      </c>
      <c r="O10" s="96" t="s">
        <v>525</v>
      </c>
      <c r="P10" s="96" t="s">
        <v>562</v>
      </c>
      <c r="Q10" s="96" t="s">
        <v>563</v>
      </c>
      <c r="R10" s="96" t="s">
        <v>564</v>
      </c>
      <c r="S10" s="96" t="s">
        <v>565</v>
      </c>
      <c r="T10" s="96" t="s">
        <v>566</v>
      </c>
      <c r="U10" s="96" t="s">
        <v>567</v>
      </c>
      <c r="V10" s="96" t="s">
        <v>568</v>
      </c>
      <c r="W10" s="96" t="s">
        <v>569</v>
      </c>
      <c r="X10" s="96" t="s">
        <v>570</v>
      </c>
      <c r="Y10" s="96" t="s">
        <v>571</v>
      </c>
      <c r="Z10" s="96" t="s">
        <v>572</v>
      </c>
      <c r="AA10" s="96" t="s">
        <v>573</v>
      </c>
      <c r="AB10" s="96" t="s">
        <v>574</v>
      </c>
      <c r="AC10" s="96" t="s">
        <v>575</v>
      </c>
      <c r="AD10" s="96" t="s">
        <v>576</v>
      </c>
      <c r="AE10" s="96" t="s">
        <v>577</v>
      </c>
      <c r="AF10" s="96" t="s">
        <v>578</v>
      </c>
      <c r="AG10" s="96" t="s">
        <v>579</v>
      </c>
      <c r="AH10" s="96" t="s">
        <v>580</v>
      </c>
    </row>
    <row r="11" spans="1:34" ht="15.75" thickTop="1">
      <c r="D11" s="3" t="s">
        <v>84</v>
      </c>
      <c r="E11" s="3" t="s">
        <v>85</v>
      </c>
      <c r="F11" s="3" t="s">
        <v>581</v>
      </c>
      <c r="G11" s="97" t="s">
        <v>524</v>
      </c>
      <c r="H11" s="97" t="s">
        <v>524</v>
      </c>
      <c r="I11" s="97" t="s">
        <v>524</v>
      </c>
      <c r="J11" s="97" t="s">
        <v>524</v>
      </c>
      <c r="K11" s="97" t="s">
        <v>524</v>
      </c>
      <c r="L11" s="97" t="s">
        <v>524</v>
      </c>
      <c r="M11" s="97" t="s">
        <v>524</v>
      </c>
      <c r="N11" s="97" t="s">
        <v>524</v>
      </c>
      <c r="O11" s="98">
        <v>0.20574162679425836</v>
      </c>
      <c r="P11" s="99"/>
      <c r="Q11" s="99"/>
      <c r="R11" s="99"/>
      <c r="S11" s="99"/>
      <c r="T11" s="99"/>
      <c r="U11" s="99"/>
      <c r="V11" s="99"/>
      <c r="W11" s="99"/>
      <c r="X11" s="99"/>
      <c r="Y11" s="99"/>
      <c r="Z11" s="99"/>
      <c r="AA11" s="99"/>
      <c r="AB11" s="99"/>
      <c r="AC11" s="99"/>
      <c r="AD11" s="99"/>
      <c r="AE11" s="99"/>
      <c r="AF11" s="99"/>
      <c r="AG11" s="99"/>
      <c r="AH11" s="99"/>
    </row>
    <row r="12" spans="1:34">
      <c r="C12" s="3" t="s">
        <v>84</v>
      </c>
      <c r="D12" s="3" t="s">
        <v>86</v>
      </c>
      <c r="E12" s="3" t="s">
        <v>87</v>
      </c>
      <c r="F12" s="3" t="s">
        <v>582</v>
      </c>
      <c r="G12" s="97" t="s">
        <v>524</v>
      </c>
      <c r="H12" s="97" t="s">
        <v>524</v>
      </c>
      <c r="I12" s="97" t="s">
        <v>524</v>
      </c>
      <c r="J12" s="97" t="s">
        <v>524</v>
      </c>
      <c r="K12" s="97" t="s">
        <v>524</v>
      </c>
      <c r="L12" s="97" t="s">
        <v>524</v>
      </c>
      <c r="M12" s="97" t="s">
        <v>524</v>
      </c>
      <c r="N12" s="97" t="s">
        <v>524</v>
      </c>
      <c r="O12" s="98">
        <v>0.25757575757575757</v>
      </c>
      <c r="P12" s="99"/>
      <c r="Q12" s="99"/>
      <c r="R12" s="99"/>
      <c r="S12" s="99"/>
      <c r="T12" s="99"/>
      <c r="U12" s="99"/>
      <c r="V12" s="99"/>
      <c r="W12" s="99"/>
      <c r="X12" s="99"/>
      <c r="Y12" s="99"/>
      <c r="Z12" s="99"/>
      <c r="AA12" s="99"/>
      <c r="AB12" s="99"/>
      <c r="AC12" s="99"/>
      <c r="AD12" s="99"/>
      <c r="AE12" s="99"/>
      <c r="AF12" s="99"/>
      <c r="AG12" s="99"/>
      <c r="AH12" s="99"/>
    </row>
    <row r="13" spans="1:34">
      <c r="C13" s="3" t="s">
        <v>84</v>
      </c>
      <c r="D13" s="3" t="s">
        <v>88</v>
      </c>
      <c r="E13" s="3" t="s">
        <v>89</v>
      </c>
      <c r="F13" s="3" t="s">
        <v>582</v>
      </c>
      <c r="G13" s="97" t="s">
        <v>524</v>
      </c>
      <c r="H13" s="97" t="s">
        <v>524</v>
      </c>
      <c r="I13" s="97" t="s">
        <v>524</v>
      </c>
      <c r="J13" s="97" t="s">
        <v>524</v>
      </c>
      <c r="K13" s="97" t="s">
        <v>524</v>
      </c>
      <c r="L13" s="97" t="s">
        <v>524</v>
      </c>
      <c r="M13" s="97" t="s">
        <v>524</v>
      </c>
      <c r="N13" s="97" t="s">
        <v>524</v>
      </c>
      <c r="O13" s="98">
        <v>0.18032786885245902</v>
      </c>
      <c r="P13" s="99"/>
      <c r="Q13" s="99"/>
      <c r="R13" s="99"/>
      <c r="S13" s="99"/>
      <c r="T13" s="99"/>
      <c r="U13" s="99"/>
      <c r="V13" s="99"/>
      <c r="W13" s="99"/>
      <c r="X13" s="99"/>
      <c r="Y13" s="99"/>
      <c r="Z13" s="99"/>
      <c r="AA13" s="99"/>
      <c r="AB13" s="99"/>
      <c r="AC13" s="99"/>
      <c r="AD13" s="99"/>
      <c r="AE13" s="99"/>
      <c r="AF13" s="99"/>
      <c r="AG13" s="99"/>
      <c r="AH13" s="99"/>
    </row>
    <row r="14" spans="1:34">
      <c r="C14" s="3" t="s">
        <v>84</v>
      </c>
      <c r="D14" s="3" t="s">
        <v>90</v>
      </c>
      <c r="E14" s="3" t="s">
        <v>91</v>
      </c>
      <c r="F14" s="3" t="s">
        <v>582</v>
      </c>
      <c r="G14" s="97" t="s">
        <v>524</v>
      </c>
      <c r="H14" s="97" t="s">
        <v>524</v>
      </c>
      <c r="I14" s="97" t="s">
        <v>524</v>
      </c>
      <c r="J14" s="97" t="s">
        <v>524</v>
      </c>
      <c r="K14" s="97" t="s">
        <v>524</v>
      </c>
      <c r="L14" s="97" t="s">
        <v>524</v>
      </c>
      <c r="M14" s="97" t="s">
        <v>524</v>
      </c>
      <c r="N14" s="97" t="s">
        <v>524</v>
      </c>
      <c r="O14" s="98">
        <v>0.15625</v>
      </c>
      <c r="P14" s="99"/>
      <c r="Q14" s="99"/>
      <c r="R14" s="99"/>
      <c r="S14" s="99"/>
      <c r="T14" s="99"/>
      <c r="U14" s="99"/>
      <c r="V14" s="99"/>
      <c r="W14" s="99"/>
      <c r="X14" s="99"/>
      <c r="Y14" s="99"/>
      <c r="Z14" s="99"/>
      <c r="AA14" s="99"/>
      <c r="AB14" s="99"/>
      <c r="AC14" s="99"/>
      <c r="AD14" s="99"/>
      <c r="AE14" s="99"/>
      <c r="AF14" s="99"/>
      <c r="AG14" s="99"/>
      <c r="AH14" s="99"/>
    </row>
    <row r="15" spans="1:34">
      <c r="C15" s="3" t="s">
        <v>84</v>
      </c>
      <c r="D15" s="3" t="s">
        <v>92</v>
      </c>
      <c r="E15" s="3" t="s">
        <v>93</v>
      </c>
      <c r="F15" s="3" t="s">
        <v>582</v>
      </c>
      <c r="G15" s="97" t="s">
        <v>524</v>
      </c>
      <c r="H15" s="97" t="s">
        <v>524</v>
      </c>
      <c r="I15" s="97" t="s">
        <v>524</v>
      </c>
      <c r="J15" s="97" t="s">
        <v>524</v>
      </c>
      <c r="K15" s="97" t="s">
        <v>524</v>
      </c>
      <c r="L15" s="97" t="s">
        <v>524</v>
      </c>
      <c r="M15" s="97" t="s">
        <v>524</v>
      </c>
      <c r="N15" s="97" t="s">
        <v>524</v>
      </c>
      <c r="O15" s="98">
        <v>0.2</v>
      </c>
      <c r="P15" s="99"/>
      <c r="Q15" s="99"/>
      <c r="R15" s="99"/>
      <c r="S15" s="99"/>
      <c r="T15" s="99"/>
      <c r="U15" s="99"/>
      <c r="V15" s="99"/>
      <c r="W15" s="99"/>
      <c r="X15" s="99"/>
      <c r="Y15" s="99"/>
      <c r="Z15" s="99"/>
      <c r="AA15" s="99"/>
      <c r="AB15" s="99"/>
      <c r="AC15" s="99"/>
      <c r="AD15" s="99"/>
      <c r="AE15" s="99"/>
      <c r="AF15" s="99"/>
      <c r="AG15" s="99"/>
      <c r="AH15" s="99"/>
    </row>
    <row r="16" spans="1:34">
      <c r="E16" s="3" t="s">
        <v>583</v>
      </c>
      <c r="F16" s="3" t="s">
        <v>584</v>
      </c>
      <c r="G16" s="97" t="s">
        <v>524</v>
      </c>
      <c r="H16" s="97" t="s">
        <v>524</v>
      </c>
      <c r="I16" s="97" t="s">
        <v>524</v>
      </c>
      <c r="J16" s="97" t="s">
        <v>524</v>
      </c>
      <c r="K16" s="97" t="s">
        <v>524</v>
      </c>
      <c r="L16" s="97" t="s">
        <v>524</v>
      </c>
      <c r="M16" s="97" t="s">
        <v>524</v>
      </c>
      <c r="N16" s="97" t="s">
        <v>524</v>
      </c>
      <c r="O16" s="99"/>
      <c r="P16" s="99"/>
      <c r="Q16" s="99"/>
      <c r="R16" s="99"/>
      <c r="S16" s="99"/>
      <c r="T16" s="99"/>
      <c r="U16" s="99"/>
      <c r="V16" s="99"/>
      <c r="W16" s="99"/>
      <c r="X16" s="99"/>
      <c r="Y16" s="99"/>
      <c r="Z16" s="99"/>
      <c r="AA16" s="99"/>
      <c r="AB16" s="99"/>
      <c r="AC16" s="99"/>
      <c r="AD16" s="99"/>
      <c r="AE16" s="99"/>
      <c r="AF16" s="99"/>
      <c r="AG16" s="99"/>
      <c r="AH16" s="99"/>
    </row>
    <row r="17" spans="5:34">
      <c r="E17" s="3" t="s">
        <v>585</v>
      </c>
      <c r="F17" s="3" t="s">
        <v>584</v>
      </c>
      <c r="G17" s="97" t="s">
        <v>524</v>
      </c>
      <c r="H17" s="97" t="s">
        <v>524</v>
      </c>
      <c r="I17" s="97" t="s">
        <v>524</v>
      </c>
      <c r="J17" s="97" t="s">
        <v>524</v>
      </c>
      <c r="K17" s="97" t="s">
        <v>524</v>
      </c>
      <c r="L17" s="97" t="s">
        <v>524</v>
      </c>
      <c r="M17" s="97" t="s">
        <v>524</v>
      </c>
      <c r="N17" s="97" t="s">
        <v>524</v>
      </c>
      <c r="O17" s="99"/>
      <c r="P17" s="99"/>
      <c r="Q17" s="99"/>
      <c r="R17" s="99"/>
      <c r="S17" s="99"/>
      <c r="T17" s="99"/>
      <c r="U17" s="99"/>
      <c r="V17" s="99"/>
      <c r="W17" s="99"/>
      <c r="X17" s="99"/>
      <c r="Y17" s="99"/>
      <c r="Z17" s="99"/>
      <c r="AA17" s="99"/>
      <c r="AB17" s="99"/>
      <c r="AC17" s="99"/>
      <c r="AD17" s="99"/>
      <c r="AE17" s="99"/>
      <c r="AF17" s="99"/>
      <c r="AG17" s="99"/>
      <c r="AH17" s="99"/>
    </row>
    <row r="18" spans="5:34">
      <c r="E18" s="3" t="s">
        <v>586</v>
      </c>
      <c r="F18" s="3" t="s">
        <v>584</v>
      </c>
      <c r="G18" s="97" t="s">
        <v>524</v>
      </c>
      <c r="H18" s="97" t="s">
        <v>524</v>
      </c>
      <c r="I18" s="97" t="s">
        <v>524</v>
      </c>
      <c r="J18" s="97" t="s">
        <v>524</v>
      </c>
      <c r="K18" s="97" t="s">
        <v>524</v>
      </c>
      <c r="L18" s="97" t="s">
        <v>524</v>
      </c>
      <c r="M18" s="97" t="s">
        <v>524</v>
      </c>
      <c r="N18" s="97" t="s">
        <v>524</v>
      </c>
      <c r="O18" s="99"/>
      <c r="P18" s="99"/>
      <c r="Q18" s="99"/>
      <c r="R18" s="99"/>
      <c r="S18" s="99"/>
      <c r="T18" s="99"/>
      <c r="U18" s="99"/>
      <c r="V18" s="99"/>
      <c r="W18" s="99"/>
      <c r="X18" s="99"/>
      <c r="Y18" s="99"/>
      <c r="Z18" s="99"/>
      <c r="AA18" s="99"/>
      <c r="AB18" s="99"/>
      <c r="AC18" s="99"/>
      <c r="AD18" s="99"/>
      <c r="AE18" s="99"/>
      <c r="AF18" s="99"/>
      <c r="AG18" s="99"/>
      <c r="AH18" s="99"/>
    </row>
    <row r="19" spans="5:34">
      <c r="E19" s="3" t="s">
        <v>587</v>
      </c>
      <c r="F19" s="3" t="s">
        <v>584</v>
      </c>
      <c r="G19" s="97" t="s">
        <v>524</v>
      </c>
      <c r="H19" s="97" t="s">
        <v>524</v>
      </c>
      <c r="I19" s="97" t="s">
        <v>524</v>
      </c>
      <c r="J19" s="97" t="s">
        <v>524</v>
      </c>
      <c r="K19" s="97" t="s">
        <v>524</v>
      </c>
      <c r="L19" s="97" t="s">
        <v>524</v>
      </c>
      <c r="M19" s="97" t="s">
        <v>524</v>
      </c>
      <c r="N19" s="97" t="s">
        <v>524</v>
      </c>
      <c r="O19" s="99"/>
      <c r="P19" s="99"/>
      <c r="Q19" s="99"/>
      <c r="R19" s="99"/>
      <c r="S19" s="99"/>
      <c r="T19" s="99"/>
      <c r="U19" s="99"/>
      <c r="V19" s="99"/>
      <c r="W19" s="99"/>
      <c r="X19" s="99"/>
      <c r="Y19" s="99"/>
      <c r="Z19" s="99"/>
      <c r="AA19" s="99"/>
      <c r="AB19" s="99"/>
      <c r="AC19" s="99"/>
      <c r="AD19" s="99"/>
      <c r="AE19" s="99"/>
      <c r="AF19" s="99"/>
      <c r="AG19" s="99"/>
      <c r="AH19" s="99"/>
    </row>
    <row r="20" spans="5:34">
      <c r="E20" s="3" t="s">
        <v>588</v>
      </c>
      <c r="F20" s="3" t="s">
        <v>584</v>
      </c>
      <c r="G20" s="97" t="s">
        <v>524</v>
      </c>
      <c r="H20" s="97" t="s">
        <v>524</v>
      </c>
      <c r="I20" s="97" t="s">
        <v>524</v>
      </c>
      <c r="J20" s="97" t="s">
        <v>524</v>
      </c>
      <c r="K20" s="97" t="s">
        <v>524</v>
      </c>
      <c r="L20" s="97" t="s">
        <v>524</v>
      </c>
      <c r="M20" s="97" t="s">
        <v>524</v>
      </c>
      <c r="N20" s="97" t="s">
        <v>524</v>
      </c>
      <c r="O20" s="99"/>
      <c r="P20" s="99"/>
      <c r="Q20" s="99"/>
      <c r="R20" s="99"/>
      <c r="S20" s="99"/>
      <c r="T20" s="99"/>
      <c r="U20" s="99"/>
      <c r="V20" s="99"/>
      <c r="W20" s="99"/>
      <c r="X20" s="99"/>
      <c r="Y20" s="99"/>
      <c r="Z20" s="99"/>
      <c r="AA20" s="99"/>
      <c r="AB20" s="99"/>
      <c r="AC20" s="99"/>
      <c r="AD20" s="99"/>
      <c r="AE20" s="99"/>
      <c r="AF20" s="99"/>
      <c r="AG20" s="99"/>
      <c r="AH20" s="99"/>
    </row>
    <row r="21" spans="5:34">
      <c r="E21" s="3" t="s">
        <v>589</v>
      </c>
      <c r="F21" s="3" t="s">
        <v>584</v>
      </c>
      <c r="G21" s="97" t="s">
        <v>524</v>
      </c>
      <c r="H21" s="97" t="s">
        <v>524</v>
      </c>
      <c r="I21" s="97" t="s">
        <v>524</v>
      </c>
      <c r="J21" s="97" t="s">
        <v>524</v>
      </c>
      <c r="K21" s="97" t="s">
        <v>524</v>
      </c>
      <c r="L21" s="97" t="s">
        <v>524</v>
      </c>
      <c r="M21" s="97" t="s">
        <v>524</v>
      </c>
      <c r="N21" s="97" t="s">
        <v>524</v>
      </c>
      <c r="O21" s="99"/>
      <c r="P21" s="99"/>
      <c r="Q21" s="99"/>
      <c r="R21" s="99"/>
      <c r="S21" s="99"/>
      <c r="T21" s="99"/>
      <c r="U21" s="99"/>
      <c r="V21" s="99"/>
      <c r="W21" s="99"/>
      <c r="X21" s="99"/>
      <c r="Y21" s="99"/>
      <c r="Z21" s="99"/>
      <c r="AA21" s="99"/>
      <c r="AB21" s="99"/>
      <c r="AC21" s="99"/>
      <c r="AD21" s="99"/>
      <c r="AE21" s="99"/>
      <c r="AF21" s="99"/>
      <c r="AG21" s="99"/>
      <c r="AH21" s="99"/>
    </row>
    <row r="22" spans="5:34">
      <c r="E22" s="3" t="s">
        <v>590</v>
      </c>
      <c r="F22" s="3" t="s">
        <v>584</v>
      </c>
      <c r="G22" s="97" t="s">
        <v>524</v>
      </c>
      <c r="H22" s="97" t="s">
        <v>524</v>
      </c>
      <c r="I22" s="97" t="s">
        <v>524</v>
      </c>
      <c r="J22" s="97" t="s">
        <v>524</v>
      </c>
      <c r="K22" s="97" t="s">
        <v>524</v>
      </c>
      <c r="L22" s="97" t="s">
        <v>524</v>
      </c>
      <c r="M22" s="97" t="s">
        <v>524</v>
      </c>
      <c r="N22" s="97" t="s">
        <v>524</v>
      </c>
      <c r="O22" s="99"/>
      <c r="P22" s="99"/>
      <c r="Q22" s="99"/>
      <c r="R22" s="99"/>
      <c r="S22" s="99"/>
      <c r="T22" s="99"/>
      <c r="U22" s="99"/>
      <c r="V22" s="99"/>
      <c r="W22" s="99"/>
      <c r="X22" s="99"/>
      <c r="Y22" s="99"/>
      <c r="Z22" s="99"/>
      <c r="AA22" s="99"/>
      <c r="AB22" s="99"/>
      <c r="AC22" s="99"/>
      <c r="AD22" s="99"/>
      <c r="AE22" s="99"/>
      <c r="AF22" s="99"/>
      <c r="AG22" s="99"/>
      <c r="AH22" s="99"/>
    </row>
    <row r="23" spans="5:34">
      <c r="E23" s="3" t="s">
        <v>591</v>
      </c>
      <c r="F23" s="3" t="s">
        <v>584</v>
      </c>
      <c r="G23" s="97" t="s">
        <v>524</v>
      </c>
      <c r="H23" s="97" t="s">
        <v>524</v>
      </c>
      <c r="I23" s="97" t="s">
        <v>524</v>
      </c>
      <c r="J23" s="97" t="s">
        <v>524</v>
      </c>
      <c r="K23" s="97" t="s">
        <v>524</v>
      </c>
      <c r="L23" s="97" t="s">
        <v>524</v>
      </c>
      <c r="M23" s="97" t="s">
        <v>524</v>
      </c>
      <c r="N23" s="97" t="s">
        <v>524</v>
      </c>
      <c r="O23" s="99"/>
      <c r="P23" s="99"/>
      <c r="Q23" s="99"/>
      <c r="R23" s="99"/>
      <c r="S23" s="99"/>
      <c r="T23" s="99"/>
      <c r="U23" s="99"/>
      <c r="V23" s="99"/>
      <c r="W23" s="99"/>
      <c r="X23" s="99"/>
      <c r="Y23" s="99"/>
      <c r="Z23" s="99"/>
      <c r="AA23" s="99"/>
      <c r="AB23" s="99"/>
      <c r="AC23" s="99"/>
      <c r="AD23" s="99"/>
      <c r="AE23" s="99"/>
      <c r="AF23" s="99"/>
      <c r="AG23" s="99"/>
      <c r="AH23" s="99"/>
    </row>
    <row r="24" spans="5:34">
      <c r="E24" s="3" t="s">
        <v>592</v>
      </c>
      <c r="F24" s="3" t="s">
        <v>584</v>
      </c>
      <c r="G24" s="97" t="s">
        <v>524</v>
      </c>
      <c r="H24" s="97" t="s">
        <v>524</v>
      </c>
      <c r="I24" s="97" t="s">
        <v>524</v>
      </c>
      <c r="J24" s="97" t="s">
        <v>524</v>
      </c>
      <c r="K24" s="97" t="s">
        <v>524</v>
      </c>
      <c r="L24" s="97" t="s">
        <v>524</v>
      </c>
      <c r="M24" s="97" t="s">
        <v>524</v>
      </c>
      <c r="N24" s="97" t="s">
        <v>524</v>
      </c>
      <c r="O24" s="99"/>
      <c r="P24" s="99"/>
      <c r="Q24" s="99"/>
      <c r="R24" s="99"/>
      <c r="S24" s="99"/>
      <c r="T24" s="99"/>
      <c r="U24" s="99"/>
      <c r="V24" s="99"/>
      <c r="W24" s="99"/>
      <c r="X24" s="99"/>
      <c r="Y24" s="99"/>
      <c r="Z24" s="99"/>
      <c r="AA24" s="99"/>
      <c r="AB24" s="99"/>
      <c r="AC24" s="99"/>
      <c r="AD24" s="99"/>
      <c r="AE24" s="99"/>
      <c r="AF24" s="99"/>
      <c r="AG24" s="99"/>
      <c r="AH24" s="99"/>
    </row>
    <row r="25" spans="5:34">
      <c r="E25" s="3" t="s">
        <v>593</v>
      </c>
      <c r="F25" s="3" t="s">
        <v>584</v>
      </c>
      <c r="G25" s="97" t="s">
        <v>524</v>
      </c>
      <c r="H25" s="97" t="s">
        <v>524</v>
      </c>
      <c r="I25" s="97" t="s">
        <v>524</v>
      </c>
      <c r="J25" s="97" t="s">
        <v>524</v>
      </c>
      <c r="K25" s="97" t="s">
        <v>524</v>
      </c>
      <c r="L25" s="97" t="s">
        <v>524</v>
      </c>
      <c r="M25" s="97" t="s">
        <v>524</v>
      </c>
      <c r="N25" s="97" t="s">
        <v>524</v>
      </c>
      <c r="O25" s="99"/>
      <c r="P25" s="99"/>
      <c r="Q25" s="99"/>
      <c r="R25" s="99"/>
      <c r="S25" s="99"/>
      <c r="T25" s="99"/>
      <c r="U25" s="99"/>
      <c r="V25" s="99"/>
      <c r="W25" s="99"/>
      <c r="X25" s="99"/>
      <c r="Y25" s="99"/>
      <c r="Z25" s="99"/>
      <c r="AA25" s="99"/>
      <c r="AB25" s="99"/>
      <c r="AC25" s="99"/>
      <c r="AD25" s="99"/>
      <c r="AE25" s="99"/>
      <c r="AF25" s="99"/>
      <c r="AG25" s="99"/>
      <c r="AH25" s="99"/>
    </row>
    <row r="26" spans="5:34">
      <c r="E26" s="3" t="s">
        <v>594</v>
      </c>
      <c r="F26" s="3" t="s">
        <v>584</v>
      </c>
      <c r="G26" s="97" t="s">
        <v>524</v>
      </c>
      <c r="H26" s="97" t="s">
        <v>524</v>
      </c>
      <c r="I26" s="97" t="s">
        <v>524</v>
      </c>
      <c r="J26" s="97" t="s">
        <v>524</v>
      </c>
      <c r="K26" s="97" t="s">
        <v>524</v>
      </c>
      <c r="L26" s="97" t="s">
        <v>524</v>
      </c>
      <c r="M26" s="97" t="s">
        <v>524</v>
      </c>
      <c r="N26" s="97" t="s">
        <v>524</v>
      </c>
      <c r="O26" s="99"/>
      <c r="P26" s="99"/>
      <c r="Q26" s="99"/>
      <c r="R26" s="99"/>
      <c r="S26" s="99"/>
      <c r="T26" s="99"/>
      <c r="U26" s="99"/>
      <c r="V26" s="99"/>
      <c r="W26" s="99"/>
      <c r="X26" s="99"/>
      <c r="Y26" s="99"/>
      <c r="Z26" s="99"/>
      <c r="AA26" s="99"/>
      <c r="AB26" s="99"/>
      <c r="AC26" s="99"/>
      <c r="AD26" s="99"/>
      <c r="AE26" s="99"/>
      <c r="AF26" s="99"/>
      <c r="AG26" s="99"/>
      <c r="AH26" s="99"/>
    </row>
    <row r="27" spans="5:34">
      <c r="E27" s="3" t="s">
        <v>595</v>
      </c>
      <c r="F27" s="3" t="s">
        <v>584</v>
      </c>
      <c r="G27" s="97" t="s">
        <v>524</v>
      </c>
      <c r="H27" s="97" t="s">
        <v>524</v>
      </c>
      <c r="I27" s="97" t="s">
        <v>524</v>
      </c>
      <c r="J27" s="97" t="s">
        <v>524</v>
      </c>
      <c r="K27" s="97" t="s">
        <v>524</v>
      </c>
      <c r="L27" s="97" t="s">
        <v>524</v>
      </c>
      <c r="M27" s="97" t="s">
        <v>524</v>
      </c>
      <c r="N27" s="97" t="s">
        <v>524</v>
      </c>
      <c r="O27" s="99"/>
      <c r="P27" s="99"/>
      <c r="Q27" s="99"/>
      <c r="R27" s="99"/>
      <c r="S27" s="99"/>
      <c r="T27" s="99"/>
      <c r="U27" s="99"/>
      <c r="V27" s="99"/>
      <c r="W27" s="99"/>
      <c r="X27" s="99"/>
      <c r="Y27" s="99"/>
      <c r="Z27" s="99"/>
      <c r="AA27" s="99"/>
      <c r="AB27" s="99"/>
      <c r="AC27" s="99"/>
      <c r="AD27" s="99"/>
      <c r="AE27" s="99"/>
      <c r="AF27" s="99"/>
      <c r="AG27" s="99"/>
      <c r="AH27" s="99"/>
    </row>
    <row r="28" spans="5:34">
      <c r="E28" s="3" t="s">
        <v>596</v>
      </c>
      <c r="F28" s="3" t="s">
        <v>584</v>
      </c>
      <c r="G28" s="97" t="s">
        <v>524</v>
      </c>
      <c r="H28" s="97" t="s">
        <v>524</v>
      </c>
      <c r="I28" s="97" t="s">
        <v>524</v>
      </c>
      <c r="J28" s="97" t="s">
        <v>524</v>
      </c>
      <c r="K28" s="97" t="s">
        <v>524</v>
      </c>
      <c r="L28" s="97" t="s">
        <v>524</v>
      </c>
      <c r="M28" s="97" t="s">
        <v>524</v>
      </c>
      <c r="N28" s="97" t="s">
        <v>524</v>
      </c>
      <c r="O28" s="99"/>
      <c r="P28" s="99"/>
      <c r="Q28" s="99"/>
      <c r="R28" s="99"/>
      <c r="S28" s="99"/>
      <c r="T28" s="99"/>
      <c r="U28" s="99"/>
      <c r="V28" s="99"/>
      <c r="W28" s="99"/>
      <c r="X28" s="99"/>
      <c r="Y28" s="99"/>
      <c r="Z28" s="99"/>
      <c r="AA28" s="99"/>
      <c r="AB28" s="99"/>
      <c r="AC28" s="99"/>
      <c r="AD28" s="99"/>
      <c r="AE28" s="99"/>
      <c r="AF28" s="99"/>
      <c r="AG28" s="99"/>
      <c r="AH28" s="99"/>
    </row>
    <row r="29" spans="5:34">
      <c r="E29" s="3" t="s">
        <v>597</v>
      </c>
      <c r="F29" s="3" t="s">
        <v>584</v>
      </c>
      <c r="G29" s="97" t="s">
        <v>524</v>
      </c>
      <c r="H29" s="97" t="s">
        <v>524</v>
      </c>
      <c r="I29" s="97" t="s">
        <v>524</v>
      </c>
      <c r="J29" s="97" t="s">
        <v>524</v>
      </c>
      <c r="K29" s="97" t="s">
        <v>524</v>
      </c>
      <c r="L29" s="97" t="s">
        <v>524</v>
      </c>
      <c r="M29" s="97" t="s">
        <v>524</v>
      </c>
      <c r="N29" s="97" t="s">
        <v>524</v>
      </c>
      <c r="O29" s="99"/>
      <c r="P29" s="99"/>
      <c r="Q29" s="99"/>
      <c r="R29" s="99"/>
      <c r="S29" s="99"/>
      <c r="T29" s="99"/>
      <c r="U29" s="99"/>
      <c r="V29" s="99"/>
      <c r="W29" s="99"/>
      <c r="X29" s="99"/>
      <c r="Y29" s="99"/>
      <c r="Z29" s="99"/>
      <c r="AA29" s="99"/>
      <c r="AB29" s="99"/>
      <c r="AC29" s="99"/>
      <c r="AD29" s="99"/>
      <c r="AE29" s="99"/>
      <c r="AF29" s="99"/>
      <c r="AG29" s="99"/>
      <c r="AH29" s="99"/>
    </row>
    <row r="30" spans="5:34">
      <c r="E30" s="3" t="s">
        <v>598</v>
      </c>
      <c r="F30" s="3" t="s">
        <v>584</v>
      </c>
      <c r="G30" s="97" t="s">
        <v>524</v>
      </c>
      <c r="H30" s="97" t="s">
        <v>524</v>
      </c>
      <c r="I30" s="97" t="s">
        <v>524</v>
      </c>
      <c r="J30" s="97" t="s">
        <v>524</v>
      </c>
      <c r="K30" s="97" t="s">
        <v>524</v>
      </c>
      <c r="L30" s="97" t="s">
        <v>524</v>
      </c>
      <c r="M30" s="97" t="s">
        <v>524</v>
      </c>
      <c r="N30" s="97" t="s">
        <v>524</v>
      </c>
      <c r="O30" s="99"/>
      <c r="P30" s="99"/>
      <c r="Q30" s="99"/>
      <c r="R30" s="99"/>
      <c r="S30" s="99"/>
      <c r="T30" s="99"/>
      <c r="U30" s="99"/>
      <c r="V30" s="99"/>
      <c r="W30" s="99"/>
      <c r="X30" s="99"/>
      <c r="Y30" s="99"/>
      <c r="Z30" s="99"/>
      <c r="AA30" s="99"/>
      <c r="AB30" s="99"/>
      <c r="AC30" s="99"/>
      <c r="AD30" s="99"/>
      <c r="AE30" s="99"/>
      <c r="AF30" s="99"/>
      <c r="AG30" s="99"/>
      <c r="AH30" s="99"/>
    </row>
    <row r="31" spans="5:34">
      <c r="E31" s="3" t="s">
        <v>599</v>
      </c>
      <c r="F31" s="3" t="s">
        <v>584</v>
      </c>
      <c r="G31" s="97" t="s">
        <v>524</v>
      </c>
      <c r="H31" s="97" t="s">
        <v>524</v>
      </c>
      <c r="I31" s="97" t="s">
        <v>524</v>
      </c>
      <c r="J31" s="97" t="s">
        <v>524</v>
      </c>
      <c r="K31" s="97" t="s">
        <v>524</v>
      </c>
      <c r="L31" s="97" t="s">
        <v>524</v>
      </c>
      <c r="M31" s="97" t="s">
        <v>524</v>
      </c>
      <c r="N31" s="97" t="s">
        <v>524</v>
      </c>
      <c r="O31" s="99"/>
      <c r="P31" s="99"/>
      <c r="Q31" s="99"/>
      <c r="R31" s="99"/>
      <c r="S31" s="99"/>
      <c r="T31" s="99"/>
      <c r="U31" s="99"/>
      <c r="V31" s="99"/>
      <c r="W31" s="99"/>
      <c r="X31" s="99"/>
      <c r="Y31" s="99"/>
      <c r="Z31" s="99"/>
      <c r="AA31" s="99"/>
      <c r="AB31" s="99"/>
      <c r="AC31" s="99"/>
      <c r="AD31" s="99"/>
      <c r="AE31" s="99"/>
      <c r="AF31" s="99"/>
      <c r="AG31" s="99"/>
      <c r="AH31" s="99"/>
    </row>
    <row r="32" spans="5:34">
      <c r="E32" s="3" t="s">
        <v>600</v>
      </c>
      <c r="F32" s="3" t="s">
        <v>584</v>
      </c>
      <c r="G32" s="97" t="s">
        <v>524</v>
      </c>
      <c r="H32" s="97" t="s">
        <v>524</v>
      </c>
      <c r="I32" s="97" t="s">
        <v>524</v>
      </c>
      <c r="J32" s="97" t="s">
        <v>524</v>
      </c>
      <c r="K32" s="97" t="s">
        <v>524</v>
      </c>
      <c r="L32" s="97" t="s">
        <v>524</v>
      </c>
      <c r="M32" s="97" t="s">
        <v>524</v>
      </c>
      <c r="N32" s="97" t="s">
        <v>524</v>
      </c>
      <c r="O32" s="99"/>
      <c r="P32" s="99"/>
      <c r="Q32" s="99"/>
      <c r="R32" s="99"/>
      <c r="S32" s="99"/>
      <c r="T32" s="99"/>
      <c r="U32" s="99"/>
      <c r="V32" s="99"/>
      <c r="W32" s="99"/>
      <c r="X32" s="99"/>
      <c r="Y32" s="99"/>
      <c r="Z32" s="99"/>
      <c r="AA32" s="99"/>
      <c r="AB32" s="99"/>
      <c r="AC32" s="99"/>
      <c r="AD32" s="99"/>
      <c r="AE32" s="99"/>
      <c r="AF32" s="99"/>
      <c r="AG32" s="99"/>
      <c r="AH32" s="99"/>
    </row>
    <row r="33" spans="5:34">
      <c r="E33" s="3" t="s">
        <v>601</v>
      </c>
      <c r="F33" s="3" t="s">
        <v>584</v>
      </c>
      <c r="G33" s="97" t="s">
        <v>524</v>
      </c>
      <c r="H33" s="97" t="s">
        <v>524</v>
      </c>
      <c r="I33" s="97" t="s">
        <v>524</v>
      </c>
      <c r="J33" s="97" t="s">
        <v>524</v>
      </c>
      <c r="K33" s="97" t="s">
        <v>524</v>
      </c>
      <c r="L33" s="97" t="s">
        <v>524</v>
      </c>
      <c r="M33" s="97" t="s">
        <v>524</v>
      </c>
      <c r="N33" s="97" t="s">
        <v>524</v>
      </c>
      <c r="O33" s="99"/>
      <c r="P33" s="99"/>
      <c r="Q33" s="99"/>
      <c r="R33" s="99"/>
      <c r="S33" s="99"/>
      <c r="T33" s="99"/>
      <c r="U33" s="99"/>
      <c r="V33" s="99"/>
      <c r="W33" s="99"/>
      <c r="X33" s="99"/>
      <c r="Y33" s="99"/>
      <c r="Z33" s="99"/>
      <c r="AA33" s="99"/>
      <c r="AB33" s="99"/>
      <c r="AC33" s="99"/>
      <c r="AD33" s="99"/>
      <c r="AE33" s="99"/>
      <c r="AF33" s="99"/>
      <c r="AG33" s="99"/>
      <c r="AH33" s="99"/>
    </row>
    <row r="34" spans="5:34">
      <c r="E34" s="3" t="s">
        <v>602</v>
      </c>
      <c r="F34" s="3" t="s">
        <v>584</v>
      </c>
      <c r="G34" s="97" t="s">
        <v>524</v>
      </c>
      <c r="H34" s="97" t="s">
        <v>524</v>
      </c>
      <c r="I34" s="97" t="s">
        <v>524</v>
      </c>
      <c r="J34" s="97" t="s">
        <v>524</v>
      </c>
      <c r="K34" s="97" t="s">
        <v>524</v>
      </c>
      <c r="L34" s="97" t="s">
        <v>524</v>
      </c>
      <c r="M34" s="97" t="s">
        <v>524</v>
      </c>
      <c r="N34" s="97" t="s">
        <v>524</v>
      </c>
      <c r="O34" s="99"/>
      <c r="P34" s="99"/>
      <c r="Q34" s="99"/>
      <c r="R34" s="99"/>
      <c r="S34" s="99"/>
      <c r="T34" s="99"/>
      <c r="U34" s="99"/>
      <c r="V34" s="99"/>
      <c r="W34" s="99"/>
      <c r="X34" s="99"/>
      <c r="Y34" s="99"/>
      <c r="Z34" s="99"/>
      <c r="AA34" s="99"/>
      <c r="AB34" s="99"/>
      <c r="AC34" s="99"/>
      <c r="AD34" s="99"/>
      <c r="AE34" s="99"/>
      <c r="AF34" s="99"/>
      <c r="AG34" s="99"/>
      <c r="AH34" s="99"/>
    </row>
    <row r="35" spans="5:34">
      <c r="E35" s="3" t="s">
        <v>603</v>
      </c>
      <c r="F35" s="3" t="s">
        <v>584</v>
      </c>
      <c r="G35" s="97" t="s">
        <v>524</v>
      </c>
      <c r="H35" s="97" t="s">
        <v>524</v>
      </c>
      <c r="I35" s="97" t="s">
        <v>524</v>
      </c>
      <c r="J35" s="97" t="s">
        <v>524</v>
      </c>
      <c r="K35" s="97" t="s">
        <v>524</v>
      </c>
      <c r="L35" s="97" t="s">
        <v>524</v>
      </c>
      <c r="M35" s="97" t="s">
        <v>524</v>
      </c>
      <c r="N35" s="97" t="s">
        <v>524</v>
      </c>
      <c r="O35" s="99"/>
      <c r="P35" s="99"/>
      <c r="Q35" s="99"/>
      <c r="R35" s="99"/>
      <c r="S35" s="99"/>
      <c r="T35" s="99"/>
      <c r="U35" s="99"/>
      <c r="V35" s="99"/>
      <c r="W35" s="99"/>
      <c r="X35" s="99"/>
      <c r="Y35" s="99"/>
      <c r="Z35" s="99"/>
      <c r="AA35" s="99"/>
      <c r="AB35" s="99"/>
      <c r="AC35" s="99"/>
      <c r="AD35" s="99"/>
      <c r="AE35" s="99"/>
      <c r="AF35" s="99"/>
      <c r="AG35" s="99"/>
      <c r="AH35" s="99"/>
    </row>
    <row r="36" spans="5:34">
      <c r="E36" s="3" t="s">
        <v>604</v>
      </c>
      <c r="F36" s="3" t="s">
        <v>584</v>
      </c>
      <c r="G36" s="97" t="s">
        <v>524</v>
      </c>
      <c r="H36" s="97" t="s">
        <v>524</v>
      </c>
      <c r="I36" s="97" t="s">
        <v>524</v>
      </c>
      <c r="J36" s="97" t="s">
        <v>524</v>
      </c>
      <c r="K36" s="97" t="s">
        <v>524</v>
      </c>
      <c r="L36" s="97" t="s">
        <v>524</v>
      </c>
      <c r="M36" s="97" t="s">
        <v>524</v>
      </c>
      <c r="N36" s="97" t="s">
        <v>524</v>
      </c>
      <c r="O36" s="99"/>
      <c r="P36" s="99"/>
      <c r="Q36" s="99"/>
      <c r="R36" s="99"/>
      <c r="S36" s="99"/>
      <c r="T36" s="99"/>
      <c r="U36" s="99"/>
      <c r="V36" s="99"/>
      <c r="W36" s="99"/>
      <c r="X36" s="99"/>
      <c r="Y36" s="99"/>
      <c r="Z36" s="99"/>
      <c r="AA36" s="99"/>
      <c r="AB36" s="99"/>
      <c r="AC36" s="99"/>
      <c r="AD36" s="99"/>
      <c r="AE36" s="99"/>
      <c r="AF36" s="99"/>
      <c r="AG36" s="99"/>
      <c r="AH36" s="99"/>
    </row>
    <row r="37" spans="5:34">
      <c r="E37" s="3" t="s">
        <v>605</v>
      </c>
      <c r="F37" s="3" t="s">
        <v>584</v>
      </c>
      <c r="G37" s="97" t="s">
        <v>524</v>
      </c>
      <c r="H37" s="97" t="s">
        <v>524</v>
      </c>
      <c r="I37" s="97" t="s">
        <v>524</v>
      </c>
      <c r="J37" s="97" t="s">
        <v>524</v>
      </c>
      <c r="K37" s="97" t="s">
        <v>524</v>
      </c>
      <c r="L37" s="97" t="s">
        <v>524</v>
      </c>
      <c r="M37" s="97" t="s">
        <v>524</v>
      </c>
      <c r="N37" s="97" t="s">
        <v>524</v>
      </c>
      <c r="O37" s="99"/>
      <c r="P37" s="99"/>
      <c r="Q37" s="99"/>
      <c r="R37" s="99"/>
      <c r="S37" s="99"/>
      <c r="T37" s="99"/>
      <c r="U37" s="99"/>
      <c r="V37" s="99"/>
      <c r="W37" s="99"/>
      <c r="X37" s="99"/>
      <c r="Y37" s="99"/>
      <c r="Z37" s="99"/>
      <c r="AA37" s="99"/>
      <c r="AB37" s="99"/>
      <c r="AC37" s="99"/>
      <c r="AD37" s="99"/>
      <c r="AE37" s="99"/>
      <c r="AF37" s="99"/>
      <c r="AG37" s="99"/>
      <c r="AH37" s="99"/>
    </row>
    <row r="38" spans="5:34">
      <c r="E38" s="3" t="s">
        <v>606</v>
      </c>
      <c r="F38" s="3" t="s">
        <v>584</v>
      </c>
      <c r="G38" s="97" t="s">
        <v>524</v>
      </c>
      <c r="H38" s="97" t="s">
        <v>524</v>
      </c>
      <c r="I38" s="97" t="s">
        <v>524</v>
      </c>
      <c r="J38" s="97" t="s">
        <v>524</v>
      </c>
      <c r="K38" s="97" t="s">
        <v>524</v>
      </c>
      <c r="L38" s="97" t="s">
        <v>524</v>
      </c>
      <c r="M38" s="97" t="s">
        <v>524</v>
      </c>
      <c r="N38" s="97" t="s">
        <v>524</v>
      </c>
      <c r="O38" s="99"/>
      <c r="P38" s="99"/>
      <c r="Q38" s="99"/>
      <c r="R38" s="99"/>
      <c r="S38" s="99"/>
      <c r="T38" s="99"/>
      <c r="U38" s="99"/>
      <c r="V38" s="99"/>
      <c r="W38" s="99"/>
      <c r="X38" s="99"/>
      <c r="Y38" s="99"/>
      <c r="Z38" s="99"/>
      <c r="AA38" s="99"/>
      <c r="AB38" s="99"/>
      <c r="AC38" s="99"/>
      <c r="AD38" s="99"/>
      <c r="AE38" s="99"/>
      <c r="AF38" s="99"/>
      <c r="AG38" s="99"/>
      <c r="AH38" s="99"/>
    </row>
    <row r="39" spans="5:34">
      <c r="E39" s="3" t="s">
        <v>607</v>
      </c>
      <c r="F39" s="3" t="s">
        <v>584</v>
      </c>
      <c r="G39" s="97" t="s">
        <v>524</v>
      </c>
      <c r="H39" s="97" t="s">
        <v>524</v>
      </c>
      <c r="I39" s="97" t="s">
        <v>524</v>
      </c>
      <c r="J39" s="97" t="s">
        <v>524</v>
      </c>
      <c r="K39" s="97" t="s">
        <v>524</v>
      </c>
      <c r="L39" s="97" t="s">
        <v>524</v>
      </c>
      <c r="M39" s="97" t="s">
        <v>524</v>
      </c>
      <c r="N39" s="97" t="s">
        <v>524</v>
      </c>
      <c r="O39" s="99"/>
      <c r="P39" s="99"/>
      <c r="Q39" s="99"/>
      <c r="R39" s="99"/>
      <c r="S39" s="99"/>
      <c r="T39" s="99"/>
      <c r="U39" s="99"/>
      <c r="V39" s="99"/>
      <c r="W39" s="99"/>
      <c r="X39" s="99"/>
      <c r="Y39" s="99"/>
      <c r="Z39" s="99"/>
      <c r="AA39" s="99"/>
      <c r="AB39" s="99"/>
      <c r="AC39" s="99"/>
      <c r="AD39" s="99"/>
      <c r="AE39" s="99"/>
      <c r="AF39" s="99"/>
      <c r="AG39" s="99"/>
      <c r="AH39" s="99"/>
    </row>
    <row r="40" spans="5:34">
      <c r="E40" s="3" t="s">
        <v>608</v>
      </c>
      <c r="F40" s="3" t="s">
        <v>584</v>
      </c>
      <c r="G40" s="97" t="s">
        <v>524</v>
      </c>
      <c r="H40" s="97" t="s">
        <v>524</v>
      </c>
      <c r="I40" s="97" t="s">
        <v>524</v>
      </c>
      <c r="J40" s="97" t="s">
        <v>524</v>
      </c>
      <c r="K40" s="97" t="s">
        <v>524</v>
      </c>
      <c r="L40" s="97" t="s">
        <v>524</v>
      </c>
      <c r="M40" s="97" t="s">
        <v>524</v>
      </c>
      <c r="N40" s="97" t="s">
        <v>524</v>
      </c>
      <c r="O40" s="99"/>
      <c r="P40" s="99"/>
      <c r="Q40" s="99"/>
      <c r="R40" s="99"/>
      <c r="S40" s="99"/>
      <c r="T40" s="99"/>
      <c r="U40" s="99"/>
      <c r="V40" s="99"/>
      <c r="W40" s="99"/>
      <c r="X40" s="99"/>
      <c r="Y40" s="99"/>
      <c r="Z40" s="99"/>
      <c r="AA40" s="99"/>
      <c r="AB40" s="99"/>
      <c r="AC40" s="99"/>
      <c r="AD40" s="99"/>
      <c r="AE40" s="99"/>
      <c r="AF40" s="99"/>
      <c r="AG40" s="99"/>
      <c r="AH40" s="99"/>
    </row>
    <row r="41" spans="5:34">
      <c r="E41" s="3" t="s">
        <v>609</v>
      </c>
      <c r="F41" s="3" t="s">
        <v>584</v>
      </c>
      <c r="G41" s="97" t="s">
        <v>524</v>
      </c>
      <c r="H41" s="97" t="s">
        <v>524</v>
      </c>
      <c r="I41" s="97" t="s">
        <v>524</v>
      </c>
      <c r="J41" s="97" t="s">
        <v>524</v>
      </c>
      <c r="K41" s="97" t="s">
        <v>524</v>
      </c>
      <c r="L41" s="97" t="s">
        <v>524</v>
      </c>
      <c r="M41" s="97" t="s">
        <v>524</v>
      </c>
      <c r="N41" s="97" t="s">
        <v>524</v>
      </c>
      <c r="O41" s="99"/>
      <c r="P41" s="99"/>
      <c r="Q41" s="99"/>
      <c r="R41" s="99"/>
      <c r="S41" s="99"/>
      <c r="T41" s="99"/>
      <c r="U41" s="99"/>
      <c r="V41" s="99"/>
      <c r="W41" s="99"/>
      <c r="X41" s="99"/>
      <c r="Y41" s="99"/>
      <c r="Z41" s="99"/>
      <c r="AA41" s="99"/>
      <c r="AB41" s="99"/>
      <c r="AC41" s="99"/>
      <c r="AD41" s="99"/>
      <c r="AE41" s="99"/>
      <c r="AF41" s="99"/>
      <c r="AG41" s="99"/>
      <c r="AH41" s="99"/>
    </row>
    <row r="42" spans="5:34">
      <c r="E42" s="3" t="s">
        <v>610</v>
      </c>
      <c r="F42" s="3" t="s">
        <v>584</v>
      </c>
      <c r="G42" s="97" t="s">
        <v>524</v>
      </c>
      <c r="H42" s="97" t="s">
        <v>524</v>
      </c>
      <c r="I42" s="97" t="s">
        <v>524</v>
      </c>
      <c r="J42" s="97" t="s">
        <v>524</v>
      </c>
      <c r="K42" s="97" t="s">
        <v>524</v>
      </c>
      <c r="L42" s="97" t="s">
        <v>524</v>
      </c>
      <c r="M42" s="97" t="s">
        <v>524</v>
      </c>
      <c r="N42" s="97" t="s">
        <v>524</v>
      </c>
      <c r="O42" s="99"/>
      <c r="P42" s="99"/>
      <c r="Q42" s="99"/>
      <c r="R42" s="99"/>
      <c r="S42" s="99"/>
      <c r="T42" s="99"/>
      <c r="U42" s="99"/>
      <c r="V42" s="99"/>
      <c r="W42" s="99"/>
      <c r="X42" s="99"/>
      <c r="Y42" s="99"/>
      <c r="Z42" s="99"/>
      <c r="AA42" s="99"/>
      <c r="AB42" s="99"/>
      <c r="AC42" s="99"/>
      <c r="AD42" s="99"/>
      <c r="AE42" s="99"/>
      <c r="AF42" s="99"/>
      <c r="AG42" s="99"/>
      <c r="AH42" s="99"/>
    </row>
    <row r="43" spans="5:34">
      <c r="E43" s="3" t="s">
        <v>611</v>
      </c>
      <c r="F43" s="3" t="s">
        <v>584</v>
      </c>
      <c r="G43" s="97" t="s">
        <v>524</v>
      </c>
      <c r="H43" s="97" t="s">
        <v>524</v>
      </c>
      <c r="I43" s="97" t="s">
        <v>524</v>
      </c>
      <c r="J43" s="97" t="s">
        <v>524</v>
      </c>
      <c r="K43" s="97" t="s">
        <v>524</v>
      </c>
      <c r="L43" s="97" t="s">
        <v>524</v>
      </c>
      <c r="M43" s="97" t="s">
        <v>524</v>
      </c>
      <c r="N43" s="97" t="s">
        <v>524</v>
      </c>
      <c r="O43" s="99"/>
      <c r="P43" s="99"/>
      <c r="Q43" s="99"/>
      <c r="R43" s="99"/>
      <c r="S43" s="99"/>
      <c r="T43" s="99"/>
      <c r="U43" s="99"/>
      <c r="V43" s="99"/>
      <c r="W43" s="99"/>
      <c r="X43" s="99"/>
      <c r="Y43" s="99"/>
      <c r="Z43" s="99"/>
      <c r="AA43" s="99"/>
      <c r="AB43" s="99"/>
      <c r="AC43" s="99"/>
      <c r="AD43" s="99"/>
      <c r="AE43" s="99"/>
      <c r="AF43" s="99"/>
      <c r="AG43" s="99"/>
      <c r="AH43" s="99"/>
    </row>
    <row r="44" spans="5:34">
      <c r="E44" s="3" t="s">
        <v>612</v>
      </c>
      <c r="F44" s="3" t="s">
        <v>584</v>
      </c>
      <c r="G44" s="97" t="s">
        <v>524</v>
      </c>
      <c r="H44" s="97" t="s">
        <v>524</v>
      </c>
      <c r="I44" s="97" t="s">
        <v>524</v>
      </c>
      <c r="J44" s="97" t="s">
        <v>524</v>
      </c>
      <c r="K44" s="97" t="s">
        <v>524</v>
      </c>
      <c r="L44" s="97" t="s">
        <v>524</v>
      </c>
      <c r="M44" s="97" t="s">
        <v>524</v>
      </c>
      <c r="N44" s="97" t="s">
        <v>524</v>
      </c>
      <c r="O44" s="99"/>
      <c r="P44" s="99"/>
      <c r="Q44" s="99"/>
      <c r="R44" s="99"/>
      <c r="S44" s="99"/>
      <c r="T44" s="99"/>
      <c r="U44" s="99"/>
      <c r="V44" s="99"/>
      <c r="W44" s="99"/>
      <c r="X44" s="99"/>
      <c r="Y44" s="99"/>
      <c r="Z44" s="99"/>
      <c r="AA44" s="99"/>
      <c r="AB44" s="99"/>
      <c r="AC44" s="99"/>
      <c r="AD44" s="99"/>
      <c r="AE44" s="99"/>
      <c r="AF44" s="99"/>
      <c r="AG44" s="99"/>
      <c r="AH44" s="99"/>
    </row>
    <row r="45" spans="5:34">
      <c r="E45" s="3" t="s">
        <v>613</v>
      </c>
      <c r="F45" s="3" t="s">
        <v>584</v>
      </c>
      <c r="G45" s="97" t="s">
        <v>524</v>
      </c>
      <c r="H45" s="97" t="s">
        <v>524</v>
      </c>
      <c r="I45" s="97" t="s">
        <v>524</v>
      </c>
      <c r="J45" s="97" t="s">
        <v>524</v>
      </c>
      <c r="K45" s="97" t="s">
        <v>524</v>
      </c>
      <c r="L45" s="97" t="s">
        <v>524</v>
      </c>
      <c r="M45" s="97" t="s">
        <v>524</v>
      </c>
      <c r="N45" s="97" t="s">
        <v>524</v>
      </c>
      <c r="O45" s="99"/>
      <c r="P45" s="99"/>
      <c r="Q45" s="99"/>
      <c r="R45" s="99"/>
      <c r="S45" s="99"/>
      <c r="T45" s="99"/>
      <c r="U45" s="99"/>
      <c r="V45" s="99"/>
      <c r="W45" s="99"/>
      <c r="X45" s="99"/>
      <c r="Y45" s="99"/>
      <c r="Z45" s="99"/>
      <c r="AA45" s="99"/>
      <c r="AB45" s="99"/>
      <c r="AC45" s="99"/>
      <c r="AD45" s="99"/>
      <c r="AE45" s="99"/>
      <c r="AF45" s="99"/>
      <c r="AG45" s="99"/>
      <c r="AH45" s="99"/>
    </row>
    <row r="46" spans="5:34">
      <c r="E46" s="3" t="s">
        <v>614</v>
      </c>
      <c r="F46" s="3" t="s">
        <v>584</v>
      </c>
      <c r="G46" s="97" t="s">
        <v>524</v>
      </c>
      <c r="H46" s="97" t="s">
        <v>524</v>
      </c>
      <c r="I46" s="97" t="s">
        <v>524</v>
      </c>
      <c r="J46" s="97" t="s">
        <v>524</v>
      </c>
      <c r="K46" s="97" t="s">
        <v>524</v>
      </c>
      <c r="L46" s="97" t="s">
        <v>524</v>
      </c>
      <c r="M46" s="97" t="s">
        <v>524</v>
      </c>
      <c r="N46" s="97" t="s">
        <v>524</v>
      </c>
      <c r="O46" s="99"/>
      <c r="P46" s="99"/>
      <c r="Q46" s="99"/>
      <c r="R46" s="99"/>
      <c r="S46" s="99"/>
      <c r="T46" s="99"/>
      <c r="U46" s="99"/>
      <c r="V46" s="99"/>
      <c r="W46" s="99"/>
      <c r="X46" s="99"/>
      <c r="Y46" s="99"/>
      <c r="Z46" s="99"/>
      <c r="AA46" s="99"/>
      <c r="AB46" s="99"/>
      <c r="AC46" s="99"/>
      <c r="AD46" s="99"/>
      <c r="AE46" s="99"/>
      <c r="AF46" s="99"/>
      <c r="AG46" s="99"/>
      <c r="AH46" s="99"/>
    </row>
    <row r="47" spans="5:34">
      <c r="E47" s="3" t="s">
        <v>615</v>
      </c>
      <c r="F47" s="3" t="s">
        <v>584</v>
      </c>
      <c r="G47" s="97" t="s">
        <v>524</v>
      </c>
      <c r="H47" s="97" t="s">
        <v>524</v>
      </c>
      <c r="I47" s="97" t="s">
        <v>524</v>
      </c>
      <c r="J47" s="97" t="s">
        <v>524</v>
      </c>
      <c r="K47" s="97" t="s">
        <v>524</v>
      </c>
      <c r="L47" s="97" t="s">
        <v>524</v>
      </c>
      <c r="M47" s="97" t="s">
        <v>524</v>
      </c>
      <c r="N47" s="97" t="s">
        <v>524</v>
      </c>
      <c r="O47" s="99"/>
      <c r="P47" s="99"/>
      <c r="Q47" s="99"/>
      <c r="R47" s="99"/>
      <c r="S47" s="99"/>
      <c r="T47" s="99"/>
      <c r="U47" s="99"/>
      <c r="V47" s="99"/>
      <c r="W47" s="99"/>
      <c r="X47" s="99"/>
      <c r="Y47" s="99"/>
      <c r="Z47" s="99"/>
      <c r="AA47" s="99"/>
      <c r="AB47" s="99"/>
      <c r="AC47" s="99"/>
      <c r="AD47" s="99"/>
      <c r="AE47" s="99"/>
      <c r="AF47" s="99"/>
      <c r="AG47" s="99"/>
      <c r="AH47" s="99"/>
    </row>
    <row r="48" spans="5:34">
      <c r="E48" s="3" t="s">
        <v>616</v>
      </c>
      <c r="F48" s="3" t="s">
        <v>584</v>
      </c>
      <c r="G48" s="97" t="s">
        <v>524</v>
      </c>
      <c r="H48" s="97" t="s">
        <v>524</v>
      </c>
      <c r="I48" s="97" t="s">
        <v>524</v>
      </c>
      <c r="J48" s="97" t="s">
        <v>524</v>
      </c>
      <c r="K48" s="97" t="s">
        <v>524</v>
      </c>
      <c r="L48" s="97" t="s">
        <v>524</v>
      </c>
      <c r="M48" s="97" t="s">
        <v>524</v>
      </c>
      <c r="N48" s="97" t="s">
        <v>524</v>
      </c>
      <c r="O48" s="99"/>
      <c r="P48" s="99"/>
      <c r="Q48" s="99"/>
      <c r="R48" s="99"/>
      <c r="S48" s="99"/>
      <c r="T48" s="99"/>
      <c r="U48" s="99"/>
      <c r="V48" s="99"/>
      <c r="W48" s="99"/>
      <c r="X48" s="99"/>
      <c r="Y48" s="99"/>
      <c r="Z48" s="99"/>
      <c r="AA48" s="99"/>
      <c r="AB48" s="99"/>
      <c r="AC48" s="99"/>
      <c r="AD48" s="99"/>
      <c r="AE48" s="99"/>
      <c r="AF48" s="99"/>
      <c r="AG48" s="99"/>
      <c r="AH48" s="99"/>
    </row>
    <row r="49" spans="3:34">
      <c r="E49" s="3" t="s">
        <v>617</v>
      </c>
      <c r="F49" s="3" t="s">
        <v>584</v>
      </c>
      <c r="G49" s="97" t="s">
        <v>524</v>
      </c>
      <c r="H49" s="97" t="s">
        <v>524</v>
      </c>
      <c r="I49" s="97" t="s">
        <v>524</v>
      </c>
      <c r="J49" s="97" t="s">
        <v>524</v>
      </c>
      <c r="K49" s="97" t="s">
        <v>524</v>
      </c>
      <c r="L49" s="97" t="s">
        <v>524</v>
      </c>
      <c r="M49" s="97" t="s">
        <v>524</v>
      </c>
      <c r="N49" s="97" t="s">
        <v>524</v>
      </c>
      <c r="O49" s="99"/>
      <c r="P49" s="99"/>
      <c r="Q49" s="99"/>
      <c r="R49" s="99"/>
      <c r="S49" s="99"/>
      <c r="T49" s="99"/>
      <c r="U49" s="99"/>
      <c r="V49" s="99"/>
      <c r="W49" s="99"/>
      <c r="X49" s="99"/>
      <c r="Y49" s="99"/>
      <c r="Z49" s="99"/>
      <c r="AA49" s="99"/>
      <c r="AB49" s="99"/>
      <c r="AC49" s="99"/>
      <c r="AD49" s="99"/>
      <c r="AE49" s="99"/>
      <c r="AF49" s="99"/>
      <c r="AG49" s="99"/>
      <c r="AH49" s="99"/>
    </row>
    <row r="50" spans="3:34">
      <c r="E50" s="3" t="s">
        <v>618</v>
      </c>
      <c r="F50" s="3" t="s">
        <v>584</v>
      </c>
      <c r="G50" s="97" t="s">
        <v>524</v>
      </c>
      <c r="H50" s="97" t="s">
        <v>524</v>
      </c>
      <c r="I50" s="97" t="s">
        <v>524</v>
      </c>
      <c r="J50" s="97" t="s">
        <v>524</v>
      </c>
      <c r="K50" s="97" t="s">
        <v>524</v>
      </c>
      <c r="L50" s="97" t="s">
        <v>524</v>
      </c>
      <c r="M50" s="97" t="s">
        <v>524</v>
      </c>
      <c r="N50" s="97" t="s">
        <v>524</v>
      </c>
      <c r="O50" s="99"/>
      <c r="P50" s="99"/>
      <c r="Q50" s="99"/>
      <c r="R50" s="99"/>
      <c r="S50" s="99"/>
      <c r="T50" s="99"/>
      <c r="U50" s="99"/>
      <c r="V50" s="99"/>
      <c r="W50" s="99"/>
      <c r="X50" s="99"/>
      <c r="Y50" s="99"/>
      <c r="Z50" s="99"/>
      <c r="AA50" s="99"/>
      <c r="AB50" s="99"/>
      <c r="AC50" s="99"/>
      <c r="AD50" s="99"/>
      <c r="AE50" s="99"/>
      <c r="AF50" s="99"/>
      <c r="AG50" s="99"/>
      <c r="AH50" s="99"/>
    </row>
    <row r="51" spans="3:34">
      <c r="E51" s="3" t="s">
        <v>619</v>
      </c>
      <c r="F51" s="3" t="s">
        <v>584</v>
      </c>
      <c r="G51" s="97" t="s">
        <v>524</v>
      </c>
      <c r="H51" s="97" t="s">
        <v>524</v>
      </c>
      <c r="I51" s="97" t="s">
        <v>524</v>
      </c>
      <c r="J51" s="97" t="s">
        <v>524</v>
      </c>
      <c r="K51" s="97" t="s">
        <v>524</v>
      </c>
      <c r="L51" s="97" t="s">
        <v>524</v>
      </c>
      <c r="M51" s="97" t="s">
        <v>524</v>
      </c>
      <c r="N51" s="97" t="s">
        <v>524</v>
      </c>
      <c r="O51" s="99"/>
      <c r="P51" s="99"/>
      <c r="Q51" s="99"/>
      <c r="R51" s="99"/>
      <c r="S51" s="99"/>
      <c r="T51" s="99"/>
      <c r="U51" s="99"/>
      <c r="V51" s="99"/>
      <c r="W51" s="99"/>
      <c r="X51" s="99"/>
      <c r="Y51" s="99"/>
      <c r="Z51" s="99"/>
      <c r="AA51" s="99"/>
      <c r="AB51" s="99"/>
      <c r="AC51" s="99"/>
      <c r="AD51" s="99"/>
      <c r="AE51" s="99"/>
      <c r="AF51" s="99"/>
      <c r="AG51" s="99"/>
      <c r="AH51" s="99"/>
    </row>
    <row r="52" spans="3:34">
      <c r="E52" s="3" t="s">
        <v>620</v>
      </c>
      <c r="F52" s="3" t="s">
        <v>584</v>
      </c>
      <c r="G52" s="97" t="s">
        <v>524</v>
      </c>
      <c r="H52" s="97" t="s">
        <v>524</v>
      </c>
      <c r="I52" s="97" t="s">
        <v>524</v>
      </c>
      <c r="J52" s="97" t="s">
        <v>524</v>
      </c>
      <c r="K52" s="97" t="s">
        <v>524</v>
      </c>
      <c r="L52" s="97" t="s">
        <v>524</v>
      </c>
      <c r="M52" s="97" t="s">
        <v>524</v>
      </c>
      <c r="N52" s="97" t="s">
        <v>524</v>
      </c>
      <c r="O52" s="99"/>
      <c r="P52" s="99"/>
      <c r="Q52" s="99"/>
      <c r="R52" s="99"/>
      <c r="S52" s="99"/>
      <c r="T52" s="99"/>
      <c r="U52" s="99"/>
      <c r="V52" s="99"/>
      <c r="W52" s="99"/>
      <c r="X52" s="99"/>
      <c r="Y52" s="99"/>
      <c r="Z52" s="99"/>
      <c r="AA52" s="99"/>
      <c r="AB52" s="99"/>
      <c r="AC52" s="99"/>
      <c r="AD52" s="99"/>
      <c r="AE52" s="99"/>
      <c r="AF52" s="99"/>
      <c r="AG52" s="99"/>
      <c r="AH52" s="99"/>
    </row>
    <row r="53" spans="3:34">
      <c r="E53" s="3" t="s">
        <v>621</v>
      </c>
      <c r="F53" s="3" t="s">
        <v>584</v>
      </c>
      <c r="G53" s="97" t="s">
        <v>524</v>
      </c>
      <c r="H53" s="97" t="s">
        <v>524</v>
      </c>
      <c r="I53" s="97" t="s">
        <v>524</v>
      </c>
      <c r="J53" s="97" t="s">
        <v>524</v>
      </c>
      <c r="K53" s="97" t="s">
        <v>524</v>
      </c>
      <c r="L53" s="97" t="s">
        <v>524</v>
      </c>
      <c r="M53" s="97" t="s">
        <v>524</v>
      </c>
      <c r="N53" s="97" t="s">
        <v>524</v>
      </c>
      <c r="O53" s="99"/>
      <c r="P53" s="99"/>
      <c r="Q53" s="99"/>
      <c r="R53" s="99"/>
      <c r="S53" s="99"/>
      <c r="T53" s="99"/>
      <c r="U53" s="99"/>
      <c r="V53" s="99"/>
      <c r="W53" s="99"/>
      <c r="X53" s="99"/>
      <c r="Y53" s="99"/>
      <c r="Z53" s="99"/>
      <c r="AA53" s="99"/>
      <c r="AB53" s="99"/>
      <c r="AC53" s="99"/>
      <c r="AD53" s="99"/>
      <c r="AE53" s="99"/>
      <c r="AF53" s="99"/>
      <c r="AG53" s="99"/>
      <c r="AH53" s="99"/>
    </row>
    <row r="54" spans="3:34">
      <c r="E54" s="3" t="s">
        <v>622</v>
      </c>
      <c r="F54" s="3" t="s">
        <v>584</v>
      </c>
      <c r="G54" s="97" t="s">
        <v>524</v>
      </c>
      <c r="H54" s="97" t="s">
        <v>524</v>
      </c>
      <c r="I54" s="97" t="s">
        <v>524</v>
      </c>
      <c r="J54" s="97" t="s">
        <v>524</v>
      </c>
      <c r="K54" s="97" t="s">
        <v>524</v>
      </c>
      <c r="L54" s="97" t="s">
        <v>524</v>
      </c>
      <c r="M54" s="97" t="s">
        <v>524</v>
      </c>
      <c r="N54" s="97" t="s">
        <v>524</v>
      </c>
      <c r="O54" s="99"/>
      <c r="P54" s="99"/>
      <c r="Q54" s="99"/>
      <c r="R54" s="99"/>
      <c r="S54" s="99"/>
      <c r="T54" s="99"/>
      <c r="U54" s="99"/>
      <c r="V54" s="99"/>
      <c r="W54" s="99"/>
      <c r="X54" s="99"/>
      <c r="Y54" s="99"/>
      <c r="Z54" s="99"/>
      <c r="AA54" s="99"/>
      <c r="AB54" s="99"/>
      <c r="AC54" s="99"/>
      <c r="AD54" s="99"/>
      <c r="AE54" s="99"/>
      <c r="AF54" s="99"/>
      <c r="AG54" s="99"/>
      <c r="AH54" s="99"/>
    </row>
    <row r="55" spans="3:34">
      <c r="E55" s="3" t="s">
        <v>623</v>
      </c>
      <c r="F55" s="3" t="s">
        <v>584</v>
      </c>
      <c r="G55" s="97" t="s">
        <v>524</v>
      </c>
      <c r="H55" s="97" t="s">
        <v>524</v>
      </c>
      <c r="I55" s="97" t="s">
        <v>524</v>
      </c>
      <c r="J55" s="97" t="s">
        <v>524</v>
      </c>
      <c r="K55" s="97" t="s">
        <v>524</v>
      </c>
      <c r="L55" s="97" t="s">
        <v>524</v>
      </c>
      <c r="M55" s="97" t="s">
        <v>524</v>
      </c>
      <c r="N55" s="97" t="s">
        <v>524</v>
      </c>
      <c r="O55" s="99"/>
      <c r="P55" s="99"/>
      <c r="Q55" s="99"/>
      <c r="R55" s="99"/>
      <c r="S55" s="99"/>
      <c r="T55" s="99"/>
      <c r="U55" s="99"/>
      <c r="V55" s="99"/>
      <c r="W55" s="99"/>
      <c r="X55" s="99"/>
      <c r="Y55" s="99"/>
      <c r="Z55" s="99"/>
      <c r="AA55" s="99"/>
      <c r="AB55" s="99"/>
      <c r="AC55" s="99"/>
      <c r="AD55" s="99"/>
      <c r="AE55" s="99"/>
      <c r="AF55" s="99"/>
      <c r="AG55" s="99"/>
      <c r="AH55" s="99"/>
    </row>
    <row r="56" spans="3:34">
      <c r="E56" s="3" t="s">
        <v>624</v>
      </c>
      <c r="F56" s="3" t="s">
        <v>584</v>
      </c>
      <c r="G56" s="97" t="s">
        <v>524</v>
      </c>
      <c r="H56" s="97" t="s">
        <v>524</v>
      </c>
      <c r="I56" s="97" t="s">
        <v>524</v>
      </c>
      <c r="J56" s="97" t="s">
        <v>524</v>
      </c>
      <c r="K56" s="97" t="s">
        <v>524</v>
      </c>
      <c r="L56" s="97" t="s">
        <v>524</v>
      </c>
      <c r="M56" s="97" t="s">
        <v>524</v>
      </c>
      <c r="N56" s="97" t="s">
        <v>524</v>
      </c>
      <c r="O56" s="99"/>
      <c r="P56" s="99"/>
      <c r="Q56" s="99"/>
      <c r="R56" s="99"/>
      <c r="S56" s="99"/>
      <c r="T56" s="99"/>
      <c r="U56" s="99"/>
      <c r="V56" s="99"/>
      <c r="W56" s="99"/>
      <c r="X56" s="99"/>
      <c r="Y56" s="99"/>
      <c r="Z56" s="99"/>
      <c r="AA56" s="99"/>
      <c r="AB56" s="99"/>
      <c r="AC56" s="99"/>
      <c r="AD56" s="99"/>
      <c r="AE56" s="99"/>
      <c r="AF56" s="99"/>
      <c r="AG56" s="99"/>
      <c r="AH56" s="99"/>
    </row>
    <row r="57" spans="3:34">
      <c r="E57" s="3" t="s">
        <v>625</v>
      </c>
      <c r="F57" s="3" t="s">
        <v>584</v>
      </c>
      <c r="G57" s="97" t="s">
        <v>524</v>
      </c>
      <c r="H57" s="97" t="s">
        <v>524</v>
      </c>
      <c r="I57" s="97" t="s">
        <v>524</v>
      </c>
      <c r="J57" s="97" t="s">
        <v>524</v>
      </c>
      <c r="K57" s="97" t="s">
        <v>524</v>
      </c>
      <c r="L57" s="97" t="s">
        <v>524</v>
      </c>
      <c r="M57" s="97" t="s">
        <v>524</v>
      </c>
      <c r="N57" s="97" t="s">
        <v>524</v>
      </c>
      <c r="O57" s="99"/>
      <c r="P57" s="99"/>
      <c r="Q57" s="99"/>
      <c r="R57" s="99"/>
      <c r="S57" s="99"/>
      <c r="T57" s="99"/>
      <c r="U57" s="99"/>
      <c r="V57" s="99"/>
      <c r="W57" s="99"/>
      <c r="X57" s="99"/>
      <c r="Y57" s="99"/>
      <c r="Z57" s="99"/>
      <c r="AA57" s="99"/>
      <c r="AB57" s="99"/>
      <c r="AC57" s="99"/>
      <c r="AD57" s="99"/>
      <c r="AE57" s="99"/>
      <c r="AF57" s="99"/>
      <c r="AG57" s="99"/>
      <c r="AH57" s="99"/>
    </row>
    <row r="58" spans="3:34">
      <c r="E58" s="3" t="s">
        <v>626</v>
      </c>
      <c r="F58" s="3" t="s">
        <v>584</v>
      </c>
      <c r="G58" s="97" t="s">
        <v>524</v>
      </c>
      <c r="H58" s="97" t="s">
        <v>524</v>
      </c>
      <c r="I58" s="97" t="s">
        <v>524</v>
      </c>
      <c r="J58" s="97" t="s">
        <v>524</v>
      </c>
      <c r="K58" s="97" t="s">
        <v>524</v>
      </c>
      <c r="L58" s="97" t="s">
        <v>524</v>
      </c>
      <c r="M58" s="97" t="s">
        <v>524</v>
      </c>
      <c r="N58" s="97" t="s">
        <v>524</v>
      </c>
      <c r="O58" s="99"/>
      <c r="P58" s="99"/>
      <c r="Q58" s="99"/>
      <c r="R58" s="99"/>
      <c r="S58" s="99"/>
      <c r="T58" s="99"/>
      <c r="U58" s="99"/>
      <c r="V58" s="99"/>
      <c r="W58" s="99"/>
      <c r="X58" s="99"/>
      <c r="Y58" s="99"/>
      <c r="Z58" s="99"/>
      <c r="AA58" s="99"/>
      <c r="AB58" s="99"/>
      <c r="AC58" s="99"/>
      <c r="AD58" s="99"/>
      <c r="AE58" s="99"/>
      <c r="AF58" s="99"/>
      <c r="AG58" s="99"/>
      <c r="AH58" s="99"/>
    </row>
    <row r="59" spans="3:34">
      <c r="E59" s="3" t="s">
        <v>627</v>
      </c>
      <c r="F59" s="3" t="s">
        <v>584</v>
      </c>
      <c r="G59" s="97" t="s">
        <v>524</v>
      </c>
      <c r="H59" s="97" t="s">
        <v>524</v>
      </c>
      <c r="I59" s="97" t="s">
        <v>524</v>
      </c>
      <c r="J59" s="97" t="s">
        <v>524</v>
      </c>
      <c r="K59" s="97" t="s">
        <v>524</v>
      </c>
      <c r="L59" s="97" t="s">
        <v>524</v>
      </c>
      <c r="M59" s="97" t="s">
        <v>524</v>
      </c>
      <c r="N59" s="97" t="s">
        <v>524</v>
      </c>
      <c r="O59" s="99"/>
      <c r="P59" s="99"/>
      <c r="Q59" s="99"/>
      <c r="R59" s="99"/>
      <c r="S59" s="99"/>
      <c r="T59" s="99"/>
      <c r="U59" s="99"/>
      <c r="V59" s="99"/>
      <c r="W59" s="99"/>
      <c r="X59" s="99"/>
      <c r="Y59" s="99"/>
      <c r="Z59" s="99"/>
      <c r="AA59" s="99"/>
      <c r="AB59" s="99"/>
      <c r="AC59" s="99"/>
      <c r="AD59" s="99"/>
      <c r="AE59" s="99"/>
      <c r="AF59" s="99"/>
      <c r="AG59" s="99"/>
      <c r="AH59" s="99"/>
    </row>
    <row r="60" spans="3:34">
      <c r="C60" s="3" t="s">
        <v>86</v>
      </c>
      <c r="D60" s="3" t="s">
        <v>94</v>
      </c>
      <c r="E60" s="3" t="s">
        <v>95</v>
      </c>
      <c r="F60" s="3" t="s">
        <v>628</v>
      </c>
      <c r="G60" s="97" t="s">
        <v>524</v>
      </c>
      <c r="H60" s="97" t="s">
        <v>524</v>
      </c>
      <c r="I60" s="97" t="s">
        <v>524</v>
      </c>
      <c r="J60" s="97" t="s">
        <v>524</v>
      </c>
      <c r="K60" s="97" t="s">
        <v>524</v>
      </c>
      <c r="L60" s="97" t="s">
        <v>524</v>
      </c>
      <c r="M60" s="97" t="s">
        <v>524</v>
      </c>
      <c r="N60" s="97" t="s">
        <v>524</v>
      </c>
      <c r="O60" s="360">
        <v>0.70000000000000007</v>
      </c>
      <c r="P60" s="99"/>
      <c r="Q60" s="99"/>
      <c r="R60" s="99"/>
      <c r="S60" s="99"/>
      <c r="T60" s="99"/>
      <c r="U60" s="99"/>
      <c r="V60" s="99"/>
      <c r="W60" s="99"/>
      <c r="X60" s="99"/>
      <c r="Y60" s="99"/>
      <c r="Z60" s="99"/>
      <c r="AA60" s="99"/>
      <c r="AB60" s="99"/>
      <c r="AC60" s="99"/>
      <c r="AD60" s="99"/>
      <c r="AE60" s="99"/>
      <c r="AF60" s="99"/>
      <c r="AG60" s="99"/>
      <c r="AH60" s="99"/>
    </row>
    <row r="61" spans="3:34">
      <c r="C61" s="3" t="s">
        <v>86</v>
      </c>
      <c r="D61" s="3" t="s">
        <v>96</v>
      </c>
      <c r="E61" s="3" t="s">
        <v>97</v>
      </c>
      <c r="F61" s="3" t="s">
        <v>628</v>
      </c>
      <c r="G61" s="97" t="s">
        <v>524</v>
      </c>
      <c r="H61" s="97" t="s">
        <v>524</v>
      </c>
      <c r="I61" s="97" t="s">
        <v>524</v>
      </c>
      <c r="J61" s="97" t="s">
        <v>524</v>
      </c>
      <c r="K61" s="97" t="s">
        <v>524</v>
      </c>
      <c r="L61" s="97" t="s">
        <v>524</v>
      </c>
      <c r="M61" s="97" t="s">
        <v>524</v>
      </c>
      <c r="N61" s="97" t="s">
        <v>524</v>
      </c>
      <c r="O61" s="360">
        <v>0.19999999999999998</v>
      </c>
      <c r="P61" s="99"/>
      <c r="Q61" s="99"/>
      <c r="R61" s="99"/>
      <c r="S61" s="99"/>
      <c r="T61" s="99"/>
      <c r="U61" s="99"/>
      <c r="V61" s="99"/>
      <c r="W61" s="99"/>
      <c r="X61" s="99"/>
      <c r="Y61" s="99"/>
      <c r="Z61" s="99"/>
      <c r="AA61" s="99"/>
      <c r="AB61" s="99"/>
      <c r="AC61" s="99"/>
      <c r="AD61" s="99"/>
      <c r="AE61" s="99"/>
      <c r="AF61" s="99"/>
      <c r="AG61" s="99"/>
      <c r="AH61" s="99"/>
    </row>
    <row r="62" spans="3:34">
      <c r="C62" s="3" t="s">
        <v>86</v>
      </c>
      <c r="D62" s="3" t="s">
        <v>98</v>
      </c>
      <c r="E62" s="3" t="s">
        <v>99</v>
      </c>
      <c r="F62" s="3" t="s">
        <v>628</v>
      </c>
      <c r="G62" s="97" t="s">
        <v>524</v>
      </c>
      <c r="H62" s="97" t="s">
        <v>524</v>
      </c>
      <c r="I62" s="97" t="s">
        <v>524</v>
      </c>
      <c r="J62" s="97" t="s">
        <v>524</v>
      </c>
      <c r="K62" s="97" t="s">
        <v>524</v>
      </c>
      <c r="L62" s="97" t="s">
        <v>524</v>
      </c>
      <c r="M62" s="97" t="s">
        <v>524</v>
      </c>
      <c r="N62" s="97" t="s">
        <v>524</v>
      </c>
      <c r="O62" s="360">
        <v>0.19999999999999998</v>
      </c>
      <c r="P62" s="99"/>
      <c r="Q62" s="99"/>
      <c r="R62" s="99"/>
      <c r="S62" s="99"/>
      <c r="T62" s="99"/>
      <c r="U62" s="99"/>
      <c r="V62" s="99"/>
      <c r="W62" s="99"/>
      <c r="X62" s="99"/>
      <c r="Y62" s="99"/>
      <c r="Z62" s="99"/>
      <c r="AA62" s="99"/>
      <c r="AB62" s="99"/>
      <c r="AC62" s="99"/>
      <c r="AD62" s="99"/>
      <c r="AE62" s="99"/>
      <c r="AF62" s="99"/>
      <c r="AG62" s="99"/>
      <c r="AH62" s="99"/>
    </row>
    <row r="63" spans="3:34">
      <c r="C63" s="3" t="s">
        <v>86</v>
      </c>
      <c r="D63" s="3" t="s">
        <v>100</v>
      </c>
      <c r="E63" s="3" t="s">
        <v>101</v>
      </c>
      <c r="F63" s="3" t="s">
        <v>628</v>
      </c>
      <c r="G63" s="97" t="s">
        <v>524</v>
      </c>
      <c r="H63" s="97" t="s">
        <v>524</v>
      </c>
      <c r="I63" s="97" t="s">
        <v>524</v>
      </c>
      <c r="J63" s="97" t="s">
        <v>524</v>
      </c>
      <c r="K63" s="97" t="s">
        <v>524</v>
      </c>
      <c r="L63" s="97" t="s">
        <v>524</v>
      </c>
      <c r="M63" s="97" t="s">
        <v>524</v>
      </c>
      <c r="N63" s="97" t="s">
        <v>524</v>
      </c>
      <c r="O63" s="360">
        <v>0.6</v>
      </c>
      <c r="P63" s="99"/>
      <c r="Q63" s="99"/>
      <c r="R63" s="99"/>
      <c r="S63" s="99"/>
      <c r="T63" s="99"/>
      <c r="U63" s="99"/>
      <c r="V63" s="99"/>
      <c r="W63" s="99"/>
      <c r="X63" s="99"/>
      <c r="Y63" s="99"/>
      <c r="Z63" s="99"/>
      <c r="AA63" s="99"/>
      <c r="AB63" s="99"/>
      <c r="AC63" s="99"/>
      <c r="AD63" s="99"/>
      <c r="AE63" s="99"/>
      <c r="AF63" s="99"/>
      <c r="AG63" s="99"/>
      <c r="AH63" s="99"/>
    </row>
    <row r="64" spans="3:34">
      <c r="C64" s="3" t="s">
        <v>86</v>
      </c>
      <c r="D64" s="3" t="s">
        <v>102</v>
      </c>
      <c r="E64" s="3" t="s">
        <v>103</v>
      </c>
      <c r="F64" s="3" t="s">
        <v>628</v>
      </c>
      <c r="G64" s="97" t="s">
        <v>524</v>
      </c>
      <c r="H64" s="97" t="s">
        <v>524</v>
      </c>
      <c r="I64" s="97" t="s">
        <v>524</v>
      </c>
      <c r="J64" s="97" t="s">
        <v>524</v>
      </c>
      <c r="K64" s="97" t="s">
        <v>524</v>
      </c>
      <c r="L64" s="97" t="s">
        <v>524</v>
      </c>
      <c r="M64" s="97" t="s">
        <v>524</v>
      </c>
      <c r="N64" s="97" t="s">
        <v>524</v>
      </c>
      <c r="O64" s="360">
        <v>0.70000000000000007</v>
      </c>
      <c r="P64" s="99"/>
      <c r="Q64" s="99"/>
      <c r="R64" s="99"/>
      <c r="S64" s="99"/>
      <c r="T64" s="99"/>
      <c r="U64" s="99"/>
      <c r="V64" s="99"/>
      <c r="W64" s="99"/>
      <c r="X64" s="99"/>
      <c r="Y64" s="99"/>
      <c r="Z64" s="99"/>
      <c r="AA64" s="99"/>
      <c r="AB64" s="99"/>
      <c r="AC64" s="99"/>
      <c r="AD64" s="99"/>
      <c r="AE64" s="99"/>
      <c r="AF64" s="99"/>
      <c r="AG64" s="99"/>
      <c r="AH64" s="99"/>
    </row>
    <row r="65" spans="3:34">
      <c r="C65" s="3" t="s">
        <v>86</v>
      </c>
      <c r="D65" s="3" t="s">
        <v>104</v>
      </c>
      <c r="E65" s="3" t="s">
        <v>105</v>
      </c>
      <c r="F65" s="3" t="s">
        <v>628</v>
      </c>
      <c r="G65" s="97" t="s">
        <v>524</v>
      </c>
      <c r="H65" s="97" t="s">
        <v>524</v>
      </c>
      <c r="I65" s="97" t="s">
        <v>524</v>
      </c>
      <c r="J65" s="97" t="s">
        <v>524</v>
      </c>
      <c r="K65" s="97" t="s">
        <v>524</v>
      </c>
      <c r="L65" s="97" t="s">
        <v>524</v>
      </c>
      <c r="M65" s="97" t="s">
        <v>524</v>
      </c>
      <c r="N65" s="97" t="s">
        <v>524</v>
      </c>
      <c r="O65" s="360">
        <v>0.65</v>
      </c>
      <c r="P65" s="99"/>
      <c r="Q65" s="99"/>
      <c r="R65" s="99"/>
      <c r="S65" s="99"/>
      <c r="T65" s="99"/>
      <c r="U65" s="99"/>
      <c r="V65" s="99"/>
      <c r="W65" s="99"/>
      <c r="X65" s="99"/>
      <c r="Y65" s="99"/>
      <c r="Z65" s="99"/>
      <c r="AA65" s="99"/>
      <c r="AB65" s="99"/>
      <c r="AC65" s="99"/>
      <c r="AD65" s="99"/>
      <c r="AE65" s="99"/>
      <c r="AF65" s="99"/>
      <c r="AG65" s="99"/>
      <c r="AH65" s="99"/>
    </row>
    <row r="66" spans="3:34">
      <c r="C66" s="3" t="s">
        <v>86</v>
      </c>
      <c r="D66" s="3" t="s">
        <v>106</v>
      </c>
      <c r="E66" s="3" t="s">
        <v>107</v>
      </c>
      <c r="F66" s="3" t="s">
        <v>628</v>
      </c>
      <c r="G66" s="97" t="s">
        <v>524</v>
      </c>
      <c r="H66" s="97" t="s">
        <v>524</v>
      </c>
      <c r="I66" s="97" t="s">
        <v>524</v>
      </c>
      <c r="J66" s="97" t="s">
        <v>524</v>
      </c>
      <c r="K66" s="97" t="s">
        <v>524</v>
      </c>
      <c r="L66" s="97" t="s">
        <v>524</v>
      </c>
      <c r="M66" s="97" t="s">
        <v>524</v>
      </c>
      <c r="N66" s="97" t="s">
        <v>524</v>
      </c>
      <c r="O66" s="360">
        <v>0.54999999999999993</v>
      </c>
      <c r="P66" s="99"/>
      <c r="Q66" s="99"/>
      <c r="R66" s="99"/>
      <c r="S66" s="99"/>
      <c r="T66" s="99"/>
      <c r="U66" s="99"/>
      <c r="V66" s="99"/>
      <c r="W66" s="99"/>
      <c r="X66" s="99"/>
      <c r="Y66" s="99"/>
      <c r="Z66" s="99"/>
      <c r="AA66" s="99"/>
      <c r="AB66" s="99"/>
      <c r="AC66" s="99"/>
      <c r="AD66" s="99"/>
      <c r="AE66" s="99"/>
      <c r="AF66" s="99"/>
      <c r="AG66" s="99"/>
      <c r="AH66" s="99"/>
    </row>
    <row r="67" spans="3:34">
      <c r="C67" s="3" t="s">
        <v>86</v>
      </c>
      <c r="D67" s="3" t="s">
        <v>108</v>
      </c>
      <c r="E67" s="3" t="s">
        <v>109</v>
      </c>
      <c r="F67" s="3" t="s">
        <v>628</v>
      </c>
      <c r="G67" s="97" t="s">
        <v>524</v>
      </c>
      <c r="H67" s="97" t="s">
        <v>524</v>
      </c>
      <c r="I67" s="97" t="s">
        <v>524</v>
      </c>
      <c r="J67" s="97" t="s">
        <v>524</v>
      </c>
      <c r="K67" s="97" t="s">
        <v>524</v>
      </c>
      <c r="L67" s="97" t="s">
        <v>524</v>
      </c>
      <c r="M67" s="97" t="s">
        <v>524</v>
      </c>
      <c r="N67" s="97" t="s">
        <v>524</v>
      </c>
      <c r="O67" s="360">
        <v>0.54999999999999993</v>
      </c>
      <c r="P67" s="99"/>
      <c r="Q67" s="99"/>
      <c r="R67" s="99"/>
      <c r="S67" s="99"/>
      <c r="T67" s="99"/>
      <c r="U67" s="99"/>
      <c r="V67" s="99"/>
      <c r="W67" s="99"/>
      <c r="X67" s="99"/>
      <c r="Y67" s="99"/>
      <c r="Z67" s="99"/>
      <c r="AA67" s="99"/>
      <c r="AB67" s="99"/>
      <c r="AC67" s="99"/>
      <c r="AD67" s="99"/>
      <c r="AE67" s="99"/>
      <c r="AF67" s="99"/>
      <c r="AG67" s="99"/>
      <c r="AH67" s="99"/>
    </row>
    <row r="68" spans="3:34">
      <c r="C68" s="3" t="s">
        <v>86</v>
      </c>
      <c r="D68" s="3" t="s">
        <v>110</v>
      </c>
      <c r="E68" s="3" t="s">
        <v>111</v>
      </c>
      <c r="F68" s="3" t="s">
        <v>628</v>
      </c>
      <c r="G68" s="97" t="s">
        <v>524</v>
      </c>
      <c r="H68" s="97" t="s">
        <v>524</v>
      </c>
      <c r="I68" s="97" t="s">
        <v>524</v>
      </c>
      <c r="J68" s="97" t="s">
        <v>524</v>
      </c>
      <c r="K68" s="97" t="s">
        <v>524</v>
      </c>
      <c r="L68" s="97" t="s">
        <v>524</v>
      </c>
      <c r="M68" s="97" t="s">
        <v>524</v>
      </c>
      <c r="N68" s="97" t="s">
        <v>524</v>
      </c>
      <c r="O68" s="360">
        <v>4.9999999999999996E-2</v>
      </c>
      <c r="P68" s="99"/>
      <c r="Q68" s="99"/>
      <c r="R68" s="99"/>
      <c r="S68" s="99"/>
      <c r="T68" s="99"/>
      <c r="U68" s="99"/>
      <c r="V68" s="99"/>
      <c r="W68" s="99"/>
      <c r="X68" s="99"/>
      <c r="Y68" s="99"/>
      <c r="Z68" s="99"/>
      <c r="AA68" s="99"/>
      <c r="AB68" s="99"/>
      <c r="AC68" s="99"/>
      <c r="AD68" s="99"/>
      <c r="AE68" s="99"/>
      <c r="AF68" s="99"/>
      <c r="AG68" s="99"/>
      <c r="AH68" s="99"/>
    </row>
    <row r="69" spans="3:34">
      <c r="C69" s="3" t="s">
        <v>86</v>
      </c>
      <c r="D69" s="3" t="s">
        <v>112</v>
      </c>
      <c r="E69" s="3" t="s">
        <v>113</v>
      </c>
      <c r="F69" s="3" t="s">
        <v>628</v>
      </c>
      <c r="G69" s="97" t="s">
        <v>524</v>
      </c>
      <c r="H69" s="97" t="s">
        <v>524</v>
      </c>
      <c r="I69" s="97" t="s">
        <v>524</v>
      </c>
      <c r="J69" s="97" t="s">
        <v>524</v>
      </c>
      <c r="K69" s="97" t="s">
        <v>524</v>
      </c>
      <c r="L69" s="97" t="s">
        <v>524</v>
      </c>
      <c r="M69" s="97" t="s">
        <v>524</v>
      </c>
      <c r="N69" s="97" t="s">
        <v>524</v>
      </c>
      <c r="O69" s="360">
        <v>0.54999999999999993</v>
      </c>
      <c r="P69" s="99"/>
      <c r="Q69" s="99"/>
      <c r="R69" s="99"/>
      <c r="S69" s="99"/>
      <c r="T69" s="99"/>
      <c r="U69" s="99"/>
      <c r="V69" s="99"/>
      <c r="W69" s="99"/>
      <c r="X69" s="99"/>
      <c r="Y69" s="99"/>
      <c r="Z69" s="99"/>
      <c r="AA69" s="99"/>
      <c r="AB69" s="99"/>
      <c r="AC69" s="99"/>
      <c r="AD69" s="99"/>
      <c r="AE69" s="99"/>
      <c r="AF69" s="99"/>
      <c r="AG69" s="99"/>
      <c r="AH69" s="99"/>
    </row>
    <row r="70" spans="3:34">
      <c r="C70" s="3" t="s">
        <v>86</v>
      </c>
      <c r="D70" s="3" t="s">
        <v>114</v>
      </c>
      <c r="E70" s="3" t="s">
        <v>115</v>
      </c>
      <c r="F70" s="3" t="s">
        <v>628</v>
      </c>
      <c r="G70" s="97" t="s">
        <v>524</v>
      </c>
      <c r="H70" s="97" t="s">
        <v>524</v>
      </c>
      <c r="I70" s="97" t="s">
        <v>524</v>
      </c>
      <c r="J70" s="97" t="s">
        <v>524</v>
      </c>
      <c r="K70" s="97" t="s">
        <v>524</v>
      </c>
      <c r="L70" s="97" t="s">
        <v>524</v>
      </c>
      <c r="M70" s="97" t="s">
        <v>524</v>
      </c>
      <c r="N70" s="97" t="s">
        <v>524</v>
      </c>
      <c r="O70" s="360">
        <v>0.54999999999999993</v>
      </c>
      <c r="P70" s="99"/>
      <c r="Q70" s="99"/>
      <c r="R70" s="99"/>
      <c r="S70" s="99"/>
      <c r="T70" s="99"/>
      <c r="U70" s="99"/>
      <c r="V70" s="99"/>
      <c r="W70" s="99"/>
      <c r="X70" s="99"/>
      <c r="Y70" s="99"/>
      <c r="Z70" s="99"/>
      <c r="AA70" s="99"/>
      <c r="AB70" s="99"/>
      <c r="AC70" s="99"/>
      <c r="AD70" s="99"/>
      <c r="AE70" s="99"/>
      <c r="AF70" s="99"/>
      <c r="AG70" s="99"/>
      <c r="AH70" s="99"/>
    </row>
    <row r="71" spans="3:34">
      <c r="C71" s="3" t="s">
        <v>86</v>
      </c>
      <c r="D71" s="3" t="s">
        <v>116</v>
      </c>
      <c r="E71" s="3" t="s">
        <v>117</v>
      </c>
      <c r="F71" s="3" t="s">
        <v>628</v>
      </c>
      <c r="G71" s="97" t="s">
        <v>524</v>
      </c>
      <c r="H71" s="97" t="s">
        <v>524</v>
      </c>
      <c r="I71" s="97" t="s">
        <v>524</v>
      </c>
      <c r="J71" s="97" t="s">
        <v>524</v>
      </c>
      <c r="K71" s="97" t="s">
        <v>524</v>
      </c>
      <c r="L71" s="97" t="s">
        <v>524</v>
      </c>
      <c r="M71" s="97" t="s">
        <v>524</v>
      </c>
      <c r="N71" s="97" t="s">
        <v>524</v>
      </c>
      <c r="O71" s="360">
        <v>0.85</v>
      </c>
      <c r="P71" s="99"/>
      <c r="Q71" s="99"/>
      <c r="R71" s="99"/>
      <c r="S71" s="99"/>
      <c r="T71" s="99"/>
      <c r="U71" s="99"/>
      <c r="V71" s="99"/>
      <c r="W71" s="99"/>
      <c r="X71" s="99"/>
      <c r="Y71" s="99"/>
      <c r="Z71" s="99"/>
      <c r="AA71" s="99"/>
      <c r="AB71" s="99"/>
      <c r="AC71" s="99"/>
      <c r="AD71" s="99"/>
      <c r="AE71" s="99"/>
      <c r="AF71" s="99"/>
      <c r="AG71" s="99"/>
      <c r="AH71" s="99"/>
    </row>
    <row r="72" spans="3:34">
      <c r="C72" s="3" t="s">
        <v>86</v>
      </c>
      <c r="D72" s="3" t="s">
        <v>118</v>
      </c>
      <c r="E72" s="3" t="s">
        <v>119</v>
      </c>
      <c r="F72" s="3" t="s">
        <v>628</v>
      </c>
      <c r="G72" s="97" t="s">
        <v>524</v>
      </c>
      <c r="H72" s="97" t="s">
        <v>524</v>
      </c>
      <c r="I72" s="97" t="s">
        <v>524</v>
      </c>
      <c r="J72" s="97" t="s">
        <v>524</v>
      </c>
      <c r="K72" s="97" t="s">
        <v>524</v>
      </c>
      <c r="L72" s="97" t="s">
        <v>524</v>
      </c>
      <c r="M72" s="97" t="s">
        <v>524</v>
      </c>
      <c r="N72" s="97" t="s">
        <v>524</v>
      </c>
      <c r="O72" s="360">
        <v>0.85</v>
      </c>
      <c r="P72" s="99"/>
      <c r="Q72" s="99"/>
      <c r="R72" s="99"/>
      <c r="S72" s="99"/>
      <c r="T72" s="99"/>
      <c r="U72" s="99"/>
      <c r="V72" s="99"/>
      <c r="W72" s="99"/>
      <c r="X72" s="99"/>
      <c r="Y72" s="99"/>
      <c r="Z72" s="99"/>
      <c r="AA72" s="99"/>
      <c r="AB72" s="99"/>
      <c r="AC72" s="99"/>
      <c r="AD72" s="99"/>
      <c r="AE72" s="99"/>
      <c r="AF72" s="99"/>
      <c r="AG72" s="99"/>
      <c r="AH72" s="99"/>
    </row>
    <row r="73" spans="3:34">
      <c r="C73" s="3" t="s">
        <v>86</v>
      </c>
      <c r="D73" s="3" t="s">
        <v>120</v>
      </c>
      <c r="E73" s="3" t="s">
        <v>121</v>
      </c>
      <c r="F73" s="3" t="s">
        <v>628</v>
      </c>
      <c r="G73" s="97" t="s">
        <v>524</v>
      </c>
      <c r="H73" s="97" t="s">
        <v>524</v>
      </c>
      <c r="I73" s="97" t="s">
        <v>524</v>
      </c>
      <c r="J73" s="97" t="s">
        <v>524</v>
      </c>
      <c r="K73" s="97" t="s">
        <v>524</v>
      </c>
      <c r="L73" s="97" t="s">
        <v>524</v>
      </c>
      <c r="M73" s="97" t="s">
        <v>524</v>
      </c>
      <c r="N73" s="97" t="s">
        <v>524</v>
      </c>
      <c r="O73" s="360">
        <v>0.70000000000000007</v>
      </c>
      <c r="P73" s="99"/>
      <c r="Q73" s="99"/>
      <c r="R73" s="99"/>
      <c r="S73" s="99"/>
      <c r="T73" s="99"/>
      <c r="U73" s="99"/>
      <c r="V73" s="99"/>
      <c r="W73" s="99"/>
      <c r="X73" s="99"/>
      <c r="Y73" s="99"/>
      <c r="Z73" s="99"/>
      <c r="AA73" s="99"/>
      <c r="AB73" s="99"/>
      <c r="AC73" s="99"/>
      <c r="AD73" s="99"/>
      <c r="AE73" s="99"/>
      <c r="AF73" s="99"/>
      <c r="AG73" s="99"/>
      <c r="AH73" s="99"/>
    </row>
    <row r="74" spans="3:34">
      <c r="C74" s="3" t="s">
        <v>86</v>
      </c>
      <c r="D74" s="3" t="s">
        <v>122</v>
      </c>
      <c r="E74" s="3" t="s">
        <v>123</v>
      </c>
      <c r="F74" s="3" t="s">
        <v>628</v>
      </c>
      <c r="G74" s="97" t="s">
        <v>524</v>
      </c>
      <c r="H74" s="97" t="s">
        <v>524</v>
      </c>
      <c r="I74" s="97" t="s">
        <v>524</v>
      </c>
      <c r="J74" s="97" t="s">
        <v>524</v>
      </c>
      <c r="K74" s="97" t="s">
        <v>524</v>
      </c>
      <c r="L74" s="97" t="s">
        <v>524</v>
      </c>
      <c r="M74" s="97" t="s">
        <v>524</v>
      </c>
      <c r="N74" s="97" t="s">
        <v>524</v>
      </c>
      <c r="O74" s="360">
        <v>0.85</v>
      </c>
      <c r="P74" s="99"/>
      <c r="Q74" s="99"/>
      <c r="R74" s="99"/>
      <c r="S74" s="99"/>
      <c r="T74" s="99"/>
      <c r="U74" s="99"/>
      <c r="V74" s="99"/>
      <c r="W74" s="99"/>
      <c r="X74" s="99"/>
      <c r="Y74" s="99"/>
      <c r="Z74" s="99"/>
      <c r="AA74" s="99"/>
      <c r="AB74" s="99"/>
      <c r="AC74" s="99"/>
      <c r="AD74" s="99"/>
      <c r="AE74" s="99"/>
      <c r="AF74" s="99"/>
      <c r="AG74" s="99"/>
      <c r="AH74" s="99"/>
    </row>
    <row r="75" spans="3:34">
      <c r="C75" s="3" t="s">
        <v>86</v>
      </c>
      <c r="D75" s="3" t="s">
        <v>124</v>
      </c>
      <c r="E75" s="3" t="s">
        <v>125</v>
      </c>
      <c r="F75" s="3" t="s">
        <v>628</v>
      </c>
      <c r="G75" s="97" t="s">
        <v>524</v>
      </c>
      <c r="H75" s="97" t="s">
        <v>524</v>
      </c>
      <c r="I75" s="97" t="s">
        <v>524</v>
      </c>
      <c r="J75" s="97" t="s">
        <v>524</v>
      </c>
      <c r="K75" s="97" t="s">
        <v>524</v>
      </c>
      <c r="L75" s="97" t="s">
        <v>524</v>
      </c>
      <c r="M75" s="97" t="s">
        <v>524</v>
      </c>
      <c r="N75" s="97" t="s">
        <v>524</v>
      </c>
      <c r="O75" s="360">
        <v>0.70000000000000007</v>
      </c>
      <c r="P75" s="99"/>
      <c r="Q75" s="99"/>
      <c r="R75" s="99"/>
      <c r="S75" s="99"/>
      <c r="T75" s="99"/>
      <c r="U75" s="99"/>
      <c r="V75" s="99"/>
      <c r="W75" s="99"/>
      <c r="X75" s="99"/>
      <c r="Y75" s="99"/>
      <c r="Z75" s="99"/>
      <c r="AA75" s="99"/>
      <c r="AB75" s="99"/>
      <c r="AC75" s="99"/>
      <c r="AD75" s="99"/>
      <c r="AE75" s="99"/>
      <c r="AF75" s="99"/>
      <c r="AG75" s="99"/>
      <c r="AH75" s="99"/>
    </row>
    <row r="76" spans="3:34">
      <c r="C76" s="3" t="s">
        <v>86</v>
      </c>
      <c r="D76" s="3" t="s">
        <v>126</v>
      </c>
      <c r="E76" s="3" t="s">
        <v>127</v>
      </c>
      <c r="F76" s="3" t="s">
        <v>628</v>
      </c>
      <c r="G76" s="97" t="s">
        <v>524</v>
      </c>
      <c r="H76" s="97" t="s">
        <v>524</v>
      </c>
      <c r="I76" s="97" t="s">
        <v>524</v>
      </c>
      <c r="J76" s="97" t="s">
        <v>524</v>
      </c>
      <c r="K76" s="97" t="s">
        <v>524</v>
      </c>
      <c r="L76" s="97" t="s">
        <v>524</v>
      </c>
      <c r="M76" s="97" t="s">
        <v>524</v>
      </c>
      <c r="N76" s="97" t="s">
        <v>524</v>
      </c>
      <c r="O76" s="360">
        <v>0.89999999999999991</v>
      </c>
      <c r="P76" s="99"/>
      <c r="Q76" s="99"/>
      <c r="R76" s="99"/>
      <c r="S76" s="99"/>
      <c r="T76" s="99"/>
      <c r="U76" s="99"/>
      <c r="V76" s="99"/>
      <c r="W76" s="99"/>
      <c r="X76" s="99"/>
      <c r="Y76" s="99"/>
      <c r="Z76" s="99"/>
      <c r="AA76" s="99"/>
      <c r="AB76" s="99"/>
      <c r="AC76" s="99"/>
      <c r="AD76" s="99"/>
      <c r="AE76" s="99"/>
      <c r="AF76" s="99"/>
      <c r="AG76" s="99"/>
      <c r="AH76" s="99"/>
    </row>
    <row r="77" spans="3:34">
      <c r="C77" s="3" t="s">
        <v>86</v>
      </c>
      <c r="D77" s="3" t="s">
        <v>128</v>
      </c>
      <c r="E77" s="3" t="s">
        <v>129</v>
      </c>
      <c r="F77" s="3" t="s">
        <v>628</v>
      </c>
      <c r="G77" s="97" t="s">
        <v>524</v>
      </c>
      <c r="H77" s="97" t="s">
        <v>524</v>
      </c>
      <c r="I77" s="97" t="s">
        <v>524</v>
      </c>
      <c r="J77" s="97" t="s">
        <v>524</v>
      </c>
      <c r="K77" s="97" t="s">
        <v>524</v>
      </c>
      <c r="L77" s="97" t="s">
        <v>524</v>
      </c>
      <c r="M77" s="97" t="s">
        <v>524</v>
      </c>
      <c r="N77" s="97" t="s">
        <v>524</v>
      </c>
      <c r="O77" s="360">
        <v>0.70000000000000007</v>
      </c>
      <c r="P77" s="99"/>
      <c r="Q77" s="99"/>
      <c r="R77" s="99"/>
      <c r="S77" s="99"/>
      <c r="T77" s="99"/>
      <c r="U77" s="99"/>
      <c r="V77" s="99"/>
      <c r="W77" s="99"/>
      <c r="X77" s="99"/>
      <c r="Y77" s="99"/>
      <c r="Z77" s="99"/>
      <c r="AA77" s="99"/>
      <c r="AB77" s="99"/>
      <c r="AC77" s="99"/>
      <c r="AD77" s="99"/>
      <c r="AE77" s="99"/>
      <c r="AF77" s="99"/>
      <c r="AG77" s="99"/>
      <c r="AH77" s="99"/>
    </row>
    <row r="78" spans="3:34">
      <c r="C78" s="3" t="s">
        <v>86</v>
      </c>
      <c r="D78" s="3" t="s">
        <v>130</v>
      </c>
      <c r="E78" s="3" t="s">
        <v>131</v>
      </c>
      <c r="F78" s="3" t="s">
        <v>628</v>
      </c>
      <c r="G78" s="97" t="s">
        <v>524</v>
      </c>
      <c r="H78" s="97" t="s">
        <v>524</v>
      </c>
      <c r="I78" s="97" t="s">
        <v>524</v>
      </c>
      <c r="J78" s="97" t="s">
        <v>524</v>
      </c>
      <c r="K78" s="97" t="s">
        <v>524</v>
      </c>
      <c r="L78" s="97" t="s">
        <v>524</v>
      </c>
      <c r="M78" s="97" t="s">
        <v>524</v>
      </c>
      <c r="N78" s="97" t="s">
        <v>524</v>
      </c>
      <c r="O78" s="360">
        <v>0.70000000000000007</v>
      </c>
      <c r="P78" s="99"/>
      <c r="Q78" s="99"/>
      <c r="R78" s="99"/>
      <c r="S78" s="99"/>
      <c r="T78" s="99"/>
      <c r="U78" s="99"/>
      <c r="V78" s="99"/>
      <c r="W78" s="99"/>
      <c r="X78" s="99"/>
      <c r="Y78" s="99"/>
      <c r="Z78" s="99"/>
      <c r="AA78" s="99"/>
      <c r="AB78" s="99"/>
      <c r="AC78" s="99"/>
      <c r="AD78" s="99"/>
      <c r="AE78" s="99"/>
      <c r="AF78" s="99"/>
      <c r="AG78" s="99"/>
      <c r="AH78" s="99"/>
    </row>
    <row r="79" spans="3:34">
      <c r="C79" s="3" t="s">
        <v>86</v>
      </c>
      <c r="D79" s="3" t="s">
        <v>132</v>
      </c>
      <c r="E79" s="3" t="s">
        <v>133</v>
      </c>
      <c r="F79" s="3" t="s">
        <v>628</v>
      </c>
      <c r="G79" s="97" t="s">
        <v>524</v>
      </c>
      <c r="H79" s="97" t="s">
        <v>524</v>
      </c>
      <c r="I79" s="97" t="s">
        <v>524</v>
      </c>
      <c r="J79" s="97" t="s">
        <v>524</v>
      </c>
      <c r="K79" s="97" t="s">
        <v>524</v>
      </c>
      <c r="L79" s="97" t="s">
        <v>524</v>
      </c>
      <c r="M79" s="97" t="s">
        <v>524</v>
      </c>
      <c r="N79" s="97" t="s">
        <v>524</v>
      </c>
      <c r="O79" s="360" t="s">
        <v>1134</v>
      </c>
      <c r="P79" s="99"/>
      <c r="Q79" s="99"/>
      <c r="R79" s="99"/>
      <c r="S79" s="99"/>
      <c r="T79" s="99"/>
      <c r="U79" s="99"/>
      <c r="V79" s="99"/>
      <c r="W79" s="99"/>
      <c r="X79" s="99"/>
      <c r="Y79" s="99"/>
      <c r="Z79" s="99"/>
      <c r="AA79" s="99"/>
      <c r="AB79" s="99"/>
      <c r="AC79" s="99"/>
      <c r="AD79" s="99"/>
      <c r="AE79" s="99"/>
      <c r="AF79" s="99"/>
      <c r="AG79" s="99"/>
      <c r="AH79" s="99"/>
    </row>
    <row r="80" spans="3:34">
      <c r="C80" s="3" t="s">
        <v>86</v>
      </c>
      <c r="D80" s="3" t="s">
        <v>134</v>
      </c>
      <c r="E80" s="3" t="s">
        <v>135</v>
      </c>
      <c r="F80" s="3" t="s">
        <v>628</v>
      </c>
      <c r="G80" s="97" t="s">
        <v>524</v>
      </c>
      <c r="H80" s="97" t="s">
        <v>524</v>
      </c>
      <c r="I80" s="97" t="s">
        <v>524</v>
      </c>
      <c r="J80" s="97" t="s">
        <v>524</v>
      </c>
      <c r="K80" s="97" t="s">
        <v>524</v>
      </c>
      <c r="L80" s="97" t="s">
        <v>524</v>
      </c>
      <c r="M80" s="97" t="s">
        <v>524</v>
      </c>
      <c r="N80" s="97" t="s">
        <v>524</v>
      </c>
      <c r="O80" s="360" t="s">
        <v>1134</v>
      </c>
      <c r="P80" s="99"/>
      <c r="Q80" s="99"/>
      <c r="R80" s="99"/>
      <c r="S80" s="99"/>
      <c r="T80" s="99"/>
      <c r="U80" s="99"/>
      <c r="V80" s="99"/>
      <c r="W80" s="99"/>
      <c r="X80" s="99"/>
      <c r="Y80" s="99"/>
      <c r="Z80" s="99"/>
      <c r="AA80" s="99"/>
      <c r="AB80" s="99"/>
      <c r="AC80" s="99"/>
      <c r="AD80" s="99"/>
      <c r="AE80" s="99"/>
      <c r="AF80" s="99"/>
      <c r="AG80" s="99"/>
      <c r="AH80" s="99"/>
    </row>
    <row r="81" spans="3:34">
      <c r="C81" s="3" t="s">
        <v>86</v>
      </c>
      <c r="D81" s="3" t="s">
        <v>136</v>
      </c>
      <c r="E81" s="3" t="s">
        <v>137</v>
      </c>
      <c r="F81" s="3" t="s">
        <v>628</v>
      </c>
      <c r="G81" s="97" t="s">
        <v>524</v>
      </c>
      <c r="H81" s="97" t="s">
        <v>524</v>
      </c>
      <c r="I81" s="97" t="s">
        <v>524</v>
      </c>
      <c r="J81" s="97" t="s">
        <v>524</v>
      </c>
      <c r="K81" s="97" t="s">
        <v>524</v>
      </c>
      <c r="L81" s="97" t="s">
        <v>524</v>
      </c>
      <c r="M81" s="97" t="s">
        <v>524</v>
      </c>
      <c r="N81" s="97" t="s">
        <v>524</v>
      </c>
      <c r="O81" s="360">
        <v>0.85</v>
      </c>
      <c r="P81" s="99"/>
      <c r="Q81" s="99"/>
      <c r="R81" s="99"/>
      <c r="S81" s="99"/>
      <c r="T81" s="99"/>
      <c r="U81" s="99"/>
      <c r="V81" s="99"/>
      <c r="W81" s="99"/>
      <c r="X81" s="99"/>
      <c r="Y81" s="99"/>
      <c r="Z81" s="99"/>
      <c r="AA81" s="99"/>
      <c r="AB81" s="99"/>
      <c r="AC81" s="99"/>
      <c r="AD81" s="99"/>
      <c r="AE81" s="99"/>
      <c r="AF81" s="99"/>
      <c r="AG81" s="99"/>
      <c r="AH81" s="99"/>
    </row>
    <row r="82" spans="3:34">
      <c r="C82" s="3" t="s">
        <v>86</v>
      </c>
      <c r="D82" s="3" t="s">
        <v>138</v>
      </c>
      <c r="E82" s="3" t="s">
        <v>139</v>
      </c>
      <c r="F82" s="3" t="s">
        <v>628</v>
      </c>
      <c r="G82" s="97" t="s">
        <v>524</v>
      </c>
      <c r="H82" s="97" t="s">
        <v>524</v>
      </c>
      <c r="I82" s="97" t="s">
        <v>524</v>
      </c>
      <c r="J82" s="97" t="s">
        <v>524</v>
      </c>
      <c r="K82" s="97" t="s">
        <v>524</v>
      </c>
      <c r="L82" s="97" t="s">
        <v>524</v>
      </c>
      <c r="M82" s="97" t="s">
        <v>524</v>
      </c>
      <c r="N82" s="97" t="s">
        <v>524</v>
      </c>
      <c r="O82" s="360">
        <v>0.85</v>
      </c>
      <c r="P82" s="99"/>
      <c r="Q82" s="99"/>
      <c r="R82" s="99"/>
      <c r="S82" s="99"/>
      <c r="T82" s="99"/>
      <c r="U82" s="99"/>
      <c r="V82" s="99"/>
      <c r="W82" s="99"/>
      <c r="X82" s="99"/>
      <c r="Y82" s="99"/>
      <c r="Z82" s="99"/>
      <c r="AA82" s="99"/>
      <c r="AB82" s="99"/>
      <c r="AC82" s="99"/>
      <c r="AD82" s="99"/>
      <c r="AE82" s="99"/>
      <c r="AF82" s="99"/>
      <c r="AG82" s="99"/>
      <c r="AH82" s="99"/>
    </row>
    <row r="83" spans="3:34">
      <c r="C83" s="3" t="s">
        <v>86</v>
      </c>
      <c r="D83" s="3" t="s">
        <v>140</v>
      </c>
      <c r="E83" s="3" t="s">
        <v>141</v>
      </c>
      <c r="F83" s="3" t="s">
        <v>628</v>
      </c>
      <c r="G83" s="97" t="s">
        <v>524</v>
      </c>
      <c r="H83" s="97" t="s">
        <v>524</v>
      </c>
      <c r="I83" s="97" t="s">
        <v>524</v>
      </c>
      <c r="J83" s="97" t="s">
        <v>524</v>
      </c>
      <c r="K83" s="97" t="s">
        <v>524</v>
      </c>
      <c r="L83" s="97" t="s">
        <v>524</v>
      </c>
      <c r="M83" s="97" t="s">
        <v>524</v>
      </c>
      <c r="N83" s="97" t="s">
        <v>524</v>
      </c>
      <c r="O83" s="360">
        <v>0.79999999999999993</v>
      </c>
      <c r="P83" s="99"/>
      <c r="Q83" s="99"/>
      <c r="R83" s="99"/>
      <c r="S83" s="99"/>
      <c r="T83" s="99"/>
      <c r="U83" s="99"/>
      <c r="V83" s="99"/>
      <c r="W83" s="99"/>
      <c r="X83" s="99"/>
      <c r="Y83" s="99"/>
      <c r="Z83" s="99"/>
      <c r="AA83" s="99"/>
      <c r="AB83" s="99"/>
      <c r="AC83" s="99"/>
      <c r="AD83" s="99"/>
      <c r="AE83" s="99"/>
      <c r="AF83" s="99"/>
      <c r="AG83" s="99"/>
      <c r="AH83" s="99"/>
    </row>
    <row r="84" spans="3:34">
      <c r="C84" s="3" t="s">
        <v>86</v>
      </c>
      <c r="D84" s="3" t="s">
        <v>142</v>
      </c>
      <c r="E84" s="3" t="s">
        <v>143</v>
      </c>
      <c r="F84" s="3" t="s">
        <v>628</v>
      </c>
      <c r="G84" s="97" t="s">
        <v>524</v>
      </c>
      <c r="H84" s="97" t="s">
        <v>524</v>
      </c>
      <c r="I84" s="97" t="s">
        <v>524</v>
      </c>
      <c r="J84" s="97" t="s">
        <v>524</v>
      </c>
      <c r="K84" s="97" t="s">
        <v>524</v>
      </c>
      <c r="L84" s="97" t="s">
        <v>524</v>
      </c>
      <c r="M84" s="97" t="s">
        <v>524</v>
      </c>
      <c r="N84" s="97" t="s">
        <v>524</v>
      </c>
      <c r="O84" s="360">
        <v>0.3</v>
      </c>
      <c r="P84" s="99"/>
      <c r="Q84" s="99"/>
      <c r="R84" s="99"/>
      <c r="S84" s="99"/>
      <c r="T84" s="99"/>
      <c r="U84" s="99"/>
      <c r="V84" s="99"/>
      <c r="W84" s="99"/>
      <c r="X84" s="99"/>
      <c r="Y84" s="99"/>
      <c r="Z84" s="99"/>
      <c r="AA84" s="99"/>
      <c r="AB84" s="99"/>
      <c r="AC84" s="99"/>
      <c r="AD84" s="99"/>
      <c r="AE84" s="99"/>
      <c r="AF84" s="99"/>
      <c r="AG84" s="99"/>
      <c r="AH84" s="99"/>
    </row>
    <row r="85" spans="3:34">
      <c r="C85" s="3" t="s">
        <v>86</v>
      </c>
      <c r="D85" s="3" t="s">
        <v>144</v>
      </c>
      <c r="E85" s="3" t="s">
        <v>145</v>
      </c>
      <c r="F85" s="3" t="s">
        <v>628</v>
      </c>
      <c r="G85" s="97" t="s">
        <v>524</v>
      </c>
      <c r="H85" s="97" t="s">
        <v>524</v>
      </c>
      <c r="I85" s="97" t="s">
        <v>524</v>
      </c>
      <c r="J85" s="97" t="s">
        <v>524</v>
      </c>
      <c r="K85" s="97" t="s">
        <v>524</v>
      </c>
      <c r="L85" s="97" t="s">
        <v>524</v>
      </c>
      <c r="M85" s="97" t="s">
        <v>524</v>
      </c>
      <c r="N85" s="97" t="s">
        <v>524</v>
      </c>
      <c r="O85" s="360">
        <v>0.85</v>
      </c>
      <c r="P85" s="99"/>
      <c r="Q85" s="99"/>
      <c r="R85" s="99"/>
      <c r="S85" s="99"/>
      <c r="T85" s="99"/>
      <c r="U85" s="99"/>
      <c r="V85" s="99"/>
      <c r="W85" s="99"/>
      <c r="X85" s="99"/>
      <c r="Y85" s="99"/>
      <c r="Z85" s="99"/>
      <c r="AA85" s="99"/>
      <c r="AB85" s="99"/>
      <c r="AC85" s="99"/>
      <c r="AD85" s="99"/>
      <c r="AE85" s="99"/>
      <c r="AF85" s="99"/>
      <c r="AG85" s="99"/>
      <c r="AH85" s="99"/>
    </row>
    <row r="86" spans="3:34">
      <c r="C86" s="3" t="s">
        <v>86</v>
      </c>
      <c r="D86" s="3" t="s">
        <v>146</v>
      </c>
      <c r="E86" s="3" t="s">
        <v>147</v>
      </c>
      <c r="F86" s="3" t="s">
        <v>628</v>
      </c>
      <c r="G86" s="97" t="s">
        <v>524</v>
      </c>
      <c r="H86" s="97" t="s">
        <v>524</v>
      </c>
      <c r="I86" s="97" t="s">
        <v>524</v>
      </c>
      <c r="J86" s="97" t="s">
        <v>524</v>
      </c>
      <c r="K86" s="97" t="s">
        <v>524</v>
      </c>
      <c r="L86" s="97" t="s">
        <v>524</v>
      </c>
      <c r="M86" s="97" t="s">
        <v>524</v>
      </c>
      <c r="N86" s="97" t="s">
        <v>524</v>
      </c>
      <c r="O86" s="360">
        <v>0.79999999999999993</v>
      </c>
      <c r="P86" s="99"/>
      <c r="Q86" s="99"/>
      <c r="R86" s="99"/>
      <c r="S86" s="99"/>
      <c r="T86" s="99"/>
      <c r="U86" s="99"/>
      <c r="V86" s="99"/>
      <c r="W86" s="99"/>
      <c r="X86" s="99"/>
      <c r="Y86" s="99"/>
      <c r="Z86" s="99"/>
      <c r="AA86" s="99"/>
      <c r="AB86" s="99"/>
      <c r="AC86" s="99"/>
      <c r="AD86" s="99"/>
      <c r="AE86" s="99"/>
      <c r="AF86" s="99"/>
      <c r="AG86" s="99"/>
      <c r="AH86" s="99"/>
    </row>
    <row r="87" spans="3:34">
      <c r="C87" s="3" t="s">
        <v>86</v>
      </c>
      <c r="D87" s="3" t="s">
        <v>148</v>
      </c>
      <c r="E87" s="3" t="s">
        <v>149</v>
      </c>
      <c r="F87" s="3" t="s">
        <v>628</v>
      </c>
      <c r="G87" s="97" t="s">
        <v>524</v>
      </c>
      <c r="H87" s="97" t="s">
        <v>524</v>
      </c>
      <c r="I87" s="97" t="s">
        <v>524</v>
      </c>
      <c r="J87" s="97" t="s">
        <v>524</v>
      </c>
      <c r="K87" s="97" t="s">
        <v>524</v>
      </c>
      <c r="L87" s="97" t="s">
        <v>524</v>
      </c>
      <c r="M87" s="97" t="s">
        <v>524</v>
      </c>
      <c r="N87" s="97" t="s">
        <v>524</v>
      </c>
      <c r="O87" s="360">
        <v>0.79999999999999993</v>
      </c>
      <c r="P87" s="99"/>
      <c r="Q87" s="99"/>
      <c r="R87" s="99"/>
      <c r="S87" s="99"/>
      <c r="T87" s="99"/>
      <c r="U87" s="99"/>
      <c r="V87" s="99"/>
      <c r="W87" s="99"/>
      <c r="X87" s="99"/>
      <c r="Y87" s="99"/>
      <c r="Z87" s="99"/>
      <c r="AA87" s="99"/>
      <c r="AB87" s="99"/>
      <c r="AC87" s="99"/>
      <c r="AD87" s="99"/>
      <c r="AE87" s="99"/>
      <c r="AF87" s="99"/>
      <c r="AG87" s="99"/>
      <c r="AH87" s="99"/>
    </row>
    <row r="88" spans="3:34">
      <c r="C88" s="3" t="s">
        <v>86</v>
      </c>
      <c r="D88" s="3" t="s">
        <v>150</v>
      </c>
      <c r="E88" s="3" t="s">
        <v>151</v>
      </c>
      <c r="F88" s="3" t="s">
        <v>628</v>
      </c>
      <c r="G88" s="97" t="s">
        <v>524</v>
      </c>
      <c r="H88" s="97" t="s">
        <v>524</v>
      </c>
      <c r="I88" s="97" t="s">
        <v>524</v>
      </c>
      <c r="J88" s="97" t="s">
        <v>524</v>
      </c>
      <c r="K88" s="97" t="s">
        <v>524</v>
      </c>
      <c r="L88" s="97" t="s">
        <v>524</v>
      </c>
      <c r="M88" s="97" t="s">
        <v>524</v>
      </c>
      <c r="N88" s="97" t="s">
        <v>524</v>
      </c>
      <c r="O88" s="360">
        <v>0.85</v>
      </c>
      <c r="P88" s="99"/>
      <c r="Q88" s="99"/>
      <c r="R88" s="99"/>
      <c r="S88" s="99"/>
      <c r="T88" s="99"/>
      <c r="U88" s="99"/>
      <c r="V88" s="99"/>
      <c r="W88" s="99"/>
      <c r="X88" s="99"/>
      <c r="Y88" s="99"/>
      <c r="Z88" s="99"/>
      <c r="AA88" s="99"/>
      <c r="AB88" s="99"/>
      <c r="AC88" s="99"/>
      <c r="AD88" s="99"/>
      <c r="AE88" s="99"/>
      <c r="AF88" s="99"/>
      <c r="AG88" s="99"/>
      <c r="AH88" s="99"/>
    </row>
    <row r="89" spans="3:34">
      <c r="C89" s="3" t="s">
        <v>86</v>
      </c>
      <c r="D89" s="3" t="s">
        <v>152</v>
      </c>
      <c r="E89" s="3" t="s">
        <v>153</v>
      </c>
      <c r="F89" s="3" t="s">
        <v>628</v>
      </c>
      <c r="G89" s="97" t="s">
        <v>524</v>
      </c>
      <c r="H89" s="97" t="s">
        <v>524</v>
      </c>
      <c r="I89" s="97" t="s">
        <v>524</v>
      </c>
      <c r="J89" s="97" t="s">
        <v>524</v>
      </c>
      <c r="K89" s="97" t="s">
        <v>524</v>
      </c>
      <c r="L89" s="97" t="s">
        <v>524</v>
      </c>
      <c r="M89" s="97" t="s">
        <v>524</v>
      </c>
      <c r="N89" s="97" t="s">
        <v>524</v>
      </c>
      <c r="O89" s="360">
        <v>0.85</v>
      </c>
      <c r="P89" s="99"/>
      <c r="Q89" s="99"/>
      <c r="R89" s="99"/>
      <c r="S89" s="99"/>
      <c r="T89" s="99"/>
      <c r="U89" s="99"/>
      <c r="V89" s="99"/>
      <c r="W89" s="99"/>
      <c r="X89" s="99"/>
      <c r="Y89" s="99"/>
      <c r="Z89" s="99"/>
      <c r="AA89" s="99"/>
      <c r="AB89" s="99"/>
      <c r="AC89" s="99"/>
      <c r="AD89" s="99"/>
      <c r="AE89" s="99"/>
      <c r="AF89" s="99"/>
      <c r="AG89" s="99"/>
      <c r="AH89" s="99"/>
    </row>
    <row r="90" spans="3:34">
      <c r="C90" s="3" t="s">
        <v>86</v>
      </c>
      <c r="D90" s="3" t="s">
        <v>154</v>
      </c>
      <c r="E90" s="3" t="s">
        <v>155</v>
      </c>
      <c r="F90" s="3" t="s">
        <v>628</v>
      </c>
      <c r="G90" s="97" t="s">
        <v>524</v>
      </c>
      <c r="H90" s="97" t="s">
        <v>524</v>
      </c>
      <c r="I90" s="97" t="s">
        <v>524</v>
      </c>
      <c r="J90" s="97" t="s">
        <v>524</v>
      </c>
      <c r="K90" s="97" t="s">
        <v>524</v>
      </c>
      <c r="L90" s="97" t="s">
        <v>524</v>
      </c>
      <c r="M90" s="97" t="s">
        <v>524</v>
      </c>
      <c r="N90" s="97" t="s">
        <v>524</v>
      </c>
      <c r="O90" s="360">
        <v>0.65</v>
      </c>
      <c r="P90" s="99"/>
      <c r="Q90" s="99"/>
      <c r="R90" s="99"/>
      <c r="S90" s="99"/>
      <c r="T90" s="99"/>
      <c r="U90" s="99"/>
      <c r="V90" s="99"/>
      <c r="W90" s="99"/>
      <c r="X90" s="99"/>
      <c r="Y90" s="99"/>
      <c r="Z90" s="99"/>
      <c r="AA90" s="99"/>
      <c r="AB90" s="99"/>
      <c r="AC90" s="99"/>
      <c r="AD90" s="99"/>
      <c r="AE90" s="99"/>
      <c r="AF90" s="99"/>
      <c r="AG90" s="99"/>
      <c r="AH90" s="99"/>
    </row>
    <row r="91" spans="3:34">
      <c r="C91" s="3" t="s">
        <v>86</v>
      </c>
      <c r="D91" s="3" t="s">
        <v>156</v>
      </c>
      <c r="E91" s="3" t="s">
        <v>157</v>
      </c>
      <c r="F91" s="3" t="s">
        <v>628</v>
      </c>
      <c r="G91" s="97" t="s">
        <v>524</v>
      </c>
      <c r="H91" s="97" t="s">
        <v>524</v>
      </c>
      <c r="I91" s="97" t="s">
        <v>524</v>
      </c>
      <c r="J91" s="97" t="s">
        <v>524</v>
      </c>
      <c r="K91" s="97" t="s">
        <v>524</v>
      </c>
      <c r="L91" s="97" t="s">
        <v>524</v>
      </c>
      <c r="M91" s="97" t="s">
        <v>524</v>
      </c>
      <c r="N91" s="97" t="s">
        <v>524</v>
      </c>
      <c r="O91" s="360">
        <v>0.6</v>
      </c>
      <c r="P91" s="99"/>
      <c r="Q91" s="99"/>
      <c r="R91" s="99"/>
      <c r="S91" s="99"/>
      <c r="T91" s="99"/>
      <c r="U91" s="99"/>
      <c r="V91" s="99"/>
      <c r="W91" s="99"/>
      <c r="X91" s="99"/>
      <c r="Y91" s="99"/>
      <c r="Z91" s="99"/>
      <c r="AA91" s="99"/>
      <c r="AB91" s="99"/>
      <c r="AC91" s="99"/>
      <c r="AD91" s="99"/>
      <c r="AE91" s="99"/>
      <c r="AF91" s="99"/>
      <c r="AG91" s="99"/>
      <c r="AH91" s="99"/>
    </row>
    <row r="92" spans="3:34">
      <c r="C92" s="3" t="s">
        <v>86</v>
      </c>
      <c r="D92" s="3" t="s">
        <v>158</v>
      </c>
      <c r="E92" s="3" t="s">
        <v>159</v>
      </c>
      <c r="F92" s="3" t="s">
        <v>628</v>
      </c>
      <c r="G92" s="97" t="s">
        <v>524</v>
      </c>
      <c r="H92" s="97" t="s">
        <v>524</v>
      </c>
      <c r="I92" s="97" t="s">
        <v>524</v>
      </c>
      <c r="J92" s="97" t="s">
        <v>524</v>
      </c>
      <c r="K92" s="97" t="s">
        <v>524</v>
      </c>
      <c r="L92" s="97" t="s">
        <v>524</v>
      </c>
      <c r="M92" s="97" t="s">
        <v>524</v>
      </c>
      <c r="N92" s="97" t="s">
        <v>524</v>
      </c>
      <c r="O92" s="360">
        <v>0.15</v>
      </c>
      <c r="P92" s="99"/>
      <c r="Q92" s="99"/>
      <c r="R92" s="99"/>
      <c r="S92" s="99"/>
      <c r="T92" s="99"/>
      <c r="U92" s="99"/>
      <c r="V92" s="99"/>
      <c r="W92" s="99"/>
      <c r="X92" s="99"/>
      <c r="Y92" s="99"/>
      <c r="Z92" s="99"/>
      <c r="AA92" s="99"/>
      <c r="AB92" s="99"/>
      <c r="AC92" s="99"/>
      <c r="AD92" s="99"/>
      <c r="AE92" s="99"/>
      <c r="AF92" s="99"/>
      <c r="AG92" s="99"/>
      <c r="AH92" s="99"/>
    </row>
    <row r="93" spans="3:34">
      <c r="C93" s="3" t="s">
        <v>86</v>
      </c>
      <c r="D93" s="3" t="s">
        <v>160</v>
      </c>
      <c r="E93" s="3" t="s">
        <v>161</v>
      </c>
      <c r="F93" s="3" t="s">
        <v>628</v>
      </c>
      <c r="G93" s="97" t="s">
        <v>524</v>
      </c>
      <c r="H93" s="97" t="s">
        <v>524</v>
      </c>
      <c r="I93" s="97" t="s">
        <v>524</v>
      </c>
      <c r="J93" s="97" t="s">
        <v>524</v>
      </c>
      <c r="K93" s="97" t="s">
        <v>524</v>
      </c>
      <c r="L93" s="97" t="s">
        <v>524</v>
      </c>
      <c r="M93" s="97" t="s">
        <v>524</v>
      </c>
      <c r="N93" s="97" t="s">
        <v>524</v>
      </c>
      <c r="O93" s="360">
        <v>0.65</v>
      </c>
      <c r="P93" s="99"/>
      <c r="Q93" s="99"/>
      <c r="R93" s="99"/>
      <c r="S93" s="99"/>
      <c r="T93" s="99"/>
      <c r="U93" s="99"/>
      <c r="V93" s="99"/>
      <c r="W93" s="99"/>
      <c r="X93" s="99"/>
      <c r="Y93" s="99"/>
      <c r="Z93" s="99"/>
      <c r="AA93" s="99"/>
      <c r="AB93" s="99"/>
      <c r="AC93" s="99"/>
      <c r="AD93" s="99"/>
      <c r="AE93" s="99"/>
      <c r="AF93" s="99"/>
      <c r="AG93" s="99"/>
      <c r="AH93" s="99"/>
    </row>
    <row r="94" spans="3:34">
      <c r="C94" s="3" t="s">
        <v>86</v>
      </c>
      <c r="D94" s="3" t="s">
        <v>162</v>
      </c>
      <c r="E94" s="3" t="s">
        <v>163</v>
      </c>
      <c r="F94" s="3" t="s">
        <v>628</v>
      </c>
      <c r="G94" s="97" t="s">
        <v>524</v>
      </c>
      <c r="H94" s="97" t="s">
        <v>524</v>
      </c>
      <c r="I94" s="97" t="s">
        <v>524</v>
      </c>
      <c r="J94" s="97" t="s">
        <v>524</v>
      </c>
      <c r="K94" s="97" t="s">
        <v>524</v>
      </c>
      <c r="L94" s="97" t="s">
        <v>524</v>
      </c>
      <c r="M94" s="97" t="s">
        <v>524</v>
      </c>
      <c r="N94" s="97" t="s">
        <v>524</v>
      </c>
      <c r="O94" s="360">
        <v>0.35000000000000003</v>
      </c>
      <c r="P94" s="99"/>
      <c r="Q94" s="99"/>
      <c r="R94" s="99"/>
      <c r="S94" s="99"/>
      <c r="T94" s="99"/>
      <c r="U94" s="99"/>
      <c r="V94" s="99"/>
      <c r="W94" s="99"/>
      <c r="X94" s="99"/>
      <c r="Y94" s="99"/>
      <c r="Z94" s="99"/>
      <c r="AA94" s="99"/>
      <c r="AB94" s="99"/>
      <c r="AC94" s="99"/>
      <c r="AD94" s="99"/>
      <c r="AE94" s="99"/>
      <c r="AF94" s="99"/>
      <c r="AG94" s="99"/>
      <c r="AH94" s="99"/>
    </row>
    <row r="95" spans="3:34">
      <c r="C95" s="3" t="s">
        <v>86</v>
      </c>
      <c r="D95" s="3" t="s">
        <v>164</v>
      </c>
      <c r="E95" s="3" t="s">
        <v>165</v>
      </c>
      <c r="F95" s="3" t="s">
        <v>628</v>
      </c>
      <c r="G95" s="97" t="s">
        <v>524</v>
      </c>
      <c r="H95" s="97" t="s">
        <v>524</v>
      </c>
      <c r="I95" s="97" t="s">
        <v>524</v>
      </c>
      <c r="J95" s="97" t="s">
        <v>524</v>
      </c>
      <c r="K95" s="97" t="s">
        <v>524</v>
      </c>
      <c r="L95" s="97" t="s">
        <v>524</v>
      </c>
      <c r="M95" s="97" t="s">
        <v>524</v>
      </c>
      <c r="N95" s="97" t="s">
        <v>524</v>
      </c>
      <c r="O95" s="360">
        <v>0.35000000000000003</v>
      </c>
      <c r="P95" s="99"/>
      <c r="Q95" s="99"/>
      <c r="R95" s="99"/>
      <c r="S95" s="99"/>
      <c r="T95" s="99"/>
      <c r="U95" s="99"/>
      <c r="V95" s="99"/>
      <c r="W95" s="99"/>
      <c r="X95" s="99"/>
      <c r="Y95" s="99"/>
      <c r="Z95" s="99"/>
      <c r="AA95" s="99"/>
      <c r="AB95" s="99"/>
      <c r="AC95" s="99"/>
      <c r="AD95" s="99"/>
      <c r="AE95" s="99"/>
      <c r="AF95" s="99"/>
      <c r="AG95" s="99"/>
      <c r="AH95" s="99"/>
    </row>
    <row r="96" spans="3:34">
      <c r="C96" s="3" t="s">
        <v>86</v>
      </c>
      <c r="D96" s="3" t="s">
        <v>166</v>
      </c>
      <c r="E96" s="3" t="s">
        <v>167</v>
      </c>
      <c r="F96" s="3" t="s">
        <v>628</v>
      </c>
      <c r="G96" s="97" t="s">
        <v>524</v>
      </c>
      <c r="H96" s="97" t="s">
        <v>524</v>
      </c>
      <c r="I96" s="97" t="s">
        <v>524</v>
      </c>
      <c r="J96" s="97" t="s">
        <v>524</v>
      </c>
      <c r="K96" s="97" t="s">
        <v>524</v>
      </c>
      <c r="L96" s="97" t="s">
        <v>524</v>
      </c>
      <c r="M96" s="97" t="s">
        <v>524</v>
      </c>
      <c r="N96" s="97" t="s">
        <v>524</v>
      </c>
      <c r="O96" s="360">
        <v>0.19999999999999998</v>
      </c>
      <c r="P96" s="99"/>
      <c r="Q96" s="99"/>
      <c r="R96" s="99"/>
      <c r="S96" s="99"/>
      <c r="T96" s="99"/>
      <c r="U96" s="99"/>
      <c r="V96" s="99"/>
      <c r="W96" s="99"/>
      <c r="X96" s="99"/>
      <c r="Y96" s="99"/>
      <c r="Z96" s="99"/>
      <c r="AA96" s="99"/>
      <c r="AB96" s="99"/>
      <c r="AC96" s="99"/>
      <c r="AD96" s="99"/>
      <c r="AE96" s="99"/>
      <c r="AF96" s="99"/>
      <c r="AG96" s="99"/>
      <c r="AH96" s="99"/>
    </row>
    <row r="97" spans="3:34">
      <c r="C97" s="3" t="s">
        <v>86</v>
      </c>
      <c r="D97" s="3" t="s">
        <v>168</v>
      </c>
      <c r="E97" s="3" t="s">
        <v>169</v>
      </c>
      <c r="F97" s="3" t="s">
        <v>628</v>
      </c>
      <c r="G97" s="97" t="s">
        <v>524</v>
      </c>
      <c r="H97" s="97" t="s">
        <v>524</v>
      </c>
      <c r="I97" s="97" t="s">
        <v>524</v>
      </c>
      <c r="J97" s="97" t="s">
        <v>524</v>
      </c>
      <c r="K97" s="97" t="s">
        <v>524</v>
      </c>
      <c r="L97" s="97" t="s">
        <v>524</v>
      </c>
      <c r="M97" s="97" t="s">
        <v>524</v>
      </c>
      <c r="N97" s="97" t="s">
        <v>524</v>
      </c>
      <c r="O97" s="360">
        <v>0.65</v>
      </c>
      <c r="P97" s="99"/>
      <c r="Q97" s="99"/>
      <c r="R97" s="99"/>
      <c r="S97" s="99"/>
      <c r="T97" s="99"/>
      <c r="U97" s="99"/>
      <c r="V97" s="99"/>
      <c r="W97" s="99"/>
      <c r="X97" s="99"/>
      <c r="Y97" s="99"/>
      <c r="Z97" s="99"/>
      <c r="AA97" s="99"/>
      <c r="AB97" s="99"/>
      <c r="AC97" s="99"/>
      <c r="AD97" s="99"/>
      <c r="AE97" s="99"/>
      <c r="AF97" s="99"/>
      <c r="AG97" s="99"/>
      <c r="AH97" s="99"/>
    </row>
    <row r="98" spans="3:34">
      <c r="C98" s="3" t="s">
        <v>86</v>
      </c>
      <c r="D98" s="3" t="s">
        <v>170</v>
      </c>
      <c r="E98" s="3" t="s">
        <v>171</v>
      </c>
      <c r="F98" s="3" t="s">
        <v>628</v>
      </c>
      <c r="G98" s="97" t="s">
        <v>524</v>
      </c>
      <c r="H98" s="97" t="s">
        <v>524</v>
      </c>
      <c r="I98" s="97" t="s">
        <v>524</v>
      </c>
      <c r="J98" s="97" t="s">
        <v>524</v>
      </c>
      <c r="K98" s="97" t="s">
        <v>524</v>
      </c>
      <c r="L98" s="97" t="s">
        <v>524</v>
      </c>
      <c r="M98" s="97" t="s">
        <v>524</v>
      </c>
      <c r="N98" s="97" t="s">
        <v>524</v>
      </c>
      <c r="O98" s="360">
        <v>0.39999999999999997</v>
      </c>
      <c r="P98" s="99"/>
      <c r="Q98" s="99"/>
      <c r="R98" s="99"/>
      <c r="S98" s="99"/>
      <c r="T98" s="99"/>
      <c r="U98" s="99"/>
      <c r="V98" s="99"/>
      <c r="W98" s="99"/>
      <c r="X98" s="99"/>
      <c r="Y98" s="99"/>
      <c r="Z98" s="99"/>
      <c r="AA98" s="99"/>
      <c r="AB98" s="99"/>
      <c r="AC98" s="99"/>
      <c r="AD98" s="99"/>
      <c r="AE98" s="99"/>
      <c r="AF98" s="99"/>
      <c r="AG98" s="99"/>
      <c r="AH98" s="99"/>
    </row>
    <row r="99" spans="3:34">
      <c r="C99" s="3" t="s">
        <v>86</v>
      </c>
      <c r="D99" s="3" t="s">
        <v>172</v>
      </c>
      <c r="E99" s="3" t="s">
        <v>173</v>
      </c>
      <c r="F99" s="3" t="s">
        <v>628</v>
      </c>
      <c r="G99" s="97" t="s">
        <v>524</v>
      </c>
      <c r="H99" s="97" t="s">
        <v>524</v>
      </c>
      <c r="I99" s="97" t="s">
        <v>524</v>
      </c>
      <c r="J99" s="97" t="s">
        <v>524</v>
      </c>
      <c r="K99" s="97" t="s">
        <v>524</v>
      </c>
      <c r="L99" s="97" t="s">
        <v>524</v>
      </c>
      <c r="M99" s="97" t="s">
        <v>524</v>
      </c>
      <c r="N99" s="97" t="s">
        <v>524</v>
      </c>
      <c r="O99" s="360">
        <v>0.94999999999999984</v>
      </c>
      <c r="P99" s="99"/>
      <c r="Q99" s="99"/>
      <c r="R99" s="99"/>
      <c r="S99" s="99"/>
      <c r="T99" s="99"/>
      <c r="U99" s="99"/>
      <c r="V99" s="99"/>
      <c r="W99" s="99"/>
      <c r="X99" s="99"/>
      <c r="Y99" s="99"/>
      <c r="Z99" s="99"/>
      <c r="AA99" s="99"/>
      <c r="AB99" s="99"/>
      <c r="AC99" s="99"/>
      <c r="AD99" s="99"/>
      <c r="AE99" s="99"/>
      <c r="AF99" s="99"/>
      <c r="AG99" s="99"/>
      <c r="AH99" s="99"/>
    </row>
    <row r="100" spans="3:34">
      <c r="C100" s="3" t="s">
        <v>86</v>
      </c>
      <c r="D100" s="3" t="s">
        <v>174</v>
      </c>
      <c r="E100" s="3" t="s">
        <v>175</v>
      </c>
      <c r="F100" s="3" t="s">
        <v>628</v>
      </c>
      <c r="G100" s="97" t="s">
        <v>524</v>
      </c>
      <c r="H100" s="97" t="s">
        <v>524</v>
      </c>
      <c r="I100" s="97" t="s">
        <v>524</v>
      </c>
      <c r="J100" s="97" t="s">
        <v>524</v>
      </c>
      <c r="K100" s="97" t="s">
        <v>524</v>
      </c>
      <c r="L100" s="97" t="s">
        <v>524</v>
      </c>
      <c r="M100" s="97" t="s">
        <v>524</v>
      </c>
      <c r="N100" s="97" t="s">
        <v>524</v>
      </c>
      <c r="O100" s="360">
        <v>0.9</v>
      </c>
      <c r="P100" s="99"/>
      <c r="Q100" s="99"/>
      <c r="R100" s="99"/>
      <c r="S100" s="99"/>
      <c r="T100" s="99"/>
      <c r="U100" s="99"/>
      <c r="V100" s="99"/>
      <c r="W100" s="99"/>
      <c r="X100" s="99"/>
      <c r="Y100" s="99"/>
      <c r="Z100" s="99"/>
      <c r="AA100" s="99"/>
      <c r="AB100" s="99"/>
      <c r="AC100" s="99"/>
      <c r="AD100" s="99"/>
      <c r="AE100" s="99"/>
      <c r="AF100" s="99"/>
      <c r="AG100" s="99"/>
      <c r="AH100" s="99"/>
    </row>
    <row r="101" spans="3:34">
      <c r="C101" s="3" t="s">
        <v>86</v>
      </c>
      <c r="D101" s="3" t="s">
        <v>176</v>
      </c>
      <c r="E101" s="3" t="s">
        <v>177</v>
      </c>
      <c r="F101" s="3" t="s">
        <v>628</v>
      </c>
      <c r="G101" s="97" t="s">
        <v>524</v>
      </c>
      <c r="H101" s="97" t="s">
        <v>524</v>
      </c>
      <c r="I101" s="97" t="s">
        <v>524</v>
      </c>
      <c r="J101" s="97" t="s">
        <v>524</v>
      </c>
      <c r="K101" s="97" t="s">
        <v>524</v>
      </c>
      <c r="L101" s="97" t="s">
        <v>524</v>
      </c>
      <c r="M101" s="97" t="s">
        <v>524</v>
      </c>
      <c r="N101" s="97" t="s">
        <v>524</v>
      </c>
      <c r="O101" s="360">
        <v>0.3</v>
      </c>
      <c r="P101" s="99"/>
      <c r="Q101" s="99"/>
      <c r="R101" s="99"/>
      <c r="S101" s="99"/>
      <c r="T101" s="99"/>
      <c r="U101" s="99"/>
      <c r="V101" s="99"/>
      <c r="W101" s="99"/>
      <c r="X101" s="99"/>
      <c r="Y101" s="99"/>
      <c r="Z101" s="99"/>
      <c r="AA101" s="99"/>
      <c r="AB101" s="99"/>
      <c r="AC101" s="99"/>
      <c r="AD101" s="99"/>
      <c r="AE101" s="99"/>
      <c r="AF101" s="99"/>
      <c r="AG101" s="99"/>
      <c r="AH101" s="99"/>
    </row>
    <row r="102" spans="3:34">
      <c r="C102" s="3" t="s">
        <v>86</v>
      </c>
      <c r="D102" s="3" t="s">
        <v>178</v>
      </c>
      <c r="E102" s="3" t="s">
        <v>179</v>
      </c>
      <c r="F102" s="3" t="s">
        <v>628</v>
      </c>
      <c r="G102" s="97" t="s">
        <v>524</v>
      </c>
      <c r="H102" s="97" t="s">
        <v>524</v>
      </c>
      <c r="I102" s="97" t="s">
        <v>524</v>
      </c>
      <c r="J102" s="97" t="s">
        <v>524</v>
      </c>
      <c r="K102" s="97" t="s">
        <v>524</v>
      </c>
      <c r="L102" s="97" t="s">
        <v>524</v>
      </c>
      <c r="M102" s="97" t="s">
        <v>524</v>
      </c>
      <c r="N102" s="97" t="s">
        <v>524</v>
      </c>
      <c r="O102" s="360">
        <v>0.5</v>
      </c>
      <c r="P102" s="99"/>
      <c r="Q102" s="99"/>
      <c r="R102" s="99"/>
      <c r="S102" s="99"/>
      <c r="T102" s="99"/>
      <c r="U102" s="99"/>
      <c r="V102" s="99"/>
      <c r="W102" s="99"/>
      <c r="X102" s="99"/>
      <c r="Y102" s="99"/>
      <c r="Z102" s="99"/>
      <c r="AA102" s="99"/>
      <c r="AB102" s="99"/>
      <c r="AC102" s="99"/>
      <c r="AD102" s="99"/>
      <c r="AE102" s="99"/>
      <c r="AF102" s="99"/>
      <c r="AG102" s="99"/>
      <c r="AH102" s="99"/>
    </row>
    <row r="103" spans="3:34">
      <c r="C103" s="3" t="s">
        <v>86</v>
      </c>
      <c r="D103" s="3" t="s">
        <v>180</v>
      </c>
      <c r="E103" s="3" t="s">
        <v>181</v>
      </c>
      <c r="F103" s="3" t="s">
        <v>628</v>
      </c>
      <c r="G103" s="97" t="s">
        <v>524</v>
      </c>
      <c r="H103" s="97" t="s">
        <v>524</v>
      </c>
      <c r="I103" s="97" t="s">
        <v>524</v>
      </c>
      <c r="J103" s="97" t="s">
        <v>524</v>
      </c>
      <c r="K103" s="97" t="s">
        <v>524</v>
      </c>
      <c r="L103" s="97" t="s">
        <v>524</v>
      </c>
      <c r="M103" s="97" t="s">
        <v>524</v>
      </c>
      <c r="N103" s="97" t="s">
        <v>524</v>
      </c>
      <c r="O103" s="360">
        <v>0.19999999999999998</v>
      </c>
      <c r="P103" s="99"/>
      <c r="Q103" s="99"/>
      <c r="R103" s="99"/>
      <c r="S103" s="99"/>
      <c r="T103" s="99"/>
      <c r="U103" s="99"/>
      <c r="V103" s="99"/>
      <c r="W103" s="99"/>
      <c r="X103" s="99"/>
      <c r="Y103" s="99"/>
      <c r="Z103" s="99"/>
      <c r="AA103" s="99"/>
      <c r="AB103" s="99"/>
      <c r="AC103" s="99"/>
      <c r="AD103" s="99"/>
      <c r="AE103" s="99"/>
      <c r="AF103" s="99"/>
      <c r="AG103" s="99"/>
      <c r="AH103" s="99"/>
    </row>
    <row r="104" spans="3:34">
      <c r="C104" s="3" t="s">
        <v>86</v>
      </c>
      <c r="D104" s="3" t="s">
        <v>182</v>
      </c>
      <c r="E104" s="3" t="s">
        <v>183</v>
      </c>
      <c r="F104" s="3" t="s">
        <v>628</v>
      </c>
      <c r="G104" s="97" t="s">
        <v>524</v>
      </c>
      <c r="H104" s="97" t="s">
        <v>524</v>
      </c>
      <c r="I104" s="97" t="s">
        <v>524</v>
      </c>
      <c r="J104" s="97" t="s">
        <v>524</v>
      </c>
      <c r="K104" s="97" t="s">
        <v>524</v>
      </c>
      <c r="L104" s="97" t="s">
        <v>524</v>
      </c>
      <c r="M104" s="97" t="s">
        <v>524</v>
      </c>
      <c r="N104" s="97" t="s">
        <v>524</v>
      </c>
      <c r="O104" s="360">
        <v>0.3</v>
      </c>
      <c r="P104" s="99"/>
      <c r="Q104" s="99"/>
      <c r="R104" s="99"/>
      <c r="S104" s="99"/>
      <c r="T104" s="99"/>
      <c r="U104" s="99"/>
      <c r="V104" s="99"/>
      <c r="W104" s="99"/>
      <c r="X104" s="99"/>
      <c r="Y104" s="99"/>
      <c r="Z104" s="99"/>
      <c r="AA104" s="99"/>
      <c r="AB104" s="99"/>
      <c r="AC104" s="99"/>
      <c r="AD104" s="99"/>
      <c r="AE104" s="99"/>
      <c r="AF104" s="99"/>
      <c r="AG104" s="99"/>
      <c r="AH104" s="99"/>
    </row>
    <row r="105" spans="3:34">
      <c r="C105" s="3" t="s">
        <v>86</v>
      </c>
      <c r="D105" s="3" t="s">
        <v>184</v>
      </c>
      <c r="E105" s="3" t="s">
        <v>185</v>
      </c>
      <c r="F105" s="3" t="s">
        <v>628</v>
      </c>
      <c r="G105" s="97" t="s">
        <v>524</v>
      </c>
      <c r="H105" s="97" t="s">
        <v>524</v>
      </c>
      <c r="I105" s="97" t="s">
        <v>524</v>
      </c>
      <c r="J105" s="97" t="s">
        <v>524</v>
      </c>
      <c r="K105" s="97" t="s">
        <v>524</v>
      </c>
      <c r="L105" s="97" t="s">
        <v>524</v>
      </c>
      <c r="M105" s="97" t="s">
        <v>524</v>
      </c>
      <c r="N105" s="97" t="s">
        <v>524</v>
      </c>
      <c r="O105" s="360">
        <v>0.3</v>
      </c>
      <c r="P105" s="99"/>
      <c r="Q105" s="99"/>
      <c r="R105" s="99"/>
      <c r="S105" s="99"/>
      <c r="T105" s="99"/>
      <c r="U105" s="99"/>
      <c r="V105" s="99"/>
      <c r="W105" s="99"/>
      <c r="X105" s="99"/>
      <c r="Y105" s="99"/>
      <c r="Z105" s="99"/>
      <c r="AA105" s="99"/>
      <c r="AB105" s="99"/>
      <c r="AC105" s="99"/>
      <c r="AD105" s="99"/>
      <c r="AE105" s="99"/>
      <c r="AF105" s="99"/>
      <c r="AG105" s="99"/>
      <c r="AH105" s="99"/>
    </row>
    <row r="106" spans="3:34">
      <c r="C106" s="3" t="s">
        <v>86</v>
      </c>
      <c r="D106" s="3" t="s">
        <v>186</v>
      </c>
      <c r="E106" s="3" t="s">
        <v>187</v>
      </c>
      <c r="F106" s="3" t="s">
        <v>628</v>
      </c>
      <c r="G106" s="97" t="s">
        <v>524</v>
      </c>
      <c r="H106" s="97" t="s">
        <v>524</v>
      </c>
      <c r="I106" s="97" t="s">
        <v>524</v>
      </c>
      <c r="J106" s="97" t="s">
        <v>524</v>
      </c>
      <c r="K106" s="97" t="s">
        <v>524</v>
      </c>
      <c r="L106" s="97" t="s">
        <v>524</v>
      </c>
      <c r="M106" s="97" t="s">
        <v>524</v>
      </c>
      <c r="N106" s="97" t="s">
        <v>524</v>
      </c>
      <c r="O106" s="360">
        <v>0.35000000000000003</v>
      </c>
      <c r="P106" s="99"/>
      <c r="Q106" s="99"/>
      <c r="R106" s="99"/>
      <c r="S106" s="99"/>
      <c r="T106" s="99"/>
      <c r="U106" s="99"/>
      <c r="V106" s="99"/>
      <c r="W106" s="99"/>
      <c r="X106" s="99"/>
      <c r="Y106" s="99"/>
      <c r="Z106" s="99"/>
      <c r="AA106" s="99"/>
      <c r="AB106" s="99"/>
      <c r="AC106" s="99"/>
      <c r="AD106" s="99"/>
      <c r="AE106" s="99"/>
      <c r="AF106" s="99"/>
      <c r="AG106" s="99"/>
      <c r="AH106" s="99"/>
    </row>
    <row r="107" spans="3:34">
      <c r="C107" s="3" t="s">
        <v>86</v>
      </c>
      <c r="D107" s="3" t="s">
        <v>188</v>
      </c>
      <c r="E107" s="3" t="s">
        <v>189</v>
      </c>
      <c r="F107" s="3" t="s">
        <v>628</v>
      </c>
      <c r="G107" s="97" t="s">
        <v>524</v>
      </c>
      <c r="H107" s="97" t="s">
        <v>524</v>
      </c>
      <c r="I107" s="97" t="s">
        <v>524</v>
      </c>
      <c r="J107" s="97" t="s">
        <v>524</v>
      </c>
      <c r="K107" s="97" t="s">
        <v>524</v>
      </c>
      <c r="L107" s="97" t="s">
        <v>524</v>
      </c>
      <c r="M107" s="97" t="s">
        <v>524</v>
      </c>
      <c r="N107" s="97" t="s">
        <v>524</v>
      </c>
      <c r="O107" s="360">
        <v>0.85</v>
      </c>
      <c r="P107" s="99"/>
      <c r="Q107" s="99"/>
      <c r="R107" s="99"/>
      <c r="S107" s="99"/>
      <c r="T107" s="99"/>
      <c r="U107" s="99"/>
      <c r="V107" s="99"/>
      <c r="W107" s="99"/>
      <c r="X107" s="99"/>
      <c r="Y107" s="99"/>
      <c r="Z107" s="99"/>
      <c r="AA107" s="99"/>
      <c r="AB107" s="99"/>
      <c r="AC107" s="99"/>
      <c r="AD107" s="99"/>
      <c r="AE107" s="99"/>
      <c r="AF107" s="99"/>
      <c r="AG107" s="99"/>
      <c r="AH107" s="99"/>
    </row>
    <row r="108" spans="3:34">
      <c r="C108" s="3" t="s">
        <v>86</v>
      </c>
      <c r="D108" s="3" t="s">
        <v>190</v>
      </c>
      <c r="E108" s="3" t="s">
        <v>191</v>
      </c>
      <c r="F108" s="3" t="s">
        <v>628</v>
      </c>
      <c r="G108" s="97" t="s">
        <v>524</v>
      </c>
      <c r="H108" s="97" t="s">
        <v>524</v>
      </c>
      <c r="I108" s="97" t="s">
        <v>524</v>
      </c>
      <c r="J108" s="97" t="s">
        <v>524</v>
      </c>
      <c r="K108" s="97" t="s">
        <v>524</v>
      </c>
      <c r="L108" s="97" t="s">
        <v>524</v>
      </c>
      <c r="M108" s="97" t="s">
        <v>524</v>
      </c>
      <c r="N108" s="97" t="s">
        <v>524</v>
      </c>
      <c r="O108" s="360">
        <v>0.85</v>
      </c>
      <c r="P108" s="99"/>
      <c r="Q108" s="99"/>
      <c r="R108" s="99"/>
      <c r="S108" s="99"/>
      <c r="T108" s="99"/>
      <c r="U108" s="99"/>
      <c r="V108" s="99"/>
      <c r="W108" s="99"/>
      <c r="X108" s="99"/>
      <c r="Y108" s="99"/>
      <c r="Z108" s="99"/>
      <c r="AA108" s="99"/>
      <c r="AB108" s="99"/>
      <c r="AC108" s="99"/>
      <c r="AD108" s="99"/>
      <c r="AE108" s="99"/>
      <c r="AF108" s="99"/>
      <c r="AG108" s="99"/>
      <c r="AH108" s="99"/>
    </row>
    <row r="109" spans="3:34">
      <c r="C109" s="3" t="s">
        <v>86</v>
      </c>
      <c r="D109" s="3" t="s">
        <v>192</v>
      </c>
      <c r="E109" s="3" t="s">
        <v>193</v>
      </c>
      <c r="F109" s="3" t="s">
        <v>628</v>
      </c>
      <c r="G109" s="97" t="s">
        <v>524</v>
      </c>
      <c r="H109" s="97" t="s">
        <v>524</v>
      </c>
      <c r="I109" s="97" t="s">
        <v>524</v>
      </c>
      <c r="J109" s="97" t="s">
        <v>524</v>
      </c>
      <c r="K109" s="97" t="s">
        <v>524</v>
      </c>
      <c r="L109" s="97" t="s">
        <v>524</v>
      </c>
      <c r="M109" s="97" t="s">
        <v>524</v>
      </c>
      <c r="N109" s="97" t="s">
        <v>524</v>
      </c>
      <c r="O109" s="360">
        <v>0.3</v>
      </c>
      <c r="P109" s="99"/>
      <c r="Q109" s="99"/>
      <c r="R109" s="99"/>
      <c r="S109" s="99"/>
      <c r="T109" s="99"/>
      <c r="U109" s="99"/>
      <c r="V109" s="99"/>
      <c r="W109" s="99"/>
      <c r="X109" s="99"/>
      <c r="Y109" s="99"/>
      <c r="Z109" s="99"/>
      <c r="AA109" s="99"/>
      <c r="AB109" s="99"/>
      <c r="AC109" s="99"/>
      <c r="AD109" s="99"/>
      <c r="AE109" s="99"/>
      <c r="AF109" s="99"/>
      <c r="AG109" s="99"/>
      <c r="AH109" s="99"/>
    </row>
    <row r="110" spans="3:34">
      <c r="C110" s="3" t="s">
        <v>86</v>
      </c>
      <c r="D110" s="3" t="s">
        <v>194</v>
      </c>
      <c r="E110" s="3" t="s">
        <v>195</v>
      </c>
      <c r="F110" s="3" t="s">
        <v>628</v>
      </c>
      <c r="G110" s="97" t="s">
        <v>524</v>
      </c>
      <c r="H110" s="97" t="s">
        <v>524</v>
      </c>
      <c r="I110" s="97" t="s">
        <v>524</v>
      </c>
      <c r="J110" s="97" t="s">
        <v>524</v>
      </c>
      <c r="K110" s="97" t="s">
        <v>524</v>
      </c>
      <c r="L110" s="97" t="s">
        <v>524</v>
      </c>
      <c r="M110" s="97" t="s">
        <v>524</v>
      </c>
      <c r="N110" s="97" t="s">
        <v>524</v>
      </c>
      <c r="O110" s="360">
        <v>0.3</v>
      </c>
      <c r="P110" s="99"/>
      <c r="Q110" s="99"/>
      <c r="R110" s="99"/>
      <c r="S110" s="99"/>
      <c r="T110" s="99"/>
      <c r="U110" s="99"/>
      <c r="V110" s="99"/>
      <c r="W110" s="99"/>
      <c r="X110" s="99"/>
      <c r="Y110" s="99"/>
      <c r="Z110" s="99"/>
      <c r="AA110" s="99"/>
      <c r="AB110" s="99"/>
      <c r="AC110" s="99"/>
      <c r="AD110" s="99"/>
      <c r="AE110" s="99"/>
      <c r="AF110" s="99"/>
      <c r="AG110" s="99"/>
      <c r="AH110" s="99"/>
    </row>
    <row r="111" spans="3:34">
      <c r="C111" s="3" t="s">
        <v>86</v>
      </c>
      <c r="D111" s="3" t="s">
        <v>196</v>
      </c>
      <c r="E111" s="3" t="s">
        <v>197</v>
      </c>
      <c r="F111" s="3" t="s">
        <v>628</v>
      </c>
      <c r="G111" s="97" t="s">
        <v>524</v>
      </c>
      <c r="H111" s="97" t="s">
        <v>524</v>
      </c>
      <c r="I111" s="97" t="s">
        <v>524</v>
      </c>
      <c r="J111" s="97" t="s">
        <v>524</v>
      </c>
      <c r="K111" s="97" t="s">
        <v>524</v>
      </c>
      <c r="L111" s="97" t="s">
        <v>524</v>
      </c>
      <c r="M111" s="97" t="s">
        <v>524</v>
      </c>
      <c r="N111" s="97" t="s">
        <v>524</v>
      </c>
      <c r="O111" s="360">
        <v>0.94999999999999984</v>
      </c>
      <c r="P111" s="99"/>
      <c r="Q111" s="99"/>
      <c r="R111" s="99"/>
      <c r="S111" s="99"/>
      <c r="T111" s="99"/>
      <c r="U111" s="99"/>
      <c r="V111" s="99"/>
      <c r="W111" s="99"/>
      <c r="X111" s="99"/>
      <c r="Y111" s="99"/>
      <c r="Z111" s="99"/>
      <c r="AA111" s="99"/>
      <c r="AB111" s="99"/>
      <c r="AC111" s="99"/>
      <c r="AD111" s="99"/>
      <c r="AE111" s="99"/>
      <c r="AF111" s="99"/>
      <c r="AG111" s="99"/>
      <c r="AH111" s="99"/>
    </row>
    <row r="112" spans="3:34">
      <c r="C112" s="3" t="s">
        <v>86</v>
      </c>
      <c r="D112" s="3" t="s">
        <v>198</v>
      </c>
      <c r="E112" s="3" t="s">
        <v>199</v>
      </c>
      <c r="F112" s="3" t="s">
        <v>628</v>
      </c>
      <c r="G112" s="97" t="s">
        <v>524</v>
      </c>
      <c r="H112" s="97" t="s">
        <v>524</v>
      </c>
      <c r="I112" s="97" t="s">
        <v>524</v>
      </c>
      <c r="J112" s="97" t="s">
        <v>524</v>
      </c>
      <c r="K112" s="97" t="s">
        <v>524</v>
      </c>
      <c r="L112" s="97" t="s">
        <v>524</v>
      </c>
      <c r="M112" s="97" t="s">
        <v>524</v>
      </c>
      <c r="N112" s="97" t="s">
        <v>524</v>
      </c>
      <c r="O112" s="360">
        <v>0.25</v>
      </c>
      <c r="P112" s="99"/>
      <c r="Q112" s="99"/>
      <c r="R112" s="99"/>
      <c r="S112" s="99"/>
      <c r="T112" s="99"/>
      <c r="U112" s="99"/>
      <c r="V112" s="99"/>
      <c r="W112" s="99"/>
      <c r="X112" s="99"/>
      <c r="Y112" s="99"/>
      <c r="Z112" s="99"/>
      <c r="AA112" s="99"/>
      <c r="AB112" s="99"/>
      <c r="AC112" s="99"/>
      <c r="AD112" s="99"/>
      <c r="AE112" s="99"/>
      <c r="AF112" s="99"/>
      <c r="AG112" s="99"/>
      <c r="AH112" s="99"/>
    </row>
    <row r="113" spans="3:34">
      <c r="C113" s="3" t="s">
        <v>86</v>
      </c>
      <c r="D113" s="3" t="s">
        <v>200</v>
      </c>
      <c r="E113" s="3" t="s">
        <v>201</v>
      </c>
      <c r="F113" s="3" t="s">
        <v>628</v>
      </c>
      <c r="G113" s="97" t="s">
        <v>524</v>
      </c>
      <c r="H113" s="97" t="s">
        <v>524</v>
      </c>
      <c r="I113" s="97" t="s">
        <v>524</v>
      </c>
      <c r="J113" s="97" t="s">
        <v>524</v>
      </c>
      <c r="K113" s="97" t="s">
        <v>524</v>
      </c>
      <c r="L113" s="97" t="s">
        <v>524</v>
      </c>
      <c r="M113" s="97" t="s">
        <v>524</v>
      </c>
      <c r="N113" s="97" t="s">
        <v>524</v>
      </c>
      <c r="O113" s="360">
        <v>0.65</v>
      </c>
      <c r="P113" s="99"/>
      <c r="Q113" s="99"/>
      <c r="R113" s="99"/>
      <c r="S113" s="99"/>
      <c r="T113" s="99"/>
      <c r="U113" s="99"/>
      <c r="V113" s="99"/>
      <c r="W113" s="99"/>
      <c r="X113" s="99"/>
      <c r="Y113" s="99"/>
      <c r="Z113" s="99"/>
      <c r="AA113" s="99"/>
      <c r="AB113" s="99"/>
      <c r="AC113" s="99"/>
      <c r="AD113" s="99"/>
      <c r="AE113" s="99"/>
      <c r="AF113" s="99"/>
      <c r="AG113" s="99"/>
      <c r="AH113" s="99"/>
    </row>
    <row r="114" spans="3:34">
      <c r="C114" s="3" t="s">
        <v>86</v>
      </c>
      <c r="D114" s="3" t="s">
        <v>202</v>
      </c>
      <c r="E114" s="3" t="s">
        <v>203</v>
      </c>
      <c r="F114" s="3" t="s">
        <v>628</v>
      </c>
      <c r="G114" s="97" t="s">
        <v>524</v>
      </c>
      <c r="H114" s="97" t="s">
        <v>524</v>
      </c>
      <c r="I114" s="97" t="s">
        <v>524</v>
      </c>
      <c r="J114" s="97" t="s">
        <v>524</v>
      </c>
      <c r="K114" s="97" t="s">
        <v>524</v>
      </c>
      <c r="L114" s="97" t="s">
        <v>524</v>
      </c>
      <c r="M114" s="97" t="s">
        <v>524</v>
      </c>
      <c r="N114" s="97" t="s">
        <v>524</v>
      </c>
      <c r="O114" s="360">
        <v>0.70000000000000007</v>
      </c>
      <c r="P114" s="99"/>
      <c r="Q114" s="99"/>
      <c r="R114" s="99"/>
      <c r="S114" s="99"/>
      <c r="T114" s="99"/>
      <c r="U114" s="99"/>
      <c r="V114" s="99"/>
      <c r="W114" s="99"/>
      <c r="X114" s="99"/>
      <c r="Y114" s="99"/>
      <c r="Z114" s="99"/>
      <c r="AA114" s="99"/>
      <c r="AB114" s="99"/>
      <c r="AC114" s="99"/>
      <c r="AD114" s="99"/>
      <c r="AE114" s="99"/>
      <c r="AF114" s="99"/>
      <c r="AG114" s="99"/>
      <c r="AH114" s="99"/>
    </row>
    <row r="115" spans="3:34">
      <c r="C115" s="3" t="s">
        <v>86</v>
      </c>
      <c r="D115" s="3" t="s">
        <v>204</v>
      </c>
      <c r="E115" s="3" t="s">
        <v>205</v>
      </c>
      <c r="F115" s="3" t="s">
        <v>628</v>
      </c>
      <c r="G115" s="97" t="s">
        <v>524</v>
      </c>
      <c r="H115" s="97" t="s">
        <v>524</v>
      </c>
      <c r="I115" s="97" t="s">
        <v>524</v>
      </c>
      <c r="J115" s="97" t="s">
        <v>524</v>
      </c>
      <c r="K115" s="97" t="s">
        <v>524</v>
      </c>
      <c r="L115" s="97" t="s">
        <v>524</v>
      </c>
      <c r="M115" s="97" t="s">
        <v>524</v>
      </c>
      <c r="N115" s="97" t="s">
        <v>524</v>
      </c>
      <c r="O115" s="360">
        <v>0.19999999999999998</v>
      </c>
      <c r="P115" s="99"/>
      <c r="Q115" s="99"/>
      <c r="R115" s="99"/>
      <c r="S115" s="99"/>
      <c r="T115" s="99"/>
      <c r="U115" s="99"/>
      <c r="V115" s="99"/>
      <c r="W115" s="99"/>
      <c r="X115" s="99"/>
      <c r="Y115" s="99"/>
      <c r="Z115" s="99"/>
      <c r="AA115" s="99"/>
      <c r="AB115" s="99"/>
      <c r="AC115" s="99"/>
      <c r="AD115" s="99"/>
      <c r="AE115" s="99"/>
      <c r="AF115" s="99"/>
      <c r="AG115" s="99"/>
      <c r="AH115" s="99"/>
    </row>
    <row r="116" spans="3:34">
      <c r="C116" s="3" t="s">
        <v>86</v>
      </c>
      <c r="D116" s="3" t="s">
        <v>206</v>
      </c>
      <c r="E116" s="3" t="s">
        <v>207</v>
      </c>
      <c r="F116" s="3" t="s">
        <v>628</v>
      </c>
      <c r="G116" s="97" t="s">
        <v>524</v>
      </c>
      <c r="H116" s="97" t="s">
        <v>524</v>
      </c>
      <c r="I116" s="97" t="s">
        <v>524</v>
      </c>
      <c r="J116" s="97" t="s">
        <v>524</v>
      </c>
      <c r="K116" s="97" t="s">
        <v>524</v>
      </c>
      <c r="L116" s="97" t="s">
        <v>524</v>
      </c>
      <c r="M116" s="97" t="s">
        <v>524</v>
      </c>
      <c r="N116" s="97" t="s">
        <v>524</v>
      </c>
      <c r="O116" s="360">
        <v>0.19999999999999998</v>
      </c>
      <c r="P116" s="99"/>
      <c r="Q116" s="99"/>
      <c r="R116" s="99"/>
      <c r="S116" s="99"/>
      <c r="T116" s="99"/>
      <c r="U116" s="99"/>
      <c r="V116" s="99"/>
      <c r="W116" s="99"/>
      <c r="X116" s="99"/>
      <c r="Y116" s="99"/>
      <c r="Z116" s="99"/>
      <c r="AA116" s="99"/>
      <c r="AB116" s="99"/>
      <c r="AC116" s="99"/>
      <c r="AD116" s="99"/>
      <c r="AE116" s="99"/>
      <c r="AF116" s="99"/>
      <c r="AG116" s="99"/>
      <c r="AH116" s="99"/>
    </row>
    <row r="117" spans="3:34">
      <c r="C117" s="3" t="s">
        <v>86</v>
      </c>
      <c r="D117" s="3" t="s">
        <v>208</v>
      </c>
      <c r="E117" s="3" t="s">
        <v>209</v>
      </c>
      <c r="F117" s="3" t="s">
        <v>628</v>
      </c>
      <c r="G117" s="97" t="s">
        <v>524</v>
      </c>
      <c r="H117" s="97" t="s">
        <v>524</v>
      </c>
      <c r="I117" s="97" t="s">
        <v>524</v>
      </c>
      <c r="J117" s="97" t="s">
        <v>524</v>
      </c>
      <c r="K117" s="97" t="s">
        <v>524</v>
      </c>
      <c r="L117" s="97" t="s">
        <v>524</v>
      </c>
      <c r="M117" s="97" t="s">
        <v>524</v>
      </c>
      <c r="N117" s="97" t="s">
        <v>524</v>
      </c>
      <c r="O117" s="360">
        <v>0.19999999999999998</v>
      </c>
      <c r="P117" s="99"/>
      <c r="Q117" s="99"/>
      <c r="R117" s="99"/>
      <c r="S117" s="99"/>
      <c r="T117" s="99"/>
      <c r="U117" s="99"/>
      <c r="V117" s="99"/>
      <c r="W117" s="99"/>
      <c r="X117" s="99"/>
      <c r="Y117" s="99"/>
      <c r="Z117" s="99"/>
      <c r="AA117" s="99"/>
      <c r="AB117" s="99"/>
      <c r="AC117" s="99"/>
      <c r="AD117" s="99"/>
      <c r="AE117" s="99"/>
      <c r="AF117" s="99"/>
      <c r="AG117" s="99"/>
      <c r="AH117" s="99"/>
    </row>
    <row r="118" spans="3:34">
      <c r="C118" s="3" t="s">
        <v>86</v>
      </c>
      <c r="D118" s="3" t="s">
        <v>210</v>
      </c>
      <c r="E118" s="3" t="s">
        <v>211</v>
      </c>
      <c r="F118" s="3" t="s">
        <v>628</v>
      </c>
      <c r="G118" s="97" t="s">
        <v>524</v>
      </c>
      <c r="H118" s="97" t="s">
        <v>524</v>
      </c>
      <c r="I118" s="97" t="s">
        <v>524</v>
      </c>
      <c r="J118" s="97" t="s">
        <v>524</v>
      </c>
      <c r="K118" s="97" t="s">
        <v>524</v>
      </c>
      <c r="L118" s="97" t="s">
        <v>524</v>
      </c>
      <c r="M118" s="97" t="s">
        <v>524</v>
      </c>
      <c r="N118" s="97" t="s">
        <v>524</v>
      </c>
      <c r="O118" s="360">
        <v>0.19999999999999998</v>
      </c>
      <c r="P118" s="99"/>
      <c r="Q118" s="99"/>
      <c r="R118" s="99"/>
      <c r="S118" s="99"/>
      <c r="T118" s="99"/>
      <c r="U118" s="99"/>
      <c r="V118" s="99"/>
      <c r="W118" s="99"/>
      <c r="X118" s="99"/>
      <c r="Y118" s="99"/>
      <c r="Z118" s="99"/>
      <c r="AA118" s="99"/>
      <c r="AB118" s="99"/>
      <c r="AC118" s="99"/>
      <c r="AD118" s="99"/>
      <c r="AE118" s="99"/>
      <c r="AF118" s="99"/>
      <c r="AG118" s="99"/>
      <c r="AH118" s="99"/>
    </row>
    <row r="119" spans="3:34">
      <c r="C119" s="3" t="s">
        <v>86</v>
      </c>
      <c r="D119" s="3" t="s">
        <v>212</v>
      </c>
      <c r="E119" s="3" t="s">
        <v>213</v>
      </c>
      <c r="F119" s="3" t="s">
        <v>628</v>
      </c>
      <c r="G119" s="97" t="s">
        <v>524</v>
      </c>
      <c r="H119" s="97" t="s">
        <v>524</v>
      </c>
      <c r="I119" s="97" t="s">
        <v>524</v>
      </c>
      <c r="J119" s="97" t="s">
        <v>524</v>
      </c>
      <c r="K119" s="97" t="s">
        <v>524</v>
      </c>
      <c r="L119" s="97" t="s">
        <v>524</v>
      </c>
      <c r="M119" s="97" t="s">
        <v>524</v>
      </c>
      <c r="N119" s="97" t="s">
        <v>524</v>
      </c>
      <c r="O119" s="360">
        <v>0.85</v>
      </c>
      <c r="P119" s="99"/>
      <c r="Q119" s="99"/>
      <c r="R119" s="99"/>
      <c r="S119" s="99"/>
      <c r="T119" s="99"/>
      <c r="U119" s="99"/>
      <c r="V119" s="99"/>
      <c r="W119" s="99"/>
      <c r="X119" s="99"/>
      <c r="Y119" s="99"/>
      <c r="Z119" s="99"/>
      <c r="AA119" s="99"/>
      <c r="AB119" s="99"/>
      <c r="AC119" s="99"/>
      <c r="AD119" s="99"/>
      <c r="AE119" s="99"/>
      <c r="AF119" s="99"/>
      <c r="AG119" s="99"/>
      <c r="AH119" s="99"/>
    </row>
    <row r="120" spans="3:34">
      <c r="C120" s="3" t="s">
        <v>86</v>
      </c>
      <c r="D120" s="3" t="s">
        <v>214</v>
      </c>
      <c r="E120" s="3" t="s">
        <v>215</v>
      </c>
      <c r="F120" s="3" t="s">
        <v>628</v>
      </c>
      <c r="G120" s="97" t="s">
        <v>524</v>
      </c>
      <c r="H120" s="97" t="s">
        <v>524</v>
      </c>
      <c r="I120" s="97" t="s">
        <v>524</v>
      </c>
      <c r="J120" s="97" t="s">
        <v>524</v>
      </c>
      <c r="K120" s="97" t="s">
        <v>524</v>
      </c>
      <c r="L120" s="97" t="s">
        <v>524</v>
      </c>
      <c r="M120" s="97" t="s">
        <v>524</v>
      </c>
      <c r="N120" s="97" t="s">
        <v>524</v>
      </c>
      <c r="O120" s="360">
        <v>0.89999999999999991</v>
      </c>
      <c r="P120" s="99"/>
      <c r="Q120" s="99"/>
      <c r="R120" s="99"/>
      <c r="S120" s="99"/>
      <c r="T120" s="99"/>
      <c r="U120" s="99"/>
      <c r="V120" s="99"/>
      <c r="W120" s="99"/>
      <c r="X120" s="99"/>
      <c r="Y120" s="99"/>
      <c r="Z120" s="99"/>
      <c r="AA120" s="99"/>
      <c r="AB120" s="99"/>
      <c r="AC120" s="99"/>
      <c r="AD120" s="99"/>
      <c r="AE120" s="99"/>
      <c r="AF120" s="99"/>
      <c r="AG120" s="99"/>
      <c r="AH120" s="99"/>
    </row>
    <row r="121" spans="3:34">
      <c r="C121" s="3" t="s">
        <v>86</v>
      </c>
      <c r="D121" s="3" t="s">
        <v>216</v>
      </c>
      <c r="E121" s="3" t="s">
        <v>217</v>
      </c>
      <c r="F121" s="3" t="s">
        <v>628</v>
      </c>
      <c r="G121" s="97" t="s">
        <v>524</v>
      </c>
      <c r="H121" s="97" t="s">
        <v>524</v>
      </c>
      <c r="I121" s="97" t="s">
        <v>524</v>
      </c>
      <c r="J121" s="97" t="s">
        <v>524</v>
      </c>
      <c r="K121" s="97" t="s">
        <v>524</v>
      </c>
      <c r="L121" s="97" t="s">
        <v>524</v>
      </c>
      <c r="M121" s="97" t="s">
        <v>524</v>
      </c>
      <c r="N121" s="97" t="s">
        <v>524</v>
      </c>
      <c r="O121" s="360">
        <v>0.79999999999999993</v>
      </c>
      <c r="P121" s="99"/>
      <c r="Q121" s="99"/>
      <c r="R121" s="99"/>
      <c r="S121" s="99"/>
      <c r="T121" s="99"/>
      <c r="U121" s="99"/>
      <c r="V121" s="99"/>
      <c r="W121" s="99"/>
      <c r="X121" s="99"/>
      <c r="Y121" s="99"/>
      <c r="Z121" s="99"/>
      <c r="AA121" s="99"/>
      <c r="AB121" s="99"/>
      <c r="AC121" s="99"/>
      <c r="AD121" s="99"/>
      <c r="AE121" s="99"/>
      <c r="AF121" s="99"/>
      <c r="AG121" s="99"/>
      <c r="AH121" s="99"/>
    </row>
    <row r="122" spans="3:34">
      <c r="C122" s="3" t="s">
        <v>86</v>
      </c>
      <c r="D122" s="3" t="s">
        <v>218</v>
      </c>
      <c r="E122" s="3" t="s">
        <v>219</v>
      </c>
      <c r="F122" s="3" t="s">
        <v>628</v>
      </c>
      <c r="G122" s="97" t="s">
        <v>524</v>
      </c>
      <c r="H122" s="97" t="s">
        <v>524</v>
      </c>
      <c r="I122" s="97" t="s">
        <v>524</v>
      </c>
      <c r="J122" s="97" t="s">
        <v>524</v>
      </c>
      <c r="K122" s="97" t="s">
        <v>524</v>
      </c>
      <c r="L122" s="97" t="s">
        <v>524</v>
      </c>
      <c r="M122" s="97" t="s">
        <v>524</v>
      </c>
      <c r="N122" s="97" t="s">
        <v>524</v>
      </c>
      <c r="O122" s="360">
        <v>0.79999999999999993</v>
      </c>
      <c r="P122" s="99"/>
      <c r="Q122" s="99"/>
      <c r="R122" s="99"/>
      <c r="S122" s="99"/>
      <c r="T122" s="99"/>
      <c r="U122" s="99"/>
      <c r="V122" s="99"/>
      <c r="W122" s="99"/>
      <c r="X122" s="99"/>
      <c r="Y122" s="99"/>
      <c r="Z122" s="99"/>
      <c r="AA122" s="99"/>
      <c r="AB122" s="99"/>
      <c r="AC122" s="99"/>
      <c r="AD122" s="99"/>
      <c r="AE122" s="99"/>
      <c r="AF122" s="99"/>
      <c r="AG122" s="99"/>
      <c r="AH122" s="99"/>
    </row>
    <row r="123" spans="3:34">
      <c r="C123" s="3" t="s">
        <v>86</v>
      </c>
      <c r="D123" s="3" t="s">
        <v>220</v>
      </c>
      <c r="E123" s="3" t="s">
        <v>221</v>
      </c>
      <c r="F123" s="3" t="s">
        <v>628</v>
      </c>
      <c r="G123" s="97" t="s">
        <v>524</v>
      </c>
      <c r="H123" s="97" t="s">
        <v>524</v>
      </c>
      <c r="I123" s="97" t="s">
        <v>524</v>
      </c>
      <c r="J123" s="97" t="s">
        <v>524</v>
      </c>
      <c r="K123" s="97" t="s">
        <v>524</v>
      </c>
      <c r="L123" s="97" t="s">
        <v>524</v>
      </c>
      <c r="M123" s="97" t="s">
        <v>524</v>
      </c>
      <c r="N123" s="97" t="s">
        <v>524</v>
      </c>
      <c r="O123" s="360" t="s">
        <v>1134</v>
      </c>
      <c r="P123" s="99"/>
      <c r="Q123" s="99"/>
      <c r="R123" s="99"/>
      <c r="S123" s="99"/>
      <c r="T123" s="99"/>
      <c r="U123" s="99"/>
      <c r="V123" s="99"/>
      <c r="W123" s="99"/>
      <c r="X123" s="99"/>
      <c r="Y123" s="99"/>
      <c r="Z123" s="99"/>
      <c r="AA123" s="99"/>
      <c r="AB123" s="99"/>
      <c r="AC123" s="99"/>
      <c r="AD123" s="99"/>
      <c r="AE123" s="99"/>
      <c r="AF123" s="99"/>
      <c r="AG123" s="99"/>
      <c r="AH123" s="99"/>
    </row>
    <row r="124" spans="3:34">
      <c r="C124" s="3" t="s">
        <v>86</v>
      </c>
      <c r="D124" s="3" t="s">
        <v>222</v>
      </c>
      <c r="E124" s="3" t="s">
        <v>223</v>
      </c>
      <c r="F124" s="3" t="s">
        <v>628</v>
      </c>
      <c r="G124" s="97" t="s">
        <v>524</v>
      </c>
      <c r="H124" s="97" t="s">
        <v>524</v>
      </c>
      <c r="I124" s="97" t="s">
        <v>524</v>
      </c>
      <c r="J124" s="97" t="s">
        <v>524</v>
      </c>
      <c r="K124" s="97" t="s">
        <v>524</v>
      </c>
      <c r="L124" s="97" t="s">
        <v>524</v>
      </c>
      <c r="M124" s="97" t="s">
        <v>524</v>
      </c>
      <c r="N124" s="97" t="s">
        <v>524</v>
      </c>
      <c r="O124" s="360" t="s">
        <v>1134</v>
      </c>
      <c r="P124" s="99"/>
      <c r="Q124" s="99"/>
      <c r="R124" s="99"/>
      <c r="S124" s="99"/>
      <c r="T124" s="99"/>
      <c r="U124" s="99"/>
      <c r="V124" s="99"/>
      <c r="W124" s="99"/>
      <c r="X124" s="99"/>
      <c r="Y124" s="99"/>
      <c r="Z124" s="99"/>
      <c r="AA124" s="99"/>
      <c r="AB124" s="99"/>
      <c r="AC124" s="99"/>
      <c r="AD124" s="99"/>
      <c r="AE124" s="99"/>
      <c r="AF124" s="99"/>
      <c r="AG124" s="99"/>
      <c r="AH124" s="99"/>
    </row>
    <row r="125" spans="3:34">
      <c r="C125" s="3" t="s">
        <v>86</v>
      </c>
      <c r="D125" s="3" t="s">
        <v>224</v>
      </c>
      <c r="E125" s="3" t="s">
        <v>225</v>
      </c>
      <c r="F125" s="3" t="s">
        <v>628</v>
      </c>
      <c r="G125" s="97" t="s">
        <v>524</v>
      </c>
      <c r="H125" s="97" t="s">
        <v>524</v>
      </c>
      <c r="I125" s="97" t="s">
        <v>524</v>
      </c>
      <c r="J125" s="97" t="s">
        <v>524</v>
      </c>
      <c r="K125" s="97" t="s">
        <v>524</v>
      </c>
      <c r="L125" s="97" t="s">
        <v>524</v>
      </c>
      <c r="M125" s="97" t="s">
        <v>524</v>
      </c>
      <c r="N125" s="97" t="s">
        <v>524</v>
      </c>
      <c r="O125" s="360">
        <v>0.89999999999999991</v>
      </c>
      <c r="P125" s="99"/>
      <c r="Q125" s="99"/>
      <c r="R125" s="99"/>
      <c r="S125" s="99"/>
      <c r="T125" s="99"/>
      <c r="U125" s="99"/>
      <c r="V125" s="99"/>
      <c r="W125" s="99"/>
      <c r="X125" s="99"/>
      <c r="Y125" s="99"/>
      <c r="Z125" s="99"/>
      <c r="AA125" s="99"/>
      <c r="AB125" s="99"/>
      <c r="AC125" s="99"/>
      <c r="AD125" s="99"/>
      <c r="AE125" s="99"/>
      <c r="AF125" s="99"/>
      <c r="AG125" s="99"/>
      <c r="AH125" s="99"/>
    </row>
    <row r="126" spans="3:34">
      <c r="C126" s="3" t="s">
        <v>88</v>
      </c>
      <c r="D126" s="3" t="s">
        <v>226</v>
      </c>
      <c r="E126" s="3" t="s">
        <v>227</v>
      </c>
      <c r="F126" s="3" t="s">
        <v>628</v>
      </c>
      <c r="G126" s="97" t="s">
        <v>524</v>
      </c>
      <c r="H126" s="97" t="s">
        <v>524</v>
      </c>
      <c r="I126" s="97" t="s">
        <v>524</v>
      </c>
      <c r="J126" s="97" t="s">
        <v>524</v>
      </c>
      <c r="K126" s="97" t="s">
        <v>524</v>
      </c>
      <c r="L126" s="97" t="s">
        <v>524</v>
      </c>
      <c r="M126" s="97" t="s">
        <v>524</v>
      </c>
      <c r="N126" s="97" t="s">
        <v>524</v>
      </c>
      <c r="O126" s="360">
        <v>0</v>
      </c>
      <c r="P126" s="99"/>
      <c r="Q126" s="99"/>
      <c r="R126" s="99"/>
      <c r="S126" s="99"/>
      <c r="T126" s="99"/>
      <c r="U126" s="99"/>
      <c r="V126" s="99"/>
      <c r="W126" s="99"/>
      <c r="X126" s="99"/>
      <c r="Y126" s="99"/>
      <c r="Z126" s="99"/>
      <c r="AA126" s="99"/>
      <c r="AB126" s="99"/>
      <c r="AC126" s="99"/>
      <c r="AD126" s="99"/>
      <c r="AE126" s="99"/>
      <c r="AF126" s="99"/>
      <c r="AG126" s="99"/>
      <c r="AH126" s="99"/>
    </row>
    <row r="127" spans="3:34">
      <c r="C127" s="3" t="s">
        <v>88</v>
      </c>
      <c r="D127" s="3" t="s">
        <v>228</v>
      </c>
      <c r="E127" s="3" t="s">
        <v>229</v>
      </c>
      <c r="F127" s="3" t="s">
        <v>628</v>
      </c>
      <c r="G127" s="97" t="s">
        <v>524</v>
      </c>
      <c r="H127" s="97" t="s">
        <v>524</v>
      </c>
      <c r="I127" s="97" t="s">
        <v>524</v>
      </c>
      <c r="J127" s="97" t="s">
        <v>524</v>
      </c>
      <c r="K127" s="97" t="s">
        <v>524</v>
      </c>
      <c r="L127" s="97" t="s">
        <v>524</v>
      </c>
      <c r="M127" s="97" t="s">
        <v>524</v>
      </c>
      <c r="N127" s="97" t="s">
        <v>524</v>
      </c>
      <c r="O127" s="360">
        <v>0.19999999999999998</v>
      </c>
      <c r="P127" s="99"/>
      <c r="Q127" s="99"/>
      <c r="R127" s="99"/>
      <c r="S127" s="99"/>
      <c r="T127" s="99"/>
      <c r="U127" s="99"/>
      <c r="V127" s="99"/>
      <c r="W127" s="99"/>
      <c r="X127" s="99"/>
      <c r="Y127" s="99"/>
      <c r="Z127" s="99"/>
      <c r="AA127" s="99"/>
      <c r="AB127" s="99"/>
      <c r="AC127" s="99"/>
      <c r="AD127" s="99"/>
      <c r="AE127" s="99"/>
      <c r="AF127" s="99"/>
      <c r="AG127" s="99"/>
      <c r="AH127" s="99"/>
    </row>
    <row r="128" spans="3:34">
      <c r="C128" s="3" t="s">
        <v>88</v>
      </c>
      <c r="D128" s="3" t="s">
        <v>230</v>
      </c>
      <c r="E128" s="3" t="s">
        <v>231</v>
      </c>
      <c r="F128" s="3" t="s">
        <v>628</v>
      </c>
      <c r="G128" s="97" t="s">
        <v>524</v>
      </c>
      <c r="H128" s="97" t="s">
        <v>524</v>
      </c>
      <c r="I128" s="97" t="s">
        <v>524</v>
      </c>
      <c r="J128" s="97" t="s">
        <v>524</v>
      </c>
      <c r="K128" s="97" t="s">
        <v>524</v>
      </c>
      <c r="L128" s="97" t="s">
        <v>524</v>
      </c>
      <c r="M128" s="97" t="s">
        <v>524</v>
      </c>
      <c r="N128" s="97" t="s">
        <v>524</v>
      </c>
      <c r="O128" s="360">
        <v>0.85</v>
      </c>
      <c r="P128" s="99"/>
      <c r="Q128" s="99"/>
      <c r="R128" s="99"/>
      <c r="S128" s="99"/>
      <c r="T128" s="99"/>
      <c r="U128" s="99"/>
      <c r="V128" s="99"/>
      <c r="W128" s="99"/>
      <c r="X128" s="99"/>
      <c r="Y128" s="99"/>
      <c r="Z128" s="99"/>
      <c r="AA128" s="99"/>
      <c r="AB128" s="99"/>
      <c r="AC128" s="99"/>
      <c r="AD128" s="99"/>
      <c r="AE128" s="99"/>
      <c r="AF128" s="99"/>
      <c r="AG128" s="99"/>
      <c r="AH128" s="99"/>
    </row>
    <row r="129" spans="3:34">
      <c r="C129" s="3" t="s">
        <v>88</v>
      </c>
      <c r="D129" s="3" t="s">
        <v>232</v>
      </c>
      <c r="E129" s="3" t="s">
        <v>233</v>
      </c>
      <c r="F129" s="3" t="s">
        <v>628</v>
      </c>
      <c r="G129" s="97" t="s">
        <v>524</v>
      </c>
      <c r="H129" s="97" t="s">
        <v>524</v>
      </c>
      <c r="I129" s="97" t="s">
        <v>524</v>
      </c>
      <c r="J129" s="97" t="s">
        <v>524</v>
      </c>
      <c r="K129" s="97" t="s">
        <v>524</v>
      </c>
      <c r="L129" s="97" t="s">
        <v>524</v>
      </c>
      <c r="M129" s="97" t="s">
        <v>524</v>
      </c>
      <c r="N129" s="97" t="s">
        <v>524</v>
      </c>
      <c r="O129" s="360">
        <v>0</v>
      </c>
      <c r="P129" s="99"/>
      <c r="Q129" s="99"/>
      <c r="R129" s="99"/>
      <c r="S129" s="99"/>
      <c r="T129" s="99"/>
      <c r="U129" s="99"/>
      <c r="V129" s="99"/>
      <c r="W129" s="99"/>
      <c r="X129" s="99"/>
      <c r="Y129" s="99"/>
      <c r="Z129" s="99"/>
      <c r="AA129" s="99"/>
      <c r="AB129" s="99"/>
      <c r="AC129" s="99"/>
      <c r="AD129" s="99"/>
      <c r="AE129" s="99"/>
      <c r="AF129" s="99"/>
      <c r="AG129" s="99"/>
      <c r="AH129" s="99"/>
    </row>
    <row r="130" spans="3:34">
      <c r="C130" s="3" t="s">
        <v>88</v>
      </c>
      <c r="D130" s="3" t="s">
        <v>234</v>
      </c>
      <c r="E130" s="3" t="s">
        <v>235</v>
      </c>
      <c r="F130" s="3" t="s">
        <v>628</v>
      </c>
      <c r="G130" s="97" t="s">
        <v>524</v>
      </c>
      <c r="H130" s="97" t="s">
        <v>524</v>
      </c>
      <c r="I130" s="97" t="s">
        <v>524</v>
      </c>
      <c r="J130" s="97" t="s">
        <v>524</v>
      </c>
      <c r="K130" s="97" t="s">
        <v>524</v>
      </c>
      <c r="L130" s="97" t="s">
        <v>524</v>
      </c>
      <c r="M130" s="97" t="s">
        <v>524</v>
      </c>
      <c r="N130" s="97" t="s">
        <v>524</v>
      </c>
      <c r="O130" s="360">
        <v>0.85</v>
      </c>
      <c r="P130" s="99"/>
      <c r="Q130" s="99"/>
      <c r="R130" s="99"/>
      <c r="S130" s="99"/>
      <c r="T130" s="99"/>
      <c r="U130" s="99"/>
      <c r="V130" s="99"/>
      <c r="W130" s="99"/>
      <c r="X130" s="99"/>
      <c r="Y130" s="99"/>
      <c r="Z130" s="99"/>
      <c r="AA130" s="99"/>
      <c r="AB130" s="99"/>
      <c r="AC130" s="99"/>
      <c r="AD130" s="99"/>
      <c r="AE130" s="99"/>
      <c r="AF130" s="99"/>
      <c r="AG130" s="99"/>
      <c r="AH130" s="99"/>
    </row>
    <row r="131" spans="3:34">
      <c r="C131" s="3" t="s">
        <v>88</v>
      </c>
      <c r="D131" s="3" t="s">
        <v>236</v>
      </c>
      <c r="E131" s="3" t="s">
        <v>237</v>
      </c>
      <c r="F131" s="3" t="s">
        <v>628</v>
      </c>
      <c r="G131" s="97" t="s">
        <v>524</v>
      </c>
      <c r="H131" s="97" t="s">
        <v>524</v>
      </c>
      <c r="I131" s="97" t="s">
        <v>524</v>
      </c>
      <c r="J131" s="97" t="s">
        <v>524</v>
      </c>
      <c r="K131" s="97" t="s">
        <v>524</v>
      </c>
      <c r="L131" s="97" t="s">
        <v>524</v>
      </c>
      <c r="M131" s="97" t="s">
        <v>524</v>
      </c>
      <c r="N131" s="97" t="s">
        <v>524</v>
      </c>
      <c r="O131" s="360">
        <v>0.5</v>
      </c>
      <c r="P131" s="99"/>
      <c r="Q131" s="99"/>
      <c r="R131" s="99"/>
      <c r="S131" s="99"/>
      <c r="T131" s="99"/>
      <c r="U131" s="99"/>
      <c r="V131" s="99"/>
      <c r="W131" s="99"/>
      <c r="X131" s="99"/>
      <c r="Y131" s="99"/>
      <c r="Z131" s="99"/>
      <c r="AA131" s="99"/>
      <c r="AB131" s="99"/>
      <c r="AC131" s="99"/>
      <c r="AD131" s="99"/>
      <c r="AE131" s="99"/>
      <c r="AF131" s="99"/>
      <c r="AG131" s="99"/>
      <c r="AH131" s="99"/>
    </row>
    <row r="132" spans="3:34">
      <c r="C132" s="3" t="s">
        <v>88</v>
      </c>
      <c r="D132" s="3" t="s">
        <v>238</v>
      </c>
      <c r="E132" s="3" t="s">
        <v>239</v>
      </c>
      <c r="F132" s="3" t="s">
        <v>628</v>
      </c>
      <c r="G132" s="97" t="s">
        <v>524</v>
      </c>
      <c r="H132" s="97" t="s">
        <v>524</v>
      </c>
      <c r="I132" s="97" t="s">
        <v>524</v>
      </c>
      <c r="J132" s="97" t="s">
        <v>524</v>
      </c>
      <c r="K132" s="97" t="s">
        <v>524</v>
      </c>
      <c r="L132" s="97" t="s">
        <v>524</v>
      </c>
      <c r="M132" s="97" t="s">
        <v>524</v>
      </c>
      <c r="N132" s="97" t="s">
        <v>524</v>
      </c>
      <c r="O132" s="360">
        <v>0.85</v>
      </c>
      <c r="P132" s="99"/>
      <c r="Q132" s="99"/>
      <c r="R132" s="99"/>
      <c r="S132" s="99"/>
      <c r="T132" s="99"/>
      <c r="U132" s="99"/>
      <c r="V132" s="99"/>
      <c r="W132" s="99"/>
      <c r="X132" s="99"/>
      <c r="Y132" s="99"/>
      <c r="Z132" s="99"/>
      <c r="AA132" s="99"/>
      <c r="AB132" s="99"/>
      <c r="AC132" s="99"/>
      <c r="AD132" s="99"/>
      <c r="AE132" s="99"/>
      <c r="AF132" s="99"/>
      <c r="AG132" s="99"/>
      <c r="AH132" s="99"/>
    </row>
    <row r="133" spans="3:34">
      <c r="C133" s="3" t="s">
        <v>88</v>
      </c>
      <c r="D133" s="3" t="s">
        <v>240</v>
      </c>
      <c r="E133" s="3" t="s">
        <v>241</v>
      </c>
      <c r="F133" s="3" t="s">
        <v>628</v>
      </c>
      <c r="G133" s="97" t="s">
        <v>524</v>
      </c>
      <c r="H133" s="97" t="s">
        <v>524</v>
      </c>
      <c r="I133" s="97" t="s">
        <v>524</v>
      </c>
      <c r="J133" s="97" t="s">
        <v>524</v>
      </c>
      <c r="K133" s="97" t="s">
        <v>524</v>
      </c>
      <c r="L133" s="97" t="s">
        <v>524</v>
      </c>
      <c r="M133" s="97" t="s">
        <v>524</v>
      </c>
      <c r="N133" s="97" t="s">
        <v>524</v>
      </c>
      <c r="O133" s="360">
        <v>0.85</v>
      </c>
      <c r="P133" s="99"/>
      <c r="Q133" s="99"/>
      <c r="R133" s="99"/>
      <c r="S133" s="99"/>
      <c r="T133" s="99"/>
      <c r="U133" s="99"/>
      <c r="V133" s="99"/>
      <c r="W133" s="99"/>
      <c r="X133" s="99"/>
      <c r="Y133" s="99"/>
      <c r="Z133" s="99"/>
      <c r="AA133" s="99"/>
      <c r="AB133" s="99"/>
      <c r="AC133" s="99"/>
      <c r="AD133" s="99"/>
      <c r="AE133" s="99"/>
      <c r="AF133" s="99"/>
      <c r="AG133" s="99"/>
      <c r="AH133" s="99"/>
    </row>
    <row r="134" spans="3:34">
      <c r="C134" s="3" t="s">
        <v>88</v>
      </c>
      <c r="D134" s="3" t="s">
        <v>242</v>
      </c>
      <c r="E134" s="3" t="s">
        <v>243</v>
      </c>
      <c r="F134" s="3" t="s">
        <v>628</v>
      </c>
      <c r="G134" s="97" t="s">
        <v>524</v>
      </c>
      <c r="H134" s="97" t="s">
        <v>524</v>
      </c>
      <c r="I134" s="97" t="s">
        <v>524</v>
      </c>
      <c r="J134" s="97" t="s">
        <v>524</v>
      </c>
      <c r="K134" s="97" t="s">
        <v>524</v>
      </c>
      <c r="L134" s="97" t="s">
        <v>524</v>
      </c>
      <c r="M134" s="97" t="s">
        <v>524</v>
      </c>
      <c r="N134" s="97" t="s">
        <v>524</v>
      </c>
      <c r="O134" s="360">
        <v>0.85</v>
      </c>
      <c r="P134" s="99"/>
      <c r="Q134" s="99"/>
      <c r="R134" s="99"/>
      <c r="S134" s="99"/>
      <c r="T134" s="99"/>
      <c r="U134" s="99"/>
      <c r="V134" s="99"/>
      <c r="W134" s="99"/>
      <c r="X134" s="99"/>
      <c r="Y134" s="99"/>
      <c r="Z134" s="99"/>
      <c r="AA134" s="99"/>
      <c r="AB134" s="99"/>
      <c r="AC134" s="99"/>
      <c r="AD134" s="99"/>
      <c r="AE134" s="99"/>
      <c r="AF134" s="99"/>
      <c r="AG134" s="99"/>
      <c r="AH134" s="99"/>
    </row>
    <row r="135" spans="3:34">
      <c r="C135" s="3" t="s">
        <v>88</v>
      </c>
      <c r="D135" s="3" t="s">
        <v>244</v>
      </c>
      <c r="E135" s="3" t="s">
        <v>245</v>
      </c>
      <c r="F135" s="3" t="s">
        <v>628</v>
      </c>
      <c r="G135" s="97" t="s">
        <v>524</v>
      </c>
      <c r="H135" s="97" t="s">
        <v>524</v>
      </c>
      <c r="I135" s="97" t="s">
        <v>524</v>
      </c>
      <c r="J135" s="97" t="s">
        <v>524</v>
      </c>
      <c r="K135" s="97" t="s">
        <v>524</v>
      </c>
      <c r="L135" s="97" t="s">
        <v>524</v>
      </c>
      <c r="M135" s="97" t="s">
        <v>524</v>
      </c>
      <c r="N135" s="97" t="s">
        <v>524</v>
      </c>
      <c r="O135" s="360">
        <v>0.75</v>
      </c>
      <c r="P135" s="99"/>
      <c r="Q135" s="99"/>
      <c r="R135" s="99"/>
      <c r="S135" s="99"/>
      <c r="T135" s="99"/>
      <c r="U135" s="99"/>
      <c r="V135" s="99"/>
      <c r="W135" s="99"/>
      <c r="X135" s="99"/>
      <c r="Y135" s="99"/>
      <c r="Z135" s="99"/>
      <c r="AA135" s="99"/>
      <c r="AB135" s="99"/>
      <c r="AC135" s="99"/>
      <c r="AD135" s="99"/>
      <c r="AE135" s="99"/>
      <c r="AF135" s="99"/>
      <c r="AG135" s="99"/>
      <c r="AH135" s="99"/>
    </row>
    <row r="136" spans="3:34">
      <c r="C136" s="3" t="s">
        <v>88</v>
      </c>
      <c r="D136" s="3" t="s">
        <v>246</v>
      </c>
      <c r="E136" s="3" t="s">
        <v>247</v>
      </c>
      <c r="F136" s="3" t="s">
        <v>628</v>
      </c>
      <c r="G136" s="97" t="s">
        <v>524</v>
      </c>
      <c r="H136" s="97" t="s">
        <v>524</v>
      </c>
      <c r="I136" s="97" t="s">
        <v>524</v>
      </c>
      <c r="J136" s="97" t="s">
        <v>524</v>
      </c>
      <c r="K136" s="97" t="s">
        <v>524</v>
      </c>
      <c r="L136" s="97" t="s">
        <v>524</v>
      </c>
      <c r="M136" s="97" t="s">
        <v>524</v>
      </c>
      <c r="N136" s="97" t="s">
        <v>524</v>
      </c>
      <c r="O136" s="360">
        <v>0.85</v>
      </c>
      <c r="P136" s="99"/>
      <c r="Q136" s="99"/>
      <c r="R136" s="99"/>
      <c r="S136" s="99"/>
      <c r="T136" s="99"/>
      <c r="U136" s="99"/>
      <c r="V136" s="99"/>
      <c r="W136" s="99"/>
      <c r="X136" s="99"/>
      <c r="Y136" s="99"/>
      <c r="Z136" s="99"/>
      <c r="AA136" s="99"/>
      <c r="AB136" s="99"/>
      <c r="AC136" s="99"/>
      <c r="AD136" s="99"/>
      <c r="AE136" s="99"/>
      <c r="AF136" s="99"/>
      <c r="AG136" s="99"/>
      <c r="AH136" s="99"/>
    </row>
    <row r="137" spans="3:34">
      <c r="C137" s="3" t="s">
        <v>88</v>
      </c>
      <c r="D137" s="3" t="s">
        <v>248</v>
      </c>
      <c r="E137" s="3" t="s">
        <v>249</v>
      </c>
      <c r="F137" s="3" t="s">
        <v>628</v>
      </c>
      <c r="G137" s="97" t="s">
        <v>524</v>
      </c>
      <c r="H137" s="97" t="s">
        <v>524</v>
      </c>
      <c r="I137" s="97" t="s">
        <v>524</v>
      </c>
      <c r="J137" s="97" t="s">
        <v>524</v>
      </c>
      <c r="K137" s="97" t="s">
        <v>524</v>
      </c>
      <c r="L137" s="97" t="s">
        <v>524</v>
      </c>
      <c r="M137" s="97" t="s">
        <v>524</v>
      </c>
      <c r="N137" s="97" t="s">
        <v>524</v>
      </c>
      <c r="O137" s="360">
        <v>0</v>
      </c>
      <c r="P137" s="99"/>
      <c r="Q137" s="99"/>
      <c r="R137" s="99"/>
      <c r="S137" s="99"/>
      <c r="T137" s="99"/>
      <c r="U137" s="99"/>
      <c r="V137" s="99"/>
      <c r="W137" s="99"/>
      <c r="X137" s="99"/>
      <c r="Y137" s="99"/>
      <c r="Z137" s="99"/>
      <c r="AA137" s="99"/>
      <c r="AB137" s="99"/>
      <c r="AC137" s="99"/>
      <c r="AD137" s="99"/>
      <c r="AE137" s="99"/>
      <c r="AF137" s="99"/>
      <c r="AG137" s="99"/>
      <c r="AH137" s="99"/>
    </row>
    <row r="138" spans="3:34">
      <c r="C138" s="3" t="s">
        <v>88</v>
      </c>
      <c r="D138" s="3" t="s">
        <v>250</v>
      </c>
      <c r="E138" s="3" t="s">
        <v>251</v>
      </c>
      <c r="F138" s="3" t="s">
        <v>628</v>
      </c>
      <c r="G138" s="97" t="s">
        <v>524</v>
      </c>
      <c r="H138" s="97" t="s">
        <v>524</v>
      </c>
      <c r="I138" s="97" t="s">
        <v>524</v>
      </c>
      <c r="J138" s="97" t="s">
        <v>524</v>
      </c>
      <c r="K138" s="97" t="s">
        <v>524</v>
      </c>
      <c r="L138" s="97" t="s">
        <v>524</v>
      </c>
      <c r="M138" s="97" t="s">
        <v>524</v>
      </c>
      <c r="N138" s="97" t="s">
        <v>524</v>
      </c>
      <c r="O138" s="360" t="s">
        <v>1134</v>
      </c>
      <c r="P138" s="99"/>
      <c r="Q138" s="99"/>
      <c r="R138" s="99"/>
      <c r="S138" s="99"/>
      <c r="T138" s="99"/>
      <c r="U138" s="99"/>
      <c r="V138" s="99"/>
      <c r="W138" s="99"/>
      <c r="X138" s="99"/>
      <c r="Y138" s="99"/>
      <c r="Z138" s="99"/>
      <c r="AA138" s="99"/>
      <c r="AB138" s="99"/>
      <c r="AC138" s="99"/>
      <c r="AD138" s="99"/>
      <c r="AE138" s="99"/>
      <c r="AF138" s="99"/>
      <c r="AG138" s="99"/>
      <c r="AH138" s="99"/>
    </row>
    <row r="139" spans="3:34">
      <c r="C139" s="3" t="s">
        <v>88</v>
      </c>
      <c r="D139" s="3" t="s">
        <v>252</v>
      </c>
      <c r="E139" s="3" t="s">
        <v>253</v>
      </c>
      <c r="F139" s="3" t="s">
        <v>628</v>
      </c>
      <c r="G139" s="97" t="s">
        <v>524</v>
      </c>
      <c r="H139" s="97" t="s">
        <v>524</v>
      </c>
      <c r="I139" s="97" t="s">
        <v>524</v>
      </c>
      <c r="J139" s="97" t="s">
        <v>524</v>
      </c>
      <c r="K139" s="97" t="s">
        <v>524</v>
      </c>
      <c r="L139" s="97" t="s">
        <v>524</v>
      </c>
      <c r="M139" s="97" t="s">
        <v>524</v>
      </c>
      <c r="N139" s="97" t="s">
        <v>524</v>
      </c>
      <c r="O139" s="360">
        <v>0.15</v>
      </c>
      <c r="P139" s="99"/>
      <c r="Q139" s="99"/>
      <c r="R139" s="99"/>
      <c r="S139" s="99"/>
      <c r="T139" s="99"/>
      <c r="U139" s="99"/>
      <c r="V139" s="99"/>
      <c r="W139" s="99"/>
      <c r="X139" s="99"/>
      <c r="Y139" s="99"/>
      <c r="Z139" s="99"/>
      <c r="AA139" s="99"/>
      <c r="AB139" s="99"/>
      <c r="AC139" s="99"/>
      <c r="AD139" s="99"/>
      <c r="AE139" s="99"/>
      <c r="AF139" s="99"/>
      <c r="AG139" s="99"/>
      <c r="AH139" s="99"/>
    </row>
    <row r="140" spans="3:34">
      <c r="C140" s="3" t="s">
        <v>88</v>
      </c>
      <c r="D140" s="3" t="s">
        <v>254</v>
      </c>
      <c r="E140" s="3" t="s">
        <v>255</v>
      </c>
      <c r="F140" s="3" t="s">
        <v>628</v>
      </c>
      <c r="G140" s="97" t="s">
        <v>524</v>
      </c>
      <c r="H140" s="97" t="s">
        <v>524</v>
      </c>
      <c r="I140" s="97" t="s">
        <v>524</v>
      </c>
      <c r="J140" s="97" t="s">
        <v>524</v>
      </c>
      <c r="K140" s="97" t="s">
        <v>524</v>
      </c>
      <c r="L140" s="97" t="s">
        <v>524</v>
      </c>
      <c r="M140" s="97" t="s">
        <v>524</v>
      </c>
      <c r="N140" s="97" t="s">
        <v>524</v>
      </c>
      <c r="O140" s="360">
        <v>0.79999999999999993</v>
      </c>
      <c r="P140" s="99"/>
      <c r="Q140" s="99"/>
      <c r="R140" s="99"/>
      <c r="S140" s="99"/>
      <c r="T140" s="99"/>
      <c r="U140" s="99"/>
      <c r="V140" s="99"/>
      <c r="W140" s="99"/>
      <c r="X140" s="99"/>
      <c r="Y140" s="99"/>
      <c r="Z140" s="99"/>
      <c r="AA140" s="99"/>
      <c r="AB140" s="99"/>
      <c r="AC140" s="99"/>
      <c r="AD140" s="99"/>
      <c r="AE140" s="99"/>
      <c r="AF140" s="99"/>
      <c r="AG140" s="99"/>
      <c r="AH140" s="99"/>
    </row>
    <row r="141" spans="3:34">
      <c r="C141" s="3" t="s">
        <v>88</v>
      </c>
      <c r="D141" s="3" t="s">
        <v>256</v>
      </c>
      <c r="E141" s="3" t="s">
        <v>257</v>
      </c>
      <c r="F141" s="3" t="s">
        <v>628</v>
      </c>
      <c r="G141" s="97" t="s">
        <v>524</v>
      </c>
      <c r="H141" s="97" t="s">
        <v>524</v>
      </c>
      <c r="I141" s="97" t="s">
        <v>524</v>
      </c>
      <c r="J141" s="97" t="s">
        <v>524</v>
      </c>
      <c r="K141" s="97" t="s">
        <v>524</v>
      </c>
      <c r="L141" s="97" t="s">
        <v>524</v>
      </c>
      <c r="M141" s="97" t="s">
        <v>524</v>
      </c>
      <c r="N141" s="97" t="s">
        <v>524</v>
      </c>
      <c r="O141" s="360">
        <v>0.79999999999999993</v>
      </c>
      <c r="P141" s="99"/>
      <c r="Q141" s="99"/>
      <c r="R141" s="99"/>
      <c r="S141" s="99"/>
      <c r="T141" s="99"/>
      <c r="U141" s="99"/>
      <c r="V141" s="99"/>
      <c r="W141" s="99"/>
      <c r="X141" s="99"/>
      <c r="Y141" s="99"/>
      <c r="Z141" s="99"/>
      <c r="AA141" s="99"/>
      <c r="AB141" s="99"/>
      <c r="AC141" s="99"/>
      <c r="AD141" s="99"/>
      <c r="AE141" s="99"/>
      <c r="AF141" s="99"/>
      <c r="AG141" s="99"/>
      <c r="AH141" s="99"/>
    </row>
    <row r="142" spans="3:34">
      <c r="C142" s="3" t="s">
        <v>88</v>
      </c>
      <c r="D142" s="3" t="s">
        <v>258</v>
      </c>
      <c r="E142" s="3" t="s">
        <v>259</v>
      </c>
      <c r="F142" s="3" t="s">
        <v>628</v>
      </c>
      <c r="G142" s="97" t="s">
        <v>524</v>
      </c>
      <c r="H142" s="97" t="s">
        <v>524</v>
      </c>
      <c r="I142" s="97" t="s">
        <v>524</v>
      </c>
      <c r="J142" s="97" t="s">
        <v>524</v>
      </c>
      <c r="K142" s="97" t="s">
        <v>524</v>
      </c>
      <c r="L142" s="97" t="s">
        <v>524</v>
      </c>
      <c r="M142" s="97" t="s">
        <v>524</v>
      </c>
      <c r="N142" s="97" t="s">
        <v>524</v>
      </c>
      <c r="O142" s="360">
        <v>0.75</v>
      </c>
      <c r="P142" s="99"/>
      <c r="Q142" s="99"/>
      <c r="R142" s="99"/>
      <c r="S142" s="99"/>
      <c r="T142" s="99"/>
      <c r="U142" s="99"/>
      <c r="V142" s="99"/>
      <c r="W142" s="99"/>
      <c r="X142" s="99"/>
      <c r="Y142" s="99"/>
      <c r="Z142" s="99"/>
      <c r="AA142" s="99"/>
      <c r="AB142" s="99"/>
      <c r="AC142" s="99"/>
      <c r="AD142" s="99"/>
      <c r="AE142" s="99"/>
      <c r="AF142" s="99"/>
      <c r="AG142" s="99"/>
      <c r="AH142" s="99"/>
    </row>
    <row r="143" spans="3:34">
      <c r="C143" s="3" t="s">
        <v>88</v>
      </c>
      <c r="D143" s="3" t="s">
        <v>260</v>
      </c>
      <c r="E143" s="3" t="s">
        <v>261</v>
      </c>
      <c r="F143" s="3" t="s">
        <v>628</v>
      </c>
      <c r="G143" s="97" t="s">
        <v>524</v>
      </c>
      <c r="H143" s="97" t="s">
        <v>524</v>
      </c>
      <c r="I143" s="97" t="s">
        <v>524</v>
      </c>
      <c r="J143" s="97" t="s">
        <v>524</v>
      </c>
      <c r="K143" s="97" t="s">
        <v>524</v>
      </c>
      <c r="L143" s="97" t="s">
        <v>524</v>
      </c>
      <c r="M143" s="97" t="s">
        <v>524</v>
      </c>
      <c r="N143" s="97" t="s">
        <v>524</v>
      </c>
      <c r="O143" s="360">
        <v>0.75</v>
      </c>
      <c r="P143" s="99"/>
      <c r="Q143" s="99"/>
      <c r="R143" s="99"/>
      <c r="S143" s="99"/>
      <c r="T143" s="99"/>
      <c r="U143" s="99"/>
      <c r="V143" s="99"/>
      <c r="W143" s="99"/>
      <c r="X143" s="99"/>
      <c r="Y143" s="99"/>
      <c r="Z143" s="99"/>
      <c r="AA143" s="99"/>
      <c r="AB143" s="99"/>
      <c r="AC143" s="99"/>
      <c r="AD143" s="99"/>
      <c r="AE143" s="99"/>
      <c r="AF143" s="99"/>
      <c r="AG143" s="99"/>
      <c r="AH143" s="99"/>
    </row>
    <row r="144" spans="3:34">
      <c r="C144" s="3" t="s">
        <v>88</v>
      </c>
      <c r="D144" s="3" t="s">
        <v>262</v>
      </c>
      <c r="E144" s="3" t="s">
        <v>263</v>
      </c>
      <c r="F144" s="3" t="s">
        <v>628</v>
      </c>
      <c r="G144" s="97" t="s">
        <v>524</v>
      </c>
      <c r="H144" s="97" t="s">
        <v>524</v>
      </c>
      <c r="I144" s="97" t="s">
        <v>524</v>
      </c>
      <c r="J144" s="97" t="s">
        <v>524</v>
      </c>
      <c r="K144" s="97" t="s">
        <v>524</v>
      </c>
      <c r="L144" s="97" t="s">
        <v>524</v>
      </c>
      <c r="M144" s="97" t="s">
        <v>524</v>
      </c>
      <c r="N144" s="97" t="s">
        <v>524</v>
      </c>
      <c r="O144" s="360">
        <v>0.79999999999999993</v>
      </c>
      <c r="P144" s="99"/>
      <c r="Q144" s="99"/>
      <c r="R144" s="99"/>
      <c r="S144" s="99"/>
      <c r="T144" s="99"/>
      <c r="U144" s="99"/>
      <c r="V144" s="99"/>
      <c r="W144" s="99"/>
      <c r="X144" s="99"/>
      <c r="Y144" s="99"/>
      <c r="Z144" s="99"/>
      <c r="AA144" s="99"/>
      <c r="AB144" s="99"/>
      <c r="AC144" s="99"/>
      <c r="AD144" s="99"/>
      <c r="AE144" s="99"/>
      <c r="AF144" s="99"/>
      <c r="AG144" s="99"/>
      <c r="AH144" s="99"/>
    </row>
    <row r="145" spans="3:34">
      <c r="C145" s="3" t="s">
        <v>88</v>
      </c>
      <c r="D145" s="3" t="s">
        <v>264</v>
      </c>
      <c r="E145" s="3" t="s">
        <v>265</v>
      </c>
      <c r="F145" s="3" t="s">
        <v>628</v>
      </c>
      <c r="G145" s="97" t="s">
        <v>524</v>
      </c>
      <c r="H145" s="97" t="s">
        <v>524</v>
      </c>
      <c r="I145" s="97" t="s">
        <v>524</v>
      </c>
      <c r="J145" s="97" t="s">
        <v>524</v>
      </c>
      <c r="K145" s="97" t="s">
        <v>524</v>
      </c>
      <c r="L145" s="97" t="s">
        <v>524</v>
      </c>
      <c r="M145" s="97" t="s">
        <v>524</v>
      </c>
      <c r="N145" s="97" t="s">
        <v>524</v>
      </c>
      <c r="O145" s="360">
        <v>0.75</v>
      </c>
      <c r="P145" s="99"/>
      <c r="Q145" s="99"/>
      <c r="R145" s="99"/>
      <c r="S145" s="99"/>
      <c r="T145" s="99"/>
      <c r="U145" s="99"/>
      <c r="V145" s="99"/>
      <c r="W145" s="99"/>
      <c r="X145" s="99"/>
      <c r="Y145" s="99"/>
      <c r="Z145" s="99"/>
      <c r="AA145" s="99"/>
      <c r="AB145" s="99"/>
      <c r="AC145" s="99"/>
      <c r="AD145" s="99"/>
      <c r="AE145" s="99"/>
      <c r="AF145" s="99"/>
      <c r="AG145" s="99"/>
      <c r="AH145" s="99"/>
    </row>
    <row r="146" spans="3:34">
      <c r="C146" s="3" t="s">
        <v>88</v>
      </c>
      <c r="D146" s="3" t="s">
        <v>266</v>
      </c>
      <c r="E146" s="3" t="s">
        <v>267</v>
      </c>
      <c r="F146" s="3" t="s">
        <v>628</v>
      </c>
      <c r="G146" s="97" t="s">
        <v>524</v>
      </c>
      <c r="H146" s="97" t="s">
        <v>524</v>
      </c>
      <c r="I146" s="97" t="s">
        <v>524</v>
      </c>
      <c r="J146" s="97" t="s">
        <v>524</v>
      </c>
      <c r="K146" s="97" t="s">
        <v>524</v>
      </c>
      <c r="L146" s="97" t="s">
        <v>524</v>
      </c>
      <c r="M146" s="97" t="s">
        <v>524</v>
      </c>
      <c r="N146" s="97" t="s">
        <v>524</v>
      </c>
      <c r="O146" s="360">
        <v>0.75</v>
      </c>
      <c r="P146" s="99"/>
      <c r="Q146" s="99"/>
      <c r="R146" s="99"/>
      <c r="S146" s="99"/>
      <c r="T146" s="99"/>
      <c r="U146" s="99"/>
      <c r="V146" s="99"/>
      <c r="W146" s="99"/>
      <c r="X146" s="99"/>
      <c r="Y146" s="99"/>
      <c r="Z146" s="99"/>
      <c r="AA146" s="99"/>
      <c r="AB146" s="99"/>
      <c r="AC146" s="99"/>
      <c r="AD146" s="99"/>
      <c r="AE146" s="99"/>
      <c r="AF146" s="99"/>
      <c r="AG146" s="99"/>
      <c r="AH146" s="99"/>
    </row>
    <row r="147" spans="3:34">
      <c r="C147" s="3" t="s">
        <v>88</v>
      </c>
      <c r="D147" s="3" t="s">
        <v>268</v>
      </c>
      <c r="E147" s="3" t="s">
        <v>269</v>
      </c>
      <c r="F147" s="3" t="s">
        <v>628</v>
      </c>
      <c r="G147" s="97" t="s">
        <v>524</v>
      </c>
      <c r="H147" s="97" t="s">
        <v>524</v>
      </c>
      <c r="I147" s="97" t="s">
        <v>524</v>
      </c>
      <c r="J147" s="97" t="s">
        <v>524</v>
      </c>
      <c r="K147" s="97" t="s">
        <v>524</v>
      </c>
      <c r="L147" s="97" t="s">
        <v>524</v>
      </c>
      <c r="M147" s="97" t="s">
        <v>524</v>
      </c>
      <c r="N147" s="97" t="s">
        <v>524</v>
      </c>
      <c r="O147" s="360">
        <v>0.75</v>
      </c>
      <c r="P147" s="99"/>
      <c r="Q147" s="99"/>
      <c r="R147" s="99"/>
      <c r="S147" s="99"/>
      <c r="T147" s="99"/>
      <c r="U147" s="99"/>
      <c r="V147" s="99"/>
      <c r="W147" s="99"/>
      <c r="X147" s="99"/>
      <c r="Y147" s="99"/>
      <c r="Z147" s="99"/>
      <c r="AA147" s="99"/>
      <c r="AB147" s="99"/>
      <c r="AC147" s="99"/>
      <c r="AD147" s="99"/>
      <c r="AE147" s="99"/>
      <c r="AF147" s="99"/>
      <c r="AG147" s="99"/>
      <c r="AH147" s="99"/>
    </row>
    <row r="148" spans="3:34">
      <c r="C148" s="3" t="s">
        <v>88</v>
      </c>
      <c r="D148" s="3" t="s">
        <v>270</v>
      </c>
      <c r="E148" s="3" t="s">
        <v>271</v>
      </c>
      <c r="F148" s="3" t="s">
        <v>628</v>
      </c>
      <c r="G148" s="97" t="s">
        <v>524</v>
      </c>
      <c r="H148" s="97" t="s">
        <v>524</v>
      </c>
      <c r="I148" s="97" t="s">
        <v>524</v>
      </c>
      <c r="J148" s="97" t="s">
        <v>524</v>
      </c>
      <c r="K148" s="97" t="s">
        <v>524</v>
      </c>
      <c r="L148" s="97" t="s">
        <v>524</v>
      </c>
      <c r="M148" s="97" t="s">
        <v>524</v>
      </c>
      <c r="N148" s="97" t="s">
        <v>524</v>
      </c>
      <c r="O148" s="360">
        <v>0.75</v>
      </c>
      <c r="P148" s="99"/>
      <c r="Q148" s="99"/>
      <c r="R148" s="99"/>
      <c r="S148" s="99"/>
      <c r="T148" s="99"/>
      <c r="U148" s="99"/>
      <c r="V148" s="99"/>
      <c r="W148" s="99"/>
      <c r="X148" s="99"/>
      <c r="Y148" s="99"/>
      <c r="Z148" s="99"/>
      <c r="AA148" s="99"/>
      <c r="AB148" s="99"/>
      <c r="AC148" s="99"/>
      <c r="AD148" s="99"/>
      <c r="AE148" s="99"/>
      <c r="AF148" s="99"/>
      <c r="AG148" s="99"/>
      <c r="AH148" s="99"/>
    </row>
    <row r="149" spans="3:34">
      <c r="C149" s="3" t="s">
        <v>88</v>
      </c>
      <c r="D149" s="3" t="s">
        <v>272</v>
      </c>
      <c r="E149" s="3" t="s">
        <v>273</v>
      </c>
      <c r="F149" s="3" t="s">
        <v>628</v>
      </c>
      <c r="G149" s="97" t="s">
        <v>524</v>
      </c>
      <c r="H149" s="97" t="s">
        <v>524</v>
      </c>
      <c r="I149" s="97" t="s">
        <v>524</v>
      </c>
      <c r="J149" s="97" t="s">
        <v>524</v>
      </c>
      <c r="K149" s="97" t="s">
        <v>524</v>
      </c>
      <c r="L149" s="97" t="s">
        <v>524</v>
      </c>
      <c r="M149" s="97" t="s">
        <v>524</v>
      </c>
      <c r="N149" s="97" t="s">
        <v>524</v>
      </c>
      <c r="O149" s="360">
        <v>0.79999999999999993</v>
      </c>
      <c r="P149" s="99"/>
      <c r="Q149" s="99"/>
      <c r="R149" s="99"/>
      <c r="S149" s="99"/>
      <c r="T149" s="99"/>
      <c r="U149" s="99"/>
      <c r="V149" s="99"/>
      <c r="W149" s="99"/>
      <c r="X149" s="99"/>
      <c r="Y149" s="99"/>
      <c r="Z149" s="99"/>
      <c r="AA149" s="99"/>
      <c r="AB149" s="99"/>
      <c r="AC149" s="99"/>
      <c r="AD149" s="99"/>
      <c r="AE149" s="99"/>
      <c r="AF149" s="99"/>
      <c r="AG149" s="99"/>
      <c r="AH149" s="99"/>
    </row>
    <row r="150" spans="3:34">
      <c r="C150" s="3" t="s">
        <v>88</v>
      </c>
      <c r="D150" s="3" t="s">
        <v>274</v>
      </c>
      <c r="E150" s="3" t="s">
        <v>275</v>
      </c>
      <c r="F150" s="3" t="s">
        <v>628</v>
      </c>
      <c r="G150" s="97" t="s">
        <v>524</v>
      </c>
      <c r="H150" s="97" t="s">
        <v>524</v>
      </c>
      <c r="I150" s="97" t="s">
        <v>524</v>
      </c>
      <c r="J150" s="97" t="s">
        <v>524</v>
      </c>
      <c r="K150" s="97" t="s">
        <v>524</v>
      </c>
      <c r="L150" s="97" t="s">
        <v>524</v>
      </c>
      <c r="M150" s="97" t="s">
        <v>524</v>
      </c>
      <c r="N150" s="97" t="s">
        <v>524</v>
      </c>
      <c r="O150" s="360">
        <v>0.75</v>
      </c>
      <c r="P150" s="99"/>
      <c r="Q150" s="99"/>
      <c r="R150" s="99"/>
      <c r="S150" s="99"/>
      <c r="T150" s="99"/>
      <c r="U150" s="99"/>
      <c r="V150" s="99"/>
      <c r="W150" s="99"/>
      <c r="X150" s="99"/>
      <c r="Y150" s="99"/>
      <c r="Z150" s="99"/>
      <c r="AA150" s="99"/>
      <c r="AB150" s="99"/>
      <c r="AC150" s="99"/>
      <c r="AD150" s="99"/>
      <c r="AE150" s="99"/>
      <c r="AF150" s="99"/>
      <c r="AG150" s="99"/>
      <c r="AH150" s="99"/>
    </row>
    <row r="151" spans="3:34">
      <c r="C151" s="3" t="s">
        <v>88</v>
      </c>
      <c r="D151" s="3" t="s">
        <v>276</v>
      </c>
      <c r="E151" s="3" t="s">
        <v>277</v>
      </c>
      <c r="F151" s="3" t="s">
        <v>628</v>
      </c>
      <c r="G151" s="97" t="s">
        <v>524</v>
      </c>
      <c r="H151" s="97" t="s">
        <v>524</v>
      </c>
      <c r="I151" s="97" t="s">
        <v>524</v>
      </c>
      <c r="J151" s="97" t="s">
        <v>524</v>
      </c>
      <c r="K151" s="97" t="s">
        <v>524</v>
      </c>
      <c r="L151" s="97" t="s">
        <v>524</v>
      </c>
      <c r="M151" s="97" t="s">
        <v>524</v>
      </c>
      <c r="N151" s="97" t="s">
        <v>524</v>
      </c>
      <c r="O151" s="360">
        <v>0.70000000000000007</v>
      </c>
      <c r="P151" s="99"/>
      <c r="Q151" s="99"/>
      <c r="R151" s="99"/>
      <c r="S151" s="99"/>
      <c r="T151" s="99"/>
      <c r="U151" s="99"/>
      <c r="V151" s="99"/>
      <c r="W151" s="99"/>
      <c r="X151" s="99"/>
      <c r="Y151" s="99"/>
      <c r="Z151" s="99"/>
      <c r="AA151" s="99"/>
      <c r="AB151" s="99"/>
      <c r="AC151" s="99"/>
      <c r="AD151" s="99"/>
      <c r="AE151" s="99"/>
      <c r="AF151" s="99"/>
      <c r="AG151" s="99"/>
      <c r="AH151" s="99"/>
    </row>
    <row r="152" spans="3:34">
      <c r="C152" s="3" t="s">
        <v>88</v>
      </c>
      <c r="D152" s="3" t="s">
        <v>278</v>
      </c>
      <c r="E152" s="3" t="s">
        <v>279</v>
      </c>
      <c r="F152" s="3" t="s">
        <v>628</v>
      </c>
      <c r="G152" s="97" t="s">
        <v>524</v>
      </c>
      <c r="H152" s="97" t="s">
        <v>524</v>
      </c>
      <c r="I152" s="97" t="s">
        <v>524</v>
      </c>
      <c r="J152" s="97" t="s">
        <v>524</v>
      </c>
      <c r="K152" s="97" t="s">
        <v>524</v>
      </c>
      <c r="L152" s="97" t="s">
        <v>524</v>
      </c>
      <c r="M152" s="97" t="s">
        <v>524</v>
      </c>
      <c r="N152" s="97" t="s">
        <v>524</v>
      </c>
      <c r="O152" s="360">
        <v>0.9</v>
      </c>
      <c r="P152" s="99"/>
      <c r="Q152" s="99"/>
      <c r="R152" s="99"/>
      <c r="S152" s="99"/>
      <c r="T152" s="99"/>
      <c r="U152" s="99"/>
      <c r="V152" s="99"/>
      <c r="W152" s="99"/>
      <c r="X152" s="99"/>
      <c r="Y152" s="99"/>
      <c r="Z152" s="99"/>
      <c r="AA152" s="99"/>
      <c r="AB152" s="99"/>
      <c r="AC152" s="99"/>
      <c r="AD152" s="99"/>
      <c r="AE152" s="99"/>
      <c r="AF152" s="99"/>
      <c r="AG152" s="99"/>
      <c r="AH152" s="99"/>
    </row>
    <row r="153" spans="3:34">
      <c r="C153" s="3" t="s">
        <v>88</v>
      </c>
      <c r="D153" s="3" t="s">
        <v>280</v>
      </c>
      <c r="E153" s="3" t="s">
        <v>281</v>
      </c>
      <c r="F153" s="3" t="s">
        <v>628</v>
      </c>
      <c r="G153" s="97" t="s">
        <v>524</v>
      </c>
      <c r="H153" s="97" t="s">
        <v>524</v>
      </c>
      <c r="I153" s="97" t="s">
        <v>524</v>
      </c>
      <c r="J153" s="97" t="s">
        <v>524</v>
      </c>
      <c r="K153" s="97" t="s">
        <v>524</v>
      </c>
      <c r="L153" s="97" t="s">
        <v>524</v>
      </c>
      <c r="M153" s="97" t="s">
        <v>524</v>
      </c>
      <c r="N153" s="97" t="s">
        <v>524</v>
      </c>
      <c r="O153" s="360">
        <v>0.65</v>
      </c>
      <c r="P153" s="99"/>
      <c r="Q153" s="99"/>
      <c r="R153" s="99"/>
      <c r="S153" s="99"/>
      <c r="T153" s="99"/>
      <c r="U153" s="99"/>
      <c r="V153" s="99"/>
      <c r="W153" s="99"/>
      <c r="X153" s="99"/>
      <c r="Y153" s="99"/>
      <c r="Z153" s="99"/>
      <c r="AA153" s="99"/>
      <c r="AB153" s="99"/>
      <c r="AC153" s="99"/>
      <c r="AD153" s="99"/>
      <c r="AE153" s="99"/>
      <c r="AF153" s="99"/>
      <c r="AG153" s="99"/>
      <c r="AH153" s="99"/>
    </row>
    <row r="154" spans="3:34">
      <c r="C154" s="3" t="s">
        <v>88</v>
      </c>
      <c r="D154" s="3" t="s">
        <v>282</v>
      </c>
      <c r="E154" s="3" t="s">
        <v>283</v>
      </c>
      <c r="F154" s="3" t="s">
        <v>628</v>
      </c>
      <c r="G154" s="97" t="s">
        <v>524</v>
      </c>
      <c r="H154" s="97" t="s">
        <v>524</v>
      </c>
      <c r="I154" s="97" t="s">
        <v>524</v>
      </c>
      <c r="J154" s="97" t="s">
        <v>524</v>
      </c>
      <c r="K154" s="97" t="s">
        <v>524</v>
      </c>
      <c r="L154" s="97" t="s">
        <v>524</v>
      </c>
      <c r="M154" s="97" t="s">
        <v>524</v>
      </c>
      <c r="N154" s="97" t="s">
        <v>524</v>
      </c>
      <c r="O154" s="360">
        <v>0.65</v>
      </c>
      <c r="P154" s="99"/>
      <c r="Q154" s="99"/>
      <c r="R154" s="99"/>
      <c r="S154" s="99"/>
      <c r="T154" s="99"/>
      <c r="U154" s="99"/>
      <c r="V154" s="99"/>
      <c r="W154" s="99"/>
      <c r="X154" s="99"/>
      <c r="Y154" s="99"/>
      <c r="Z154" s="99"/>
      <c r="AA154" s="99"/>
      <c r="AB154" s="99"/>
      <c r="AC154" s="99"/>
      <c r="AD154" s="99"/>
      <c r="AE154" s="99"/>
      <c r="AF154" s="99"/>
      <c r="AG154" s="99"/>
      <c r="AH154" s="99"/>
    </row>
    <row r="155" spans="3:34">
      <c r="C155" s="3" t="s">
        <v>88</v>
      </c>
      <c r="D155" s="3" t="s">
        <v>284</v>
      </c>
      <c r="E155" s="3" t="s">
        <v>285</v>
      </c>
      <c r="F155" s="3" t="s">
        <v>628</v>
      </c>
      <c r="G155" s="97" t="s">
        <v>524</v>
      </c>
      <c r="H155" s="97" t="s">
        <v>524</v>
      </c>
      <c r="I155" s="97" t="s">
        <v>524</v>
      </c>
      <c r="J155" s="97" t="s">
        <v>524</v>
      </c>
      <c r="K155" s="97" t="s">
        <v>524</v>
      </c>
      <c r="L155" s="97" t="s">
        <v>524</v>
      </c>
      <c r="M155" s="97" t="s">
        <v>524</v>
      </c>
      <c r="N155" s="97" t="s">
        <v>524</v>
      </c>
      <c r="O155" s="360">
        <v>0.65</v>
      </c>
      <c r="P155" s="99"/>
      <c r="Q155" s="99"/>
      <c r="R155" s="99"/>
      <c r="S155" s="99"/>
      <c r="T155" s="99"/>
      <c r="U155" s="99"/>
      <c r="V155" s="99"/>
      <c r="W155" s="99"/>
      <c r="X155" s="99"/>
      <c r="Y155" s="99"/>
      <c r="Z155" s="99"/>
      <c r="AA155" s="99"/>
      <c r="AB155" s="99"/>
      <c r="AC155" s="99"/>
      <c r="AD155" s="99"/>
      <c r="AE155" s="99"/>
      <c r="AF155" s="99"/>
      <c r="AG155" s="99"/>
      <c r="AH155" s="99"/>
    </row>
    <row r="156" spans="3:34">
      <c r="C156" s="3" t="s">
        <v>88</v>
      </c>
      <c r="D156" s="3" t="s">
        <v>286</v>
      </c>
      <c r="E156" s="3" t="s">
        <v>287</v>
      </c>
      <c r="F156" s="3" t="s">
        <v>628</v>
      </c>
      <c r="G156" s="97" t="s">
        <v>524</v>
      </c>
      <c r="H156" s="97" t="s">
        <v>524</v>
      </c>
      <c r="I156" s="97" t="s">
        <v>524</v>
      </c>
      <c r="J156" s="97" t="s">
        <v>524</v>
      </c>
      <c r="K156" s="97" t="s">
        <v>524</v>
      </c>
      <c r="L156" s="97" t="s">
        <v>524</v>
      </c>
      <c r="M156" s="97" t="s">
        <v>524</v>
      </c>
      <c r="N156" s="97" t="s">
        <v>524</v>
      </c>
      <c r="O156" s="360">
        <v>0.54999999999999993</v>
      </c>
      <c r="P156" s="99"/>
      <c r="Q156" s="99"/>
      <c r="R156" s="99"/>
      <c r="S156" s="99"/>
      <c r="T156" s="99"/>
      <c r="U156" s="99"/>
      <c r="V156" s="99"/>
      <c r="W156" s="99"/>
      <c r="X156" s="99"/>
      <c r="Y156" s="99"/>
      <c r="Z156" s="99"/>
      <c r="AA156" s="99"/>
      <c r="AB156" s="99"/>
      <c r="AC156" s="99"/>
      <c r="AD156" s="99"/>
      <c r="AE156" s="99"/>
      <c r="AF156" s="99"/>
      <c r="AG156" s="99"/>
      <c r="AH156" s="99"/>
    </row>
    <row r="157" spans="3:34">
      <c r="C157" s="3" t="s">
        <v>88</v>
      </c>
      <c r="D157" s="3" t="s">
        <v>288</v>
      </c>
      <c r="E157" s="3" t="s">
        <v>289</v>
      </c>
      <c r="F157" s="3" t="s">
        <v>628</v>
      </c>
      <c r="G157" s="97" t="s">
        <v>524</v>
      </c>
      <c r="H157" s="97" t="s">
        <v>524</v>
      </c>
      <c r="I157" s="97" t="s">
        <v>524</v>
      </c>
      <c r="J157" s="97" t="s">
        <v>524</v>
      </c>
      <c r="K157" s="97" t="s">
        <v>524</v>
      </c>
      <c r="L157" s="97" t="s">
        <v>524</v>
      </c>
      <c r="M157" s="97" t="s">
        <v>524</v>
      </c>
      <c r="N157" s="97" t="s">
        <v>524</v>
      </c>
      <c r="O157" s="360">
        <v>0.9</v>
      </c>
      <c r="P157" s="99"/>
      <c r="Q157" s="99"/>
      <c r="R157" s="99"/>
      <c r="S157" s="99"/>
      <c r="T157" s="99"/>
      <c r="U157" s="99"/>
      <c r="V157" s="99"/>
      <c r="W157" s="99"/>
      <c r="X157" s="99"/>
      <c r="Y157" s="99"/>
      <c r="Z157" s="99"/>
      <c r="AA157" s="99"/>
      <c r="AB157" s="99"/>
      <c r="AC157" s="99"/>
      <c r="AD157" s="99"/>
      <c r="AE157" s="99"/>
      <c r="AF157" s="99"/>
      <c r="AG157" s="99"/>
      <c r="AH157" s="99"/>
    </row>
    <row r="158" spans="3:34">
      <c r="C158" s="3" t="s">
        <v>88</v>
      </c>
      <c r="D158" s="3" t="s">
        <v>290</v>
      </c>
      <c r="E158" s="3" t="s">
        <v>291</v>
      </c>
      <c r="F158" s="3" t="s">
        <v>628</v>
      </c>
      <c r="G158" s="97" t="s">
        <v>524</v>
      </c>
      <c r="H158" s="97" t="s">
        <v>524</v>
      </c>
      <c r="I158" s="97" t="s">
        <v>524</v>
      </c>
      <c r="J158" s="97" t="s">
        <v>524</v>
      </c>
      <c r="K158" s="97" t="s">
        <v>524</v>
      </c>
      <c r="L158" s="97" t="s">
        <v>524</v>
      </c>
      <c r="M158" s="97" t="s">
        <v>524</v>
      </c>
      <c r="N158" s="97" t="s">
        <v>524</v>
      </c>
      <c r="O158" s="360">
        <v>0.19999999999999998</v>
      </c>
      <c r="P158" s="99"/>
      <c r="Q158" s="99"/>
      <c r="R158" s="99"/>
      <c r="S158" s="99"/>
      <c r="T158" s="99"/>
      <c r="U158" s="99"/>
      <c r="V158" s="99"/>
      <c r="W158" s="99"/>
      <c r="X158" s="99"/>
      <c r="Y158" s="99"/>
      <c r="Z158" s="99"/>
      <c r="AA158" s="99"/>
      <c r="AB158" s="99"/>
      <c r="AC158" s="99"/>
      <c r="AD158" s="99"/>
      <c r="AE158" s="99"/>
      <c r="AF158" s="99"/>
      <c r="AG158" s="99"/>
      <c r="AH158" s="99"/>
    </row>
    <row r="159" spans="3:34">
      <c r="C159" s="3" t="s">
        <v>88</v>
      </c>
      <c r="D159" s="3" t="s">
        <v>292</v>
      </c>
      <c r="E159" s="3" t="s">
        <v>293</v>
      </c>
      <c r="F159" s="3" t="s">
        <v>628</v>
      </c>
      <c r="G159" s="97" t="s">
        <v>524</v>
      </c>
      <c r="H159" s="97" t="s">
        <v>524</v>
      </c>
      <c r="I159" s="97" t="s">
        <v>524</v>
      </c>
      <c r="J159" s="97" t="s">
        <v>524</v>
      </c>
      <c r="K159" s="97" t="s">
        <v>524</v>
      </c>
      <c r="L159" s="97" t="s">
        <v>524</v>
      </c>
      <c r="M159" s="97" t="s">
        <v>524</v>
      </c>
      <c r="N159" s="97" t="s">
        <v>524</v>
      </c>
      <c r="O159" s="360">
        <v>0.70000000000000007</v>
      </c>
      <c r="P159" s="99"/>
      <c r="Q159" s="99"/>
      <c r="R159" s="99"/>
      <c r="S159" s="99"/>
      <c r="T159" s="99"/>
      <c r="U159" s="99"/>
      <c r="V159" s="99"/>
      <c r="W159" s="99"/>
      <c r="X159" s="99"/>
      <c r="Y159" s="99"/>
      <c r="Z159" s="99"/>
      <c r="AA159" s="99"/>
      <c r="AB159" s="99"/>
      <c r="AC159" s="99"/>
      <c r="AD159" s="99"/>
      <c r="AE159" s="99"/>
      <c r="AF159" s="99"/>
      <c r="AG159" s="99"/>
      <c r="AH159" s="99"/>
    </row>
    <row r="160" spans="3:34">
      <c r="C160" s="3" t="s">
        <v>88</v>
      </c>
      <c r="D160" s="3" t="s">
        <v>294</v>
      </c>
      <c r="E160" s="3" t="s">
        <v>295</v>
      </c>
      <c r="F160" s="3" t="s">
        <v>628</v>
      </c>
      <c r="G160" s="97" t="s">
        <v>524</v>
      </c>
      <c r="H160" s="97" t="s">
        <v>524</v>
      </c>
      <c r="I160" s="97" t="s">
        <v>524</v>
      </c>
      <c r="J160" s="97" t="s">
        <v>524</v>
      </c>
      <c r="K160" s="97" t="s">
        <v>524</v>
      </c>
      <c r="L160" s="97" t="s">
        <v>524</v>
      </c>
      <c r="M160" s="97" t="s">
        <v>524</v>
      </c>
      <c r="N160" s="97" t="s">
        <v>524</v>
      </c>
      <c r="O160" s="360">
        <v>0.70000000000000007</v>
      </c>
      <c r="P160" s="99"/>
      <c r="Q160" s="99"/>
      <c r="R160" s="99"/>
      <c r="S160" s="99"/>
      <c r="T160" s="99"/>
      <c r="U160" s="99"/>
      <c r="V160" s="99"/>
      <c r="W160" s="99"/>
      <c r="X160" s="99"/>
      <c r="Y160" s="99"/>
      <c r="Z160" s="99"/>
      <c r="AA160" s="99"/>
      <c r="AB160" s="99"/>
      <c r="AC160" s="99"/>
      <c r="AD160" s="99"/>
      <c r="AE160" s="99"/>
      <c r="AF160" s="99"/>
      <c r="AG160" s="99"/>
      <c r="AH160" s="99"/>
    </row>
    <row r="161" spans="3:34">
      <c r="C161" s="3" t="s">
        <v>88</v>
      </c>
      <c r="D161" s="3" t="s">
        <v>296</v>
      </c>
      <c r="E161" s="3" t="s">
        <v>297</v>
      </c>
      <c r="F161" s="3" t="s">
        <v>628</v>
      </c>
      <c r="G161" s="97" t="s">
        <v>524</v>
      </c>
      <c r="H161" s="97" t="s">
        <v>524</v>
      </c>
      <c r="I161" s="97" t="s">
        <v>524</v>
      </c>
      <c r="J161" s="97" t="s">
        <v>524</v>
      </c>
      <c r="K161" s="97" t="s">
        <v>524</v>
      </c>
      <c r="L161" s="97" t="s">
        <v>524</v>
      </c>
      <c r="M161" s="97" t="s">
        <v>524</v>
      </c>
      <c r="N161" s="97" t="s">
        <v>524</v>
      </c>
      <c r="O161" s="360">
        <v>0.70000000000000007</v>
      </c>
      <c r="P161" s="99"/>
      <c r="Q161" s="99"/>
      <c r="R161" s="99"/>
      <c r="S161" s="99"/>
      <c r="T161" s="99"/>
      <c r="U161" s="99"/>
      <c r="V161" s="99"/>
      <c r="W161" s="99"/>
      <c r="X161" s="99"/>
      <c r="Y161" s="99"/>
      <c r="Z161" s="99"/>
      <c r="AA161" s="99"/>
      <c r="AB161" s="99"/>
      <c r="AC161" s="99"/>
      <c r="AD161" s="99"/>
      <c r="AE161" s="99"/>
      <c r="AF161" s="99"/>
      <c r="AG161" s="99"/>
      <c r="AH161" s="99"/>
    </row>
    <row r="162" spans="3:34">
      <c r="C162" s="3" t="s">
        <v>88</v>
      </c>
      <c r="D162" s="3" t="s">
        <v>298</v>
      </c>
      <c r="E162" s="3" t="s">
        <v>299</v>
      </c>
      <c r="F162" s="3" t="s">
        <v>628</v>
      </c>
      <c r="G162" s="97" t="s">
        <v>524</v>
      </c>
      <c r="H162" s="97" t="s">
        <v>524</v>
      </c>
      <c r="I162" s="97" t="s">
        <v>524</v>
      </c>
      <c r="J162" s="97" t="s">
        <v>524</v>
      </c>
      <c r="K162" s="97" t="s">
        <v>524</v>
      </c>
      <c r="L162" s="97" t="s">
        <v>524</v>
      </c>
      <c r="M162" s="97" t="s">
        <v>524</v>
      </c>
      <c r="N162" s="97" t="s">
        <v>524</v>
      </c>
      <c r="O162" s="360">
        <v>0.70000000000000007</v>
      </c>
      <c r="P162" s="99"/>
      <c r="Q162" s="99"/>
      <c r="R162" s="99"/>
      <c r="S162" s="99"/>
      <c r="T162" s="99"/>
      <c r="U162" s="99"/>
      <c r="V162" s="99"/>
      <c r="W162" s="99"/>
      <c r="X162" s="99"/>
      <c r="Y162" s="99"/>
      <c r="Z162" s="99"/>
      <c r="AA162" s="99"/>
      <c r="AB162" s="99"/>
      <c r="AC162" s="99"/>
      <c r="AD162" s="99"/>
      <c r="AE162" s="99"/>
      <c r="AF162" s="99"/>
      <c r="AG162" s="99"/>
      <c r="AH162" s="99"/>
    </row>
    <row r="163" spans="3:34">
      <c r="C163" s="3" t="s">
        <v>88</v>
      </c>
      <c r="D163" s="3" t="s">
        <v>300</v>
      </c>
      <c r="E163" s="3" t="s">
        <v>301</v>
      </c>
      <c r="F163" s="3" t="s">
        <v>628</v>
      </c>
      <c r="G163" s="97" t="s">
        <v>524</v>
      </c>
      <c r="H163" s="97" t="s">
        <v>524</v>
      </c>
      <c r="I163" s="97" t="s">
        <v>524</v>
      </c>
      <c r="J163" s="97" t="s">
        <v>524</v>
      </c>
      <c r="K163" s="97" t="s">
        <v>524</v>
      </c>
      <c r="L163" s="97" t="s">
        <v>524</v>
      </c>
      <c r="M163" s="97" t="s">
        <v>524</v>
      </c>
      <c r="N163" s="97" t="s">
        <v>524</v>
      </c>
      <c r="O163" s="360">
        <v>0.45</v>
      </c>
      <c r="P163" s="99"/>
      <c r="Q163" s="99"/>
      <c r="R163" s="99"/>
      <c r="S163" s="99"/>
      <c r="T163" s="99"/>
      <c r="U163" s="99"/>
      <c r="V163" s="99"/>
      <c r="W163" s="99"/>
      <c r="X163" s="99"/>
      <c r="Y163" s="99"/>
      <c r="Z163" s="99"/>
      <c r="AA163" s="99"/>
      <c r="AB163" s="99"/>
      <c r="AC163" s="99"/>
      <c r="AD163" s="99"/>
      <c r="AE163" s="99"/>
      <c r="AF163" s="99"/>
      <c r="AG163" s="99"/>
      <c r="AH163" s="99"/>
    </row>
    <row r="164" spans="3:34">
      <c r="C164" s="3" t="s">
        <v>88</v>
      </c>
      <c r="D164" s="3" t="s">
        <v>302</v>
      </c>
      <c r="E164" s="3" t="s">
        <v>303</v>
      </c>
      <c r="F164" s="3" t="s">
        <v>628</v>
      </c>
      <c r="G164" s="97" t="s">
        <v>524</v>
      </c>
      <c r="H164" s="97" t="s">
        <v>524</v>
      </c>
      <c r="I164" s="97" t="s">
        <v>524</v>
      </c>
      <c r="J164" s="97" t="s">
        <v>524</v>
      </c>
      <c r="K164" s="97" t="s">
        <v>524</v>
      </c>
      <c r="L164" s="97" t="s">
        <v>524</v>
      </c>
      <c r="M164" s="97" t="s">
        <v>524</v>
      </c>
      <c r="N164" s="97" t="s">
        <v>524</v>
      </c>
      <c r="O164" s="360">
        <v>0.19999999999999998</v>
      </c>
      <c r="P164" s="99"/>
      <c r="Q164" s="99"/>
      <c r="R164" s="99"/>
      <c r="S164" s="99"/>
      <c r="T164" s="99"/>
      <c r="U164" s="99"/>
      <c r="V164" s="99"/>
      <c r="W164" s="99"/>
      <c r="X164" s="99"/>
      <c r="Y164" s="99"/>
      <c r="Z164" s="99"/>
      <c r="AA164" s="99"/>
      <c r="AB164" s="99"/>
      <c r="AC164" s="99"/>
      <c r="AD164" s="99"/>
      <c r="AE164" s="99"/>
      <c r="AF164" s="99"/>
      <c r="AG164" s="99"/>
      <c r="AH164" s="99"/>
    </row>
    <row r="165" spans="3:34">
      <c r="C165" s="3" t="s">
        <v>88</v>
      </c>
      <c r="D165" s="3" t="s">
        <v>304</v>
      </c>
      <c r="E165" s="3" t="s">
        <v>305</v>
      </c>
      <c r="F165" s="3" t="s">
        <v>628</v>
      </c>
      <c r="G165" s="97" t="s">
        <v>524</v>
      </c>
      <c r="H165" s="97" t="s">
        <v>524</v>
      </c>
      <c r="I165" s="97" t="s">
        <v>524</v>
      </c>
      <c r="J165" s="97" t="s">
        <v>524</v>
      </c>
      <c r="K165" s="97" t="s">
        <v>524</v>
      </c>
      <c r="L165" s="97" t="s">
        <v>524</v>
      </c>
      <c r="M165" s="97" t="s">
        <v>524</v>
      </c>
      <c r="N165" s="97" t="s">
        <v>524</v>
      </c>
      <c r="O165" s="360">
        <v>0.75</v>
      </c>
      <c r="P165" s="99"/>
      <c r="Q165" s="99"/>
      <c r="R165" s="99"/>
      <c r="S165" s="99"/>
      <c r="T165" s="99"/>
      <c r="U165" s="99"/>
      <c r="V165" s="99"/>
      <c r="W165" s="99"/>
      <c r="X165" s="99"/>
      <c r="Y165" s="99"/>
      <c r="Z165" s="99"/>
      <c r="AA165" s="99"/>
      <c r="AB165" s="99"/>
      <c r="AC165" s="99"/>
      <c r="AD165" s="99"/>
      <c r="AE165" s="99"/>
      <c r="AF165" s="99"/>
      <c r="AG165" s="99"/>
      <c r="AH165" s="99"/>
    </row>
    <row r="166" spans="3:34">
      <c r="C166" s="3" t="s">
        <v>88</v>
      </c>
      <c r="D166" s="3" t="s">
        <v>306</v>
      </c>
      <c r="E166" s="3" t="s">
        <v>307</v>
      </c>
      <c r="F166" s="3" t="s">
        <v>628</v>
      </c>
      <c r="G166" s="97" t="s">
        <v>524</v>
      </c>
      <c r="H166" s="97" t="s">
        <v>524</v>
      </c>
      <c r="I166" s="97" t="s">
        <v>524</v>
      </c>
      <c r="J166" s="97" t="s">
        <v>524</v>
      </c>
      <c r="K166" s="97" t="s">
        <v>524</v>
      </c>
      <c r="L166" s="97" t="s">
        <v>524</v>
      </c>
      <c r="M166" s="97" t="s">
        <v>524</v>
      </c>
      <c r="N166" s="97" t="s">
        <v>524</v>
      </c>
      <c r="O166" s="360">
        <v>0.85</v>
      </c>
      <c r="P166" s="99"/>
      <c r="Q166" s="99"/>
      <c r="R166" s="99"/>
      <c r="S166" s="99"/>
      <c r="T166" s="99"/>
      <c r="U166" s="99"/>
      <c r="V166" s="99"/>
      <c r="W166" s="99"/>
      <c r="X166" s="99"/>
      <c r="Y166" s="99"/>
      <c r="Z166" s="99"/>
      <c r="AA166" s="99"/>
      <c r="AB166" s="99"/>
      <c r="AC166" s="99"/>
      <c r="AD166" s="99"/>
      <c r="AE166" s="99"/>
      <c r="AF166" s="99"/>
      <c r="AG166" s="99"/>
      <c r="AH166" s="99"/>
    </row>
    <row r="167" spans="3:34">
      <c r="C167" s="3" t="s">
        <v>88</v>
      </c>
      <c r="D167" s="3" t="s">
        <v>308</v>
      </c>
      <c r="E167" s="3" t="s">
        <v>309</v>
      </c>
      <c r="F167" s="3" t="s">
        <v>628</v>
      </c>
      <c r="G167" s="97" t="s">
        <v>524</v>
      </c>
      <c r="H167" s="97" t="s">
        <v>524</v>
      </c>
      <c r="I167" s="97" t="s">
        <v>524</v>
      </c>
      <c r="J167" s="97" t="s">
        <v>524</v>
      </c>
      <c r="K167" s="97" t="s">
        <v>524</v>
      </c>
      <c r="L167" s="97" t="s">
        <v>524</v>
      </c>
      <c r="M167" s="97" t="s">
        <v>524</v>
      </c>
      <c r="N167" s="97" t="s">
        <v>524</v>
      </c>
      <c r="O167" s="360">
        <v>0.75</v>
      </c>
      <c r="P167" s="99"/>
      <c r="Q167" s="99"/>
      <c r="R167" s="99"/>
      <c r="S167" s="99"/>
      <c r="T167" s="99"/>
      <c r="U167" s="99"/>
      <c r="V167" s="99"/>
      <c r="W167" s="99"/>
      <c r="X167" s="99"/>
      <c r="Y167" s="99"/>
      <c r="Z167" s="99"/>
      <c r="AA167" s="99"/>
      <c r="AB167" s="99"/>
      <c r="AC167" s="99"/>
      <c r="AD167" s="99"/>
      <c r="AE167" s="99"/>
      <c r="AF167" s="99"/>
      <c r="AG167" s="99"/>
      <c r="AH167" s="99"/>
    </row>
    <row r="168" spans="3:34">
      <c r="C168" s="3" t="s">
        <v>88</v>
      </c>
      <c r="D168" s="3" t="s">
        <v>310</v>
      </c>
      <c r="E168" s="3" t="s">
        <v>311</v>
      </c>
      <c r="F168" s="3" t="s">
        <v>628</v>
      </c>
      <c r="G168" s="97" t="s">
        <v>524</v>
      </c>
      <c r="H168" s="97" t="s">
        <v>524</v>
      </c>
      <c r="I168" s="97" t="s">
        <v>524</v>
      </c>
      <c r="J168" s="97" t="s">
        <v>524</v>
      </c>
      <c r="K168" s="97" t="s">
        <v>524</v>
      </c>
      <c r="L168" s="97" t="s">
        <v>524</v>
      </c>
      <c r="M168" s="97" t="s">
        <v>524</v>
      </c>
      <c r="N168" s="97" t="s">
        <v>524</v>
      </c>
      <c r="O168" s="360">
        <v>0.25</v>
      </c>
      <c r="P168" s="99"/>
      <c r="Q168" s="99"/>
      <c r="R168" s="99"/>
      <c r="S168" s="99"/>
      <c r="T168" s="99"/>
      <c r="U168" s="99"/>
      <c r="V168" s="99"/>
      <c r="W168" s="99"/>
      <c r="X168" s="99"/>
      <c r="Y168" s="99"/>
      <c r="Z168" s="99"/>
      <c r="AA168" s="99"/>
      <c r="AB168" s="99"/>
      <c r="AC168" s="99"/>
      <c r="AD168" s="99"/>
      <c r="AE168" s="99"/>
      <c r="AF168" s="99"/>
      <c r="AG168" s="99"/>
      <c r="AH168" s="99"/>
    </row>
    <row r="169" spans="3:34">
      <c r="C169" s="3" t="s">
        <v>88</v>
      </c>
      <c r="D169" s="3" t="s">
        <v>312</v>
      </c>
      <c r="E169" s="3" t="s">
        <v>313</v>
      </c>
      <c r="F169" s="3" t="s">
        <v>628</v>
      </c>
      <c r="G169" s="97" t="s">
        <v>524</v>
      </c>
      <c r="H169" s="97" t="s">
        <v>524</v>
      </c>
      <c r="I169" s="97" t="s">
        <v>524</v>
      </c>
      <c r="J169" s="97" t="s">
        <v>524</v>
      </c>
      <c r="K169" s="97" t="s">
        <v>524</v>
      </c>
      <c r="L169" s="97" t="s">
        <v>524</v>
      </c>
      <c r="M169" s="97" t="s">
        <v>524</v>
      </c>
      <c r="N169" s="97" t="s">
        <v>524</v>
      </c>
      <c r="O169" s="360">
        <v>0.15</v>
      </c>
      <c r="P169" s="99"/>
      <c r="Q169" s="99"/>
      <c r="R169" s="99"/>
      <c r="S169" s="99"/>
      <c r="T169" s="99"/>
      <c r="U169" s="99"/>
      <c r="V169" s="99"/>
      <c r="W169" s="99"/>
      <c r="X169" s="99"/>
      <c r="Y169" s="99"/>
      <c r="Z169" s="99"/>
      <c r="AA169" s="99"/>
      <c r="AB169" s="99"/>
      <c r="AC169" s="99"/>
      <c r="AD169" s="99"/>
      <c r="AE169" s="99"/>
      <c r="AF169" s="99"/>
      <c r="AG169" s="99"/>
      <c r="AH169" s="99"/>
    </row>
    <row r="170" spans="3:34">
      <c r="C170" s="3" t="s">
        <v>88</v>
      </c>
      <c r="D170" s="3" t="s">
        <v>314</v>
      </c>
      <c r="E170" s="3" t="s">
        <v>315</v>
      </c>
      <c r="F170" s="3" t="s">
        <v>628</v>
      </c>
      <c r="G170" s="97" t="s">
        <v>524</v>
      </c>
      <c r="H170" s="97" t="s">
        <v>524</v>
      </c>
      <c r="I170" s="97" t="s">
        <v>524</v>
      </c>
      <c r="J170" s="97" t="s">
        <v>524</v>
      </c>
      <c r="K170" s="97" t="s">
        <v>524</v>
      </c>
      <c r="L170" s="97" t="s">
        <v>524</v>
      </c>
      <c r="M170" s="97" t="s">
        <v>524</v>
      </c>
      <c r="N170" s="97" t="s">
        <v>524</v>
      </c>
      <c r="O170" s="360">
        <v>0.70000000000000007</v>
      </c>
      <c r="P170" s="99"/>
      <c r="Q170" s="99"/>
      <c r="R170" s="99"/>
      <c r="S170" s="99"/>
      <c r="T170" s="99"/>
      <c r="U170" s="99"/>
      <c r="V170" s="99"/>
      <c r="W170" s="99"/>
      <c r="X170" s="99"/>
      <c r="Y170" s="99"/>
      <c r="Z170" s="99"/>
      <c r="AA170" s="99"/>
      <c r="AB170" s="99"/>
      <c r="AC170" s="99"/>
      <c r="AD170" s="99"/>
      <c r="AE170" s="99"/>
      <c r="AF170" s="99"/>
      <c r="AG170" s="99"/>
      <c r="AH170" s="99"/>
    </row>
    <row r="171" spans="3:34">
      <c r="C171" s="3" t="s">
        <v>88</v>
      </c>
      <c r="D171" s="3" t="s">
        <v>316</v>
      </c>
      <c r="E171" s="3" t="s">
        <v>317</v>
      </c>
      <c r="F171" s="3" t="s">
        <v>628</v>
      </c>
      <c r="G171" s="97" t="s">
        <v>524</v>
      </c>
      <c r="H171" s="97" t="s">
        <v>524</v>
      </c>
      <c r="I171" s="97" t="s">
        <v>524</v>
      </c>
      <c r="J171" s="97" t="s">
        <v>524</v>
      </c>
      <c r="K171" s="97" t="s">
        <v>524</v>
      </c>
      <c r="L171" s="97" t="s">
        <v>524</v>
      </c>
      <c r="M171" s="97" t="s">
        <v>524</v>
      </c>
      <c r="N171" s="97" t="s">
        <v>524</v>
      </c>
      <c r="O171" s="360">
        <v>0.35000000000000003</v>
      </c>
      <c r="P171" s="99"/>
      <c r="Q171" s="99"/>
      <c r="R171" s="99"/>
      <c r="S171" s="99"/>
      <c r="T171" s="99"/>
      <c r="U171" s="99"/>
      <c r="V171" s="99"/>
      <c r="W171" s="99"/>
      <c r="X171" s="99"/>
      <c r="Y171" s="99"/>
      <c r="Z171" s="99"/>
      <c r="AA171" s="99"/>
      <c r="AB171" s="99"/>
      <c r="AC171" s="99"/>
      <c r="AD171" s="99"/>
      <c r="AE171" s="99"/>
      <c r="AF171" s="99"/>
      <c r="AG171" s="99"/>
      <c r="AH171" s="99"/>
    </row>
    <row r="172" spans="3:34">
      <c r="C172" s="3" t="s">
        <v>88</v>
      </c>
      <c r="D172" s="3" t="s">
        <v>318</v>
      </c>
      <c r="E172" s="3" t="s">
        <v>319</v>
      </c>
      <c r="F172" s="3" t="s">
        <v>628</v>
      </c>
      <c r="G172" s="97" t="s">
        <v>524</v>
      </c>
      <c r="H172" s="97" t="s">
        <v>524</v>
      </c>
      <c r="I172" s="97" t="s">
        <v>524</v>
      </c>
      <c r="J172" s="97" t="s">
        <v>524</v>
      </c>
      <c r="K172" s="97" t="s">
        <v>524</v>
      </c>
      <c r="L172" s="97" t="s">
        <v>524</v>
      </c>
      <c r="M172" s="97" t="s">
        <v>524</v>
      </c>
      <c r="N172" s="97" t="s">
        <v>524</v>
      </c>
      <c r="O172" s="360">
        <v>0.35000000000000003</v>
      </c>
      <c r="P172" s="99"/>
      <c r="Q172" s="99"/>
      <c r="R172" s="99"/>
      <c r="S172" s="99"/>
      <c r="T172" s="99"/>
      <c r="U172" s="99"/>
      <c r="V172" s="99"/>
      <c r="W172" s="99"/>
      <c r="X172" s="99"/>
      <c r="Y172" s="99"/>
      <c r="Z172" s="99"/>
      <c r="AA172" s="99"/>
      <c r="AB172" s="99"/>
      <c r="AC172" s="99"/>
      <c r="AD172" s="99"/>
      <c r="AE172" s="99"/>
      <c r="AF172" s="99"/>
      <c r="AG172" s="99"/>
      <c r="AH172" s="99"/>
    </row>
    <row r="173" spans="3:34">
      <c r="C173" s="3" t="s">
        <v>88</v>
      </c>
      <c r="D173" s="3" t="s">
        <v>320</v>
      </c>
      <c r="E173" s="3" t="s">
        <v>321</v>
      </c>
      <c r="F173" s="3" t="s">
        <v>628</v>
      </c>
      <c r="G173" s="97" t="s">
        <v>524</v>
      </c>
      <c r="H173" s="97" t="s">
        <v>524</v>
      </c>
      <c r="I173" s="97" t="s">
        <v>524</v>
      </c>
      <c r="J173" s="97" t="s">
        <v>524</v>
      </c>
      <c r="K173" s="97" t="s">
        <v>524</v>
      </c>
      <c r="L173" s="97" t="s">
        <v>524</v>
      </c>
      <c r="M173" s="97" t="s">
        <v>524</v>
      </c>
      <c r="N173" s="97" t="s">
        <v>524</v>
      </c>
      <c r="O173" s="360">
        <v>0.85</v>
      </c>
      <c r="P173" s="99"/>
      <c r="Q173" s="99"/>
      <c r="R173" s="99"/>
      <c r="S173" s="99"/>
      <c r="T173" s="99"/>
      <c r="U173" s="99"/>
      <c r="V173" s="99"/>
      <c r="W173" s="99"/>
      <c r="X173" s="99"/>
      <c r="Y173" s="99"/>
      <c r="Z173" s="99"/>
      <c r="AA173" s="99"/>
      <c r="AB173" s="99"/>
      <c r="AC173" s="99"/>
      <c r="AD173" s="99"/>
      <c r="AE173" s="99"/>
      <c r="AF173" s="99"/>
      <c r="AG173" s="99"/>
      <c r="AH173" s="99"/>
    </row>
    <row r="174" spans="3:34">
      <c r="C174" s="3" t="s">
        <v>88</v>
      </c>
      <c r="D174" s="3" t="s">
        <v>322</v>
      </c>
      <c r="E174" s="3" t="s">
        <v>323</v>
      </c>
      <c r="F174" s="3" t="s">
        <v>628</v>
      </c>
      <c r="G174" s="97" t="s">
        <v>524</v>
      </c>
      <c r="H174" s="97" t="s">
        <v>524</v>
      </c>
      <c r="I174" s="97" t="s">
        <v>524</v>
      </c>
      <c r="J174" s="97" t="s">
        <v>524</v>
      </c>
      <c r="K174" s="97" t="s">
        <v>524</v>
      </c>
      <c r="L174" s="97" t="s">
        <v>524</v>
      </c>
      <c r="M174" s="97" t="s">
        <v>524</v>
      </c>
      <c r="N174" s="97" t="s">
        <v>524</v>
      </c>
      <c r="O174" s="360">
        <v>0.5</v>
      </c>
      <c r="P174" s="99"/>
      <c r="Q174" s="99"/>
      <c r="R174" s="99"/>
      <c r="S174" s="99"/>
      <c r="T174" s="99"/>
      <c r="U174" s="99"/>
      <c r="V174" s="99"/>
      <c r="W174" s="99"/>
      <c r="X174" s="99"/>
      <c r="Y174" s="99"/>
      <c r="Z174" s="99"/>
      <c r="AA174" s="99"/>
      <c r="AB174" s="99"/>
      <c r="AC174" s="99"/>
      <c r="AD174" s="99"/>
      <c r="AE174" s="99"/>
      <c r="AF174" s="99"/>
      <c r="AG174" s="99"/>
      <c r="AH174" s="99"/>
    </row>
    <row r="175" spans="3:34">
      <c r="C175" s="3" t="s">
        <v>88</v>
      </c>
      <c r="D175" s="3" t="s">
        <v>324</v>
      </c>
      <c r="E175" s="3" t="s">
        <v>325</v>
      </c>
      <c r="F175" s="3" t="s">
        <v>628</v>
      </c>
      <c r="G175" s="97" t="s">
        <v>524</v>
      </c>
      <c r="H175" s="97" t="s">
        <v>524</v>
      </c>
      <c r="I175" s="97" t="s">
        <v>524</v>
      </c>
      <c r="J175" s="97" t="s">
        <v>524</v>
      </c>
      <c r="K175" s="97" t="s">
        <v>524</v>
      </c>
      <c r="L175" s="97" t="s">
        <v>524</v>
      </c>
      <c r="M175" s="97" t="s">
        <v>524</v>
      </c>
      <c r="N175" s="97" t="s">
        <v>524</v>
      </c>
      <c r="O175" s="360">
        <v>0.5</v>
      </c>
      <c r="P175" s="99"/>
      <c r="Q175" s="99"/>
      <c r="R175" s="99"/>
      <c r="S175" s="99"/>
      <c r="T175" s="99"/>
      <c r="U175" s="99"/>
      <c r="V175" s="99"/>
      <c r="W175" s="99"/>
      <c r="X175" s="99"/>
      <c r="Y175" s="99"/>
      <c r="Z175" s="99"/>
      <c r="AA175" s="99"/>
      <c r="AB175" s="99"/>
      <c r="AC175" s="99"/>
      <c r="AD175" s="99"/>
      <c r="AE175" s="99"/>
      <c r="AF175" s="99"/>
      <c r="AG175" s="99"/>
      <c r="AH175" s="99"/>
    </row>
    <row r="176" spans="3:34">
      <c r="C176" s="3" t="s">
        <v>88</v>
      </c>
      <c r="D176" s="3" t="s">
        <v>326</v>
      </c>
      <c r="E176" s="3" t="s">
        <v>327</v>
      </c>
      <c r="F176" s="3" t="s">
        <v>628</v>
      </c>
      <c r="G176" s="97" t="s">
        <v>524</v>
      </c>
      <c r="H176" s="97" t="s">
        <v>524</v>
      </c>
      <c r="I176" s="97" t="s">
        <v>524</v>
      </c>
      <c r="J176" s="97" t="s">
        <v>524</v>
      </c>
      <c r="K176" s="97" t="s">
        <v>524</v>
      </c>
      <c r="L176" s="97" t="s">
        <v>524</v>
      </c>
      <c r="M176" s="97" t="s">
        <v>524</v>
      </c>
      <c r="N176" s="97" t="s">
        <v>524</v>
      </c>
      <c r="O176" s="360">
        <v>0.5</v>
      </c>
      <c r="P176" s="99"/>
      <c r="Q176" s="99"/>
      <c r="R176" s="99"/>
      <c r="S176" s="99"/>
      <c r="T176" s="99"/>
      <c r="U176" s="99"/>
      <c r="V176" s="99"/>
      <c r="W176" s="99"/>
      <c r="X176" s="99"/>
      <c r="Y176" s="99"/>
      <c r="Z176" s="99"/>
      <c r="AA176" s="99"/>
      <c r="AB176" s="99"/>
      <c r="AC176" s="99"/>
      <c r="AD176" s="99"/>
      <c r="AE176" s="99"/>
      <c r="AF176" s="99"/>
      <c r="AG176" s="99"/>
      <c r="AH176" s="99"/>
    </row>
    <row r="177" spans="3:34">
      <c r="C177" s="3" t="s">
        <v>88</v>
      </c>
      <c r="D177" s="3" t="s">
        <v>328</v>
      </c>
      <c r="E177" s="3" t="s">
        <v>329</v>
      </c>
      <c r="F177" s="3" t="s">
        <v>628</v>
      </c>
      <c r="G177" s="97" t="s">
        <v>524</v>
      </c>
      <c r="H177" s="97" t="s">
        <v>524</v>
      </c>
      <c r="I177" s="97" t="s">
        <v>524</v>
      </c>
      <c r="J177" s="97" t="s">
        <v>524</v>
      </c>
      <c r="K177" s="97" t="s">
        <v>524</v>
      </c>
      <c r="L177" s="97" t="s">
        <v>524</v>
      </c>
      <c r="M177" s="97" t="s">
        <v>524</v>
      </c>
      <c r="N177" s="97" t="s">
        <v>524</v>
      </c>
      <c r="O177" s="360">
        <v>0.5</v>
      </c>
      <c r="P177" s="99"/>
      <c r="Q177" s="99"/>
      <c r="R177" s="99"/>
      <c r="S177" s="99"/>
      <c r="T177" s="99"/>
      <c r="U177" s="99"/>
      <c r="V177" s="99"/>
      <c r="W177" s="99"/>
      <c r="X177" s="99"/>
      <c r="Y177" s="99"/>
      <c r="Z177" s="99"/>
      <c r="AA177" s="99"/>
      <c r="AB177" s="99"/>
      <c r="AC177" s="99"/>
      <c r="AD177" s="99"/>
      <c r="AE177" s="99"/>
      <c r="AF177" s="99"/>
      <c r="AG177" s="99"/>
      <c r="AH177" s="99"/>
    </row>
    <row r="178" spans="3:34">
      <c r="C178" s="3" t="s">
        <v>88</v>
      </c>
      <c r="D178" s="3" t="s">
        <v>330</v>
      </c>
      <c r="E178" s="3" t="s">
        <v>331</v>
      </c>
      <c r="F178" s="3" t="s">
        <v>628</v>
      </c>
      <c r="G178" s="97" t="s">
        <v>524</v>
      </c>
      <c r="H178" s="97" t="s">
        <v>524</v>
      </c>
      <c r="I178" s="97" t="s">
        <v>524</v>
      </c>
      <c r="J178" s="97" t="s">
        <v>524</v>
      </c>
      <c r="K178" s="97" t="s">
        <v>524</v>
      </c>
      <c r="L178" s="97" t="s">
        <v>524</v>
      </c>
      <c r="M178" s="97" t="s">
        <v>524</v>
      </c>
      <c r="N178" s="97" t="s">
        <v>524</v>
      </c>
      <c r="O178" s="360">
        <v>0.85</v>
      </c>
      <c r="P178" s="99"/>
      <c r="Q178" s="99"/>
      <c r="R178" s="99"/>
      <c r="S178" s="99"/>
      <c r="T178" s="99"/>
      <c r="U178" s="99"/>
      <c r="V178" s="99"/>
      <c r="W178" s="99"/>
      <c r="X178" s="99"/>
      <c r="Y178" s="99"/>
      <c r="Z178" s="99"/>
      <c r="AA178" s="99"/>
      <c r="AB178" s="99"/>
      <c r="AC178" s="99"/>
      <c r="AD178" s="99"/>
      <c r="AE178" s="99"/>
      <c r="AF178" s="99"/>
      <c r="AG178" s="99"/>
      <c r="AH178" s="99"/>
    </row>
    <row r="179" spans="3:34">
      <c r="C179" s="3" t="s">
        <v>88</v>
      </c>
      <c r="D179" s="3" t="s">
        <v>332</v>
      </c>
      <c r="E179" s="3" t="s">
        <v>333</v>
      </c>
      <c r="F179" s="3" t="s">
        <v>628</v>
      </c>
      <c r="G179" s="97" t="s">
        <v>524</v>
      </c>
      <c r="H179" s="97" t="s">
        <v>524</v>
      </c>
      <c r="I179" s="97" t="s">
        <v>524</v>
      </c>
      <c r="J179" s="97" t="s">
        <v>524</v>
      </c>
      <c r="K179" s="97" t="s">
        <v>524</v>
      </c>
      <c r="L179" s="97" t="s">
        <v>524</v>
      </c>
      <c r="M179" s="97" t="s">
        <v>524</v>
      </c>
      <c r="N179" s="97" t="s">
        <v>524</v>
      </c>
      <c r="O179" s="360">
        <v>0.25</v>
      </c>
      <c r="P179" s="99"/>
      <c r="Q179" s="99"/>
      <c r="R179" s="99"/>
      <c r="S179" s="99"/>
      <c r="T179" s="99"/>
      <c r="U179" s="99"/>
      <c r="V179" s="99"/>
      <c r="W179" s="99"/>
      <c r="X179" s="99"/>
      <c r="Y179" s="99"/>
      <c r="Z179" s="99"/>
      <c r="AA179" s="99"/>
      <c r="AB179" s="99"/>
      <c r="AC179" s="99"/>
      <c r="AD179" s="99"/>
      <c r="AE179" s="99"/>
      <c r="AF179" s="99"/>
      <c r="AG179" s="99"/>
      <c r="AH179" s="99"/>
    </row>
    <row r="180" spans="3:34">
      <c r="C180" s="3" t="s">
        <v>88</v>
      </c>
      <c r="D180" s="3" t="s">
        <v>334</v>
      </c>
      <c r="E180" s="3" t="s">
        <v>335</v>
      </c>
      <c r="F180" s="3" t="s">
        <v>628</v>
      </c>
      <c r="G180" s="97" t="s">
        <v>524</v>
      </c>
      <c r="H180" s="97" t="s">
        <v>524</v>
      </c>
      <c r="I180" s="97" t="s">
        <v>524</v>
      </c>
      <c r="J180" s="97" t="s">
        <v>524</v>
      </c>
      <c r="K180" s="97" t="s">
        <v>524</v>
      </c>
      <c r="L180" s="97" t="s">
        <v>524</v>
      </c>
      <c r="M180" s="97" t="s">
        <v>524</v>
      </c>
      <c r="N180" s="97" t="s">
        <v>524</v>
      </c>
      <c r="O180" s="360">
        <v>0.75</v>
      </c>
      <c r="P180" s="99"/>
      <c r="Q180" s="99"/>
      <c r="R180" s="99"/>
      <c r="S180" s="99"/>
      <c r="T180" s="99"/>
      <c r="U180" s="99"/>
      <c r="V180" s="99"/>
      <c r="W180" s="99"/>
      <c r="X180" s="99"/>
      <c r="Y180" s="99"/>
      <c r="Z180" s="99"/>
      <c r="AA180" s="99"/>
      <c r="AB180" s="99"/>
      <c r="AC180" s="99"/>
      <c r="AD180" s="99"/>
      <c r="AE180" s="99"/>
      <c r="AF180" s="99"/>
      <c r="AG180" s="99"/>
      <c r="AH180" s="99"/>
    </row>
    <row r="181" spans="3:34">
      <c r="C181" s="3" t="s">
        <v>88</v>
      </c>
      <c r="D181" s="3" t="s">
        <v>336</v>
      </c>
      <c r="E181" s="3" t="s">
        <v>337</v>
      </c>
      <c r="F181" s="3" t="s">
        <v>628</v>
      </c>
      <c r="G181" s="97" t="s">
        <v>524</v>
      </c>
      <c r="H181" s="97" t="s">
        <v>524</v>
      </c>
      <c r="I181" s="97" t="s">
        <v>524</v>
      </c>
      <c r="J181" s="97" t="s">
        <v>524</v>
      </c>
      <c r="K181" s="97" t="s">
        <v>524</v>
      </c>
      <c r="L181" s="97" t="s">
        <v>524</v>
      </c>
      <c r="M181" s="97" t="s">
        <v>524</v>
      </c>
      <c r="N181" s="97" t="s">
        <v>524</v>
      </c>
      <c r="O181" s="360">
        <v>0.6</v>
      </c>
      <c r="P181" s="99"/>
      <c r="Q181" s="99"/>
      <c r="R181" s="99"/>
      <c r="S181" s="99"/>
      <c r="T181" s="99"/>
      <c r="U181" s="99"/>
      <c r="V181" s="99"/>
      <c r="W181" s="99"/>
      <c r="X181" s="99"/>
      <c r="Y181" s="99"/>
      <c r="Z181" s="99"/>
      <c r="AA181" s="99"/>
      <c r="AB181" s="99"/>
      <c r="AC181" s="99"/>
      <c r="AD181" s="99"/>
      <c r="AE181" s="99"/>
      <c r="AF181" s="99"/>
      <c r="AG181" s="99"/>
      <c r="AH181" s="99"/>
    </row>
    <row r="182" spans="3:34">
      <c r="C182" s="3" t="s">
        <v>88</v>
      </c>
      <c r="D182" s="3" t="s">
        <v>338</v>
      </c>
      <c r="E182" s="3" t="s">
        <v>339</v>
      </c>
      <c r="F182" s="3" t="s">
        <v>628</v>
      </c>
      <c r="G182" s="97" t="s">
        <v>524</v>
      </c>
      <c r="H182" s="97" t="s">
        <v>524</v>
      </c>
      <c r="I182" s="97" t="s">
        <v>524</v>
      </c>
      <c r="J182" s="97" t="s">
        <v>524</v>
      </c>
      <c r="K182" s="97" t="s">
        <v>524</v>
      </c>
      <c r="L182" s="97" t="s">
        <v>524</v>
      </c>
      <c r="M182" s="97" t="s">
        <v>524</v>
      </c>
      <c r="N182" s="97" t="s">
        <v>524</v>
      </c>
      <c r="O182" s="360">
        <v>0.75</v>
      </c>
      <c r="P182" s="99"/>
      <c r="Q182" s="99"/>
      <c r="R182" s="99"/>
      <c r="S182" s="99"/>
      <c r="T182" s="99"/>
      <c r="U182" s="99"/>
      <c r="V182" s="99"/>
      <c r="W182" s="99"/>
      <c r="X182" s="99"/>
      <c r="Y182" s="99"/>
      <c r="Z182" s="99"/>
      <c r="AA182" s="99"/>
      <c r="AB182" s="99"/>
      <c r="AC182" s="99"/>
      <c r="AD182" s="99"/>
      <c r="AE182" s="99"/>
      <c r="AF182" s="99"/>
      <c r="AG182" s="99"/>
      <c r="AH182" s="99"/>
    </row>
    <row r="183" spans="3:34">
      <c r="C183" s="3" t="s">
        <v>88</v>
      </c>
      <c r="D183" s="3" t="s">
        <v>340</v>
      </c>
      <c r="E183" s="3" t="s">
        <v>341</v>
      </c>
      <c r="F183" s="3" t="s">
        <v>628</v>
      </c>
      <c r="G183" s="97" t="s">
        <v>524</v>
      </c>
      <c r="H183" s="97" t="s">
        <v>524</v>
      </c>
      <c r="I183" s="97" t="s">
        <v>524</v>
      </c>
      <c r="J183" s="97" t="s">
        <v>524</v>
      </c>
      <c r="K183" s="97" t="s">
        <v>524</v>
      </c>
      <c r="L183" s="97" t="s">
        <v>524</v>
      </c>
      <c r="M183" s="97" t="s">
        <v>524</v>
      </c>
      <c r="N183" s="97" t="s">
        <v>524</v>
      </c>
      <c r="O183" s="360">
        <v>0.25</v>
      </c>
      <c r="P183" s="99"/>
      <c r="Q183" s="99"/>
      <c r="R183" s="99"/>
      <c r="S183" s="99"/>
      <c r="T183" s="99"/>
      <c r="U183" s="99"/>
      <c r="V183" s="99"/>
      <c r="W183" s="99"/>
      <c r="X183" s="99"/>
      <c r="Y183" s="99"/>
      <c r="Z183" s="99"/>
      <c r="AA183" s="99"/>
      <c r="AB183" s="99"/>
      <c r="AC183" s="99"/>
      <c r="AD183" s="99"/>
      <c r="AE183" s="99"/>
      <c r="AF183" s="99"/>
      <c r="AG183" s="99"/>
      <c r="AH183" s="99"/>
    </row>
    <row r="184" spans="3:34">
      <c r="C184" s="3" t="s">
        <v>88</v>
      </c>
      <c r="D184" s="3" t="s">
        <v>342</v>
      </c>
      <c r="E184" s="3" t="s">
        <v>343</v>
      </c>
      <c r="F184" s="3" t="s">
        <v>628</v>
      </c>
      <c r="G184" s="97" t="s">
        <v>524</v>
      </c>
      <c r="H184" s="97" t="s">
        <v>524</v>
      </c>
      <c r="I184" s="97" t="s">
        <v>524</v>
      </c>
      <c r="J184" s="97" t="s">
        <v>524</v>
      </c>
      <c r="K184" s="97" t="s">
        <v>524</v>
      </c>
      <c r="L184" s="97" t="s">
        <v>524</v>
      </c>
      <c r="M184" s="97" t="s">
        <v>524</v>
      </c>
      <c r="N184" s="97" t="s">
        <v>524</v>
      </c>
      <c r="O184" s="360">
        <v>0.25</v>
      </c>
      <c r="P184" s="99"/>
      <c r="Q184" s="99"/>
      <c r="R184" s="99"/>
      <c r="S184" s="99"/>
      <c r="T184" s="99"/>
      <c r="U184" s="99"/>
      <c r="V184" s="99"/>
      <c r="W184" s="99"/>
      <c r="X184" s="99"/>
      <c r="Y184" s="99"/>
      <c r="Z184" s="99"/>
      <c r="AA184" s="99"/>
      <c r="AB184" s="99"/>
      <c r="AC184" s="99"/>
      <c r="AD184" s="99"/>
      <c r="AE184" s="99"/>
      <c r="AF184" s="99"/>
      <c r="AG184" s="99"/>
      <c r="AH184" s="99"/>
    </row>
    <row r="185" spans="3:34">
      <c r="C185" s="3" t="s">
        <v>88</v>
      </c>
      <c r="D185" s="3" t="s">
        <v>344</v>
      </c>
      <c r="E185" s="3" t="s">
        <v>345</v>
      </c>
      <c r="F185" s="3" t="s">
        <v>628</v>
      </c>
      <c r="G185" s="97" t="s">
        <v>524</v>
      </c>
      <c r="H185" s="97" t="s">
        <v>524</v>
      </c>
      <c r="I185" s="97" t="s">
        <v>524</v>
      </c>
      <c r="J185" s="97" t="s">
        <v>524</v>
      </c>
      <c r="K185" s="97" t="s">
        <v>524</v>
      </c>
      <c r="L185" s="97" t="s">
        <v>524</v>
      </c>
      <c r="M185" s="97" t="s">
        <v>524</v>
      </c>
      <c r="N185" s="97" t="s">
        <v>524</v>
      </c>
      <c r="O185" s="360">
        <v>0.6</v>
      </c>
      <c r="P185" s="99"/>
      <c r="Q185" s="99"/>
      <c r="R185" s="99"/>
      <c r="S185" s="99"/>
      <c r="T185" s="99"/>
      <c r="U185" s="99"/>
      <c r="V185" s="99"/>
      <c r="W185" s="99"/>
      <c r="X185" s="99"/>
      <c r="Y185" s="99"/>
      <c r="Z185" s="99"/>
      <c r="AA185" s="99"/>
      <c r="AB185" s="99"/>
      <c r="AC185" s="99"/>
      <c r="AD185" s="99"/>
      <c r="AE185" s="99"/>
      <c r="AF185" s="99"/>
      <c r="AG185" s="99"/>
      <c r="AH185" s="99"/>
    </row>
    <row r="186" spans="3:34">
      <c r="C186" s="3" t="s">
        <v>88</v>
      </c>
      <c r="D186" s="3" t="s">
        <v>346</v>
      </c>
      <c r="E186" s="3" t="s">
        <v>347</v>
      </c>
      <c r="F186" s="3" t="s">
        <v>628</v>
      </c>
      <c r="G186" s="97" t="s">
        <v>524</v>
      </c>
      <c r="H186" s="97" t="s">
        <v>524</v>
      </c>
      <c r="I186" s="97" t="s">
        <v>524</v>
      </c>
      <c r="J186" s="97" t="s">
        <v>524</v>
      </c>
      <c r="K186" s="97" t="s">
        <v>524</v>
      </c>
      <c r="L186" s="97" t="s">
        <v>524</v>
      </c>
      <c r="M186" s="97" t="s">
        <v>524</v>
      </c>
      <c r="N186" s="97" t="s">
        <v>524</v>
      </c>
      <c r="O186" s="360">
        <v>0.25</v>
      </c>
      <c r="P186" s="99"/>
      <c r="Q186" s="99"/>
      <c r="R186" s="99"/>
      <c r="S186" s="99"/>
      <c r="T186" s="99"/>
      <c r="U186" s="99"/>
      <c r="V186" s="99"/>
      <c r="W186" s="99"/>
      <c r="X186" s="99"/>
      <c r="Y186" s="99"/>
      <c r="Z186" s="99"/>
      <c r="AA186" s="99"/>
      <c r="AB186" s="99"/>
      <c r="AC186" s="99"/>
      <c r="AD186" s="99"/>
      <c r="AE186" s="99"/>
      <c r="AF186" s="99"/>
      <c r="AG186" s="99"/>
      <c r="AH186" s="99"/>
    </row>
    <row r="187" spans="3:34">
      <c r="C187" s="3" t="s">
        <v>92</v>
      </c>
      <c r="D187" s="3" t="s">
        <v>348</v>
      </c>
      <c r="E187" s="3" t="s">
        <v>349</v>
      </c>
      <c r="F187" s="3" t="s">
        <v>628</v>
      </c>
      <c r="G187" s="97" t="s">
        <v>524</v>
      </c>
      <c r="H187" s="97" t="s">
        <v>524</v>
      </c>
      <c r="I187" s="97" t="s">
        <v>524</v>
      </c>
      <c r="J187" s="97" t="s">
        <v>524</v>
      </c>
      <c r="K187" s="97" t="s">
        <v>524</v>
      </c>
      <c r="L187" s="97" t="s">
        <v>524</v>
      </c>
      <c r="M187" s="97" t="s">
        <v>524</v>
      </c>
      <c r="N187" s="97" t="s">
        <v>524</v>
      </c>
      <c r="O187" s="360">
        <v>0.70000000000000007</v>
      </c>
      <c r="P187" s="99"/>
      <c r="Q187" s="99"/>
      <c r="R187" s="99"/>
      <c r="S187" s="99"/>
      <c r="T187" s="99"/>
      <c r="U187" s="99"/>
      <c r="V187" s="99"/>
      <c r="W187" s="99"/>
      <c r="X187" s="99"/>
      <c r="Y187" s="99"/>
      <c r="Z187" s="99"/>
      <c r="AA187" s="99"/>
      <c r="AB187" s="99"/>
      <c r="AC187" s="99"/>
      <c r="AD187" s="99"/>
      <c r="AE187" s="99"/>
      <c r="AF187" s="99"/>
      <c r="AG187" s="99"/>
      <c r="AH187" s="99"/>
    </row>
    <row r="188" spans="3:34">
      <c r="C188" s="3" t="s">
        <v>92</v>
      </c>
      <c r="D188" s="3" t="s">
        <v>350</v>
      </c>
      <c r="E188" s="3" t="s">
        <v>351</v>
      </c>
      <c r="F188" s="3" t="s">
        <v>628</v>
      </c>
      <c r="G188" s="97" t="s">
        <v>524</v>
      </c>
      <c r="H188" s="97" t="s">
        <v>524</v>
      </c>
      <c r="I188" s="97" t="s">
        <v>524</v>
      </c>
      <c r="J188" s="97" t="s">
        <v>524</v>
      </c>
      <c r="K188" s="97" t="s">
        <v>524</v>
      </c>
      <c r="L188" s="97" t="s">
        <v>524</v>
      </c>
      <c r="M188" s="97" t="s">
        <v>524</v>
      </c>
      <c r="N188" s="97" t="s">
        <v>524</v>
      </c>
      <c r="O188" s="360">
        <v>0.70000000000000007</v>
      </c>
      <c r="P188" s="99"/>
      <c r="Q188" s="99"/>
      <c r="R188" s="99"/>
      <c r="S188" s="99"/>
      <c r="T188" s="99"/>
      <c r="U188" s="99"/>
      <c r="V188" s="99"/>
      <c r="W188" s="99"/>
      <c r="X188" s="99"/>
      <c r="Y188" s="99"/>
      <c r="Z188" s="99"/>
      <c r="AA188" s="99"/>
      <c r="AB188" s="99"/>
      <c r="AC188" s="99"/>
      <c r="AD188" s="99"/>
      <c r="AE188" s="99"/>
      <c r="AF188" s="99"/>
      <c r="AG188" s="99"/>
      <c r="AH188" s="99"/>
    </row>
    <row r="189" spans="3:34">
      <c r="C189" s="3" t="s">
        <v>92</v>
      </c>
      <c r="D189" s="3" t="s">
        <v>352</v>
      </c>
      <c r="E189" s="3" t="s">
        <v>353</v>
      </c>
      <c r="F189" s="3" t="s">
        <v>628</v>
      </c>
      <c r="G189" s="97" t="s">
        <v>524</v>
      </c>
      <c r="H189" s="97" t="s">
        <v>524</v>
      </c>
      <c r="I189" s="97" t="s">
        <v>524</v>
      </c>
      <c r="J189" s="97" t="s">
        <v>524</v>
      </c>
      <c r="K189" s="97" t="s">
        <v>524</v>
      </c>
      <c r="L189" s="97" t="s">
        <v>524</v>
      </c>
      <c r="M189" s="97" t="s">
        <v>524</v>
      </c>
      <c r="N189" s="97" t="s">
        <v>524</v>
      </c>
      <c r="O189" s="360">
        <v>0.85</v>
      </c>
      <c r="P189" s="99"/>
      <c r="Q189" s="99"/>
      <c r="R189" s="99"/>
      <c r="S189" s="99"/>
      <c r="T189" s="99"/>
      <c r="U189" s="99"/>
      <c r="V189" s="99"/>
      <c r="W189" s="99"/>
      <c r="X189" s="99"/>
      <c r="Y189" s="99"/>
      <c r="Z189" s="99"/>
      <c r="AA189" s="99"/>
      <c r="AB189" s="99"/>
      <c r="AC189" s="99"/>
      <c r="AD189" s="99"/>
      <c r="AE189" s="99"/>
      <c r="AF189" s="99"/>
      <c r="AG189" s="99"/>
      <c r="AH189" s="99"/>
    </row>
    <row r="190" spans="3:34">
      <c r="C190" s="3" t="s">
        <v>92</v>
      </c>
      <c r="D190" s="3" t="s">
        <v>354</v>
      </c>
      <c r="E190" s="3" t="s">
        <v>355</v>
      </c>
      <c r="F190" s="3" t="s">
        <v>628</v>
      </c>
      <c r="G190" s="97" t="s">
        <v>524</v>
      </c>
      <c r="H190" s="97" t="s">
        <v>524</v>
      </c>
      <c r="I190" s="97" t="s">
        <v>524</v>
      </c>
      <c r="J190" s="97" t="s">
        <v>524</v>
      </c>
      <c r="K190" s="97" t="s">
        <v>524</v>
      </c>
      <c r="L190" s="97" t="s">
        <v>524</v>
      </c>
      <c r="M190" s="97" t="s">
        <v>524</v>
      </c>
      <c r="N190" s="97" t="s">
        <v>524</v>
      </c>
      <c r="O190" s="360">
        <v>0.85</v>
      </c>
      <c r="P190" s="99"/>
      <c r="Q190" s="99"/>
      <c r="R190" s="99"/>
      <c r="S190" s="99"/>
      <c r="T190" s="99"/>
      <c r="U190" s="99"/>
      <c r="V190" s="99"/>
      <c r="W190" s="99"/>
      <c r="X190" s="99"/>
      <c r="Y190" s="99"/>
      <c r="Z190" s="99"/>
      <c r="AA190" s="99"/>
      <c r="AB190" s="99"/>
      <c r="AC190" s="99"/>
      <c r="AD190" s="99"/>
      <c r="AE190" s="99"/>
      <c r="AF190" s="99"/>
      <c r="AG190" s="99"/>
      <c r="AH190" s="99"/>
    </row>
    <row r="191" spans="3:34">
      <c r="C191" s="3" t="s">
        <v>92</v>
      </c>
      <c r="D191" s="3" t="s">
        <v>356</v>
      </c>
      <c r="E191" s="3" t="s">
        <v>357</v>
      </c>
      <c r="F191" s="3" t="s">
        <v>628</v>
      </c>
      <c r="G191" s="97" t="s">
        <v>524</v>
      </c>
      <c r="H191" s="97" t="s">
        <v>524</v>
      </c>
      <c r="I191" s="97" t="s">
        <v>524</v>
      </c>
      <c r="J191" s="97" t="s">
        <v>524</v>
      </c>
      <c r="K191" s="97" t="s">
        <v>524</v>
      </c>
      <c r="L191" s="97" t="s">
        <v>524</v>
      </c>
      <c r="M191" s="97" t="s">
        <v>524</v>
      </c>
      <c r="N191" s="97" t="s">
        <v>524</v>
      </c>
      <c r="O191" s="360">
        <v>0.6</v>
      </c>
      <c r="P191" s="99"/>
      <c r="Q191" s="99"/>
      <c r="R191" s="99"/>
      <c r="S191" s="99"/>
      <c r="T191" s="99"/>
      <c r="U191" s="99"/>
      <c r="V191" s="99"/>
      <c r="W191" s="99"/>
      <c r="X191" s="99"/>
      <c r="Y191" s="99"/>
      <c r="Z191" s="99"/>
      <c r="AA191" s="99"/>
      <c r="AB191" s="99"/>
      <c r="AC191" s="99"/>
      <c r="AD191" s="99"/>
      <c r="AE191" s="99"/>
      <c r="AF191" s="99"/>
      <c r="AG191" s="99"/>
      <c r="AH191" s="99"/>
    </row>
    <row r="192" spans="3:34">
      <c r="C192" s="3" t="s">
        <v>92</v>
      </c>
      <c r="D192" s="3" t="s">
        <v>358</v>
      </c>
      <c r="E192" s="3" t="s">
        <v>359</v>
      </c>
      <c r="F192" s="3" t="s">
        <v>628</v>
      </c>
      <c r="G192" s="97" t="s">
        <v>524</v>
      </c>
      <c r="H192" s="97" t="s">
        <v>524</v>
      </c>
      <c r="I192" s="97" t="s">
        <v>524</v>
      </c>
      <c r="J192" s="97" t="s">
        <v>524</v>
      </c>
      <c r="K192" s="97" t="s">
        <v>524</v>
      </c>
      <c r="L192" s="97" t="s">
        <v>524</v>
      </c>
      <c r="M192" s="97" t="s">
        <v>524</v>
      </c>
      <c r="N192" s="97" t="s">
        <v>524</v>
      </c>
      <c r="O192" s="360">
        <v>9.9999999999999992E-2</v>
      </c>
      <c r="P192" s="99"/>
      <c r="Q192" s="99"/>
      <c r="R192" s="99"/>
      <c r="S192" s="99"/>
      <c r="T192" s="99"/>
      <c r="U192" s="99"/>
      <c r="V192" s="99"/>
      <c r="W192" s="99"/>
      <c r="X192" s="99"/>
      <c r="Y192" s="99"/>
      <c r="Z192" s="99"/>
      <c r="AA192" s="99"/>
      <c r="AB192" s="99"/>
      <c r="AC192" s="99"/>
      <c r="AD192" s="99"/>
      <c r="AE192" s="99"/>
      <c r="AF192" s="99"/>
      <c r="AG192" s="99"/>
      <c r="AH192" s="99"/>
    </row>
    <row r="193" spans="3:34">
      <c r="C193" s="3" t="s">
        <v>92</v>
      </c>
      <c r="D193" s="3" t="s">
        <v>360</v>
      </c>
      <c r="E193" s="3" t="s">
        <v>361</v>
      </c>
      <c r="F193" s="3" t="s">
        <v>628</v>
      </c>
      <c r="G193" s="97" t="s">
        <v>524</v>
      </c>
      <c r="H193" s="97" t="s">
        <v>524</v>
      </c>
      <c r="I193" s="97" t="s">
        <v>524</v>
      </c>
      <c r="J193" s="97" t="s">
        <v>524</v>
      </c>
      <c r="K193" s="97" t="s">
        <v>524</v>
      </c>
      <c r="L193" s="97" t="s">
        <v>524</v>
      </c>
      <c r="M193" s="97" t="s">
        <v>524</v>
      </c>
      <c r="N193" s="97" t="s">
        <v>524</v>
      </c>
      <c r="O193" s="360">
        <v>0.39999999999999997</v>
      </c>
      <c r="P193" s="99"/>
      <c r="Q193" s="99"/>
      <c r="R193" s="99"/>
      <c r="S193" s="99"/>
      <c r="T193" s="99"/>
      <c r="U193" s="99"/>
      <c r="V193" s="99"/>
      <c r="W193" s="99"/>
      <c r="X193" s="99"/>
      <c r="Y193" s="99"/>
      <c r="Z193" s="99"/>
      <c r="AA193" s="99"/>
      <c r="AB193" s="99"/>
      <c r="AC193" s="99"/>
      <c r="AD193" s="99"/>
      <c r="AE193" s="99"/>
      <c r="AF193" s="99"/>
      <c r="AG193" s="99"/>
      <c r="AH193" s="99"/>
    </row>
    <row r="194" spans="3:34">
      <c r="C194" s="3" t="s">
        <v>92</v>
      </c>
      <c r="D194" s="3" t="s">
        <v>362</v>
      </c>
      <c r="E194" s="3" t="s">
        <v>363</v>
      </c>
      <c r="F194" s="3" t="s">
        <v>628</v>
      </c>
      <c r="G194" s="97" t="s">
        <v>524</v>
      </c>
      <c r="H194" s="97" t="s">
        <v>524</v>
      </c>
      <c r="I194" s="97" t="s">
        <v>524</v>
      </c>
      <c r="J194" s="97" t="s">
        <v>524</v>
      </c>
      <c r="K194" s="97" t="s">
        <v>524</v>
      </c>
      <c r="L194" s="97" t="s">
        <v>524</v>
      </c>
      <c r="M194" s="97" t="s">
        <v>524</v>
      </c>
      <c r="N194" s="97" t="s">
        <v>524</v>
      </c>
      <c r="O194" s="360">
        <v>0.75</v>
      </c>
      <c r="P194" s="99"/>
      <c r="Q194" s="99"/>
      <c r="R194" s="99"/>
      <c r="S194" s="99"/>
      <c r="T194" s="99"/>
      <c r="U194" s="99"/>
      <c r="V194" s="99"/>
      <c r="W194" s="99"/>
      <c r="X194" s="99"/>
      <c r="Y194" s="99"/>
      <c r="Z194" s="99"/>
      <c r="AA194" s="99"/>
      <c r="AB194" s="99"/>
      <c r="AC194" s="99"/>
      <c r="AD194" s="99"/>
      <c r="AE194" s="99"/>
      <c r="AF194" s="99"/>
      <c r="AG194" s="99"/>
      <c r="AH194" s="99"/>
    </row>
    <row r="195" spans="3:34">
      <c r="C195" s="3" t="s">
        <v>92</v>
      </c>
      <c r="D195" s="3" t="s">
        <v>364</v>
      </c>
      <c r="E195" s="3" t="s">
        <v>365</v>
      </c>
      <c r="F195" s="3" t="s">
        <v>628</v>
      </c>
      <c r="G195" s="97" t="s">
        <v>524</v>
      </c>
      <c r="H195" s="97" t="s">
        <v>524</v>
      </c>
      <c r="I195" s="97" t="s">
        <v>524</v>
      </c>
      <c r="J195" s="97" t="s">
        <v>524</v>
      </c>
      <c r="K195" s="97" t="s">
        <v>524</v>
      </c>
      <c r="L195" s="97" t="s">
        <v>524</v>
      </c>
      <c r="M195" s="97" t="s">
        <v>524</v>
      </c>
      <c r="N195" s="97" t="s">
        <v>524</v>
      </c>
      <c r="O195" s="360">
        <v>9.9999999999999992E-2</v>
      </c>
      <c r="P195" s="99"/>
      <c r="Q195" s="99"/>
      <c r="R195" s="99"/>
      <c r="S195" s="99"/>
      <c r="T195" s="99"/>
      <c r="U195" s="99"/>
      <c r="V195" s="99"/>
      <c r="W195" s="99"/>
      <c r="X195" s="99"/>
      <c r="Y195" s="99"/>
      <c r="Z195" s="99"/>
      <c r="AA195" s="99"/>
      <c r="AB195" s="99"/>
      <c r="AC195" s="99"/>
      <c r="AD195" s="99"/>
      <c r="AE195" s="99"/>
      <c r="AF195" s="99"/>
      <c r="AG195" s="99"/>
      <c r="AH195" s="99"/>
    </row>
    <row r="196" spans="3:34">
      <c r="C196" s="3" t="s">
        <v>92</v>
      </c>
      <c r="D196" s="3" t="s">
        <v>366</v>
      </c>
      <c r="E196" s="3" t="s">
        <v>367</v>
      </c>
      <c r="F196" s="3" t="s">
        <v>628</v>
      </c>
      <c r="G196" s="97" t="s">
        <v>524</v>
      </c>
      <c r="H196" s="97" t="s">
        <v>524</v>
      </c>
      <c r="I196" s="97" t="s">
        <v>524</v>
      </c>
      <c r="J196" s="97" t="s">
        <v>524</v>
      </c>
      <c r="K196" s="97" t="s">
        <v>524</v>
      </c>
      <c r="L196" s="97" t="s">
        <v>524</v>
      </c>
      <c r="M196" s="97" t="s">
        <v>524</v>
      </c>
      <c r="N196" s="97" t="s">
        <v>524</v>
      </c>
      <c r="O196" s="360">
        <v>0.25</v>
      </c>
      <c r="P196" s="99"/>
      <c r="Q196" s="99"/>
      <c r="R196" s="99"/>
      <c r="S196" s="99"/>
      <c r="T196" s="99"/>
      <c r="U196" s="99"/>
      <c r="V196" s="99"/>
      <c r="W196" s="99"/>
      <c r="X196" s="99"/>
      <c r="Y196" s="99"/>
      <c r="Z196" s="99"/>
      <c r="AA196" s="99"/>
      <c r="AB196" s="99"/>
      <c r="AC196" s="99"/>
      <c r="AD196" s="99"/>
      <c r="AE196" s="99"/>
      <c r="AF196" s="99"/>
      <c r="AG196" s="99"/>
      <c r="AH196" s="99"/>
    </row>
    <row r="197" spans="3:34">
      <c r="C197" s="3" t="s">
        <v>92</v>
      </c>
      <c r="D197" s="3" t="s">
        <v>368</v>
      </c>
      <c r="E197" s="3" t="s">
        <v>369</v>
      </c>
      <c r="F197" s="3" t="s">
        <v>628</v>
      </c>
      <c r="G197" s="97" t="s">
        <v>524</v>
      </c>
      <c r="H197" s="97" t="s">
        <v>524</v>
      </c>
      <c r="I197" s="97" t="s">
        <v>524</v>
      </c>
      <c r="J197" s="97" t="s">
        <v>524</v>
      </c>
      <c r="K197" s="97" t="s">
        <v>524</v>
      </c>
      <c r="L197" s="97" t="s">
        <v>524</v>
      </c>
      <c r="M197" s="97" t="s">
        <v>524</v>
      </c>
      <c r="N197" s="97" t="s">
        <v>524</v>
      </c>
      <c r="O197" s="360">
        <v>0.70000000000000007</v>
      </c>
      <c r="P197" s="99"/>
      <c r="Q197" s="99"/>
      <c r="R197" s="99"/>
      <c r="S197" s="99"/>
      <c r="T197" s="99"/>
      <c r="U197" s="99"/>
      <c r="V197" s="99"/>
      <c r="W197" s="99"/>
      <c r="X197" s="99"/>
      <c r="Y197" s="99"/>
      <c r="Z197" s="99"/>
      <c r="AA197" s="99"/>
      <c r="AB197" s="99"/>
      <c r="AC197" s="99"/>
      <c r="AD197" s="99"/>
      <c r="AE197" s="99"/>
      <c r="AF197" s="99"/>
      <c r="AG197" s="99"/>
      <c r="AH197" s="99"/>
    </row>
    <row r="198" spans="3:34">
      <c r="C198" s="3" t="s">
        <v>92</v>
      </c>
      <c r="D198" s="3" t="s">
        <v>370</v>
      </c>
      <c r="E198" s="3" t="s">
        <v>371</v>
      </c>
      <c r="F198" s="3" t="s">
        <v>628</v>
      </c>
      <c r="G198" s="97" t="s">
        <v>524</v>
      </c>
      <c r="H198" s="97" t="s">
        <v>524</v>
      </c>
      <c r="I198" s="97" t="s">
        <v>524</v>
      </c>
      <c r="J198" s="97" t="s">
        <v>524</v>
      </c>
      <c r="K198" s="97" t="s">
        <v>524</v>
      </c>
      <c r="L198" s="97" t="s">
        <v>524</v>
      </c>
      <c r="M198" s="97" t="s">
        <v>524</v>
      </c>
      <c r="N198" s="97" t="s">
        <v>524</v>
      </c>
      <c r="O198" s="360">
        <v>0.75</v>
      </c>
      <c r="P198" s="99"/>
      <c r="Q198" s="99"/>
      <c r="R198" s="99"/>
      <c r="S198" s="99"/>
      <c r="T198" s="99"/>
      <c r="U198" s="99"/>
      <c r="V198" s="99"/>
      <c r="W198" s="99"/>
      <c r="X198" s="99"/>
      <c r="Y198" s="99"/>
      <c r="Z198" s="99"/>
      <c r="AA198" s="99"/>
      <c r="AB198" s="99"/>
      <c r="AC198" s="99"/>
      <c r="AD198" s="99"/>
      <c r="AE198" s="99"/>
      <c r="AF198" s="99"/>
      <c r="AG198" s="99"/>
      <c r="AH198" s="99"/>
    </row>
    <row r="199" spans="3:34">
      <c r="C199" s="3" t="s">
        <v>92</v>
      </c>
      <c r="D199" s="3" t="s">
        <v>372</v>
      </c>
      <c r="E199" s="3" t="s">
        <v>373</v>
      </c>
      <c r="F199" s="3" t="s">
        <v>628</v>
      </c>
      <c r="G199" s="97" t="s">
        <v>524</v>
      </c>
      <c r="H199" s="97" t="s">
        <v>524</v>
      </c>
      <c r="I199" s="97" t="s">
        <v>524</v>
      </c>
      <c r="J199" s="97" t="s">
        <v>524</v>
      </c>
      <c r="K199" s="97" t="s">
        <v>524</v>
      </c>
      <c r="L199" s="97" t="s">
        <v>524</v>
      </c>
      <c r="M199" s="97" t="s">
        <v>524</v>
      </c>
      <c r="N199" s="97" t="s">
        <v>524</v>
      </c>
      <c r="O199" s="360">
        <v>0.25</v>
      </c>
      <c r="P199" s="99"/>
      <c r="Q199" s="99"/>
      <c r="R199" s="99"/>
      <c r="S199" s="99"/>
      <c r="T199" s="99"/>
      <c r="U199" s="99"/>
      <c r="V199" s="99"/>
      <c r="W199" s="99"/>
      <c r="X199" s="99"/>
      <c r="Y199" s="99"/>
      <c r="Z199" s="99"/>
      <c r="AA199" s="99"/>
      <c r="AB199" s="99"/>
      <c r="AC199" s="99"/>
      <c r="AD199" s="99"/>
      <c r="AE199" s="99"/>
      <c r="AF199" s="99"/>
      <c r="AG199" s="99"/>
      <c r="AH199" s="99"/>
    </row>
    <row r="200" spans="3:34">
      <c r="C200" s="3" t="s">
        <v>92</v>
      </c>
      <c r="D200" s="3" t="s">
        <v>374</v>
      </c>
      <c r="E200" s="3" t="s">
        <v>375</v>
      </c>
      <c r="F200" s="3" t="s">
        <v>628</v>
      </c>
      <c r="G200" s="97" t="s">
        <v>524</v>
      </c>
      <c r="H200" s="97" t="s">
        <v>524</v>
      </c>
      <c r="I200" s="97" t="s">
        <v>524</v>
      </c>
      <c r="J200" s="97" t="s">
        <v>524</v>
      </c>
      <c r="K200" s="97" t="s">
        <v>524</v>
      </c>
      <c r="L200" s="97" t="s">
        <v>524</v>
      </c>
      <c r="M200" s="97" t="s">
        <v>524</v>
      </c>
      <c r="N200" s="97" t="s">
        <v>524</v>
      </c>
      <c r="O200" s="360">
        <v>0.15</v>
      </c>
      <c r="P200" s="99"/>
      <c r="Q200" s="99"/>
      <c r="R200" s="99"/>
      <c r="S200" s="99"/>
      <c r="T200" s="99"/>
      <c r="U200" s="99"/>
      <c r="V200" s="99"/>
      <c r="W200" s="99"/>
      <c r="X200" s="99"/>
      <c r="Y200" s="99"/>
      <c r="Z200" s="99"/>
      <c r="AA200" s="99"/>
      <c r="AB200" s="99"/>
      <c r="AC200" s="99"/>
      <c r="AD200" s="99"/>
      <c r="AE200" s="99"/>
      <c r="AF200" s="99"/>
      <c r="AG200" s="99"/>
      <c r="AH200" s="99"/>
    </row>
    <row r="201" spans="3:34">
      <c r="C201" s="3" t="s">
        <v>92</v>
      </c>
      <c r="D201" s="3" t="s">
        <v>376</v>
      </c>
      <c r="E201" s="3" t="s">
        <v>377</v>
      </c>
      <c r="F201" s="3" t="s">
        <v>628</v>
      </c>
      <c r="G201" s="97" t="s">
        <v>524</v>
      </c>
      <c r="H201" s="97" t="s">
        <v>524</v>
      </c>
      <c r="I201" s="97" t="s">
        <v>524</v>
      </c>
      <c r="J201" s="97" t="s">
        <v>524</v>
      </c>
      <c r="K201" s="97" t="s">
        <v>524</v>
      </c>
      <c r="L201" s="97" t="s">
        <v>524</v>
      </c>
      <c r="M201" s="97" t="s">
        <v>524</v>
      </c>
      <c r="N201" s="97" t="s">
        <v>524</v>
      </c>
      <c r="O201" s="360">
        <v>0.65</v>
      </c>
      <c r="P201" s="99"/>
      <c r="Q201" s="99"/>
      <c r="R201" s="99"/>
      <c r="S201" s="99"/>
      <c r="T201" s="99"/>
      <c r="U201" s="99"/>
      <c r="V201" s="99"/>
      <c r="W201" s="99"/>
      <c r="X201" s="99"/>
      <c r="Y201" s="99"/>
      <c r="Z201" s="99"/>
      <c r="AA201" s="99"/>
      <c r="AB201" s="99"/>
      <c r="AC201" s="99"/>
      <c r="AD201" s="99"/>
      <c r="AE201" s="99"/>
      <c r="AF201" s="99"/>
      <c r="AG201" s="99"/>
      <c r="AH201" s="99"/>
    </row>
    <row r="202" spans="3:34">
      <c r="C202" s="3" t="s">
        <v>92</v>
      </c>
      <c r="D202" s="3" t="s">
        <v>378</v>
      </c>
      <c r="E202" s="3" t="s">
        <v>379</v>
      </c>
      <c r="F202" s="3" t="s">
        <v>628</v>
      </c>
      <c r="G202" s="97" t="s">
        <v>524</v>
      </c>
      <c r="H202" s="97" t="s">
        <v>524</v>
      </c>
      <c r="I202" s="97" t="s">
        <v>524</v>
      </c>
      <c r="J202" s="97" t="s">
        <v>524</v>
      </c>
      <c r="K202" s="97" t="s">
        <v>524</v>
      </c>
      <c r="L202" s="97" t="s">
        <v>524</v>
      </c>
      <c r="M202" s="97" t="s">
        <v>524</v>
      </c>
      <c r="N202" s="97" t="s">
        <v>524</v>
      </c>
      <c r="O202" s="360">
        <v>0.25</v>
      </c>
      <c r="P202" s="99"/>
      <c r="Q202" s="99"/>
      <c r="R202" s="99"/>
      <c r="S202" s="99"/>
      <c r="T202" s="99"/>
      <c r="U202" s="99"/>
      <c r="V202" s="99"/>
      <c r="W202" s="99"/>
      <c r="X202" s="99"/>
      <c r="Y202" s="99"/>
      <c r="Z202" s="99"/>
      <c r="AA202" s="99"/>
      <c r="AB202" s="99"/>
      <c r="AC202" s="99"/>
      <c r="AD202" s="99"/>
      <c r="AE202" s="99"/>
      <c r="AF202" s="99"/>
      <c r="AG202" s="99"/>
      <c r="AH202" s="99"/>
    </row>
    <row r="203" spans="3:34">
      <c r="C203" s="3" t="s">
        <v>92</v>
      </c>
      <c r="D203" s="3" t="s">
        <v>380</v>
      </c>
      <c r="E203" s="3" t="s">
        <v>381</v>
      </c>
      <c r="F203" s="3" t="s">
        <v>628</v>
      </c>
      <c r="G203" s="97" t="s">
        <v>524</v>
      </c>
      <c r="H203" s="97" t="s">
        <v>524</v>
      </c>
      <c r="I203" s="97" t="s">
        <v>524</v>
      </c>
      <c r="J203" s="97" t="s">
        <v>524</v>
      </c>
      <c r="K203" s="97" t="s">
        <v>524</v>
      </c>
      <c r="L203" s="97" t="s">
        <v>524</v>
      </c>
      <c r="M203" s="97" t="s">
        <v>524</v>
      </c>
      <c r="N203" s="97" t="s">
        <v>524</v>
      </c>
      <c r="O203" s="360">
        <v>0.65</v>
      </c>
      <c r="P203" s="99"/>
      <c r="Q203" s="99"/>
      <c r="R203" s="99"/>
      <c r="S203" s="99"/>
      <c r="T203" s="99"/>
      <c r="U203" s="99"/>
      <c r="V203" s="99"/>
      <c r="W203" s="99"/>
      <c r="X203" s="99"/>
      <c r="Y203" s="99"/>
      <c r="Z203" s="99"/>
      <c r="AA203" s="99"/>
      <c r="AB203" s="99"/>
      <c r="AC203" s="99"/>
      <c r="AD203" s="99"/>
      <c r="AE203" s="99"/>
      <c r="AF203" s="99"/>
      <c r="AG203" s="99"/>
      <c r="AH203" s="99"/>
    </row>
    <row r="204" spans="3:34">
      <c r="C204" s="3" t="s">
        <v>92</v>
      </c>
      <c r="D204" s="3" t="s">
        <v>382</v>
      </c>
      <c r="E204" s="3" t="s">
        <v>383</v>
      </c>
      <c r="F204" s="3" t="s">
        <v>628</v>
      </c>
      <c r="G204" s="97" t="s">
        <v>524</v>
      </c>
      <c r="H204" s="97" t="s">
        <v>524</v>
      </c>
      <c r="I204" s="97" t="s">
        <v>524</v>
      </c>
      <c r="J204" s="97" t="s">
        <v>524</v>
      </c>
      <c r="K204" s="97" t="s">
        <v>524</v>
      </c>
      <c r="L204" s="97" t="s">
        <v>524</v>
      </c>
      <c r="M204" s="97" t="s">
        <v>524</v>
      </c>
      <c r="N204" s="97" t="s">
        <v>524</v>
      </c>
      <c r="O204" s="360">
        <v>0.75</v>
      </c>
      <c r="P204" s="99"/>
      <c r="Q204" s="99"/>
      <c r="R204" s="99"/>
      <c r="S204" s="99"/>
      <c r="T204" s="99"/>
      <c r="U204" s="99"/>
      <c r="V204" s="99"/>
      <c r="W204" s="99"/>
      <c r="X204" s="99"/>
      <c r="Y204" s="99"/>
      <c r="Z204" s="99"/>
      <c r="AA204" s="99"/>
      <c r="AB204" s="99"/>
      <c r="AC204" s="99"/>
      <c r="AD204" s="99"/>
      <c r="AE204" s="99"/>
      <c r="AF204" s="99"/>
      <c r="AG204" s="99"/>
      <c r="AH204" s="99"/>
    </row>
    <row r="205" spans="3:34">
      <c r="C205" s="3" t="s">
        <v>92</v>
      </c>
      <c r="D205" s="3" t="s">
        <v>384</v>
      </c>
      <c r="E205" s="3" t="s">
        <v>385</v>
      </c>
      <c r="F205" s="3" t="s">
        <v>628</v>
      </c>
      <c r="G205" s="97" t="s">
        <v>524</v>
      </c>
      <c r="H205" s="97" t="s">
        <v>524</v>
      </c>
      <c r="I205" s="97" t="s">
        <v>524</v>
      </c>
      <c r="J205" s="97" t="s">
        <v>524</v>
      </c>
      <c r="K205" s="97" t="s">
        <v>524</v>
      </c>
      <c r="L205" s="97" t="s">
        <v>524</v>
      </c>
      <c r="M205" s="97" t="s">
        <v>524</v>
      </c>
      <c r="N205" s="97" t="s">
        <v>524</v>
      </c>
      <c r="O205" s="360">
        <v>0.70000000000000007</v>
      </c>
      <c r="P205" s="99"/>
      <c r="Q205" s="99"/>
      <c r="R205" s="99"/>
      <c r="S205" s="99"/>
      <c r="T205" s="99"/>
      <c r="U205" s="99"/>
      <c r="V205" s="99"/>
      <c r="W205" s="99"/>
      <c r="X205" s="99"/>
      <c r="Y205" s="99"/>
      <c r="Z205" s="99"/>
      <c r="AA205" s="99"/>
      <c r="AB205" s="99"/>
      <c r="AC205" s="99"/>
      <c r="AD205" s="99"/>
      <c r="AE205" s="99"/>
      <c r="AF205" s="99"/>
      <c r="AG205" s="99"/>
      <c r="AH205" s="99"/>
    </row>
    <row r="206" spans="3:34">
      <c r="C206" s="3" t="s">
        <v>92</v>
      </c>
      <c r="D206" s="3" t="s">
        <v>386</v>
      </c>
      <c r="E206" s="3" t="s">
        <v>387</v>
      </c>
      <c r="F206" s="3" t="s">
        <v>628</v>
      </c>
      <c r="G206" s="97" t="s">
        <v>524</v>
      </c>
      <c r="H206" s="97" t="s">
        <v>524</v>
      </c>
      <c r="I206" s="97" t="s">
        <v>524</v>
      </c>
      <c r="J206" s="97" t="s">
        <v>524</v>
      </c>
      <c r="K206" s="97" t="s">
        <v>524</v>
      </c>
      <c r="L206" s="97" t="s">
        <v>524</v>
      </c>
      <c r="M206" s="97" t="s">
        <v>524</v>
      </c>
      <c r="N206" s="97" t="s">
        <v>524</v>
      </c>
      <c r="O206" s="360">
        <v>0.19999999999999998</v>
      </c>
      <c r="P206" s="99"/>
      <c r="Q206" s="99"/>
      <c r="R206" s="99"/>
      <c r="S206" s="99"/>
      <c r="T206" s="99"/>
      <c r="U206" s="99"/>
      <c r="V206" s="99"/>
      <c r="W206" s="99"/>
      <c r="X206" s="99"/>
      <c r="Y206" s="99"/>
      <c r="Z206" s="99"/>
      <c r="AA206" s="99"/>
      <c r="AB206" s="99"/>
      <c r="AC206" s="99"/>
      <c r="AD206" s="99"/>
      <c r="AE206" s="99"/>
      <c r="AF206" s="99"/>
      <c r="AG206" s="99"/>
      <c r="AH206" s="99"/>
    </row>
    <row r="207" spans="3:34">
      <c r="C207" s="3" t="s">
        <v>92</v>
      </c>
      <c r="D207" s="3" t="s">
        <v>388</v>
      </c>
      <c r="E207" s="3" t="s">
        <v>389</v>
      </c>
      <c r="F207" s="3" t="s">
        <v>628</v>
      </c>
      <c r="G207" s="97" t="s">
        <v>524</v>
      </c>
      <c r="H207" s="97" t="s">
        <v>524</v>
      </c>
      <c r="I207" s="97" t="s">
        <v>524</v>
      </c>
      <c r="J207" s="97" t="s">
        <v>524</v>
      </c>
      <c r="K207" s="97" t="s">
        <v>524</v>
      </c>
      <c r="L207" s="97" t="s">
        <v>524</v>
      </c>
      <c r="M207" s="97" t="s">
        <v>524</v>
      </c>
      <c r="N207" s="97" t="s">
        <v>524</v>
      </c>
      <c r="O207" s="360">
        <v>0.85</v>
      </c>
      <c r="P207" s="99"/>
      <c r="Q207" s="99"/>
      <c r="R207" s="99"/>
      <c r="S207" s="99"/>
      <c r="T207" s="99"/>
      <c r="U207" s="99"/>
      <c r="V207" s="99"/>
      <c r="W207" s="99"/>
      <c r="X207" s="99"/>
      <c r="Y207" s="99"/>
      <c r="Z207" s="99"/>
      <c r="AA207" s="99"/>
      <c r="AB207" s="99"/>
      <c r="AC207" s="99"/>
      <c r="AD207" s="99"/>
      <c r="AE207" s="99"/>
      <c r="AF207" s="99"/>
      <c r="AG207" s="99"/>
      <c r="AH207" s="99"/>
    </row>
    <row r="208" spans="3:34">
      <c r="C208" s="3" t="s">
        <v>92</v>
      </c>
      <c r="D208" s="3" t="s">
        <v>390</v>
      </c>
      <c r="E208" s="3" t="s">
        <v>391</v>
      </c>
      <c r="F208" s="3" t="s">
        <v>628</v>
      </c>
      <c r="G208" s="97" t="s">
        <v>524</v>
      </c>
      <c r="H208" s="97" t="s">
        <v>524</v>
      </c>
      <c r="I208" s="97" t="s">
        <v>524</v>
      </c>
      <c r="J208" s="97" t="s">
        <v>524</v>
      </c>
      <c r="K208" s="97" t="s">
        <v>524</v>
      </c>
      <c r="L208" s="97" t="s">
        <v>524</v>
      </c>
      <c r="M208" s="97" t="s">
        <v>524</v>
      </c>
      <c r="N208" s="97" t="s">
        <v>524</v>
      </c>
      <c r="O208" s="360">
        <v>0.35000000000000003</v>
      </c>
      <c r="P208" s="99"/>
      <c r="Q208" s="99"/>
      <c r="R208" s="99"/>
      <c r="S208" s="99"/>
      <c r="T208" s="99"/>
      <c r="U208" s="99"/>
      <c r="V208" s="99"/>
      <c r="W208" s="99"/>
      <c r="X208" s="99"/>
      <c r="Y208" s="99"/>
      <c r="Z208" s="99"/>
      <c r="AA208" s="99"/>
      <c r="AB208" s="99"/>
      <c r="AC208" s="99"/>
      <c r="AD208" s="99"/>
      <c r="AE208" s="99"/>
      <c r="AF208" s="99"/>
      <c r="AG208" s="99"/>
      <c r="AH208" s="99"/>
    </row>
    <row r="209" spans="3:34">
      <c r="C209" s="3" t="s">
        <v>92</v>
      </c>
      <c r="D209" s="3" t="s">
        <v>392</v>
      </c>
      <c r="E209" s="3" t="s">
        <v>393</v>
      </c>
      <c r="F209" s="3" t="s">
        <v>628</v>
      </c>
      <c r="G209" s="97" t="s">
        <v>524</v>
      </c>
      <c r="H209" s="97" t="s">
        <v>524</v>
      </c>
      <c r="I209" s="97" t="s">
        <v>524</v>
      </c>
      <c r="J209" s="97" t="s">
        <v>524</v>
      </c>
      <c r="K209" s="97" t="s">
        <v>524</v>
      </c>
      <c r="L209" s="97" t="s">
        <v>524</v>
      </c>
      <c r="M209" s="97" t="s">
        <v>524</v>
      </c>
      <c r="N209" s="97" t="s">
        <v>524</v>
      </c>
      <c r="O209" s="360">
        <v>0.89999999999999991</v>
      </c>
      <c r="P209" s="99"/>
      <c r="Q209" s="99"/>
      <c r="R209" s="99"/>
      <c r="S209" s="99"/>
      <c r="T209" s="99"/>
      <c r="U209" s="99"/>
      <c r="V209" s="99"/>
      <c r="W209" s="99"/>
      <c r="X209" s="99"/>
      <c r="Y209" s="99"/>
      <c r="Z209" s="99"/>
      <c r="AA209" s="99"/>
      <c r="AB209" s="99"/>
      <c r="AC209" s="99"/>
      <c r="AD209" s="99"/>
      <c r="AE209" s="99"/>
      <c r="AF209" s="99"/>
      <c r="AG209" s="99"/>
      <c r="AH209" s="99"/>
    </row>
    <row r="210" spans="3:34">
      <c r="C210" s="3" t="s">
        <v>92</v>
      </c>
      <c r="D210" s="3" t="s">
        <v>394</v>
      </c>
      <c r="E210" s="3" t="s">
        <v>395</v>
      </c>
      <c r="F210" s="3" t="s">
        <v>628</v>
      </c>
      <c r="G210" s="97" t="s">
        <v>524</v>
      </c>
      <c r="H210" s="97" t="s">
        <v>524</v>
      </c>
      <c r="I210" s="97" t="s">
        <v>524</v>
      </c>
      <c r="J210" s="97" t="s">
        <v>524</v>
      </c>
      <c r="K210" s="97" t="s">
        <v>524</v>
      </c>
      <c r="L210" s="97" t="s">
        <v>524</v>
      </c>
      <c r="M210" s="97" t="s">
        <v>524</v>
      </c>
      <c r="N210" s="97" t="s">
        <v>524</v>
      </c>
      <c r="O210" s="360" t="s">
        <v>1134</v>
      </c>
      <c r="P210" s="99"/>
      <c r="Q210" s="99"/>
      <c r="R210" s="99"/>
      <c r="S210" s="99"/>
      <c r="T210" s="99"/>
      <c r="U210" s="99"/>
      <c r="V210" s="99"/>
      <c r="W210" s="99"/>
      <c r="X210" s="99"/>
      <c r="Y210" s="99"/>
      <c r="Z210" s="99"/>
      <c r="AA210" s="99"/>
      <c r="AB210" s="99"/>
      <c r="AC210" s="99"/>
      <c r="AD210" s="99"/>
      <c r="AE210" s="99"/>
      <c r="AF210" s="99"/>
      <c r="AG210" s="99"/>
      <c r="AH210" s="99"/>
    </row>
    <row r="211" spans="3:34">
      <c r="C211" s="3" t="s">
        <v>92</v>
      </c>
      <c r="D211" s="3" t="s">
        <v>396</v>
      </c>
      <c r="E211" s="3" t="s">
        <v>397</v>
      </c>
      <c r="F211" s="3" t="s">
        <v>628</v>
      </c>
      <c r="G211" s="97" t="s">
        <v>524</v>
      </c>
      <c r="H211" s="97" t="s">
        <v>524</v>
      </c>
      <c r="I211" s="97" t="s">
        <v>524</v>
      </c>
      <c r="J211" s="97" t="s">
        <v>524</v>
      </c>
      <c r="K211" s="97" t="s">
        <v>524</v>
      </c>
      <c r="L211" s="97" t="s">
        <v>524</v>
      </c>
      <c r="M211" s="97" t="s">
        <v>524</v>
      </c>
      <c r="N211" s="97" t="s">
        <v>524</v>
      </c>
      <c r="O211" s="360">
        <v>0.39999999999999991</v>
      </c>
      <c r="P211" s="99"/>
      <c r="Q211" s="99"/>
      <c r="R211" s="99"/>
      <c r="S211" s="99"/>
      <c r="T211" s="99"/>
      <c r="U211" s="99"/>
      <c r="V211" s="99"/>
      <c r="W211" s="99"/>
      <c r="X211" s="99"/>
      <c r="Y211" s="99"/>
      <c r="Z211" s="99"/>
      <c r="AA211" s="99"/>
      <c r="AB211" s="99"/>
      <c r="AC211" s="99"/>
      <c r="AD211" s="99"/>
      <c r="AE211" s="99"/>
      <c r="AF211" s="99"/>
      <c r="AG211" s="99"/>
      <c r="AH211" s="99"/>
    </row>
    <row r="212" spans="3:34">
      <c r="C212" s="3" t="s">
        <v>92</v>
      </c>
      <c r="D212" s="3" t="s">
        <v>398</v>
      </c>
      <c r="E212" s="3" t="s">
        <v>399</v>
      </c>
      <c r="F212" s="3" t="s">
        <v>628</v>
      </c>
      <c r="G212" s="97" t="s">
        <v>524</v>
      </c>
      <c r="H212" s="97" t="s">
        <v>524</v>
      </c>
      <c r="I212" s="97" t="s">
        <v>524</v>
      </c>
      <c r="J212" s="97" t="s">
        <v>524</v>
      </c>
      <c r="K212" s="97" t="s">
        <v>524</v>
      </c>
      <c r="L212" s="97" t="s">
        <v>524</v>
      </c>
      <c r="M212" s="97" t="s">
        <v>524</v>
      </c>
      <c r="N212" s="97" t="s">
        <v>524</v>
      </c>
      <c r="O212" s="360" t="s">
        <v>1134</v>
      </c>
      <c r="P212" s="99"/>
      <c r="Q212" s="99"/>
      <c r="R212" s="99"/>
      <c r="S212" s="99"/>
      <c r="T212" s="99"/>
      <c r="U212" s="99"/>
      <c r="V212" s="99"/>
      <c r="W212" s="99"/>
      <c r="X212" s="99"/>
      <c r="Y212" s="99"/>
      <c r="Z212" s="99"/>
      <c r="AA212" s="99"/>
      <c r="AB212" s="99"/>
      <c r="AC212" s="99"/>
      <c r="AD212" s="99"/>
      <c r="AE212" s="99"/>
      <c r="AF212" s="99"/>
      <c r="AG212" s="99"/>
      <c r="AH212" s="99"/>
    </row>
    <row r="213" spans="3:34">
      <c r="C213" s="3" t="s">
        <v>92</v>
      </c>
      <c r="D213" s="3" t="s">
        <v>400</v>
      </c>
      <c r="E213" s="3" t="s">
        <v>401</v>
      </c>
      <c r="F213" s="3" t="s">
        <v>628</v>
      </c>
      <c r="G213" s="97" t="s">
        <v>524</v>
      </c>
      <c r="H213" s="97" t="s">
        <v>524</v>
      </c>
      <c r="I213" s="97" t="s">
        <v>524</v>
      </c>
      <c r="J213" s="97" t="s">
        <v>524</v>
      </c>
      <c r="K213" s="97" t="s">
        <v>524</v>
      </c>
      <c r="L213" s="97" t="s">
        <v>524</v>
      </c>
      <c r="M213" s="97" t="s">
        <v>524</v>
      </c>
      <c r="N213" s="97" t="s">
        <v>524</v>
      </c>
      <c r="O213" s="360" t="s">
        <v>1134</v>
      </c>
      <c r="P213" s="99"/>
      <c r="Q213" s="99"/>
      <c r="R213" s="99"/>
      <c r="S213" s="99"/>
      <c r="T213" s="99"/>
      <c r="U213" s="99"/>
      <c r="V213" s="99"/>
      <c r="W213" s="99"/>
      <c r="X213" s="99"/>
      <c r="Y213" s="99"/>
      <c r="Z213" s="99"/>
      <c r="AA213" s="99"/>
      <c r="AB213" s="99"/>
      <c r="AC213" s="99"/>
      <c r="AD213" s="99"/>
      <c r="AE213" s="99"/>
      <c r="AF213" s="99"/>
      <c r="AG213" s="99"/>
      <c r="AH213" s="99"/>
    </row>
    <row r="214" spans="3:34">
      <c r="C214" s="3" t="s">
        <v>92</v>
      </c>
      <c r="D214" s="3" t="s">
        <v>402</v>
      </c>
      <c r="E214" s="3" t="s">
        <v>403</v>
      </c>
      <c r="F214" s="3" t="s">
        <v>628</v>
      </c>
      <c r="G214" s="97" t="s">
        <v>524</v>
      </c>
      <c r="H214" s="97" t="s">
        <v>524</v>
      </c>
      <c r="I214" s="97" t="s">
        <v>524</v>
      </c>
      <c r="J214" s="97" t="s">
        <v>524</v>
      </c>
      <c r="K214" s="97" t="s">
        <v>524</v>
      </c>
      <c r="L214" s="97" t="s">
        <v>524</v>
      </c>
      <c r="M214" s="97" t="s">
        <v>524</v>
      </c>
      <c r="N214" s="97" t="s">
        <v>524</v>
      </c>
      <c r="O214" s="360">
        <v>0.35000000000000003</v>
      </c>
      <c r="P214" s="99"/>
      <c r="Q214" s="99"/>
      <c r="R214" s="99"/>
      <c r="S214" s="99"/>
      <c r="T214" s="99"/>
      <c r="U214" s="99"/>
      <c r="V214" s="99"/>
      <c r="W214" s="99"/>
      <c r="X214" s="99"/>
      <c r="Y214" s="99"/>
      <c r="Z214" s="99"/>
      <c r="AA214" s="99"/>
      <c r="AB214" s="99"/>
      <c r="AC214" s="99"/>
      <c r="AD214" s="99"/>
      <c r="AE214" s="99"/>
      <c r="AF214" s="99"/>
      <c r="AG214" s="99"/>
      <c r="AH214" s="99"/>
    </row>
    <row r="215" spans="3:34">
      <c r="C215" s="3" t="s">
        <v>92</v>
      </c>
      <c r="D215" s="3" t="s">
        <v>404</v>
      </c>
      <c r="E215" s="3" t="s">
        <v>405</v>
      </c>
      <c r="F215" s="3" t="s">
        <v>628</v>
      </c>
      <c r="G215" s="97" t="s">
        <v>524</v>
      </c>
      <c r="H215" s="97" t="s">
        <v>524</v>
      </c>
      <c r="I215" s="97" t="s">
        <v>524</v>
      </c>
      <c r="J215" s="97" t="s">
        <v>524</v>
      </c>
      <c r="K215" s="97" t="s">
        <v>524</v>
      </c>
      <c r="L215" s="97" t="s">
        <v>524</v>
      </c>
      <c r="M215" s="97" t="s">
        <v>524</v>
      </c>
      <c r="N215" s="97" t="s">
        <v>524</v>
      </c>
      <c r="O215" s="360">
        <v>0.89999999999999991</v>
      </c>
      <c r="P215" s="99"/>
      <c r="Q215" s="99"/>
      <c r="R215" s="99"/>
      <c r="S215" s="99"/>
      <c r="T215" s="99"/>
      <c r="U215" s="99"/>
      <c r="V215" s="99"/>
      <c r="W215" s="99"/>
      <c r="X215" s="99"/>
      <c r="Y215" s="99"/>
      <c r="Z215" s="99"/>
      <c r="AA215" s="99"/>
      <c r="AB215" s="99"/>
      <c r="AC215" s="99"/>
      <c r="AD215" s="99"/>
      <c r="AE215" s="99"/>
      <c r="AF215" s="99"/>
      <c r="AG215" s="99"/>
      <c r="AH215" s="99"/>
    </row>
    <row r="216" spans="3:34">
      <c r="C216" s="3" t="s">
        <v>92</v>
      </c>
      <c r="D216" s="3" t="s">
        <v>406</v>
      </c>
      <c r="E216" s="3" t="s">
        <v>407</v>
      </c>
      <c r="F216" s="3" t="s">
        <v>628</v>
      </c>
      <c r="G216" s="97" t="s">
        <v>524</v>
      </c>
      <c r="H216" s="97" t="s">
        <v>524</v>
      </c>
      <c r="I216" s="97" t="s">
        <v>524</v>
      </c>
      <c r="J216" s="97" t="s">
        <v>524</v>
      </c>
      <c r="K216" s="97" t="s">
        <v>524</v>
      </c>
      <c r="L216" s="97" t="s">
        <v>524</v>
      </c>
      <c r="M216" s="97" t="s">
        <v>524</v>
      </c>
      <c r="N216" s="97" t="s">
        <v>524</v>
      </c>
      <c r="O216" s="360">
        <v>0.39999999999999991</v>
      </c>
      <c r="P216" s="99"/>
      <c r="Q216" s="99"/>
      <c r="R216" s="99"/>
      <c r="S216" s="99"/>
      <c r="T216" s="99"/>
      <c r="U216" s="99"/>
      <c r="V216" s="99"/>
      <c r="W216" s="99"/>
      <c r="X216" s="99"/>
      <c r="Y216" s="99"/>
      <c r="Z216" s="99"/>
      <c r="AA216" s="99"/>
      <c r="AB216" s="99"/>
      <c r="AC216" s="99"/>
      <c r="AD216" s="99"/>
      <c r="AE216" s="99"/>
      <c r="AF216" s="99"/>
      <c r="AG216" s="99"/>
      <c r="AH216" s="99"/>
    </row>
    <row r="217" spans="3:34">
      <c r="C217" s="3" t="s">
        <v>92</v>
      </c>
      <c r="D217" s="3" t="s">
        <v>408</v>
      </c>
      <c r="E217" s="3" t="s">
        <v>409</v>
      </c>
      <c r="F217" s="3" t="s">
        <v>628</v>
      </c>
      <c r="G217" s="97" t="s">
        <v>524</v>
      </c>
      <c r="H217" s="97" t="s">
        <v>524</v>
      </c>
      <c r="I217" s="97" t="s">
        <v>524</v>
      </c>
      <c r="J217" s="97" t="s">
        <v>524</v>
      </c>
      <c r="K217" s="97" t="s">
        <v>524</v>
      </c>
      <c r="L217" s="97" t="s">
        <v>524</v>
      </c>
      <c r="M217" s="97" t="s">
        <v>524</v>
      </c>
      <c r="N217" s="97" t="s">
        <v>524</v>
      </c>
      <c r="O217" s="360">
        <v>0.89999999999999991</v>
      </c>
      <c r="P217" s="99"/>
      <c r="Q217" s="99"/>
      <c r="R217" s="99"/>
      <c r="S217" s="99"/>
      <c r="T217" s="99"/>
      <c r="U217" s="99"/>
      <c r="V217" s="99"/>
      <c r="W217" s="99"/>
      <c r="X217" s="99"/>
      <c r="Y217" s="99"/>
      <c r="Z217" s="99"/>
      <c r="AA217" s="99"/>
      <c r="AB217" s="99"/>
      <c r="AC217" s="99"/>
      <c r="AD217" s="99"/>
      <c r="AE217" s="99"/>
      <c r="AF217" s="99"/>
      <c r="AG217" s="99"/>
      <c r="AH217" s="99"/>
    </row>
    <row r="218" spans="3:34">
      <c r="C218" s="3" t="s">
        <v>92</v>
      </c>
      <c r="D218" s="3" t="s">
        <v>410</v>
      </c>
      <c r="E218" s="3" t="s">
        <v>411</v>
      </c>
      <c r="F218" s="3" t="s">
        <v>628</v>
      </c>
      <c r="G218" s="97" t="s">
        <v>524</v>
      </c>
      <c r="H218" s="97" t="s">
        <v>524</v>
      </c>
      <c r="I218" s="97" t="s">
        <v>524</v>
      </c>
      <c r="J218" s="97" t="s">
        <v>524</v>
      </c>
      <c r="K218" s="97" t="s">
        <v>524</v>
      </c>
      <c r="L218" s="97" t="s">
        <v>524</v>
      </c>
      <c r="M218" s="97" t="s">
        <v>524</v>
      </c>
      <c r="N218" s="97" t="s">
        <v>524</v>
      </c>
      <c r="O218" s="360">
        <v>0.79999999999999993</v>
      </c>
      <c r="P218" s="99"/>
      <c r="Q218" s="99"/>
      <c r="R218" s="99"/>
      <c r="S218" s="99"/>
      <c r="T218" s="99"/>
      <c r="U218" s="99"/>
      <c r="V218" s="99"/>
      <c r="W218" s="99"/>
      <c r="X218" s="99"/>
      <c r="Y218" s="99"/>
      <c r="Z218" s="99"/>
      <c r="AA218" s="99"/>
      <c r="AB218" s="99"/>
      <c r="AC218" s="99"/>
      <c r="AD218" s="99"/>
      <c r="AE218" s="99"/>
      <c r="AF218" s="99"/>
      <c r="AG218" s="99"/>
      <c r="AH218" s="99"/>
    </row>
    <row r="219" spans="3:34">
      <c r="C219" s="3" t="s">
        <v>92</v>
      </c>
      <c r="D219" s="3" t="s">
        <v>412</v>
      </c>
      <c r="E219" s="3" t="s">
        <v>413</v>
      </c>
      <c r="F219" s="3" t="s">
        <v>628</v>
      </c>
      <c r="G219" s="97" t="s">
        <v>524</v>
      </c>
      <c r="H219" s="97" t="s">
        <v>524</v>
      </c>
      <c r="I219" s="97" t="s">
        <v>524</v>
      </c>
      <c r="J219" s="97" t="s">
        <v>524</v>
      </c>
      <c r="K219" s="97" t="s">
        <v>524</v>
      </c>
      <c r="L219" s="97" t="s">
        <v>524</v>
      </c>
      <c r="M219" s="97" t="s">
        <v>524</v>
      </c>
      <c r="N219" s="97" t="s">
        <v>524</v>
      </c>
      <c r="O219" s="360">
        <v>0.19999999999999998</v>
      </c>
      <c r="P219" s="99"/>
      <c r="Q219" s="99"/>
      <c r="R219" s="99"/>
      <c r="S219" s="99"/>
      <c r="T219" s="99"/>
      <c r="U219" s="99"/>
      <c r="V219" s="99"/>
      <c r="W219" s="99"/>
      <c r="X219" s="99"/>
      <c r="Y219" s="99"/>
      <c r="Z219" s="99"/>
      <c r="AA219" s="99"/>
      <c r="AB219" s="99"/>
      <c r="AC219" s="99"/>
      <c r="AD219" s="99"/>
      <c r="AE219" s="99"/>
      <c r="AF219" s="99"/>
      <c r="AG219" s="99"/>
      <c r="AH219" s="99"/>
    </row>
    <row r="220" spans="3:34">
      <c r="C220" s="3" t="s">
        <v>92</v>
      </c>
      <c r="D220" s="3" t="s">
        <v>414</v>
      </c>
      <c r="E220" s="3" t="s">
        <v>415</v>
      </c>
      <c r="F220" s="3" t="s">
        <v>628</v>
      </c>
      <c r="G220" s="97" t="s">
        <v>524</v>
      </c>
      <c r="H220" s="97" t="s">
        <v>524</v>
      </c>
      <c r="I220" s="97" t="s">
        <v>524</v>
      </c>
      <c r="J220" s="97" t="s">
        <v>524</v>
      </c>
      <c r="K220" s="97" t="s">
        <v>524</v>
      </c>
      <c r="L220" s="97" t="s">
        <v>524</v>
      </c>
      <c r="M220" s="97" t="s">
        <v>524</v>
      </c>
      <c r="N220" s="97" t="s">
        <v>524</v>
      </c>
      <c r="O220" s="360">
        <v>0.3</v>
      </c>
      <c r="P220" s="99"/>
      <c r="Q220" s="99"/>
      <c r="R220" s="99"/>
      <c r="S220" s="99"/>
      <c r="T220" s="99"/>
      <c r="U220" s="99"/>
      <c r="V220" s="99"/>
      <c r="W220" s="99"/>
      <c r="X220" s="99"/>
      <c r="Y220" s="99"/>
      <c r="Z220" s="99"/>
      <c r="AA220" s="99"/>
      <c r="AB220" s="99"/>
      <c r="AC220" s="99"/>
      <c r="AD220" s="99"/>
      <c r="AE220" s="99"/>
      <c r="AF220" s="99"/>
      <c r="AG220" s="99"/>
      <c r="AH220" s="99"/>
    </row>
    <row r="221" spans="3:34">
      <c r="C221" s="3" t="s">
        <v>92</v>
      </c>
      <c r="D221" s="3" t="s">
        <v>416</v>
      </c>
      <c r="E221" s="3" t="s">
        <v>417</v>
      </c>
      <c r="F221" s="3" t="s">
        <v>628</v>
      </c>
      <c r="G221" s="97" t="s">
        <v>524</v>
      </c>
      <c r="H221" s="97" t="s">
        <v>524</v>
      </c>
      <c r="I221" s="97" t="s">
        <v>524</v>
      </c>
      <c r="J221" s="97" t="s">
        <v>524</v>
      </c>
      <c r="K221" s="97" t="s">
        <v>524</v>
      </c>
      <c r="L221" s="97" t="s">
        <v>524</v>
      </c>
      <c r="M221" s="97" t="s">
        <v>524</v>
      </c>
      <c r="N221" s="97" t="s">
        <v>524</v>
      </c>
      <c r="O221" s="360" t="s">
        <v>1134</v>
      </c>
      <c r="P221" s="99"/>
      <c r="Q221" s="99"/>
      <c r="R221" s="99"/>
      <c r="S221" s="99"/>
      <c r="T221" s="99"/>
      <c r="U221" s="99"/>
      <c r="V221" s="99"/>
      <c r="W221" s="99"/>
      <c r="X221" s="99"/>
      <c r="Y221" s="99"/>
      <c r="Z221" s="99"/>
      <c r="AA221" s="99"/>
      <c r="AB221" s="99"/>
      <c r="AC221" s="99"/>
      <c r="AD221" s="99"/>
      <c r="AE221" s="99"/>
      <c r="AF221" s="99"/>
      <c r="AG221" s="99"/>
      <c r="AH221" s="99"/>
    </row>
    <row r="222" spans="3:34">
      <c r="C222" s="3" t="s">
        <v>92</v>
      </c>
      <c r="D222" s="3" t="s">
        <v>418</v>
      </c>
      <c r="E222" s="3" t="s">
        <v>419</v>
      </c>
      <c r="F222" s="3" t="s">
        <v>628</v>
      </c>
      <c r="G222" s="97" t="s">
        <v>524</v>
      </c>
      <c r="H222" s="97" t="s">
        <v>524</v>
      </c>
      <c r="I222" s="97" t="s">
        <v>524</v>
      </c>
      <c r="J222" s="97" t="s">
        <v>524</v>
      </c>
      <c r="K222" s="97" t="s">
        <v>524</v>
      </c>
      <c r="L222" s="97" t="s">
        <v>524</v>
      </c>
      <c r="M222" s="97" t="s">
        <v>524</v>
      </c>
      <c r="N222" s="97" t="s">
        <v>524</v>
      </c>
      <c r="O222" s="360" t="s">
        <v>1134</v>
      </c>
      <c r="P222" s="99"/>
      <c r="Q222" s="99"/>
      <c r="R222" s="99"/>
      <c r="S222" s="99"/>
      <c r="T222" s="99"/>
      <c r="U222" s="99"/>
      <c r="V222" s="99"/>
      <c r="W222" s="99"/>
      <c r="X222" s="99"/>
      <c r="Y222" s="99"/>
      <c r="Z222" s="99"/>
      <c r="AA222" s="99"/>
      <c r="AB222" s="99"/>
      <c r="AC222" s="99"/>
      <c r="AD222" s="99"/>
      <c r="AE222" s="99"/>
      <c r="AF222" s="99"/>
      <c r="AG222" s="99"/>
      <c r="AH222" s="99"/>
    </row>
    <row r="223" spans="3:34">
      <c r="C223" s="3" t="s">
        <v>92</v>
      </c>
      <c r="D223" s="3" t="s">
        <v>420</v>
      </c>
      <c r="E223" s="3" t="s">
        <v>421</v>
      </c>
      <c r="F223" s="3" t="s">
        <v>628</v>
      </c>
      <c r="G223" s="97" t="s">
        <v>524</v>
      </c>
      <c r="H223" s="97" t="s">
        <v>524</v>
      </c>
      <c r="I223" s="97" t="s">
        <v>524</v>
      </c>
      <c r="J223" s="97" t="s">
        <v>524</v>
      </c>
      <c r="K223" s="97" t="s">
        <v>524</v>
      </c>
      <c r="L223" s="97" t="s">
        <v>524</v>
      </c>
      <c r="M223" s="97" t="s">
        <v>524</v>
      </c>
      <c r="N223" s="97" t="s">
        <v>524</v>
      </c>
      <c r="O223" s="360">
        <v>0.25</v>
      </c>
      <c r="P223" s="99"/>
      <c r="Q223" s="99"/>
      <c r="R223" s="99"/>
      <c r="S223" s="99"/>
      <c r="T223" s="99"/>
      <c r="U223" s="99"/>
      <c r="V223" s="99"/>
      <c r="W223" s="99"/>
      <c r="X223" s="99"/>
      <c r="Y223" s="99"/>
      <c r="Z223" s="99"/>
      <c r="AA223" s="99"/>
      <c r="AB223" s="99"/>
      <c r="AC223" s="99"/>
      <c r="AD223" s="99"/>
      <c r="AE223" s="99"/>
      <c r="AF223" s="99"/>
      <c r="AG223" s="99"/>
      <c r="AH223" s="99"/>
    </row>
    <row r="224" spans="3:34">
      <c r="C224" s="3" t="s">
        <v>92</v>
      </c>
      <c r="D224" s="3" t="s">
        <v>422</v>
      </c>
      <c r="E224" s="3" t="s">
        <v>423</v>
      </c>
      <c r="F224" s="3" t="s">
        <v>628</v>
      </c>
      <c r="G224" s="97" t="s">
        <v>524</v>
      </c>
      <c r="H224" s="97" t="s">
        <v>524</v>
      </c>
      <c r="I224" s="97" t="s">
        <v>524</v>
      </c>
      <c r="J224" s="97" t="s">
        <v>524</v>
      </c>
      <c r="K224" s="97" t="s">
        <v>524</v>
      </c>
      <c r="L224" s="97" t="s">
        <v>524</v>
      </c>
      <c r="M224" s="97" t="s">
        <v>524</v>
      </c>
      <c r="N224" s="97" t="s">
        <v>524</v>
      </c>
      <c r="O224" s="360">
        <v>0.19999999999999998</v>
      </c>
      <c r="P224" s="99"/>
      <c r="Q224" s="99"/>
      <c r="R224" s="99"/>
      <c r="S224" s="99"/>
      <c r="T224" s="99"/>
      <c r="U224" s="99"/>
      <c r="V224" s="99"/>
      <c r="W224" s="99"/>
      <c r="X224" s="99"/>
      <c r="Y224" s="99"/>
      <c r="Z224" s="99"/>
      <c r="AA224" s="99"/>
      <c r="AB224" s="99"/>
      <c r="AC224" s="99"/>
      <c r="AD224" s="99"/>
      <c r="AE224" s="99"/>
      <c r="AF224" s="99"/>
      <c r="AG224" s="99"/>
      <c r="AH224" s="99"/>
    </row>
    <row r="225" spans="3:34">
      <c r="C225" s="3" t="s">
        <v>92</v>
      </c>
      <c r="D225" s="3" t="s">
        <v>424</v>
      </c>
      <c r="E225" s="3" t="s">
        <v>425</v>
      </c>
      <c r="F225" s="3" t="s">
        <v>628</v>
      </c>
      <c r="G225" s="97" t="s">
        <v>524</v>
      </c>
      <c r="H225" s="97" t="s">
        <v>524</v>
      </c>
      <c r="I225" s="97" t="s">
        <v>524</v>
      </c>
      <c r="J225" s="97" t="s">
        <v>524</v>
      </c>
      <c r="K225" s="97" t="s">
        <v>524</v>
      </c>
      <c r="L225" s="97" t="s">
        <v>524</v>
      </c>
      <c r="M225" s="97" t="s">
        <v>524</v>
      </c>
      <c r="N225" s="97" t="s">
        <v>524</v>
      </c>
      <c r="O225" s="360" t="s">
        <v>1134</v>
      </c>
      <c r="P225" s="99"/>
      <c r="Q225" s="99"/>
      <c r="R225" s="99"/>
      <c r="S225" s="99"/>
      <c r="T225" s="99"/>
      <c r="U225" s="99"/>
      <c r="V225" s="99"/>
      <c r="W225" s="99"/>
      <c r="X225" s="99"/>
      <c r="Y225" s="99"/>
      <c r="Z225" s="99"/>
      <c r="AA225" s="99"/>
      <c r="AB225" s="99"/>
      <c r="AC225" s="99"/>
      <c r="AD225" s="99"/>
      <c r="AE225" s="99"/>
      <c r="AF225" s="99"/>
      <c r="AG225" s="99"/>
      <c r="AH225" s="99"/>
    </row>
    <row r="226" spans="3:34">
      <c r="C226" s="3" t="s">
        <v>92</v>
      </c>
      <c r="D226" s="3" t="s">
        <v>426</v>
      </c>
      <c r="E226" s="3" t="s">
        <v>427</v>
      </c>
      <c r="F226" s="3" t="s">
        <v>628</v>
      </c>
      <c r="G226" s="97" t="s">
        <v>524</v>
      </c>
      <c r="H226" s="97" t="s">
        <v>524</v>
      </c>
      <c r="I226" s="97" t="s">
        <v>524</v>
      </c>
      <c r="J226" s="97" t="s">
        <v>524</v>
      </c>
      <c r="K226" s="97" t="s">
        <v>524</v>
      </c>
      <c r="L226" s="97" t="s">
        <v>524</v>
      </c>
      <c r="M226" s="97" t="s">
        <v>524</v>
      </c>
      <c r="N226" s="97" t="s">
        <v>524</v>
      </c>
      <c r="O226" s="360">
        <v>0.19999999999999998</v>
      </c>
      <c r="P226" s="99"/>
      <c r="Q226" s="99"/>
      <c r="R226" s="99"/>
      <c r="S226" s="99"/>
      <c r="T226" s="99"/>
      <c r="U226" s="99"/>
      <c r="V226" s="99"/>
      <c r="W226" s="99"/>
      <c r="X226" s="99"/>
      <c r="Y226" s="99"/>
      <c r="Z226" s="99"/>
      <c r="AA226" s="99"/>
      <c r="AB226" s="99"/>
      <c r="AC226" s="99"/>
      <c r="AD226" s="99"/>
      <c r="AE226" s="99"/>
      <c r="AF226" s="99"/>
      <c r="AG226" s="99"/>
      <c r="AH226" s="99"/>
    </row>
    <row r="227" spans="3:34">
      <c r="C227" s="3" t="s">
        <v>92</v>
      </c>
      <c r="D227" s="3" t="s">
        <v>428</v>
      </c>
      <c r="E227" s="3" t="s">
        <v>429</v>
      </c>
      <c r="F227" s="3" t="s">
        <v>628</v>
      </c>
      <c r="G227" s="97" t="s">
        <v>524</v>
      </c>
      <c r="H227" s="97" t="s">
        <v>524</v>
      </c>
      <c r="I227" s="97" t="s">
        <v>524</v>
      </c>
      <c r="J227" s="97" t="s">
        <v>524</v>
      </c>
      <c r="K227" s="97" t="s">
        <v>524</v>
      </c>
      <c r="L227" s="97" t="s">
        <v>524</v>
      </c>
      <c r="M227" s="97" t="s">
        <v>524</v>
      </c>
      <c r="N227" s="97" t="s">
        <v>524</v>
      </c>
      <c r="O227" s="360" t="s">
        <v>1134</v>
      </c>
      <c r="P227" s="99"/>
      <c r="Q227" s="99"/>
      <c r="R227" s="99"/>
      <c r="S227" s="99"/>
      <c r="T227" s="99"/>
      <c r="U227" s="99"/>
      <c r="V227" s="99"/>
      <c r="W227" s="99"/>
      <c r="X227" s="99"/>
      <c r="Y227" s="99"/>
      <c r="Z227" s="99"/>
      <c r="AA227" s="99"/>
      <c r="AB227" s="99"/>
      <c r="AC227" s="99"/>
      <c r="AD227" s="99"/>
      <c r="AE227" s="99"/>
      <c r="AF227" s="99"/>
      <c r="AG227" s="99"/>
      <c r="AH227" s="99"/>
    </row>
    <row r="228" spans="3:34">
      <c r="C228" s="3" t="s">
        <v>92</v>
      </c>
      <c r="D228" s="3" t="s">
        <v>430</v>
      </c>
      <c r="E228" s="3" t="s">
        <v>431</v>
      </c>
      <c r="F228" s="3" t="s">
        <v>628</v>
      </c>
      <c r="G228" s="97" t="s">
        <v>524</v>
      </c>
      <c r="H228" s="97" t="s">
        <v>524</v>
      </c>
      <c r="I228" s="97" t="s">
        <v>524</v>
      </c>
      <c r="J228" s="97" t="s">
        <v>524</v>
      </c>
      <c r="K228" s="97" t="s">
        <v>524</v>
      </c>
      <c r="L228" s="97" t="s">
        <v>524</v>
      </c>
      <c r="M228" s="97" t="s">
        <v>524</v>
      </c>
      <c r="N228" s="97" t="s">
        <v>524</v>
      </c>
      <c r="O228" s="360">
        <v>0.34999999999999992</v>
      </c>
      <c r="P228" s="99"/>
      <c r="Q228" s="99"/>
      <c r="R228" s="99"/>
      <c r="S228" s="99"/>
      <c r="T228" s="99"/>
      <c r="U228" s="99"/>
      <c r="V228" s="99"/>
      <c r="W228" s="99"/>
      <c r="X228" s="99"/>
      <c r="Y228" s="99"/>
      <c r="Z228" s="99"/>
      <c r="AA228" s="99"/>
      <c r="AB228" s="99"/>
      <c r="AC228" s="99"/>
      <c r="AD228" s="99"/>
      <c r="AE228" s="99"/>
      <c r="AF228" s="99"/>
      <c r="AG228" s="99"/>
      <c r="AH228" s="99"/>
    </row>
    <row r="229" spans="3:34">
      <c r="C229" s="3" t="s">
        <v>92</v>
      </c>
      <c r="D229" s="3" t="s">
        <v>432</v>
      </c>
      <c r="E229" s="3" t="s">
        <v>433</v>
      </c>
      <c r="F229" s="3" t="s">
        <v>628</v>
      </c>
      <c r="G229" s="97" t="s">
        <v>524</v>
      </c>
      <c r="H229" s="97" t="s">
        <v>524</v>
      </c>
      <c r="I229" s="97" t="s">
        <v>524</v>
      </c>
      <c r="J229" s="97" t="s">
        <v>524</v>
      </c>
      <c r="K229" s="97" t="s">
        <v>524</v>
      </c>
      <c r="L229" s="97" t="s">
        <v>524</v>
      </c>
      <c r="M229" s="97" t="s">
        <v>524</v>
      </c>
      <c r="N229" s="97" t="s">
        <v>524</v>
      </c>
      <c r="O229" s="360">
        <v>0.79999999999999993</v>
      </c>
      <c r="P229" s="99"/>
      <c r="Q229" s="99"/>
      <c r="R229" s="99"/>
      <c r="S229" s="99"/>
      <c r="T229" s="99"/>
      <c r="U229" s="99"/>
      <c r="V229" s="99"/>
      <c r="W229" s="99"/>
      <c r="X229" s="99"/>
      <c r="Y229" s="99"/>
      <c r="Z229" s="99"/>
      <c r="AA229" s="99"/>
      <c r="AB229" s="99"/>
      <c r="AC229" s="99"/>
      <c r="AD229" s="99"/>
      <c r="AE229" s="99"/>
      <c r="AF229" s="99"/>
      <c r="AG229" s="99"/>
      <c r="AH229" s="99"/>
    </row>
    <row r="230" spans="3:34">
      <c r="C230" s="3" t="s">
        <v>92</v>
      </c>
      <c r="D230" s="3" t="s">
        <v>434</v>
      </c>
      <c r="E230" s="3" t="s">
        <v>435</v>
      </c>
      <c r="F230" s="3" t="s">
        <v>628</v>
      </c>
      <c r="G230" s="97" t="s">
        <v>524</v>
      </c>
      <c r="H230" s="97" t="s">
        <v>524</v>
      </c>
      <c r="I230" s="97" t="s">
        <v>524</v>
      </c>
      <c r="J230" s="97" t="s">
        <v>524</v>
      </c>
      <c r="K230" s="97" t="s">
        <v>524</v>
      </c>
      <c r="L230" s="97" t="s">
        <v>524</v>
      </c>
      <c r="M230" s="97" t="s">
        <v>524</v>
      </c>
      <c r="N230" s="97" t="s">
        <v>524</v>
      </c>
      <c r="O230" s="360">
        <v>0.6</v>
      </c>
      <c r="P230" s="99"/>
      <c r="Q230" s="99"/>
      <c r="R230" s="99"/>
      <c r="S230" s="99"/>
      <c r="T230" s="99"/>
      <c r="U230" s="99"/>
      <c r="V230" s="99"/>
      <c r="W230" s="99"/>
      <c r="X230" s="99"/>
      <c r="Y230" s="99"/>
      <c r="Z230" s="99"/>
      <c r="AA230" s="99"/>
      <c r="AB230" s="99"/>
      <c r="AC230" s="99"/>
      <c r="AD230" s="99"/>
      <c r="AE230" s="99"/>
      <c r="AF230" s="99"/>
      <c r="AG230" s="99"/>
      <c r="AH230" s="99"/>
    </row>
    <row r="231" spans="3:34">
      <c r="C231" s="3" t="s">
        <v>92</v>
      </c>
      <c r="D231" s="3" t="s">
        <v>436</v>
      </c>
      <c r="E231" s="3" t="s">
        <v>437</v>
      </c>
      <c r="F231" s="3" t="s">
        <v>628</v>
      </c>
      <c r="G231" s="97" t="s">
        <v>524</v>
      </c>
      <c r="H231" s="97" t="s">
        <v>524</v>
      </c>
      <c r="I231" s="97" t="s">
        <v>524</v>
      </c>
      <c r="J231" s="97" t="s">
        <v>524</v>
      </c>
      <c r="K231" s="97" t="s">
        <v>524</v>
      </c>
      <c r="L231" s="97" t="s">
        <v>524</v>
      </c>
      <c r="M231" s="97" t="s">
        <v>524</v>
      </c>
      <c r="N231" s="97" t="s">
        <v>524</v>
      </c>
      <c r="O231" s="360">
        <v>0.85</v>
      </c>
      <c r="P231" s="99"/>
      <c r="Q231" s="99"/>
      <c r="R231" s="99"/>
      <c r="S231" s="99"/>
      <c r="T231" s="99"/>
      <c r="U231" s="99"/>
      <c r="V231" s="99"/>
      <c r="W231" s="99"/>
      <c r="X231" s="99"/>
      <c r="Y231" s="99"/>
      <c r="Z231" s="99"/>
      <c r="AA231" s="99"/>
      <c r="AB231" s="99"/>
      <c r="AC231" s="99"/>
      <c r="AD231" s="99"/>
      <c r="AE231" s="99"/>
      <c r="AF231" s="99"/>
      <c r="AG231" s="99"/>
      <c r="AH231" s="99"/>
    </row>
    <row r="232" spans="3:34">
      <c r="C232" s="3" t="s">
        <v>92</v>
      </c>
      <c r="D232" s="3" t="s">
        <v>438</v>
      </c>
      <c r="E232" s="3" t="s">
        <v>439</v>
      </c>
      <c r="F232" s="3" t="s">
        <v>628</v>
      </c>
      <c r="G232" s="97" t="s">
        <v>524</v>
      </c>
      <c r="H232" s="97" t="s">
        <v>524</v>
      </c>
      <c r="I232" s="97" t="s">
        <v>524</v>
      </c>
      <c r="J232" s="97" t="s">
        <v>524</v>
      </c>
      <c r="K232" s="97" t="s">
        <v>524</v>
      </c>
      <c r="L232" s="97" t="s">
        <v>524</v>
      </c>
      <c r="M232" s="97" t="s">
        <v>524</v>
      </c>
      <c r="N232" s="97" t="s">
        <v>524</v>
      </c>
      <c r="O232" s="360">
        <v>0.85</v>
      </c>
      <c r="P232" s="99"/>
      <c r="Q232" s="99"/>
      <c r="R232" s="99"/>
      <c r="S232" s="99"/>
      <c r="T232" s="99"/>
      <c r="U232" s="99"/>
      <c r="V232" s="99"/>
      <c r="W232" s="99"/>
      <c r="X232" s="99"/>
      <c r="Y232" s="99"/>
      <c r="Z232" s="99"/>
      <c r="AA232" s="99"/>
      <c r="AB232" s="99"/>
      <c r="AC232" s="99"/>
      <c r="AD232" s="99"/>
      <c r="AE232" s="99"/>
      <c r="AF232" s="99"/>
      <c r="AG232" s="99"/>
      <c r="AH232" s="99"/>
    </row>
    <row r="233" spans="3:34">
      <c r="C233" s="3" t="s">
        <v>92</v>
      </c>
      <c r="D233" s="3" t="s">
        <v>440</v>
      </c>
      <c r="E233" s="3" t="s">
        <v>441</v>
      </c>
      <c r="F233" s="3" t="s">
        <v>628</v>
      </c>
      <c r="G233" s="97" t="s">
        <v>524</v>
      </c>
      <c r="H233" s="97" t="s">
        <v>524</v>
      </c>
      <c r="I233" s="97" t="s">
        <v>524</v>
      </c>
      <c r="J233" s="97" t="s">
        <v>524</v>
      </c>
      <c r="K233" s="97" t="s">
        <v>524</v>
      </c>
      <c r="L233" s="97" t="s">
        <v>524</v>
      </c>
      <c r="M233" s="97" t="s">
        <v>524</v>
      </c>
      <c r="N233" s="97" t="s">
        <v>524</v>
      </c>
      <c r="O233" s="360">
        <v>0.89999999999999991</v>
      </c>
      <c r="P233" s="99"/>
      <c r="Q233" s="99"/>
      <c r="R233" s="99"/>
      <c r="S233" s="99"/>
      <c r="T233" s="99"/>
      <c r="U233" s="99"/>
      <c r="V233" s="99"/>
      <c r="W233" s="99"/>
      <c r="X233" s="99"/>
      <c r="Y233" s="99"/>
      <c r="Z233" s="99"/>
      <c r="AA233" s="99"/>
      <c r="AB233" s="99"/>
      <c r="AC233" s="99"/>
      <c r="AD233" s="99"/>
      <c r="AE233" s="99"/>
      <c r="AF233" s="99"/>
      <c r="AG233" s="99"/>
      <c r="AH233" s="99"/>
    </row>
    <row r="234" spans="3:34">
      <c r="C234" s="3" t="s">
        <v>92</v>
      </c>
      <c r="D234" s="3" t="s">
        <v>442</v>
      </c>
      <c r="E234" s="3" t="s">
        <v>443</v>
      </c>
      <c r="F234" s="3" t="s">
        <v>628</v>
      </c>
      <c r="G234" s="97" t="s">
        <v>524</v>
      </c>
      <c r="H234" s="97" t="s">
        <v>524</v>
      </c>
      <c r="I234" s="97" t="s">
        <v>524</v>
      </c>
      <c r="J234" s="97" t="s">
        <v>524</v>
      </c>
      <c r="K234" s="97" t="s">
        <v>524</v>
      </c>
      <c r="L234" s="97" t="s">
        <v>524</v>
      </c>
      <c r="M234" s="97" t="s">
        <v>524</v>
      </c>
      <c r="N234" s="97" t="s">
        <v>524</v>
      </c>
      <c r="O234" s="360">
        <v>0.79999999999999993</v>
      </c>
      <c r="P234" s="99"/>
      <c r="Q234" s="99"/>
      <c r="R234" s="99"/>
      <c r="S234" s="99"/>
      <c r="T234" s="99"/>
      <c r="U234" s="99"/>
      <c r="V234" s="99"/>
      <c r="W234" s="99"/>
      <c r="X234" s="99"/>
      <c r="Y234" s="99"/>
      <c r="Z234" s="99"/>
      <c r="AA234" s="99"/>
      <c r="AB234" s="99"/>
      <c r="AC234" s="99"/>
      <c r="AD234" s="99"/>
      <c r="AE234" s="99"/>
      <c r="AF234" s="99"/>
      <c r="AG234" s="99"/>
      <c r="AH234" s="99"/>
    </row>
    <row r="235" spans="3:34">
      <c r="C235" s="3" t="s">
        <v>92</v>
      </c>
      <c r="D235" s="3" t="s">
        <v>444</v>
      </c>
      <c r="E235" s="3" t="s">
        <v>445</v>
      </c>
      <c r="F235" s="3" t="s">
        <v>628</v>
      </c>
      <c r="G235" s="97" t="s">
        <v>524</v>
      </c>
      <c r="H235" s="97" t="s">
        <v>524</v>
      </c>
      <c r="I235" s="97" t="s">
        <v>524</v>
      </c>
      <c r="J235" s="97" t="s">
        <v>524</v>
      </c>
      <c r="K235" s="97" t="s">
        <v>524</v>
      </c>
      <c r="L235" s="97" t="s">
        <v>524</v>
      </c>
      <c r="M235" s="97" t="s">
        <v>524</v>
      </c>
      <c r="N235" s="97" t="s">
        <v>524</v>
      </c>
      <c r="O235" s="360">
        <v>0.65</v>
      </c>
      <c r="P235" s="99"/>
      <c r="Q235" s="99"/>
      <c r="R235" s="99"/>
      <c r="S235" s="99"/>
      <c r="T235" s="99"/>
      <c r="U235" s="99"/>
      <c r="V235" s="99"/>
      <c r="W235" s="99"/>
      <c r="X235" s="99"/>
      <c r="Y235" s="99"/>
      <c r="Z235" s="99"/>
      <c r="AA235" s="99"/>
      <c r="AB235" s="99"/>
      <c r="AC235" s="99"/>
      <c r="AD235" s="99"/>
      <c r="AE235" s="99"/>
      <c r="AF235" s="99"/>
      <c r="AG235" s="99"/>
      <c r="AH235" s="99"/>
    </row>
    <row r="236" spans="3:34">
      <c r="C236" s="3" t="s">
        <v>92</v>
      </c>
      <c r="D236" s="3" t="s">
        <v>446</v>
      </c>
      <c r="E236" s="3" t="s">
        <v>447</v>
      </c>
      <c r="F236" s="3" t="s">
        <v>628</v>
      </c>
      <c r="G236" s="97" t="s">
        <v>524</v>
      </c>
      <c r="H236" s="97" t="s">
        <v>524</v>
      </c>
      <c r="I236" s="97" t="s">
        <v>524</v>
      </c>
      <c r="J236" s="97" t="s">
        <v>524</v>
      </c>
      <c r="K236" s="97" t="s">
        <v>524</v>
      </c>
      <c r="L236" s="97" t="s">
        <v>524</v>
      </c>
      <c r="M236" s="97" t="s">
        <v>524</v>
      </c>
      <c r="N236" s="97" t="s">
        <v>524</v>
      </c>
      <c r="O236" s="360">
        <v>0.85</v>
      </c>
      <c r="P236" s="99"/>
      <c r="Q236" s="99"/>
      <c r="R236" s="99"/>
      <c r="S236" s="99"/>
      <c r="T236" s="99"/>
      <c r="U236" s="99"/>
      <c r="V236" s="99"/>
      <c r="W236" s="99"/>
      <c r="X236" s="99"/>
      <c r="Y236" s="99"/>
      <c r="Z236" s="99"/>
      <c r="AA236" s="99"/>
      <c r="AB236" s="99"/>
      <c r="AC236" s="99"/>
      <c r="AD236" s="99"/>
      <c r="AE236" s="99"/>
      <c r="AF236" s="99"/>
      <c r="AG236" s="99"/>
      <c r="AH236" s="99"/>
    </row>
    <row r="237" spans="3:34">
      <c r="C237" s="3" t="s">
        <v>90</v>
      </c>
      <c r="D237" s="3" t="s">
        <v>448</v>
      </c>
      <c r="E237" s="3" t="s">
        <v>449</v>
      </c>
      <c r="F237" s="3" t="s">
        <v>628</v>
      </c>
      <c r="G237" s="97" t="s">
        <v>524</v>
      </c>
      <c r="H237" s="97" t="s">
        <v>524</v>
      </c>
      <c r="I237" s="97" t="s">
        <v>524</v>
      </c>
      <c r="J237" s="97" t="s">
        <v>524</v>
      </c>
      <c r="K237" s="97" t="s">
        <v>524</v>
      </c>
      <c r="L237" s="97" t="s">
        <v>524</v>
      </c>
      <c r="M237" s="97" t="s">
        <v>524</v>
      </c>
      <c r="N237" s="97" t="s">
        <v>524</v>
      </c>
      <c r="O237" s="360">
        <v>0.75</v>
      </c>
      <c r="P237" s="99"/>
      <c r="Q237" s="99"/>
      <c r="R237" s="99"/>
      <c r="S237" s="99"/>
      <c r="T237" s="99"/>
      <c r="U237" s="99"/>
      <c r="V237" s="99"/>
      <c r="W237" s="99"/>
      <c r="X237" s="99"/>
      <c r="Y237" s="99"/>
      <c r="Z237" s="99"/>
      <c r="AA237" s="99"/>
      <c r="AB237" s="99"/>
      <c r="AC237" s="99"/>
      <c r="AD237" s="99"/>
      <c r="AE237" s="99"/>
      <c r="AF237" s="99"/>
      <c r="AG237" s="99"/>
      <c r="AH237" s="99"/>
    </row>
    <row r="238" spans="3:34">
      <c r="C238" s="3" t="s">
        <v>90</v>
      </c>
      <c r="D238" s="3" t="s">
        <v>450</v>
      </c>
      <c r="E238" s="3" t="s">
        <v>451</v>
      </c>
      <c r="F238" s="3" t="s">
        <v>628</v>
      </c>
      <c r="G238" s="97" t="s">
        <v>524</v>
      </c>
      <c r="H238" s="97" t="s">
        <v>524</v>
      </c>
      <c r="I238" s="97" t="s">
        <v>524</v>
      </c>
      <c r="J238" s="97" t="s">
        <v>524</v>
      </c>
      <c r="K238" s="97" t="s">
        <v>524</v>
      </c>
      <c r="L238" s="97" t="s">
        <v>524</v>
      </c>
      <c r="M238" s="97" t="s">
        <v>524</v>
      </c>
      <c r="N238" s="97" t="s">
        <v>524</v>
      </c>
      <c r="O238" s="360">
        <v>0.65</v>
      </c>
      <c r="P238" s="99"/>
      <c r="Q238" s="99"/>
      <c r="R238" s="99"/>
      <c r="S238" s="99"/>
      <c r="T238" s="99"/>
      <c r="U238" s="99"/>
      <c r="V238" s="99"/>
      <c r="W238" s="99"/>
      <c r="X238" s="99"/>
      <c r="Y238" s="99"/>
      <c r="Z238" s="99"/>
      <c r="AA238" s="99"/>
      <c r="AB238" s="99"/>
      <c r="AC238" s="99"/>
      <c r="AD238" s="99"/>
      <c r="AE238" s="99"/>
      <c r="AF238" s="99"/>
      <c r="AG238" s="99"/>
      <c r="AH238" s="99"/>
    </row>
    <row r="239" spans="3:34">
      <c r="C239" s="3" t="s">
        <v>90</v>
      </c>
      <c r="D239" s="3" t="s">
        <v>452</v>
      </c>
      <c r="E239" s="3" t="s">
        <v>453</v>
      </c>
      <c r="F239" s="3" t="s">
        <v>628</v>
      </c>
      <c r="G239" s="97" t="s">
        <v>524</v>
      </c>
      <c r="H239" s="97" t="s">
        <v>524</v>
      </c>
      <c r="I239" s="97" t="s">
        <v>524</v>
      </c>
      <c r="J239" s="97" t="s">
        <v>524</v>
      </c>
      <c r="K239" s="97" t="s">
        <v>524</v>
      </c>
      <c r="L239" s="97" t="s">
        <v>524</v>
      </c>
      <c r="M239" s="97" t="s">
        <v>524</v>
      </c>
      <c r="N239" s="97" t="s">
        <v>524</v>
      </c>
      <c r="O239" s="360">
        <v>0.85</v>
      </c>
      <c r="P239" s="99"/>
      <c r="Q239" s="99"/>
      <c r="R239" s="99"/>
      <c r="S239" s="99"/>
      <c r="T239" s="99"/>
      <c r="U239" s="99"/>
      <c r="V239" s="99"/>
      <c r="W239" s="99"/>
      <c r="X239" s="99"/>
      <c r="Y239" s="99"/>
      <c r="Z239" s="99"/>
      <c r="AA239" s="99"/>
      <c r="AB239" s="99"/>
      <c r="AC239" s="99"/>
      <c r="AD239" s="99"/>
      <c r="AE239" s="99"/>
      <c r="AF239" s="99"/>
      <c r="AG239" s="99"/>
      <c r="AH239" s="99"/>
    </row>
    <row r="240" spans="3:34">
      <c r="C240" s="3" t="s">
        <v>90</v>
      </c>
      <c r="D240" s="3" t="s">
        <v>454</v>
      </c>
      <c r="E240" s="3" t="s">
        <v>455</v>
      </c>
      <c r="F240" s="3" t="s">
        <v>628</v>
      </c>
      <c r="G240" s="97" t="s">
        <v>524</v>
      </c>
      <c r="H240" s="97" t="s">
        <v>524</v>
      </c>
      <c r="I240" s="97" t="s">
        <v>524</v>
      </c>
      <c r="J240" s="97" t="s">
        <v>524</v>
      </c>
      <c r="K240" s="97" t="s">
        <v>524</v>
      </c>
      <c r="L240" s="97" t="s">
        <v>524</v>
      </c>
      <c r="M240" s="97" t="s">
        <v>524</v>
      </c>
      <c r="N240" s="97" t="s">
        <v>524</v>
      </c>
      <c r="O240" s="360">
        <v>0.25</v>
      </c>
      <c r="P240" s="99"/>
      <c r="Q240" s="99"/>
      <c r="R240" s="99"/>
      <c r="S240" s="99"/>
      <c r="T240" s="99"/>
      <c r="U240" s="99"/>
      <c r="V240" s="99"/>
      <c r="W240" s="99"/>
      <c r="X240" s="99"/>
      <c r="Y240" s="99"/>
      <c r="Z240" s="99"/>
      <c r="AA240" s="99"/>
      <c r="AB240" s="99"/>
      <c r="AC240" s="99"/>
      <c r="AD240" s="99"/>
      <c r="AE240" s="99"/>
      <c r="AF240" s="99"/>
      <c r="AG240" s="99"/>
      <c r="AH240" s="99"/>
    </row>
    <row r="241" spans="3:34">
      <c r="C241" s="3" t="s">
        <v>90</v>
      </c>
      <c r="D241" s="3" t="s">
        <v>456</v>
      </c>
      <c r="E241" s="3" t="s">
        <v>457</v>
      </c>
      <c r="F241" s="3" t="s">
        <v>628</v>
      </c>
      <c r="G241" s="97" t="s">
        <v>524</v>
      </c>
      <c r="H241" s="97" t="s">
        <v>524</v>
      </c>
      <c r="I241" s="97" t="s">
        <v>524</v>
      </c>
      <c r="J241" s="97" t="s">
        <v>524</v>
      </c>
      <c r="K241" s="97" t="s">
        <v>524</v>
      </c>
      <c r="L241" s="97" t="s">
        <v>524</v>
      </c>
      <c r="M241" s="97" t="s">
        <v>524</v>
      </c>
      <c r="N241" s="97" t="s">
        <v>524</v>
      </c>
      <c r="O241" s="360" t="s">
        <v>1134</v>
      </c>
      <c r="P241" s="99"/>
      <c r="Q241" s="99"/>
      <c r="R241" s="99"/>
      <c r="S241" s="99"/>
      <c r="T241" s="99"/>
      <c r="U241" s="99"/>
      <c r="V241" s="99"/>
      <c r="W241" s="99"/>
      <c r="X241" s="99"/>
      <c r="Y241" s="99"/>
      <c r="Z241" s="99"/>
      <c r="AA241" s="99"/>
      <c r="AB241" s="99"/>
      <c r="AC241" s="99"/>
      <c r="AD241" s="99"/>
      <c r="AE241" s="99"/>
      <c r="AF241" s="99"/>
      <c r="AG241" s="99"/>
      <c r="AH241" s="99"/>
    </row>
    <row r="242" spans="3:34">
      <c r="C242" s="3" t="s">
        <v>90</v>
      </c>
      <c r="D242" s="3" t="s">
        <v>458</v>
      </c>
      <c r="E242" s="3" t="s">
        <v>459</v>
      </c>
      <c r="F242" s="3" t="s">
        <v>628</v>
      </c>
      <c r="G242" s="97" t="s">
        <v>524</v>
      </c>
      <c r="H242" s="97" t="s">
        <v>524</v>
      </c>
      <c r="I242" s="97" t="s">
        <v>524</v>
      </c>
      <c r="J242" s="97" t="s">
        <v>524</v>
      </c>
      <c r="K242" s="97" t="s">
        <v>524</v>
      </c>
      <c r="L242" s="97" t="s">
        <v>524</v>
      </c>
      <c r="M242" s="97" t="s">
        <v>524</v>
      </c>
      <c r="N242" s="97" t="s">
        <v>524</v>
      </c>
      <c r="O242" s="360">
        <v>0.19999999999999998</v>
      </c>
      <c r="P242" s="99"/>
      <c r="Q242" s="99"/>
      <c r="R242" s="99"/>
      <c r="S242" s="99"/>
      <c r="T242" s="99"/>
      <c r="U242" s="99"/>
      <c r="V242" s="99"/>
      <c r="W242" s="99"/>
      <c r="X242" s="99"/>
      <c r="Y242" s="99"/>
      <c r="Z242" s="99"/>
      <c r="AA242" s="99"/>
      <c r="AB242" s="99"/>
      <c r="AC242" s="99"/>
      <c r="AD242" s="99"/>
      <c r="AE242" s="99"/>
      <c r="AF242" s="99"/>
      <c r="AG242" s="99"/>
      <c r="AH242" s="99"/>
    </row>
    <row r="243" spans="3:34">
      <c r="C243" s="3" t="s">
        <v>90</v>
      </c>
      <c r="D243" s="3" t="s">
        <v>460</v>
      </c>
      <c r="E243" s="3" t="s">
        <v>461</v>
      </c>
      <c r="F243" s="3" t="s">
        <v>628</v>
      </c>
      <c r="G243" s="97" t="s">
        <v>524</v>
      </c>
      <c r="H243" s="97" t="s">
        <v>524</v>
      </c>
      <c r="I243" s="97" t="s">
        <v>524</v>
      </c>
      <c r="J243" s="97" t="s">
        <v>524</v>
      </c>
      <c r="K243" s="97" t="s">
        <v>524</v>
      </c>
      <c r="L243" s="97" t="s">
        <v>524</v>
      </c>
      <c r="M243" s="97" t="s">
        <v>524</v>
      </c>
      <c r="N243" s="97" t="s">
        <v>524</v>
      </c>
      <c r="O243" s="360">
        <v>0.25</v>
      </c>
      <c r="P243" s="99"/>
      <c r="Q243" s="99"/>
      <c r="R243" s="99"/>
      <c r="S243" s="99"/>
      <c r="T243" s="99"/>
      <c r="U243" s="99"/>
      <c r="V243" s="99"/>
      <c r="W243" s="99"/>
      <c r="X243" s="99"/>
      <c r="Y243" s="99"/>
      <c r="Z243" s="99"/>
      <c r="AA243" s="99"/>
      <c r="AB243" s="99"/>
      <c r="AC243" s="99"/>
      <c r="AD243" s="99"/>
      <c r="AE243" s="99"/>
      <c r="AF243" s="99"/>
      <c r="AG243" s="99"/>
      <c r="AH243" s="99"/>
    </row>
    <row r="244" spans="3:34">
      <c r="C244" s="3" t="s">
        <v>90</v>
      </c>
      <c r="D244" s="3" t="s">
        <v>462</v>
      </c>
      <c r="E244" s="3" t="s">
        <v>463</v>
      </c>
      <c r="F244" s="3" t="s">
        <v>628</v>
      </c>
      <c r="G244" s="97" t="s">
        <v>524</v>
      </c>
      <c r="H244" s="97" t="s">
        <v>524</v>
      </c>
      <c r="I244" s="97" t="s">
        <v>524</v>
      </c>
      <c r="J244" s="97" t="s">
        <v>524</v>
      </c>
      <c r="K244" s="97" t="s">
        <v>524</v>
      </c>
      <c r="L244" s="97" t="s">
        <v>524</v>
      </c>
      <c r="M244" s="97" t="s">
        <v>524</v>
      </c>
      <c r="N244" s="97" t="s">
        <v>524</v>
      </c>
      <c r="O244" s="360">
        <v>0.89999999999999991</v>
      </c>
      <c r="P244" s="99"/>
      <c r="Q244" s="99"/>
      <c r="R244" s="99"/>
      <c r="S244" s="99"/>
      <c r="T244" s="99"/>
      <c r="U244" s="99"/>
      <c r="V244" s="99"/>
      <c r="W244" s="99"/>
      <c r="X244" s="99"/>
      <c r="Y244" s="99"/>
      <c r="Z244" s="99"/>
      <c r="AA244" s="99"/>
      <c r="AB244" s="99"/>
      <c r="AC244" s="99"/>
      <c r="AD244" s="99"/>
      <c r="AE244" s="99"/>
      <c r="AF244" s="99"/>
      <c r="AG244" s="99"/>
      <c r="AH244" s="99"/>
    </row>
    <row r="245" spans="3:34">
      <c r="C245" s="3" t="s">
        <v>90</v>
      </c>
      <c r="D245" s="3" t="s">
        <v>464</v>
      </c>
      <c r="E245" s="3" t="s">
        <v>465</v>
      </c>
      <c r="F245" s="3" t="s">
        <v>628</v>
      </c>
      <c r="G245" s="97" t="s">
        <v>524</v>
      </c>
      <c r="H245" s="97" t="s">
        <v>524</v>
      </c>
      <c r="I245" s="97" t="s">
        <v>524</v>
      </c>
      <c r="J245" s="97" t="s">
        <v>524</v>
      </c>
      <c r="K245" s="97" t="s">
        <v>524</v>
      </c>
      <c r="L245" s="97" t="s">
        <v>524</v>
      </c>
      <c r="M245" s="97" t="s">
        <v>524</v>
      </c>
      <c r="N245" s="97" t="s">
        <v>524</v>
      </c>
      <c r="O245" s="360">
        <v>0.39999999999999991</v>
      </c>
      <c r="P245" s="99"/>
      <c r="Q245" s="99"/>
      <c r="R245" s="99"/>
      <c r="S245" s="99"/>
      <c r="T245" s="99"/>
      <c r="U245" s="99"/>
      <c r="V245" s="99"/>
      <c r="W245" s="99"/>
      <c r="X245" s="99"/>
      <c r="Y245" s="99"/>
      <c r="Z245" s="99"/>
      <c r="AA245" s="99"/>
      <c r="AB245" s="99"/>
      <c r="AC245" s="99"/>
      <c r="AD245" s="99"/>
      <c r="AE245" s="99"/>
      <c r="AF245" s="99"/>
      <c r="AG245" s="99"/>
      <c r="AH245" s="99"/>
    </row>
    <row r="246" spans="3:34">
      <c r="C246" s="3" t="s">
        <v>90</v>
      </c>
      <c r="D246" s="3" t="s">
        <v>466</v>
      </c>
      <c r="E246" s="3" t="s">
        <v>467</v>
      </c>
      <c r="F246" s="3" t="s">
        <v>628</v>
      </c>
      <c r="G246" s="97" t="s">
        <v>524</v>
      </c>
      <c r="H246" s="97" t="s">
        <v>524</v>
      </c>
      <c r="I246" s="97" t="s">
        <v>524</v>
      </c>
      <c r="J246" s="97" t="s">
        <v>524</v>
      </c>
      <c r="K246" s="97" t="s">
        <v>524</v>
      </c>
      <c r="L246" s="97" t="s">
        <v>524</v>
      </c>
      <c r="M246" s="97" t="s">
        <v>524</v>
      </c>
      <c r="N246" s="97" t="s">
        <v>524</v>
      </c>
      <c r="O246" s="360" t="s">
        <v>1134</v>
      </c>
      <c r="P246" s="99"/>
      <c r="Q246" s="99"/>
      <c r="R246" s="99"/>
      <c r="S246" s="99"/>
      <c r="T246" s="99"/>
      <c r="U246" s="99"/>
      <c r="V246" s="99"/>
      <c r="W246" s="99"/>
      <c r="X246" s="99"/>
      <c r="Y246" s="99"/>
      <c r="Z246" s="99"/>
      <c r="AA246" s="99"/>
      <c r="AB246" s="99"/>
      <c r="AC246" s="99"/>
      <c r="AD246" s="99"/>
      <c r="AE246" s="99"/>
      <c r="AF246" s="99"/>
      <c r="AG246" s="99"/>
      <c r="AH246" s="99"/>
    </row>
    <row r="247" spans="3:34">
      <c r="C247" s="3" t="s">
        <v>90</v>
      </c>
      <c r="D247" s="3" t="s">
        <v>468</v>
      </c>
      <c r="E247" s="3" t="s">
        <v>469</v>
      </c>
      <c r="F247" s="3" t="s">
        <v>628</v>
      </c>
      <c r="G247" s="97" t="s">
        <v>524</v>
      </c>
      <c r="H247" s="97" t="s">
        <v>524</v>
      </c>
      <c r="I247" s="97" t="s">
        <v>524</v>
      </c>
      <c r="J247" s="97" t="s">
        <v>524</v>
      </c>
      <c r="K247" s="97" t="s">
        <v>524</v>
      </c>
      <c r="L247" s="97" t="s">
        <v>524</v>
      </c>
      <c r="M247" s="97" t="s">
        <v>524</v>
      </c>
      <c r="N247" s="97" t="s">
        <v>524</v>
      </c>
      <c r="O247" s="360">
        <v>0.19999999999999998</v>
      </c>
      <c r="P247" s="99"/>
      <c r="Q247" s="99"/>
      <c r="R247" s="99"/>
      <c r="S247" s="99"/>
      <c r="T247" s="99"/>
      <c r="U247" s="99"/>
      <c r="V247" s="99"/>
      <c r="W247" s="99"/>
      <c r="X247" s="99"/>
      <c r="Y247" s="99"/>
      <c r="Z247" s="99"/>
      <c r="AA247" s="99"/>
      <c r="AB247" s="99"/>
      <c r="AC247" s="99"/>
      <c r="AD247" s="99"/>
      <c r="AE247" s="99"/>
      <c r="AF247" s="99"/>
      <c r="AG247" s="99"/>
      <c r="AH247" s="99"/>
    </row>
    <row r="248" spans="3:34">
      <c r="C248" s="3" t="s">
        <v>90</v>
      </c>
      <c r="D248" s="3" t="s">
        <v>470</v>
      </c>
      <c r="E248" s="3" t="s">
        <v>471</v>
      </c>
      <c r="F248" s="3" t="s">
        <v>628</v>
      </c>
      <c r="G248" s="97" t="s">
        <v>524</v>
      </c>
      <c r="H248" s="97" t="s">
        <v>524</v>
      </c>
      <c r="I248" s="97" t="s">
        <v>524</v>
      </c>
      <c r="J248" s="97" t="s">
        <v>524</v>
      </c>
      <c r="K248" s="97" t="s">
        <v>524</v>
      </c>
      <c r="L248" s="97" t="s">
        <v>524</v>
      </c>
      <c r="M248" s="97" t="s">
        <v>524</v>
      </c>
      <c r="N248" s="97" t="s">
        <v>524</v>
      </c>
      <c r="O248" s="360">
        <v>0.34999999999999992</v>
      </c>
      <c r="P248" s="99"/>
      <c r="Q248" s="99"/>
      <c r="R248" s="99"/>
      <c r="S248" s="99"/>
      <c r="T248" s="99"/>
      <c r="U248" s="99"/>
      <c r="V248" s="99"/>
      <c r="W248" s="99"/>
      <c r="X248" s="99"/>
      <c r="Y248" s="99"/>
      <c r="Z248" s="99"/>
      <c r="AA248" s="99"/>
      <c r="AB248" s="99"/>
      <c r="AC248" s="99"/>
      <c r="AD248" s="99"/>
      <c r="AE248" s="99"/>
      <c r="AF248" s="99"/>
      <c r="AG248" s="99"/>
      <c r="AH248" s="99"/>
    </row>
    <row r="249" spans="3:34">
      <c r="C249" s="3" t="s">
        <v>90</v>
      </c>
      <c r="D249" s="3" t="s">
        <v>472</v>
      </c>
      <c r="E249" s="3" t="s">
        <v>473</v>
      </c>
      <c r="F249" s="3" t="s">
        <v>628</v>
      </c>
      <c r="G249" s="97" t="s">
        <v>524</v>
      </c>
      <c r="H249" s="97" t="s">
        <v>524</v>
      </c>
      <c r="I249" s="97" t="s">
        <v>524</v>
      </c>
      <c r="J249" s="97" t="s">
        <v>524</v>
      </c>
      <c r="K249" s="97" t="s">
        <v>524</v>
      </c>
      <c r="L249" s="97" t="s">
        <v>524</v>
      </c>
      <c r="M249" s="97" t="s">
        <v>524</v>
      </c>
      <c r="N249" s="97" t="s">
        <v>524</v>
      </c>
      <c r="O249" s="360">
        <v>0.75</v>
      </c>
      <c r="P249" s="99"/>
      <c r="Q249" s="99"/>
      <c r="R249" s="99"/>
      <c r="S249" s="99"/>
      <c r="T249" s="99"/>
      <c r="U249" s="99"/>
      <c r="V249" s="99"/>
      <c r="W249" s="99"/>
      <c r="X249" s="99"/>
      <c r="Y249" s="99"/>
      <c r="Z249" s="99"/>
      <c r="AA249" s="99"/>
      <c r="AB249" s="99"/>
      <c r="AC249" s="99"/>
      <c r="AD249" s="99"/>
      <c r="AE249" s="99"/>
      <c r="AF249" s="99"/>
      <c r="AG249" s="99"/>
      <c r="AH249" s="99"/>
    </row>
    <row r="250" spans="3:34">
      <c r="C250" s="3" t="s">
        <v>90</v>
      </c>
      <c r="D250" s="3" t="s">
        <v>474</v>
      </c>
      <c r="E250" s="3" t="s">
        <v>475</v>
      </c>
      <c r="F250" s="3" t="s">
        <v>628</v>
      </c>
      <c r="G250" s="97" t="s">
        <v>524</v>
      </c>
      <c r="H250" s="97" t="s">
        <v>524</v>
      </c>
      <c r="I250" s="97" t="s">
        <v>524</v>
      </c>
      <c r="J250" s="97" t="s">
        <v>524</v>
      </c>
      <c r="K250" s="97" t="s">
        <v>524</v>
      </c>
      <c r="L250" s="97" t="s">
        <v>524</v>
      </c>
      <c r="M250" s="97" t="s">
        <v>524</v>
      </c>
      <c r="N250" s="97" t="s">
        <v>524</v>
      </c>
      <c r="O250" s="360">
        <v>0.70000000000000007</v>
      </c>
      <c r="P250" s="99"/>
      <c r="Q250" s="99"/>
      <c r="R250" s="99"/>
      <c r="S250" s="99"/>
      <c r="T250" s="99"/>
      <c r="U250" s="99"/>
      <c r="V250" s="99"/>
      <c r="W250" s="99"/>
      <c r="X250" s="99"/>
      <c r="Y250" s="99"/>
      <c r="Z250" s="99"/>
      <c r="AA250" s="99"/>
      <c r="AB250" s="99"/>
      <c r="AC250" s="99"/>
      <c r="AD250" s="99"/>
      <c r="AE250" s="99"/>
      <c r="AF250" s="99"/>
      <c r="AG250" s="99"/>
      <c r="AH250" s="99"/>
    </row>
    <row r="251" spans="3:34">
      <c r="C251" s="3" t="s">
        <v>90</v>
      </c>
      <c r="D251" s="3" t="s">
        <v>476</v>
      </c>
      <c r="E251" s="3" t="s">
        <v>477</v>
      </c>
      <c r="F251" s="3" t="s">
        <v>628</v>
      </c>
      <c r="G251" s="97" t="s">
        <v>524</v>
      </c>
      <c r="H251" s="97" t="s">
        <v>524</v>
      </c>
      <c r="I251" s="97" t="s">
        <v>524</v>
      </c>
      <c r="J251" s="97" t="s">
        <v>524</v>
      </c>
      <c r="K251" s="97" t="s">
        <v>524</v>
      </c>
      <c r="L251" s="97" t="s">
        <v>524</v>
      </c>
      <c r="M251" s="97" t="s">
        <v>524</v>
      </c>
      <c r="N251" s="97" t="s">
        <v>524</v>
      </c>
      <c r="O251" s="360">
        <v>0.70000000000000007</v>
      </c>
      <c r="P251" s="99"/>
      <c r="Q251" s="99"/>
      <c r="R251" s="99"/>
      <c r="S251" s="99"/>
      <c r="T251" s="99"/>
      <c r="U251" s="99"/>
      <c r="V251" s="99"/>
      <c r="W251" s="99"/>
      <c r="X251" s="99"/>
      <c r="Y251" s="99"/>
      <c r="Z251" s="99"/>
      <c r="AA251" s="99"/>
      <c r="AB251" s="99"/>
      <c r="AC251" s="99"/>
      <c r="AD251" s="99"/>
      <c r="AE251" s="99"/>
      <c r="AF251" s="99"/>
      <c r="AG251" s="99"/>
      <c r="AH251" s="99"/>
    </row>
    <row r="252" spans="3:34">
      <c r="C252" s="3" t="s">
        <v>90</v>
      </c>
      <c r="D252" s="3" t="s">
        <v>478</v>
      </c>
      <c r="E252" s="3" t="s">
        <v>479</v>
      </c>
      <c r="F252" s="3" t="s">
        <v>628</v>
      </c>
      <c r="G252" s="97" t="s">
        <v>524</v>
      </c>
      <c r="H252" s="97" t="s">
        <v>524</v>
      </c>
      <c r="I252" s="97" t="s">
        <v>524</v>
      </c>
      <c r="J252" s="97" t="s">
        <v>524</v>
      </c>
      <c r="K252" s="97" t="s">
        <v>524</v>
      </c>
      <c r="L252" s="97" t="s">
        <v>524</v>
      </c>
      <c r="M252" s="97" t="s">
        <v>524</v>
      </c>
      <c r="N252" s="97" t="s">
        <v>524</v>
      </c>
      <c r="O252" s="360">
        <v>0.75</v>
      </c>
      <c r="P252" s="99"/>
      <c r="Q252" s="99"/>
      <c r="R252" s="99"/>
      <c r="S252" s="99"/>
      <c r="T252" s="99"/>
      <c r="U252" s="99"/>
      <c r="V252" s="99"/>
      <c r="W252" s="99"/>
      <c r="X252" s="99"/>
      <c r="Y252" s="99"/>
      <c r="Z252" s="99"/>
      <c r="AA252" s="99"/>
      <c r="AB252" s="99"/>
      <c r="AC252" s="99"/>
      <c r="AD252" s="99"/>
      <c r="AE252" s="99"/>
      <c r="AF252" s="99"/>
      <c r="AG252" s="99"/>
      <c r="AH252" s="99"/>
    </row>
    <row r="253" spans="3:34">
      <c r="C253" s="3" t="s">
        <v>90</v>
      </c>
      <c r="D253" s="3" t="s">
        <v>480</v>
      </c>
      <c r="E253" s="3" t="s">
        <v>481</v>
      </c>
      <c r="F253" s="3" t="s">
        <v>628</v>
      </c>
      <c r="G253" s="97" t="s">
        <v>524</v>
      </c>
      <c r="H253" s="97" t="s">
        <v>524</v>
      </c>
      <c r="I253" s="97" t="s">
        <v>524</v>
      </c>
      <c r="J253" s="97" t="s">
        <v>524</v>
      </c>
      <c r="K253" s="97" t="s">
        <v>524</v>
      </c>
      <c r="L253" s="97" t="s">
        <v>524</v>
      </c>
      <c r="M253" s="97" t="s">
        <v>524</v>
      </c>
      <c r="N253" s="97" t="s">
        <v>524</v>
      </c>
      <c r="O253" s="360">
        <v>0.75</v>
      </c>
      <c r="P253" s="99"/>
      <c r="Q253" s="99"/>
      <c r="R253" s="99"/>
      <c r="S253" s="99"/>
      <c r="T253" s="99"/>
      <c r="U253" s="99"/>
      <c r="V253" s="99"/>
      <c r="W253" s="99"/>
      <c r="X253" s="99"/>
      <c r="Y253" s="99"/>
      <c r="Z253" s="99"/>
      <c r="AA253" s="99"/>
      <c r="AB253" s="99"/>
      <c r="AC253" s="99"/>
      <c r="AD253" s="99"/>
      <c r="AE253" s="99"/>
      <c r="AF253" s="99"/>
      <c r="AG253" s="99"/>
      <c r="AH253" s="99"/>
    </row>
    <row r="254" spans="3:34">
      <c r="C254" s="3" t="s">
        <v>90</v>
      </c>
      <c r="D254" s="3" t="s">
        <v>482</v>
      </c>
      <c r="E254" s="3" t="s">
        <v>483</v>
      </c>
      <c r="F254" s="3" t="s">
        <v>628</v>
      </c>
      <c r="G254" s="97" t="s">
        <v>524</v>
      </c>
      <c r="H254" s="97" t="s">
        <v>524</v>
      </c>
      <c r="I254" s="97" t="s">
        <v>524</v>
      </c>
      <c r="J254" s="97" t="s">
        <v>524</v>
      </c>
      <c r="K254" s="97" t="s">
        <v>524</v>
      </c>
      <c r="L254" s="97" t="s">
        <v>524</v>
      </c>
      <c r="M254" s="97" t="s">
        <v>524</v>
      </c>
      <c r="N254" s="97" t="s">
        <v>524</v>
      </c>
      <c r="O254" s="360" t="s">
        <v>1134</v>
      </c>
      <c r="P254" s="99"/>
      <c r="Q254" s="99"/>
      <c r="R254" s="99"/>
      <c r="S254" s="99"/>
      <c r="T254" s="99"/>
      <c r="U254" s="99"/>
      <c r="V254" s="99"/>
      <c r="W254" s="99"/>
      <c r="X254" s="99"/>
      <c r="Y254" s="99"/>
      <c r="Z254" s="99"/>
      <c r="AA254" s="99"/>
      <c r="AB254" s="99"/>
      <c r="AC254" s="99"/>
      <c r="AD254" s="99"/>
      <c r="AE254" s="99"/>
      <c r="AF254" s="99"/>
      <c r="AG254" s="99"/>
      <c r="AH254" s="99"/>
    </row>
    <row r="255" spans="3:34">
      <c r="C255" s="3" t="s">
        <v>90</v>
      </c>
      <c r="D255" s="3" t="s">
        <v>484</v>
      </c>
      <c r="E255" s="3" t="s">
        <v>485</v>
      </c>
      <c r="F255" s="3" t="s">
        <v>628</v>
      </c>
      <c r="G255" s="97" t="s">
        <v>524</v>
      </c>
      <c r="H255" s="97" t="s">
        <v>524</v>
      </c>
      <c r="I255" s="97" t="s">
        <v>524</v>
      </c>
      <c r="J255" s="97" t="s">
        <v>524</v>
      </c>
      <c r="K255" s="97" t="s">
        <v>524</v>
      </c>
      <c r="L255" s="97" t="s">
        <v>524</v>
      </c>
      <c r="M255" s="97" t="s">
        <v>524</v>
      </c>
      <c r="N255" s="97" t="s">
        <v>524</v>
      </c>
      <c r="O255" s="360">
        <v>0.85</v>
      </c>
      <c r="P255" s="99"/>
      <c r="Q255" s="99"/>
      <c r="R255" s="99"/>
      <c r="S255" s="99"/>
      <c r="T255" s="99"/>
      <c r="U255" s="99"/>
      <c r="V255" s="99"/>
      <c r="W255" s="99"/>
      <c r="X255" s="99"/>
      <c r="Y255" s="99"/>
      <c r="Z255" s="99"/>
      <c r="AA255" s="99"/>
      <c r="AB255" s="99"/>
      <c r="AC255" s="99"/>
      <c r="AD255" s="99"/>
      <c r="AE255" s="99"/>
      <c r="AF255" s="99"/>
      <c r="AG255" s="99"/>
      <c r="AH255" s="99"/>
    </row>
    <row r="256" spans="3:34">
      <c r="C256" s="3" t="s">
        <v>90</v>
      </c>
      <c r="D256" s="3" t="s">
        <v>486</v>
      </c>
      <c r="E256" s="3" t="s">
        <v>487</v>
      </c>
      <c r="F256" s="3" t="s">
        <v>628</v>
      </c>
      <c r="G256" s="97" t="s">
        <v>524</v>
      </c>
      <c r="H256" s="97" t="s">
        <v>524</v>
      </c>
      <c r="I256" s="97" t="s">
        <v>524</v>
      </c>
      <c r="J256" s="97" t="s">
        <v>524</v>
      </c>
      <c r="K256" s="97" t="s">
        <v>524</v>
      </c>
      <c r="L256" s="97" t="s">
        <v>524</v>
      </c>
      <c r="M256" s="97" t="s">
        <v>524</v>
      </c>
      <c r="N256" s="97" t="s">
        <v>524</v>
      </c>
      <c r="O256" s="360" t="s">
        <v>1134</v>
      </c>
      <c r="P256" s="99"/>
      <c r="Q256" s="99"/>
      <c r="R256" s="99"/>
      <c r="S256" s="99"/>
      <c r="T256" s="99"/>
      <c r="U256" s="99"/>
      <c r="V256" s="99"/>
      <c r="W256" s="99"/>
      <c r="X256" s="99"/>
      <c r="Y256" s="99"/>
      <c r="Z256" s="99"/>
      <c r="AA256" s="99"/>
      <c r="AB256" s="99"/>
      <c r="AC256" s="99"/>
      <c r="AD256" s="99"/>
      <c r="AE256" s="99"/>
      <c r="AF256" s="99"/>
      <c r="AG256" s="99"/>
      <c r="AH256" s="99"/>
    </row>
    <row r="257" spans="3:34">
      <c r="C257" s="3" t="s">
        <v>90</v>
      </c>
      <c r="D257" s="3" t="s">
        <v>488</v>
      </c>
      <c r="E257" s="3" t="s">
        <v>489</v>
      </c>
      <c r="F257" s="3" t="s">
        <v>628</v>
      </c>
      <c r="G257" s="97" t="s">
        <v>524</v>
      </c>
      <c r="H257" s="97" t="s">
        <v>524</v>
      </c>
      <c r="I257" s="97" t="s">
        <v>524</v>
      </c>
      <c r="J257" s="97" t="s">
        <v>524</v>
      </c>
      <c r="K257" s="97" t="s">
        <v>524</v>
      </c>
      <c r="L257" s="97" t="s">
        <v>524</v>
      </c>
      <c r="M257" s="97" t="s">
        <v>524</v>
      </c>
      <c r="N257" s="97" t="s">
        <v>524</v>
      </c>
      <c r="O257" s="360">
        <v>0.85</v>
      </c>
      <c r="P257" s="99"/>
      <c r="Q257" s="99"/>
      <c r="R257" s="99"/>
      <c r="S257" s="99"/>
      <c r="T257" s="99"/>
      <c r="U257" s="99"/>
      <c r="V257" s="99"/>
      <c r="W257" s="99"/>
      <c r="X257" s="99"/>
      <c r="Y257" s="99"/>
      <c r="Z257" s="99"/>
      <c r="AA257" s="99"/>
      <c r="AB257" s="99"/>
      <c r="AC257" s="99"/>
      <c r="AD257" s="99"/>
      <c r="AE257" s="99"/>
      <c r="AF257" s="99"/>
      <c r="AG257" s="99"/>
      <c r="AH257" s="99"/>
    </row>
    <row r="258" spans="3:34">
      <c r="C258" s="3" t="s">
        <v>90</v>
      </c>
      <c r="D258" s="3" t="s">
        <v>490</v>
      </c>
      <c r="E258" s="3" t="s">
        <v>491</v>
      </c>
      <c r="F258" s="3" t="s">
        <v>628</v>
      </c>
      <c r="G258" s="97" t="s">
        <v>524</v>
      </c>
      <c r="H258" s="97" t="s">
        <v>524</v>
      </c>
      <c r="I258" s="97" t="s">
        <v>524</v>
      </c>
      <c r="J258" s="97" t="s">
        <v>524</v>
      </c>
      <c r="K258" s="97" t="s">
        <v>524</v>
      </c>
      <c r="L258" s="97" t="s">
        <v>524</v>
      </c>
      <c r="M258" s="97" t="s">
        <v>524</v>
      </c>
      <c r="N258" s="97" t="s">
        <v>524</v>
      </c>
      <c r="O258" s="360" t="s">
        <v>1134</v>
      </c>
      <c r="P258" s="99"/>
      <c r="Q258" s="99"/>
      <c r="R258" s="99"/>
      <c r="S258" s="99"/>
      <c r="T258" s="99"/>
      <c r="U258" s="99"/>
      <c r="V258" s="99"/>
      <c r="W258" s="99"/>
      <c r="X258" s="99"/>
      <c r="Y258" s="99"/>
      <c r="Z258" s="99"/>
      <c r="AA258" s="99"/>
      <c r="AB258" s="99"/>
      <c r="AC258" s="99"/>
      <c r="AD258" s="99"/>
      <c r="AE258" s="99"/>
      <c r="AF258" s="99"/>
      <c r="AG258" s="99"/>
      <c r="AH258" s="99"/>
    </row>
    <row r="259" spans="3:34">
      <c r="C259" s="3" t="s">
        <v>90</v>
      </c>
      <c r="D259" s="3" t="s">
        <v>492</v>
      </c>
      <c r="E259" s="3" t="s">
        <v>493</v>
      </c>
      <c r="F259" s="3" t="s">
        <v>628</v>
      </c>
      <c r="G259" s="97" t="s">
        <v>524</v>
      </c>
      <c r="H259" s="97" t="s">
        <v>524</v>
      </c>
      <c r="I259" s="97" t="s">
        <v>524</v>
      </c>
      <c r="J259" s="97" t="s">
        <v>524</v>
      </c>
      <c r="K259" s="97" t="s">
        <v>524</v>
      </c>
      <c r="L259" s="97" t="s">
        <v>524</v>
      </c>
      <c r="M259" s="97" t="s">
        <v>524</v>
      </c>
      <c r="N259" s="97" t="s">
        <v>524</v>
      </c>
      <c r="O259" s="360">
        <v>0.75</v>
      </c>
      <c r="P259" s="99"/>
      <c r="Q259" s="99"/>
      <c r="R259" s="99"/>
      <c r="S259" s="99"/>
      <c r="T259" s="99"/>
      <c r="U259" s="99"/>
      <c r="V259" s="99"/>
      <c r="W259" s="99"/>
      <c r="X259" s="99"/>
      <c r="Y259" s="99"/>
      <c r="Z259" s="99"/>
      <c r="AA259" s="99"/>
      <c r="AB259" s="99"/>
      <c r="AC259" s="99"/>
      <c r="AD259" s="99"/>
      <c r="AE259" s="99"/>
      <c r="AF259" s="99"/>
      <c r="AG259" s="99"/>
      <c r="AH259" s="99"/>
    </row>
    <row r="260" spans="3:34">
      <c r="C260" s="3" t="s">
        <v>90</v>
      </c>
      <c r="D260" s="3" t="s">
        <v>494</v>
      </c>
      <c r="E260" s="3" t="s">
        <v>495</v>
      </c>
      <c r="F260" s="3" t="s">
        <v>628</v>
      </c>
      <c r="G260" s="97" t="s">
        <v>524</v>
      </c>
      <c r="H260" s="97" t="s">
        <v>524</v>
      </c>
      <c r="I260" s="97" t="s">
        <v>524</v>
      </c>
      <c r="J260" s="97" t="s">
        <v>524</v>
      </c>
      <c r="K260" s="97" t="s">
        <v>524</v>
      </c>
      <c r="L260" s="97" t="s">
        <v>524</v>
      </c>
      <c r="M260" s="97" t="s">
        <v>524</v>
      </c>
      <c r="N260" s="97" t="s">
        <v>524</v>
      </c>
      <c r="O260" s="360">
        <v>0.39999999999999991</v>
      </c>
      <c r="P260" s="99"/>
      <c r="Q260" s="99"/>
      <c r="R260" s="99"/>
      <c r="S260" s="99"/>
      <c r="T260" s="99"/>
      <c r="U260" s="99"/>
      <c r="V260" s="99"/>
      <c r="W260" s="99"/>
      <c r="X260" s="99"/>
      <c r="Y260" s="99"/>
      <c r="Z260" s="99"/>
      <c r="AA260" s="99"/>
      <c r="AB260" s="99"/>
      <c r="AC260" s="99"/>
      <c r="AD260" s="99"/>
      <c r="AE260" s="99"/>
      <c r="AF260" s="99"/>
      <c r="AG260" s="99"/>
      <c r="AH260" s="99"/>
    </row>
    <row r="261" spans="3:34">
      <c r="C261" s="3" t="s">
        <v>90</v>
      </c>
      <c r="D261" s="3" t="s">
        <v>496</v>
      </c>
      <c r="E261" s="3" t="s">
        <v>497</v>
      </c>
      <c r="F261" s="3" t="s">
        <v>628</v>
      </c>
      <c r="G261" s="97" t="s">
        <v>524</v>
      </c>
      <c r="H261" s="97" t="s">
        <v>524</v>
      </c>
      <c r="I261" s="97" t="s">
        <v>524</v>
      </c>
      <c r="J261" s="97" t="s">
        <v>524</v>
      </c>
      <c r="K261" s="97" t="s">
        <v>524</v>
      </c>
      <c r="L261" s="97" t="s">
        <v>524</v>
      </c>
      <c r="M261" s="97" t="s">
        <v>524</v>
      </c>
      <c r="N261" s="97" t="s">
        <v>524</v>
      </c>
      <c r="O261" s="360">
        <v>0.75</v>
      </c>
      <c r="P261" s="99"/>
      <c r="Q261" s="99"/>
      <c r="R261" s="99"/>
      <c r="S261" s="99"/>
      <c r="T261" s="99"/>
      <c r="U261" s="99"/>
      <c r="V261" s="99"/>
      <c r="W261" s="99"/>
      <c r="X261" s="99"/>
      <c r="Y261" s="99"/>
      <c r="Z261" s="99"/>
      <c r="AA261" s="99"/>
      <c r="AB261" s="99"/>
      <c r="AC261" s="99"/>
      <c r="AD261" s="99"/>
      <c r="AE261" s="99"/>
      <c r="AF261" s="99"/>
      <c r="AG261" s="99"/>
      <c r="AH261" s="99"/>
    </row>
    <row r="262" spans="3:34">
      <c r="C262" s="3" t="s">
        <v>90</v>
      </c>
      <c r="D262" s="3" t="s">
        <v>498</v>
      </c>
      <c r="E262" s="3" t="s">
        <v>499</v>
      </c>
      <c r="F262" s="3" t="s">
        <v>628</v>
      </c>
      <c r="G262" s="97" t="s">
        <v>524</v>
      </c>
      <c r="H262" s="97" t="s">
        <v>524</v>
      </c>
      <c r="I262" s="97" t="s">
        <v>524</v>
      </c>
      <c r="J262" s="97" t="s">
        <v>524</v>
      </c>
      <c r="K262" s="97" t="s">
        <v>524</v>
      </c>
      <c r="L262" s="97" t="s">
        <v>524</v>
      </c>
      <c r="M262" s="97" t="s">
        <v>524</v>
      </c>
      <c r="N262" s="97" t="s">
        <v>524</v>
      </c>
      <c r="O262" s="360">
        <v>0.19999999999999998</v>
      </c>
      <c r="P262" s="99"/>
      <c r="Q262" s="99"/>
      <c r="R262" s="99"/>
      <c r="S262" s="99"/>
      <c r="T262" s="99"/>
      <c r="U262" s="99"/>
      <c r="V262" s="99"/>
      <c r="W262" s="99"/>
      <c r="X262" s="99"/>
      <c r="Y262" s="99"/>
      <c r="Z262" s="99"/>
      <c r="AA262" s="99"/>
      <c r="AB262" s="99"/>
      <c r="AC262" s="99"/>
      <c r="AD262" s="99"/>
      <c r="AE262" s="99"/>
      <c r="AF262" s="99"/>
      <c r="AG262" s="99"/>
      <c r="AH262" s="99"/>
    </row>
    <row r="263" spans="3:34">
      <c r="C263" s="3" t="s">
        <v>90</v>
      </c>
      <c r="D263" s="3" t="s">
        <v>500</v>
      </c>
      <c r="E263" s="3" t="s">
        <v>501</v>
      </c>
      <c r="F263" s="3" t="s">
        <v>628</v>
      </c>
      <c r="G263" s="97" t="s">
        <v>524</v>
      </c>
      <c r="H263" s="97" t="s">
        <v>524</v>
      </c>
      <c r="I263" s="97" t="s">
        <v>524</v>
      </c>
      <c r="J263" s="97" t="s">
        <v>524</v>
      </c>
      <c r="K263" s="97" t="s">
        <v>524</v>
      </c>
      <c r="L263" s="97" t="s">
        <v>524</v>
      </c>
      <c r="M263" s="97" t="s">
        <v>524</v>
      </c>
      <c r="N263" s="97" t="s">
        <v>524</v>
      </c>
      <c r="O263" s="360">
        <v>1</v>
      </c>
      <c r="P263" s="99"/>
      <c r="Q263" s="99"/>
      <c r="R263" s="99"/>
      <c r="S263" s="99"/>
      <c r="T263" s="99"/>
      <c r="U263" s="99"/>
      <c r="V263" s="99"/>
      <c r="W263" s="99"/>
      <c r="X263" s="99"/>
      <c r="Y263" s="99"/>
      <c r="Z263" s="99"/>
      <c r="AA263" s="99"/>
      <c r="AB263" s="99"/>
      <c r="AC263" s="99"/>
      <c r="AD263" s="99"/>
      <c r="AE263" s="99"/>
      <c r="AF263" s="99"/>
      <c r="AG263" s="99"/>
      <c r="AH263" s="99"/>
    </row>
    <row r="264" spans="3:34">
      <c r="C264" s="3" t="s">
        <v>90</v>
      </c>
      <c r="D264" s="3" t="s">
        <v>502</v>
      </c>
      <c r="E264" s="3" t="s">
        <v>503</v>
      </c>
      <c r="F264" s="3" t="s">
        <v>628</v>
      </c>
      <c r="G264" s="97" t="s">
        <v>524</v>
      </c>
      <c r="H264" s="97" t="s">
        <v>524</v>
      </c>
      <c r="I264" s="97" t="s">
        <v>524</v>
      </c>
      <c r="J264" s="97" t="s">
        <v>524</v>
      </c>
      <c r="K264" s="97" t="s">
        <v>524</v>
      </c>
      <c r="L264" s="97" t="s">
        <v>524</v>
      </c>
      <c r="M264" s="97" t="s">
        <v>524</v>
      </c>
      <c r="N264" s="97" t="s">
        <v>524</v>
      </c>
      <c r="O264" s="360">
        <v>0.75</v>
      </c>
      <c r="P264" s="99"/>
      <c r="Q264" s="99"/>
      <c r="R264" s="99"/>
      <c r="S264" s="99"/>
      <c r="T264" s="99"/>
      <c r="U264" s="99"/>
      <c r="V264" s="99"/>
      <c r="W264" s="99"/>
      <c r="X264" s="99"/>
      <c r="Y264" s="99"/>
      <c r="Z264" s="99"/>
      <c r="AA264" s="99"/>
      <c r="AB264" s="99"/>
      <c r="AC264" s="99"/>
      <c r="AD264" s="99"/>
      <c r="AE264" s="99"/>
      <c r="AF264" s="99"/>
      <c r="AG264" s="99"/>
      <c r="AH264" s="99"/>
    </row>
    <row r="265" spans="3:34">
      <c r="C265" s="3" t="s">
        <v>90</v>
      </c>
      <c r="D265" s="3" t="s">
        <v>504</v>
      </c>
      <c r="E265" s="3" t="s">
        <v>505</v>
      </c>
      <c r="F265" s="3" t="s">
        <v>628</v>
      </c>
      <c r="G265" s="97" t="s">
        <v>524</v>
      </c>
      <c r="H265" s="97" t="s">
        <v>524</v>
      </c>
      <c r="I265" s="97" t="s">
        <v>524</v>
      </c>
      <c r="J265" s="97" t="s">
        <v>524</v>
      </c>
      <c r="K265" s="97" t="s">
        <v>524</v>
      </c>
      <c r="L265" s="97" t="s">
        <v>524</v>
      </c>
      <c r="M265" s="97" t="s">
        <v>524</v>
      </c>
      <c r="N265" s="97" t="s">
        <v>524</v>
      </c>
      <c r="O265" s="360" t="s">
        <v>1134</v>
      </c>
      <c r="P265" s="99"/>
      <c r="Q265" s="99"/>
      <c r="R265" s="99"/>
      <c r="S265" s="99"/>
      <c r="T265" s="99"/>
      <c r="U265" s="99"/>
      <c r="V265" s="99"/>
      <c r="W265" s="99"/>
      <c r="X265" s="99"/>
      <c r="Y265" s="99"/>
      <c r="Z265" s="99"/>
      <c r="AA265" s="99"/>
      <c r="AB265" s="99"/>
      <c r="AC265" s="99"/>
      <c r="AD265" s="99"/>
      <c r="AE265" s="99"/>
      <c r="AF265" s="99"/>
      <c r="AG265" s="99"/>
      <c r="AH265" s="99"/>
    </row>
    <row r="266" spans="3:34">
      <c r="C266" s="3" t="s">
        <v>90</v>
      </c>
      <c r="D266" s="3" t="s">
        <v>506</v>
      </c>
      <c r="E266" s="3" t="s">
        <v>507</v>
      </c>
      <c r="F266" s="3" t="s">
        <v>628</v>
      </c>
      <c r="G266" s="97" t="s">
        <v>524</v>
      </c>
      <c r="H266" s="97" t="s">
        <v>524</v>
      </c>
      <c r="I266" s="97" t="s">
        <v>524</v>
      </c>
      <c r="J266" s="97" t="s">
        <v>524</v>
      </c>
      <c r="K266" s="97" t="s">
        <v>524</v>
      </c>
      <c r="L266" s="97" t="s">
        <v>524</v>
      </c>
      <c r="M266" s="97" t="s">
        <v>524</v>
      </c>
      <c r="N266" s="97" t="s">
        <v>524</v>
      </c>
      <c r="O266" s="360">
        <v>0.75</v>
      </c>
      <c r="P266" s="99"/>
      <c r="Q266" s="99"/>
      <c r="R266" s="99"/>
      <c r="S266" s="99"/>
      <c r="T266" s="99"/>
      <c r="U266" s="99"/>
      <c r="V266" s="99"/>
      <c r="W266" s="99"/>
      <c r="X266" s="99"/>
      <c r="Y266" s="99"/>
      <c r="Z266" s="99"/>
      <c r="AA266" s="99"/>
      <c r="AB266" s="99"/>
      <c r="AC266" s="99"/>
      <c r="AD266" s="99"/>
      <c r="AE266" s="99"/>
      <c r="AF266" s="99"/>
      <c r="AG266" s="99"/>
      <c r="AH266" s="99"/>
    </row>
    <row r="267" spans="3:34">
      <c r="C267" s="3" t="s">
        <v>90</v>
      </c>
      <c r="D267" s="3" t="s">
        <v>508</v>
      </c>
      <c r="E267" s="3" t="s">
        <v>509</v>
      </c>
      <c r="F267" s="3" t="s">
        <v>628</v>
      </c>
      <c r="G267" s="97" t="s">
        <v>524</v>
      </c>
      <c r="H267" s="97" t="s">
        <v>524</v>
      </c>
      <c r="I267" s="97" t="s">
        <v>524</v>
      </c>
      <c r="J267" s="97" t="s">
        <v>524</v>
      </c>
      <c r="K267" s="97" t="s">
        <v>524</v>
      </c>
      <c r="L267" s="97" t="s">
        <v>524</v>
      </c>
      <c r="M267" s="97" t="s">
        <v>524</v>
      </c>
      <c r="N267" s="97" t="s">
        <v>524</v>
      </c>
      <c r="O267" s="360">
        <v>0.44999999999999996</v>
      </c>
      <c r="P267" s="99"/>
      <c r="Q267" s="99"/>
      <c r="R267" s="99"/>
      <c r="S267" s="99"/>
      <c r="T267" s="99"/>
      <c r="U267" s="99"/>
      <c r="V267" s="99"/>
      <c r="W267" s="99"/>
      <c r="X267" s="99"/>
      <c r="Y267" s="99"/>
      <c r="Z267" s="99"/>
      <c r="AA267" s="99"/>
      <c r="AB267" s="99"/>
      <c r="AC267" s="99"/>
      <c r="AD267" s="99"/>
      <c r="AE267" s="99"/>
      <c r="AF267" s="99"/>
      <c r="AG267" s="99"/>
      <c r="AH267" s="99"/>
    </row>
    <row r="268" spans="3:34">
      <c r="C268" s="3" t="s">
        <v>90</v>
      </c>
      <c r="D268" s="3" t="s">
        <v>510</v>
      </c>
      <c r="E268" s="3" t="s">
        <v>511</v>
      </c>
      <c r="F268" s="3" t="s">
        <v>628</v>
      </c>
      <c r="G268" s="97" t="s">
        <v>524</v>
      </c>
      <c r="H268" s="97" t="s">
        <v>524</v>
      </c>
      <c r="I268" s="97" t="s">
        <v>524</v>
      </c>
      <c r="J268" s="97" t="s">
        <v>524</v>
      </c>
      <c r="K268" s="97" t="s">
        <v>524</v>
      </c>
      <c r="L268" s="97" t="s">
        <v>524</v>
      </c>
      <c r="M268" s="97" t="s">
        <v>524</v>
      </c>
      <c r="N268" s="97" t="s">
        <v>524</v>
      </c>
      <c r="O268" s="360">
        <v>0.25</v>
      </c>
      <c r="P268" s="99"/>
      <c r="Q268" s="99"/>
      <c r="R268" s="99"/>
      <c r="S268" s="99"/>
      <c r="T268" s="99"/>
      <c r="U268" s="99"/>
      <c r="V268" s="99"/>
      <c r="W268" s="99"/>
      <c r="X268" s="99"/>
      <c r="Y268" s="99"/>
      <c r="Z268" s="99"/>
      <c r="AA268" s="99"/>
      <c r="AB268" s="99"/>
      <c r="AC268" s="99"/>
      <c r="AD268" s="99"/>
      <c r="AE268" s="99"/>
      <c r="AF268" s="99"/>
      <c r="AG268" s="99"/>
      <c r="AH268" s="99"/>
    </row>
  </sheetData>
  <autoFilter ref="C10:AH268"/>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AH268"/>
  <sheetViews>
    <sheetView zoomScale="85" zoomScaleNormal="85" workbookViewId="0">
      <pane ySplit="10" topLeftCell="A11" activePane="bottomLeft" state="frozen"/>
      <selection activeCell="O13" sqref="O13"/>
      <selection pane="bottomLeft" activeCell="O13" sqref="O13"/>
    </sheetView>
  </sheetViews>
  <sheetFormatPr defaultRowHeight="15"/>
  <cols>
    <col min="1" max="3" width="9.140625" style="1"/>
    <col min="4" max="4" width="10.85546875" style="1" bestFit="1" customWidth="1"/>
    <col min="5" max="16384" width="9.140625" style="1"/>
  </cols>
  <sheetData>
    <row r="1" spans="1:34">
      <c r="C1" s="91" t="s">
        <v>547</v>
      </c>
      <c r="D1" s="3" t="s">
        <v>1161</v>
      </c>
      <c r="E1" s="3"/>
      <c r="F1" s="3"/>
    </row>
    <row r="2" spans="1:34">
      <c r="C2" s="91" t="s">
        <v>549</v>
      </c>
      <c r="D2" s="3" t="s">
        <v>28</v>
      </c>
      <c r="E2" s="3"/>
      <c r="F2" s="3"/>
    </row>
    <row r="3" spans="1:34">
      <c r="C3" s="91" t="s">
        <v>550</v>
      </c>
      <c r="D3" s="3" t="s">
        <v>964</v>
      </c>
      <c r="E3" s="3"/>
      <c r="F3" s="3"/>
    </row>
    <row r="4" spans="1:34">
      <c r="C4" s="91" t="s">
        <v>551</v>
      </c>
      <c r="D4" s="92">
        <v>42664</v>
      </c>
      <c r="E4" s="3"/>
      <c r="F4" s="3"/>
    </row>
    <row r="5" spans="1:34">
      <c r="C5" s="3"/>
      <c r="D5" s="3"/>
      <c r="E5" s="3"/>
      <c r="F5" s="3"/>
      <c r="J5" s="3"/>
      <c r="K5" s="3"/>
      <c r="L5" s="3"/>
      <c r="M5" s="3"/>
      <c r="N5" s="3"/>
      <c r="O5" s="93"/>
      <c r="P5" s="3"/>
    </row>
    <row r="6" spans="1:34">
      <c r="C6" s="94"/>
      <c r="D6" s="94"/>
      <c r="E6" s="3"/>
      <c r="F6" s="3"/>
    </row>
    <row r="7" spans="1:34">
      <c r="C7" s="94"/>
      <c r="D7" s="94"/>
      <c r="E7" s="3"/>
      <c r="F7" s="3"/>
    </row>
    <row r="8" spans="1:34">
      <c r="C8" s="3"/>
      <c r="D8" s="3"/>
      <c r="E8" s="3"/>
      <c r="F8" s="3"/>
    </row>
    <row r="9" spans="1:34">
      <c r="C9" s="3"/>
      <c r="D9" s="3"/>
      <c r="E9" s="3"/>
      <c r="F9" s="3"/>
      <c r="G9" s="95"/>
      <c r="H9" s="3"/>
      <c r="I9" s="3"/>
      <c r="J9" s="3"/>
      <c r="K9" s="3"/>
      <c r="L9" s="3"/>
      <c r="M9" s="3"/>
      <c r="N9" s="3"/>
      <c r="O9" s="3"/>
      <c r="P9" s="3"/>
      <c r="Q9" s="3"/>
      <c r="R9" s="3"/>
      <c r="S9" s="3"/>
      <c r="T9" s="3"/>
      <c r="U9" s="3"/>
      <c r="V9" s="3"/>
      <c r="W9" s="3"/>
      <c r="X9" s="3"/>
      <c r="Y9" s="3"/>
      <c r="Z9" s="3"/>
      <c r="AA9" s="3"/>
      <c r="AB9" s="3"/>
      <c r="AC9" s="3"/>
      <c r="AD9" s="3"/>
      <c r="AE9" s="3"/>
      <c r="AF9" s="3"/>
      <c r="AG9" s="3"/>
      <c r="AH9" s="3"/>
    </row>
    <row r="10" spans="1:34" ht="15.75" thickBot="1">
      <c r="C10" s="2" t="s">
        <v>552</v>
      </c>
      <c r="D10" s="2" t="s">
        <v>82</v>
      </c>
      <c r="E10" s="2" t="s">
        <v>83</v>
      </c>
      <c r="F10" s="2" t="s">
        <v>553</v>
      </c>
      <c r="G10" s="96" t="s">
        <v>554</v>
      </c>
      <c r="H10" s="96" t="s">
        <v>555</v>
      </c>
      <c r="I10" s="96" t="s">
        <v>556</v>
      </c>
      <c r="J10" s="96" t="s">
        <v>557</v>
      </c>
      <c r="K10" s="96" t="s">
        <v>558</v>
      </c>
      <c r="L10" s="96" t="s">
        <v>559</v>
      </c>
      <c r="M10" s="96" t="s">
        <v>560</v>
      </c>
      <c r="N10" s="96" t="s">
        <v>561</v>
      </c>
      <c r="O10" s="96" t="s">
        <v>525</v>
      </c>
      <c r="P10" s="96" t="s">
        <v>562</v>
      </c>
      <c r="Q10" s="96" t="s">
        <v>563</v>
      </c>
      <c r="R10" s="96" t="s">
        <v>564</v>
      </c>
      <c r="S10" s="96" t="s">
        <v>565</v>
      </c>
      <c r="T10" s="96" t="s">
        <v>566</v>
      </c>
      <c r="U10" s="96" t="s">
        <v>567</v>
      </c>
      <c r="V10" s="96" t="s">
        <v>568</v>
      </c>
      <c r="W10" s="96" t="s">
        <v>569</v>
      </c>
      <c r="X10" s="96" t="s">
        <v>570</v>
      </c>
      <c r="Y10" s="96" t="s">
        <v>571</v>
      </c>
      <c r="Z10" s="96" t="s">
        <v>572</v>
      </c>
      <c r="AA10" s="96" t="s">
        <v>573</v>
      </c>
      <c r="AB10" s="96" t="s">
        <v>574</v>
      </c>
      <c r="AC10" s="96" t="s">
        <v>575</v>
      </c>
      <c r="AD10" s="96" t="s">
        <v>576</v>
      </c>
      <c r="AE10" s="96" t="s">
        <v>577</v>
      </c>
      <c r="AF10" s="96" t="s">
        <v>578</v>
      </c>
      <c r="AG10" s="96" t="s">
        <v>579</v>
      </c>
      <c r="AH10" s="96" t="s">
        <v>580</v>
      </c>
    </row>
    <row r="11" spans="1:34" s="222" customFormat="1" ht="15.75" thickTop="1">
      <c r="A11" s="1"/>
      <c r="B11" s="1"/>
      <c r="C11" s="3"/>
      <c r="D11" s="3" t="s">
        <v>84</v>
      </c>
      <c r="E11" s="3" t="s">
        <v>85</v>
      </c>
      <c r="F11" s="3" t="s">
        <v>581</v>
      </c>
      <c r="G11" s="221" t="s">
        <v>524</v>
      </c>
      <c r="H11" s="221" t="s">
        <v>524</v>
      </c>
      <c r="I11" s="221" t="s">
        <v>524</v>
      </c>
      <c r="J11" s="221" t="s">
        <v>524</v>
      </c>
      <c r="K11" s="221" t="s">
        <v>524</v>
      </c>
      <c r="L11" s="221" t="s">
        <v>524</v>
      </c>
      <c r="M11" s="221" t="s">
        <v>524</v>
      </c>
      <c r="N11" s="214">
        <v>8530</v>
      </c>
      <c r="O11" s="214">
        <v>16274</v>
      </c>
      <c r="P11" s="215"/>
      <c r="Q11" s="215"/>
      <c r="R11" s="215"/>
      <c r="S11" s="215"/>
      <c r="T11" s="215"/>
      <c r="U11" s="215"/>
      <c r="V11" s="215"/>
      <c r="W11" s="215"/>
      <c r="X11" s="215"/>
      <c r="Y11" s="215"/>
      <c r="Z11" s="215"/>
      <c r="AA11" s="215"/>
      <c r="AB11" s="215"/>
      <c r="AC11" s="215"/>
      <c r="AD11" s="215"/>
      <c r="AE11" s="215"/>
      <c r="AF11" s="215"/>
      <c r="AG11" s="215"/>
      <c r="AH11" s="215"/>
    </row>
    <row r="12" spans="1:34" s="222" customFormat="1">
      <c r="A12" s="1"/>
      <c r="B12" s="1"/>
      <c r="C12" s="3" t="s">
        <v>84</v>
      </c>
      <c r="D12" s="3" t="s">
        <v>86</v>
      </c>
      <c r="E12" s="3" t="s">
        <v>87</v>
      </c>
      <c r="F12" s="3" t="s">
        <v>582</v>
      </c>
      <c r="G12" s="221" t="s">
        <v>524</v>
      </c>
      <c r="H12" s="221" t="s">
        <v>524</v>
      </c>
      <c r="I12" s="221" t="s">
        <v>524</v>
      </c>
      <c r="J12" s="221" t="s">
        <v>524</v>
      </c>
      <c r="K12" s="221" t="s">
        <v>524</v>
      </c>
      <c r="L12" s="221" t="s">
        <v>524</v>
      </c>
      <c r="M12" s="221" t="s">
        <v>524</v>
      </c>
      <c r="N12" s="214">
        <v>2770</v>
      </c>
      <c r="O12" s="214">
        <v>4980</v>
      </c>
      <c r="P12" s="215"/>
      <c r="Q12" s="215"/>
      <c r="R12" s="215"/>
      <c r="S12" s="215"/>
      <c r="T12" s="215"/>
      <c r="U12" s="215"/>
      <c r="V12" s="215"/>
      <c r="W12" s="215"/>
      <c r="X12" s="215"/>
      <c r="Y12" s="215"/>
      <c r="Z12" s="215"/>
      <c r="AA12" s="215"/>
      <c r="AB12" s="215"/>
      <c r="AC12" s="215"/>
      <c r="AD12" s="215"/>
      <c r="AE12" s="215"/>
      <c r="AF12" s="215"/>
      <c r="AG12" s="215"/>
      <c r="AH12" s="215"/>
    </row>
    <row r="13" spans="1:34" s="222" customFormat="1">
      <c r="A13" s="1"/>
      <c r="B13" s="1"/>
      <c r="C13" s="3" t="s">
        <v>84</v>
      </c>
      <c r="D13" s="3" t="s">
        <v>88</v>
      </c>
      <c r="E13" s="3" t="s">
        <v>89</v>
      </c>
      <c r="F13" s="3" t="s">
        <v>582</v>
      </c>
      <c r="G13" s="221" t="s">
        <v>524</v>
      </c>
      <c r="H13" s="221" t="s">
        <v>524</v>
      </c>
      <c r="I13" s="221" t="s">
        <v>524</v>
      </c>
      <c r="J13" s="221" t="s">
        <v>524</v>
      </c>
      <c r="K13" s="221" t="s">
        <v>524</v>
      </c>
      <c r="L13" s="221" t="s">
        <v>524</v>
      </c>
      <c r="M13" s="221" t="s">
        <v>524</v>
      </c>
      <c r="N13" s="214">
        <v>2405</v>
      </c>
      <c r="O13" s="214">
        <v>4435</v>
      </c>
      <c r="P13" s="215"/>
      <c r="Q13" s="215"/>
      <c r="R13" s="215"/>
      <c r="S13" s="215"/>
      <c r="T13" s="215"/>
      <c r="U13" s="215"/>
      <c r="V13" s="215"/>
      <c r="W13" s="215"/>
      <c r="X13" s="215"/>
      <c r="Y13" s="215"/>
      <c r="Z13" s="215"/>
      <c r="AA13" s="215"/>
      <c r="AB13" s="215"/>
      <c r="AC13" s="215"/>
      <c r="AD13" s="215"/>
      <c r="AE13" s="215"/>
      <c r="AF13" s="215"/>
      <c r="AG13" s="215"/>
      <c r="AH13" s="215"/>
    </row>
    <row r="14" spans="1:34" s="222" customFormat="1">
      <c r="A14" s="1"/>
      <c r="B14" s="1"/>
      <c r="C14" s="3" t="s">
        <v>84</v>
      </c>
      <c r="D14" s="3" t="s">
        <v>90</v>
      </c>
      <c r="E14" s="3" t="s">
        <v>91</v>
      </c>
      <c r="F14" s="3" t="s">
        <v>582</v>
      </c>
      <c r="G14" s="221" t="s">
        <v>524</v>
      </c>
      <c r="H14" s="221" t="s">
        <v>524</v>
      </c>
      <c r="I14" s="221" t="s">
        <v>524</v>
      </c>
      <c r="J14" s="221" t="s">
        <v>524</v>
      </c>
      <c r="K14" s="221" t="s">
        <v>524</v>
      </c>
      <c r="L14" s="221" t="s">
        <v>524</v>
      </c>
      <c r="M14" s="221" t="s">
        <v>524</v>
      </c>
      <c r="N14" s="214">
        <v>1490</v>
      </c>
      <c r="O14" s="214">
        <v>3195</v>
      </c>
      <c r="P14" s="215"/>
      <c r="Q14" s="215"/>
      <c r="R14" s="215"/>
      <c r="S14" s="215"/>
      <c r="T14" s="215"/>
      <c r="U14" s="215"/>
      <c r="V14" s="215"/>
      <c r="W14" s="215"/>
      <c r="X14" s="215"/>
      <c r="Y14" s="215"/>
      <c r="Z14" s="215"/>
      <c r="AA14" s="215"/>
      <c r="AB14" s="215"/>
      <c r="AC14" s="215"/>
      <c r="AD14" s="215"/>
      <c r="AE14" s="215"/>
      <c r="AF14" s="215"/>
      <c r="AG14" s="215"/>
      <c r="AH14" s="215"/>
    </row>
    <row r="15" spans="1:34" s="222" customFormat="1">
      <c r="A15" s="1"/>
      <c r="B15" s="1"/>
      <c r="C15" s="3" t="s">
        <v>84</v>
      </c>
      <c r="D15" s="3" t="s">
        <v>92</v>
      </c>
      <c r="E15" s="3" t="s">
        <v>93</v>
      </c>
      <c r="F15" s="3" t="s">
        <v>582</v>
      </c>
      <c r="G15" s="221" t="s">
        <v>524</v>
      </c>
      <c r="H15" s="221" t="s">
        <v>524</v>
      </c>
      <c r="I15" s="221" t="s">
        <v>524</v>
      </c>
      <c r="J15" s="221" t="s">
        <v>524</v>
      </c>
      <c r="K15" s="221" t="s">
        <v>524</v>
      </c>
      <c r="L15" s="221" t="s">
        <v>524</v>
      </c>
      <c r="M15" s="221" t="s">
        <v>524</v>
      </c>
      <c r="N15" s="214">
        <v>1505</v>
      </c>
      <c r="O15" s="214">
        <v>3535</v>
      </c>
      <c r="P15" s="215"/>
      <c r="Q15" s="215"/>
      <c r="R15" s="215"/>
      <c r="S15" s="215"/>
      <c r="T15" s="215"/>
      <c r="U15" s="215"/>
      <c r="V15" s="215"/>
      <c r="W15" s="215"/>
      <c r="X15" s="215"/>
      <c r="Y15" s="215"/>
      <c r="Z15" s="215"/>
      <c r="AA15" s="215"/>
      <c r="AB15" s="215"/>
      <c r="AC15" s="215"/>
      <c r="AD15" s="215"/>
      <c r="AE15" s="215"/>
      <c r="AF15" s="215"/>
      <c r="AG15" s="215"/>
      <c r="AH15" s="215"/>
    </row>
    <row r="16" spans="1:34" s="222" customFormat="1">
      <c r="A16" s="1"/>
      <c r="B16" s="1"/>
      <c r="C16" s="3"/>
      <c r="D16" s="3"/>
      <c r="E16" s="3" t="s">
        <v>583</v>
      </c>
      <c r="F16" s="3" t="s">
        <v>584</v>
      </c>
      <c r="G16" s="221" t="s">
        <v>524</v>
      </c>
      <c r="H16" s="221" t="s">
        <v>524</v>
      </c>
      <c r="I16" s="221" t="s">
        <v>524</v>
      </c>
      <c r="J16" s="221" t="s">
        <v>524</v>
      </c>
      <c r="K16" s="221" t="s">
        <v>524</v>
      </c>
      <c r="L16" s="221" t="s">
        <v>524</v>
      </c>
      <c r="M16" s="221" t="s">
        <v>524</v>
      </c>
      <c r="N16" s="214"/>
      <c r="O16" s="214"/>
      <c r="P16" s="215"/>
      <c r="Q16" s="215"/>
      <c r="R16" s="215"/>
      <c r="S16" s="215"/>
      <c r="T16" s="215"/>
      <c r="U16" s="215"/>
      <c r="V16" s="215"/>
      <c r="W16" s="215"/>
      <c r="X16" s="215"/>
      <c r="Y16" s="215"/>
      <c r="Z16" s="215"/>
      <c r="AA16" s="215"/>
      <c r="AB16" s="215"/>
      <c r="AC16" s="215"/>
      <c r="AD16" s="215"/>
      <c r="AE16" s="215"/>
      <c r="AF16" s="215"/>
      <c r="AG16" s="215"/>
      <c r="AH16" s="215"/>
    </row>
    <row r="17" spans="1:34" s="222" customFormat="1">
      <c r="A17" s="1"/>
      <c r="B17" s="1"/>
      <c r="C17" s="3"/>
      <c r="D17" s="3"/>
      <c r="E17" s="3" t="s">
        <v>585</v>
      </c>
      <c r="F17" s="3" t="s">
        <v>584</v>
      </c>
      <c r="G17" s="221" t="s">
        <v>524</v>
      </c>
      <c r="H17" s="221" t="s">
        <v>524</v>
      </c>
      <c r="I17" s="221" t="s">
        <v>524</v>
      </c>
      <c r="J17" s="221" t="s">
        <v>524</v>
      </c>
      <c r="K17" s="221" t="s">
        <v>524</v>
      </c>
      <c r="L17" s="221" t="s">
        <v>524</v>
      </c>
      <c r="M17" s="221" t="s">
        <v>524</v>
      </c>
      <c r="N17" s="214"/>
      <c r="O17" s="214"/>
      <c r="P17" s="215"/>
      <c r="Q17" s="215"/>
      <c r="R17" s="215"/>
      <c r="S17" s="215"/>
      <c r="T17" s="215"/>
      <c r="U17" s="215"/>
      <c r="V17" s="215"/>
      <c r="W17" s="215"/>
      <c r="X17" s="215"/>
      <c r="Y17" s="215"/>
      <c r="Z17" s="215"/>
      <c r="AA17" s="215"/>
      <c r="AB17" s="215"/>
      <c r="AC17" s="215"/>
      <c r="AD17" s="215"/>
      <c r="AE17" s="215"/>
      <c r="AF17" s="215"/>
      <c r="AG17" s="215"/>
      <c r="AH17" s="215"/>
    </row>
    <row r="18" spans="1:34" s="222" customFormat="1">
      <c r="A18" s="1"/>
      <c r="B18" s="1"/>
      <c r="C18" s="3"/>
      <c r="D18" s="3"/>
      <c r="E18" s="3" t="s">
        <v>586</v>
      </c>
      <c r="F18" s="3" t="s">
        <v>584</v>
      </c>
      <c r="G18" s="221" t="s">
        <v>524</v>
      </c>
      <c r="H18" s="221" t="s">
        <v>524</v>
      </c>
      <c r="I18" s="221" t="s">
        <v>524</v>
      </c>
      <c r="J18" s="221" t="s">
        <v>524</v>
      </c>
      <c r="K18" s="221" t="s">
        <v>524</v>
      </c>
      <c r="L18" s="221" t="s">
        <v>524</v>
      </c>
      <c r="M18" s="221" t="s">
        <v>524</v>
      </c>
      <c r="N18" s="214"/>
      <c r="O18" s="214"/>
      <c r="P18" s="215"/>
      <c r="Q18" s="215"/>
      <c r="R18" s="215"/>
      <c r="S18" s="215"/>
      <c r="T18" s="215"/>
      <c r="U18" s="215"/>
      <c r="V18" s="215"/>
      <c r="W18" s="215"/>
      <c r="X18" s="215"/>
      <c r="Y18" s="215"/>
      <c r="Z18" s="215"/>
      <c r="AA18" s="215"/>
      <c r="AB18" s="215"/>
      <c r="AC18" s="215"/>
      <c r="AD18" s="215"/>
      <c r="AE18" s="215"/>
      <c r="AF18" s="215"/>
      <c r="AG18" s="215"/>
      <c r="AH18" s="215"/>
    </row>
    <row r="19" spans="1:34" s="222" customFormat="1">
      <c r="A19" s="1"/>
      <c r="B19" s="1"/>
      <c r="C19" s="3"/>
      <c r="D19" s="3"/>
      <c r="E19" s="3" t="s">
        <v>587</v>
      </c>
      <c r="F19" s="3" t="s">
        <v>584</v>
      </c>
      <c r="G19" s="221" t="s">
        <v>524</v>
      </c>
      <c r="H19" s="221" t="s">
        <v>524</v>
      </c>
      <c r="I19" s="221" t="s">
        <v>524</v>
      </c>
      <c r="J19" s="221" t="s">
        <v>524</v>
      </c>
      <c r="K19" s="221" t="s">
        <v>524</v>
      </c>
      <c r="L19" s="221" t="s">
        <v>524</v>
      </c>
      <c r="M19" s="221" t="s">
        <v>524</v>
      </c>
      <c r="N19" s="214"/>
      <c r="O19" s="214"/>
      <c r="P19" s="215"/>
      <c r="Q19" s="215"/>
      <c r="R19" s="215"/>
      <c r="S19" s="215"/>
      <c r="T19" s="215"/>
      <c r="U19" s="215"/>
      <c r="V19" s="215"/>
      <c r="W19" s="215"/>
      <c r="X19" s="215"/>
      <c r="Y19" s="215"/>
      <c r="Z19" s="215"/>
      <c r="AA19" s="215"/>
      <c r="AB19" s="215"/>
      <c r="AC19" s="215"/>
      <c r="AD19" s="215"/>
      <c r="AE19" s="215"/>
      <c r="AF19" s="215"/>
      <c r="AG19" s="215"/>
      <c r="AH19" s="215"/>
    </row>
    <row r="20" spans="1:34" s="222" customFormat="1">
      <c r="A20" s="1"/>
      <c r="B20" s="1"/>
      <c r="C20" s="3"/>
      <c r="D20" s="3"/>
      <c r="E20" s="3" t="s">
        <v>588</v>
      </c>
      <c r="F20" s="3" t="s">
        <v>584</v>
      </c>
      <c r="G20" s="221" t="s">
        <v>524</v>
      </c>
      <c r="H20" s="221" t="s">
        <v>524</v>
      </c>
      <c r="I20" s="221" t="s">
        <v>524</v>
      </c>
      <c r="J20" s="221" t="s">
        <v>524</v>
      </c>
      <c r="K20" s="221" t="s">
        <v>524</v>
      </c>
      <c r="L20" s="221" t="s">
        <v>524</v>
      </c>
      <c r="M20" s="221" t="s">
        <v>524</v>
      </c>
      <c r="N20" s="214"/>
      <c r="O20" s="214"/>
      <c r="P20" s="215"/>
      <c r="Q20" s="215"/>
      <c r="R20" s="215"/>
      <c r="S20" s="215"/>
      <c r="T20" s="215"/>
      <c r="U20" s="215"/>
      <c r="V20" s="215"/>
      <c r="W20" s="215"/>
      <c r="X20" s="215"/>
      <c r="Y20" s="215"/>
      <c r="Z20" s="215"/>
      <c r="AA20" s="215"/>
      <c r="AB20" s="215"/>
      <c r="AC20" s="215"/>
      <c r="AD20" s="215"/>
      <c r="AE20" s="215"/>
      <c r="AF20" s="215"/>
      <c r="AG20" s="215"/>
      <c r="AH20" s="215"/>
    </row>
    <row r="21" spans="1:34" s="222" customFormat="1">
      <c r="A21" s="1"/>
      <c r="B21" s="1"/>
      <c r="C21" s="3"/>
      <c r="D21" s="3"/>
      <c r="E21" s="3" t="s">
        <v>589</v>
      </c>
      <c r="F21" s="3" t="s">
        <v>584</v>
      </c>
      <c r="G21" s="221" t="s">
        <v>524</v>
      </c>
      <c r="H21" s="221" t="s">
        <v>524</v>
      </c>
      <c r="I21" s="221" t="s">
        <v>524</v>
      </c>
      <c r="J21" s="221" t="s">
        <v>524</v>
      </c>
      <c r="K21" s="221" t="s">
        <v>524</v>
      </c>
      <c r="L21" s="221" t="s">
        <v>524</v>
      </c>
      <c r="M21" s="221" t="s">
        <v>524</v>
      </c>
      <c r="N21" s="214"/>
      <c r="O21" s="214"/>
      <c r="P21" s="215"/>
      <c r="Q21" s="215"/>
      <c r="R21" s="215"/>
      <c r="S21" s="215"/>
      <c r="T21" s="215"/>
      <c r="U21" s="215"/>
      <c r="V21" s="215"/>
      <c r="W21" s="215"/>
      <c r="X21" s="215"/>
      <c r="Y21" s="215"/>
      <c r="Z21" s="215"/>
      <c r="AA21" s="215"/>
      <c r="AB21" s="215"/>
      <c r="AC21" s="215"/>
      <c r="AD21" s="215"/>
      <c r="AE21" s="215"/>
      <c r="AF21" s="215"/>
      <c r="AG21" s="215"/>
      <c r="AH21" s="215"/>
    </row>
    <row r="22" spans="1:34" s="222" customFormat="1">
      <c r="A22" s="1"/>
      <c r="B22" s="1"/>
      <c r="C22" s="3"/>
      <c r="D22" s="3"/>
      <c r="E22" s="3" t="s">
        <v>590</v>
      </c>
      <c r="F22" s="3" t="s">
        <v>584</v>
      </c>
      <c r="G22" s="221" t="s">
        <v>524</v>
      </c>
      <c r="H22" s="221" t="s">
        <v>524</v>
      </c>
      <c r="I22" s="221" t="s">
        <v>524</v>
      </c>
      <c r="J22" s="221" t="s">
        <v>524</v>
      </c>
      <c r="K22" s="221" t="s">
        <v>524</v>
      </c>
      <c r="L22" s="221" t="s">
        <v>524</v>
      </c>
      <c r="M22" s="221" t="s">
        <v>524</v>
      </c>
      <c r="N22" s="214"/>
      <c r="O22" s="214"/>
      <c r="P22" s="215"/>
      <c r="Q22" s="215"/>
      <c r="R22" s="215"/>
      <c r="S22" s="215"/>
      <c r="T22" s="215"/>
      <c r="U22" s="215"/>
      <c r="V22" s="215"/>
      <c r="W22" s="215"/>
      <c r="X22" s="215"/>
      <c r="Y22" s="215"/>
      <c r="Z22" s="215"/>
      <c r="AA22" s="215"/>
      <c r="AB22" s="215"/>
      <c r="AC22" s="215"/>
      <c r="AD22" s="215"/>
      <c r="AE22" s="215"/>
      <c r="AF22" s="215"/>
      <c r="AG22" s="215"/>
      <c r="AH22" s="215"/>
    </row>
    <row r="23" spans="1:34" s="222" customFormat="1">
      <c r="A23" s="1"/>
      <c r="B23" s="1"/>
      <c r="C23" s="3"/>
      <c r="D23" s="3"/>
      <c r="E23" s="3" t="s">
        <v>591</v>
      </c>
      <c r="F23" s="3" t="s">
        <v>584</v>
      </c>
      <c r="G23" s="221" t="s">
        <v>524</v>
      </c>
      <c r="H23" s="221" t="s">
        <v>524</v>
      </c>
      <c r="I23" s="221" t="s">
        <v>524</v>
      </c>
      <c r="J23" s="221" t="s">
        <v>524</v>
      </c>
      <c r="K23" s="221" t="s">
        <v>524</v>
      </c>
      <c r="L23" s="221" t="s">
        <v>524</v>
      </c>
      <c r="M23" s="221" t="s">
        <v>524</v>
      </c>
      <c r="N23" s="214"/>
      <c r="O23" s="214"/>
      <c r="P23" s="215"/>
      <c r="Q23" s="215"/>
      <c r="R23" s="215"/>
      <c r="S23" s="215"/>
      <c r="T23" s="215"/>
      <c r="U23" s="215"/>
      <c r="V23" s="215"/>
      <c r="W23" s="215"/>
      <c r="X23" s="215"/>
      <c r="Y23" s="215"/>
      <c r="Z23" s="215"/>
      <c r="AA23" s="215"/>
      <c r="AB23" s="215"/>
      <c r="AC23" s="215"/>
      <c r="AD23" s="215"/>
      <c r="AE23" s="215"/>
      <c r="AF23" s="215"/>
      <c r="AG23" s="215"/>
      <c r="AH23" s="215"/>
    </row>
    <row r="24" spans="1:34" s="222" customFormat="1">
      <c r="A24" s="1"/>
      <c r="B24" s="1"/>
      <c r="C24" s="3"/>
      <c r="D24" s="3"/>
      <c r="E24" s="3" t="s">
        <v>592</v>
      </c>
      <c r="F24" s="3" t="s">
        <v>584</v>
      </c>
      <c r="G24" s="221" t="s">
        <v>524</v>
      </c>
      <c r="H24" s="221" t="s">
        <v>524</v>
      </c>
      <c r="I24" s="221" t="s">
        <v>524</v>
      </c>
      <c r="J24" s="221" t="s">
        <v>524</v>
      </c>
      <c r="K24" s="221" t="s">
        <v>524</v>
      </c>
      <c r="L24" s="221" t="s">
        <v>524</v>
      </c>
      <c r="M24" s="221" t="s">
        <v>524</v>
      </c>
      <c r="N24" s="214"/>
      <c r="O24" s="214"/>
      <c r="P24" s="215"/>
      <c r="Q24" s="215"/>
      <c r="R24" s="215"/>
      <c r="S24" s="215"/>
      <c r="T24" s="215"/>
      <c r="U24" s="215"/>
      <c r="V24" s="215"/>
      <c r="W24" s="215"/>
      <c r="X24" s="215"/>
      <c r="Y24" s="215"/>
      <c r="Z24" s="215"/>
      <c r="AA24" s="215"/>
      <c r="AB24" s="215"/>
      <c r="AC24" s="215"/>
      <c r="AD24" s="215"/>
      <c r="AE24" s="215"/>
      <c r="AF24" s="215"/>
      <c r="AG24" s="215"/>
      <c r="AH24" s="215"/>
    </row>
    <row r="25" spans="1:34" s="222" customFormat="1">
      <c r="A25" s="1"/>
      <c r="B25" s="1"/>
      <c r="C25" s="3"/>
      <c r="D25" s="3"/>
      <c r="E25" s="3" t="s">
        <v>593</v>
      </c>
      <c r="F25" s="3" t="s">
        <v>584</v>
      </c>
      <c r="G25" s="221" t="s">
        <v>524</v>
      </c>
      <c r="H25" s="221" t="s">
        <v>524</v>
      </c>
      <c r="I25" s="221" t="s">
        <v>524</v>
      </c>
      <c r="J25" s="221" t="s">
        <v>524</v>
      </c>
      <c r="K25" s="221" t="s">
        <v>524</v>
      </c>
      <c r="L25" s="221" t="s">
        <v>524</v>
      </c>
      <c r="M25" s="221" t="s">
        <v>524</v>
      </c>
      <c r="N25" s="214"/>
      <c r="O25" s="214"/>
      <c r="P25" s="215"/>
      <c r="Q25" s="215"/>
      <c r="R25" s="215"/>
      <c r="S25" s="215"/>
      <c r="T25" s="215"/>
      <c r="U25" s="215"/>
      <c r="V25" s="215"/>
      <c r="W25" s="215"/>
      <c r="X25" s="215"/>
      <c r="Y25" s="215"/>
      <c r="Z25" s="215"/>
      <c r="AA25" s="215"/>
      <c r="AB25" s="215"/>
      <c r="AC25" s="215"/>
      <c r="AD25" s="215"/>
      <c r="AE25" s="215"/>
      <c r="AF25" s="215"/>
      <c r="AG25" s="215"/>
      <c r="AH25" s="215"/>
    </row>
    <row r="26" spans="1:34" s="222" customFormat="1">
      <c r="A26" s="1"/>
      <c r="B26" s="1"/>
      <c r="C26" s="3"/>
      <c r="D26" s="3"/>
      <c r="E26" s="3" t="s">
        <v>594</v>
      </c>
      <c r="F26" s="3" t="s">
        <v>584</v>
      </c>
      <c r="G26" s="221" t="s">
        <v>524</v>
      </c>
      <c r="H26" s="221" t="s">
        <v>524</v>
      </c>
      <c r="I26" s="221" t="s">
        <v>524</v>
      </c>
      <c r="J26" s="221" t="s">
        <v>524</v>
      </c>
      <c r="K26" s="221" t="s">
        <v>524</v>
      </c>
      <c r="L26" s="221" t="s">
        <v>524</v>
      </c>
      <c r="M26" s="221" t="s">
        <v>524</v>
      </c>
      <c r="N26" s="214"/>
      <c r="O26" s="214"/>
      <c r="P26" s="215"/>
      <c r="Q26" s="215"/>
      <c r="R26" s="215"/>
      <c r="S26" s="215"/>
      <c r="T26" s="215"/>
      <c r="U26" s="215"/>
      <c r="V26" s="215"/>
      <c r="W26" s="215"/>
      <c r="X26" s="215"/>
      <c r="Y26" s="215"/>
      <c r="Z26" s="215"/>
      <c r="AA26" s="215"/>
      <c r="AB26" s="215"/>
      <c r="AC26" s="215"/>
      <c r="AD26" s="215"/>
      <c r="AE26" s="215"/>
      <c r="AF26" s="215"/>
      <c r="AG26" s="215"/>
      <c r="AH26" s="215"/>
    </row>
    <row r="27" spans="1:34" s="222" customFormat="1">
      <c r="A27" s="1"/>
      <c r="B27" s="1"/>
      <c r="C27" s="3"/>
      <c r="D27" s="3"/>
      <c r="E27" s="3" t="s">
        <v>595</v>
      </c>
      <c r="F27" s="3" t="s">
        <v>584</v>
      </c>
      <c r="G27" s="221" t="s">
        <v>524</v>
      </c>
      <c r="H27" s="221" t="s">
        <v>524</v>
      </c>
      <c r="I27" s="221" t="s">
        <v>524</v>
      </c>
      <c r="J27" s="221" t="s">
        <v>524</v>
      </c>
      <c r="K27" s="221" t="s">
        <v>524</v>
      </c>
      <c r="L27" s="221" t="s">
        <v>524</v>
      </c>
      <c r="M27" s="221" t="s">
        <v>524</v>
      </c>
      <c r="N27" s="214"/>
      <c r="O27" s="214"/>
      <c r="P27" s="215"/>
      <c r="Q27" s="215"/>
      <c r="R27" s="215"/>
      <c r="S27" s="215"/>
      <c r="T27" s="215"/>
      <c r="U27" s="215"/>
      <c r="V27" s="215"/>
      <c r="W27" s="215"/>
      <c r="X27" s="215"/>
      <c r="Y27" s="215"/>
      <c r="Z27" s="215"/>
      <c r="AA27" s="215"/>
      <c r="AB27" s="215"/>
      <c r="AC27" s="215"/>
      <c r="AD27" s="215"/>
      <c r="AE27" s="215"/>
      <c r="AF27" s="215"/>
      <c r="AG27" s="215"/>
      <c r="AH27" s="215"/>
    </row>
    <row r="28" spans="1:34" s="222" customFormat="1">
      <c r="A28" s="1"/>
      <c r="B28" s="1"/>
      <c r="C28" s="3"/>
      <c r="D28" s="3"/>
      <c r="E28" s="3" t="s">
        <v>596</v>
      </c>
      <c r="F28" s="3" t="s">
        <v>584</v>
      </c>
      <c r="G28" s="221" t="s">
        <v>524</v>
      </c>
      <c r="H28" s="221" t="s">
        <v>524</v>
      </c>
      <c r="I28" s="221" t="s">
        <v>524</v>
      </c>
      <c r="J28" s="221" t="s">
        <v>524</v>
      </c>
      <c r="K28" s="221" t="s">
        <v>524</v>
      </c>
      <c r="L28" s="221" t="s">
        <v>524</v>
      </c>
      <c r="M28" s="221" t="s">
        <v>524</v>
      </c>
      <c r="N28" s="214"/>
      <c r="O28" s="214"/>
      <c r="P28" s="215"/>
      <c r="Q28" s="215"/>
      <c r="R28" s="215"/>
      <c r="S28" s="215"/>
      <c r="T28" s="215"/>
      <c r="U28" s="215"/>
      <c r="V28" s="215"/>
      <c r="W28" s="215"/>
      <c r="X28" s="215"/>
      <c r="Y28" s="215"/>
      <c r="Z28" s="215"/>
      <c r="AA28" s="215"/>
      <c r="AB28" s="215"/>
      <c r="AC28" s="215"/>
      <c r="AD28" s="215"/>
      <c r="AE28" s="215"/>
      <c r="AF28" s="215"/>
      <c r="AG28" s="215"/>
      <c r="AH28" s="215"/>
    </row>
    <row r="29" spans="1:34" s="222" customFormat="1">
      <c r="A29" s="1"/>
      <c r="B29" s="1"/>
      <c r="C29" s="3"/>
      <c r="D29" s="3"/>
      <c r="E29" s="3" t="s">
        <v>597</v>
      </c>
      <c r="F29" s="3" t="s">
        <v>584</v>
      </c>
      <c r="G29" s="221" t="s">
        <v>524</v>
      </c>
      <c r="H29" s="221" t="s">
        <v>524</v>
      </c>
      <c r="I29" s="221" t="s">
        <v>524</v>
      </c>
      <c r="J29" s="221" t="s">
        <v>524</v>
      </c>
      <c r="K29" s="221" t="s">
        <v>524</v>
      </c>
      <c r="L29" s="221" t="s">
        <v>524</v>
      </c>
      <c r="M29" s="221" t="s">
        <v>524</v>
      </c>
      <c r="N29" s="214"/>
      <c r="O29" s="214"/>
      <c r="P29" s="215"/>
      <c r="Q29" s="215"/>
      <c r="R29" s="215"/>
      <c r="S29" s="215"/>
      <c r="T29" s="215"/>
      <c r="U29" s="215"/>
      <c r="V29" s="215"/>
      <c r="W29" s="215"/>
      <c r="X29" s="215"/>
      <c r="Y29" s="215"/>
      <c r="Z29" s="215"/>
      <c r="AA29" s="215"/>
      <c r="AB29" s="215"/>
      <c r="AC29" s="215"/>
      <c r="AD29" s="215"/>
      <c r="AE29" s="215"/>
      <c r="AF29" s="215"/>
      <c r="AG29" s="215"/>
      <c r="AH29" s="215"/>
    </row>
    <row r="30" spans="1:34" s="222" customFormat="1">
      <c r="A30" s="1"/>
      <c r="B30" s="1"/>
      <c r="C30" s="3"/>
      <c r="D30" s="3"/>
      <c r="E30" s="3" t="s">
        <v>598</v>
      </c>
      <c r="F30" s="3" t="s">
        <v>584</v>
      </c>
      <c r="G30" s="221" t="s">
        <v>524</v>
      </c>
      <c r="H30" s="221" t="s">
        <v>524</v>
      </c>
      <c r="I30" s="221" t="s">
        <v>524</v>
      </c>
      <c r="J30" s="221" t="s">
        <v>524</v>
      </c>
      <c r="K30" s="221" t="s">
        <v>524</v>
      </c>
      <c r="L30" s="221" t="s">
        <v>524</v>
      </c>
      <c r="M30" s="221" t="s">
        <v>524</v>
      </c>
      <c r="N30" s="214"/>
      <c r="O30" s="214"/>
      <c r="P30" s="215"/>
      <c r="Q30" s="215"/>
      <c r="R30" s="215"/>
      <c r="S30" s="215"/>
      <c r="T30" s="215"/>
      <c r="U30" s="215"/>
      <c r="V30" s="215"/>
      <c r="W30" s="215"/>
      <c r="X30" s="215"/>
      <c r="Y30" s="215"/>
      <c r="Z30" s="215"/>
      <c r="AA30" s="215"/>
      <c r="AB30" s="215"/>
      <c r="AC30" s="215"/>
      <c r="AD30" s="215"/>
      <c r="AE30" s="215"/>
      <c r="AF30" s="215"/>
      <c r="AG30" s="215"/>
      <c r="AH30" s="215"/>
    </row>
    <row r="31" spans="1:34" s="222" customFormat="1">
      <c r="A31" s="1"/>
      <c r="B31" s="1"/>
      <c r="C31" s="3"/>
      <c r="D31" s="3"/>
      <c r="E31" s="3" t="s">
        <v>599</v>
      </c>
      <c r="F31" s="3" t="s">
        <v>584</v>
      </c>
      <c r="G31" s="221" t="s">
        <v>524</v>
      </c>
      <c r="H31" s="221" t="s">
        <v>524</v>
      </c>
      <c r="I31" s="221" t="s">
        <v>524</v>
      </c>
      <c r="J31" s="221" t="s">
        <v>524</v>
      </c>
      <c r="K31" s="221" t="s">
        <v>524</v>
      </c>
      <c r="L31" s="221" t="s">
        <v>524</v>
      </c>
      <c r="M31" s="221" t="s">
        <v>524</v>
      </c>
      <c r="N31" s="214"/>
      <c r="O31" s="214"/>
      <c r="P31" s="215"/>
      <c r="Q31" s="215"/>
      <c r="R31" s="215"/>
      <c r="S31" s="215"/>
      <c r="T31" s="215"/>
      <c r="U31" s="215"/>
      <c r="V31" s="215"/>
      <c r="W31" s="215"/>
      <c r="X31" s="215"/>
      <c r="Y31" s="215"/>
      <c r="Z31" s="215"/>
      <c r="AA31" s="215"/>
      <c r="AB31" s="215"/>
      <c r="AC31" s="215"/>
      <c r="AD31" s="215"/>
      <c r="AE31" s="215"/>
      <c r="AF31" s="215"/>
      <c r="AG31" s="215"/>
      <c r="AH31" s="215"/>
    </row>
    <row r="32" spans="1:34" s="222" customFormat="1">
      <c r="A32" s="1"/>
      <c r="B32" s="1"/>
      <c r="C32" s="3"/>
      <c r="D32" s="3"/>
      <c r="E32" s="3" t="s">
        <v>600</v>
      </c>
      <c r="F32" s="3" t="s">
        <v>584</v>
      </c>
      <c r="G32" s="221" t="s">
        <v>524</v>
      </c>
      <c r="H32" s="221" t="s">
        <v>524</v>
      </c>
      <c r="I32" s="221" t="s">
        <v>524</v>
      </c>
      <c r="J32" s="221" t="s">
        <v>524</v>
      </c>
      <c r="K32" s="221" t="s">
        <v>524</v>
      </c>
      <c r="L32" s="221" t="s">
        <v>524</v>
      </c>
      <c r="M32" s="221" t="s">
        <v>524</v>
      </c>
      <c r="N32" s="214"/>
      <c r="O32" s="214"/>
      <c r="P32" s="215"/>
      <c r="Q32" s="215"/>
      <c r="R32" s="215"/>
      <c r="S32" s="215"/>
      <c r="T32" s="215"/>
      <c r="U32" s="215"/>
      <c r="V32" s="215"/>
      <c r="W32" s="215"/>
      <c r="X32" s="215"/>
      <c r="Y32" s="215"/>
      <c r="Z32" s="215"/>
      <c r="AA32" s="215"/>
      <c r="AB32" s="215"/>
      <c r="AC32" s="215"/>
      <c r="AD32" s="215"/>
      <c r="AE32" s="215"/>
      <c r="AF32" s="215"/>
      <c r="AG32" s="215"/>
      <c r="AH32" s="215"/>
    </row>
    <row r="33" spans="1:34" s="222" customFormat="1">
      <c r="A33" s="1"/>
      <c r="B33" s="1"/>
      <c r="C33" s="3"/>
      <c r="D33" s="3"/>
      <c r="E33" s="3" t="s">
        <v>601</v>
      </c>
      <c r="F33" s="3" t="s">
        <v>584</v>
      </c>
      <c r="G33" s="221" t="s">
        <v>524</v>
      </c>
      <c r="H33" s="221" t="s">
        <v>524</v>
      </c>
      <c r="I33" s="221" t="s">
        <v>524</v>
      </c>
      <c r="J33" s="221" t="s">
        <v>524</v>
      </c>
      <c r="K33" s="221" t="s">
        <v>524</v>
      </c>
      <c r="L33" s="221" t="s">
        <v>524</v>
      </c>
      <c r="M33" s="221" t="s">
        <v>524</v>
      </c>
      <c r="N33" s="214"/>
      <c r="O33" s="214"/>
      <c r="P33" s="215"/>
      <c r="Q33" s="215"/>
      <c r="R33" s="215"/>
      <c r="S33" s="215"/>
      <c r="T33" s="215"/>
      <c r="U33" s="215"/>
      <c r="V33" s="215"/>
      <c r="W33" s="215"/>
      <c r="X33" s="215"/>
      <c r="Y33" s="215"/>
      <c r="Z33" s="215"/>
      <c r="AA33" s="215"/>
      <c r="AB33" s="215"/>
      <c r="AC33" s="215"/>
      <c r="AD33" s="215"/>
      <c r="AE33" s="215"/>
      <c r="AF33" s="215"/>
      <c r="AG33" s="215"/>
      <c r="AH33" s="215"/>
    </row>
    <row r="34" spans="1:34" s="222" customFormat="1">
      <c r="A34" s="1"/>
      <c r="B34" s="1"/>
      <c r="C34" s="3"/>
      <c r="D34" s="3"/>
      <c r="E34" s="3" t="s">
        <v>602</v>
      </c>
      <c r="F34" s="3" t="s">
        <v>584</v>
      </c>
      <c r="G34" s="221" t="s">
        <v>524</v>
      </c>
      <c r="H34" s="221" t="s">
        <v>524</v>
      </c>
      <c r="I34" s="221" t="s">
        <v>524</v>
      </c>
      <c r="J34" s="221" t="s">
        <v>524</v>
      </c>
      <c r="K34" s="221" t="s">
        <v>524</v>
      </c>
      <c r="L34" s="221" t="s">
        <v>524</v>
      </c>
      <c r="M34" s="221" t="s">
        <v>524</v>
      </c>
      <c r="N34" s="214"/>
      <c r="O34" s="214"/>
      <c r="P34" s="215"/>
      <c r="Q34" s="215"/>
      <c r="R34" s="215"/>
      <c r="S34" s="215"/>
      <c r="T34" s="215"/>
      <c r="U34" s="215"/>
      <c r="V34" s="215"/>
      <c r="W34" s="215"/>
      <c r="X34" s="215"/>
      <c r="Y34" s="215"/>
      <c r="Z34" s="215"/>
      <c r="AA34" s="215"/>
      <c r="AB34" s="215"/>
      <c r="AC34" s="215"/>
      <c r="AD34" s="215"/>
      <c r="AE34" s="215"/>
      <c r="AF34" s="215"/>
      <c r="AG34" s="215"/>
      <c r="AH34" s="215"/>
    </row>
    <row r="35" spans="1:34" s="222" customFormat="1">
      <c r="A35" s="1"/>
      <c r="B35" s="1"/>
      <c r="C35" s="3"/>
      <c r="D35" s="3"/>
      <c r="E35" s="3" t="s">
        <v>603</v>
      </c>
      <c r="F35" s="3" t="s">
        <v>584</v>
      </c>
      <c r="G35" s="221" t="s">
        <v>524</v>
      </c>
      <c r="H35" s="221" t="s">
        <v>524</v>
      </c>
      <c r="I35" s="221" t="s">
        <v>524</v>
      </c>
      <c r="J35" s="221" t="s">
        <v>524</v>
      </c>
      <c r="K35" s="221" t="s">
        <v>524</v>
      </c>
      <c r="L35" s="221" t="s">
        <v>524</v>
      </c>
      <c r="M35" s="221" t="s">
        <v>524</v>
      </c>
      <c r="N35" s="214"/>
      <c r="O35" s="214"/>
      <c r="P35" s="215"/>
      <c r="Q35" s="215"/>
      <c r="R35" s="215"/>
      <c r="S35" s="215"/>
      <c r="T35" s="215"/>
      <c r="U35" s="215"/>
      <c r="V35" s="215"/>
      <c r="W35" s="215"/>
      <c r="X35" s="215"/>
      <c r="Y35" s="215"/>
      <c r="Z35" s="215"/>
      <c r="AA35" s="215"/>
      <c r="AB35" s="215"/>
      <c r="AC35" s="215"/>
      <c r="AD35" s="215"/>
      <c r="AE35" s="215"/>
      <c r="AF35" s="215"/>
      <c r="AG35" s="215"/>
      <c r="AH35" s="215"/>
    </row>
    <row r="36" spans="1:34" s="222" customFormat="1">
      <c r="A36" s="1"/>
      <c r="B36" s="1"/>
      <c r="C36" s="3"/>
      <c r="D36" s="3"/>
      <c r="E36" s="3" t="s">
        <v>604</v>
      </c>
      <c r="F36" s="3" t="s">
        <v>584</v>
      </c>
      <c r="G36" s="221" t="s">
        <v>524</v>
      </c>
      <c r="H36" s="221" t="s">
        <v>524</v>
      </c>
      <c r="I36" s="221" t="s">
        <v>524</v>
      </c>
      <c r="J36" s="221" t="s">
        <v>524</v>
      </c>
      <c r="K36" s="221" t="s">
        <v>524</v>
      </c>
      <c r="L36" s="221" t="s">
        <v>524</v>
      </c>
      <c r="M36" s="221" t="s">
        <v>524</v>
      </c>
      <c r="N36" s="214"/>
      <c r="O36" s="214"/>
      <c r="P36" s="215"/>
      <c r="Q36" s="215"/>
      <c r="R36" s="215"/>
      <c r="S36" s="215"/>
      <c r="T36" s="215"/>
      <c r="U36" s="215"/>
      <c r="V36" s="215"/>
      <c r="W36" s="215"/>
      <c r="X36" s="215"/>
      <c r="Y36" s="215"/>
      <c r="Z36" s="215"/>
      <c r="AA36" s="215"/>
      <c r="AB36" s="215"/>
      <c r="AC36" s="215"/>
      <c r="AD36" s="215"/>
      <c r="AE36" s="215"/>
      <c r="AF36" s="215"/>
      <c r="AG36" s="215"/>
      <c r="AH36" s="215"/>
    </row>
    <row r="37" spans="1:34" s="222" customFormat="1">
      <c r="A37" s="1"/>
      <c r="B37" s="1"/>
      <c r="C37" s="3"/>
      <c r="D37" s="3"/>
      <c r="E37" s="3" t="s">
        <v>605</v>
      </c>
      <c r="F37" s="3" t="s">
        <v>584</v>
      </c>
      <c r="G37" s="221" t="s">
        <v>524</v>
      </c>
      <c r="H37" s="221" t="s">
        <v>524</v>
      </c>
      <c r="I37" s="221" t="s">
        <v>524</v>
      </c>
      <c r="J37" s="221" t="s">
        <v>524</v>
      </c>
      <c r="K37" s="221" t="s">
        <v>524</v>
      </c>
      <c r="L37" s="221" t="s">
        <v>524</v>
      </c>
      <c r="M37" s="221" t="s">
        <v>524</v>
      </c>
      <c r="N37" s="214"/>
      <c r="O37" s="214"/>
      <c r="P37" s="215"/>
      <c r="Q37" s="215"/>
      <c r="R37" s="215"/>
      <c r="S37" s="215"/>
      <c r="T37" s="215"/>
      <c r="U37" s="215"/>
      <c r="V37" s="215"/>
      <c r="W37" s="215"/>
      <c r="X37" s="215"/>
      <c r="Y37" s="215"/>
      <c r="Z37" s="215"/>
      <c r="AA37" s="215"/>
      <c r="AB37" s="215"/>
      <c r="AC37" s="215"/>
      <c r="AD37" s="215"/>
      <c r="AE37" s="215"/>
      <c r="AF37" s="215"/>
      <c r="AG37" s="215"/>
      <c r="AH37" s="215"/>
    </row>
    <row r="38" spans="1:34" s="222" customFormat="1">
      <c r="A38" s="1"/>
      <c r="B38" s="1"/>
      <c r="C38" s="3"/>
      <c r="D38" s="3"/>
      <c r="E38" s="3" t="s">
        <v>606</v>
      </c>
      <c r="F38" s="3" t="s">
        <v>584</v>
      </c>
      <c r="G38" s="221" t="s">
        <v>524</v>
      </c>
      <c r="H38" s="221" t="s">
        <v>524</v>
      </c>
      <c r="I38" s="221" t="s">
        <v>524</v>
      </c>
      <c r="J38" s="221" t="s">
        <v>524</v>
      </c>
      <c r="K38" s="221" t="s">
        <v>524</v>
      </c>
      <c r="L38" s="221" t="s">
        <v>524</v>
      </c>
      <c r="M38" s="221" t="s">
        <v>524</v>
      </c>
      <c r="N38" s="214"/>
      <c r="O38" s="214"/>
      <c r="P38" s="215"/>
      <c r="Q38" s="215"/>
      <c r="R38" s="215"/>
      <c r="S38" s="215"/>
      <c r="T38" s="215"/>
      <c r="U38" s="215"/>
      <c r="V38" s="215"/>
      <c r="W38" s="215"/>
      <c r="X38" s="215"/>
      <c r="Y38" s="215"/>
      <c r="Z38" s="215"/>
      <c r="AA38" s="215"/>
      <c r="AB38" s="215"/>
      <c r="AC38" s="215"/>
      <c r="AD38" s="215"/>
      <c r="AE38" s="215"/>
      <c r="AF38" s="215"/>
      <c r="AG38" s="215"/>
      <c r="AH38" s="215"/>
    </row>
    <row r="39" spans="1:34" s="222" customFormat="1">
      <c r="A39" s="1"/>
      <c r="B39" s="1"/>
      <c r="C39" s="3"/>
      <c r="D39" s="3"/>
      <c r="E39" s="3" t="s">
        <v>607</v>
      </c>
      <c r="F39" s="3" t="s">
        <v>584</v>
      </c>
      <c r="G39" s="221" t="s">
        <v>524</v>
      </c>
      <c r="H39" s="221" t="s">
        <v>524</v>
      </c>
      <c r="I39" s="221" t="s">
        <v>524</v>
      </c>
      <c r="J39" s="221" t="s">
        <v>524</v>
      </c>
      <c r="K39" s="221" t="s">
        <v>524</v>
      </c>
      <c r="L39" s="221" t="s">
        <v>524</v>
      </c>
      <c r="M39" s="221" t="s">
        <v>524</v>
      </c>
      <c r="N39" s="214"/>
      <c r="O39" s="214"/>
      <c r="P39" s="215"/>
      <c r="Q39" s="215"/>
      <c r="R39" s="215"/>
      <c r="S39" s="215"/>
      <c r="T39" s="215"/>
      <c r="U39" s="215"/>
      <c r="V39" s="215"/>
      <c r="W39" s="215"/>
      <c r="X39" s="215"/>
      <c r="Y39" s="215"/>
      <c r="Z39" s="215"/>
      <c r="AA39" s="215"/>
      <c r="AB39" s="215"/>
      <c r="AC39" s="215"/>
      <c r="AD39" s="215"/>
      <c r="AE39" s="215"/>
      <c r="AF39" s="215"/>
      <c r="AG39" s="215"/>
      <c r="AH39" s="215"/>
    </row>
    <row r="40" spans="1:34" s="222" customFormat="1">
      <c r="A40" s="1"/>
      <c r="B40" s="1"/>
      <c r="C40" s="3"/>
      <c r="D40" s="3"/>
      <c r="E40" s="3" t="s">
        <v>608</v>
      </c>
      <c r="F40" s="3" t="s">
        <v>584</v>
      </c>
      <c r="G40" s="221" t="s">
        <v>524</v>
      </c>
      <c r="H40" s="221" t="s">
        <v>524</v>
      </c>
      <c r="I40" s="221" t="s">
        <v>524</v>
      </c>
      <c r="J40" s="221" t="s">
        <v>524</v>
      </c>
      <c r="K40" s="221" t="s">
        <v>524</v>
      </c>
      <c r="L40" s="221" t="s">
        <v>524</v>
      </c>
      <c r="M40" s="221" t="s">
        <v>524</v>
      </c>
      <c r="N40" s="214"/>
      <c r="O40" s="214"/>
      <c r="P40" s="215"/>
      <c r="Q40" s="215"/>
      <c r="R40" s="215"/>
      <c r="S40" s="215"/>
      <c r="T40" s="215"/>
      <c r="U40" s="215"/>
      <c r="V40" s="215"/>
      <c r="W40" s="215"/>
      <c r="X40" s="215"/>
      <c r="Y40" s="215"/>
      <c r="Z40" s="215"/>
      <c r="AA40" s="215"/>
      <c r="AB40" s="215"/>
      <c r="AC40" s="215"/>
      <c r="AD40" s="215"/>
      <c r="AE40" s="215"/>
      <c r="AF40" s="215"/>
      <c r="AG40" s="215"/>
      <c r="AH40" s="215"/>
    </row>
    <row r="41" spans="1:34" s="222" customFormat="1">
      <c r="A41" s="1"/>
      <c r="B41" s="1"/>
      <c r="C41" s="3"/>
      <c r="D41" s="3"/>
      <c r="E41" s="3" t="s">
        <v>609</v>
      </c>
      <c r="F41" s="3" t="s">
        <v>584</v>
      </c>
      <c r="G41" s="221" t="s">
        <v>524</v>
      </c>
      <c r="H41" s="221" t="s">
        <v>524</v>
      </c>
      <c r="I41" s="221" t="s">
        <v>524</v>
      </c>
      <c r="J41" s="221" t="s">
        <v>524</v>
      </c>
      <c r="K41" s="221" t="s">
        <v>524</v>
      </c>
      <c r="L41" s="221" t="s">
        <v>524</v>
      </c>
      <c r="M41" s="221" t="s">
        <v>524</v>
      </c>
      <c r="N41" s="214"/>
      <c r="O41" s="214"/>
      <c r="P41" s="215"/>
      <c r="Q41" s="215"/>
      <c r="R41" s="215"/>
      <c r="S41" s="215"/>
      <c r="T41" s="215"/>
      <c r="U41" s="215"/>
      <c r="V41" s="215"/>
      <c r="W41" s="215"/>
      <c r="X41" s="215"/>
      <c r="Y41" s="215"/>
      <c r="Z41" s="215"/>
      <c r="AA41" s="215"/>
      <c r="AB41" s="215"/>
      <c r="AC41" s="215"/>
      <c r="AD41" s="215"/>
      <c r="AE41" s="215"/>
      <c r="AF41" s="215"/>
      <c r="AG41" s="215"/>
      <c r="AH41" s="215"/>
    </row>
    <row r="42" spans="1:34" s="222" customFormat="1">
      <c r="A42" s="1"/>
      <c r="B42" s="1"/>
      <c r="C42" s="3"/>
      <c r="D42" s="3"/>
      <c r="E42" s="3" t="s">
        <v>610</v>
      </c>
      <c r="F42" s="3" t="s">
        <v>584</v>
      </c>
      <c r="G42" s="221" t="s">
        <v>524</v>
      </c>
      <c r="H42" s="221" t="s">
        <v>524</v>
      </c>
      <c r="I42" s="221" t="s">
        <v>524</v>
      </c>
      <c r="J42" s="221" t="s">
        <v>524</v>
      </c>
      <c r="K42" s="221" t="s">
        <v>524</v>
      </c>
      <c r="L42" s="221" t="s">
        <v>524</v>
      </c>
      <c r="M42" s="221" t="s">
        <v>524</v>
      </c>
      <c r="N42" s="214"/>
      <c r="O42" s="214"/>
      <c r="P42" s="215"/>
      <c r="Q42" s="215"/>
      <c r="R42" s="215"/>
      <c r="S42" s="215"/>
      <c r="T42" s="215"/>
      <c r="U42" s="215"/>
      <c r="V42" s="215"/>
      <c r="W42" s="215"/>
      <c r="X42" s="215"/>
      <c r="Y42" s="215"/>
      <c r="Z42" s="215"/>
      <c r="AA42" s="215"/>
      <c r="AB42" s="215"/>
      <c r="AC42" s="215"/>
      <c r="AD42" s="215"/>
      <c r="AE42" s="215"/>
      <c r="AF42" s="215"/>
      <c r="AG42" s="215"/>
      <c r="AH42" s="215"/>
    </row>
    <row r="43" spans="1:34" s="222" customFormat="1">
      <c r="A43" s="1"/>
      <c r="B43" s="1"/>
      <c r="C43" s="3"/>
      <c r="D43" s="3"/>
      <c r="E43" s="3" t="s">
        <v>611</v>
      </c>
      <c r="F43" s="3" t="s">
        <v>584</v>
      </c>
      <c r="G43" s="221" t="s">
        <v>524</v>
      </c>
      <c r="H43" s="221" t="s">
        <v>524</v>
      </c>
      <c r="I43" s="221" t="s">
        <v>524</v>
      </c>
      <c r="J43" s="221" t="s">
        <v>524</v>
      </c>
      <c r="K43" s="221" t="s">
        <v>524</v>
      </c>
      <c r="L43" s="221" t="s">
        <v>524</v>
      </c>
      <c r="M43" s="221" t="s">
        <v>524</v>
      </c>
      <c r="N43" s="214"/>
      <c r="O43" s="214"/>
      <c r="P43" s="215"/>
      <c r="Q43" s="215"/>
      <c r="R43" s="215"/>
      <c r="S43" s="215"/>
      <c r="T43" s="215"/>
      <c r="U43" s="215"/>
      <c r="V43" s="215"/>
      <c r="W43" s="215"/>
      <c r="X43" s="215"/>
      <c r="Y43" s="215"/>
      <c r="Z43" s="215"/>
      <c r="AA43" s="215"/>
      <c r="AB43" s="215"/>
      <c r="AC43" s="215"/>
      <c r="AD43" s="215"/>
      <c r="AE43" s="215"/>
      <c r="AF43" s="215"/>
      <c r="AG43" s="215"/>
      <c r="AH43" s="215"/>
    </row>
    <row r="44" spans="1:34" s="222" customFormat="1">
      <c r="A44" s="1"/>
      <c r="B44" s="1"/>
      <c r="C44" s="3"/>
      <c r="D44" s="3"/>
      <c r="E44" s="3" t="s">
        <v>612</v>
      </c>
      <c r="F44" s="3" t="s">
        <v>584</v>
      </c>
      <c r="G44" s="221" t="s">
        <v>524</v>
      </c>
      <c r="H44" s="221" t="s">
        <v>524</v>
      </c>
      <c r="I44" s="221" t="s">
        <v>524</v>
      </c>
      <c r="J44" s="221" t="s">
        <v>524</v>
      </c>
      <c r="K44" s="221" t="s">
        <v>524</v>
      </c>
      <c r="L44" s="221" t="s">
        <v>524</v>
      </c>
      <c r="M44" s="221" t="s">
        <v>524</v>
      </c>
      <c r="N44" s="214"/>
      <c r="O44" s="214"/>
      <c r="P44" s="215"/>
      <c r="Q44" s="215"/>
      <c r="R44" s="215"/>
      <c r="S44" s="215"/>
      <c r="T44" s="215"/>
      <c r="U44" s="215"/>
      <c r="V44" s="215"/>
      <c r="W44" s="215"/>
      <c r="X44" s="215"/>
      <c r="Y44" s="215"/>
      <c r="Z44" s="215"/>
      <c r="AA44" s="215"/>
      <c r="AB44" s="215"/>
      <c r="AC44" s="215"/>
      <c r="AD44" s="215"/>
      <c r="AE44" s="215"/>
      <c r="AF44" s="215"/>
      <c r="AG44" s="215"/>
      <c r="AH44" s="215"/>
    </row>
    <row r="45" spans="1:34" s="222" customFormat="1">
      <c r="A45" s="1"/>
      <c r="B45" s="1"/>
      <c r="C45" s="3"/>
      <c r="D45" s="3"/>
      <c r="E45" s="3" t="s">
        <v>613</v>
      </c>
      <c r="F45" s="3" t="s">
        <v>584</v>
      </c>
      <c r="G45" s="221" t="s">
        <v>524</v>
      </c>
      <c r="H45" s="221" t="s">
        <v>524</v>
      </c>
      <c r="I45" s="221" t="s">
        <v>524</v>
      </c>
      <c r="J45" s="221" t="s">
        <v>524</v>
      </c>
      <c r="K45" s="221" t="s">
        <v>524</v>
      </c>
      <c r="L45" s="221" t="s">
        <v>524</v>
      </c>
      <c r="M45" s="221" t="s">
        <v>524</v>
      </c>
      <c r="N45" s="214"/>
      <c r="O45" s="214"/>
      <c r="P45" s="215"/>
      <c r="Q45" s="215"/>
      <c r="R45" s="215"/>
      <c r="S45" s="215"/>
      <c r="T45" s="215"/>
      <c r="U45" s="215"/>
      <c r="V45" s="215"/>
      <c r="W45" s="215"/>
      <c r="X45" s="215"/>
      <c r="Y45" s="215"/>
      <c r="Z45" s="215"/>
      <c r="AA45" s="215"/>
      <c r="AB45" s="215"/>
      <c r="AC45" s="215"/>
      <c r="AD45" s="215"/>
      <c r="AE45" s="215"/>
      <c r="AF45" s="215"/>
      <c r="AG45" s="215"/>
      <c r="AH45" s="215"/>
    </row>
    <row r="46" spans="1:34" s="222" customFormat="1">
      <c r="A46" s="1"/>
      <c r="B46" s="1"/>
      <c r="C46" s="3"/>
      <c r="D46" s="3"/>
      <c r="E46" s="3" t="s">
        <v>614</v>
      </c>
      <c r="F46" s="3" t="s">
        <v>584</v>
      </c>
      <c r="G46" s="221" t="s">
        <v>524</v>
      </c>
      <c r="H46" s="221" t="s">
        <v>524</v>
      </c>
      <c r="I46" s="221" t="s">
        <v>524</v>
      </c>
      <c r="J46" s="221" t="s">
        <v>524</v>
      </c>
      <c r="K46" s="221" t="s">
        <v>524</v>
      </c>
      <c r="L46" s="221" t="s">
        <v>524</v>
      </c>
      <c r="M46" s="221" t="s">
        <v>524</v>
      </c>
      <c r="N46" s="214"/>
      <c r="O46" s="214"/>
      <c r="P46" s="215"/>
      <c r="Q46" s="215"/>
      <c r="R46" s="215"/>
      <c r="S46" s="215"/>
      <c r="T46" s="215"/>
      <c r="U46" s="215"/>
      <c r="V46" s="215"/>
      <c r="W46" s="215"/>
      <c r="X46" s="215"/>
      <c r="Y46" s="215"/>
      <c r="Z46" s="215"/>
      <c r="AA46" s="215"/>
      <c r="AB46" s="215"/>
      <c r="AC46" s="215"/>
      <c r="AD46" s="215"/>
      <c r="AE46" s="215"/>
      <c r="AF46" s="215"/>
      <c r="AG46" s="215"/>
      <c r="AH46" s="215"/>
    </row>
    <row r="47" spans="1:34" s="222" customFormat="1">
      <c r="A47" s="1"/>
      <c r="B47" s="1"/>
      <c r="C47" s="3"/>
      <c r="D47" s="3"/>
      <c r="E47" s="3" t="s">
        <v>615</v>
      </c>
      <c r="F47" s="3" t="s">
        <v>584</v>
      </c>
      <c r="G47" s="221" t="s">
        <v>524</v>
      </c>
      <c r="H47" s="221" t="s">
        <v>524</v>
      </c>
      <c r="I47" s="221" t="s">
        <v>524</v>
      </c>
      <c r="J47" s="221" t="s">
        <v>524</v>
      </c>
      <c r="K47" s="221" t="s">
        <v>524</v>
      </c>
      <c r="L47" s="221" t="s">
        <v>524</v>
      </c>
      <c r="M47" s="221" t="s">
        <v>524</v>
      </c>
      <c r="N47" s="214"/>
      <c r="O47" s="214"/>
      <c r="P47" s="215"/>
      <c r="Q47" s="215"/>
      <c r="R47" s="215"/>
      <c r="S47" s="215"/>
      <c r="T47" s="215"/>
      <c r="U47" s="215"/>
      <c r="V47" s="215"/>
      <c r="W47" s="215"/>
      <c r="X47" s="215"/>
      <c r="Y47" s="215"/>
      <c r="Z47" s="215"/>
      <c r="AA47" s="215"/>
      <c r="AB47" s="215"/>
      <c r="AC47" s="215"/>
      <c r="AD47" s="215"/>
      <c r="AE47" s="215"/>
      <c r="AF47" s="215"/>
      <c r="AG47" s="215"/>
      <c r="AH47" s="215"/>
    </row>
    <row r="48" spans="1:34" s="222" customFormat="1">
      <c r="A48" s="1"/>
      <c r="B48" s="1"/>
      <c r="C48" s="3"/>
      <c r="D48" s="3"/>
      <c r="E48" s="3" t="s">
        <v>616</v>
      </c>
      <c r="F48" s="3" t="s">
        <v>584</v>
      </c>
      <c r="G48" s="221" t="s">
        <v>524</v>
      </c>
      <c r="H48" s="221" t="s">
        <v>524</v>
      </c>
      <c r="I48" s="221" t="s">
        <v>524</v>
      </c>
      <c r="J48" s="221" t="s">
        <v>524</v>
      </c>
      <c r="K48" s="221" t="s">
        <v>524</v>
      </c>
      <c r="L48" s="221" t="s">
        <v>524</v>
      </c>
      <c r="M48" s="221" t="s">
        <v>524</v>
      </c>
      <c r="N48" s="214"/>
      <c r="O48" s="214"/>
      <c r="P48" s="215"/>
      <c r="Q48" s="215"/>
      <c r="R48" s="215"/>
      <c r="S48" s="215"/>
      <c r="T48" s="215"/>
      <c r="U48" s="215"/>
      <c r="V48" s="215"/>
      <c r="W48" s="215"/>
      <c r="X48" s="215"/>
      <c r="Y48" s="215"/>
      <c r="Z48" s="215"/>
      <c r="AA48" s="215"/>
      <c r="AB48" s="215"/>
      <c r="AC48" s="215"/>
      <c r="AD48" s="215"/>
      <c r="AE48" s="215"/>
      <c r="AF48" s="215"/>
      <c r="AG48" s="215"/>
      <c r="AH48" s="215"/>
    </row>
    <row r="49" spans="1:34" s="222" customFormat="1">
      <c r="A49" s="1"/>
      <c r="B49" s="1"/>
      <c r="C49" s="3"/>
      <c r="D49" s="3"/>
      <c r="E49" s="3" t="s">
        <v>617</v>
      </c>
      <c r="F49" s="3" t="s">
        <v>584</v>
      </c>
      <c r="G49" s="221" t="s">
        <v>524</v>
      </c>
      <c r="H49" s="221" t="s">
        <v>524</v>
      </c>
      <c r="I49" s="221" t="s">
        <v>524</v>
      </c>
      <c r="J49" s="221" t="s">
        <v>524</v>
      </c>
      <c r="K49" s="221" t="s">
        <v>524</v>
      </c>
      <c r="L49" s="221" t="s">
        <v>524</v>
      </c>
      <c r="M49" s="221" t="s">
        <v>524</v>
      </c>
      <c r="N49" s="214"/>
      <c r="O49" s="214"/>
      <c r="P49" s="215"/>
      <c r="Q49" s="215"/>
      <c r="R49" s="215"/>
      <c r="S49" s="215"/>
      <c r="T49" s="215"/>
      <c r="U49" s="215"/>
      <c r="V49" s="215"/>
      <c r="W49" s="215"/>
      <c r="X49" s="215"/>
      <c r="Y49" s="215"/>
      <c r="Z49" s="215"/>
      <c r="AA49" s="215"/>
      <c r="AB49" s="215"/>
      <c r="AC49" s="215"/>
      <c r="AD49" s="215"/>
      <c r="AE49" s="215"/>
      <c r="AF49" s="215"/>
      <c r="AG49" s="215"/>
      <c r="AH49" s="215"/>
    </row>
    <row r="50" spans="1:34" s="222" customFormat="1">
      <c r="A50" s="1"/>
      <c r="B50" s="1"/>
      <c r="C50" s="3"/>
      <c r="D50" s="3"/>
      <c r="E50" s="3" t="s">
        <v>618</v>
      </c>
      <c r="F50" s="3" t="s">
        <v>584</v>
      </c>
      <c r="G50" s="221" t="s">
        <v>524</v>
      </c>
      <c r="H50" s="221" t="s">
        <v>524</v>
      </c>
      <c r="I50" s="221" t="s">
        <v>524</v>
      </c>
      <c r="J50" s="221" t="s">
        <v>524</v>
      </c>
      <c r="K50" s="221" t="s">
        <v>524</v>
      </c>
      <c r="L50" s="221" t="s">
        <v>524</v>
      </c>
      <c r="M50" s="221" t="s">
        <v>524</v>
      </c>
      <c r="N50" s="214"/>
      <c r="O50" s="214"/>
      <c r="P50" s="215"/>
      <c r="Q50" s="215"/>
      <c r="R50" s="215"/>
      <c r="S50" s="215"/>
      <c r="T50" s="215"/>
      <c r="U50" s="215"/>
      <c r="V50" s="215"/>
      <c r="W50" s="215"/>
      <c r="X50" s="215"/>
      <c r="Y50" s="215"/>
      <c r="Z50" s="215"/>
      <c r="AA50" s="215"/>
      <c r="AB50" s="215"/>
      <c r="AC50" s="215"/>
      <c r="AD50" s="215"/>
      <c r="AE50" s="215"/>
      <c r="AF50" s="215"/>
      <c r="AG50" s="215"/>
      <c r="AH50" s="215"/>
    </row>
    <row r="51" spans="1:34" s="222" customFormat="1">
      <c r="A51" s="1"/>
      <c r="B51" s="1"/>
      <c r="C51" s="3"/>
      <c r="D51" s="3"/>
      <c r="E51" s="3" t="s">
        <v>619</v>
      </c>
      <c r="F51" s="3" t="s">
        <v>584</v>
      </c>
      <c r="G51" s="221" t="s">
        <v>524</v>
      </c>
      <c r="H51" s="221" t="s">
        <v>524</v>
      </c>
      <c r="I51" s="221" t="s">
        <v>524</v>
      </c>
      <c r="J51" s="221" t="s">
        <v>524</v>
      </c>
      <c r="K51" s="221" t="s">
        <v>524</v>
      </c>
      <c r="L51" s="221" t="s">
        <v>524</v>
      </c>
      <c r="M51" s="221" t="s">
        <v>524</v>
      </c>
      <c r="N51" s="214"/>
      <c r="O51" s="214"/>
      <c r="P51" s="215"/>
      <c r="Q51" s="215"/>
      <c r="R51" s="215"/>
      <c r="S51" s="215"/>
      <c r="T51" s="215"/>
      <c r="U51" s="215"/>
      <c r="V51" s="215"/>
      <c r="W51" s="215"/>
      <c r="X51" s="215"/>
      <c r="Y51" s="215"/>
      <c r="Z51" s="215"/>
      <c r="AA51" s="215"/>
      <c r="AB51" s="215"/>
      <c r="AC51" s="215"/>
      <c r="AD51" s="215"/>
      <c r="AE51" s="215"/>
      <c r="AF51" s="215"/>
      <c r="AG51" s="215"/>
      <c r="AH51" s="215"/>
    </row>
    <row r="52" spans="1:34" s="222" customFormat="1">
      <c r="A52" s="1"/>
      <c r="B52" s="1"/>
      <c r="C52" s="3"/>
      <c r="D52" s="3"/>
      <c r="E52" s="3" t="s">
        <v>620</v>
      </c>
      <c r="F52" s="3" t="s">
        <v>584</v>
      </c>
      <c r="G52" s="221" t="s">
        <v>524</v>
      </c>
      <c r="H52" s="221" t="s">
        <v>524</v>
      </c>
      <c r="I52" s="221" t="s">
        <v>524</v>
      </c>
      <c r="J52" s="221" t="s">
        <v>524</v>
      </c>
      <c r="K52" s="221" t="s">
        <v>524</v>
      </c>
      <c r="L52" s="221" t="s">
        <v>524</v>
      </c>
      <c r="M52" s="221" t="s">
        <v>524</v>
      </c>
      <c r="N52" s="214"/>
      <c r="O52" s="214"/>
      <c r="P52" s="215"/>
      <c r="Q52" s="215"/>
      <c r="R52" s="215"/>
      <c r="S52" s="215"/>
      <c r="T52" s="215"/>
      <c r="U52" s="215"/>
      <c r="V52" s="215"/>
      <c r="W52" s="215"/>
      <c r="X52" s="215"/>
      <c r="Y52" s="215"/>
      <c r="Z52" s="215"/>
      <c r="AA52" s="215"/>
      <c r="AB52" s="215"/>
      <c r="AC52" s="215"/>
      <c r="AD52" s="215"/>
      <c r="AE52" s="215"/>
      <c r="AF52" s="215"/>
      <c r="AG52" s="215"/>
      <c r="AH52" s="215"/>
    </row>
    <row r="53" spans="1:34" s="222" customFormat="1">
      <c r="A53" s="1"/>
      <c r="B53" s="1"/>
      <c r="C53" s="3"/>
      <c r="D53" s="3"/>
      <c r="E53" s="3" t="s">
        <v>621</v>
      </c>
      <c r="F53" s="3" t="s">
        <v>584</v>
      </c>
      <c r="G53" s="221" t="s">
        <v>524</v>
      </c>
      <c r="H53" s="221" t="s">
        <v>524</v>
      </c>
      <c r="I53" s="221" t="s">
        <v>524</v>
      </c>
      <c r="J53" s="221" t="s">
        <v>524</v>
      </c>
      <c r="K53" s="221" t="s">
        <v>524</v>
      </c>
      <c r="L53" s="221" t="s">
        <v>524</v>
      </c>
      <c r="M53" s="221" t="s">
        <v>524</v>
      </c>
      <c r="N53" s="214"/>
      <c r="O53" s="214"/>
      <c r="P53" s="215"/>
      <c r="Q53" s="215"/>
      <c r="R53" s="215"/>
      <c r="S53" s="215"/>
      <c r="T53" s="215"/>
      <c r="U53" s="215"/>
      <c r="V53" s="215"/>
      <c r="W53" s="215"/>
      <c r="X53" s="215"/>
      <c r="Y53" s="215"/>
      <c r="Z53" s="215"/>
      <c r="AA53" s="215"/>
      <c r="AB53" s="215"/>
      <c r="AC53" s="215"/>
      <c r="AD53" s="215"/>
      <c r="AE53" s="215"/>
      <c r="AF53" s="215"/>
      <c r="AG53" s="215"/>
      <c r="AH53" s="215"/>
    </row>
    <row r="54" spans="1:34" s="222" customFormat="1">
      <c r="A54" s="1"/>
      <c r="B54" s="1"/>
      <c r="C54" s="3"/>
      <c r="D54" s="3"/>
      <c r="E54" s="3" t="s">
        <v>622</v>
      </c>
      <c r="F54" s="3" t="s">
        <v>584</v>
      </c>
      <c r="G54" s="221" t="s">
        <v>524</v>
      </c>
      <c r="H54" s="221" t="s">
        <v>524</v>
      </c>
      <c r="I54" s="221" t="s">
        <v>524</v>
      </c>
      <c r="J54" s="221" t="s">
        <v>524</v>
      </c>
      <c r="K54" s="221" t="s">
        <v>524</v>
      </c>
      <c r="L54" s="221" t="s">
        <v>524</v>
      </c>
      <c r="M54" s="221" t="s">
        <v>524</v>
      </c>
      <c r="N54" s="214"/>
      <c r="O54" s="214"/>
      <c r="P54" s="215"/>
      <c r="Q54" s="215"/>
      <c r="R54" s="215"/>
      <c r="S54" s="215"/>
      <c r="T54" s="215"/>
      <c r="U54" s="215"/>
      <c r="V54" s="215"/>
      <c r="W54" s="215"/>
      <c r="X54" s="215"/>
      <c r="Y54" s="215"/>
      <c r="Z54" s="215"/>
      <c r="AA54" s="215"/>
      <c r="AB54" s="215"/>
      <c r="AC54" s="215"/>
      <c r="AD54" s="215"/>
      <c r="AE54" s="215"/>
      <c r="AF54" s="215"/>
      <c r="AG54" s="215"/>
      <c r="AH54" s="215"/>
    </row>
    <row r="55" spans="1:34" s="222" customFormat="1">
      <c r="A55" s="1"/>
      <c r="B55" s="1"/>
      <c r="C55" s="3"/>
      <c r="D55" s="3"/>
      <c r="E55" s="3" t="s">
        <v>623</v>
      </c>
      <c r="F55" s="3" t="s">
        <v>584</v>
      </c>
      <c r="G55" s="221" t="s">
        <v>524</v>
      </c>
      <c r="H55" s="221" t="s">
        <v>524</v>
      </c>
      <c r="I55" s="221" t="s">
        <v>524</v>
      </c>
      <c r="J55" s="221" t="s">
        <v>524</v>
      </c>
      <c r="K55" s="221" t="s">
        <v>524</v>
      </c>
      <c r="L55" s="221" t="s">
        <v>524</v>
      </c>
      <c r="M55" s="221" t="s">
        <v>524</v>
      </c>
      <c r="N55" s="214"/>
      <c r="O55" s="214"/>
      <c r="P55" s="215"/>
      <c r="Q55" s="215"/>
      <c r="R55" s="215"/>
      <c r="S55" s="215"/>
      <c r="T55" s="215"/>
      <c r="U55" s="215"/>
      <c r="V55" s="215"/>
      <c r="W55" s="215"/>
      <c r="X55" s="215"/>
      <c r="Y55" s="215"/>
      <c r="Z55" s="215"/>
      <c r="AA55" s="215"/>
      <c r="AB55" s="215"/>
      <c r="AC55" s="215"/>
      <c r="AD55" s="215"/>
      <c r="AE55" s="215"/>
      <c r="AF55" s="215"/>
      <c r="AG55" s="215"/>
      <c r="AH55" s="215"/>
    </row>
    <row r="56" spans="1:34" s="222" customFormat="1">
      <c r="A56" s="1"/>
      <c r="B56" s="1"/>
      <c r="C56" s="3"/>
      <c r="D56" s="3"/>
      <c r="E56" s="3" t="s">
        <v>624</v>
      </c>
      <c r="F56" s="3" t="s">
        <v>584</v>
      </c>
      <c r="G56" s="221" t="s">
        <v>524</v>
      </c>
      <c r="H56" s="221" t="s">
        <v>524</v>
      </c>
      <c r="I56" s="221" t="s">
        <v>524</v>
      </c>
      <c r="J56" s="221" t="s">
        <v>524</v>
      </c>
      <c r="K56" s="221" t="s">
        <v>524</v>
      </c>
      <c r="L56" s="221" t="s">
        <v>524</v>
      </c>
      <c r="M56" s="221" t="s">
        <v>524</v>
      </c>
      <c r="N56" s="214"/>
      <c r="O56" s="214"/>
      <c r="P56" s="215"/>
      <c r="Q56" s="215"/>
      <c r="R56" s="215"/>
      <c r="S56" s="215"/>
      <c r="T56" s="215"/>
      <c r="U56" s="215"/>
      <c r="V56" s="215"/>
      <c r="W56" s="215"/>
      <c r="X56" s="215"/>
      <c r="Y56" s="215"/>
      <c r="Z56" s="215"/>
      <c r="AA56" s="215"/>
      <c r="AB56" s="215"/>
      <c r="AC56" s="215"/>
      <c r="AD56" s="215"/>
      <c r="AE56" s="215"/>
      <c r="AF56" s="215"/>
      <c r="AG56" s="215"/>
      <c r="AH56" s="215"/>
    </row>
    <row r="57" spans="1:34" s="222" customFormat="1">
      <c r="A57" s="1"/>
      <c r="B57" s="1"/>
      <c r="C57" s="3"/>
      <c r="D57" s="3"/>
      <c r="E57" s="3" t="s">
        <v>625</v>
      </c>
      <c r="F57" s="3" t="s">
        <v>584</v>
      </c>
      <c r="G57" s="221" t="s">
        <v>524</v>
      </c>
      <c r="H57" s="221" t="s">
        <v>524</v>
      </c>
      <c r="I57" s="221" t="s">
        <v>524</v>
      </c>
      <c r="J57" s="221" t="s">
        <v>524</v>
      </c>
      <c r="K57" s="221" t="s">
        <v>524</v>
      </c>
      <c r="L57" s="221" t="s">
        <v>524</v>
      </c>
      <c r="M57" s="221" t="s">
        <v>524</v>
      </c>
      <c r="N57" s="214"/>
      <c r="O57" s="214"/>
      <c r="P57" s="215"/>
      <c r="Q57" s="215"/>
      <c r="R57" s="215"/>
      <c r="S57" s="215"/>
      <c r="T57" s="215"/>
      <c r="U57" s="215"/>
      <c r="V57" s="215"/>
      <c r="W57" s="215"/>
      <c r="X57" s="215"/>
      <c r="Y57" s="215"/>
      <c r="Z57" s="215"/>
      <c r="AA57" s="215"/>
      <c r="AB57" s="215"/>
      <c r="AC57" s="215"/>
      <c r="AD57" s="215"/>
      <c r="AE57" s="215"/>
      <c r="AF57" s="215"/>
      <c r="AG57" s="215"/>
      <c r="AH57" s="215"/>
    </row>
    <row r="58" spans="1:34" s="222" customFormat="1">
      <c r="A58" s="1"/>
      <c r="B58" s="1"/>
      <c r="C58" s="3"/>
      <c r="D58" s="3"/>
      <c r="E58" s="3" t="s">
        <v>626</v>
      </c>
      <c r="F58" s="3" t="s">
        <v>584</v>
      </c>
      <c r="G58" s="221" t="s">
        <v>524</v>
      </c>
      <c r="H58" s="221" t="s">
        <v>524</v>
      </c>
      <c r="I58" s="221" t="s">
        <v>524</v>
      </c>
      <c r="J58" s="221" t="s">
        <v>524</v>
      </c>
      <c r="K58" s="221" t="s">
        <v>524</v>
      </c>
      <c r="L58" s="221" t="s">
        <v>524</v>
      </c>
      <c r="M58" s="221" t="s">
        <v>524</v>
      </c>
      <c r="N58" s="214"/>
      <c r="O58" s="214"/>
      <c r="P58" s="215"/>
      <c r="Q58" s="215"/>
      <c r="R58" s="215"/>
      <c r="S58" s="215"/>
      <c r="T58" s="215"/>
      <c r="U58" s="215"/>
      <c r="V58" s="215"/>
      <c r="W58" s="215"/>
      <c r="X58" s="215"/>
      <c r="Y58" s="215"/>
      <c r="Z58" s="215"/>
      <c r="AA58" s="215"/>
      <c r="AB58" s="215"/>
      <c r="AC58" s="215"/>
      <c r="AD58" s="215"/>
      <c r="AE58" s="215"/>
      <c r="AF58" s="215"/>
      <c r="AG58" s="215"/>
      <c r="AH58" s="215"/>
    </row>
    <row r="59" spans="1:34" s="222" customFormat="1">
      <c r="A59" s="1"/>
      <c r="B59" s="1"/>
      <c r="C59" s="3"/>
      <c r="D59" s="3"/>
      <c r="E59" s="3" t="s">
        <v>627</v>
      </c>
      <c r="F59" s="3" t="s">
        <v>584</v>
      </c>
      <c r="G59" s="221" t="s">
        <v>524</v>
      </c>
      <c r="H59" s="221" t="s">
        <v>524</v>
      </c>
      <c r="I59" s="221" t="s">
        <v>524</v>
      </c>
      <c r="J59" s="221" t="s">
        <v>524</v>
      </c>
      <c r="K59" s="221" t="s">
        <v>524</v>
      </c>
      <c r="L59" s="221" t="s">
        <v>524</v>
      </c>
      <c r="M59" s="221" t="s">
        <v>524</v>
      </c>
      <c r="N59" s="214"/>
      <c r="O59" s="214"/>
      <c r="P59" s="215"/>
      <c r="Q59" s="215"/>
      <c r="R59" s="215"/>
      <c r="S59" s="215"/>
      <c r="T59" s="215"/>
      <c r="U59" s="215"/>
      <c r="V59" s="215"/>
      <c r="W59" s="215"/>
      <c r="X59" s="215"/>
      <c r="Y59" s="215"/>
      <c r="Z59" s="215"/>
      <c r="AA59" s="215"/>
      <c r="AB59" s="215"/>
      <c r="AC59" s="215"/>
      <c r="AD59" s="215"/>
      <c r="AE59" s="215"/>
      <c r="AF59" s="215"/>
      <c r="AG59" s="215"/>
      <c r="AH59" s="215"/>
    </row>
    <row r="60" spans="1:34" s="222" customFormat="1">
      <c r="A60" s="1"/>
      <c r="B60" s="1"/>
      <c r="C60" s="3" t="s">
        <v>86</v>
      </c>
      <c r="D60" s="3" t="s">
        <v>94</v>
      </c>
      <c r="E60" s="3" t="s">
        <v>95</v>
      </c>
      <c r="F60" s="3" t="s">
        <v>628</v>
      </c>
      <c r="G60" s="221" t="s">
        <v>524</v>
      </c>
      <c r="H60" s="221" t="s">
        <v>524</v>
      </c>
      <c r="I60" s="221" t="s">
        <v>524</v>
      </c>
      <c r="J60" s="221" t="s">
        <v>524</v>
      </c>
      <c r="K60" s="221" t="s">
        <v>524</v>
      </c>
      <c r="L60" s="221" t="s">
        <v>524</v>
      </c>
      <c r="M60" s="221" t="s">
        <v>524</v>
      </c>
      <c r="N60" s="214">
        <v>5</v>
      </c>
      <c r="O60" s="214" t="s">
        <v>653</v>
      </c>
      <c r="P60" s="215"/>
      <c r="Q60" s="215"/>
      <c r="R60" s="215"/>
      <c r="S60" s="215"/>
      <c r="T60" s="215"/>
      <c r="U60" s="215"/>
      <c r="V60" s="215"/>
      <c r="W60" s="215"/>
      <c r="X60" s="215"/>
      <c r="Y60" s="215"/>
      <c r="Z60" s="215"/>
      <c r="AA60" s="215"/>
      <c r="AB60" s="215"/>
      <c r="AC60" s="215"/>
      <c r="AD60" s="215"/>
      <c r="AE60" s="215"/>
      <c r="AF60" s="215"/>
      <c r="AG60" s="215"/>
      <c r="AH60" s="215"/>
    </row>
    <row r="61" spans="1:34" s="222" customFormat="1">
      <c r="A61" s="1"/>
      <c r="B61" s="1"/>
      <c r="C61" s="3" t="s">
        <v>86</v>
      </c>
      <c r="D61" s="3" t="s">
        <v>96</v>
      </c>
      <c r="E61" s="3" t="s">
        <v>97</v>
      </c>
      <c r="F61" s="3" t="s">
        <v>628</v>
      </c>
      <c r="G61" s="221" t="s">
        <v>524</v>
      </c>
      <c r="H61" s="221" t="s">
        <v>524</v>
      </c>
      <c r="I61" s="221" t="s">
        <v>524</v>
      </c>
      <c r="J61" s="221" t="s">
        <v>524</v>
      </c>
      <c r="K61" s="221" t="s">
        <v>524</v>
      </c>
      <c r="L61" s="221" t="s">
        <v>524</v>
      </c>
      <c r="M61" s="221" t="s">
        <v>524</v>
      </c>
      <c r="N61" s="214" t="s">
        <v>653</v>
      </c>
      <c r="O61" s="214" t="s">
        <v>653</v>
      </c>
      <c r="P61" s="215"/>
      <c r="Q61" s="215"/>
      <c r="R61" s="215"/>
      <c r="S61" s="215"/>
      <c r="T61" s="215"/>
      <c r="U61" s="215"/>
      <c r="V61" s="215"/>
      <c r="W61" s="215"/>
      <c r="X61" s="215"/>
      <c r="Y61" s="215"/>
      <c r="Z61" s="215"/>
      <c r="AA61" s="215"/>
      <c r="AB61" s="215"/>
      <c r="AC61" s="215"/>
      <c r="AD61" s="215"/>
      <c r="AE61" s="215"/>
      <c r="AF61" s="215"/>
      <c r="AG61" s="215"/>
      <c r="AH61" s="215"/>
    </row>
    <row r="62" spans="1:34" s="222" customFormat="1">
      <c r="A62" s="1"/>
      <c r="B62" s="1"/>
      <c r="C62" s="3" t="s">
        <v>86</v>
      </c>
      <c r="D62" s="3" t="s">
        <v>98</v>
      </c>
      <c r="E62" s="3" t="s">
        <v>99</v>
      </c>
      <c r="F62" s="3" t="s">
        <v>628</v>
      </c>
      <c r="G62" s="221" t="s">
        <v>524</v>
      </c>
      <c r="H62" s="221" t="s">
        <v>524</v>
      </c>
      <c r="I62" s="221" t="s">
        <v>524</v>
      </c>
      <c r="J62" s="221" t="s">
        <v>524</v>
      </c>
      <c r="K62" s="221" t="s">
        <v>524</v>
      </c>
      <c r="L62" s="221" t="s">
        <v>524</v>
      </c>
      <c r="M62" s="221" t="s">
        <v>524</v>
      </c>
      <c r="N62" s="214" t="s">
        <v>653</v>
      </c>
      <c r="O62" s="214" t="s">
        <v>653</v>
      </c>
      <c r="P62" s="215"/>
      <c r="Q62" s="215"/>
      <c r="R62" s="215"/>
      <c r="S62" s="215"/>
      <c r="T62" s="215"/>
      <c r="U62" s="215"/>
      <c r="V62" s="215"/>
      <c r="W62" s="215"/>
      <c r="X62" s="215"/>
      <c r="Y62" s="215"/>
      <c r="Z62" s="215"/>
      <c r="AA62" s="215"/>
      <c r="AB62" s="215"/>
      <c r="AC62" s="215"/>
      <c r="AD62" s="215"/>
      <c r="AE62" s="215"/>
      <c r="AF62" s="215"/>
      <c r="AG62" s="215"/>
      <c r="AH62" s="215"/>
    </row>
    <row r="63" spans="1:34" s="222" customFormat="1">
      <c r="A63" s="1"/>
      <c r="B63" s="1"/>
      <c r="C63" s="3" t="s">
        <v>86</v>
      </c>
      <c r="D63" s="3" t="s">
        <v>100</v>
      </c>
      <c r="E63" s="3" t="s">
        <v>101</v>
      </c>
      <c r="F63" s="3" t="s">
        <v>628</v>
      </c>
      <c r="G63" s="221" t="s">
        <v>524</v>
      </c>
      <c r="H63" s="221" t="s">
        <v>524</v>
      </c>
      <c r="I63" s="221" t="s">
        <v>524</v>
      </c>
      <c r="J63" s="221" t="s">
        <v>524</v>
      </c>
      <c r="K63" s="221" t="s">
        <v>524</v>
      </c>
      <c r="L63" s="221" t="s">
        <v>524</v>
      </c>
      <c r="M63" s="221" t="s">
        <v>524</v>
      </c>
      <c r="N63" s="214">
        <v>35</v>
      </c>
      <c r="O63" s="214">
        <v>45</v>
      </c>
      <c r="P63" s="215"/>
      <c r="Q63" s="215"/>
      <c r="R63" s="215"/>
      <c r="S63" s="215"/>
      <c r="T63" s="215"/>
      <c r="U63" s="215"/>
      <c r="V63" s="215"/>
      <c r="W63" s="215"/>
      <c r="X63" s="215"/>
      <c r="Y63" s="215"/>
      <c r="Z63" s="215"/>
      <c r="AA63" s="215"/>
      <c r="AB63" s="215"/>
      <c r="AC63" s="215"/>
      <c r="AD63" s="215"/>
      <c r="AE63" s="215"/>
      <c r="AF63" s="215"/>
      <c r="AG63" s="215"/>
      <c r="AH63" s="215"/>
    </row>
    <row r="64" spans="1:34" s="222" customFormat="1">
      <c r="A64" s="1"/>
      <c r="B64" s="1"/>
      <c r="C64" s="3" t="s">
        <v>86</v>
      </c>
      <c r="D64" s="3" t="s">
        <v>102</v>
      </c>
      <c r="E64" s="3" t="s">
        <v>103</v>
      </c>
      <c r="F64" s="3" t="s">
        <v>628</v>
      </c>
      <c r="G64" s="221" t="s">
        <v>524</v>
      </c>
      <c r="H64" s="221" t="s">
        <v>524</v>
      </c>
      <c r="I64" s="221" t="s">
        <v>524</v>
      </c>
      <c r="J64" s="221" t="s">
        <v>524</v>
      </c>
      <c r="K64" s="221" t="s">
        <v>524</v>
      </c>
      <c r="L64" s="221" t="s">
        <v>524</v>
      </c>
      <c r="M64" s="221" t="s">
        <v>524</v>
      </c>
      <c r="N64" s="214" t="s">
        <v>653</v>
      </c>
      <c r="O64" s="214" t="s">
        <v>653</v>
      </c>
      <c r="P64" s="215"/>
      <c r="Q64" s="215"/>
      <c r="R64" s="215"/>
      <c r="S64" s="215"/>
      <c r="T64" s="215"/>
      <c r="U64" s="215"/>
      <c r="V64" s="215"/>
      <c r="W64" s="215"/>
      <c r="X64" s="215"/>
      <c r="Y64" s="215"/>
      <c r="Z64" s="215"/>
      <c r="AA64" s="215"/>
      <c r="AB64" s="215"/>
      <c r="AC64" s="215"/>
      <c r="AD64" s="215"/>
      <c r="AE64" s="215"/>
      <c r="AF64" s="215"/>
      <c r="AG64" s="215"/>
      <c r="AH64" s="215"/>
    </row>
    <row r="65" spans="1:34" s="222" customFormat="1">
      <c r="A65" s="1"/>
      <c r="B65" s="1"/>
      <c r="C65" s="3" t="s">
        <v>86</v>
      </c>
      <c r="D65" s="3" t="s">
        <v>104</v>
      </c>
      <c r="E65" s="3" t="s">
        <v>105</v>
      </c>
      <c r="F65" s="3" t="s">
        <v>628</v>
      </c>
      <c r="G65" s="221" t="s">
        <v>524</v>
      </c>
      <c r="H65" s="221" t="s">
        <v>524</v>
      </c>
      <c r="I65" s="221" t="s">
        <v>524</v>
      </c>
      <c r="J65" s="221" t="s">
        <v>524</v>
      </c>
      <c r="K65" s="221" t="s">
        <v>524</v>
      </c>
      <c r="L65" s="221" t="s">
        <v>524</v>
      </c>
      <c r="M65" s="221" t="s">
        <v>524</v>
      </c>
      <c r="N65" s="214" t="s">
        <v>653</v>
      </c>
      <c r="O65" s="214" t="s">
        <v>653</v>
      </c>
      <c r="P65" s="215"/>
      <c r="Q65" s="215"/>
      <c r="R65" s="215"/>
      <c r="S65" s="215"/>
      <c r="T65" s="215"/>
      <c r="U65" s="215"/>
      <c r="V65" s="215"/>
      <c r="W65" s="215"/>
      <c r="X65" s="215"/>
      <c r="Y65" s="215"/>
      <c r="Z65" s="215"/>
      <c r="AA65" s="215"/>
      <c r="AB65" s="215"/>
      <c r="AC65" s="215"/>
      <c r="AD65" s="215"/>
      <c r="AE65" s="215"/>
      <c r="AF65" s="215"/>
      <c r="AG65" s="215"/>
      <c r="AH65" s="215"/>
    </row>
    <row r="66" spans="1:34" s="222" customFormat="1">
      <c r="A66" s="1"/>
      <c r="B66" s="1"/>
      <c r="C66" s="3" t="s">
        <v>86</v>
      </c>
      <c r="D66" s="3" t="s">
        <v>106</v>
      </c>
      <c r="E66" s="3" t="s">
        <v>107</v>
      </c>
      <c r="F66" s="3" t="s">
        <v>628</v>
      </c>
      <c r="G66" s="221" t="s">
        <v>524</v>
      </c>
      <c r="H66" s="221" t="s">
        <v>524</v>
      </c>
      <c r="I66" s="221" t="s">
        <v>524</v>
      </c>
      <c r="J66" s="221" t="s">
        <v>524</v>
      </c>
      <c r="K66" s="221" t="s">
        <v>524</v>
      </c>
      <c r="L66" s="221" t="s">
        <v>524</v>
      </c>
      <c r="M66" s="221" t="s">
        <v>524</v>
      </c>
      <c r="N66" s="214">
        <v>40</v>
      </c>
      <c r="O66" s="214">
        <v>70</v>
      </c>
      <c r="P66" s="215"/>
      <c r="Q66" s="215"/>
      <c r="R66" s="215"/>
      <c r="S66" s="215"/>
      <c r="T66" s="215"/>
      <c r="U66" s="215"/>
      <c r="V66" s="215"/>
      <c r="W66" s="215"/>
      <c r="X66" s="215"/>
      <c r="Y66" s="215"/>
      <c r="Z66" s="215"/>
      <c r="AA66" s="215"/>
      <c r="AB66" s="215"/>
      <c r="AC66" s="215"/>
      <c r="AD66" s="215"/>
      <c r="AE66" s="215"/>
      <c r="AF66" s="215"/>
      <c r="AG66" s="215"/>
      <c r="AH66" s="215"/>
    </row>
    <row r="67" spans="1:34" s="222" customFormat="1">
      <c r="A67" s="1"/>
      <c r="B67" s="1"/>
      <c r="C67" s="3" t="s">
        <v>86</v>
      </c>
      <c r="D67" s="3" t="s">
        <v>108</v>
      </c>
      <c r="E67" s="3" t="s">
        <v>109</v>
      </c>
      <c r="F67" s="3" t="s">
        <v>628</v>
      </c>
      <c r="G67" s="221" t="s">
        <v>524</v>
      </c>
      <c r="H67" s="221" t="s">
        <v>524</v>
      </c>
      <c r="I67" s="221" t="s">
        <v>524</v>
      </c>
      <c r="J67" s="221" t="s">
        <v>524</v>
      </c>
      <c r="K67" s="221" t="s">
        <v>524</v>
      </c>
      <c r="L67" s="221" t="s">
        <v>524</v>
      </c>
      <c r="M67" s="221" t="s">
        <v>524</v>
      </c>
      <c r="N67" s="214">
        <v>110</v>
      </c>
      <c r="O67" s="214">
        <v>275</v>
      </c>
      <c r="P67" s="215"/>
      <c r="Q67" s="215"/>
      <c r="R67" s="215"/>
      <c r="S67" s="215"/>
      <c r="T67" s="215"/>
      <c r="U67" s="215"/>
      <c r="V67" s="215"/>
      <c r="W67" s="215"/>
      <c r="X67" s="215"/>
      <c r="Y67" s="215"/>
      <c r="Z67" s="215"/>
      <c r="AA67" s="215"/>
      <c r="AB67" s="215"/>
      <c r="AC67" s="215"/>
      <c r="AD67" s="215"/>
      <c r="AE67" s="215"/>
      <c r="AF67" s="215"/>
      <c r="AG67" s="215"/>
      <c r="AH67" s="215"/>
    </row>
    <row r="68" spans="1:34" s="222" customFormat="1">
      <c r="A68" s="1"/>
      <c r="B68" s="1"/>
      <c r="C68" s="3" t="s">
        <v>86</v>
      </c>
      <c r="D68" s="3" t="s">
        <v>110</v>
      </c>
      <c r="E68" s="3" t="s">
        <v>111</v>
      </c>
      <c r="F68" s="3" t="s">
        <v>628</v>
      </c>
      <c r="G68" s="221" t="s">
        <v>524</v>
      </c>
      <c r="H68" s="221" t="s">
        <v>524</v>
      </c>
      <c r="I68" s="221" t="s">
        <v>524</v>
      </c>
      <c r="J68" s="221" t="s">
        <v>524</v>
      </c>
      <c r="K68" s="221" t="s">
        <v>524</v>
      </c>
      <c r="L68" s="221" t="s">
        <v>524</v>
      </c>
      <c r="M68" s="221" t="s">
        <v>524</v>
      </c>
      <c r="N68" s="214">
        <v>280</v>
      </c>
      <c r="O68" s="214">
        <v>390</v>
      </c>
      <c r="P68" s="215"/>
      <c r="Q68" s="215"/>
      <c r="R68" s="215"/>
      <c r="S68" s="215"/>
      <c r="T68" s="215"/>
      <c r="U68" s="215"/>
      <c r="V68" s="215"/>
      <c r="W68" s="215"/>
      <c r="X68" s="215"/>
      <c r="Y68" s="215"/>
      <c r="Z68" s="215"/>
      <c r="AA68" s="215"/>
      <c r="AB68" s="215"/>
      <c r="AC68" s="215"/>
      <c r="AD68" s="215"/>
      <c r="AE68" s="215"/>
      <c r="AF68" s="215"/>
      <c r="AG68" s="215"/>
      <c r="AH68" s="215"/>
    </row>
    <row r="69" spans="1:34" s="222" customFormat="1">
      <c r="A69" s="1"/>
      <c r="B69" s="1"/>
      <c r="C69" s="3" t="s">
        <v>86</v>
      </c>
      <c r="D69" s="3" t="s">
        <v>112</v>
      </c>
      <c r="E69" s="3" t="s">
        <v>113</v>
      </c>
      <c r="F69" s="3" t="s">
        <v>628</v>
      </c>
      <c r="G69" s="221" t="s">
        <v>524</v>
      </c>
      <c r="H69" s="221" t="s">
        <v>524</v>
      </c>
      <c r="I69" s="221" t="s">
        <v>524</v>
      </c>
      <c r="J69" s="221" t="s">
        <v>524</v>
      </c>
      <c r="K69" s="221" t="s">
        <v>524</v>
      </c>
      <c r="L69" s="221" t="s">
        <v>524</v>
      </c>
      <c r="M69" s="221" t="s">
        <v>524</v>
      </c>
      <c r="N69" s="214">
        <v>95</v>
      </c>
      <c r="O69" s="214">
        <v>210</v>
      </c>
      <c r="P69" s="215"/>
      <c r="Q69" s="215"/>
      <c r="R69" s="215"/>
      <c r="S69" s="215"/>
      <c r="T69" s="215"/>
      <c r="U69" s="215"/>
      <c r="V69" s="215"/>
      <c r="W69" s="215"/>
      <c r="X69" s="215"/>
      <c r="Y69" s="215"/>
      <c r="Z69" s="215"/>
      <c r="AA69" s="215"/>
      <c r="AB69" s="215"/>
      <c r="AC69" s="215"/>
      <c r="AD69" s="215"/>
      <c r="AE69" s="215"/>
      <c r="AF69" s="215"/>
      <c r="AG69" s="215"/>
      <c r="AH69" s="215"/>
    </row>
    <row r="70" spans="1:34" s="222" customFormat="1">
      <c r="A70" s="1"/>
      <c r="B70" s="1"/>
      <c r="C70" s="3" t="s">
        <v>86</v>
      </c>
      <c r="D70" s="3" t="s">
        <v>114</v>
      </c>
      <c r="E70" s="3" t="s">
        <v>115</v>
      </c>
      <c r="F70" s="3" t="s">
        <v>628</v>
      </c>
      <c r="G70" s="221" t="s">
        <v>524</v>
      </c>
      <c r="H70" s="221" t="s">
        <v>524</v>
      </c>
      <c r="I70" s="221" t="s">
        <v>524</v>
      </c>
      <c r="J70" s="221" t="s">
        <v>524</v>
      </c>
      <c r="K70" s="221" t="s">
        <v>524</v>
      </c>
      <c r="L70" s="221" t="s">
        <v>524</v>
      </c>
      <c r="M70" s="221" t="s">
        <v>524</v>
      </c>
      <c r="N70" s="214">
        <v>285</v>
      </c>
      <c r="O70" s="214">
        <v>390</v>
      </c>
      <c r="P70" s="215"/>
      <c r="Q70" s="215"/>
      <c r="R70" s="215"/>
      <c r="S70" s="215"/>
      <c r="T70" s="215"/>
      <c r="U70" s="215"/>
      <c r="V70" s="215"/>
      <c r="W70" s="215"/>
      <c r="X70" s="215"/>
      <c r="Y70" s="215"/>
      <c r="Z70" s="215"/>
      <c r="AA70" s="215"/>
      <c r="AB70" s="215"/>
      <c r="AC70" s="215"/>
      <c r="AD70" s="215"/>
      <c r="AE70" s="215"/>
      <c r="AF70" s="215"/>
      <c r="AG70" s="215"/>
      <c r="AH70" s="215"/>
    </row>
    <row r="71" spans="1:34" s="222" customFormat="1">
      <c r="A71" s="1"/>
      <c r="B71" s="1"/>
      <c r="C71" s="3" t="s">
        <v>86</v>
      </c>
      <c r="D71" s="3" t="s">
        <v>116</v>
      </c>
      <c r="E71" s="3" t="s">
        <v>117</v>
      </c>
      <c r="F71" s="3" t="s">
        <v>628</v>
      </c>
      <c r="G71" s="221" t="s">
        <v>524</v>
      </c>
      <c r="H71" s="221" t="s">
        <v>524</v>
      </c>
      <c r="I71" s="221" t="s">
        <v>524</v>
      </c>
      <c r="J71" s="221" t="s">
        <v>524</v>
      </c>
      <c r="K71" s="221" t="s">
        <v>524</v>
      </c>
      <c r="L71" s="221" t="s">
        <v>524</v>
      </c>
      <c r="M71" s="221" t="s">
        <v>524</v>
      </c>
      <c r="N71" s="214">
        <v>80</v>
      </c>
      <c r="O71" s="214">
        <v>115</v>
      </c>
      <c r="P71" s="215"/>
      <c r="Q71" s="215"/>
      <c r="R71" s="215"/>
      <c r="S71" s="215"/>
      <c r="T71" s="215"/>
      <c r="U71" s="215"/>
      <c r="V71" s="215"/>
      <c r="W71" s="215"/>
      <c r="X71" s="215"/>
      <c r="Y71" s="215"/>
      <c r="Z71" s="215"/>
      <c r="AA71" s="215"/>
      <c r="AB71" s="215"/>
      <c r="AC71" s="215"/>
      <c r="AD71" s="215"/>
      <c r="AE71" s="215"/>
      <c r="AF71" s="215"/>
      <c r="AG71" s="215"/>
      <c r="AH71" s="215"/>
    </row>
    <row r="72" spans="1:34" s="222" customFormat="1">
      <c r="A72" s="1"/>
      <c r="B72" s="1"/>
      <c r="C72" s="3" t="s">
        <v>86</v>
      </c>
      <c r="D72" s="3" t="s">
        <v>118</v>
      </c>
      <c r="E72" s="3" t="s">
        <v>119</v>
      </c>
      <c r="F72" s="3" t="s">
        <v>628</v>
      </c>
      <c r="G72" s="221" t="s">
        <v>524</v>
      </c>
      <c r="H72" s="221" t="s">
        <v>524</v>
      </c>
      <c r="I72" s="221" t="s">
        <v>524</v>
      </c>
      <c r="J72" s="221" t="s">
        <v>524</v>
      </c>
      <c r="K72" s="221" t="s">
        <v>524</v>
      </c>
      <c r="L72" s="221" t="s">
        <v>524</v>
      </c>
      <c r="M72" s="221" t="s">
        <v>524</v>
      </c>
      <c r="N72" s="214">
        <v>140</v>
      </c>
      <c r="O72" s="214">
        <v>80</v>
      </c>
      <c r="P72" s="215"/>
      <c r="Q72" s="215"/>
      <c r="R72" s="215"/>
      <c r="S72" s="215"/>
      <c r="T72" s="215"/>
      <c r="U72" s="215"/>
      <c r="V72" s="215"/>
      <c r="W72" s="215"/>
      <c r="X72" s="215"/>
      <c r="Y72" s="215"/>
      <c r="Z72" s="215"/>
      <c r="AA72" s="215"/>
      <c r="AB72" s="215"/>
      <c r="AC72" s="215"/>
      <c r="AD72" s="215"/>
      <c r="AE72" s="215"/>
      <c r="AF72" s="215"/>
      <c r="AG72" s="215"/>
      <c r="AH72" s="215"/>
    </row>
    <row r="73" spans="1:34" s="222" customFormat="1">
      <c r="A73" s="1"/>
      <c r="B73" s="1"/>
      <c r="C73" s="3" t="s">
        <v>86</v>
      </c>
      <c r="D73" s="3" t="s">
        <v>120</v>
      </c>
      <c r="E73" s="3" t="s">
        <v>121</v>
      </c>
      <c r="F73" s="3" t="s">
        <v>628</v>
      </c>
      <c r="G73" s="221" t="s">
        <v>524</v>
      </c>
      <c r="H73" s="221" t="s">
        <v>524</v>
      </c>
      <c r="I73" s="221" t="s">
        <v>524</v>
      </c>
      <c r="J73" s="221" t="s">
        <v>524</v>
      </c>
      <c r="K73" s="221" t="s">
        <v>524</v>
      </c>
      <c r="L73" s="221" t="s">
        <v>524</v>
      </c>
      <c r="M73" s="221" t="s">
        <v>524</v>
      </c>
      <c r="N73" s="214">
        <v>55</v>
      </c>
      <c r="O73" s="214">
        <v>120</v>
      </c>
      <c r="P73" s="215"/>
      <c r="Q73" s="215"/>
      <c r="R73" s="215"/>
      <c r="S73" s="215"/>
      <c r="T73" s="215"/>
      <c r="U73" s="215"/>
      <c r="V73" s="215"/>
      <c r="W73" s="215"/>
      <c r="X73" s="215"/>
      <c r="Y73" s="215"/>
      <c r="Z73" s="215"/>
      <c r="AA73" s="215"/>
      <c r="AB73" s="215"/>
      <c r="AC73" s="215"/>
      <c r="AD73" s="215"/>
      <c r="AE73" s="215"/>
      <c r="AF73" s="215"/>
      <c r="AG73" s="215"/>
      <c r="AH73" s="215"/>
    </row>
    <row r="74" spans="1:34" s="222" customFormat="1">
      <c r="A74" s="1"/>
      <c r="B74" s="1"/>
      <c r="C74" s="3" t="s">
        <v>86</v>
      </c>
      <c r="D74" s="3" t="s">
        <v>122</v>
      </c>
      <c r="E74" s="3" t="s">
        <v>123</v>
      </c>
      <c r="F74" s="3" t="s">
        <v>628</v>
      </c>
      <c r="G74" s="221" t="s">
        <v>524</v>
      </c>
      <c r="H74" s="221" t="s">
        <v>524</v>
      </c>
      <c r="I74" s="221" t="s">
        <v>524</v>
      </c>
      <c r="J74" s="221" t="s">
        <v>524</v>
      </c>
      <c r="K74" s="221" t="s">
        <v>524</v>
      </c>
      <c r="L74" s="221" t="s">
        <v>524</v>
      </c>
      <c r="M74" s="221" t="s">
        <v>524</v>
      </c>
      <c r="N74" s="214">
        <v>50</v>
      </c>
      <c r="O74" s="214">
        <v>80</v>
      </c>
      <c r="P74" s="215"/>
      <c r="Q74" s="215"/>
      <c r="R74" s="215"/>
      <c r="S74" s="215"/>
      <c r="T74" s="215"/>
      <c r="U74" s="215"/>
      <c r="V74" s="215"/>
      <c r="W74" s="215"/>
      <c r="X74" s="215"/>
      <c r="Y74" s="215"/>
      <c r="Z74" s="215"/>
      <c r="AA74" s="215"/>
      <c r="AB74" s="215"/>
      <c r="AC74" s="215"/>
      <c r="AD74" s="215"/>
      <c r="AE74" s="215"/>
      <c r="AF74" s="215"/>
      <c r="AG74" s="215"/>
      <c r="AH74" s="215"/>
    </row>
    <row r="75" spans="1:34" s="222" customFormat="1">
      <c r="A75" s="1"/>
      <c r="B75" s="1"/>
      <c r="C75" s="3" t="s">
        <v>86</v>
      </c>
      <c r="D75" s="3" t="s">
        <v>124</v>
      </c>
      <c r="E75" s="3" t="s">
        <v>125</v>
      </c>
      <c r="F75" s="3" t="s">
        <v>628</v>
      </c>
      <c r="G75" s="221" t="s">
        <v>524</v>
      </c>
      <c r="H75" s="221" t="s">
        <v>524</v>
      </c>
      <c r="I75" s="221" t="s">
        <v>524</v>
      </c>
      <c r="J75" s="221" t="s">
        <v>524</v>
      </c>
      <c r="K75" s="221" t="s">
        <v>524</v>
      </c>
      <c r="L75" s="221" t="s">
        <v>524</v>
      </c>
      <c r="M75" s="221" t="s">
        <v>524</v>
      </c>
      <c r="N75" s="214">
        <v>60</v>
      </c>
      <c r="O75" s="214">
        <v>115</v>
      </c>
      <c r="P75" s="215"/>
      <c r="Q75" s="215"/>
      <c r="R75" s="215"/>
      <c r="S75" s="215"/>
      <c r="T75" s="215"/>
      <c r="U75" s="215"/>
      <c r="V75" s="215"/>
      <c r="W75" s="215"/>
      <c r="X75" s="215"/>
      <c r="Y75" s="215"/>
      <c r="Z75" s="215"/>
      <c r="AA75" s="215"/>
      <c r="AB75" s="215"/>
      <c r="AC75" s="215"/>
      <c r="AD75" s="215"/>
      <c r="AE75" s="215"/>
      <c r="AF75" s="215"/>
      <c r="AG75" s="215"/>
      <c r="AH75" s="215"/>
    </row>
    <row r="76" spans="1:34" s="222" customFormat="1">
      <c r="A76" s="1"/>
      <c r="B76" s="1"/>
      <c r="C76" s="3" t="s">
        <v>86</v>
      </c>
      <c r="D76" s="3" t="s">
        <v>126</v>
      </c>
      <c r="E76" s="3" t="s">
        <v>127</v>
      </c>
      <c r="F76" s="3" t="s">
        <v>628</v>
      </c>
      <c r="G76" s="221" t="s">
        <v>524</v>
      </c>
      <c r="H76" s="221" t="s">
        <v>524</v>
      </c>
      <c r="I76" s="221" t="s">
        <v>524</v>
      </c>
      <c r="J76" s="221" t="s">
        <v>524</v>
      </c>
      <c r="K76" s="221" t="s">
        <v>524</v>
      </c>
      <c r="L76" s="221" t="s">
        <v>524</v>
      </c>
      <c r="M76" s="221" t="s">
        <v>524</v>
      </c>
      <c r="N76" s="214">
        <v>160</v>
      </c>
      <c r="O76" s="214">
        <v>125</v>
      </c>
      <c r="P76" s="215"/>
      <c r="Q76" s="215"/>
      <c r="R76" s="215"/>
      <c r="S76" s="215"/>
      <c r="T76" s="215"/>
      <c r="U76" s="215"/>
      <c r="V76" s="215"/>
      <c r="W76" s="215"/>
      <c r="X76" s="215"/>
      <c r="Y76" s="215"/>
      <c r="Z76" s="215"/>
      <c r="AA76" s="215"/>
      <c r="AB76" s="215"/>
      <c r="AC76" s="215"/>
      <c r="AD76" s="215"/>
      <c r="AE76" s="215"/>
      <c r="AF76" s="215"/>
      <c r="AG76" s="215"/>
      <c r="AH76" s="215"/>
    </row>
    <row r="77" spans="1:34" s="222" customFormat="1">
      <c r="A77" s="1"/>
      <c r="B77" s="1"/>
      <c r="C77" s="3" t="s">
        <v>86</v>
      </c>
      <c r="D77" s="3" t="s">
        <v>128</v>
      </c>
      <c r="E77" s="3" t="s">
        <v>129</v>
      </c>
      <c r="F77" s="3" t="s">
        <v>628</v>
      </c>
      <c r="G77" s="221" t="s">
        <v>524</v>
      </c>
      <c r="H77" s="221" t="s">
        <v>524</v>
      </c>
      <c r="I77" s="221" t="s">
        <v>524</v>
      </c>
      <c r="J77" s="221" t="s">
        <v>524</v>
      </c>
      <c r="K77" s="221" t="s">
        <v>524</v>
      </c>
      <c r="L77" s="221" t="s">
        <v>524</v>
      </c>
      <c r="M77" s="221" t="s">
        <v>524</v>
      </c>
      <c r="N77" s="214">
        <v>30</v>
      </c>
      <c r="O77" s="214">
        <v>95</v>
      </c>
      <c r="P77" s="215"/>
      <c r="Q77" s="215"/>
      <c r="R77" s="215"/>
      <c r="S77" s="215"/>
      <c r="T77" s="215"/>
      <c r="U77" s="215"/>
      <c r="V77" s="215"/>
      <c r="W77" s="215"/>
      <c r="X77" s="215"/>
      <c r="Y77" s="215"/>
      <c r="Z77" s="215"/>
      <c r="AA77" s="215"/>
      <c r="AB77" s="215"/>
      <c r="AC77" s="215"/>
      <c r="AD77" s="215"/>
      <c r="AE77" s="215"/>
      <c r="AF77" s="215"/>
      <c r="AG77" s="215"/>
      <c r="AH77" s="215"/>
    </row>
    <row r="78" spans="1:34" s="222" customFormat="1">
      <c r="A78" s="1"/>
      <c r="B78" s="1"/>
      <c r="C78" s="3" t="s">
        <v>86</v>
      </c>
      <c r="D78" s="3" t="s">
        <v>130</v>
      </c>
      <c r="E78" s="3" t="s">
        <v>131</v>
      </c>
      <c r="F78" s="3" t="s">
        <v>628</v>
      </c>
      <c r="G78" s="221" t="s">
        <v>524</v>
      </c>
      <c r="H78" s="221" t="s">
        <v>524</v>
      </c>
      <c r="I78" s="221" t="s">
        <v>524</v>
      </c>
      <c r="J78" s="221" t="s">
        <v>524</v>
      </c>
      <c r="K78" s="221" t="s">
        <v>524</v>
      </c>
      <c r="L78" s="221" t="s">
        <v>524</v>
      </c>
      <c r="M78" s="221" t="s">
        <v>524</v>
      </c>
      <c r="N78" s="214">
        <v>65</v>
      </c>
      <c r="O78" s="214">
        <v>165</v>
      </c>
      <c r="P78" s="215"/>
      <c r="Q78" s="215"/>
      <c r="R78" s="215"/>
      <c r="S78" s="215"/>
      <c r="T78" s="215"/>
      <c r="U78" s="215"/>
      <c r="V78" s="215"/>
      <c r="W78" s="215"/>
      <c r="X78" s="215"/>
      <c r="Y78" s="215"/>
      <c r="Z78" s="215"/>
      <c r="AA78" s="215"/>
      <c r="AB78" s="215"/>
      <c r="AC78" s="215"/>
      <c r="AD78" s="215"/>
      <c r="AE78" s="215"/>
      <c r="AF78" s="215"/>
      <c r="AG78" s="215"/>
      <c r="AH78" s="215"/>
    </row>
    <row r="79" spans="1:34" s="222" customFormat="1">
      <c r="A79" s="1"/>
      <c r="B79" s="1"/>
      <c r="C79" s="3" t="s">
        <v>86</v>
      </c>
      <c r="D79" s="3" t="s">
        <v>132</v>
      </c>
      <c r="E79" s="3" t="s">
        <v>133</v>
      </c>
      <c r="F79" s="3" t="s">
        <v>628</v>
      </c>
      <c r="G79" s="221" t="s">
        <v>524</v>
      </c>
      <c r="H79" s="221" t="s">
        <v>524</v>
      </c>
      <c r="I79" s="221" t="s">
        <v>524</v>
      </c>
      <c r="J79" s="221" t="s">
        <v>524</v>
      </c>
      <c r="K79" s="221" t="s">
        <v>524</v>
      </c>
      <c r="L79" s="221" t="s">
        <v>524</v>
      </c>
      <c r="M79" s="221" t="s">
        <v>524</v>
      </c>
      <c r="N79" s="214">
        <v>55</v>
      </c>
      <c r="O79" s="214">
        <v>70</v>
      </c>
      <c r="P79" s="215"/>
      <c r="Q79" s="215"/>
      <c r="R79" s="215"/>
      <c r="S79" s="215"/>
      <c r="T79" s="215"/>
      <c r="U79" s="215"/>
      <c r="V79" s="215"/>
      <c r="W79" s="215"/>
      <c r="X79" s="215"/>
      <c r="Y79" s="215"/>
      <c r="Z79" s="215"/>
      <c r="AA79" s="215"/>
      <c r="AB79" s="215"/>
      <c r="AC79" s="215"/>
      <c r="AD79" s="215"/>
      <c r="AE79" s="215"/>
      <c r="AF79" s="215"/>
      <c r="AG79" s="215"/>
      <c r="AH79" s="215"/>
    </row>
    <row r="80" spans="1:34" s="222" customFormat="1">
      <c r="A80" s="1"/>
      <c r="B80" s="1"/>
      <c r="C80" s="3" t="s">
        <v>86</v>
      </c>
      <c r="D80" s="3" t="s">
        <v>134</v>
      </c>
      <c r="E80" s="3" t="s">
        <v>135</v>
      </c>
      <c r="F80" s="3" t="s">
        <v>628</v>
      </c>
      <c r="G80" s="221" t="s">
        <v>524</v>
      </c>
      <c r="H80" s="221" t="s">
        <v>524</v>
      </c>
      <c r="I80" s="221" t="s">
        <v>524</v>
      </c>
      <c r="J80" s="221" t="s">
        <v>524</v>
      </c>
      <c r="K80" s="221" t="s">
        <v>524</v>
      </c>
      <c r="L80" s="221" t="s">
        <v>524</v>
      </c>
      <c r="M80" s="221" t="s">
        <v>524</v>
      </c>
      <c r="N80" s="214">
        <v>35</v>
      </c>
      <c r="O80" s="214">
        <v>60</v>
      </c>
      <c r="P80" s="215"/>
      <c r="Q80" s="215"/>
      <c r="R80" s="215"/>
      <c r="S80" s="215"/>
      <c r="T80" s="215"/>
      <c r="U80" s="215"/>
      <c r="V80" s="215"/>
      <c r="W80" s="215"/>
      <c r="X80" s="215"/>
      <c r="Y80" s="215"/>
      <c r="Z80" s="215"/>
      <c r="AA80" s="215"/>
      <c r="AB80" s="215"/>
      <c r="AC80" s="215"/>
      <c r="AD80" s="215"/>
      <c r="AE80" s="215"/>
      <c r="AF80" s="215"/>
      <c r="AG80" s="215"/>
      <c r="AH80" s="215"/>
    </row>
    <row r="81" spans="1:34" s="222" customFormat="1">
      <c r="A81" s="1"/>
      <c r="B81" s="1"/>
      <c r="C81" s="3" t="s">
        <v>86</v>
      </c>
      <c r="D81" s="3" t="s">
        <v>136</v>
      </c>
      <c r="E81" s="3" t="s">
        <v>137</v>
      </c>
      <c r="F81" s="3" t="s">
        <v>628</v>
      </c>
      <c r="G81" s="221" t="s">
        <v>524</v>
      </c>
      <c r="H81" s="221" t="s">
        <v>524</v>
      </c>
      <c r="I81" s="221" t="s">
        <v>524</v>
      </c>
      <c r="J81" s="221" t="s">
        <v>524</v>
      </c>
      <c r="K81" s="221" t="s">
        <v>524</v>
      </c>
      <c r="L81" s="221" t="s">
        <v>524</v>
      </c>
      <c r="M81" s="221" t="s">
        <v>524</v>
      </c>
      <c r="N81" s="214">
        <v>10</v>
      </c>
      <c r="O81" s="214">
        <v>35</v>
      </c>
      <c r="P81" s="215"/>
      <c r="Q81" s="215"/>
      <c r="R81" s="215"/>
      <c r="S81" s="215"/>
      <c r="T81" s="215"/>
      <c r="U81" s="215"/>
      <c r="V81" s="215"/>
      <c r="W81" s="215"/>
      <c r="X81" s="215"/>
      <c r="Y81" s="215"/>
      <c r="Z81" s="215"/>
      <c r="AA81" s="215"/>
      <c r="AB81" s="215"/>
      <c r="AC81" s="215"/>
      <c r="AD81" s="215"/>
      <c r="AE81" s="215"/>
      <c r="AF81" s="215"/>
      <c r="AG81" s="215"/>
      <c r="AH81" s="215"/>
    </row>
    <row r="82" spans="1:34" s="222" customFormat="1">
      <c r="A82" s="1"/>
      <c r="B82" s="1"/>
      <c r="C82" s="3" t="s">
        <v>86</v>
      </c>
      <c r="D82" s="3" t="s">
        <v>138</v>
      </c>
      <c r="E82" s="3" t="s">
        <v>139</v>
      </c>
      <c r="F82" s="3" t="s">
        <v>628</v>
      </c>
      <c r="G82" s="221" t="s">
        <v>524</v>
      </c>
      <c r="H82" s="221" t="s">
        <v>524</v>
      </c>
      <c r="I82" s="221" t="s">
        <v>524</v>
      </c>
      <c r="J82" s="221" t="s">
        <v>524</v>
      </c>
      <c r="K82" s="221" t="s">
        <v>524</v>
      </c>
      <c r="L82" s="221" t="s">
        <v>524</v>
      </c>
      <c r="M82" s="221" t="s">
        <v>524</v>
      </c>
      <c r="N82" s="214">
        <v>65</v>
      </c>
      <c r="O82" s="214">
        <v>70</v>
      </c>
      <c r="P82" s="215"/>
      <c r="Q82" s="215"/>
      <c r="R82" s="215"/>
      <c r="S82" s="215"/>
      <c r="T82" s="215"/>
      <c r="U82" s="215"/>
      <c r="V82" s="215"/>
      <c r="W82" s="215"/>
      <c r="X82" s="215"/>
      <c r="Y82" s="215"/>
      <c r="Z82" s="215"/>
      <c r="AA82" s="215"/>
      <c r="AB82" s="215"/>
      <c r="AC82" s="215"/>
      <c r="AD82" s="215"/>
      <c r="AE82" s="215"/>
      <c r="AF82" s="215"/>
      <c r="AG82" s="215"/>
      <c r="AH82" s="215"/>
    </row>
    <row r="83" spans="1:34" s="222" customFormat="1">
      <c r="A83" s="1"/>
      <c r="B83" s="1"/>
      <c r="C83" s="3" t="s">
        <v>86</v>
      </c>
      <c r="D83" s="3" t="s">
        <v>140</v>
      </c>
      <c r="E83" s="3" t="s">
        <v>141</v>
      </c>
      <c r="F83" s="3" t="s">
        <v>628</v>
      </c>
      <c r="G83" s="221" t="s">
        <v>524</v>
      </c>
      <c r="H83" s="221" t="s">
        <v>524</v>
      </c>
      <c r="I83" s="221" t="s">
        <v>524</v>
      </c>
      <c r="J83" s="221" t="s">
        <v>524</v>
      </c>
      <c r="K83" s="221" t="s">
        <v>524</v>
      </c>
      <c r="L83" s="221" t="s">
        <v>524</v>
      </c>
      <c r="M83" s="221" t="s">
        <v>524</v>
      </c>
      <c r="N83" s="214" t="s">
        <v>653</v>
      </c>
      <c r="O83" s="214" t="s">
        <v>653</v>
      </c>
      <c r="P83" s="215"/>
      <c r="Q83" s="215"/>
      <c r="R83" s="215"/>
      <c r="S83" s="215"/>
      <c r="T83" s="215"/>
      <c r="U83" s="215"/>
      <c r="V83" s="215"/>
      <c r="W83" s="215"/>
      <c r="X83" s="215"/>
      <c r="Y83" s="215"/>
      <c r="Z83" s="215"/>
      <c r="AA83" s="215"/>
      <c r="AB83" s="215"/>
      <c r="AC83" s="215"/>
      <c r="AD83" s="215"/>
      <c r="AE83" s="215"/>
      <c r="AF83" s="215"/>
      <c r="AG83" s="215"/>
      <c r="AH83" s="215"/>
    </row>
    <row r="84" spans="1:34" s="222" customFormat="1">
      <c r="A84" s="1"/>
      <c r="B84" s="1"/>
      <c r="C84" s="3" t="s">
        <v>86</v>
      </c>
      <c r="D84" s="3" t="s">
        <v>142</v>
      </c>
      <c r="E84" s="3" t="s">
        <v>143</v>
      </c>
      <c r="F84" s="3" t="s">
        <v>628</v>
      </c>
      <c r="G84" s="221" t="s">
        <v>524</v>
      </c>
      <c r="H84" s="221" t="s">
        <v>524</v>
      </c>
      <c r="I84" s="221" t="s">
        <v>524</v>
      </c>
      <c r="J84" s="221" t="s">
        <v>524</v>
      </c>
      <c r="K84" s="221" t="s">
        <v>524</v>
      </c>
      <c r="L84" s="221" t="s">
        <v>524</v>
      </c>
      <c r="M84" s="221" t="s">
        <v>524</v>
      </c>
      <c r="N84" s="214">
        <v>5</v>
      </c>
      <c r="O84" s="214">
        <v>45</v>
      </c>
      <c r="P84" s="215"/>
      <c r="Q84" s="215"/>
      <c r="R84" s="215"/>
      <c r="S84" s="215"/>
      <c r="T84" s="215"/>
      <c r="U84" s="215"/>
      <c r="V84" s="215"/>
      <c r="W84" s="215"/>
      <c r="X84" s="215"/>
      <c r="Y84" s="215"/>
      <c r="Z84" s="215"/>
      <c r="AA84" s="215"/>
      <c r="AB84" s="215"/>
      <c r="AC84" s="215"/>
      <c r="AD84" s="215"/>
      <c r="AE84" s="215"/>
      <c r="AF84" s="215"/>
      <c r="AG84" s="215"/>
      <c r="AH84" s="215"/>
    </row>
    <row r="85" spans="1:34" s="222" customFormat="1">
      <c r="A85" s="1"/>
      <c r="B85" s="1"/>
      <c r="C85" s="3" t="s">
        <v>86</v>
      </c>
      <c r="D85" s="3" t="s">
        <v>144</v>
      </c>
      <c r="E85" s="3" t="s">
        <v>145</v>
      </c>
      <c r="F85" s="3" t="s">
        <v>628</v>
      </c>
      <c r="G85" s="221" t="s">
        <v>524</v>
      </c>
      <c r="H85" s="221" t="s">
        <v>524</v>
      </c>
      <c r="I85" s="221" t="s">
        <v>524</v>
      </c>
      <c r="J85" s="221" t="s">
        <v>524</v>
      </c>
      <c r="K85" s="221" t="s">
        <v>524</v>
      </c>
      <c r="L85" s="221" t="s">
        <v>524</v>
      </c>
      <c r="M85" s="221" t="s">
        <v>524</v>
      </c>
      <c r="N85" s="214" t="s">
        <v>653</v>
      </c>
      <c r="O85" s="214">
        <v>5</v>
      </c>
      <c r="P85" s="215"/>
      <c r="Q85" s="215"/>
      <c r="R85" s="215"/>
      <c r="S85" s="215"/>
      <c r="T85" s="215"/>
      <c r="U85" s="215"/>
      <c r="V85" s="215"/>
      <c r="W85" s="215"/>
      <c r="X85" s="215"/>
      <c r="Y85" s="215"/>
      <c r="Z85" s="215"/>
      <c r="AA85" s="215"/>
      <c r="AB85" s="215"/>
      <c r="AC85" s="215"/>
      <c r="AD85" s="215"/>
      <c r="AE85" s="215"/>
      <c r="AF85" s="215"/>
      <c r="AG85" s="215"/>
      <c r="AH85" s="215"/>
    </row>
    <row r="86" spans="1:34" s="222" customFormat="1">
      <c r="A86" s="1"/>
      <c r="B86" s="1"/>
      <c r="C86" s="3" t="s">
        <v>86</v>
      </c>
      <c r="D86" s="3" t="s">
        <v>146</v>
      </c>
      <c r="E86" s="3" t="s">
        <v>147</v>
      </c>
      <c r="F86" s="3" t="s">
        <v>628</v>
      </c>
      <c r="G86" s="221" t="s">
        <v>524</v>
      </c>
      <c r="H86" s="221" t="s">
        <v>524</v>
      </c>
      <c r="I86" s="221" t="s">
        <v>524</v>
      </c>
      <c r="J86" s="221" t="s">
        <v>524</v>
      </c>
      <c r="K86" s="221" t="s">
        <v>524</v>
      </c>
      <c r="L86" s="221" t="s">
        <v>524</v>
      </c>
      <c r="M86" s="221" t="s">
        <v>524</v>
      </c>
      <c r="N86" s="214" t="s">
        <v>653</v>
      </c>
      <c r="O86" s="214">
        <v>10</v>
      </c>
      <c r="P86" s="215"/>
      <c r="Q86" s="215"/>
      <c r="R86" s="215"/>
      <c r="S86" s="215"/>
      <c r="T86" s="215"/>
      <c r="U86" s="215"/>
      <c r="V86" s="215"/>
      <c r="W86" s="215"/>
      <c r="X86" s="215"/>
      <c r="Y86" s="215"/>
      <c r="Z86" s="215"/>
      <c r="AA86" s="215"/>
      <c r="AB86" s="215"/>
      <c r="AC86" s="215"/>
      <c r="AD86" s="215"/>
      <c r="AE86" s="215"/>
      <c r="AF86" s="215"/>
      <c r="AG86" s="215"/>
      <c r="AH86" s="215"/>
    </row>
    <row r="87" spans="1:34" s="222" customFormat="1">
      <c r="A87" s="1"/>
      <c r="B87" s="1"/>
      <c r="C87" s="3" t="s">
        <v>86</v>
      </c>
      <c r="D87" s="3" t="s">
        <v>148</v>
      </c>
      <c r="E87" s="3" t="s">
        <v>149</v>
      </c>
      <c r="F87" s="3" t="s">
        <v>628</v>
      </c>
      <c r="G87" s="221" t="s">
        <v>524</v>
      </c>
      <c r="H87" s="221" t="s">
        <v>524</v>
      </c>
      <c r="I87" s="221" t="s">
        <v>524</v>
      </c>
      <c r="J87" s="221" t="s">
        <v>524</v>
      </c>
      <c r="K87" s="221" t="s">
        <v>524</v>
      </c>
      <c r="L87" s="221" t="s">
        <v>524</v>
      </c>
      <c r="M87" s="221" t="s">
        <v>524</v>
      </c>
      <c r="N87" s="214" t="s">
        <v>653</v>
      </c>
      <c r="O87" s="214" t="s">
        <v>653</v>
      </c>
      <c r="P87" s="215"/>
      <c r="Q87" s="215"/>
      <c r="R87" s="215"/>
      <c r="S87" s="215"/>
      <c r="T87" s="215"/>
      <c r="U87" s="215"/>
      <c r="V87" s="215"/>
      <c r="W87" s="215"/>
      <c r="X87" s="215"/>
      <c r="Y87" s="215"/>
      <c r="Z87" s="215"/>
      <c r="AA87" s="215"/>
      <c r="AB87" s="215"/>
      <c r="AC87" s="215"/>
      <c r="AD87" s="215"/>
      <c r="AE87" s="215"/>
      <c r="AF87" s="215"/>
      <c r="AG87" s="215"/>
      <c r="AH87" s="215"/>
    </row>
    <row r="88" spans="1:34" s="222" customFormat="1">
      <c r="A88" s="1"/>
      <c r="B88" s="1"/>
      <c r="C88" s="3" t="s">
        <v>86</v>
      </c>
      <c r="D88" s="3" t="s">
        <v>150</v>
      </c>
      <c r="E88" s="3" t="s">
        <v>151</v>
      </c>
      <c r="F88" s="3" t="s">
        <v>628</v>
      </c>
      <c r="G88" s="221" t="s">
        <v>524</v>
      </c>
      <c r="H88" s="221" t="s">
        <v>524</v>
      </c>
      <c r="I88" s="221" t="s">
        <v>524</v>
      </c>
      <c r="J88" s="221" t="s">
        <v>524</v>
      </c>
      <c r="K88" s="221" t="s">
        <v>524</v>
      </c>
      <c r="L88" s="221" t="s">
        <v>524</v>
      </c>
      <c r="M88" s="221" t="s">
        <v>524</v>
      </c>
      <c r="N88" s="214" t="s">
        <v>653</v>
      </c>
      <c r="O88" s="214" t="s">
        <v>653</v>
      </c>
      <c r="P88" s="215"/>
      <c r="Q88" s="215"/>
      <c r="R88" s="215"/>
      <c r="S88" s="215"/>
      <c r="T88" s="215"/>
      <c r="U88" s="215"/>
      <c r="V88" s="215"/>
      <c r="W88" s="215"/>
      <c r="X88" s="215"/>
      <c r="Y88" s="215"/>
      <c r="Z88" s="215"/>
      <c r="AA88" s="215"/>
      <c r="AB88" s="215"/>
      <c r="AC88" s="215"/>
      <c r="AD88" s="215"/>
      <c r="AE88" s="215"/>
      <c r="AF88" s="215"/>
      <c r="AG88" s="215"/>
      <c r="AH88" s="215"/>
    </row>
    <row r="89" spans="1:34" s="222" customFormat="1">
      <c r="A89" s="1"/>
      <c r="B89" s="1"/>
      <c r="C89" s="3" t="s">
        <v>86</v>
      </c>
      <c r="D89" s="3" t="s">
        <v>152</v>
      </c>
      <c r="E89" s="3" t="s">
        <v>153</v>
      </c>
      <c r="F89" s="3" t="s">
        <v>628</v>
      </c>
      <c r="G89" s="221" t="s">
        <v>524</v>
      </c>
      <c r="H89" s="221" t="s">
        <v>524</v>
      </c>
      <c r="I89" s="221" t="s">
        <v>524</v>
      </c>
      <c r="J89" s="221" t="s">
        <v>524</v>
      </c>
      <c r="K89" s="221" t="s">
        <v>524</v>
      </c>
      <c r="L89" s="221" t="s">
        <v>524</v>
      </c>
      <c r="M89" s="221" t="s">
        <v>524</v>
      </c>
      <c r="N89" s="214" t="s">
        <v>653</v>
      </c>
      <c r="O89" s="214">
        <v>10</v>
      </c>
      <c r="P89" s="215"/>
      <c r="Q89" s="215"/>
      <c r="R89" s="215"/>
      <c r="S89" s="215"/>
      <c r="T89" s="215"/>
      <c r="U89" s="215"/>
      <c r="V89" s="215"/>
      <c r="W89" s="215"/>
      <c r="X89" s="215"/>
      <c r="Y89" s="215"/>
      <c r="Z89" s="215"/>
      <c r="AA89" s="215"/>
      <c r="AB89" s="215"/>
      <c r="AC89" s="215"/>
      <c r="AD89" s="215"/>
      <c r="AE89" s="215"/>
      <c r="AF89" s="215"/>
      <c r="AG89" s="215"/>
      <c r="AH89" s="215"/>
    </row>
    <row r="90" spans="1:34" s="222" customFormat="1">
      <c r="A90" s="1"/>
      <c r="B90" s="1"/>
      <c r="C90" s="3" t="s">
        <v>86</v>
      </c>
      <c r="D90" s="3" t="s">
        <v>154</v>
      </c>
      <c r="E90" s="3" t="s">
        <v>155</v>
      </c>
      <c r="F90" s="3" t="s">
        <v>628</v>
      </c>
      <c r="G90" s="221" t="s">
        <v>524</v>
      </c>
      <c r="H90" s="221" t="s">
        <v>524</v>
      </c>
      <c r="I90" s="221" t="s">
        <v>524</v>
      </c>
      <c r="J90" s="221" t="s">
        <v>524</v>
      </c>
      <c r="K90" s="221" t="s">
        <v>524</v>
      </c>
      <c r="L90" s="221" t="s">
        <v>524</v>
      </c>
      <c r="M90" s="221" t="s">
        <v>524</v>
      </c>
      <c r="N90" s="214" t="s">
        <v>653</v>
      </c>
      <c r="O90" s="214" t="s">
        <v>653</v>
      </c>
      <c r="P90" s="215"/>
      <c r="Q90" s="215"/>
      <c r="R90" s="215"/>
      <c r="S90" s="215"/>
      <c r="T90" s="215"/>
      <c r="U90" s="215"/>
      <c r="V90" s="215"/>
      <c r="W90" s="215"/>
      <c r="X90" s="215"/>
      <c r="Y90" s="215"/>
      <c r="Z90" s="215"/>
      <c r="AA90" s="215"/>
      <c r="AB90" s="215"/>
      <c r="AC90" s="215"/>
      <c r="AD90" s="215"/>
      <c r="AE90" s="215"/>
      <c r="AF90" s="215"/>
      <c r="AG90" s="215"/>
      <c r="AH90" s="215"/>
    </row>
    <row r="91" spans="1:34" s="222" customFormat="1">
      <c r="A91" s="1"/>
      <c r="B91" s="1"/>
      <c r="C91" s="3" t="s">
        <v>86</v>
      </c>
      <c r="D91" s="3" t="s">
        <v>156</v>
      </c>
      <c r="E91" s="3" t="s">
        <v>157</v>
      </c>
      <c r="F91" s="3" t="s">
        <v>628</v>
      </c>
      <c r="G91" s="221" t="s">
        <v>524</v>
      </c>
      <c r="H91" s="221" t="s">
        <v>524</v>
      </c>
      <c r="I91" s="221" t="s">
        <v>524</v>
      </c>
      <c r="J91" s="221" t="s">
        <v>524</v>
      </c>
      <c r="K91" s="221" t="s">
        <v>524</v>
      </c>
      <c r="L91" s="221" t="s">
        <v>524</v>
      </c>
      <c r="M91" s="221" t="s">
        <v>524</v>
      </c>
      <c r="N91" s="214">
        <v>50</v>
      </c>
      <c r="O91" s="214">
        <v>60</v>
      </c>
      <c r="P91" s="215"/>
      <c r="Q91" s="215"/>
      <c r="R91" s="215"/>
      <c r="S91" s="215"/>
      <c r="T91" s="215"/>
      <c r="U91" s="215"/>
      <c r="V91" s="215"/>
      <c r="W91" s="215"/>
      <c r="X91" s="215"/>
      <c r="Y91" s="215"/>
      <c r="Z91" s="215"/>
      <c r="AA91" s="215"/>
      <c r="AB91" s="215"/>
      <c r="AC91" s="215"/>
      <c r="AD91" s="215"/>
      <c r="AE91" s="215"/>
      <c r="AF91" s="215"/>
      <c r="AG91" s="215"/>
      <c r="AH91" s="215"/>
    </row>
    <row r="92" spans="1:34" s="222" customFormat="1">
      <c r="A92" s="1"/>
      <c r="B92" s="1"/>
      <c r="C92" s="3" t="s">
        <v>86</v>
      </c>
      <c r="D92" s="3" t="s">
        <v>158</v>
      </c>
      <c r="E92" s="3" t="s">
        <v>159</v>
      </c>
      <c r="F92" s="3" t="s">
        <v>628</v>
      </c>
      <c r="G92" s="221" t="s">
        <v>524</v>
      </c>
      <c r="H92" s="221" t="s">
        <v>524</v>
      </c>
      <c r="I92" s="221" t="s">
        <v>524</v>
      </c>
      <c r="J92" s="221" t="s">
        <v>524</v>
      </c>
      <c r="K92" s="221" t="s">
        <v>524</v>
      </c>
      <c r="L92" s="221" t="s">
        <v>524</v>
      </c>
      <c r="M92" s="221" t="s">
        <v>524</v>
      </c>
      <c r="N92" s="214">
        <v>30</v>
      </c>
      <c r="O92" s="214">
        <v>35</v>
      </c>
      <c r="P92" s="215"/>
      <c r="Q92" s="215"/>
      <c r="R92" s="215"/>
      <c r="S92" s="215"/>
      <c r="T92" s="215"/>
      <c r="U92" s="215"/>
      <c r="V92" s="215"/>
      <c r="W92" s="215"/>
      <c r="X92" s="215"/>
      <c r="Y92" s="215"/>
      <c r="Z92" s="215"/>
      <c r="AA92" s="215"/>
      <c r="AB92" s="215"/>
      <c r="AC92" s="215"/>
      <c r="AD92" s="215"/>
      <c r="AE92" s="215"/>
      <c r="AF92" s="215"/>
      <c r="AG92" s="215"/>
      <c r="AH92" s="215"/>
    </row>
    <row r="93" spans="1:34" s="222" customFormat="1">
      <c r="A93" s="1"/>
      <c r="B93" s="1"/>
      <c r="C93" s="3" t="s">
        <v>86</v>
      </c>
      <c r="D93" s="3" t="s">
        <v>160</v>
      </c>
      <c r="E93" s="3" t="s">
        <v>161</v>
      </c>
      <c r="F93" s="3" t="s">
        <v>628</v>
      </c>
      <c r="G93" s="221" t="s">
        <v>524</v>
      </c>
      <c r="H93" s="221" t="s">
        <v>524</v>
      </c>
      <c r="I93" s="221" t="s">
        <v>524</v>
      </c>
      <c r="J93" s="221" t="s">
        <v>524</v>
      </c>
      <c r="K93" s="221" t="s">
        <v>524</v>
      </c>
      <c r="L93" s="221" t="s">
        <v>524</v>
      </c>
      <c r="M93" s="221" t="s">
        <v>524</v>
      </c>
      <c r="N93" s="214">
        <v>20</v>
      </c>
      <c r="O93" s="214">
        <v>110</v>
      </c>
      <c r="P93" s="215"/>
      <c r="Q93" s="215"/>
      <c r="R93" s="215"/>
      <c r="S93" s="215"/>
      <c r="T93" s="215"/>
      <c r="U93" s="215"/>
      <c r="V93" s="215"/>
      <c r="W93" s="215"/>
      <c r="X93" s="215"/>
      <c r="Y93" s="215"/>
      <c r="Z93" s="215"/>
      <c r="AA93" s="215"/>
      <c r="AB93" s="215"/>
      <c r="AC93" s="215"/>
      <c r="AD93" s="215"/>
      <c r="AE93" s="215"/>
      <c r="AF93" s="215"/>
      <c r="AG93" s="215"/>
      <c r="AH93" s="215"/>
    </row>
    <row r="94" spans="1:34" s="222" customFormat="1">
      <c r="A94" s="1"/>
      <c r="B94" s="1"/>
      <c r="C94" s="3" t="s">
        <v>86</v>
      </c>
      <c r="D94" s="3" t="s">
        <v>162</v>
      </c>
      <c r="E94" s="3" t="s">
        <v>163</v>
      </c>
      <c r="F94" s="3" t="s">
        <v>628</v>
      </c>
      <c r="G94" s="221" t="s">
        <v>524</v>
      </c>
      <c r="H94" s="221" t="s">
        <v>524</v>
      </c>
      <c r="I94" s="221" t="s">
        <v>524</v>
      </c>
      <c r="J94" s="221" t="s">
        <v>524</v>
      </c>
      <c r="K94" s="221" t="s">
        <v>524</v>
      </c>
      <c r="L94" s="221" t="s">
        <v>524</v>
      </c>
      <c r="M94" s="221" t="s">
        <v>524</v>
      </c>
      <c r="N94" s="214">
        <v>10</v>
      </c>
      <c r="O94" s="214">
        <v>25</v>
      </c>
      <c r="P94" s="215"/>
      <c r="Q94" s="215"/>
      <c r="R94" s="215"/>
      <c r="S94" s="215"/>
      <c r="T94" s="215"/>
      <c r="U94" s="215"/>
      <c r="V94" s="215"/>
      <c r="W94" s="215"/>
      <c r="X94" s="215"/>
      <c r="Y94" s="215"/>
      <c r="Z94" s="215"/>
      <c r="AA94" s="215"/>
      <c r="AB94" s="215"/>
      <c r="AC94" s="215"/>
      <c r="AD94" s="215"/>
      <c r="AE94" s="215"/>
      <c r="AF94" s="215"/>
      <c r="AG94" s="215"/>
      <c r="AH94" s="215"/>
    </row>
    <row r="95" spans="1:34" s="222" customFormat="1">
      <c r="A95" s="1"/>
      <c r="B95" s="1"/>
      <c r="C95" s="3" t="s">
        <v>86</v>
      </c>
      <c r="D95" s="3" t="s">
        <v>164</v>
      </c>
      <c r="E95" s="3" t="s">
        <v>165</v>
      </c>
      <c r="F95" s="3" t="s">
        <v>628</v>
      </c>
      <c r="G95" s="221" t="s">
        <v>524</v>
      </c>
      <c r="H95" s="221" t="s">
        <v>524</v>
      </c>
      <c r="I95" s="221" t="s">
        <v>524</v>
      </c>
      <c r="J95" s="221" t="s">
        <v>524</v>
      </c>
      <c r="K95" s="221" t="s">
        <v>524</v>
      </c>
      <c r="L95" s="221" t="s">
        <v>524</v>
      </c>
      <c r="M95" s="221" t="s">
        <v>524</v>
      </c>
      <c r="N95" s="214">
        <v>10</v>
      </c>
      <c r="O95" s="214">
        <v>35</v>
      </c>
      <c r="P95" s="215"/>
      <c r="Q95" s="215"/>
      <c r="R95" s="215"/>
      <c r="S95" s="215"/>
      <c r="T95" s="215"/>
      <c r="U95" s="215"/>
      <c r="V95" s="215"/>
      <c r="W95" s="215"/>
      <c r="X95" s="215"/>
      <c r="Y95" s="215"/>
      <c r="Z95" s="215"/>
      <c r="AA95" s="215"/>
      <c r="AB95" s="215"/>
      <c r="AC95" s="215"/>
      <c r="AD95" s="215"/>
      <c r="AE95" s="215"/>
      <c r="AF95" s="215"/>
      <c r="AG95" s="215"/>
      <c r="AH95" s="215"/>
    </row>
    <row r="96" spans="1:34" s="222" customFormat="1">
      <c r="A96" s="1"/>
      <c r="B96" s="1"/>
      <c r="C96" s="3" t="s">
        <v>86</v>
      </c>
      <c r="D96" s="3" t="s">
        <v>166</v>
      </c>
      <c r="E96" s="3" t="s">
        <v>167</v>
      </c>
      <c r="F96" s="3" t="s">
        <v>628</v>
      </c>
      <c r="G96" s="221" t="s">
        <v>524</v>
      </c>
      <c r="H96" s="221" t="s">
        <v>524</v>
      </c>
      <c r="I96" s="221" t="s">
        <v>524</v>
      </c>
      <c r="J96" s="221" t="s">
        <v>524</v>
      </c>
      <c r="K96" s="221" t="s">
        <v>524</v>
      </c>
      <c r="L96" s="221" t="s">
        <v>524</v>
      </c>
      <c r="M96" s="221" t="s">
        <v>524</v>
      </c>
      <c r="N96" s="214">
        <v>40</v>
      </c>
      <c r="O96" s="214">
        <v>45</v>
      </c>
      <c r="P96" s="215"/>
      <c r="Q96" s="215"/>
      <c r="R96" s="215"/>
      <c r="S96" s="215"/>
      <c r="T96" s="215"/>
      <c r="U96" s="215"/>
      <c r="V96" s="215"/>
      <c r="W96" s="215"/>
      <c r="X96" s="215"/>
      <c r="Y96" s="215"/>
      <c r="Z96" s="215"/>
      <c r="AA96" s="215"/>
      <c r="AB96" s="215"/>
      <c r="AC96" s="215"/>
      <c r="AD96" s="215"/>
      <c r="AE96" s="215"/>
      <c r="AF96" s="215"/>
      <c r="AG96" s="215"/>
      <c r="AH96" s="215"/>
    </row>
    <row r="97" spans="1:34" s="222" customFormat="1">
      <c r="A97" s="1"/>
      <c r="B97" s="1"/>
      <c r="C97" s="3" t="s">
        <v>86</v>
      </c>
      <c r="D97" s="3" t="s">
        <v>168</v>
      </c>
      <c r="E97" s="3" t="s">
        <v>169</v>
      </c>
      <c r="F97" s="3" t="s">
        <v>628</v>
      </c>
      <c r="G97" s="221" t="s">
        <v>524</v>
      </c>
      <c r="H97" s="221" t="s">
        <v>524</v>
      </c>
      <c r="I97" s="221" t="s">
        <v>524</v>
      </c>
      <c r="J97" s="221" t="s">
        <v>524</v>
      </c>
      <c r="K97" s="221" t="s">
        <v>524</v>
      </c>
      <c r="L97" s="221" t="s">
        <v>524</v>
      </c>
      <c r="M97" s="221" t="s">
        <v>524</v>
      </c>
      <c r="N97" s="214">
        <v>5</v>
      </c>
      <c r="O97" s="214">
        <v>10</v>
      </c>
      <c r="P97" s="215"/>
      <c r="Q97" s="215"/>
      <c r="R97" s="215"/>
      <c r="S97" s="215"/>
      <c r="T97" s="215"/>
      <c r="U97" s="215"/>
      <c r="V97" s="215"/>
      <c r="W97" s="215"/>
      <c r="X97" s="215"/>
      <c r="Y97" s="215"/>
      <c r="Z97" s="215"/>
      <c r="AA97" s="215"/>
      <c r="AB97" s="215"/>
      <c r="AC97" s="215"/>
      <c r="AD97" s="215"/>
      <c r="AE97" s="215"/>
      <c r="AF97" s="215"/>
      <c r="AG97" s="215"/>
      <c r="AH97" s="215"/>
    </row>
    <row r="98" spans="1:34" s="222" customFormat="1">
      <c r="A98" s="1"/>
      <c r="B98" s="1"/>
      <c r="C98" s="3" t="s">
        <v>86</v>
      </c>
      <c r="D98" s="3" t="s">
        <v>170</v>
      </c>
      <c r="E98" s="3" t="s">
        <v>171</v>
      </c>
      <c r="F98" s="3" t="s">
        <v>628</v>
      </c>
      <c r="G98" s="221" t="s">
        <v>524</v>
      </c>
      <c r="H98" s="221" t="s">
        <v>524</v>
      </c>
      <c r="I98" s="221" t="s">
        <v>524</v>
      </c>
      <c r="J98" s="221" t="s">
        <v>524</v>
      </c>
      <c r="K98" s="221" t="s">
        <v>524</v>
      </c>
      <c r="L98" s="221" t="s">
        <v>524</v>
      </c>
      <c r="M98" s="221" t="s">
        <v>524</v>
      </c>
      <c r="N98" s="214">
        <v>90</v>
      </c>
      <c r="O98" s="214">
        <v>200</v>
      </c>
      <c r="P98" s="215"/>
      <c r="Q98" s="215"/>
      <c r="R98" s="215"/>
      <c r="S98" s="215"/>
      <c r="T98" s="215"/>
      <c r="U98" s="215"/>
      <c r="V98" s="215"/>
      <c r="W98" s="215"/>
      <c r="X98" s="215"/>
      <c r="Y98" s="215"/>
      <c r="Z98" s="215"/>
      <c r="AA98" s="215"/>
      <c r="AB98" s="215"/>
      <c r="AC98" s="215"/>
      <c r="AD98" s="215"/>
      <c r="AE98" s="215"/>
      <c r="AF98" s="215"/>
      <c r="AG98" s="215"/>
      <c r="AH98" s="215"/>
    </row>
    <row r="99" spans="1:34" s="222" customFormat="1">
      <c r="A99" s="1"/>
      <c r="B99" s="1"/>
      <c r="C99" s="3" t="s">
        <v>86</v>
      </c>
      <c r="D99" s="3" t="s">
        <v>172</v>
      </c>
      <c r="E99" s="3" t="s">
        <v>173</v>
      </c>
      <c r="F99" s="3" t="s">
        <v>628</v>
      </c>
      <c r="G99" s="221" t="s">
        <v>524</v>
      </c>
      <c r="H99" s="221" t="s">
        <v>524</v>
      </c>
      <c r="I99" s="221" t="s">
        <v>524</v>
      </c>
      <c r="J99" s="221" t="s">
        <v>524</v>
      </c>
      <c r="K99" s="221" t="s">
        <v>524</v>
      </c>
      <c r="L99" s="221" t="s">
        <v>524</v>
      </c>
      <c r="M99" s="221" t="s">
        <v>524</v>
      </c>
      <c r="N99" s="214">
        <v>5</v>
      </c>
      <c r="O99" s="214">
        <v>15</v>
      </c>
      <c r="P99" s="215"/>
      <c r="Q99" s="215"/>
      <c r="R99" s="215"/>
      <c r="S99" s="215"/>
      <c r="T99" s="215"/>
      <c r="U99" s="215"/>
      <c r="V99" s="215"/>
      <c r="W99" s="215"/>
      <c r="X99" s="215"/>
      <c r="Y99" s="215"/>
      <c r="Z99" s="215"/>
      <c r="AA99" s="215"/>
      <c r="AB99" s="215"/>
      <c r="AC99" s="215"/>
      <c r="AD99" s="215"/>
      <c r="AE99" s="215"/>
      <c r="AF99" s="215"/>
      <c r="AG99" s="215"/>
      <c r="AH99" s="215"/>
    </row>
    <row r="100" spans="1:34" s="222" customFormat="1">
      <c r="A100" s="1"/>
      <c r="B100" s="1"/>
      <c r="C100" s="3" t="s">
        <v>86</v>
      </c>
      <c r="D100" s="3" t="s">
        <v>174</v>
      </c>
      <c r="E100" s="3" t="s">
        <v>175</v>
      </c>
      <c r="F100" s="3" t="s">
        <v>628</v>
      </c>
      <c r="G100" s="221" t="s">
        <v>524</v>
      </c>
      <c r="H100" s="221" t="s">
        <v>524</v>
      </c>
      <c r="I100" s="221" t="s">
        <v>524</v>
      </c>
      <c r="J100" s="221" t="s">
        <v>524</v>
      </c>
      <c r="K100" s="221" t="s">
        <v>524</v>
      </c>
      <c r="L100" s="221" t="s">
        <v>524</v>
      </c>
      <c r="M100" s="221" t="s">
        <v>524</v>
      </c>
      <c r="N100" s="214">
        <v>70</v>
      </c>
      <c r="O100" s="214">
        <v>85</v>
      </c>
      <c r="P100" s="215"/>
      <c r="Q100" s="215"/>
      <c r="R100" s="215"/>
      <c r="S100" s="215"/>
      <c r="T100" s="215"/>
      <c r="U100" s="215"/>
      <c r="V100" s="215"/>
      <c r="W100" s="215"/>
      <c r="X100" s="215"/>
      <c r="Y100" s="215"/>
      <c r="Z100" s="215"/>
      <c r="AA100" s="215"/>
      <c r="AB100" s="215"/>
      <c r="AC100" s="215"/>
      <c r="AD100" s="215"/>
      <c r="AE100" s="215"/>
      <c r="AF100" s="215"/>
      <c r="AG100" s="215"/>
      <c r="AH100" s="215"/>
    </row>
    <row r="101" spans="1:34" s="222" customFormat="1">
      <c r="A101" s="1"/>
      <c r="B101" s="1"/>
      <c r="C101" s="3" t="s">
        <v>86</v>
      </c>
      <c r="D101" s="3" t="s">
        <v>176</v>
      </c>
      <c r="E101" s="3" t="s">
        <v>177</v>
      </c>
      <c r="F101" s="3" t="s">
        <v>628</v>
      </c>
      <c r="G101" s="221" t="s">
        <v>524</v>
      </c>
      <c r="H101" s="221" t="s">
        <v>524</v>
      </c>
      <c r="I101" s="221" t="s">
        <v>524</v>
      </c>
      <c r="J101" s="221" t="s">
        <v>524</v>
      </c>
      <c r="K101" s="221" t="s">
        <v>524</v>
      </c>
      <c r="L101" s="221" t="s">
        <v>524</v>
      </c>
      <c r="M101" s="221" t="s">
        <v>524</v>
      </c>
      <c r="N101" s="214">
        <v>30</v>
      </c>
      <c r="O101" s="214">
        <v>80</v>
      </c>
      <c r="P101" s="215"/>
      <c r="Q101" s="215"/>
      <c r="R101" s="215"/>
      <c r="S101" s="215"/>
      <c r="T101" s="215"/>
      <c r="U101" s="215"/>
      <c r="V101" s="215"/>
      <c r="W101" s="215"/>
      <c r="X101" s="215"/>
      <c r="Y101" s="215"/>
      <c r="Z101" s="215"/>
      <c r="AA101" s="215"/>
      <c r="AB101" s="215"/>
      <c r="AC101" s="215"/>
      <c r="AD101" s="215"/>
      <c r="AE101" s="215"/>
      <c r="AF101" s="215"/>
      <c r="AG101" s="215"/>
      <c r="AH101" s="215"/>
    </row>
    <row r="102" spans="1:34" s="222" customFormat="1">
      <c r="A102" s="1"/>
      <c r="B102" s="1"/>
      <c r="C102" s="3" t="s">
        <v>86</v>
      </c>
      <c r="D102" s="3" t="s">
        <v>178</v>
      </c>
      <c r="E102" s="3" t="s">
        <v>179</v>
      </c>
      <c r="F102" s="3" t="s">
        <v>628</v>
      </c>
      <c r="G102" s="221" t="s">
        <v>524</v>
      </c>
      <c r="H102" s="221" t="s">
        <v>524</v>
      </c>
      <c r="I102" s="221" t="s">
        <v>524</v>
      </c>
      <c r="J102" s="221" t="s">
        <v>524</v>
      </c>
      <c r="K102" s="221" t="s">
        <v>524</v>
      </c>
      <c r="L102" s="221" t="s">
        <v>524</v>
      </c>
      <c r="M102" s="221" t="s">
        <v>524</v>
      </c>
      <c r="N102" s="214">
        <v>65</v>
      </c>
      <c r="O102" s="214">
        <v>90</v>
      </c>
      <c r="P102" s="215"/>
      <c r="Q102" s="215"/>
      <c r="R102" s="215"/>
      <c r="S102" s="215"/>
      <c r="T102" s="215"/>
      <c r="U102" s="215"/>
      <c r="V102" s="215"/>
      <c r="W102" s="215"/>
      <c r="X102" s="215"/>
      <c r="Y102" s="215"/>
      <c r="Z102" s="215"/>
      <c r="AA102" s="215"/>
      <c r="AB102" s="215"/>
      <c r="AC102" s="215"/>
      <c r="AD102" s="215"/>
      <c r="AE102" s="215"/>
      <c r="AF102" s="215"/>
      <c r="AG102" s="215"/>
      <c r="AH102" s="215"/>
    </row>
    <row r="103" spans="1:34" s="222" customFormat="1">
      <c r="A103" s="1"/>
      <c r="B103" s="1"/>
      <c r="C103" s="3" t="s">
        <v>86</v>
      </c>
      <c r="D103" s="3" t="s">
        <v>180</v>
      </c>
      <c r="E103" s="3" t="s">
        <v>181</v>
      </c>
      <c r="F103" s="3" t="s">
        <v>628</v>
      </c>
      <c r="G103" s="221" t="s">
        <v>524</v>
      </c>
      <c r="H103" s="221" t="s">
        <v>524</v>
      </c>
      <c r="I103" s="221" t="s">
        <v>524</v>
      </c>
      <c r="J103" s="221" t="s">
        <v>524</v>
      </c>
      <c r="K103" s="221" t="s">
        <v>524</v>
      </c>
      <c r="L103" s="221" t="s">
        <v>524</v>
      </c>
      <c r="M103" s="221" t="s">
        <v>524</v>
      </c>
      <c r="N103" s="214">
        <v>45</v>
      </c>
      <c r="O103" s="214">
        <v>115</v>
      </c>
      <c r="P103" s="215"/>
      <c r="Q103" s="215"/>
      <c r="R103" s="215"/>
      <c r="S103" s="215"/>
      <c r="T103" s="215"/>
      <c r="U103" s="215"/>
      <c r="V103" s="215"/>
      <c r="W103" s="215"/>
      <c r="X103" s="215"/>
      <c r="Y103" s="215"/>
      <c r="Z103" s="215"/>
      <c r="AA103" s="215"/>
      <c r="AB103" s="215"/>
      <c r="AC103" s="215"/>
      <c r="AD103" s="215"/>
      <c r="AE103" s="215"/>
      <c r="AF103" s="215"/>
      <c r="AG103" s="215"/>
      <c r="AH103" s="215"/>
    </row>
    <row r="104" spans="1:34" s="222" customFormat="1">
      <c r="A104" s="1"/>
      <c r="B104" s="1"/>
      <c r="C104" s="3" t="s">
        <v>86</v>
      </c>
      <c r="D104" s="3" t="s">
        <v>182</v>
      </c>
      <c r="E104" s="3" t="s">
        <v>183</v>
      </c>
      <c r="F104" s="3" t="s">
        <v>628</v>
      </c>
      <c r="G104" s="221" t="s">
        <v>524</v>
      </c>
      <c r="H104" s="221" t="s">
        <v>524</v>
      </c>
      <c r="I104" s="221" t="s">
        <v>524</v>
      </c>
      <c r="J104" s="221" t="s">
        <v>524</v>
      </c>
      <c r="K104" s="221" t="s">
        <v>524</v>
      </c>
      <c r="L104" s="221" t="s">
        <v>524</v>
      </c>
      <c r="M104" s="221" t="s">
        <v>524</v>
      </c>
      <c r="N104" s="214">
        <v>100</v>
      </c>
      <c r="O104" s="214">
        <v>110</v>
      </c>
      <c r="P104" s="215"/>
      <c r="Q104" s="215"/>
      <c r="R104" s="215"/>
      <c r="S104" s="215"/>
      <c r="T104" s="215"/>
      <c r="U104" s="215"/>
      <c r="V104" s="215"/>
      <c r="W104" s="215"/>
      <c r="X104" s="215"/>
      <c r="Y104" s="215"/>
      <c r="Z104" s="215"/>
      <c r="AA104" s="215"/>
      <c r="AB104" s="215"/>
      <c r="AC104" s="215"/>
      <c r="AD104" s="215"/>
      <c r="AE104" s="215"/>
      <c r="AF104" s="215"/>
      <c r="AG104" s="215"/>
      <c r="AH104" s="215"/>
    </row>
    <row r="105" spans="1:34" s="222" customFormat="1">
      <c r="A105" s="1"/>
      <c r="B105" s="1"/>
      <c r="C105" s="3" t="s">
        <v>86</v>
      </c>
      <c r="D105" s="3" t="s">
        <v>184</v>
      </c>
      <c r="E105" s="3" t="s">
        <v>185</v>
      </c>
      <c r="F105" s="3" t="s">
        <v>628</v>
      </c>
      <c r="G105" s="221" t="s">
        <v>524</v>
      </c>
      <c r="H105" s="221" t="s">
        <v>524</v>
      </c>
      <c r="I105" s="221" t="s">
        <v>524</v>
      </c>
      <c r="J105" s="221" t="s">
        <v>524</v>
      </c>
      <c r="K105" s="221" t="s">
        <v>524</v>
      </c>
      <c r="L105" s="221" t="s">
        <v>524</v>
      </c>
      <c r="M105" s="221" t="s">
        <v>524</v>
      </c>
      <c r="N105" s="214">
        <v>65</v>
      </c>
      <c r="O105" s="214">
        <v>105</v>
      </c>
      <c r="P105" s="215"/>
      <c r="Q105" s="215"/>
      <c r="R105" s="215"/>
      <c r="S105" s="215"/>
      <c r="T105" s="215"/>
      <c r="U105" s="215"/>
      <c r="V105" s="215"/>
      <c r="W105" s="215"/>
      <c r="X105" s="215"/>
      <c r="Y105" s="215"/>
      <c r="Z105" s="215"/>
      <c r="AA105" s="215"/>
      <c r="AB105" s="215"/>
      <c r="AC105" s="215"/>
      <c r="AD105" s="215"/>
      <c r="AE105" s="215"/>
      <c r="AF105" s="215"/>
      <c r="AG105" s="215"/>
      <c r="AH105" s="215"/>
    </row>
    <row r="106" spans="1:34" s="222" customFormat="1">
      <c r="A106" s="1"/>
      <c r="B106" s="1"/>
      <c r="C106" s="3" t="s">
        <v>86</v>
      </c>
      <c r="D106" s="3" t="s">
        <v>186</v>
      </c>
      <c r="E106" s="3" t="s">
        <v>187</v>
      </c>
      <c r="F106" s="3" t="s">
        <v>628</v>
      </c>
      <c r="G106" s="221" t="s">
        <v>524</v>
      </c>
      <c r="H106" s="221" t="s">
        <v>524</v>
      </c>
      <c r="I106" s="221" t="s">
        <v>524</v>
      </c>
      <c r="J106" s="221" t="s">
        <v>524</v>
      </c>
      <c r="K106" s="221" t="s">
        <v>524</v>
      </c>
      <c r="L106" s="221" t="s">
        <v>524</v>
      </c>
      <c r="M106" s="221" t="s">
        <v>524</v>
      </c>
      <c r="N106" s="214">
        <v>75</v>
      </c>
      <c r="O106" s="214">
        <v>120</v>
      </c>
      <c r="P106" s="215"/>
      <c r="Q106" s="215"/>
      <c r="R106" s="215"/>
      <c r="S106" s="215"/>
      <c r="T106" s="215"/>
      <c r="U106" s="215"/>
      <c r="V106" s="215"/>
      <c r="W106" s="215"/>
      <c r="X106" s="215"/>
      <c r="Y106" s="215"/>
      <c r="Z106" s="215"/>
      <c r="AA106" s="215"/>
      <c r="AB106" s="215"/>
      <c r="AC106" s="215"/>
      <c r="AD106" s="215"/>
      <c r="AE106" s="215"/>
      <c r="AF106" s="215"/>
      <c r="AG106" s="215"/>
      <c r="AH106" s="215"/>
    </row>
    <row r="107" spans="1:34" s="222" customFormat="1">
      <c r="A107" s="1"/>
      <c r="B107" s="1"/>
      <c r="C107" s="3" t="s">
        <v>86</v>
      </c>
      <c r="D107" s="3" t="s">
        <v>188</v>
      </c>
      <c r="E107" s="3" t="s">
        <v>189</v>
      </c>
      <c r="F107" s="3" t="s">
        <v>628</v>
      </c>
      <c r="G107" s="221" t="s">
        <v>524</v>
      </c>
      <c r="H107" s="221" t="s">
        <v>524</v>
      </c>
      <c r="I107" s="221" t="s">
        <v>524</v>
      </c>
      <c r="J107" s="221" t="s">
        <v>524</v>
      </c>
      <c r="K107" s="221" t="s">
        <v>524</v>
      </c>
      <c r="L107" s="221" t="s">
        <v>524</v>
      </c>
      <c r="M107" s="221" t="s">
        <v>524</v>
      </c>
      <c r="N107" s="214">
        <v>10</v>
      </c>
      <c r="O107" s="214">
        <v>15</v>
      </c>
      <c r="P107" s="215"/>
      <c r="Q107" s="215"/>
      <c r="R107" s="215"/>
      <c r="S107" s="215"/>
      <c r="T107" s="215"/>
      <c r="U107" s="215"/>
      <c r="V107" s="215"/>
      <c r="W107" s="215"/>
      <c r="X107" s="215"/>
      <c r="Y107" s="215"/>
      <c r="Z107" s="215"/>
      <c r="AA107" s="215"/>
      <c r="AB107" s="215"/>
      <c r="AC107" s="215"/>
      <c r="AD107" s="215"/>
      <c r="AE107" s="215"/>
      <c r="AF107" s="215"/>
      <c r="AG107" s="215"/>
      <c r="AH107" s="215"/>
    </row>
    <row r="108" spans="1:34" s="222" customFormat="1">
      <c r="A108" s="1"/>
      <c r="B108" s="1"/>
      <c r="C108" s="3" t="s">
        <v>86</v>
      </c>
      <c r="D108" s="3" t="s">
        <v>190</v>
      </c>
      <c r="E108" s="3" t="s">
        <v>191</v>
      </c>
      <c r="F108" s="3" t="s">
        <v>628</v>
      </c>
      <c r="G108" s="221" t="s">
        <v>524</v>
      </c>
      <c r="H108" s="221" t="s">
        <v>524</v>
      </c>
      <c r="I108" s="221" t="s">
        <v>524</v>
      </c>
      <c r="J108" s="221" t="s">
        <v>524</v>
      </c>
      <c r="K108" s="221" t="s">
        <v>524</v>
      </c>
      <c r="L108" s="221" t="s">
        <v>524</v>
      </c>
      <c r="M108" s="221" t="s">
        <v>524</v>
      </c>
      <c r="N108" s="214">
        <v>15</v>
      </c>
      <c r="O108" s="214">
        <v>20</v>
      </c>
      <c r="P108" s="215"/>
      <c r="Q108" s="215"/>
      <c r="R108" s="215"/>
      <c r="S108" s="215"/>
      <c r="T108" s="215"/>
      <c r="U108" s="215"/>
      <c r="V108" s="215"/>
      <c r="W108" s="215"/>
      <c r="X108" s="215"/>
      <c r="Y108" s="215"/>
      <c r="Z108" s="215"/>
      <c r="AA108" s="215"/>
      <c r="AB108" s="215"/>
      <c r="AC108" s="215"/>
      <c r="AD108" s="215"/>
      <c r="AE108" s="215"/>
      <c r="AF108" s="215"/>
      <c r="AG108" s="215"/>
      <c r="AH108" s="215"/>
    </row>
    <row r="109" spans="1:34" s="222" customFormat="1">
      <c r="A109" s="1"/>
      <c r="B109" s="1"/>
      <c r="C109" s="3" t="s">
        <v>86</v>
      </c>
      <c r="D109" s="3" t="s">
        <v>192</v>
      </c>
      <c r="E109" s="3" t="s">
        <v>193</v>
      </c>
      <c r="F109" s="3" t="s">
        <v>628</v>
      </c>
      <c r="G109" s="221" t="s">
        <v>524</v>
      </c>
      <c r="H109" s="221" t="s">
        <v>524</v>
      </c>
      <c r="I109" s="221" t="s">
        <v>524</v>
      </c>
      <c r="J109" s="221" t="s">
        <v>524</v>
      </c>
      <c r="K109" s="221" t="s">
        <v>524</v>
      </c>
      <c r="L109" s="221" t="s">
        <v>524</v>
      </c>
      <c r="M109" s="221" t="s">
        <v>524</v>
      </c>
      <c r="N109" s="214">
        <v>100</v>
      </c>
      <c r="O109" s="214">
        <v>110</v>
      </c>
      <c r="P109" s="215"/>
      <c r="Q109" s="215"/>
      <c r="R109" s="215"/>
      <c r="S109" s="215"/>
      <c r="T109" s="215"/>
      <c r="U109" s="215"/>
      <c r="V109" s="215"/>
      <c r="W109" s="215"/>
      <c r="X109" s="215"/>
      <c r="Y109" s="215"/>
      <c r="Z109" s="215"/>
      <c r="AA109" s="215"/>
      <c r="AB109" s="215"/>
      <c r="AC109" s="215"/>
      <c r="AD109" s="215"/>
      <c r="AE109" s="215"/>
      <c r="AF109" s="215"/>
      <c r="AG109" s="215"/>
      <c r="AH109" s="215"/>
    </row>
    <row r="110" spans="1:34" s="222" customFormat="1">
      <c r="A110" s="1"/>
      <c r="B110" s="1"/>
      <c r="C110" s="3" t="s">
        <v>86</v>
      </c>
      <c r="D110" s="3" t="s">
        <v>194</v>
      </c>
      <c r="E110" s="3" t="s">
        <v>195</v>
      </c>
      <c r="F110" s="3" t="s">
        <v>628</v>
      </c>
      <c r="G110" s="221" t="s">
        <v>524</v>
      </c>
      <c r="H110" s="221" t="s">
        <v>524</v>
      </c>
      <c r="I110" s="221" t="s">
        <v>524</v>
      </c>
      <c r="J110" s="221" t="s">
        <v>524</v>
      </c>
      <c r="K110" s="221" t="s">
        <v>524</v>
      </c>
      <c r="L110" s="221" t="s">
        <v>524</v>
      </c>
      <c r="M110" s="221" t="s">
        <v>524</v>
      </c>
      <c r="N110" s="214">
        <v>15</v>
      </c>
      <c r="O110" s="214">
        <v>140</v>
      </c>
      <c r="P110" s="215"/>
      <c r="Q110" s="215"/>
      <c r="R110" s="215"/>
      <c r="S110" s="215"/>
      <c r="T110" s="215"/>
      <c r="U110" s="215"/>
      <c r="V110" s="215"/>
      <c r="W110" s="215"/>
      <c r="X110" s="215"/>
      <c r="Y110" s="215"/>
      <c r="Z110" s="215"/>
      <c r="AA110" s="215"/>
      <c r="AB110" s="215"/>
      <c r="AC110" s="215"/>
      <c r="AD110" s="215"/>
      <c r="AE110" s="215"/>
      <c r="AF110" s="215"/>
      <c r="AG110" s="215"/>
      <c r="AH110" s="215"/>
    </row>
    <row r="111" spans="1:34" s="222" customFormat="1">
      <c r="A111" s="1"/>
      <c r="B111" s="1"/>
      <c r="C111" s="3" t="s">
        <v>86</v>
      </c>
      <c r="D111" s="3" t="s">
        <v>196</v>
      </c>
      <c r="E111" s="3" t="s">
        <v>197</v>
      </c>
      <c r="F111" s="3" t="s">
        <v>628</v>
      </c>
      <c r="G111" s="221" t="s">
        <v>524</v>
      </c>
      <c r="H111" s="221" t="s">
        <v>524</v>
      </c>
      <c r="I111" s="221" t="s">
        <v>524</v>
      </c>
      <c r="J111" s="221" t="s">
        <v>524</v>
      </c>
      <c r="K111" s="221" t="s">
        <v>524</v>
      </c>
      <c r="L111" s="221" t="s">
        <v>524</v>
      </c>
      <c r="M111" s="221" t="s">
        <v>524</v>
      </c>
      <c r="N111" s="214" t="s">
        <v>653</v>
      </c>
      <c r="O111" s="214">
        <v>135</v>
      </c>
      <c r="P111" s="215"/>
      <c r="Q111" s="215"/>
      <c r="R111" s="215"/>
      <c r="S111" s="215"/>
      <c r="T111" s="215"/>
      <c r="U111" s="215"/>
      <c r="V111" s="215"/>
      <c r="W111" s="215"/>
      <c r="X111" s="215"/>
      <c r="Y111" s="215"/>
      <c r="Z111" s="215"/>
      <c r="AA111" s="215"/>
      <c r="AB111" s="215"/>
      <c r="AC111" s="215"/>
      <c r="AD111" s="215"/>
      <c r="AE111" s="215"/>
      <c r="AF111" s="215"/>
      <c r="AG111" s="215"/>
      <c r="AH111" s="215"/>
    </row>
    <row r="112" spans="1:34" s="222" customFormat="1">
      <c r="A112" s="1"/>
      <c r="B112" s="1"/>
      <c r="C112" s="3" t="s">
        <v>86</v>
      </c>
      <c r="D112" s="3" t="s">
        <v>198</v>
      </c>
      <c r="E112" s="3" t="s">
        <v>199</v>
      </c>
      <c r="F112" s="3" t="s">
        <v>628</v>
      </c>
      <c r="G112" s="221" t="s">
        <v>524</v>
      </c>
      <c r="H112" s="221" t="s">
        <v>524</v>
      </c>
      <c r="I112" s="221" t="s">
        <v>524</v>
      </c>
      <c r="J112" s="221" t="s">
        <v>524</v>
      </c>
      <c r="K112" s="221" t="s">
        <v>524</v>
      </c>
      <c r="L112" s="221" t="s">
        <v>524</v>
      </c>
      <c r="M112" s="221" t="s">
        <v>524</v>
      </c>
      <c r="N112" s="214">
        <v>20</v>
      </c>
      <c r="O112" s="214">
        <v>65</v>
      </c>
      <c r="P112" s="215"/>
      <c r="Q112" s="215"/>
      <c r="R112" s="215"/>
      <c r="S112" s="215"/>
      <c r="T112" s="215"/>
      <c r="U112" s="215"/>
      <c r="V112" s="215"/>
      <c r="W112" s="215"/>
      <c r="X112" s="215"/>
      <c r="Y112" s="215"/>
      <c r="Z112" s="215"/>
      <c r="AA112" s="215"/>
      <c r="AB112" s="215"/>
      <c r="AC112" s="215"/>
      <c r="AD112" s="215"/>
      <c r="AE112" s="215"/>
      <c r="AF112" s="215"/>
      <c r="AG112" s="215"/>
      <c r="AH112" s="215"/>
    </row>
    <row r="113" spans="1:34" s="222" customFormat="1">
      <c r="A113" s="1"/>
      <c r="B113" s="1"/>
      <c r="C113" s="3" t="s">
        <v>86</v>
      </c>
      <c r="D113" s="3" t="s">
        <v>200</v>
      </c>
      <c r="E113" s="3" t="s">
        <v>201</v>
      </c>
      <c r="F113" s="3" t="s">
        <v>628</v>
      </c>
      <c r="G113" s="221" t="s">
        <v>524</v>
      </c>
      <c r="H113" s="221" t="s">
        <v>524</v>
      </c>
      <c r="I113" s="221" t="s">
        <v>524</v>
      </c>
      <c r="J113" s="221" t="s">
        <v>524</v>
      </c>
      <c r="K113" s="221" t="s">
        <v>524</v>
      </c>
      <c r="L113" s="221" t="s">
        <v>524</v>
      </c>
      <c r="M113" s="221" t="s">
        <v>524</v>
      </c>
      <c r="N113" s="214">
        <v>30</v>
      </c>
      <c r="O113" s="214">
        <v>25</v>
      </c>
      <c r="P113" s="215"/>
      <c r="Q113" s="215"/>
      <c r="R113" s="215"/>
      <c r="S113" s="215"/>
      <c r="T113" s="215"/>
      <c r="U113" s="215"/>
      <c r="V113" s="215"/>
      <c r="W113" s="215"/>
      <c r="X113" s="215"/>
      <c r="Y113" s="215"/>
      <c r="Z113" s="215"/>
      <c r="AA113" s="215"/>
      <c r="AB113" s="215"/>
      <c r="AC113" s="215"/>
      <c r="AD113" s="215"/>
      <c r="AE113" s="215"/>
      <c r="AF113" s="215"/>
      <c r="AG113" s="215"/>
      <c r="AH113" s="215"/>
    </row>
    <row r="114" spans="1:34" s="222" customFormat="1">
      <c r="A114" s="1"/>
      <c r="B114" s="1"/>
      <c r="C114" s="3" t="s">
        <v>86</v>
      </c>
      <c r="D114" s="3" t="s">
        <v>202</v>
      </c>
      <c r="E114" s="3" t="s">
        <v>203</v>
      </c>
      <c r="F114" s="3" t="s">
        <v>628</v>
      </c>
      <c r="G114" s="221" t="s">
        <v>524</v>
      </c>
      <c r="H114" s="221" t="s">
        <v>524</v>
      </c>
      <c r="I114" s="221" t="s">
        <v>524</v>
      </c>
      <c r="J114" s="221" t="s">
        <v>524</v>
      </c>
      <c r="K114" s="221" t="s">
        <v>524</v>
      </c>
      <c r="L114" s="221" t="s">
        <v>524</v>
      </c>
      <c r="M114" s="221" t="s">
        <v>524</v>
      </c>
      <c r="N114" s="214">
        <v>15</v>
      </c>
      <c r="O114" s="214">
        <v>35</v>
      </c>
      <c r="P114" s="215"/>
      <c r="Q114" s="215"/>
      <c r="R114" s="215"/>
      <c r="S114" s="215"/>
      <c r="T114" s="215"/>
      <c r="U114" s="215"/>
      <c r="V114" s="215"/>
      <c r="W114" s="215"/>
      <c r="X114" s="215"/>
      <c r="Y114" s="215"/>
      <c r="Z114" s="215"/>
      <c r="AA114" s="215"/>
      <c r="AB114" s="215"/>
      <c r="AC114" s="215"/>
      <c r="AD114" s="215"/>
      <c r="AE114" s="215"/>
      <c r="AF114" s="215"/>
      <c r="AG114" s="215"/>
      <c r="AH114" s="215"/>
    </row>
    <row r="115" spans="1:34" s="222" customFormat="1">
      <c r="A115" s="1"/>
      <c r="B115" s="1"/>
      <c r="C115" s="3" t="s">
        <v>86</v>
      </c>
      <c r="D115" s="3" t="s">
        <v>204</v>
      </c>
      <c r="E115" s="3" t="s">
        <v>205</v>
      </c>
      <c r="F115" s="3" t="s">
        <v>628</v>
      </c>
      <c r="G115" s="221" t="s">
        <v>524</v>
      </c>
      <c r="H115" s="221" t="s">
        <v>524</v>
      </c>
      <c r="I115" s="221" t="s">
        <v>524</v>
      </c>
      <c r="J115" s="221" t="s">
        <v>524</v>
      </c>
      <c r="K115" s="221" t="s">
        <v>524</v>
      </c>
      <c r="L115" s="221" t="s">
        <v>524</v>
      </c>
      <c r="M115" s="221" t="s">
        <v>524</v>
      </c>
      <c r="N115" s="214">
        <v>85</v>
      </c>
      <c r="O115" s="214">
        <v>185</v>
      </c>
      <c r="P115" s="215"/>
      <c r="Q115" s="215"/>
      <c r="R115" s="215"/>
      <c r="S115" s="215"/>
      <c r="T115" s="215"/>
      <c r="U115" s="215"/>
      <c r="V115" s="215"/>
      <c r="W115" s="215"/>
      <c r="X115" s="215"/>
      <c r="Y115" s="215"/>
      <c r="Z115" s="215"/>
      <c r="AA115" s="215"/>
      <c r="AB115" s="215"/>
      <c r="AC115" s="215"/>
      <c r="AD115" s="215"/>
      <c r="AE115" s="215"/>
      <c r="AF115" s="215"/>
      <c r="AG115" s="215"/>
      <c r="AH115" s="215"/>
    </row>
    <row r="116" spans="1:34" s="222" customFormat="1">
      <c r="A116" s="1"/>
      <c r="B116" s="1"/>
      <c r="C116" s="3" t="s">
        <v>86</v>
      </c>
      <c r="D116" s="3" t="s">
        <v>206</v>
      </c>
      <c r="E116" s="3" t="s">
        <v>207</v>
      </c>
      <c r="F116" s="3" t="s">
        <v>628</v>
      </c>
      <c r="G116" s="221" t="s">
        <v>524</v>
      </c>
      <c r="H116" s="221" t="s">
        <v>524</v>
      </c>
      <c r="I116" s="221" t="s">
        <v>524</v>
      </c>
      <c r="J116" s="221" t="s">
        <v>524</v>
      </c>
      <c r="K116" s="221" t="s">
        <v>524</v>
      </c>
      <c r="L116" s="221" t="s">
        <v>524</v>
      </c>
      <c r="M116" s="221" t="s">
        <v>524</v>
      </c>
      <c r="N116" s="214">
        <v>10</v>
      </c>
      <c r="O116" s="214">
        <v>55</v>
      </c>
      <c r="P116" s="215"/>
      <c r="Q116" s="215"/>
      <c r="R116" s="215"/>
      <c r="S116" s="215"/>
      <c r="T116" s="215"/>
      <c r="U116" s="215"/>
      <c r="V116" s="215"/>
      <c r="W116" s="215"/>
      <c r="X116" s="215"/>
      <c r="Y116" s="215"/>
      <c r="Z116" s="215"/>
      <c r="AA116" s="215"/>
      <c r="AB116" s="215"/>
      <c r="AC116" s="215"/>
      <c r="AD116" s="215"/>
      <c r="AE116" s="215"/>
      <c r="AF116" s="215"/>
      <c r="AG116" s="215"/>
      <c r="AH116" s="215"/>
    </row>
    <row r="117" spans="1:34" s="222" customFormat="1">
      <c r="A117" s="1"/>
      <c r="B117" s="1"/>
      <c r="C117" s="3" t="s">
        <v>86</v>
      </c>
      <c r="D117" s="3" t="s">
        <v>208</v>
      </c>
      <c r="E117" s="3" t="s">
        <v>209</v>
      </c>
      <c r="F117" s="3" t="s">
        <v>628</v>
      </c>
      <c r="G117" s="221" t="s">
        <v>524</v>
      </c>
      <c r="H117" s="221" t="s">
        <v>524</v>
      </c>
      <c r="I117" s="221" t="s">
        <v>524</v>
      </c>
      <c r="J117" s="221" t="s">
        <v>524</v>
      </c>
      <c r="K117" s="221" t="s">
        <v>524</v>
      </c>
      <c r="L117" s="221" t="s">
        <v>524</v>
      </c>
      <c r="M117" s="221" t="s">
        <v>524</v>
      </c>
      <c r="N117" s="214">
        <v>10</v>
      </c>
      <c r="O117" s="214">
        <v>25</v>
      </c>
      <c r="P117" s="215"/>
      <c r="Q117" s="215"/>
      <c r="R117" s="215"/>
      <c r="S117" s="215"/>
      <c r="T117" s="215"/>
      <c r="U117" s="215"/>
      <c r="V117" s="215"/>
      <c r="W117" s="215"/>
      <c r="X117" s="215"/>
      <c r="Y117" s="215"/>
      <c r="Z117" s="215"/>
      <c r="AA117" s="215"/>
      <c r="AB117" s="215"/>
      <c r="AC117" s="215"/>
      <c r="AD117" s="215"/>
      <c r="AE117" s="215"/>
      <c r="AF117" s="215"/>
      <c r="AG117" s="215"/>
      <c r="AH117" s="215"/>
    </row>
    <row r="118" spans="1:34" s="222" customFormat="1">
      <c r="A118" s="1"/>
      <c r="B118" s="1"/>
      <c r="C118" s="3" t="s">
        <v>86</v>
      </c>
      <c r="D118" s="3" t="s">
        <v>210</v>
      </c>
      <c r="E118" s="3" t="s">
        <v>211</v>
      </c>
      <c r="F118" s="3" t="s">
        <v>628</v>
      </c>
      <c r="G118" s="221" t="s">
        <v>524</v>
      </c>
      <c r="H118" s="221" t="s">
        <v>524</v>
      </c>
      <c r="I118" s="221" t="s">
        <v>524</v>
      </c>
      <c r="J118" s="221" t="s">
        <v>524</v>
      </c>
      <c r="K118" s="221" t="s">
        <v>524</v>
      </c>
      <c r="L118" s="221" t="s">
        <v>524</v>
      </c>
      <c r="M118" s="221" t="s">
        <v>524</v>
      </c>
      <c r="N118" s="214">
        <v>30</v>
      </c>
      <c r="O118" s="214">
        <v>80</v>
      </c>
      <c r="P118" s="215"/>
      <c r="Q118" s="215"/>
      <c r="R118" s="215"/>
      <c r="S118" s="215"/>
      <c r="T118" s="215"/>
      <c r="U118" s="215"/>
      <c r="V118" s="215"/>
      <c r="W118" s="215"/>
      <c r="X118" s="215"/>
      <c r="Y118" s="215"/>
      <c r="Z118" s="215"/>
      <c r="AA118" s="215"/>
      <c r="AB118" s="215"/>
      <c r="AC118" s="215"/>
      <c r="AD118" s="215"/>
      <c r="AE118" s="215"/>
      <c r="AF118" s="215"/>
      <c r="AG118" s="215"/>
      <c r="AH118" s="215"/>
    </row>
    <row r="119" spans="1:34" s="222" customFormat="1">
      <c r="A119" s="1"/>
      <c r="B119" s="1"/>
      <c r="C119" s="3" t="s">
        <v>86</v>
      </c>
      <c r="D119" s="3" t="s">
        <v>212</v>
      </c>
      <c r="E119" s="3" t="s">
        <v>213</v>
      </c>
      <c r="F119" s="3" t="s">
        <v>628</v>
      </c>
      <c r="G119" s="221" t="s">
        <v>524</v>
      </c>
      <c r="H119" s="221" t="s">
        <v>524</v>
      </c>
      <c r="I119" s="221" t="s">
        <v>524</v>
      </c>
      <c r="J119" s="221" t="s">
        <v>524</v>
      </c>
      <c r="K119" s="221" t="s">
        <v>524</v>
      </c>
      <c r="L119" s="221" t="s">
        <v>524</v>
      </c>
      <c r="M119" s="221" t="s">
        <v>524</v>
      </c>
      <c r="N119" s="214" t="s">
        <v>653</v>
      </c>
      <c r="O119" s="214">
        <v>35</v>
      </c>
      <c r="P119" s="215"/>
      <c r="Q119" s="215"/>
      <c r="R119" s="215"/>
      <c r="S119" s="215"/>
      <c r="T119" s="215"/>
      <c r="U119" s="215"/>
      <c r="V119" s="215"/>
      <c r="W119" s="215"/>
      <c r="X119" s="215"/>
      <c r="Y119" s="215"/>
      <c r="Z119" s="215"/>
      <c r="AA119" s="215"/>
      <c r="AB119" s="215"/>
      <c r="AC119" s="215"/>
      <c r="AD119" s="215"/>
      <c r="AE119" s="215"/>
      <c r="AF119" s="215"/>
      <c r="AG119" s="215"/>
      <c r="AH119" s="215"/>
    </row>
    <row r="120" spans="1:34" s="222" customFormat="1">
      <c r="A120" s="1"/>
      <c r="B120" s="1"/>
      <c r="C120" s="3" t="s">
        <v>86</v>
      </c>
      <c r="D120" s="3" t="s">
        <v>214</v>
      </c>
      <c r="E120" s="3" t="s">
        <v>215</v>
      </c>
      <c r="F120" s="3" t="s">
        <v>628</v>
      </c>
      <c r="G120" s="221" t="s">
        <v>524</v>
      </c>
      <c r="H120" s="221" t="s">
        <v>524</v>
      </c>
      <c r="I120" s="221" t="s">
        <v>524</v>
      </c>
      <c r="J120" s="221" t="s">
        <v>524</v>
      </c>
      <c r="K120" s="221" t="s">
        <v>524</v>
      </c>
      <c r="L120" s="221" t="s">
        <v>524</v>
      </c>
      <c r="M120" s="221" t="s">
        <v>524</v>
      </c>
      <c r="N120" s="214" t="s">
        <v>653</v>
      </c>
      <c r="O120" s="214">
        <v>45</v>
      </c>
      <c r="P120" s="215"/>
      <c r="Q120" s="215"/>
      <c r="R120" s="215"/>
      <c r="S120" s="215"/>
      <c r="T120" s="215"/>
      <c r="U120" s="215"/>
      <c r="V120" s="215"/>
      <c r="W120" s="215"/>
      <c r="X120" s="215"/>
      <c r="Y120" s="215"/>
      <c r="Z120" s="215"/>
      <c r="AA120" s="215"/>
      <c r="AB120" s="215"/>
      <c r="AC120" s="215"/>
      <c r="AD120" s="215"/>
      <c r="AE120" s="215"/>
      <c r="AF120" s="215"/>
      <c r="AG120" s="215"/>
      <c r="AH120" s="215"/>
    </row>
    <row r="121" spans="1:34" s="222" customFormat="1">
      <c r="A121" s="1"/>
      <c r="B121" s="1"/>
      <c r="C121" s="3" t="s">
        <v>86</v>
      </c>
      <c r="D121" s="3" t="s">
        <v>216</v>
      </c>
      <c r="E121" s="3" t="s">
        <v>217</v>
      </c>
      <c r="F121" s="3" t="s">
        <v>628</v>
      </c>
      <c r="G121" s="221" t="s">
        <v>524</v>
      </c>
      <c r="H121" s="221" t="s">
        <v>524</v>
      </c>
      <c r="I121" s="221" t="s">
        <v>524</v>
      </c>
      <c r="J121" s="221" t="s">
        <v>524</v>
      </c>
      <c r="K121" s="221" t="s">
        <v>524</v>
      </c>
      <c r="L121" s="221" t="s">
        <v>524</v>
      </c>
      <c r="M121" s="221" t="s">
        <v>524</v>
      </c>
      <c r="N121" s="214">
        <v>15</v>
      </c>
      <c r="O121" s="214">
        <v>15</v>
      </c>
      <c r="P121" s="215"/>
      <c r="Q121" s="215"/>
      <c r="R121" s="215"/>
      <c r="S121" s="215"/>
      <c r="T121" s="215"/>
      <c r="U121" s="215"/>
      <c r="V121" s="215"/>
      <c r="W121" s="215"/>
      <c r="X121" s="215"/>
      <c r="Y121" s="215"/>
      <c r="Z121" s="215"/>
      <c r="AA121" s="215"/>
      <c r="AB121" s="215"/>
      <c r="AC121" s="215"/>
      <c r="AD121" s="215"/>
      <c r="AE121" s="215"/>
      <c r="AF121" s="215"/>
      <c r="AG121" s="215"/>
      <c r="AH121" s="215"/>
    </row>
    <row r="122" spans="1:34" s="222" customFormat="1">
      <c r="A122" s="1"/>
      <c r="B122" s="1"/>
      <c r="C122" s="3" t="s">
        <v>86</v>
      </c>
      <c r="D122" s="3" t="s">
        <v>218</v>
      </c>
      <c r="E122" s="3" t="s">
        <v>219</v>
      </c>
      <c r="F122" s="3" t="s">
        <v>628</v>
      </c>
      <c r="G122" s="221" t="s">
        <v>524</v>
      </c>
      <c r="H122" s="221" t="s">
        <v>524</v>
      </c>
      <c r="I122" s="221" t="s">
        <v>524</v>
      </c>
      <c r="J122" s="221" t="s">
        <v>524</v>
      </c>
      <c r="K122" s="221" t="s">
        <v>524</v>
      </c>
      <c r="L122" s="221" t="s">
        <v>524</v>
      </c>
      <c r="M122" s="221" t="s">
        <v>524</v>
      </c>
      <c r="N122" s="214">
        <v>10</v>
      </c>
      <c r="O122" s="214">
        <v>25</v>
      </c>
      <c r="P122" s="215"/>
      <c r="Q122" s="215"/>
      <c r="R122" s="215"/>
      <c r="S122" s="215"/>
      <c r="T122" s="215"/>
      <c r="U122" s="215"/>
      <c r="V122" s="215"/>
      <c r="W122" s="215"/>
      <c r="X122" s="215"/>
      <c r="Y122" s="215"/>
      <c r="Z122" s="215"/>
      <c r="AA122" s="215"/>
      <c r="AB122" s="215"/>
      <c r="AC122" s="215"/>
      <c r="AD122" s="215"/>
      <c r="AE122" s="215"/>
      <c r="AF122" s="215"/>
      <c r="AG122" s="215"/>
      <c r="AH122" s="215"/>
    </row>
    <row r="123" spans="1:34" s="222" customFormat="1">
      <c r="A123" s="1"/>
      <c r="B123" s="1"/>
      <c r="C123" s="3" t="s">
        <v>86</v>
      </c>
      <c r="D123" s="3" t="s">
        <v>220</v>
      </c>
      <c r="E123" s="3" t="s">
        <v>221</v>
      </c>
      <c r="F123" s="3" t="s">
        <v>628</v>
      </c>
      <c r="G123" s="221" t="s">
        <v>524</v>
      </c>
      <c r="H123" s="221" t="s">
        <v>524</v>
      </c>
      <c r="I123" s="221" t="s">
        <v>524</v>
      </c>
      <c r="J123" s="221" t="s">
        <v>524</v>
      </c>
      <c r="K123" s="221" t="s">
        <v>524</v>
      </c>
      <c r="L123" s="221" t="s">
        <v>524</v>
      </c>
      <c r="M123" s="221" t="s">
        <v>524</v>
      </c>
      <c r="N123" s="214">
        <v>15</v>
      </c>
      <c r="O123" s="214">
        <v>30</v>
      </c>
      <c r="P123" s="215"/>
      <c r="Q123" s="215"/>
      <c r="R123" s="215"/>
      <c r="S123" s="215"/>
      <c r="T123" s="215"/>
      <c r="U123" s="215"/>
      <c r="V123" s="215"/>
      <c r="W123" s="215"/>
      <c r="X123" s="215"/>
      <c r="Y123" s="215"/>
      <c r="Z123" s="215"/>
      <c r="AA123" s="215"/>
      <c r="AB123" s="215"/>
      <c r="AC123" s="215"/>
      <c r="AD123" s="215"/>
      <c r="AE123" s="215"/>
      <c r="AF123" s="215"/>
      <c r="AG123" s="215"/>
      <c r="AH123" s="215"/>
    </row>
    <row r="124" spans="1:34" s="222" customFormat="1">
      <c r="A124" s="1"/>
      <c r="B124" s="1"/>
      <c r="C124" s="3" t="s">
        <v>86</v>
      </c>
      <c r="D124" s="3" t="s">
        <v>222</v>
      </c>
      <c r="E124" s="3" t="s">
        <v>223</v>
      </c>
      <c r="F124" s="3" t="s">
        <v>628</v>
      </c>
      <c r="G124" s="221" t="s">
        <v>524</v>
      </c>
      <c r="H124" s="221" t="s">
        <v>524</v>
      </c>
      <c r="I124" s="221" t="s">
        <v>524</v>
      </c>
      <c r="J124" s="221" t="s">
        <v>524</v>
      </c>
      <c r="K124" s="221" t="s">
        <v>524</v>
      </c>
      <c r="L124" s="221" t="s">
        <v>524</v>
      </c>
      <c r="M124" s="221" t="s">
        <v>524</v>
      </c>
      <c r="N124" s="214" t="s">
        <v>653</v>
      </c>
      <c r="O124" s="214">
        <v>25</v>
      </c>
      <c r="P124" s="215"/>
      <c r="Q124" s="215"/>
      <c r="R124" s="215"/>
      <c r="S124" s="215"/>
      <c r="T124" s="215"/>
      <c r="U124" s="215"/>
      <c r="V124" s="215"/>
      <c r="W124" s="215"/>
      <c r="X124" s="215"/>
      <c r="Y124" s="215"/>
      <c r="Z124" s="215"/>
      <c r="AA124" s="215"/>
      <c r="AB124" s="215"/>
      <c r="AC124" s="215"/>
      <c r="AD124" s="215"/>
      <c r="AE124" s="215"/>
      <c r="AF124" s="215"/>
      <c r="AG124" s="215"/>
      <c r="AH124" s="215"/>
    </row>
    <row r="125" spans="1:34" s="222" customFormat="1">
      <c r="A125" s="1"/>
      <c r="B125" s="1"/>
      <c r="C125" s="3" t="s">
        <v>86</v>
      </c>
      <c r="D125" s="3" t="s">
        <v>224</v>
      </c>
      <c r="E125" s="3" t="s">
        <v>225</v>
      </c>
      <c r="F125" s="3" t="s">
        <v>628</v>
      </c>
      <c r="G125" s="221" t="s">
        <v>524</v>
      </c>
      <c r="H125" s="221" t="s">
        <v>524</v>
      </c>
      <c r="I125" s="221" t="s">
        <v>524</v>
      </c>
      <c r="J125" s="221" t="s">
        <v>524</v>
      </c>
      <c r="K125" s="221" t="s">
        <v>524</v>
      </c>
      <c r="L125" s="221" t="s">
        <v>524</v>
      </c>
      <c r="M125" s="221" t="s">
        <v>524</v>
      </c>
      <c r="N125" s="214" t="s">
        <v>653</v>
      </c>
      <c r="O125" s="214">
        <v>70</v>
      </c>
      <c r="P125" s="215"/>
      <c r="Q125" s="215"/>
      <c r="R125" s="215"/>
      <c r="S125" s="215"/>
      <c r="T125" s="215"/>
      <c r="U125" s="215"/>
      <c r="V125" s="215"/>
      <c r="W125" s="215"/>
      <c r="X125" s="215"/>
      <c r="Y125" s="215"/>
      <c r="Z125" s="215"/>
      <c r="AA125" s="215"/>
      <c r="AB125" s="215"/>
      <c r="AC125" s="215"/>
      <c r="AD125" s="215"/>
      <c r="AE125" s="215"/>
      <c r="AF125" s="215"/>
      <c r="AG125" s="215"/>
      <c r="AH125" s="215"/>
    </row>
    <row r="126" spans="1:34" s="222" customFormat="1">
      <c r="A126" s="1"/>
      <c r="B126" s="1"/>
      <c r="C126" s="3" t="s">
        <v>88</v>
      </c>
      <c r="D126" s="3" t="s">
        <v>226</v>
      </c>
      <c r="E126" s="3" t="s">
        <v>227</v>
      </c>
      <c r="F126" s="3" t="s">
        <v>628</v>
      </c>
      <c r="G126" s="221" t="s">
        <v>524</v>
      </c>
      <c r="H126" s="221" t="s">
        <v>524</v>
      </c>
      <c r="I126" s="221" t="s">
        <v>524</v>
      </c>
      <c r="J126" s="221" t="s">
        <v>524</v>
      </c>
      <c r="K126" s="221" t="s">
        <v>524</v>
      </c>
      <c r="L126" s="221" t="s">
        <v>524</v>
      </c>
      <c r="M126" s="221" t="s">
        <v>524</v>
      </c>
      <c r="N126" s="214">
        <v>60</v>
      </c>
      <c r="O126" s="214">
        <v>150</v>
      </c>
      <c r="P126" s="215"/>
      <c r="Q126" s="215"/>
      <c r="R126" s="215"/>
      <c r="S126" s="215"/>
      <c r="T126" s="215"/>
      <c r="U126" s="215"/>
      <c r="V126" s="215"/>
      <c r="W126" s="215"/>
      <c r="X126" s="215"/>
      <c r="Y126" s="215"/>
      <c r="Z126" s="215"/>
      <c r="AA126" s="215"/>
      <c r="AB126" s="215"/>
      <c r="AC126" s="215"/>
      <c r="AD126" s="215"/>
      <c r="AE126" s="215"/>
      <c r="AF126" s="215"/>
      <c r="AG126" s="215"/>
      <c r="AH126" s="215"/>
    </row>
    <row r="127" spans="1:34" s="222" customFormat="1">
      <c r="A127" s="1"/>
      <c r="B127" s="1"/>
      <c r="C127" s="3" t="s">
        <v>88</v>
      </c>
      <c r="D127" s="3" t="s">
        <v>228</v>
      </c>
      <c r="E127" s="3" t="s">
        <v>229</v>
      </c>
      <c r="F127" s="3" t="s">
        <v>628</v>
      </c>
      <c r="G127" s="221" t="s">
        <v>524</v>
      </c>
      <c r="H127" s="221" t="s">
        <v>524</v>
      </c>
      <c r="I127" s="221" t="s">
        <v>524</v>
      </c>
      <c r="J127" s="221" t="s">
        <v>524</v>
      </c>
      <c r="K127" s="221" t="s">
        <v>524</v>
      </c>
      <c r="L127" s="221" t="s">
        <v>524</v>
      </c>
      <c r="M127" s="221" t="s">
        <v>524</v>
      </c>
      <c r="N127" s="214">
        <v>45</v>
      </c>
      <c r="O127" s="214">
        <v>80</v>
      </c>
      <c r="P127" s="215"/>
      <c r="Q127" s="215"/>
      <c r="R127" s="215"/>
      <c r="S127" s="215"/>
      <c r="T127" s="215"/>
      <c r="U127" s="215"/>
      <c r="V127" s="215"/>
      <c r="W127" s="215"/>
      <c r="X127" s="215"/>
      <c r="Y127" s="215"/>
      <c r="Z127" s="215"/>
      <c r="AA127" s="215"/>
      <c r="AB127" s="215"/>
      <c r="AC127" s="215"/>
      <c r="AD127" s="215"/>
      <c r="AE127" s="215"/>
      <c r="AF127" s="215"/>
      <c r="AG127" s="215"/>
      <c r="AH127" s="215"/>
    </row>
    <row r="128" spans="1:34" s="222" customFormat="1">
      <c r="A128" s="1"/>
      <c r="B128" s="1"/>
      <c r="C128" s="3" t="s">
        <v>88</v>
      </c>
      <c r="D128" s="3" t="s">
        <v>230</v>
      </c>
      <c r="E128" s="3" t="s">
        <v>231</v>
      </c>
      <c r="F128" s="3" t="s">
        <v>628</v>
      </c>
      <c r="G128" s="221" t="s">
        <v>524</v>
      </c>
      <c r="H128" s="221" t="s">
        <v>524</v>
      </c>
      <c r="I128" s="221" t="s">
        <v>524</v>
      </c>
      <c r="J128" s="221" t="s">
        <v>524</v>
      </c>
      <c r="K128" s="221" t="s">
        <v>524</v>
      </c>
      <c r="L128" s="221" t="s">
        <v>524</v>
      </c>
      <c r="M128" s="221" t="s">
        <v>524</v>
      </c>
      <c r="N128" s="214">
        <v>15</v>
      </c>
      <c r="O128" s="214">
        <v>50</v>
      </c>
      <c r="P128" s="215"/>
      <c r="Q128" s="215"/>
      <c r="R128" s="215"/>
      <c r="S128" s="215"/>
      <c r="T128" s="215"/>
      <c r="U128" s="215"/>
      <c r="V128" s="215"/>
      <c r="W128" s="215"/>
      <c r="X128" s="215"/>
      <c r="Y128" s="215"/>
      <c r="Z128" s="215"/>
      <c r="AA128" s="215"/>
      <c r="AB128" s="215"/>
      <c r="AC128" s="215"/>
      <c r="AD128" s="215"/>
      <c r="AE128" s="215"/>
      <c r="AF128" s="215"/>
      <c r="AG128" s="215"/>
      <c r="AH128" s="215"/>
    </row>
    <row r="129" spans="1:34" s="222" customFormat="1">
      <c r="A129" s="1"/>
      <c r="B129" s="1"/>
      <c r="C129" s="3" t="s">
        <v>88</v>
      </c>
      <c r="D129" s="3" t="s">
        <v>232</v>
      </c>
      <c r="E129" s="3" t="s">
        <v>233</v>
      </c>
      <c r="F129" s="3" t="s">
        <v>628</v>
      </c>
      <c r="G129" s="221" t="s">
        <v>524</v>
      </c>
      <c r="H129" s="221" t="s">
        <v>524</v>
      </c>
      <c r="I129" s="221" t="s">
        <v>524</v>
      </c>
      <c r="J129" s="221" t="s">
        <v>524</v>
      </c>
      <c r="K129" s="221" t="s">
        <v>524</v>
      </c>
      <c r="L129" s="221" t="s">
        <v>524</v>
      </c>
      <c r="M129" s="221" t="s">
        <v>524</v>
      </c>
      <c r="N129" s="214">
        <v>30</v>
      </c>
      <c r="O129" s="214">
        <v>50</v>
      </c>
      <c r="P129" s="215"/>
      <c r="Q129" s="215"/>
      <c r="R129" s="215"/>
      <c r="S129" s="215"/>
      <c r="T129" s="215"/>
      <c r="U129" s="215"/>
      <c r="V129" s="215"/>
      <c r="W129" s="215"/>
      <c r="X129" s="215"/>
      <c r="Y129" s="215"/>
      <c r="Z129" s="215"/>
      <c r="AA129" s="215"/>
      <c r="AB129" s="215"/>
      <c r="AC129" s="215"/>
      <c r="AD129" s="215"/>
      <c r="AE129" s="215"/>
      <c r="AF129" s="215"/>
      <c r="AG129" s="215"/>
      <c r="AH129" s="215"/>
    </row>
    <row r="130" spans="1:34" s="222" customFormat="1">
      <c r="A130" s="1"/>
      <c r="B130" s="1"/>
      <c r="C130" s="3" t="s">
        <v>88</v>
      </c>
      <c r="D130" s="3" t="s">
        <v>234</v>
      </c>
      <c r="E130" s="3" t="s">
        <v>235</v>
      </c>
      <c r="F130" s="3" t="s">
        <v>628</v>
      </c>
      <c r="G130" s="221" t="s">
        <v>524</v>
      </c>
      <c r="H130" s="221" t="s">
        <v>524</v>
      </c>
      <c r="I130" s="221" t="s">
        <v>524</v>
      </c>
      <c r="J130" s="221" t="s">
        <v>524</v>
      </c>
      <c r="K130" s="221" t="s">
        <v>524</v>
      </c>
      <c r="L130" s="221" t="s">
        <v>524</v>
      </c>
      <c r="M130" s="221" t="s">
        <v>524</v>
      </c>
      <c r="N130" s="214">
        <v>25</v>
      </c>
      <c r="O130" s="214">
        <v>65</v>
      </c>
      <c r="P130" s="215"/>
      <c r="Q130" s="215"/>
      <c r="R130" s="215"/>
      <c r="S130" s="215"/>
      <c r="T130" s="215"/>
      <c r="U130" s="215"/>
      <c r="V130" s="215"/>
      <c r="W130" s="215"/>
      <c r="X130" s="215"/>
      <c r="Y130" s="215"/>
      <c r="Z130" s="215"/>
      <c r="AA130" s="215"/>
      <c r="AB130" s="215"/>
      <c r="AC130" s="215"/>
      <c r="AD130" s="215"/>
      <c r="AE130" s="215"/>
      <c r="AF130" s="215"/>
      <c r="AG130" s="215"/>
      <c r="AH130" s="215"/>
    </row>
    <row r="131" spans="1:34" s="222" customFormat="1">
      <c r="A131" s="1"/>
      <c r="B131" s="1"/>
      <c r="C131" s="3" t="s">
        <v>88</v>
      </c>
      <c r="D131" s="3" t="s">
        <v>236</v>
      </c>
      <c r="E131" s="3" t="s">
        <v>237</v>
      </c>
      <c r="F131" s="3" t="s">
        <v>628</v>
      </c>
      <c r="G131" s="221" t="s">
        <v>524</v>
      </c>
      <c r="H131" s="221" t="s">
        <v>524</v>
      </c>
      <c r="I131" s="221" t="s">
        <v>524</v>
      </c>
      <c r="J131" s="221" t="s">
        <v>524</v>
      </c>
      <c r="K131" s="221" t="s">
        <v>524</v>
      </c>
      <c r="L131" s="221" t="s">
        <v>524</v>
      </c>
      <c r="M131" s="221" t="s">
        <v>524</v>
      </c>
      <c r="N131" s="214">
        <v>30</v>
      </c>
      <c r="O131" s="214">
        <v>45</v>
      </c>
      <c r="P131" s="215"/>
      <c r="Q131" s="215"/>
      <c r="R131" s="215"/>
      <c r="S131" s="215"/>
      <c r="T131" s="215"/>
      <c r="U131" s="215"/>
      <c r="V131" s="215"/>
      <c r="W131" s="215"/>
      <c r="X131" s="215"/>
      <c r="Y131" s="215"/>
      <c r="Z131" s="215"/>
      <c r="AA131" s="215"/>
      <c r="AB131" s="215"/>
      <c r="AC131" s="215"/>
      <c r="AD131" s="215"/>
      <c r="AE131" s="215"/>
      <c r="AF131" s="215"/>
      <c r="AG131" s="215"/>
      <c r="AH131" s="215"/>
    </row>
    <row r="132" spans="1:34" s="222" customFormat="1">
      <c r="A132" s="1"/>
      <c r="B132" s="1"/>
      <c r="C132" s="3" t="s">
        <v>88</v>
      </c>
      <c r="D132" s="3" t="s">
        <v>238</v>
      </c>
      <c r="E132" s="3" t="s">
        <v>239</v>
      </c>
      <c r="F132" s="3" t="s">
        <v>628</v>
      </c>
      <c r="G132" s="221" t="s">
        <v>524</v>
      </c>
      <c r="H132" s="221" t="s">
        <v>524</v>
      </c>
      <c r="I132" s="221" t="s">
        <v>524</v>
      </c>
      <c r="J132" s="221" t="s">
        <v>524</v>
      </c>
      <c r="K132" s="221" t="s">
        <v>524</v>
      </c>
      <c r="L132" s="221" t="s">
        <v>524</v>
      </c>
      <c r="M132" s="221" t="s">
        <v>524</v>
      </c>
      <c r="N132" s="214">
        <v>10</v>
      </c>
      <c r="O132" s="214">
        <v>30</v>
      </c>
      <c r="P132" s="215"/>
      <c r="Q132" s="215"/>
      <c r="R132" s="215"/>
      <c r="S132" s="215"/>
      <c r="T132" s="215"/>
      <c r="U132" s="215"/>
      <c r="V132" s="215"/>
      <c r="W132" s="215"/>
      <c r="X132" s="215"/>
      <c r="Y132" s="215"/>
      <c r="Z132" s="215"/>
      <c r="AA132" s="215"/>
      <c r="AB132" s="215"/>
      <c r="AC132" s="215"/>
      <c r="AD132" s="215"/>
      <c r="AE132" s="215"/>
      <c r="AF132" s="215"/>
      <c r="AG132" s="215"/>
      <c r="AH132" s="215"/>
    </row>
    <row r="133" spans="1:34" s="222" customFormat="1">
      <c r="A133" s="1"/>
      <c r="B133" s="1"/>
      <c r="C133" s="3" t="s">
        <v>88</v>
      </c>
      <c r="D133" s="3" t="s">
        <v>240</v>
      </c>
      <c r="E133" s="3" t="s">
        <v>241</v>
      </c>
      <c r="F133" s="3" t="s">
        <v>628</v>
      </c>
      <c r="G133" s="221" t="s">
        <v>524</v>
      </c>
      <c r="H133" s="221" t="s">
        <v>524</v>
      </c>
      <c r="I133" s="221" t="s">
        <v>524</v>
      </c>
      <c r="J133" s="221" t="s">
        <v>524</v>
      </c>
      <c r="K133" s="221" t="s">
        <v>524</v>
      </c>
      <c r="L133" s="221" t="s">
        <v>524</v>
      </c>
      <c r="M133" s="221" t="s">
        <v>524</v>
      </c>
      <c r="N133" s="214">
        <v>90</v>
      </c>
      <c r="O133" s="214">
        <v>95</v>
      </c>
      <c r="P133" s="215"/>
      <c r="Q133" s="215"/>
      <c r="R133" s="215"/>
      <c r="S133" s="215"/>
      <c r="T133" s="215"/>
      <c r="U133" s="215"/>
      <c r="V133" s="215"/>
      <c r="W133" s="215"/>
      <c r="X133" s="215"/>
      <c r="Y133" s="215"/>
      <c r="Z133" s="215"/>
      <c r="AA133" s="215"/>
      <c r="AB133" s="215"/>
      <c r="AC133" s="215"/>
      <c r="AD133" s="215"/>
      <c r="AE133" s="215"/>
      <c r="AF133" s="215"/>
      <c r="AG133" s="215"/>
      <c r="AH133" s="215"/>
    </row>
    <row r="134" spans="1:34" s="222" customFormat="1">
      <c r="A134" s="1"/>
      <c r="B134" s="1"/>
      <c r="C134" s="3" t="s">
        <v>88</v>
      </c>
      <c r="D134" s="3" t="s">
        <v>242</v>
      </c>
      <c r="E134" s="3" t="s">
        <v>243</v>
      </c>
      <c r="F134" s="3" t="s">
        <v>628</v>
      </c>
      <c r="G134" s="221" t="s">
        <v>524</v>
      </c>
      <c r="H134" s="221" t="s">
        <v>524</v>
      </c>
      <c r="I134" s="221" t="s">
        <v>524</v>
      </c>
      <c r="J134" s="221" t="s">
        <v>524</v>
      </c>
      <c r="K134" s="221" t="s">
        <v>524</v>
      </c>
      <c r="L134" s="221" t="s">
        <v>524</v>
      </c>
      <c r="M134" s="221" t="s">
        <v>524</v>
      </c>
      <c r="N134" s="214">
        <v>30</v>
      </c>
      <c r="O134" s="214">
        <v>40</v>
      </c>
      <c r="P134" s="215"/>
      <c r="Q134" s="215"/>
      <c r="R134" s="215"/>
      <c r="S134" s="215"/>
      <c r="T134" s="215"/>
      <c r="U134" s="215"/>
      <c r="V134" s="215"/>
      <c r="W134" s="215"/>
      <c r="X134" s="215"/>
      <c r="Y134" s="215"/>
      <c r="Z134" s="215"/>
      <c r="AA134" s="215"/>
      <c r="AB134" s="215"/>
      <c r="AC134" s="215"/>
      <c r="AD134" s="215"/>
      <c r="AE134" s="215"/>
      <c r="AF134" s="215"/>
      <c r="AG134" s="215"/>
      <c r="AH134" s="215"/>
    </row>
    <row r="135" spans="1:34" s="222" customFormat="1">
      <c r="A135" s="1"/>
      <c r="B135" s="1"/>
      <c r="C135" s="3" t="s">
        <v>88</v>
      </c>
      <c r="D135" s="3" t="s">
        <v>244</v>
      </c>
      <c r="E135" s="3" t="s">
        <v>245</v>
      </c>
      <c r="F135" s="3" t="s">
        <v>628</v>
      </c>
      <c r="G135" s="221" t="s">
        <v>524</v>
      </c>
      <c r="H135" s="221" t="s">
        <v>524</v>
      </c>
      <c r="I135" s="221" t="s">
        <v>524</v>
      </c>
      <c r="J135" s="221" t="s">
        <v>524</v>
      </c>
      <c r="K135" s="221" t="s">
        <v>524</v>
      </c>
      <c r="L135" s="221" t="s">
        <v>524</v>
      </c>
      <c r="M135" s="221" t="s">
        <v>524</v>
      </c>
      <c r="N135" s="214">
        <v>30</v>
      </c>
      <c r="O135" s="214">
        <v>55</v>
      </c>
      <c r="P135" s="215"/>
      <c r="Q135" s="215"/>
      <c r="R135" s="215"/>
      <c r="S135" s="215"/>
      <c r="T135" s="215"/>
      <c r="U135" s="215"/>
      <c r="V135" s="215"/>
      <c r="W135" s="215"/>
      <c r="X135" s="215"/>
      <c r="Y135" s="215"/>
      <c r="Z135" s="215"/>
      <c r="AA135" s="215"/>
      <c r="AB135" s="215"/>
      <c r="AC135" s="215"/>
      <c r="AD135" s="215"/>
      <c r="AE135" s="215"/>
      <c r="AF135" s="215"/>
      <c r="AG135" s="215"/>
      <c r="AH135" s="215"/>
    </row>
    <row r="136" spans="1:34" s="222" customFormat="1">
      <c r="A136" s="1"/>
      <c r="B136" s="1"/>
      <c r="C136" s="3" t="s">
        <v>88</v>
      </c>
      <c r="D136" s="3" t="s">
        <v>246</v>
      </c>
      <c r="E136" s="3" t="s">
        <v>247</v>
      </c>
      <c r="F136" s="3" t="s">
        <v>628</v>
      </c>
      <c r="G136" s="221" t="s">
        <v>524</v>
      </c>
      <c r="H136" s="221" t="s">
        <v>524</v>
      </c>
      <c r="I136" s="221" t="s">
        <v>524</v>
      </c>
      <c r="J136" s="221" t="s">
        <v>524</v>
      </c>
      <c r="K136" s="221" t="s">
        <v>524</v>
      </c>
      <c r="L136" s="221" t="s">
        <v>524</v>
      </c>
      <c r="M136" s="221" t="s">
        <v>524</v>
      </c>
      <c r="N136" s="214">
        <v>35</v>
      </c>
      <c r="O136" s="214">
        <v>160</v>
      </c>
      <c r="P136" s="215"/>
      <c r="Q136" s="215"/>
      <c r="R136" s="215"/>
      <c r="S136" s="215"/>
      <c r="T136" s="215"/>
      <c r="U136" s="215"/>
      <c r="V136" s="215"/>
      <c r="W136" s="215"/>
      <c r="X136" s="215"/>
      <c r="Y136" s="215"/>
      <c r="Z136" s="215"/>
      <c r="AA136" s="215"/>
      <c r="AB136" s="215"/>
      <c r="AC136" s="215"/>
      <c r="AD136" s="215"/>
      <c r="AE136" s="215"/>
      <c r="AF136" s="215"/>
      <c r="AG136" s="215"/>
      <c r="AH136" s="215"/>
    </row>
    <row r="137" spans="1:34" s="222" customFormat="1">
      <c r="A137" s="1"/>
      <c r="B137" s="1"/>
      <c r="C137" s="3" t="s">
        <v>88</v>
      </c>
      <c r="D137" s="3" t="s">
        <v>248</v>
      </c>
      <c r="E137" s="3" t="s">
        <v>249</v>
      </c>
      <c r="F137" s="3" t="s">
        <v>628</v>
      </c>
      <c r="G137" s="221" t="s">
        <v>524</v>
      </c>
      <c r="H137" s="221" t="s">
        <v>524</v>
      </c>
      <c r="I137" s="221" t="s">
        <v>524</v>
      </c>
      <c r="J137" s="221" t="s">
        <v>524</v>
      </c>
      <c r="K137" s="221" t="s">
        <v>524</v>
      </c>
      <c r="L137" s="221" t="s">
        <v>524</v>
      </c>
      <c r="M137" s="221" t="s">
        <v>524</v>
      </c>
      <c r="N137" s="214">
        <v>60</v>
      </c>
      <c r="O137" s="214">
        <v>75</v>
      </c>
      <c r="P137" s="215"/>
      <c r="Q137" s="215"/>
      <c r="R137" s="215"/>
      <c r="S137" s="215"/>
      <c r="T137" s="215"/>
      <c r="U137" s="215"/>
      <c r="V137" s="215"/>
      <c r="W137" s="215"/>
      <c r="X137" s="215"/>
      <c r="Y137" s="215"/>
      <c r="Z137" s="215"/>
      <c r="AA137" s="215"/>
      <c r="AB137" s="215"/>
      <c r="AC137" s="215"/>
      <c r="AD137" s="215"/>
      <c r="AE137" s="215"/>
      <c r="AF137" s="215"/>
      <c r="AG137" s="215"/>
      <c r="AH137" s="215"/>
    </row>
    <row r="138" spans="1:34" s="222" customFormat="1">
      <c r="A138" s="1"/>
      <c r="B138" s="1"/>
      <c r="C138" s="3" t="s">
        <v>88</v>
      </c>
      <c r="D138" s="3" t="s">
        <v>250</v>
      </c>
      <c r="E138" s="3" t="s">
        <v>251</v>
      </c>
      <c r="F138" s="3" t="s">
        <v>628</v>
      </c>
      <c r="G138" s="221" t="s">
        <v>524</v>
      </c>
      <c r="H138" s="221" t="s">
        <v>524</v>
      </c>
      <c r="I138" s="221" t="s">
        <v>524</v>
      </c>
      <c r="J138" s="221" t="s">
        <v>524</v>
      </c>
      <c r="K138" s="221" t="s">
        <v>524</v>
      </c>
      <c r="L138" s="221" t="s">
        <v>524</v>
      </c>
      <c r="M138" s="221" t="s">
        <v>524</v>
      </c>
      <c r="N138" s="214">
        <v>25</v>
      </c>
      <c r="O138" s="214">
        <v>65</v>
      </c>
      <c r="P138" s="215"/>
      <c r="Q138" s="215"/>
      <c r="R138" s="215"/>
      <c r="S138" s="215"/>
      <c r="T138" s="215"/>
      <c r="U138" s="215"/>
      <c r="V138" s="215"/>
      <c r="W138" s="215"/>
      <c r="X138" s="215"/>
      <c r="Y138" s="215"/>
      <c r="Z138" s="215"/>
      <c r="AA138" s="215"/>
      <c r="AB138" s="215"/>
      <c r="AC138" s="215"/>
      <c r="AD138" s="215"/>
      <c r="AE138" s="215"/>
      <c r="AF138" s="215"/>
      <c r="AG138" s="215"/>
      <c r="AH138" s="215"/>
    </row>
    <row r="139" spans="1:34" s="222" customFormat="1">
      <c r="A139" s="1"/>
      <c r="B139" s="1"/>
      <c r="C139" s="3" t="s">
        <v>88</v>
      </c>
      <c r="D139" s="3" t="s">
        <v>252</v>
      </c>
      <c r="E139" s="3" t="s">
        <v>253</v>
      </c>
      <c r="F139" s="3" t="s">
        <v>628</v>
      </c>
      <c r="G139" s="221" t="s">
        <v>524</v>
      </c>
      <c r="H139" s="221" t="s">
        <v>524</v>
      </c>
      <c r="I139" s="221" t="s">
        <v>524</v>
      </c>
      <c r="J139" s="221" t="s">
        <v>524</v>
      </c>
      <c r="K139" s="221" t="s">
        <v>524</v>
      </c>
      <c r="L139" s="221" t="s">
        <v>524</v>
      </c>
      <c r="M139" s="221" t="s">
        <v>524</v>
      </c>
      <c r="N139" s="214" t="s">
        <v>653</v>
      </c>
      <c r="O139" s="214">
        <v>5</v>
      </c>
      <c r="P139" s="215"/>
      <c r="Q139" s="215"/>
      <c r="R139" s="215"/>
      <c r="S139" s="215"/>
      <c r="T139" s="215"/>
      <c r="U139" s="215"/>
      <c r="V139" s="215"/>
      <c r="W139" s="215"/>
      <c r="X139" s="215"/>
      <c r="Y139" s="215"/>
      <c r="Z139" s="215"/>
      <c r="AA139" s="215"/>
      <c r="AB139" s="215"/>
      <c r="AC139" s="215"/>
      <c r="AD139" s="215"/>
      <c r="AE139" s="215"/>
      <c r="AF139" s="215"/>
      <c r="AG139" s="215"/>
      <c r="AH139" s="215"/>
    </row>
    <row r="140" spans="1:34" s="222" customFormat="1">
      <c r="A140" s="1"/>
      <c r="B140" s="1"/>
      <c r="C140" s="3" t="s">
        <v>88</v>
      </c>
      <c r="D140" s="3" t="s">
        <v>254</v>
      </c>
      <c r="E140" s="3" t="s">
        <v>255</v>
      </c>
      <c r="F140" s="3" t="s">
        <v>628</v>
      </c>
      <c r="G140" s="221" t="s">
        <v>524</v>
      </c>
      <c r="H140" s="221" t="s">
        <v>524</v>
      </c>
      <c r="I140" s="221" t="s">
        <v>524</v>
      </c>
      <c r="J140" s="221" t="s">
        <v>524</v>
      </c>
      <c r="K140" s="221" t="s">
        <v>524</v>
      </c>
      <c r="L140" s="221" t="s">
        <v>524</v>
      </c>
      <c r="M140" s="221" t="s">
        <v>524</v>
      </c>
      <c r="N140" s="214">
        <v>15</v>
      </c>
      <c r="O140" s="214">
        <v>45</v>
      </c>
      <c r="P140" s="215"/>
      <c r="Q140" s="215"/>
      <c r="R140" s="215"/>
      <c r="S140" s="215"/>
      <c r="T140" s="215"/>
      <c r="U140" s="215"/>
      <c r="V140" s="215"/>
      <c r="W140" s="215"/>
      <c r="X140" s="215"/>
      <c r="Y140" s="215"/>
      <c r="Z140" s="215"/>
      <c r="AA140" s="215"/>
      <c r="AB140" s="215"/>
      <c r="AC140" s="215"/>
      <c r="AD140" s="215"/>
      <c r="AE140" s="215"/>
      <c r="AF140" s="215"/>
      <c r="AG140" s="215"/>
      <c r="AH140" s="215"/>
    </row>
    <row r="141" spans="1:34" s="222" customFormat="1">
      <c r="A141" s="1"/>
      <c r="B141" s="1"/>
      <c r="C141" s="3" t="s">
        <v>88</v>
      </c>
      <c r="D141" s="3" t="s">
        <v>256</v>
      </c>
      <c r="E141" s="3" t="s">
        <v>257</v>
      </c>
      <c r="F141" s="3" t="s">
        <v>628</v>
      </c>
      <c r="G141" s="221" t="s">
        <v>524</v>
      </c>
      <c r="H141" s="221" t="s">
        <v>524</v>
      </c>
      <c r="I141" s="221" t="s">
        <v>524</v>
      </c>
      <c r="J141" s="221" t="s">
        <v>524</v>
      </c>
      <c r="K141" s="221" t="s">
        <v>524</v>
      </c>
      <c r="L141" s="221" t="s">
        <v>524</v>
      </c>
      <c r="M141" s="221" t="s">
        <v>524</v>
      </c>
      <c r="N141" s="214">
        <v>5</v>
      </c>
      <c r="O141" s="214">
        <v>10</v>
      </c>
      <c r="P141" s="215"/>
      <c r="Q141" s="215"/>
      <c r="R141" s="215"/>
      <c r="S141" s="215"/>
      <c r="T141" s="215"/>
      <c r="U141" s="215"/>
      <c r="V141" s="215"/>
      <c r="W141" s="215"/>
      <c r="X141" s="215"/>
      <c r="Y141" s="215"/>
      <c r="Z141" s="215"/>
      <c r="AA141" s="215"/>
      <c r="AB141" s="215"/>
      <c r="AC141" s="215"/>
      <c r="AD141" s="215"/>
      <c r="AE141" s="215"/>
      <c r="AF141" s="215"/>
      <c r="AG141" s="215"/>
      <c r="AH141" s="215"/>
    </row>
    <row r="142" spans="1:34" s="222" customFormat="1">
      <c r="A142" s="1"/>
      <c r="B142" s="1"/>
      <c r="C142" s="3" t="s">
        <v>88</v>
      </c>
      <c r="D142" s="3" t="s">
        <v>258</v>
      </c>
      <c r="E142" s="3" t="s">
        <v>259</v>
      </c>
      <c r="F142" s="3" t="s">
        <v>628</v>
      </c>
      <c r="G142" s="221" t="s">
        <v>524</v>
      </c>
      <c r="H142" s="221" t="s">
        <v>524</v>
      </c>
      <c r="I142" s="221" t="s">
        <v>524</v>
      </c>
      <c r="J142" s="221" t="s">
        <v>524</v>
      </c>
      <c r="K142" s="221" t="s">
        <v>524</v>
      </c>
      <c r="L142" s="221" t="s">
        <v>524</v>
      </c>
      <c r="M142" s="221" t="s">
        <v>524</v>
      </c>
      <c r="N142" s="214">
        <v>30</v>
      </c>
      <c r="O142" s="214">
        <v>120</v>
      </c>
      <c r="P142" s="215"/>
      <c r="Q142" s="215"/>
      <c r="R142" s="215"/>
      <c r="S142" s="215"/>
      <c r="T142" s="215"/>
      <c r="U142" s="215"/>
      <c r="V142" s="215"/>
      <c r="W142" s="215"/>
      <c r="X142" s="215"/>
      <c r="Y142" s="215"/>
      <c r="Z142" s="215"/>
      <c r="AA142" s="215"/>
      <c r="AB142" s="215"/>
      <c r="AC142" s="215"/>
      <c r="AD142" s="215"/>
      <c r="AE142" s="215"/>
      <c r="AF142" s="215"/>
      <c r="AG142" s="215"/>
      <c r="AH142" s="215"/>
    </row>
    <row r="143" spans="1:34" s="222" customFormat="1">
      <c r="A143" s="1"/>
      <c r="B143" s="1"/>
      <c r="C143" s="3" t="s">
        <v>88</v>
      </c>
      <c r="D143" s="3" t="s">
        <v>260</v>
      </c>
      <c r="E143" s="3" t="s">
        <v>261</v>
      </c>
      <c r="F143" s="3" t="s">
        <v>628</v>
      </c>
      <c r="G143" s="221" t="s">
        <v>524</v>
      </c>
      <c r="H143" s="221" t="s">
        <v>524</v>
      </c>
      <c r="I143" s="221" t="s">
        <v>524</v>
      </c>
      <c r="J143" s="221" t="s">
        <v>524</v>
      </c>
      <c r="K143" s="221" t="s">
        <v>524</v>
      </c>
      <c r="L143" s="221" t="s">
        <v>524</v>
      </c>
      <c r="M143" s="221" t="s">
        <v>524</v>
      </c>
      <c r="N143" s="214">
        <v>20</v>
      </c>
      <c r="O143" s="214">
        <v>85</v>
      </c>
      <c r="P143" s="215"/>
      <c r="Q143" s="215"/>
      <c r="R143" s="215"/>
      <c r="S143" s="215"/>
      <c r="T143" s="215"/>
      <c r="U143" s="215"/>
      <c r="V143" s="215"/>
      <c r="W143" s="215"/>
      <c r="X143" s="215"/>
      <c r="Y143" s="215"/>
      <c r="Z143" s="215"/>
      <c r="AA143" s="215"/>
      <c r="AB143" s="215"/>
      <c r="AC143" s="215"/>
      <c r="AD143" s="215"/>
      <c r="AE143" s="215"/>
      <c r="AF143" s="215"/>
      <c r="AG143" s="215"/>
      <c r="AH143" s="215"/>
    </row>
    <row r="144" spans="1:34" s="222" customFormat="1">
      <c r="A144" s="1"/>
      <c r="B144" s="1"/>
      <c r="C144" s="3" t="s">
        <v>88</v>
      </c>
      <c r="D144" s="3" t="s">
        <v>262</v>
      </c>
      <c r="E144" s="3" t="s">
        <v>263</v>
      </c>
      <c r="F144" s="3" t="s">
        <v>628</v>
      </c>
      <c r="G144" s="221" t="s">
        <v>524</v>
      </c>
      <c r="H144" s="221" t="s">
        <v>524</v>
      </c>
      <c r="I144" s="221" t="s">
        <v>524</v>
      </c>
      <c r="J144" s="221" t="s">
        <v>524</v>
      </c>
      <c r="K144" s="221" t="s">
        <v>524</v>
      </c>
      <c r="L144" s="221" t="s">
        <v>524</v>
      </c>
      <c r="M144" s="221" t="s">
        <v>524</v>
      </c>
      <c r="N144" s="214">
        <v>10</v>
      </c>
      <c r="O144" s="214">
        <v>5</v>
      </c>
      <c r="P144" s="215"/>
      <c r="Q144" s="215"/>
      <c r="R144" s="215"/>
      <c r="S144" s="215"/>
      <c r="T144" s="215"/>
      <c r="U144" s="215"/>
      <c r="V144" s="215"/>
      <c r="W144" s="215"/>
      <c r="X144" s="215"/>
      <c r="Y144" s="215"/>
      <c r="Z144" s="215"/>
      <c r="AA144" s="215"/>
      <c r="AB144" s="215"/>
      <c r="AC144" s="215"/>
      <c r="AD144" s="215"/>
      <c r="AE144" s="215"/>
      <c r="AF144" s="215"/>
      <c r="AG144" s="215"/>
      <c r="AH144" s="215"/>
    </row>
    <row r="145" spans="1:34" s="222" customFormat="1">
      <c r="A145" s="1"/>
      <c r="B145" s="1"/>
      <c r="C145" s="3" t="s">
        <v>88</v>
      </c>
      <c r="D145" s="3" t="s">
        <v>264</v>
      </c>
      <c r="E145" s="3" t="s">
        <v>265</v>
      </c>
      <c r="F145" s="3" t="s">
        <v>628</v>
      </c>
      <c r="G145" s="221" t="s">
        <v>524</v>
      </c>
      <c r="H145" s="221" t="s">
        <v>524</v>
      </c>
      <c r="I145" s="221" t="s">
        <v>524</v>
      </c>
      <c r="J145" s="221" t="s">
        <v>524</v>
      </c>
      <c r="K145" s="221" t="s">
        <v>524</v>
      </c>
      <c r="L145" s="221" t="s">
        <v>524</v>
      </c>
      <c r="M145" s="221" t="s">
        <v>524</v>
      </c>
      <c r="N145" s="214">
        <v>55</v>
      </c>
      <c r="O145" s="214">
        <v>105</v>
      </c>
      <c r="P145" s="215"/>
      <c r="Q145" s="215"/>
      <c r="R145" s="215"/>
      <c r="S145" s="215"/>
      <c r="T145" s="215"/>
      <c r="U145" s="215"/>
      <c r="V145" s="215"/>
      <c r="W145" s="215"/>
      <c r="X145" s="215"/>
      <c r="Y145" s="215"/>
      <c r="Z145" s="215"/>
      <c r="AA145" s="215"/>
      <c r="AB145" s="215"/>
      <c r="AC145" s="215"/>
      <c r="AD145" s="215"/>
      <c r="AE145" s="215"/>
      <c r="AF145" s="215"/>
      <c r="AG145" s="215"/>
      <c r="AH145" s="215"/>
    </row>
    <row r="146" spans="1:34" s="222" customFormat="1">
      <c r="A146" s="1"/>
      <c r="B146" s="1"/>
      <c r="C146" s="3" t="s">
        <v>88</v>
      </c>
      <c r="D146" s="3" t="s">
        <v>266</v>
      </c>
      <c r="E146" s="3" t="s">
        <v>267</v>
      </c>
      <c r="F146" s="3" t="s">
        <v>628</v>
      </c>
      <c r="G146" s="221" t="s">
        <v>524</v>
      </c>
      <c r="H146" s="221" t="s">
        <v>524</v>
      </c>
      <c r="I146" s="221" t="s">
        <v>524</v>
      </c>
      <c r="J146" s="221" t="s">
        <v>524</v>
      </c>
      <c r="K146" s="221" t="s">
        <v>524</v>
      </c>
      <c r="L146" s="221" t="s">
        <v>524</v>
      </c>
      <c r="M146" s="221" t="s">
        <v>524</v>
      </c>
      <c r="N146" s="214">
        <v>35</v>
      </c>
      <c r="O146" s="214">
        <v>105</v>
      </c>
      <c r="P146" s="215"/>
      <c r="Q146" s="215"/>
      <c r="R146" s="215"/>
      <c r="S146" s="215"/>
      <c r="T146" s="215"/>
      <c r="U146" s="215"/>
      <c r="V146" s="215"/>
      <c r="W146" s="215"/>
      <c r="X146" s="215"/>
      <c r="Y146" s="215"/>
      <c r="Z146" s="215"/>
      <c r="AA146" s="215"/>
      <c r="AB146" s="215"/>
      <c r="AC146" s="215"/>
      <c r="AD146" s="215"/>
      <c r="AE146" s="215"/>
      <c r="AF146" s="215"/>
      <c r="AG146" s="215"/>
      <c r="AH146" s="215"/>
    </row>
    <row r="147" spans="1:34" s="222" customFormat="1">
      <c r="A147" s="1"/>
      <c r="B147" s="1"/>
      <c r="C147" s="3" t="s">
        <v>88</v>
      </c>
      <c r="D147" s="3" t="s">
        <v>268</v>
      </c>
      <c r="E147" s="3" t="s">
        <v>269</v>
      </c>
      <c r="F147" s="3" t="s">
        <v>628</v>
      </c>
      <c r="G147" s="221" t="s">
        <v>524</v>
      </c>
      <c r="H147" s="221" t="s">
        <v>524</v>
      </c>
      <c r="I147" s="221" t="s">
        <v>524</v>
      </c>
      <c r="J147" s="221" t="s">
        <v>524</v>
      </c>
      <c r="K147" s="221" t="s">
        <v>524</v>
      </c>
      <c r="L147" s="221" t="s">
        <v>524</v>
      </c>
      <c r="M147" s="221" t="s">
        <v>524</v>
      </c>
      <c r="N147" s="214">
        <v>20</v>
      </c>
      <c r="O147" s="214">
        <v>50</v>
      </c>
      <c r="P147" s="215"/>
      <c r="Q147" s="215"/>
      <c r="R147" s="215"/>
      <c r="S147" s="215"/>
      <c r="T147" s="215"/>
      <c r="U147" s="215"/>
      <c r="V147" s="215"/>
      <c r="W147" s="215"/>
      <c r="X147" s="215"/>
      <c r="Y147" s="215"/>
      <c r="Z147" s="215"/>
      <c r="AA147" s="215"/>
      <c r="AB147" s="215"/>
      <c r="AC147" s="215"/>
      <c r="AD147" s="215"/>
      <c r="AE147" s="215"/>
      <c r="AF147" s="215"/>
      <c r="AG147" s="215"/>
      <c r="AH147" s="215"/>
    </row>
    <row r="148" spans="1:34" s="222" customFormat="1">
      <c r="A148" s="1"/>
      <c r="B148" s="1"/>
      <c r="C148" s="3" t="s">
        <v>88</v>
      </c>
      <c r="D148" s="3" t="s">
        <v>270</v>
      </c>
      <c r="E148" s="3" t="s">
        <v>271</v>
      </c>
      <c r="F148" s="3" t="s">
        <v>628</v>
      </c>
      <c r="G148" s="221" t="s">
        <v>524</v>
      </c>
      <c r="H148" s="221" t="s">
        <v>524</v>
      </c>
      <c r="I148" s="221" t="s">
        <v>524</v>
      </c>
      <c r="J148" s="221" t="s">
        <v>524</v>
      </c>
      <c r="K148" s="221" t="s">
        <v>524</v>
      </c>
      <c r="L148" s="221" t="s">
        <v>524</v>
      </c>
      <c r="M148" s="221" t="s">
        <v>524</v>
      </c>
      <c r="N148" s="214">
        <v>25</v>
      </c>
      <c r="O148" s="214">
        <v>90</v>
      </c>
      <c r="P148" s="215"/>
      <c r="Q148" s="215"/>
      <c r="R148" s="215"/>
      <c r="S148" s="215"/>
      <c r="T148" s="215"/>
      <c r="U148" s="215"/>
      <c r="V148" s="215"/>
      <c r="W148" s="215"/>
      <c r="X148" s="215"/>
      <c r="Y148" s="215"/>
      <c r="Z148" s="215"/>
      <c r="AA148" s="215"/>
      <c r="AB148" s="215"/>
      <c r="AC148" s="215"/>
      <c r="AD148" s="215"/>
      <c r="AE148" s="215"/>
      <c r="AF148" s="215"/>
      <c r="AG148" s="215"/>
      <c r="AH148" s="215"/>
    </row>
    <row r="149" spans="1:34" s="222" customFormat="1">
      <c r="A149" s="1"/>
      <c r="B149" s="1"/>
      <c r="C149" s="3" t="s">
        <v>88</v>
      </c>
      <c r="D149" s="3" t="s">
        <v>272</v>
      </c>
      <c r="E149" s="3" t="s">
        <v>273</v>
      </c>
      <c r="F149" s="3" t="s">
        <v>628</v>
      </c>
      <c r="G149" s="221" t="s">
        <v>524</v>
      </c>
      <c r="H149" s="221" t="s">
        <v>524</v>
      </c>
      <c r="I149" s="221" t="s">
        <v>524</v>
      </c>
      <c r="J149" s="221" t="s">
        <v>524</v>
      </c>
      <c r="K149" s="221" t="s">
        <v>524</v>
      </c>
      <c r="L149" s="221" t="s">
        <v>524</v>
      </c>
      <c r="M149" s="221" t="s">
        <v>524</v>
      </c>
      <c r="N149" s="214">
        <v>120</v>
      </c>
      <c r="O149" s="214">
        <v>160</v>
      </c>
      <c r="P149" s="215"/>
      <c r="Q149" s="215"/>
      <c r="R149" s="215"/>
      <c r="S149" s="215"/>
      <c r="T149" s="215"/>
      <c r="U149" s="215"/>
      <c r="V149" s="215"/>
      <c r="W149" s="215"/>
      <c r="X149" s="215"/>
      <c r="Y149" s="215"/>
      <c r="Z149" s="215"/>
      <c r="AA149" s="215"/>
      <c r="AB149" s="215"/>
      <c r="AC149" s="215"/>
      <c r="AD149" s="215"/>
      <c r="AE149" s="215"/>
      <c r="AF149" s="215"/>
      <c r="AG149" s="215"/>
      <c r="AH149" s="215"/>
    </row>
    <row r="150" spans="1:34" s="222" customFormat="1">
      <c r="A150" s="1"/>
      <c r="B150" s="1"/>
      <c r="C150" s="3" t="s">
        <v>88</v>
      </c>
      <c r="D150" s="3" t="s">
        <v>274</v>
      </c>
      <c r="E150" s="3" t="s">
        <v>275</v>
      </c>
      <c r="F150" s="3" t="s">
        <v>628</v>
      </c>
      <c r="G150" s="221" t="s">
        <v>524</v>
      </c>
      <c r="H150" s="221" t="s">
        <v>524</v>
      </c>
      <c r="I150" s="221" t="s">
        <v>524</v>
      </c>
      <c r="J150" s="221" t="s">
        <v>524</v>
      </c>
      <c r="K150" s="221" t="s">
        <v>524</v>
      </c>
      <c r="L150" s="221" t="s">
        <v>524</v>
      </c>
      <c r="M150" s="221" t="s">
        <v>524</v>
      </c>
      <c r="N150" s="214">
        <v>135</v>
      </c>
      <c r="O150" s="214">
        <v>250</v>
      </c>
      <c r="P150" s="215"/>
      <c r="Q150" s="215"/>
      <c r="R150" s="215"/>
      <c r="S150" s="215"/>
      <c r="T150" s="215"/>
      <c r="U150" s="215"/>
      <c r="V150" s="215"/>
      <c r="W150" s="215"/>
      <c r="X150" s="215"/>
      <c r="Y150" s="215"/>
      <c r="Z150" s="215"/>
      <c r="AA150" s="215"/>
      <c r="AB150" s="215"/>
      <c r="AC150" s="215"/>
      <c r="AD150" s="215"/>
      <c r="AE150" s="215"/>
      <c r="AF150" s="215"/>
      <c r="AG150" s="215"/>
      <c r="AH150" s="215"/>
    </row>
    <row r="151" spans="1:34" s="222" customFormat="1">
      <c r="A151" s="1"/>
      <c r="B151" s="1"/>
      <c r="C151" s="3" t="s">
        <v>88</v>
      </c>
      <c r="D151" s="3" t="s">
        <v>276</v>
      </c>
      <c r="E151" s="3" t="s">
        <v>277</v>
      </c>
      <c r="F151" s="3" t="s">
        <v>628</v>
      </c>
      <c r="G151" s="221" t="s">
        <v>524</v>
      </c>
      <c r="H151" s="221" t="s">
        <v>524</v>
      </c>
      <c r="I151" s="221" t="s">
        <v>524</v>
      </c>
      <c r="J151" s="221" t="s">
        <v>524</v>
      </c>
      <c r="K151" s="221" t="s">
        <v>524</v>
      </c>
      <c r="L151" s="221" t="s">
        <v>524</v>
      </c>
      <c r="M151" s="221" t="s">
        <v>524</v>
      </c>
      <c r="N151" s="214">
        <v>60</v>
      </c>
      <c r="O151" s="214">
        <v>105</v>
      </c>
      <c r="P151" s="215"/>
      <c r="Q151" s="215"/>
      <c r="R151" s="215"/>
      <c r="S151" s="215"/>
      <c r="T151" s="215"/>
      <c r="U151" s="215"/>
      <c r="V151" s="215"/>
      <c r="W151" s="215"/>
      <c r="X151" s="215"/>
      <c r="Y151" s="215"/>
      <c r="Z151" s="215"/>
      <c r="AA151" s="215"/>
      <c r="AB151" s="215"/>
      <c r="AC151" s="215"/>
      <c r="AD151" s="215"/>
      <c r="AE151" s="215"/>
      <c r="AF151" s="215"/>
      <c r="AG151" s="215"/>
      <c r="AH151" s="215"/>
    </row>
    <row r="152" spans="1:34" s="222" customFormat="1">
      <c r="A152" s="1"/>
      <c r="B152" s="1"/>
      <c r="C152" s="3" t="s">
        <v>88</v>
      </c>
      <c r="D152" s="3" t="s">
        <v>278</v>
      </c>
      <c r="E152" s="3" t="s">
        <v>279</v>
      </c>
      <c r="F152" s="3" t="s">
        <v>628</v>
      </c>
      <c r="G152" s="221" t="s">
        <v>524</v>
      </c>
      <c r="H152" s="221" t="s">
        <v>524</v>
      </c>
      <c r="I152" s="221" t="s">
        <v>524</v>
      </c>
      <c r="J152" s="221" t="s">
        <v>524</v>
      </c>
      <c r="K152" s="221" t="s">
        <v>524</v>
      </c>
      <c r="L152" s="221" t="s">
        <v>524</v>
      </c>
      <c r="M152" s="221" t="s">
        <v>524</v>
      </c>
      <c r="N152" s="214">
        <v>35</v>
      </c>
      <c r="O152" s="214">
        <v>85</v>
      </c>
      <c r="P152" s="215"/>
      <c r="Q152" s="215"/>
      <c r="R152" s="215"/>
      <c r="S152" s="215"/>
      <c r="T152" s="215"/>
      <c r="U152" s="215"/>
      <c r="V152" s="215"/>
      <c r="W152" s="215"/>
      <c r="X152" s="215"/>
      <c r="Y152" s="215"/>
      <c r="Z152" s="215"/>
      <c r="AA152" s="215"/>
      <c r="AB152" s="215"/>
      <c r="AC152" s="215"/>
      <c r="AD152" s="215"/>
      <c r="AE152" s="215"/>
      <c r="AF152" s="215"/>
      <c r="AG152" s="215"/>
      <c r="AH152" s="215"/>
    </row>
    <row r="153" spans="1:34" s="222" customFormat="1">
      <c r="A153" s="1"/>
      <c r="B153" s="1"/>
      <c r="C153" s="3" t="s">
        <v>88</v>
      </c>
      <c r="D153" s="3" t="s">
        <v>280</v>
      </c>
      <c r="E153" s="3" t="s">
        <v>281</v>
      </c>
      <c r="F153" s="3" t="s">
        <v>628</v>
      </c>
      <c r="G153" s="221" t="s">
        <v>524</v>
      </c>
      <c r="H153" s="221" t="s">
        <v>524</v>
      </c>
      <c r="I153" s="221" t="s">
        <v>524</v>
      </c>
      <c r="J153" s="221" t="s">
        <v>524</v>
      </c>
      <c r="K153" s="221" t="s">
        <v>524</v>
      </c>
      <c r="L153" s="221" t="s">
        <v>524</v>
      </c>
      <c r="M153" s="221" t="s">
        <v>524</v>
      </c>
      <c r="N153" s="214">
        <v>20</v>
      </c>
      <c r="O153" s="214">
        <v>20</v>
      </c>
      <c r="P153" s="215"/>
      <c r="Q153" s="215"/>
      <c r="R153" s="215"/>
      <c r="S153" s="215"/>
      <c r="T153" s="215"/>
      <c r="U153" s="215"/>
      <c r="V153" s="215"/>
      <c r="W153" s="215"/>
      <c r="X153" s="215"/>
      <c r="Y153" s="215"/>
      <c r="Z153" s="215"/>
      <c r="AA153" s="215"/>
      <c r="AB153" s="215"/>
      <c r="AC153" s="215"/>
      <c r="AD153" s="215"/>
      <c r="AE153" s="215"/>
      <c r="AF153" s="215"/>
      <c r="AG153" s="215"/>
      <c r="AH153" s="215"/>
    </row>
    <row r="154" spans="1:34" s="222" customFormat="1">
      <c r="A154" s="1"/>
      <c r="B154" s="1"/>
      <c r="C154" s="3" t="s">
        <v>88</v>
      </c>
      <c r="D154" s="3" t="s">
        <v>282</v>
      </c>
      <c r="E154" s="3" t="s">
        <v>283</v>
      </c>
      <c r="F154" s="3" t="s">
        <v>628</v>
      </c>
      <c r="G154" s="221" t="s">
        <v>524</v>
      </c>
      <c r="H154" s="221" t="s">
        <v>524</v>
      </c>
      <c r="I154" s="221" t="s">
        <v>524</v>
      </c>
      <c r="J154" s="221" t="s">
        <v>524</v>
      </c>
      <c r="K154" s="221" t="s">
        <v>524</v>
      </c>
      <c r="L154" s="221" t="s">
        <v>524</v>
      </c>
      <c r="M154" s="221" t="s">
        <v>524</v>
      </c>
      <c r="N154" s="214">
        <v>25</v>
      </c>
      <c r="O154" s="214">
        <v>40</v>
      </c>
      <c r="P154" s="215"/>
      <c r="Q154" s="215"/>
      <c r="R154" s="215"/>
      <c r="S154" s="215"/>
      <c r="T154" s="215"/>
      <c r="U154" s="215"/>
      <c r="V154" s="215"/>
      <c r="W154" s="215"/>
      <c r="X154" s="215"/>
      <c r="Y154" s="215"/>
      <c r="Z154" s="215"/>
      <c r="AA154" s="215"/>
      <c r="AB154" s="215"/>
      <c r="AC154" s="215"/>
      <c r="AD154" s="215"/>
      <c r="AE154" s="215"/>
      <c r="AF154" s="215"/>
      <c r="AG154" s="215"/>
      <c r="AH154" s="215"/>
    </row>
    <row r="155" spans="1:34" s="222" customFormat="1">
      <c r="A155" s="1"/>
      <c r="B155" s="1"/>
      <c r="C155" s="3" t="s">
        <v>88</v>
      </c>
      <c r="D155" s="3" t="s">
        <v>284</v>
      </c>
      <c r="E155" s="3" t="s">
        <v>285</v>
      </c>
      <c r="F155" s="3" t="s">
        <v>628</v>
      </c>
      <c r="G155" s="221" t="s">
        <v>524</v>
      </c>
      <c r="H155" s="221" t="s">
        <v>524</v>
      </c>
      <c r="I155" s="221" t="s">
        <v>524</v>
      </c>
      <c r="J155" s="221" t="s">
        <v>524</v>
      </c>
      <c r="K155" s="221" t="s">
        <v>524</v>
      </c>
      <c r="L155" s="221" t="s">
        <v>524</v>
      </c>
      <c r="M155" s="221" t="s">
        <v>524</v>
      </c>
      <c r="N155" s="214">
        <v>15</v>
      </c>
      <c r="O155" s="214">
        <v>35</v>
      </c>
      <c r="P155" s="215"/>
      <c r="Q155" s="215"/>
      <c r="R155" s="215"/>
      <c r="S155" s="215"/>
      <c r="T155" s="215"/>
      <c r="U155" s="215"/>
      <c r="V155" s="215"/>
      <c r="W155" s="215"/>
      <c r="X155" s="215"/>
      <c r="Y155" s="215"/>
      <c r="Z155" s="215"/>
      <c r="AA155" s="215"/>
      <c r="AB155" s="215"/>
      <c r="AC155" s="215"/>
      <c r="AD155" s="215"/>
      <c r="AE155" s="215"/>
      <c r="AF155" s="215"/>
      <c r="AG155" s="215"/>
      <c r="AH155" s="215"/>
    </row>
    <row r="156" spans="1:34" s="222" customFormat="1">
      <c r="A156" s="1"/>
      <c r="B156" s="1"/>
      <c r="C156" s="3" t="s">
        <v>88</v>
      </c>
      <c r="D156" s="3" t="s">
        <v>286</v>
      </c>
      <c r="E156" s="3" t="s">
        <v>287</v>
      </c>
      <c r="F156" s="3" t="s">
        <v>628</v>
      </c>
      <c r="G156" s="221" t="s">
        <v>524</v>
      </c>
      <c r="H156" s="221" t="s">
        <v>524</v>
      </c>
      <c r="I156" s="221" t="s">
        <v>524</v>
      </c>
      <c r="J156" s="221" t="s">
        <v>524</v>
      </c>
      <c r="K156" s="221" t="s">
        <v>524</v>
      </c>
      <c r="L156" s="221" t="s">
        <v>524</v>
      </c>
      <c r="M156" s="221" t="s">
        <v>524</v>
      </c>
      <c r="N156" s="214">
        <v>35</v>
      </c>
      <c r="O156" s="214">
        <v>50</v>
      </c>
      <c r="P156" s="215"/>
      <c r="Q156" s="215"/>
      <c r="R156" s="215"/>
      <c r="S156" s="215"/>
      <c r="T156" s="215"/>
      <c r="U156" s="215"/>
      <c r="V156" s="215"/>
      <c r="W156" s="215"/>
      <c r="X156" s="215"/>
      <c r="Y156" s="215"/>
      <c r="Z156" s="215"/>
      <c r="AA156" s="215"/>
      <c r="AB156" s="215"/>
      <c r="AC156" s="215"/>
      <c r="AD156" s="215"/>
      <c r="AE156" s="215"/>
      <c r="AF156" s="215"/>
      <c r="AG156" s="215"/>
      <c r="AH156" s="215"/>
    </row>
    <row r="157" spans="1:34" s="222" customFormat="1">
      <c r="A157" s="1"/>
      <c r="B157" s="1"/>
      <c r="C157" s="3" t="s">
        <v>88</v>
      </c>
      <c r="D157" s="3" t="s">
        <v>288</v>
      </c>
      <c r="E157" s="3" t="s">
        <v>289</v>
      </c>
      <c r="F157" s="3" t="s">
        <v>628</v>
      </c>
      <c r="G157" s="221" t="s">
        <v>524</v>
      </c>
      <c r="H157" s="221" t="s">
        <v>524</v>
      </c>
      <c r="I157" s="221" t="s">
        <v>524</v>
      </c>
      <c r="J157" s="221" t="s">
        <v>524</v>
      </c>
      <c r="K157" s="221" t="s">
        <v>524</v>
      </c>
      <c r="L157" s="221" t="s">
        <v>524</v>
      </c>
      <c r="M157" s="221" t="s">
        <v>524</v>
      </c>
      <c r="N157" s="214">
        <v>25</v>
      </c>
      <c r="O157" s="214">
        <v>40</v>
      </c>
      <c r="P157" s="215"/>
      <c r="Q157" s="215"/>
      <c r="R157" s="215"/>
      <c r="S157" s="215"/>
      <c r="T157" s="215"/>
      <c r="U157" s="215"/>
      <c r="V157" s="215"/>
      <c r="W157" s="215"/>
      <c r="X157" s="215"/>
      <c r="Y157" s="215"/>
      <c r="Z157" s="215"/>
      <c r="AA157" s="215"/>
      <c r="AB157" s="215"/>
      <c r="AC157" s="215"/>
      <c r="AD157" s="215"/>
      <c r="AE157" s="215"/>
      <c r="AF157" s="215"/>
      <c r="AG157" s="215"/>
      <c r="AH157" s="215"/>
    </row>
    <row r="158" spans="1:34" s="222" customFormat="1">
      <c r="A158" s="1"/>
      <c r="B158" s="1"/>
      <c r="C158" s="3" t="s">
        <v>88</v>
      </c>
      <c r="D158" s="3" t="s">
        <v>290</v>
      </c>
      <c r="E158" s="3" t="s">
        <v>291</v>
      </c>
      <c r="F158" s="3" t="s">
        <v>628</v>
      </c>
      <c r="G158" s="221" t="s">
        <v>524</v>
      </c>
      <c r="H158" s="221" t="s">
        <v>524</v>
      </c>
      <c r="I158" s="221" t="s">
        <v>524</v>
      </c>
      <c r="J158" s="221" t="s">
        <v>524</v>
      </c>
      <c r="K158" s="221" t="s">
        <v>524</v>
      </c>
      <c r="L158" s="221" t="s">
        <v>524</v>
      </c>
      <c r="M158" s="221" t="s">
        <v>524</v>
      </c>
      <c r="N158" s="214">
        <v>90</v>
      </c>
      <c r="O158" s="214">
        <v>60</v>
      </c>
      <c r="P158" s="215"/>
      <c r="Q158" s="215"/>
      <c r="R158" s="215"/>
      <c r="S158" s="215"/>
      <c r="T158" s="215"/>
      <c r="U158" s="215"/>
      <c r="V158" s="215"/>
      <c r="W158" s="215"/>
      <c r="X158" s="215"/>
      <c r="Y158" s="215"/>
      <c r="Z158" s="215"/>
      <c r="AA158" s="215"/>
      <c r="AB158" s="215"/>
      <c r="AC158" s="215"/>
      <c r="AD158" s="215"/>
      <c r="AE158" s="215"/>
      <c r="AF158" s="215"/>
      <c r="AG158" s="215"/>
      <c r="AH158" s="215"/>
    </row>
    <row r="159" spans="1:34" s="222" customFormat="1">
      <c r="A159" s="1"/>
      <c r="B159" s="1"/>
      <c r="C159" s="3" t="s">
        <v>88</v>
      </c>
      <c r="D159" s="3" t="s">
        <v>292</v>
      </c>
      <c r="E159" s="3" t="s">
        <v>293</v>
      </c>
      <c r="F159" s="3" t="s">
        <v>628</v>
      </c>
      <c r="G159" s="221" t="s">
        <v>524</v>
      </c>
      <c r="H159" s="221" t="s">
        <v>524</v>
      </c>
      <c r="I159" s="221" t="s">
        <v>524</v>
      </c>
      <c r="J159" s="221" t="s">
        <v>524</v>
      </c>
      <c r="K159" s="221" t="s">
        <v>524</v>
      </c>
      <c r="L159" s="221" t="s">
        <v>524</v>
      </c>
      <c r="M159" s="221" t="s">
        <v>524</v>
      </c>
      <c r="N159" s="214">
        <v>60</v>
      </c>
      <c r="O159" s="214">
        <v>40</v>
      </c>
      <c r="P159" s="215"/>
      <c r="Q159" s="215"/>
      <c r="R159" s="215"/>
      <c r="S159" s="215"/>
      <c r="T159" s="215"/>
      <c r="U159" s="215"/>
      <c r="V159" s="215"/>
      <c r="W159" s="215"/>
      <c r="X159" s="215"/>
      <c r="Y159" s="215"/>
      <c r="Z159" s="215"/>
      <c r="AA159" s="215"/>
      <c r="AB159" s="215"/>
      <c r="AC159" s="215"/>
      <c r="AD159" s="215"/>
      <c r="AE159" s="215"/>
      <c r="AF159" s="215"/>
      <c r="AG159" s="215"/>
      <c r="AH159" s="215"/>
    </row>
    <row r="160" spans="1:34" s="222" customFormat="1">
      <c r="A160" s="1"/>
      <c r="B160" s="1"/>
      <c r="C160" s="3" t="s">
        <v>88</v>
      </c>
      <c r="D160" s="3" t="s">
        <v>294</v>
      </c>
      <c r="E160" s="3" t="s">
        <v>295</v>
      </c>
      <c r="F160" s="3" t="s">
        <v>628</v>
      </c>
      <c r="G160" s="221" t="s">
        <v>524</v>
      </c>
      <c r="H160" s="221" t="s">
        <v>524</v>
      </c>
      <c r="I160" s="221" t="s">
        <v>524</v>
      </c>
      <c r="J160" s="221" t="s">
        <v>524</v>
      </c>
      <c r="K160" s="221" t="s">
        <v>524</v>
      </c>
      <c r="L160" s="221" t="s">
        <v>524</v>
      </c>
      <c r="M160" s="221" t="s">
        <v>524</v>
      </c>
      <c r="N160" s="214">
        <v>90</v>
      </c>
      <c r="O160" s="214">
        <v>85</v>
      </c>
      <c r="P160" s="215"/>
      <c r="Q160" s="215"/>
      <c r="R160" s="215"/>
      <c r="S160" s="215"/>
      <c r="T160" s="215"/>
      <c r="U160" s="215"/>
      <c r="V160" s="215"/>
      <c r="W160" s="215"/>
      <c r="X160" s="215"/>
      <c r="Y160" s="215"/>
      <c r="Z160" s="215"/>
      <c r="AA160" s="215"/>
      <c r="AB160" s="215"/>
      <c r="AC160" s="215"/>
      <c r="AD160" s="215"/>
      <c r="AE160" s="215"/>
      <c r="AF160" s="215"/>
      <c r="AG160" s="215"/>
      <c r="AH160" s="215"/>
    </row>
    <row r="161" spans="1:34" s="222" customFormat="1">
      <c r="A161" s="1"/>
      <c r="B161" s="1"/>
      <c r="C161" s="3" t="s">
        <v>88</v>
      </c>
      <c r="D161" s="3" t="s">
        <v>296</v>
      </c>
      <c r="E161" s="3" t="s">
        <v>297</v>
      </c>
      <c r="F161" s="3" t="s">
        <v>628</v>
      </c>
      <c r="G161" s="221" t="s">
        <v>524</v>
      </c>
      <c r="H161" s="221" t="s">
        <v>524</v>
      </c>
      <c r="I161" s="221" t="s">
        <v>524</v>
      </c>
      <c r="J161" s="221" t="s">
        <v>524</v>
      </c>
      <c r="K161" s="221" t="s">
        <v>524</v>
      </c>
      <c r="L161" s="221" t="s">
        <v>524</v>
      </c>
      <c r="M161" s="221" t="s">
        <v>524</v>
      </c>
      <c r="N161" s="214">
        <v>75</v>
      </c>
      <c r="O161" s="214">
        <v>110</v>
      </c>
      <c r="P161" s="215"/>
      <c r="Q161" s="215"/>
      <c r="R161" s="215"/>
      <c r="S161" s="215"/>
      <c r="T161" s="215"/>
      <c r="U161" s="215"/>
      <c r="V161" s="215"/>
      <c r="W161" s="215"/>
      <c r="X161" s="215"/>
      <c r="Y161" s="215"/>
      <c r="Z161" s="215"/>
      <c r="AA161" s="215"/>
      <c r="AB161" s="215"/>
      <c r="AC161" s="215"/>
      <c r="AD161" s="215"/>
      <c r="AE161" s="215"/>
      <c r="AF161" s="215"/>
      <c r="AG161" s="215"/>
      <c r="AH161" s="215"/>
    </row>
    <row r="162" spans="1:34" s="222" customFormat="1">
      <c r="A162" s="1"/>
      <c r="B162" s="1"/>
      <c r="C162" s="3" t="s">
        <v>88</v>
      </c>
      <c r="D162" s="3" t="s">
        <v>298</v>
      </c>
      <c r="E162" s="3" t="s">
        <v>299</v>
      </c>
      <c r="F162" s="3" t="s">
        <v>628</v>
      </c>
      <c r="G162" s="221" t="s">
        <v>524</v>
      </c>
      <c r="H162" s="221" t="s">
        <v>524</v>
      </c>
      <c r="I162" s="221" t="s">
        <v>524</v>
      </c>
      <c r="J162" s="221" t="s">
        <v>524</v>
      </c>
      <c r="K162" s="221" t="s">
        <v>524</v>
      </c>
      <c r="L162" s="221" t="s">
        <v>524</v>
      </c>
      <c r="M162" s="221" t="s">
        <v>524</v>
      </c>
      <c r="N162" s="214">
        <v>75</v>
      </c>
      <c r="O162" s="214">
        <v>55</v>
      </c>
      <c r="P162" s="215"/>
      <c r="Q162" s="215"/>
      <c r="R162" s="215"/>
      <c r="S162" s="215"/>
      <c r="T162" s="215"/>
      <c r="U162" s="215"/>
      <c r="V162" s="215"/>
      <c r="W162" s="215"/>
      <c r="X162" s="215"/>
      <c r="Y162" s="215"/>
      <c r="Z162" s="215"/>
      <c r="AA162" s="215"/>
      <c r="AB162" s="215"/>
      <c r="AC162" s="215"/>
      <c r="AD162" s="215"/>
      <c r="AE162" s="215"/>
      <c r="AF162" s="215"/>
      <c r="AG162" s="215"/>
      <c r="AH162" s="215"/>
    </row>
    <row r="163" spans="1:34" s="222" customFormat="1">
      <c r="A163" s="1"/>
      <c r="B163" s="1"/>
      <c r="C163" s="3" t="s">
        <v>88</v>
      </c>
      <c r="D163" s="3" t="s">
        <v>300</v>
      </c>
      <c r="E163" s="3" t="s">
        <v>301</v>
      </c>
      <c r="F163" s="3" t="s">
        <v>628</v>
      </c>
      <c r="G163" s="221" t="s">
        <v>524</v>
      </c>
      <c r="H163" s="221" t="s">
        <v>524</v>
      </c>
      <c r="I163" s="221" t="s">
        <v>524</v>
      </c>
      <c r="J163" s="221" t="s">
        <v>524</v>
      </c>
      <c r="K163" s="221" t="s">
        <v>524</v>
      </c>
      <c r="L163" s="221" t="s">
        <v>524</v>
      </c>
      <c r="M163" s="221" t="s">
        <v>524</v>
      </c>
      <c r="N163" s="214">
        <v>60</v>
      </c>
      <c r="O163" s="214">
        <v>20</v>
      </c>
      <c r="P163" s="215"/>
      <c r="Q163" s="215"/>
      <c r="R163" s="215"/>
      <c r="S163" s="215"/>
      <c r="T163" s="215"/>
      <c r="U163" s="215"/>
      <c r="V163" s="215"/>
      <c r="W163" s="215"/>
      <c r="X163" s="215"/>
      <c r="Y163" s="215"/>
      <c r="Z163" s="215"/>
      <c r="AA163" s="215"/>
      <c r="AB163" s="215"/>
      <c r="AC163" s="215"/>
      <c r="AD163" s="215"/>
      <c r="AE163" s="215"/>
      <c r="AF163" s="215"/>
      <c r="AG163" s="215"/>
      <c r="AH163" s="215"/>
    </row>
    <row r="164" spans="1:34" s="222" customFormat="1">
      <c r="A164" s="1"/>
      <c r="B164" s="1"/>
      <c r="C164" s="3" t="s">
        <v>88</v>
      </c>
      <c r="D164" s="3" t="s">
        <v>302</v>
      </c>
      <c r="E164" s="3" t="s">
        <v>303</v>
      </c>
      <c r="F164" s="3" t="s">
        <v>628</v>
      </c>
      <c r="G164" s="221" t="s">
        <v>524</v>
      </c>
      <c r="H164" s="221" t="s">
        <v>524</v>
      </c>
      <c r="I164" s="221" t="s">
        <v>524</v>
      </c>
      <c r="J164" s="221" t="s">
        <v>524</v>
      </c>
      <c r="K164" s="221" t="s">
        <v>524</v>
      </c>
      <c r="L164" s="221" t="s">
        <v>524</v>
      </c>
      <c r="M164" s="221" t="s">
        <v>524</v>
      </c>
      <c r="N164" s="214">
        <v>75</v>
      </c>
      <c r="O164" s="214">
        <v>90</v>
      </c>
      <c r="P164" s="215"/>
      <c r="Q164" s="215"/>
      <c r="R164" s="215"/>
      <c r="S164" s="215"/>
      <c r="T164" s="215"/>
      <c r="U164" s="215"/>
      <c r="V164" s="215"/>
      <c r="W164" s="215"/>
      <c r="X164" s="215"/>
      <c r="Y164" s="215"/>
      <c r="Z164" s="215"/>
      <c r="AA164" s="215"/>
      <c r="AB164" s="215"/>
      <c r="AC164" s="215"/>
      <c r="AD164" s="215"/>
      <c r="AE164" s="215"/>
      <c r="AF164" s="215"/>
      <c r="AG164" s="215"/>
      <c r="AH164" s="215"/>
    </row>
    <row r="165" spans="1:34" s="222" customFormat="1">
      <c r="A165" s="1"/>
      <c r="B165" s="1"/>
      <c r="C165" s="3" t="s">
        <v>88</v>
      </c>
      <c r="D165" s="3" t="s">
        <v>304</v>
      </c>
      <c r="E165" s="3" t="s">
        <v>305</v>
      </c>
      <c r="F165" s="3" t="s">
        <v>628</v>
      </c>
      <c r="G165" s="221" t="s">
        <v>524</v>
      </c>
      <c r="H165" s="221" t="s">
        <v>524</v>
      </c>
      <c r="I165" s="221" t="s">
        <v>524</v>
      </c>
      <c r="J165" s="221" t="s">
        <v>524</v>
      </c>
      <c r="K165" s="221" t="s">
        <v>524</v>
      </c>
      <c r="L165" s="221" t="s">
        <v>524</v>
      </c>
      <c r="M165" s="221" t="s">
        <v>524</v>
      </c>
      <c r="N165" s="214" t="s">
        <v>653</v>
      </c>
      <c r="O165" s="214">
        <v>5</v>
      </c>
      <c r="P165" s="215"/>
      <c r="Q165" s="215"/>
      <c r="R165" s="215"/>
      <c r="S165" s="215"/>
      <c r="T165" s="215"/>
      <c r="U165" s="215"/>
      <c r="V165" s="215"/>
      <c r="W165" s="215"/>
      <c r="X165" s="215"/>
      <c r="Y165" s="215"/>
      <c r="Z165" s="215"/>
      <c r="AA165" s="215"/>
      <c r="AB165" s="215"/>
      <c r="AC165" s="215"/>
      <c r="AD165" s="215"/>
      <c r="AE165" s="215"/>
      <c r="AF165" s="215"/>
      <c r="AG165" s="215"/>
      <c r="AH165" s="215"/>
    </row>
    <row r="166" spans="1:34" s="222" customFormat="1">
      <c r="A166" s="1"/>
      <c r="B166" s="1"/>
      <c r="C166" s="3" t="s">
        <v>88</v>
      </c>
      <c r="D166" s="3" t="s">
        <v>306</v>
      </c>
      <c r="E166" s="3" t="s">
        <v>307</v>
      </c>
      <c r="F166" s="3" t="s">
        <v>628</v>
      </c>
      <c r="G166" s="221" t="s">
        <v>524</v>
      </c>
      <c r="H166" s="221" t="s">
        <v>524</v>
      </c>
      <c r="I166" s="221" t="s">
        <v>524</v>
      </c>
      <c r="J166" s="221" t="s">
        <v>524</v>
      </c>
      <c r="K166" s="221" t="s">
        <v>524</v>
      </c>
      <c r="L166" s="221" t="s">
        <v>524</v>
      </c>
      <c r="M166" s="221" t="s">
        <v>524</v>
      </c>
      <c r="N166" s="214" t="s">
        <v>653</v>
      </c>
      <c r="O166" s="214">
        <v>65</v>
      </c>
      <c r="P166" s="215"/>
      <c r="Q166" s="215"/>
      <c r="R166" s="215"/>
      <c r="S166" s="215"/>
      <c r="T166" s="215"/>
      <c r="U166" s="215"/>
      <c r="V166" s="215"/>
      <c r="W166" s="215"/>
      <c r="X166" s="215"/>
      <c r="Y166" s="215"/>
      <c r="Z166" s="215"/>
      <c r="AA166" s="215"/>
      <c r="AB166" s="215"/>
      <c r="AC166" s="215"/>
      <c r="AD166" s="215"/>
      <c r="AE166" s="215"/>
      <c r="AF166" s="215"/>
      <c r="AG166" s="215"/>
      <c r="AH166" s="215"/>
    </row>
    <row r="167" spans="1:34" s="222" customFormat="1">
      <c r="A167" s="1"/>
      <c r="B167" s="1"/>
      <c r="C167" s="3" t="s">
        <v>88</v>
      </c>
      <c r="D167" s="3" t="s">
        <v>308</v>
      </c>
      <c r="E167" s="3" t="s">
        <v>309</v>
      </c>
      <c r="F167" s="3" t="s">
        <v>628</v>
      </c>
      <c r="G167" s="221" t="s">
        <v>524</v>
      </c>
      <c r="H167" s="221" t="s">
        <v>524</v>
      </c>
      <c r="I167" s="221" t="s">
        <v>524</v>
      </c>
      <c r="J167" s="221" t="s">
        <v>524</v>
      </c>
      <c r="K167" s="221" t="s">
        <v>524</v>
      </c>
      <c r="L167" s="221" t="s">
        <v>524</v>
      </c>
      <c r="M167" s="221" t="s">
        <v>524</v>
      </c>
      <c r="N167" s="214" t="s">
        <v>653</v>
      </c>
      <c r="O167" s="214">
        <v>5</v>
      </c>
      <c r="P167" s="215"/>
      <c r="Q167" s="215"/>
      <c r="R167" s="215"/>
      <c r="S167" s="215"/>
      <c r="T167" s="215"/>
      <c r="U167" s="215"/>
      <c r="V167" s="215"/>
      <c r="W167" s="215"/>
      <c r="X167" s="215"/>
      <c r="Y167" s="215"/>
      <c r="Z167" s="215"/>
      <c r="AA167" s="215"/>
      <c r="AB167" s="215"/>
      <c r="AC167" s="215"/>
      <c r="AD167" s="215"/>
      <c r="AE167" s="215"/>
      <c r="AF167" s="215"/>
      <c r="AG167" s="215"/>
      <c r="AH167" s="215"/>
    </row>
    <row r="168" spans="1:34" s="222" customFormat="1">
      <c r="A168" s="1"/>
      <c r="B168" s="1"/>
      <c r="C168" s="3" t="s">
        <v>88</v>
      </c>
      <c r="D168" s="3" t="s">
        <v>310</v>
      </c>
      <c r="E168" s="3" t="s">
        <v>311</v>
      </c>
      <c r="F168" s="3" t="s">
        <v>628</v>
      </c>
      <c r="G168" s="221" t="s">
        <v>524</v>
      </c>
      <c r="H168" s="221" t="s">
        <v>524</v>
      </c>
      <c r="I168" s="221" t="s">
        <v>524</v>
      </c>
      <c r="J168" s="221" t="s">
        <v>524</v>
      </c>
      <c r="K168" s="221" t="s">
        <v>524</v>
      </c>
      <c r="L168" s="221" t="s">
        <v>524</v>
      </c>
      <c r="M168" s="221" t="s">
        <v>524</v>
      </c>
      <c r="N168" s="214" t="s">
        <v>653</v>
      </c>
      <c r="O168" s="214" t="s">
        <v>653</v>
      </c>
      <c r="P168" s="215"/>
      <c r="Q168" s="215"/>
      <c r="R168" s="215"/>
      <c r="S168" s="215"/>
      <c r="T168" s="215"/>
      <c r="U168" s="215"/>
      <c r="V168" s="215"/>
      <c r="W168" s="215"/>
      <c r="X168" s="215"/>
      <c r="Y168" s="215"/>
      <c r="Z168" s="215"/>
      <c r="AA168" s="215"/>
      <c r="AB168" s="215"/>
      <c r="AC168" s="215"/>
      <c r="AD168" s="215"/>
      <c r="AE168" s="215"/>
      <c r="AF168" s="215"/>
      <c r="AG168" s="215"/>
      <c r="AH168" s="215"/>
    </row>
    <row r="169" spans="1:34" s="222" customFormat="1">
      <c r="A169" s="1"/>
      <c r="B169" s="1"/>
      <c r="C169" s="3" t="s">
        <v>88</v>
      </c>
      <c r="D169" s="3" t="s">
        <v>312</v>
      </c>
      <c r="E169" s="3" t="s">
        <v>313</v>
      </c>
      <c r="F169" s="3" t="s">
        <v>628</v>
      </c>
      <c r="G169" s="221" t="s">
        <v>524</v>
      </c>
      <c r="H169" s="221" t="s">
        <v>524</v>
      </c>
      <c r="I169" s="221" t="s">
        <v>524</v>
      </c>
      <c r="J169" s="221" t="s">
        <v>524</v>
      </c>
      <c r="K169" s="221" t="s">
        <v>524</v>
      </c>
      <c r="L169" s="221" t="s">
        <v>524</v>
      </c>
      <c r="M169" s="221" t="s">
        <v>524</v>
      </c>
      <c r="N169" s="214" t="s">
        <v>653</v>
      </c>
      <c r="O169" s="214">
        <v>5</v>
      </c>
      <c r="P169" s="215"/>
      <c r="Q169" s="215"/>
      <c r="R169" s="215"/>
      <c r="S169" s="215"/>
      <c r="T169" s="215"/>
      <c r="U169" s="215"/>
      <c r="V169" s="215"/>
      <c r="W169" s="215"/>
      <c r="X169" s="215"/>
      <c r="Y169" s="215"/>
      <c r="Z169" s="215"/>
      <c r="AA169" s="215"/>
      <c r="AB169" s="215"/>
      <c r="AC169" s="215"/>
      <c r="AD169" s="215"/>
      <c r="AE169" s="215"/>
      <c r="AF169" s="215"/>
      <c r="AG169" s="215"/>
      <c r="AH169" s="215"/>
    </row>
    <row r="170" spans="1:34" s="222" customFormat="1">
      <c r="A170" s="1"/>
      <c r="B170" s="1"/>
      <c r="C170" s="3" t="s">
        <v>88</v>
      </c>
      <c r="D170" s="3" t="s">
        <v>314</v>
      </c>
      <c r="E170" s="3" t="s">
        <v>315</v>
      </c>
      <c r="F170" s="3" t="s">
        <v>628</v>
      </c>
      <c r="G170" s="221" t="s">
        <v>524</v>
      </c>
      <c r="H170" s="221" t="s">
        <v>524</v>
      </c>
      <c r="I170" s="221" t="s">
        <v>524</v>
      </c>
      <c r="J170" s="221" t="s">
        <v>524</v>
      </c>
      <c r="K170" s="221" t="s">
        <v>524</v>
      </c>
      <c r="L170" s="221" t="s">
        <v>524</v>
      </c>
      <c r="M170" s="221" t="s">
        <v>524</v>
      </c>
      <c r="N170" s="214">
        <v>5</v>
      </c>
      <c r="O170" s="214">
        <v>50</v>
      </c>
      <c r="P170" s="215"/>
      <c r="Q170" s="215"/>
      <c r="R170" s="215"/>
      <c r="S170" s="215"/>
      <c r="T170" s="215"/>
      <c r="U170" s="215"/>
      <c r="V170" s="215"/>
      <c r="W170" s="215"/>
      <c r="X170" s="215"/>
      <c r="Y170" s="215"/>
      <c r="Z170" s="215"/>
      <c r="AA170" s="215"/>
      <c r="AB170" s="215"/>
      <c r="AC170" s="215"/>
      <c r="AD170" s="215"/>
      <c r="AE170" s="215"/>
      <c r="AF170" s="215"/>
      <c r="AG170" s="215"/>
      <c r="AH170" s="215"/>
    </row>
    <row r="171" spans="1:34" s="222" customFormat="1">
      <c r="A171" s="1"/>
      <c r="B171" s="1"/>
      <c r="C171" s="3" t="s">
        <v>88</v>
      </c>
      <c r="D171" s="3" t="s">
        <v>316</v>
      </c>
      <c r="E171" s="3" t="s">
        <v>317</v>
      </c>
      <c r="F171" s="3" t="s">
        <v>628</v>
      </c>
      <c r="G171" s="221" t="s">
        <v>524</v>
      </c>
      <c r="H171" s="221" t="s">
        <v>524</v>
      </c>
      <c r="I171" s="221" t="s">
        <v>524</v>
      </c>
      <c r="J171" s="221" t="s">
        <v>524</v>
      </c>
      <c r="K171" s="221" t="s">
        <v>524</v>
      </c>
      <c r="L171" s="221" t="s">
        <v>524</v>
      </c>
      <c r="M171" s="221" t="s">
        <v>524</v>
      </c>
      <c r="N171" s="214" t="s">
        <v>653</v>
      </c>
      <c r="O171" s="214">
        <v>550</v>
      </c>
      <c r="P171" s="215"/>
      <c r="Q171" s="215"/>
      <c r="R171" s="215"/>
      <c r="S171" s="215"/>
      <c r="T171" s="215"/>
      <c r="U171" s="215"/>
      <c r="V171" s="215"/>
      <c r="W171" s="215"/>
      <c r="X171" s="215"/>
      <c r="Y171" s="215"/>
      <c r="Z171" s="215"/>
      <c r="AA171" s="215"/>
      <c r="AB171" s="215"/>
      <c r="AC171" s="215"/>
      <c r="AD171" s="215"/>
      <c r="AE171" s="215"/>
      <c r="AF171" s="215"/>
      <c r="AG171" s="215"/>
      <c r="AH171" s="215"/>
    </row>
    <row r="172" spans="1:34" s="222" customFormat="1">
      <c r="A172" s="1"/>
      <c r="B172" s="1"/>
      <c r="C172" s="3" t="s">
        <v>88</v>
      </c>
      <c r="D172" s="3" t="s">
        <v>318</v>
      </c>
      <c r="E172" s="3" t="s">
        <v>319</v>
      </c>
      <c r="F172" s="3" t="s">
        <v>628</v>
      </c>
      <c r="G172" s="221" t="s">
        <v>524</v>
      </c>
      <c r="H172" s="221" t="s">
        <v>524</v>
      </c>
      <c r="I172" s="221" t="s">
        <v>524</v>
      </c>
      <c r="J172" s="221" t="s">
        <v>524</v>
      </c>
      <c r="K172" s="221" t="s">
        <v>524</v>
      </c>
      <c r="L172" s="221" t="s">
        <v>524</v>
      </c>
      <c r="M172" s="221" t="s">
        <v>524</v>
      </c>
      <c r="N172" s="214">
        <v>5</v>
      </c>
      <c r="O172" s="214">
        <v>20</v>
      </c>
      <c r="P172" s="215"/>
      <c r="Q172" s="215"/>
      <c r="R172" s="215"/>
      <c r="S172" s="215"/>
      <c r="T172" s="215"/>
      <c r="U172" s="215"/>
      <c r="V172" s="215"/>
      <c r="W172" s="215"/>
      <c r="X172" s="215"/>
      <c r="Y172" s="215"/>
      <c r="Z172" s="215"/>
      <c r="AA172" s="215"/>
      <c r="AB172" s="215"/>
      <c r="AC172" s="215"/>
      <c r="AD172" s="215"/>
      <c r="AE172" s="215"/>
      <c r="AF172" s="215"/>
      <c r="AG172" s="215"/>
      <c r="AH172" s="215"/>
    </row>
    <row r="173" spans="1:34" s="222" customFormat="1">
      <c r="A173" s="1"/>
      <c r="B173" s="1"/>
      <c r="C173" s="3" t="s">
        <v>88</v>
      </c>
      <c r="D173" s="3" t="s">
        <v>320</v>
      </c>
      <c r="E173" s="3" t="s">
        <v>321</v>
      </c>
      <c r="F173" s="3" t="s">
        <v>628</v>
      </c>
      <c r="G173" s="221" t="s">
        <v>524</v>
      </c>
      <c r="H173" s="221" t="s">
        <v>524</v>
      </c>
      <c r="I173" s="221" t="s">
        <v>524</v>
      </c>
      <c r="J173" s="221" t="s">
        <v>524</v>
      </c>
      <c r="K173" s="221" t="s">
        <v>524</v>
      </c>
      <c r="L173" s="221" t="s">
        <v>524</v>
      </c>
      <c r="M173" s="221" t="s">
        <v>524</v>
      </c>
      <c r="N173" s="214">
        <v>10</v>
      </c>
      <c r="O173" s="214">
        <v>10</v>
      </c>
      <c r="P173" s="215"/>
      <c r="Q173" s="215"/>
      <c r="R173" s="215"/>
      <c r="S173" s="215"/>
      <c r="T173" s="215"/>
      <c r="U173" s="215"/>
      <c r="V173" s="215"/>
      <c r="W173" s="215"/>
      <c r="X173" s="215"/>
      <c r="Y173" s="215"/>
      <c r="Z173" s="215"/>
      <c r="AA173" s="215"/>
      <c r="AB173" s="215"/>
      <c r="AC173" s="215"/>
      <c r="AD173" s="215"/>
      <c r="AE173" s="215"/>
      <c r="AF173" s="215"/>
      <c r="AG173" s="215"/>
      <c r="AH173" s="215"/>
    </row>
    <row r="174" spans="1:34" s="222" customFormat="1">
      <c r="A174" s="1"/>
      <c r="B174" s="1"/>
      <c r="C174" s="3" t="s">
        <v>88</v>
      </c>
      <c r="D174" s="3" t="s">
        <v>322</v>
      </c>
      <c r="E174" s="3" t="s">
        <v>323</v>
      </c>
      <c r="F174" s="3" t="s">
        <v>628</v>
      </c>
      <c r="G174" s="221" t="s">
        <v>524</v>
      </c>
      <c r="H174" s="221" t="s">
        <v>524</v>
      </c>
      <c r="I174" s="221" t="s">
        <v>524</v>
      </c>
      <c r="J174" s="221" t="s">
        <v>524</v>
      </c>
      <c r="K174" s="221" t="s">
        <v>524</v>
      </c>
      <c r="L174" s="221" t="s">
        <v>524</v>
      </c>
      <c r="M174" s="221" t="s">
        <v>524</v>
      </c>
      <c r="N174" s="214">
        <v>20</v>
      </c>
      <c r="O174" s="214">
        <v>10</v>
      </c>
      <c r="P174" s="215"/>
      <c r="Q174" s="215"/>
      <c r="R174" s="215"/>
      <c r="S174" s="215"/>
      <c r="T174" s="215"/>
      <c r="U174" s="215"/>
      <c r="V174" s="215"/>
      <c r="W174" s="215"/>
      <c r="X174" s="215"/>
      <c r="Y174" s="215"/>
      <c r="Z174" s="215"/>
      <c r="AA174" s="215"/>
      <c r="AB174" s="215"/>
      <c r="AC174" s="215"/>
      <c r="AD174" s="215"/>
      <c r="AE174" s="215"/>
      <c r="AF174" s="215"/>
      <c r="AG174" s="215"/>
      <c r="AH174" s="215"/>
    </row>
    <row r="175" spans="1:34" s="222" customFormat="1">
      <c r="A175" s="1"/>
      <c r="B175" s="1"/>
      <c r="C175" s="3" t="s">
        <v>88</v>
      </c>
      <c r="D175" s="3" t="s">
        <v>324</v>
      </c>
      <c r="E175" s="3" t="s">
        <v>325</v>
      </c>
      <c r="F175" s="3" t="s">
        <v>628</v>
      </c>
      <c r="G175" s="221" t="s">
        <v>524</v>
      </c>
      <c r="H175" s="221" t="s">
        <v>524</v>
      </c>
      <c r="I175" s="221" t="s">
        <v>524</v>
      </c>
      <c r="J175" s="221" t="s">
        <v>524</v>
      </c>
      <c r="K175" s="221" t="s">
        <v>524</v>
      </c>
      <c r="L175" s="221" t="s">
        <v>524</v>
      </c>
      <c r="M175" s="221" t="s">
        <v>524</v>
      </c>
      <c r="N175" s="214">
        <v>30</v>
      </c>
      <c r="O175" s="214">
        <v>20</v>
      </c>
      <c r="P175" s="215"/>
      <c r="Q175" s="215"/>
      <c r="R175" s="215"/>
      <c r="S175" s="215"/>
      <c r="T175" s="215"/>
      <c r="U175" s="215"/>
      <c r="V175" s="215"/>
      <c r="W175" s="215"/>
      <c r="X175" s="215"/>
      <c r="Y175" s="215"/>
      <c r="Z175" s="215"/>
      <c r="AA175" s="215"/>
      <c r="AB175" s="215"/>
      <c r="AC175" s="215"/>
      <c r="AD175" s="215"/>
      <c r="AE175" s="215"/>
      <c r="AF175" s="215"/>
      <c r="AG175" s="215"/>
      <c r="AH175" s="215"/>
    </row>
    <row r="176" spans="1:34" s="222" customFormat="1">
      <c r="A176" s="1"/>
      <c r="B176" s="1"/>
      <c r="C176" s="3" t="s">
        <v>88</v>
      </c>
      <c r="D176" s="3" t="s">
        <v>326</v>
      </c>
      <c r="E176" s="3" t="s">
        <v>327</v>
      </c>
      <c r="F176" s="3" t="s">
        <v>628</v>
      </c>
      <c r="G176" s="221" t="s">
        <v>524</v>
      </c>
      <c r="H176" s="221" t="s">
        <v>524</v>
      </c>
      <c r="I176" s="221" t="s">
        <v>524</v>
      </c>
      <c r="J176" s="221" t="s">
        <v>524</v>
      </c>
      <c r="K176" s="221" t="s">
        <v>524</v>
      </c>
      <c r="L176" s="221" t="s">
        <v>524</v>
      </c>
      <c r="M176" s="221" t="s">
        <v>524</v>
      </c>
      <c r="N176" s="214">
        <v>20</v>
      </c>
      <c r="O176" s="214">
        <v>15</v>
      </c>
      <c r="P176" s="215"/>
      <c r="Q176" s="215"/>
      <c r="R176" s="215"/>
      <c r="S176" s="215"/>
      <c r="T176" s="215"/>
      <c r="U176" s="215"/>
      <c r="V176" s="215"/>
      <c r="W176" s="215"/>
      <c r="X176" s="215"/>
      <c r="Y176" s="215"/>
      <c r="Z176" s="215"/>
      <c r="AA176" s="215"/>
      <c r="AB176" s="215"/>
      <c r="AC176" s="215"/>
      <c r="AD176" s="215"/>
      <c r="AE176" s="215"/>
      <c r="AF176" s="215"/>
      <c r="AG176" s="215"/>
      <c r="AH176" s="215"/>
    </row>
    <row r="177" spans="1:34" s="222" customFormat="1">
      <c r="A177" s="1"/>
      <c r="B177" s="1"/>
      <c r="C177" s="3" t="s">
        <v>88</v>
      </c>
      <c r="D177" s="3" t="s">
        <v>328</v>
      </c>
      <c r="E177" s="3" t="s">
        <v>329</v>
      </c>
      <c r="F177" s="3" t="s">
        <v>628</v>
      </c>
      <c r="G177" s="221" t="s">
        <v>524</v>
      </c>
      <c r="H177" s="221" t="s">
        <v>524</v>
      </c>
      <c r="I177" s="221" t="s">
        <v>524</v>
      </c>
      <c r="J177" s="221" t="s">
        <v>524</v>
      </c>
      <c r="K177" s="221" t="s">
        <v>524</v>
      </c>
      <c r="L177" s="221" t="s">
        <v>524</v>
      </c>
      <c r="M177" s="221" t="s">
        <v>524</v>
      </c>
      <c r="N177" s="214">
        <v>15</v>
      </c>
      <c r="O177" s="214">
        <v>20</v>
      </c>
      <c r="P177" s="215"/>
      <c r="Q177" s="215"/>
      <c r="R177" s="215"/>
      <c r="S177" s="215"/>
      <c r="T177" s="215"/>
      <c r="U177" s="215"/>
      <c r="V177" s="215"/>
      <c r="W177" s="215"/>
      <c r="X177" s="215"/>
      <c r="Y177" s="215"/>
      <c r="Z177" s="215"/>
      <c r="AA177" s="215"/>
      <c r="AB177" s="215"/>
      <c r="AC177" s="215"/>
      <c r="AD177" s="215"/>
      <c r="AE177" s="215"/>
      <c r="AF177" s="215"/>
      <c r="AG177" s="215"/>
      <c r="AH177" s="215"/>
    </row>
    <row r="178" spans="1:34" s="222" customFormat="1">
      <c r="A178" s="1"/>
      <c r="B178" s="1"/>
      <c r="C178" s="3" t="s">
        <v>88</v>
      </c>
      <c r="D178" s="3" t="s">
        <v>330</v>
      </c>
      <c r="E178" s="3" t="s">
        <v>331</v>
      </c>
      <c r="F178" s="3" t="s">
        <v>628</v>
      </c>
      <c r="G178" s="221" t="s">
        <v>524</v>
      </c>
      <c r="H178" s="221" t="s">
        <v>524</v>
      </c>
      <c r="I178" s="221" t="s">
        <v>524</v>
      </c>
      <c r="J178" s="221" t="s">
        <v>524</v>
      </c>
      <c r="K178" s="221" t="s">
        <v>524</v>
      </c>
      <c r="L178" s="221" t="s">
        <v>524</v>
      </c>
      <c r="M178" s="221" t="s">
        <v>524</v>
      </c>
      <c r="N178" s="214">
        <v>15</v>
      </c>
      <c r="O178" s="214">
        <v>15</v>
      </c>
      <c r="P178" s="215"/>
      <c r="Q178" s="215"/>
      <c r="R178" s="215"/>
      <c r="S178" s="215"/>
      <c r="T178" s="215"/>
      <c r="U178" s="215"/>
      <c r="V178" s="215"/>
      <c r="W178" s="215"/>
      <c r="X178" s="215"/>
      <c r="Y178" s="215"/>
      <c r="Z178" s="215"/>
      <c r="AA178" s="215"/>
      <c r="AB178" s="215"/>
      <c r="AC178" s="215"/>
      <c r="AD178" s="215"/>
      <c r="AE178" s="215"/>
      <c r="AF178" s="215"/>
      <c r="AG178" s="215"/>
      <c r="AH178" s="215"/>
    </row>
    <row r="179" spans="1:34" s="222" customFormat="1">
      <c r="A179" s="1"/>
      <c r="B179" s="1"/>
      <c r="C179" s="3" t="s">
        <v>88</v>
      </c>
      <c r="D179" s="3" t="s">
        <v>332</v>
      </c>
      <c r="E179" s="3" t="s">
        <v>333</v>
      </c>
      <c r="F179" s="3" t="s">
        <v>628</v>
      </c>
      <c r="G179" s="221" t="s">
        <v>524</v>
      </c>
      <c r="H179" s="221" t="s">
        <v>524</v>
      </c>
      <c r="I179" s="221" t="s">
        <v>524</v>
      </c>
      <c r="J179" s="221" t="s">
        <v>524</v>
      </c>
      <c r="K179" s="221" t="s">
        <v>524</v>
      </c>
      <c r="L179" s="221" t="s">
        <v>524</v>
      </c>
      <c r="M179" s="221" t="s">
        <v>524</v>
      </c>
      <c r="N179" s="214">
        <v>165</v>
      </c>
      <c r="O179" s="214">
        <v>185</v>
      </c>
      <c r="P179" s="215"/>
      <c r="Q179" s="215"/>
      <c r="R179" s="215"/>
      <c r="S179" s="215"/>
      <c r="T179" s="215"/>
      <c r="U179" s="215"/>
      <c r="V179" s="215"/>
      <c r="W179" s="215"/>
      <c r="X179" s="215"/>
      <c r="Y179" s="215"/>
      <c r="Z179" s="215"/>
      <c r="AA179" s="215"/>
      <c r="AB179" s="215"/>
      <c r="AC179" s="215"/>
      <c r="AD179" s="215"/>
      <c r="AE179" s="215"/>
      <c r="AF179" s="215"/>
      <c r="AG179" s="215"/>
      <c r="AH179" s="215"/>
    </row>
    <row r="180" spans="1:34" s="222" customFormat="1">
      <c r="A180" s="1"/>
      <c r="B180" s="1"/>
      <c r="C180" s="3" t="s">
        <v>88</v>
      </c>
      <c r="D180" s="3" t="s">
        <v>334</v>
      </c>
      <c r="E180" s="3" t="s">
        <v>335</v>
      </c>
      <c r="F180" s="3" t="s">
        <v>628</v>
      </c>
      <c r="G180" s="221" t="s">
        <v>524</v>
      </c>
      <c r="H180" s="221" t="s">
        <v>524</v>
      </c>
      <c r="I180" s="221" t="s">
        <v>524</v>
      </c>
      <c r="J180" s="221" t="s">
        <v>524</v>
      </c>
      <c r="K180" s="221" t="s">
        <v>524</v>
      </c>
      <c r="L180" s="221" t="s">
        <v>524</v>
      </c>
      <c r="M180" s="221" t="s">
        <v>524</v>
      </c>
      <c r="N180" s="214">
        <v>70</v>
      </c>
      <c r="O180" s="214">
        <v>125</v>
      </c>
      <c r="P180" s="215"/>
      <c r="Q180" s="215"/>
      <c r="R180" s="215"/>
      <c r="S180" s="215"/>
      <c r="T180" s="215"/>
      <c r="U180" s="215"/>
      <c r="V180" s="215"/>
      <c r="W180" s="215"/>
      <c r="X180" s="215"/>
      <c r="Y180" s="215"/>
      <c r="Z180" s="215"/>
      <c r="AA180" s="215"/>
      <c r="AB180" s="215"/>
      <c r="AC180" s="215"/>
      <c r="AD180" s="215"/>
      <c r="AE180" s="215"/>
      <c r="AF180" s="215"/>
      <c r="AG180" s="215"/>
      <c r="AH180" s="215"/>
    </row>
    <row r="181" spans="1:34" s="222" customFormat="1">
      <c r="A181" s="1"/>
      <c r="B181" s="1"/>
      <c r="C181" s="3" t="s">
        <v>88</v>
      </c>
      <c r="D181" s="3" t="s">
        <v>336</v>
      </c>
      <c r="E181" s="3" t="s">
        <v>337</v>
      </c>
      <c r="F181" s="3" t="s">
        <v>628</v>
      </c>
      <c r="G181" s="221" t="s">
        <v>524</v>
      </c>
      <c r="H181" s="221" t="s">
        <v>524</v>
      </c>
      <c r="I181" s="221" t="s">
        <v>524</v>
      </c>
      <c r="J181" s="221" t="s">
        <v>524</v>
      </c>
      <c r="K181" s="221" t="s">
        <v>524</v>
      </c>
      <c r="L181" s="221" t="s">
        <v>524</v>
      </c>
      <c r="M181" s="221" t="s">
        <v>524</v>
      </c>
      <c r="N181" s="214">
        <v>25</v>
      </c>
      <c r="O181" s="214">
        <v>50</v>
      </c>
      <c r="P181" s="215"/>
      <c r="Q181" s="215"/>
      <c r="R181" s="215"/>
      <c r="S181" s="215"/>
      <c r="T181" s="215"/>
      <c r="U181" s="215"/>
      <c r="V181" s="215"/>
      <c r="W181" s="215"/>
      <c r="X181" s="215"/>
      <c r="Y181" s="215"/>
      <c r="Z181" s="215"/>
      <c r="AA181" s="215"/>
      <c r="AB181" s="215"/>
      <c r="AC181" s="215"/>
      <c r="AD181" s="215"/>
      <c r="AE181" s="215"/>
      <c r="AF181" s="215"/>
      <c r="AG181" s="215"/>
      <c r="AH181" s="215"/>
    </row>
    <row r="182" spans="1:34" s="222" customFormat="1">
      <c r="A182" s="1"/>
      <c r="B182" s="1"/>
      <c r="C182" s="3" t="s">
        <v>88</v>
      </c>
      <c r="D182" s="3" t="s">
        <v>338</v>
      </c>
      <c r="E182" s="3" t="s">
        <v>339</v>
      </c>
      <c r="F182" s="3" t="s">
        <v>628</v>
      </c>
      <c r="G182" s="221" t="s">
        <v>524</v>
      </c>
      <c r="H182" s="221" t="s">
        <v>524</v>
      </c>
      <c r="I182" s="221" t="s">
        <v>524</v>
      </c>
      <c r="J182" s="221" t="s">
        <v>524</v>
      </c>
      <c r="K182" s="221" t="s">
        <v>524</v>
      </c>
      <c r="L182" s="221" t="s">
        <v>524</v>
      </c>
      <c r="M182" s="221" t="s">
        <v>524</v>
      </c>
      <c r="N182" s="214">
        <v>15</v>
      </c>
      <c r="O182" s="214">
        <v>15</v>
      </c>
      <c r="P182" s="215"/>
      <c r="Q182" s="215"/>
      <c r="R182" s="215"/>
      <c r="S182" s="215"/>
      <c r="T182" s="215"/>
      <c r="U182" s="215"/>
      <c r="V182" s="215"/>
      <c r="W182" s="215"/>
      <c r="X182" s="215"/>
      <c r="Y182" s="215"/>
      <c r="Z182" s="215"/>
      <c r="AA182" s="215"/>
      <c r="AB182" s="215"/>
      <c r="AC182" s="215"/>
      <c r="AD182" s="215"/>
      <c r="AE182" s="215"/>
      <c r="AF182" s="215"/>
      <c r="AG182" s="215"/>
      <c r="AH182" s="215"/>
    </row>
    <row r="183" spans="1:34" s="222" customFormat="1">
      <c r="A183" s="1"/>
      <c r="B183" s="1"/>
      <c r="C183" s="3" t="s">
        <v>88</v>
      </c>
      <c r="D183" s="3" t="s">
        <v>340</v>
      </c>
      <c r="E183" s="3" t="s">
        <v>341</v>
      </c>
      <c r="F183" s="3" t="s">
        <v>628</v>
      </c>
      <c r="G183" s="221" t="s">
        <v>524</v>
      </c>
      <c r="H183" s="221" t="s">
        <v>524</v>
      </c>
      <c r="I183" s="221" t="s">
        <v>524</v>
      </c>
      <c r="J183" s="221" t="s">
        <v>524</v>
      </c>
      <c r="K183" s="221" t="s">
        <v>524</v>
      </c>
      <c r="L183" s="221" t="s">
        <v>524</v>
      </c>
      <c r="M183" s="221" t="s">
        <v>524</v>
      </c>
      <c r="N183" s="214">
        <v>75</v>
      </c>
      <c r="O183" s="214">
        <v>165</v>
      </c>
      <c r="P183" s="215"/>
      <c r="Q183" s="215"/>
      <c r="R183" s="215"/>
      <c r="S183" s="215"/>
      <c r="T183" s="215"/>
      <c r="U183" s="215"/>
      <c r="V183" s="215"/>
      <c r="W183" s="215"/>
      <c r="X183" s="215"/>
      <c r="Y183" s="215"/>
      <c r="Z183" s="215"/>
      <c r="AA183" s="215"/>
      <c r="AB183" s="215"/>
      <c r="AC183" s="215"/>
      <c r="AD183" s="215"/>
      <c r="AE183" s="215"/>
      <c r="AF183" s="215"/>
      <c r="AG183" s="215"/>
      <c r="AH183" s="215"/>
    </row>
    <row r="184" spans="1:34" s="222" customFormat="1">
      <c r="A184" s="1"/>
      <c r="B184" s="1"/>
      <c r="C184" s="3" t="s">
        <v>88</v>
      </c>
      <c r="D184" s="3" t="s">
        <v>342</v>
      </c>
      <c r="E184" s="3" t="s">
        <v>343</v>
      </c>
      <c r="F184" s="3" t="s">
        <v>628</v>
      </c>
      <c r="G184" s="221" t="s">
        <v>524</v>
      </c>
      <c r="H184" s="221" t="s">
        <v>524</v>
      </c>
      <c r="I184" s="221" t="s">
        <v>524</v>
      </c>
      <c r="J184" s="221" t="s">
        <v>524</v>
      </c>
      <c r="K184" s="221" t="s">
        <v>524</v>
      </c>
      <c r="L184" s="221" t="s">
        <v>524</v>
      </c>
      <c r="M184" s="221" t="s">
        <v>524</v>
      </c>
      <c r="N184" s="214">
        <v>165</v>
      </c>
      <c r="O184" s="214">
        <v>205</v>
      </c>
      <c r="P184" s="215"/>
      <c r="Q184" s="215"/>
      <c r="R184" s="215"/>
      <c r="S184" s="215"/>
      <c r="T184" s="215"/>
      <c r="U184" s="215"/>
      <c r="V184" s="215"/>
      <c r="W184" s="215"/>
      <c r="X184" s="215"/>
      <c r="Y184" s="215"/>
      <c r="Z184" s="215"/>
      <c r="AA184" s="215"/>
      <c r="AB184" s="215"/>
      <c r="AC184" s="215"/>
      <c r="AD184" s="215"/>
      <c r="AE184" s="215"/>
      <c r="AF184" s="215"/>
      <c r="AG184" s="215"/>
      <c r="AH184" s="215"/>
    </row>
    <row r="185" spans="1:34" s="222" customFormat="1">
      <c r="A185" s="1"/>
      <c r="B185" s="1"/>
      <c r="C185" s="3" t="s">
        <v>88</v>
      </c>
      <c r="D185" s="3" t="s">
        <v>344</v>
      </c>
      <c r="E185" s="3" t="s">
        <v>345</v>
      </c>
      <c r="F185" s="3" t="s">
        <v>628</v>
      </c>
      <c r="G185" s="221" t="s">
        <v>524</v>
      </c>
      <c r="H185" s="221" t="s">
        <v>524</v>
      </c>
      <c r="I185" s="221" t="s">
        <v>524</v>
      </c>
      <c r="J185" s="221" t="s">
        <v>524</v>
      </c>
      <c r="K185" s="221" t="s">
        <v>524</v>
      </c>
      <c r="L185" s="221" t="s">
        <v>524</v>
      </c>
      <c r="M185" s="221" t="s">
        <v>524</v>
      </c>
      <c r="N185" s="214">
        <v>65</v>
      </c>
      <c r="O185" s="214">
        <v>65</v>
      </c>
      <c r="P185" s="215"/>
      <c r="Q185" s="215"/>
      <c r="R185" s="215"/>
      <c r="S185" s="215"/>
      <c r="T185" s="215"/>
      <c r="U185" s="215"/>
      <c r="V185" s="215"/>
      <c r="W185" s="215"/>
      <c r="X185" s="215"/>
      <c r="Y185" s="215"/>
      <c r="Z185" s="215"/>
      <c r="AA185" s="215"/>
      <c r="AB185" s="215"/>
      <c r="AC185" s="215"/>
      <c r="AD185" s="215"/>
      <c r="AE185" s="215"/>
      <c r="AF185" s="215"/>
      <c r="AG185" s="215"/>
      <c r="AH185" s="215"/>
    </row>
    <row r="186" spans="1:34" s="222" customFormat="1">
      <c r="A186" s="1"/>
      <c r="B186" s="1"/>
      <c r="C186" s="3" t="s">
        <v>88</v>
      </c>
      <c r="D186" s="3" t="s">
        <v>346</v>
      </c>
      <c r="E186" s="3" t="s">
        <v>347</v>
      </c>
      <c r="F186" s="3" t="s">
        <v>628</v>
      </c>
      <c r="G186" s="221" t="s">
        <v>524</v>
      </c>
      <c r="H186" s="221" t="s">
        <v>524</v>
      </c>
      <c r="I186" s="221" t="s">
        <v>524</v>
      </c>
      <c r="J186" s="221" t="s">
        <v>524</v>
      </c>
      <c r="K186" s="221" t="s">
        <v>524</v>
      </c>
      <c r="L186" s="221" t="s">
        <v>524</v>
      </c>
      <c r="M186" s="221" t="s">
        <v>524</v>
      </c>
      <c r="N186" s="214">
        <v>10</v>
      </c>
      <c r="O186" s="214">
        <v>15</v>
      </c>
      <c r="P186" s="215"/>
      <c r="Q186" s="215"/>
      <c r="R186" s="215"/>
      <c r="S186" s="215"/>
      <c r="T186" s="215"/>
      <c r="U186" s="215"/>
      <c r="V186" s="215"/>
      <c r="W186" s="215"/>
      <c r="X186" s="215"/>
      <c r="Y186" s="215"/>
      <c r="Z186" s="215"/>
      <c r="AA186" s="215"/>
      <c r="AB186" s="215"/>
      <c r="AC186" s="215"/>
      <c r="AD186" s="215"/>
      <c r="AE186" s="215"/>
      <c r="AF186" s="215"/>
      <c r="AG186" s="215"/>
      <c r="AH186" s="215"/>
    </row>
    <row r="187" spans="1:34" s="222" customFormat="1">
      <c r="A187" s="1"/>
      <c r="B187" s="1"/>
      <c r="C187" s="3" t="s">
        <v>92</v>
      </c>
      <c r="D187" s="3" t="s">
        <v>348</v>
      </c>
      <c r="E187" s="3" t="s">
        <v>349</v>
      </c>
      <c r="F187" s="3" t="s">
        <v>628</v>
      </c>
      <c r="G187" s="221" t="s">
        <v>524</v>
      </c>
      <c r="H187" s="221" t="s">
        <v>524</v>
      </c>
      <c r="I187" s="221" t="s">
        <v>524</v>
      </c>
      <c r="J187" s="221" t="s">
        <v>524</v>
      </c>
      <c r="K187" s="221" t="s">
        <v>524</v>
      </c>
      <c r="L187" s="221" t="s">
        <v>524</v>
      </c>
      <c r="M187" s="221" t="s">
        <v>524</v>
      </c>
      <c r="N187" s="214">
        <v>5</v>
      </c>
      <c r="O187" s="214">
        <v>20</v>
      </c>
      <c r="P187" s="215"/>
      <c r="Q187" s="215"/>
      <c r="R187" s="215"/>
      <c r="S187" s="215"/>
      <c r="T187" s="215"/>
      <c r="U187" s="215"/>
      <c r="V187" s="215"/>
      <c r="W187" s="215"/>
      <c r="X187" s="215"/>
      <c r="Y187" s="215"/>
      <c r="Z187" s="215"/>
      <c r="AA187" s="215"/>
      <c r="AB187" s="215"/>
      <c r="AC187" s="215"/>
      <c r="AD187" s="215"/>
      <c r="AE187" s="215"/>
      <c r="AF187" s="215"/>
      <c r="AG187" s="215"/>
      <c r="AH187" s="215"/>
    </row>
    <row r="188" spans="1:34" s="222" customFormat="1">
      <c r="A188" s="1"/>
      <c r="B188" s="1"/>
      <c r="C188" s="3" t="s">
        <v>92</v>
      </c>
      <c r="D188" s="3" t="s">
        <v>350</v>
      </c>
      <c r="E188" s="3" t="s">
        <v>351</v>
      </c>
      <c r="F188" s="3" t="s">
        <v>628</v>
      </c>
      <c r="G188" s="221" t="s">
        <v>524</v>
      </c>
      <c r="H188" s="221" t="s">
        <v>524</v>
      </c>
      <c r="I188" s="221" t="s">
        <v>524</v>
      </c>
      <c r="J188" s="221" t="s">
        <v>524</v>
      </c>
      <c r="K188" s="221" t="s">
        <v>524</v>
      </c>
      <c r="L188" s="221" t="s">
        <v>524</v>
      </c>
      <c r="M188" s="221" t="s">
        <v>524</v>
      </c>
      <c r="N188" s="214">
        <v>125</v>
      </c>
      <c r="O188" s="214">
        <v>260</v>
      </c>
      <c r="P188" s="215"/>
      <c r="Q188" s="215"/>
      <c r="R188" s="215"/>
      <c r="S188" s="215"/>
      <c r="T188" s="215"/>
      <c r="U188" s="215"/>
      <c r="V188" s="215"/>
      <c r="W188" s="215"/>
      <c r="X188" s="215"/>
      <c r="Y188" s="215"/>
      <c r="Z188" s="215"/>
      <c r="AA188" s="215"/>
      <c r="AB188" s="215"/>
      <c r="AC188" s="215"/>
      <c r="AD188" s="215"/>
      <c r="AE188" s="215"/>
      <c r="AF188" s="215"/>
      <c r="AG188" s="215"/>
      <c r="AH188" s="215"/>
    </row>
    <row r="189" spans="1:34" s="222" customFormat="1">
      <c r="A189" s="1"/>
      <c r="B189" s="1"/>
      <c r="C189" s="3" t="s">
        <v>92</v>
      </c>
      <c r="D189" s="3" t="s">
        <v>352</v>
      </c>
      <c r="E189" s="3" t="s">
        <v>353</v>
      </c>
      <c r="F189" s="3" t="s">
        <v>628</v>
      </c>
      <c r="G189" s="221" t="s">
        <v>524</v>
      </c>
      <c r="H189" s="221" t="s">
        <v>524</v>
      </c>
      <c r="I189" s="221" t="s">
        <v>524</v>
      </c>
      <c r="J189" s="221" t="s">
        <v>524</v>
      </c>
      <c r="K189" s="221" t="s">
        <v>524</v>
      </c>
      <c r="L189" s="221" t="s">
        <v>524</v>
      </c>
      <c r="M189" s="221" t="s">
        <v>524</v>
      </c>
      <c r="N189" s="214">
        <v>15</v>
      </c>
      <c r="O189" s="214">
        <v>10</v>
      </c>
      <c r="P189" s="215"/>
      <c r="Q189" s="215"/>
      <c r="R189" s="215"/>
      <c r="S189" s="215"/>
      <c r="T189" s="215"/>
      <c r="U189" s="215"/>
      <c r="V189" s="215"/>
      <c r="W189" s="215"/>
      <c r="X189" s="215"/>
      <c r="Y189" s="215"/>
      <c r="Z189" s="215"/>
      <c r="AA189" s="215"/>
      <c r="AB189" s="215"/>
      <c r="AC189" s="215"/>
      <c r="AD189" s="215"/>
      <c r="AE189" s="215"/>
      <c r="AF189" s="215"/>
      <c r="AG189" s="215"/>
      <c r="AH189" s="215"/>
    </row>
    <row r="190" spans="1:34" s="222" customFormat="1">
      <c r="A190" s="1"/>
      <c r="B190" s="1"/>
      <c r="C190" s="3" t="s">
        <v>92</v>
      </c>
      <c r="D190" s="3" t="s">
        <v>354</v>
      </c>
      <c r="E190" s="3" t="s">
        <v>355</v>
      </c>
      <c r="F190" s="3" t="s">
        <v>628</v>
      </c>
      <c r="G190" s="221" t="s">
        <v>524</v>
      </c>
      <c r="H190" s="221" t="s">
        <v>524</v>
      </c>
      <c r="I190" s="221" t="s">
        <v>524</v>
      </c>
      <c r="J190" s="221" t="s">
        <v>524</v>
      </c>
      <c r="K190" s="221" t="s">
        <v>524</v>
      </c>
      <c r="L190" s="221" t="s">
        <v>524</v>
      </c>
      <c r="M190" s="221" t="s">
        <v>524</v>
      </c>
      <c r="N190" s="214">
        <v>5</v>
      </c>
      <c r="O190" s="214">
        <v>35</v>
      </c>
      <c r="P190" s="215"/>
      <c r="Q190" s="215"/>
      <c r="R190" s="215"/>
      <c r="S190" s="215"/>
      <c r="T190" s="215"/>
      <c r="U190" s="215"/>
      <c r="V190" s="215"/>
      <c r="W190" s="215"/>
      <c r="X190" s="215"/>
      <c r="Y190" s="215"/>
      <c r="Z190" s="215"/>
      <c r="AA190" s="215"/>
      <c r="AB190" s="215"/>
      <c r="AC190" s="215"/>
      <c r="AD190" s="215"/>
      <c r="AE190" s="215"/>
      <c r="AF190" s="215"/>
      <c r="AG190" s="215"/>
      <c r="AH190" s="215"/>
    </row>
    <row r="191" spans="1:34" s="222" customFormat="1">
      <c r="A191" s="1"/>
      <c r="B191" s="1"/>
      <c r="C191" s="3" t="s">
        <v>92</v>
      </c>
      <c r="D191" s="3" t="s">
        <v>356</v>
      </c>
      <c r="E191" s="3" t="s">
        <v>357</v>
      </c>
      <c r="F191" s="3" t="s">
        <v>628</v>
      </c>
      <c r="G191" s="221" t="s">
        <v>524</v>
      </c>
      <c r="H191" s="221" t="s">
        <v>524</v>
      </c>
      <c r="I191" s="221" t="s">
        <v>524</v>
      </c>
      <c r="J191" s="221" t="s">
        <v>524</v>
      </c>
      <c r="K191" s="221" t="s">
        <v>524</v>
      </c>
      <c r="L191" s="221" t="s">
        <v>524</v>
      </c>
      <c r="M191" s="221" t="s">
        <v>524</v>
      </c>
      <c r="N191" s="214">
        <v>5</v>
      </c>
      <c r="O191" s="214">
        <v>10</v>
      </c>
      <c r="P191" s="215"/>
      <c r="Q191" s="215"/>
      <c r="R191" s="215"/>
      <c r="S191" s="215"/>
      <c r="T191" s="215"/>
      <c r="U191" s="215"/>
      <c r="V191" s="215"/>
      <c r="W191" s="215"/>
      <c r="X191" s="215"/>
      <c r="Y191" s="215"/>
      <c r="Z191" s="215"/>
      <c r="AA191" s="215"/>
      <c r="AB191" s="215"/>
      <c r="AC191" s="215"/>
      <c r="AD191" s="215"/>
      <c r="AE191" s="215"/>
      <c r="AF191" s="215"/>
      <c r="AG191" s="215"/>
      <c r="AH191" s="215"/>
    </row>
    <row r="192" spans="1:34" s="222" customFormat="1">
      <c r="A192" s="1"/>
      <c r="B192" s="1"/>
      <c r="C192" s="3" t="s">
        <v>92</v>
      </c>
      <c r="D192" s="3" t="s">
        <v>358</v>
      </c>
      <c r="E192" s="3" t="s">
        <v>359</v>
      </c>
      <c r="F192" s="3" t="s">
        <v>628</v>
      </c>
      <c r="G192" s="221" t="s">
        <v>524</v>
      </c>
      <c r="H192" s="221" t="s">
        <v>524</v>
      </c>
      <c r="I192" s="221" t="s">
        <v>524</v>
      </c>
      <c r="J192" s="221" t="s">
        <v>524</v>
      </c>
      <c r="K192" s="221" t="s">
        <v>524</v>
      </c>
      <c r="L192" s="221" t="s">
        <v>524</v>
      </c>
      <c r="M192" s="221" t="s">
        <v>524</v>
      </c>
      <c r="N192" s="214">
        <v>5</v>
      </c>
      <c r="O192" s="214">
        <v>10</v>
      </c>
      <c r="P192" s="215"/>
      <c r="Q192" s="215"/>
      <c r="R192" s="215"/>
      <c r="S192" s="215"/>
      <c r="T192" s="215"/>
      <c r="U192" s="215"/>
      <c r="V192" s="215"/>
      <c r="W192" s="215"/>
      <c r="X192" s="215"/>
      <c r="Y192" s="215"/>
      <c r="Z192" s="215"/>
      <c r="AA192" s="215"/>
      <c r="AB192" s="215"/>
      <c r="AC192" s="215"/>
      <c r="AD192" s="215"/>
      <c r="AE192" s="215"/>
      <c r="AF192" s="215"/>
      <c r="AG192" s="215"/>
      <c r="AH192" s="215"/>
    </row>
    <row r="193" spans="1:34" s="222" customFormat="1">
      <c r="A193" s="1"/>
      <c r="B193" s="1"/>
      <c r="C193" s="3" t="s">
        <v>92</v>
      </c>
      <c r="D193" s="3" t="s">
        <v>360</v>
      </c>
      <c r="E193" s="3" t="s">
        <v>361</v>
      </c>
      <c r="F193" s="3" t="s">
        <v>628</v>
      </c>
      <c r="G193" s="221" t="s">
        <v>524</v>
      </c>
      <c r="H193" s="221" t="s">
        <v>524</v>
      </c>
      <c r="I193" s="221" t="s">
        <v>524</v>
      </c>
      <c r="J193" s="221" t="s">
        <v>524</v>
      </c>
      <c r="K193" s="221" t="s">
        <v>524</v>
      </c>
      <c r="L193" s="221" t="s">
        <v>524</v>
      </c>
      <c r="M193" s="221" t="s">
        <v>524</v>
      </c>
      <c r="N193" s="214">
        <v>120</v>
      </c>
      <c r="O193" s="214">
        <v>220</v>
      </c>
      <c r="P193" s="215"/>
      <c r="Q193" s="215"/>
      <c r="R193" s="215"/>
      <c r="S193" s="215"/>
      <c r="T193" s="215"/>
      <c r="U193" s="215"/>
      <c r="V193" s="215"/>
      <c r="W193" s="215"/>
      <c r="X193" s="215"/>
      <c r="Y193" s="215"/>
      <c r="Z193" s="215"/>
      <c r="AA193" s="215"/>
      <c r="AB193" s="215"/>
      <c r="AC193" s="215"/>
      <c r="AD193" s="215"/>
      <c r="AE193" s="215"/>
      <c r="AF193" s="215"/>
      <c r="AG193" s="215"/>
      <c r="AH193" s="215"/>
    </row>
    <row r="194" spans="1:34" s="222" customFormat="1">
      <c r="A194" s="1"/>
      <c r="B194" s="1"/>
      <c r="C194" s="3" t="s">
        <v>92</v>
      </c>
      <c r="D194" s="3" t="s">
        <v>362</v>
      </c>
      <c r="E194" s="3" t="s">
        <v>363</v>
      </c>
      <c r="F194" s="3" t="s">
        <v>628</v>
      </c>
      <c r="G194" s="221" t="s">
        <v>524</v>
      </c>
      <c r="H194" s="221" t="s">
        <v>524</v>
      </c>
      <c r="I194" s="221" t="s">
        <v>524</v>
      </c>
      <c r="J194" s="221" t="s">
        <v>524</v>
      </c>
      <c r="K194" s="221" t="s">
        <v>524</v>
      </c>
      <c r="L194" s="221" t="s">
        <v>524</v>
      </c>
      <c r="M194" s="221" t="s">
        <v>524</v>
      </c>
      <c r="N194" s="214" t="s">
        <v>653</v>
      </c>
      <c r="O194" s="214">
        <v>5</v>
      </c>
      <c r="P194" s="215"/>
      <c r="Q194" s="215"/>
      <c r="R194" s="215"/>
      <c r="S194" s="215"/>
      <c r="T194" s="215"/>
      <c r="U194" s="215"/>
      <c r="V194" s="215"/>
      <c r="W194" s="215"/>
      <c r="X194" s="215"/>
      <c r="Y194" s="215"/>
      <c r="Z194" s="215"/>
      <c r="AA194" s="215"/>
      <c r="AB194" s="215"/>
      <c r="AC194" s="215"/>
      <c r="AD194" s="215"/>
      <c r="AE194" s="215"/>
      <c r="AF194" s="215"/>
      <c r="AG194" s="215"/>
      <c r="AH194" s="215"/>
    </row>
    <row r="195" spans="1:34" s="222" customFormat="1">
      <c r="A195" s="1"/>
      <c r="B195" s="1"/>
      <c r="C195" s="3" t="s">
        <v>92</v>
      </c>
      <c r="D195" s="3" t="s">
        <v>364</v>
      </c>
      <c r="E195" s="3" t="s">
        <v>365</v>
      </c>
      <c r="F195" s="3" t="s">
        <v>628</v>
      </c>
      <c r="G195" s="221" t="s">
        <v>524</v>
      </c>
      <c r="H195" s="221" t="s">
        <v>524</v>
      </c>
      <c r="I195" s="221" t="s">
        <v>524</v>
      </c>
      <c r="J195" s="221" t="s">
        <v>524</v>
      </c>
      <c r="K195" s="221" t="s">
        <v>524</v>
      </c>
      <c r="L195" s="221" t="s">
        <v>524</v>
      </c>
      <c r="M195" s="221" t="s">
        <v>524</v>
      </c>
      <c r="N195" s="214">
        <v>90</v>
      </c>
      <c r="O195" s="214">
        <v>155</v>
      </c>
      <c r="P195" s="215"/>
      <c r="Q195" s="215"/>
      <c r="R195" s="215"/>
      <c r="S195" s="215"/>
      <c r="T195" s="215"/>
      <c r="U195" s="215"/>
      <c r="V195" s="215"/>
      <c r="W195" s="215"/>
      <c r="X195" s="215"/>
      <c r="Y195" s="215"/>
      <c r="Z195" s="215"/>
      <c r="AA195" s="215"/>
      <c r="AB195" s="215"/>
      <c r="AC195" s="215"/>
      <c r="AD195" s="215"/>
      <c r="AE195" s="215"/>
      <c r="AF195" s="215"/>
      <c r="AG195" s="215"/>
      <c r="AH195" s="215"/>
    </row>
    <row r="196" spans="1:34" s="222" customFormat="1">
      <c r="A196" s="1"/>
      <c r="B196" s="1"/>
      <c r="C196" s="3" t="s">
        <v>92</v>
      </c>
      <c r="D196" s="3" t="s">
        <v>366</v>
      </c>
      <c r="E196" s="3" t="s">
        <v>367</v>
      </c>
      <c r="F196" s="3" t="s">
        <v>628</v>
      </c>
      <c r="G196" s="221" t="s">
        <v>524</v>
      </c>
      <c r="H196" s="221" t="s">
        <v>524</v>
      </c>
      <c r="I196" s="221" t="s">
        <v>524</v>
      </c>
      <c r="J196" s="221" t="s">
        <v>524</v>
      </c>
      <c r="K196" s="221" t="s">
        <v>524</v>
      </c>
      <c r="L196" s="221" t="s">
        <v>524</v>
      </c>
      <c r="M196" s="221" t="s">
        <v>524</v>
      </c>
      <c r="N196" s="214">
        <v>25</v>
      </c>
      <c r="O196" s="214">
        <v>95</v>
      </c>
      <c r="P196" s="215"/>
      <c r="Q196" s="215"/>
      <c r="R196" s="215"/>
      <c r="S196" s="215"/>
      <c r="T196" s="215"/>
      <c r="U196" s="215"/>
      <c r="V196" s="215"/>
      <c r="W196" s="215"/>
      <c r="X196" s="215"/>
      <c r="Y196" s="215"/>
      <c r="Z196" s="215"/>
      <c r="AA196" s="215"/>
      <c r="AB196" s="215"/>
      <c r="AC196" s="215"/>
      <c r="AD196" s="215"/>
      <c r="AE196" s="215"/>
      <c r="AF196" s="215"/>
      <c r="AG196" s="215"/>
      <c r="AH196" s="215"/>
    </row>
    <row r="197" spans="1:34" s="222" customFormat="1">
      <c r="A197" s="1"/>
      <c r="B197" s="1"/>
      <c r="C197" s="3" t="s">
        <v>92</v>
      </c>
      <c r="D197" s="3" t="s">
        <v>368</v>
      </c>
      <c r="E197" s="3" t="s">
        <v>369</v>
      </c>
      <c r="F197" s="3" t="s">
        <v>628</v>
      </c>
      <c r="G197" s="221" t="s">
        <v>524</v>
      </c>
      <c r="H197" s="221" t="s">
        <v>524</v>
      </c>
      <c r="I197" s="221" t="s">
        <v>524</v>
      </c>
      <c r="J197" s="221" t="s">
        <v>524</v>
      </c>
      <c r="K197" s="221" t="s">
        <v>524</v>
      </c>
      <c r="L197" s="221" t="s">
        <v>524</v>
      </c>
      <c r="M197" s="221" t="s">
        <v>524</v>
      </c>
      <c r="N197" s="214">
        <v>35</v>
      </c>
      <c r="O197" s="214">
        <v>50</v>
      </c>
      <c r="P197" s="215"/>
      <c r="Q197" s="215"/>
      <c r="R197" s="215"/>
      <c r="S197" s="215"/>
      <c r="T197" s="215"/>
      <c r="U197" s="215"/>
      <c r="V197" s="215"/>
      <c r="W197" s="215"/>
      <c r="X197" s="215"/>
      <c r="Y197" s="215"/>
      <c r="Z197" s="215"/>
      <c r="AA197" s="215"/>
      <c r="AB197" s="215"/>
      <c r="AC197" s="215"/>
      <c r="AD197" s="215"/>
      <c r="AE197" s="215"/>
      <c r="AF197" s="215"/>
      <c r="AG197" s="215"/>
      <c r="AH197" s="215"/>
    </row>
    <row r="198" spans="1:34" s="222" customFormat="1">
      <c r="A198" s="1"/>
      <c r="B198" s="1"/>
      <c r="C198" s="3" t="s">
        <v>92</v>
      </c>
      <c r="D198" s="3" t="s">
        <v>370</v>
      </c>
      <c r="E198" s="3" t="s">
        <v>371</v>
      </c>
      <c r="F198" s="3" t="s">
        <v>628</v>
      </c>
      <c r="G198" s="221" t="s">
        <v>524</v>
      </c>
      <c r="H198" s="221" t="s">
        <v>524</v>
      </c>
      <c r="I198" s="221" t="s">
        <v>524</v>
      </c>
      <c r="J198" s="221" t="s">
        <v>524</v>
      </c>
      <c r="K198" s="221" t="s">
        <v>524</v>
      </c>
      <c r="L198" s="221" t="s">
        <v>524</v>
      </c>
      <c r="M198" s="221" t="s">
        <v>524</v>
      </c>
      <c r="N198" s="214">
        <v>20</v>
      </c>
      <c r="O198" s="214">
        <v>85</v>
      </c>
      <c r="P198" s="215"/>
      <c r="Q198" s="215"/>
      <c r="R198" s="215"/>
      <c r="S198" s="215"/>
      <c r="T198" s="215"/>
      <c r="U198" s="215"/>
      <c r="V198" s="215"/>
      <c r="W198" s="215"/>
      <c r="X198" s="215"/>
      <c r="Y198" s="215"/>
      <c r="Z198" s="215"/>
      <c r="AA198" s="215"/>
      <c r="AB198" s="215"/>
      <c r="AC198" s="215"/>
      <c r="AD198" s="215"/>
      <c r="AE198" s="215"/>
      <c r="AF198" s="215"/>
      <c r="AG198" s="215"/>
      <c r="AH198" s="215"/>
    </row>
    <row r="199" spans="1:34" s="222" customFormat="1">
      <c r="A199" s="1"/>
      <c r="B199" s="1"/>
      <c r="C199" s="3" t="s">
        <v>92</v>
      </c>
      <c r="D199" s="3" t="s">
        <v>372</v>
      </c>
      <c r="E199" s="3" t="s">
        <v>373</v>
      </c>
      <c r="F199" s="3" t="s">
        <v>628</v>
      </c>
      <c r="G199" s="221" t="s">
        <v>524</v>
      </c>
      <c r="H199" s="221" t="s">
        <v>524</v>
      </c>
      <c r="I199" s="221" t="s">
        <v>524</v>
      </c>
      <c r="J199" s="221" t="s">
        <v>524</v>
      </c>
      <c r="K199" s="221" t="s">
        <v>524</v>
      </c>
      <c r="L199" s="221" t="s">
        <v>524</v>
      </c>
      <c r="M199" s="221" t="s">
        <v>524</v>
      </c>
      <c r="N199" s="214">
        <v>30</v>
      </c>
      <c r="O199" s="214">
        <v>65</v>
      </c>
      <c r="P199" s="215"/>
      <c r="Q199" s="215"/>
      <c r="R199" s="215"/>
      <c r="S199" s="215"/>
      <c r="T199" s="215"/>
      <c r="U199" s="215"/>
      <c r="V199" s="215"/>
      <c r="W199" s="215"/>
      <c r="X199" s="215"/>
      <c r="Y199" s="215"/>
      <c r="Z199" s="215"/>
      <c r="AA199" s="215"/>
      <c r="AB199" s="215"/>
      <c r="AC199" s="215"/>
      <c r="AD199" s="215"/>
      <c r="AE199" s="215"/>
      <c r="AF199" s="215"/>
      <c r="AG199" s="215"/>
      <c r="AH199" s="215"/>
    </row>
    <row r="200" spans="1:34" s="222" customFormat="1">
      <c r="A200" s="1"/>
      <c r="B200" s="1"/>
      <c r="C200" s="3" t="s">
        <v>92</v>
      </c>
      <c r="D200" s="3" t="s">
        <v>374</v>
      </c>
      <c r="E200" s="3" t="s">
        <v>375</v>
      </c>
      <c r="F200" s="3" t="s">
        <v>628</v>
      </c>
      <c r="G200" s="221" t="s">
        <v>524</v>
      </c>
      <c r="H200" s="221" t="s">
        <v>524</v>
      </c>
      <c r="I200" s="221" t="s">
        <v>524</v>
      </c>
      <c r="J200" s="221" t="s">
        <v>524</v>
      </c>
      <c r="K200" s="221" t="s">
        <v>524</v>
      </c>
      <c r="L200" s="221" t="s">
        <v>524</v>
      </c>
      <c r="M200" s="221" t="s">
        <v>524</v>
      </c>
      <c r="N200" s="214">
        <v>20</v>
      </c>
      <c r="O200" s="214">
        <v>95</v>
      </c>
      <c r="P200" s="215"/>
      <c r="Q200" s="215"/>
      <c r="R200" s="215"/>
      <c r="S200" s="215"/>
      <c r="T200" s="215"/>
      <c r="U200" s="215"/>
      <c r="V200" s="215"/>
      <c r="W200" s="215"/>
      <c r="X200" s="215"/>
      <c r="Y200" s="215"/>
      <c r="Z200" s="215"/>
      <c r="AA200" s="215"/>
      <c r="AB200" s="215"/>
      <c r="AC200" s="215"/>
      <c r="AD200" s="215"/>
      <c r="AE200" s="215"/>
      <c r="AF200" s="215"/>
      <c r="AG200" s="215"/>
      <c r="AH200" s="215"/>
    </row>
    <row r="201" spans="1:34" s="222" customFormat="1">
      <c r="A201" s="1"/>
      <c r="B201" s="1"/>
      <c r="C201" s="3" t="s">
        <v>92</v>
      </c>
      <c r="D201" s="3" t="s">
        <v>376</v>
      </c>
      <c r="E201" s="3" t="s">
        <v>377</v>
      </c>
      <c r="F201" s="3" t="s">
        <v>628</v>
      </c>
      <c r="G201" s="221" t="s">
        <v>524</v>
      </c>
      <c r="H201" s="221" t="s">
        <v>524</v>
      </c>
      <c r="I201" s="221" t="s">
        <v>524</v>
      </c>
      <c r="J201" s="221" t="s">
        <v>524</v>
      </c>
      <c r="K201" s="221" t="s">
        <v>524</v>
      </c>
      <c r="L201" s="221" t="s">
        <v>524</v>
      </c>
      <c r="M201" s="221" t="s">
        <v>524</v>
      </c>
      <c r="N201" s="214">
        <v>50</v>
      </c>
      <c r="O201" s="214">
        <v>135</v>
      </c>
      <c r="P201" s="215"/>
      <c r="Q201" s="215"/>
      <c r="R201" s="215"/>
      <c r="S201" s="215"/>
      <c r="T201" s="215"/>
      <c r="U201" s="215"/>
      <c r="V201" s="215"/>
      <c r="W201" s="215"/>
      <c r="X201" s="215"/>
      <c r="Y201" s="215"/>
      <c r="Z201" s="215"/>
      <c r="AA201" s="215"/>
      <c r="AB201" s="215"/>
      <c r="AC201" s="215"/>
      <c r="AD201" s="215"/>
      <c r="AE201" s="215"/>
      <c r="AF201" s="215"/>
      <c r="AG201" s="215"/>
      <c r="AH201" s="215"/>
    </row>
    <row r="202" spans="1:34" s="222" customFormat="1">
      <c r="A202" s="1"/>
      <c r="B202" s="1"/>
      <c r="C202" s="3" t="s">
        <v>92</v>
      </c>
      <c r="D202" s="3" t="s">
        <v>378</v>
      </c>
      <c r="E202" s="3" t="s">
        <v>379</v>
      </c>
      <c r="F202" s="3" t="s">
        <v>628</v>
      </c>
      <c r="G202" s="221" t="s">
        <v>524</v>
      </c>
      <c r="H202" s="221" t="s">
        <v>524</v>
      </c>
      <c r="I202" s="221" t="s">
        <v>524</v>
      </c>
      <c r="J202" s="221" t="s">
        <v>524</v>
      </c>
      <c r="K202" s="221" t="s">
        <v>524</v>
      </c>
      <c r="L202" s="221" t="s">
        <v>524</v>
      </c>
      <c r="M202" s="221" t="s">
        <v>524</v>
      </c>
      <c r="N202" s="214">
        <v>30</v>
      </c>
      <c r="O202" s="214">
        <v>150</v>
      </c>
      <c r="P202" s="215"/>
      <c r="Q202" s="215"/>
      <c r="R202" s="215"/>
      <c r="S202" s="215"/>
      <c r="T202" s="215"/>
      <c r="U202" s="215"/>
      <c r="V202" s="215"/>
      <c r="W202" s="215"/>
      <c r="X202" s="215"/>
      <c r="Y202" s="215"/>
      <c r="Z202" s="215"/>
      <c r="AA202" s="215"/>
      <c r="AB202" s="215"/>
      <c r="AC202" s="215"/>
      <c r="AD202" s="215"/>
      <c r="AE202" s="215"/>
      <c r="AF202" s="215"/>
      <c r="AG202" s="215"/>
      <c r="AH202" s="215"/>
    </row>
    <row r="203" spans="1:34" s="222" customFormat="1">
      <c r="A203" s="1"/>
      <c r="B203" s="1"/>
      <c r="C203" s="3" t="s">
        <v>92</v>
      </c>
      <c r="D203" s="3" t="s">
        <v>380</v>
      </c>
      <c r="E203" s="3" t="s">
        <v>381</v>
      </c>
      <c r="F203" s="3" t="s">
        <v>628</v>
      </c>
      <c r="G203" s="221" t="s">
        <v>524</v>
      </c>
      <c r="H203" s="221" t="s">
        <v>524</v>
      </c>
      <c r="I203" s="221" t="s">
        <v>524</v>
      </c>
      <c r="J203" s="221" t="s">
        <v>524</v>
      </c>
      <c r="K203" s="221" t="s">
        <v>524</v>
      </c>
      <c r="L203" s="221" t="s">
        <v>524</v>
      </c>
      <c r="M203" s="221" t="s">
        <v>524</v>
      </c>
      <c r="N203" s="214">
        <v>25</v>
      </c>
      <c r="O203" s="214">
        <v>85</v>
      </c>
      <c r="P203" s="215"/>
      <c r="Q203" s="215"/>
      <c r="R203" s="215"/>
      <c r="S203" s="215"/>
      <c r="T203" s="215"/>
      <c r="U203" s="215"/>
      <c r="V203" s="215"/>
      <c r="W203" s="215"/>
      <c r="X203" s="215"/>
      <c r="Y203" s="215"/>
      <c r="Z203" s="215"/>
      <c r="AA203" s="215"/>
      <c r="AB203" s="215"/>
      <c r="AC203" s="215"/>
      <c r="AD203" s="215"/>
      <c r="AE203" s="215"/>
      <c r="AF203" s="215"/>
      <c r="AG203" s="215"/>
      <c r="AH203" s="215"/>
    </row>
    <row r="204" spans="1:34" s="222" customFormat="1">
      <c r="A204" s="1"/>
      <c r="B204" s="1"/>
      <c r="C204" s="3" t="s">
        <v>92</v>
      </c>
      <c r="D204" s="3" t="s">
        <v>382</v>
      </c>
      <c r="E204" s="3" t="s">
        <v>383</v>
      </c>
      <c r="F204" s="3" t="s">
        <v>628</v>
      </c>
      <c r="G204" s="221" t="s">
        <v>524</v>
      </c>
      <c r="H204" s="221" t="s">
        <v>524</v>
      </c>
      <c r="I204" s="221" t="s">
        <v>524</v>
      </c>
      <c r="J204" s="221" t="s">
        <v>524</v>
      </c>
      <c r="K204" s="221" t="s">
        <v>524</v>
      </c>
      <c r="L204" s="221" t="s">
        <v>524</v>
      </c>
      <c r="M204" s="221" t="s">
        <v>524</v>
      </c>
      <c r="N204" s="214">
        <v>25</v>
      </c>
      <c r="O204" s="214">
        <v>75</v>
      </c>
      <c r="P204" s="215"/>
      <c r="Q204" s="215"/>
      <c r="R204" s="215"/>
      <c r="S204" s="215"/>
      <c r="T204" s="215"/>
      <c r="U204" s="215"/>
      <c r="V204" s="215"/>
      <c r="W204" s="215"/>
      <c r="X204" s="215"/>
      <c r="Y204" s="215"/>
      <c r="Z204" s="215"/>
      <c r="AA204" s="215"/>
      <c r="AB204" s="215"/>
      <c r="AC204" s="215"/>
      <c r="AD204" s="215"/>
      <c r="AE204" s="215"/>
      <c r="AF204" s="215"/>
      <c r="AG204" s="215"/>
      <c r="AH204" s="215"/>
    </row>
    <row r="205" spans="1:34" s="222" customFormat="1">
      <c r="A205" s="1"/>
      <c r="B205" s="1"/>
      <c r="C205" s="3" t="s">
        <v>92</v>
      </c>
      <c r="D205" s="3" t="s">
        <v>384</v>
      </c>
      <c r="E205" s="3" t="s">
        <v>385</v>
      </c>
      <c r="F205" s="3" t="s">
        <v>628</v>
      </c>
      <c r="G205" s="221" t="s">
        <v>524</v>
      </c>
      <c r="H205" s="221" t="s">
        <v>524</v>
      </c>
      <c r="I205" s="221" t="s">
        <v>524</v>
      </c>
      <c r="J205" s="221" t="s">
        <v>524</v>
      </c>
      <c r="K205" s="221" t="s">
        <v>524</v>
      </c>
      <c r="L205" s="221" t="s">
        <v>524</v>
      </c>
      <c r="M205" s="221" t="s">
        <v>524</v>
      </c>
      <c r="N205" s="214">
        <v>75</v>
      </c>
      <c r="O205" s="214">
        <v>260</v>
      </c>
      <c r="P205" s="215"/>
      <c r="Q205" s="215"/>
      <c r="R205" s="215"/>
      <c r="S205" s="215"/>
      <c r="T205" s="215"/>
      <c r="U205" s="215"/>
      <c r="V205" s="215"/>
      <c r="W205" s="215"/>
      <c r="X205" s="215"/>
      <c r="Y205" s="215"/>
      <c r="Z205" s="215"/>
      <c r="AA205" s="215"/>
      <c r="AB205" s="215"/>
      <c r="AC205" s="215"/>
      <c r="AD205" s="215"/>
      <c r="AE205" s="215"/>
      <c r="AF205" s="215"/>
      <c r="AG205" s="215"/>
      <c r="AH205" s="215"/>
    </row>
    <row r="206" spans="1:34" s="222" customFormat="1">
      <c r="A206" s="1"/>
      <c r="B206" s="1"/>
      <c r="C206" s="3" t="s">
        <v>92</v>
      </c>
      <c r="D206" s="3" t="s">
        <v>386</v>
      </c>
      <c r="E206" s="3" t="s">
        <v>387</v>
      </c>
      <c r="F206" s="3" t="s">
        <v>628</v>
      </c>
      <c r="G206" s="221" t="s">
        <v>524</v>
      </c>
      <c r="H206" s="221" t="s">
        <v>524</v>
      </c>
      <c r="I206" s="221" t="s">
        <v>524</v>
      </c>
      <c r="J206" s="221" t="s">
        <v>524</v>
      </c>
      <c r="K206" s="221" t="s">
        <v>524</v>
      </c>
      <c r="L206" s="221" t="s">
        <v>524</v>
      </c>
      <c r="M206" s="221" t="s">
        <v>524</v>
      </c>
      <c r="N206" s="214">
        <v>45</v>
      </c>
      <c r="O206" s="214">
        <v>95</v>
      </c>
      <c r="P206" s="215"/>
      <c r="Q206" s="215"/>
      <c r="R206" s="215"/>
      <c r="S206" s="215"/>
      <c r="T206" s="215"/>
      <c r="U206" s="215"/>
      <c r="V206" s="215"/>
      <c r="W206" s="215"/>
      <c r="X206" s="215"/>
      <c r="Y206" s="215"/>
      <c r="Z206" s="215"/>
      <c r="AA206" s="215"/>
      <c r="AB206" s="215"/>
      <c r="AC206" s="215"/>
      <c r="AD206" s="215"/>
      <c r="AE206" s="215"/>
      <c r="AF206" s="215"/>
      <c r="AG206" s="215"/>
      <c r="AH206" s="215"/>
    </row>
    <row r="207" spans="1:34" s="222" customFormat="1">
      <c r="A207" s="1"/>
      <c r="B207" s="1"/>
      <c r="C207" s="3" t="s">
        <v>92</v>
      </c>
      <c r="D207" s="3" t="s">
        <v>388</v>
      </c>
      <c r="E207" s="3" t="s">
        <v>389</v>
      </c>
      <c r="F207" s="3" t="s">
        <v>628</v>
      </c>
      <c r="G207" s="221" t="s">
        <v>524</v>
      </c>
      <c r="H207" s="221" t="s">
        <v>524</v>
      </c>
      <c r="I207" s="221" t="s">
        <v>524</v>
      </c>
      <c r="J207" s="221" t="s">
        <v>524</v>
      </c>
      <c r="K207" s="221" t="s">
        <v>524</v>
      </c>
      <c r="L207" s="221" t="s">
        <v>524</v>
      </c>
      <c r="M207" s="221" t="s">
        <v>524</v>
      </c>
      <c r="N207" s="214">
        <v>85</v>
      </c>
      <c r="O207" s="214">
        <v>155</v>
      </c>
      <c r="P207" s="215"/>
      <c r="Q207" s="215"/>
      <c r="R207" s="215"/>
      <c r="S207" s="215"/>
      <c r="T207" s="215"/>
      <c r="U207" s="215"/>
      <c r="V207" s="215"/>
      <c r="W207" s="215"/>
      <c r="X207" s="215"/>
      <c r="Y207" s="215"/>
      <c r="Z207" s="215"/>
      <c r="AA207" s="215"/>
      <c r="AB207" s="215"/>
      <c r="AC207" s="215"/>
      <c r="AD207" s="215"/>
      <c r="AE207" s="215"/>
      <c r="AF207" s="215"/>
      <c r="AG207" s="215"/>
      <c r="AH207" s="215"/>
    </row>
    <row r="208" spans="1:34" s="222" customFormat="1">
      <c r="A208" s="1"/>
      <c r="B208" s="1"/>
      <c r="C208" s="3" t="s">
        <v>92</v>
      </c>
      <c r="D208" s="3" t="s">
        <v>390</v>
      </c>
      <c r="E208" s="3" t="s">
        <v>391</v>
      </c>
      <c r="F208" s="3" t="s">
        <v>628</v>
      </c>
      <c r="G208" s="221" t="s">
        <v>524</v>
      </c>
      <c r="H208" s="221" t="s">
        <v>524</v>
      </c>
      <c r="I208" s="221" t="s">
        <v>524</v>
      </c>
      <c r="J208" s="221" t="s">
        <v>524</v>
      </c>
      <c r="K208" s="221" t="s">
        <v>524</v>
      </c>
      <c r="L208" s="221" t="s">
        <v>524</v>
      </c>
      <c r="M208" s="221" t="s">
        <v>524</v>
      </c>
      <c r="N208" s="214">
        <v>15</v>
      </c>
      <c r="O208" s="214">
        <v>25</v>
      </c>
      <c r="P208" s="215"/>
      <c r="Q208" s="215"/>
      <c r="R208" s="215"/>
      <c r="S208" s="215"/>
      <c r="T208" s="215"/>
      <c r="U208" s="215"/>
      <c r="V208" s="215"/>
      <c r="W208" s="215"/>
      <c r="X208" s="215"/>
      <c r="Y208" s="215"/>
      <c r="Z208" s="215"/>
      <c r="AA208" s="215"/>
      <c r="AB208" s="215"/>
      <c r="AC208" s="215"/>
      <c r="AD208" s="215"/>
      <c r="AE208" s="215"/>
      <c r="AF208" s="215"/>
      <c r="AG208" s="215"/>
      <c r="AH208" s="215"/>
    </row>
    <row r="209" spans="1:34" s="222" customFormat="1">
      <c r="A209" s="1"/>
      <c r="B209" s="1"/>
      <c r="C209" s="3" t="s">
        <v>92</v>
      </c>
      <c r="D209" s="3" t="s">
        <v>392</v>
      </c>
      <c r="E209" s="3" t="s">
        <v>393</v>
      </c>
      <c r="F209" s="3" t="s">
        <v>628</v>
      </c>
      <c r="G209" s="221" t="s">
        <v>524</v>
      </c>
      <c r="H209" s="221" t="s">
        <v>524</v>
      </c>
      <c r="I209" s="221" t="s">
        <v>524</v>
      </c>
      <c r="J209" s="221" t="s">
        <v>524</v>
      </c>
      <c r="K209" s="221" t="s">
        <v>524</v>
      </c>
      <c r="L209" s="221" t="s">
        <v>524</v>
      </c>
      <c r="M209" s="221" t="s">
        <v>524</v>
      </c>
      <c r="N209" s="214" t="s">
        <v>653</v>
      </c>
      <c r="O209" s="214">
        <v>15</v>
      </c>
      <c r="P209" s="215"/>
      <c r="Q209" s="215"/>
      <c r="R209" s="215"/>
      <c r="S209" s="215"/>
      <c r="T209" s="215"/>
      <c r="U209" s="215"/>
      <c r="V209" s="215"/>
      <c r="W209" s="215"/>
      <c r="X209" s="215"/>
      <c r="Y209" s="215"/>
      <c r="Z209" s="215"/>
      <c r="AA209" s="215"/>
      <c r="AB209" s="215"/>
      <c r="AC209" s="215"/>
      <c r="AD209" s="215"/>
      <c r="AE209" s="215"/>
      <c r="AF209" s="215"/>
      <c r="AG209" s="215"/>
      <c r="AH209" s="215"/>
    </row>
    <row r="210" spans="1:34" s="222" customFormat="1">
      <c r="A210" s="1"/>
      <c r="B210" s="1"/>
      <c r="C210" s="3" t="s">
        <v>92</v>
      </c>
      <c r="D210" s="3" t="s">
        <v>394</v>
      </c>
      <c r="E210" s="3" t="s">
        <v>395</v>
      </c>
      <c r="F210" s="3" t="s">
        <v>628</v>
      </c>
      <c r="G210" s="221" t="s">
        <v>524</v>
      </c>
      <c r="H210" s="221" t="s">
        <v>524</v>
      </c>
      <c r="I210" s="221" t="s">
        <v>524</v>
      </c>
      <c r="J210" s="221" t="s">
        <v>524</v>
      </c>
      <c r="K210" s="221" t="s">
        <v>524</v>
      </c>
      <c r="L210" s="221" t="s">
        <v>524</v>
      </c>
      <c r="M210" s="221" t="s">
        <v>524</v>
      </c>
      <c r="N210" s="214">
        <v>20</v>
      </c>
      <c r="O210" s="214">
        <v>110</v>
      </c>
      <c r="P210" s="215"/>
      <c r="Q210" s="215"/>
      <c r="R210" s="215"/>
      <c r="S210" s="215"/>
      <c r="T210" s="215"/>
      <c r="U210" s="215"/>
      <c r="V210" s="215"/>
      <c r="W210" s="215"/>
      <c r="X210" s="215"/>
      <c r="Y210" s="215"/>
      <c r="Z210" s="215"/>
      <c r="AA210" s="215"/>
      <c r="AB210" s="215"/>
      <c r="AC210" s="215"/>
      <c r="AD210" s="215"/>
      <c r="AE210" s="215"/>
      <c r="AF210" s="215"/>
      <c r="AG210" s="215"/>
      <c r="AH210" s="215"/>
    </row>
    <row r="211" spans="1:34" s="222" customFormat="1">
      <c r="A211" s="1"/>
      <c r="B211" s="1"/>
      <c r="C211" s="3" t="s">
        <v>92</v>
      </c>
      <c r="D211" s="3" t="s">
        <v>396</v>
      </c>
      <c r="E211" s="3" t="s">
        <v>397</v>
      </c>
      <c r="F211" s="3" t="s">
        <v>628</v>
      </c>
      <c r="G211" s="221" t="s">
        <v>524</v>
      </c>
      <c r="H211" s="221" t="s">
        <v>524</v>
      </c>
      <c r="I211" s="221" t="s">
        <v>524</v>
      </c>
      <c r="J211" s="221" t="s">
        <v>524</v>
      </c>
      <c r="K211" s="221" t="s">
        <v>524</v>
      </c>
      <c r="L211" s="221" t="s">
        <v>524</v>
      </c>
      <c r="M211" s="221" t="s">
        <v>524</v>
      </c>
      <c r="N211" s="214" t="s">
        <v>653</v>
      </c>
      <c r="O211" s="214">
        <v>10</v>
      </c>
      <c r="P211" s="215"/>
      <c r="Q211" s="215"/>
      <c r="R211" s="215"/>
      <c r="S211" s="215"/>
      <c r="T211" s="215"/>
      <c r="U211" s="215"/>
      <c r="V211" s="215"/>
      <c r="W211" s="215"/>
      <c r="X211" s="215"/>
      <c r="Y211" s="215"/>
      <c r="Z211" s="215"/>
      <c r="AA211" s="215"/>
      <c r="AB211" s="215"/>
      <c r="AC211" s="215"/>
      <c r="AD211" s="215"/>
      <c r="AE211" s="215"/>
      <c r="AF211" s="215"/>
      <c r="AG211" s="215"/>
      <c r="AH211" s="215"/>
    </row>
    <row r="212" spans="1:34" s="222" customFormat="1">
      <c r="A212" s="1"/>
      <c r="B212" s="1"/>
      <c r="C212" s="3" t="s">
        <v>92</v>
      </c>
      <c r="D212" s="3" t="s">
        <v>398</v>
      </c>
      <c r="E212" s="3" t="s">
        <v>399</v>
      </c>
      <c r="F212" s="3" t="s">
        <v>628</v>
      </c>
      <c r="G212" s="221" t="s">
        <v>524</v>
      </c>
      <c r="H212" s="221" t="s">
        <v>524</v>
      </c>
      <c r="I212" s="221" t="s">
        <v>524</v>
      </c>
      <c r="J212" s="221" t="s">
        <v>524</v>
      </c>
      <c r="K212" s="221" t="s">
        <v>524</v>
      </c>
      <c r="L212" s="221" t="s">
        <v>524</v>
      </c>
      <c r="M212" s="221" t="s">
        <v>524</v>
      </c>
      <c r="N212" s="214">
        <v>40</v>
      </c>
      <c r="O212" s="214">
        <v>105</v>
      </c>
      <c r="P212" s="215"/>
      <c r="Q212" s="215"/>
      <c r="R212" s="215"/>
      <c r="S212" s="215"/>
      <c r="T212" s="215"/>
      <c r="U212" s="215"/>
      <c r="V212" s="215"/>
      <c r="W212" s="215"/>
      <c r="X212" s="215"/>
      <c r="Y212" s="215"/>
      <c r="Z212" s="215"/>
      <c r="AA212" s="215"/>
      <c r="AB212" s="215"/>
      <c r="AC212" s="215"/>
      <c r="AD212" s="215"/>
      <c r="AE212" s="215"/>
      <c r="AF212" s="215"/>
      <c r="AG212" s="215"/>
      <c r="AH212" s="215"/>
    </row>
    <row r="213" spans="1:34" s="222" customFormat="1">
      <c r="A213" s="1"/>
      <c r="B213" s="1"/>
      <c r="C213" s="3" t="s">
        <v>92</v>
      </c>
      <c r="D213" s="3" t="s">
        <v>400</v>
      </c>
      <c r="E213" s="3" t="s">
        <v>401</v>
      </c>
      <c r="F213" s="3" t="s">
        <v>628</v>
      </c>
      <c r="G213" s="221" t="s">
        <v>524</v>
      </c>
      <c r="H213" s="221" t="s">
        <v>524</v>
      </c>
      <c r="I213" s="221" t="s">
        <v>524</v>
      </c>
      <c r="J213" s="221" t="s">
        <v>524</v>
      </c>
      <c r="K213" s="221" t="s">
        <v>524</v>
      </c>
      <c r="L213" s="221" t="s">
        <v>524</v>
      </c>
      <c r="M213" s="221" t="s">
        <v>524</v>
      </c>
      <c r="N213" s="214">
        <v>45</v>
      </c>
      <c r="O213" s="214">
        <v>90</v>
      </c>
      <c r="P213" s="215"/>
      <c r="Q213" s="215"/>
      <c r="R213" s="215"/>
      <c r="S213" s="215"/>
      <c r="T213" s="215"/>
      <c r="U213" s="215"/>
      <c r="V213" s="215"/>
      <c r="W213" s="215"/>
      <c r="X213" s="215"/>
      <c r="Y213" s="215"/>
      <c r="Z213" s="215"/>
      <c r="AA213" s="215"/>
      <c r="AB213" s="215"/>
      <c r="AC213" s="215"/>
      <c r="AD213" s="215"/>
      <c r="AE213" s="215"/>
      <c r="AF213" s="215"/>
      <c r="AG213" s="215"/>
      <c r="AH213" s="215"/>
    </row>
    <row r="214" spans="1:34" s="222" customFormat="1">
      <c r="A214" s="1"/>
      <c r="B214" s="1"/>
      <c r="C214" s="3" t="s">
        <v>92</v>
      </c>
      <c r="D214" s="3" t="s">
        <v>402</v>
      </c>
      <c r="E214" s="3" t="s">
        <v>403</v>
      </c>
      <c r="F214" s="3" t="s">
        <v>628</v>
      </c>
      <c r="G214" s="221" t="s">
        <v>524</v>
      </c>
      <c r="H214" s="221" t="s">
        <v>524</v>
      </c>
      <c r="I214" s="221" t="s">
        <v>524</v>
      </c>
      <c r="J214" s="221" t="s">
        <v>524</v>
      </c>
      <c r="K214" s="221" t="s">
        <v>524</v>
      </c>
      <c r="L214" s="221" t="s">
        <v>524</v>
      </c>
      <c r="M214" s="221" t="s">
        <v>524</v>
      </c>
      <c r="N214" s="214">
        <v>45</v>
      </c>
      <c r="O214" s="214">
        <v>75</v>
      </c>
      <c r="P214" s="215"/>
      <c r="Q214" s="215"/>
      <c r="R214" s="215"/>
      <c r="S214" s="215"/>
      <c r="T214" s="215"/>
      <c r="U214" s="215"/>
      <c r="V214" s="215"/>
      <c r="W214" s="215"/>
      <c r="X214" s="215"/>
      <c r="Y214" s="215"/>
      <c r="Z214" s="215"/>
      <c r="AA214" s="215"/>
      <c r="AB214" s="215"/>
      <c r="AC214" s="215"/>
      <c r="AD214" s="215"/>
      <c r="AE214" s="215"/>
      <c r="AF214" s="215"/>
      <c r="AG214" s="215"/>
      <c r="AH214" s="215"/>
    </row>
    <row r="215" spans="1:34" s="222" customFormat="1">
      <c r="A215" s="1"/>
      <c r="B215" s="1"/>
      <c r="C215" s="3" t="s">
        <v>92</v>
      </c>
      <c r="D215" s="3" t="s">
        <v>404</v>
      </c>
      <c r="E215" s="3" t="s">
        <v>405</v>
      </c>
      <c r="F215" s="3" t="s">
        <v>628</v>
      </c>
      <c r="G215" s="221" t="s">
        <v>524</v>
      </c>
      <c r="H215" s="221" t="s">
        <v>524</v>
      </c>
      <c r="I215" s="221" t="s">
        <v>524</v>
      </c>
      <c r="J215" s="221" t="s">
        <v>524</v>
      </c>
      <c r="K215" s="221" t="s">
        <v>524</v>
      </c>
      <c r="L215" s="221" t="s">
        <v>524</v>
      </c>
      <c r="M215" s="221" t="s">
        <v>524</v>
      </c>
      <c r="N215" s="214" t="s">
        <v>653</v>
      </c>
      <c r="O215" s="214">
        <v>10</v>
      </c>
      <c r="P215" s="215"/>
      <c r="Q215" s="215"/>
      <c r="R215" s="215"/>
      <c r="S215" s="215"/>
      <c r="T215" s="215"/>
      <c r="U215" s="215"/>
      <c r="V215" s="215"/>
      <c r="W215" s="215"/>
      <c r="X215" s="215"/>
      <c r="Y215" s="215"/>
      <c r="Z215" s="215"/>
      <c r="AA215" s="215"/>
      <c r="AB215" s="215"/>
      <c r="AC215" s="215"/>
      <c r="AD215" s="215"/>
      <c r="AE215" s="215"/>
      <c r="AF215" s="215"/>
      <c r="AG215" s="215"/>
      <c r="AH215" s="215"/>
    </row>
    <row r="216" spans="1:34" s="222" customFormat="1">
      <c r="A216" s="1"/>
      <c r="B216" s="1"/>
      <c r="C216" s="3" t="s">
        <v>92</v>
      </c>
      <c r="D216" s="3" t="s">
        <v>406</v>
      </c>
      <c r="E216" s="3" t="s">
        <v>407</v>
      </c>
      <c r="F216" s="3" t="s">
        <v>628</v>
      </c>
      <c r="G216" s="221" t="s">
        <v>524</v>
      </c>
      <c r="H216" s="221" t="s">
        <v>524</v>
      </c>
      <c r="I216" s="221" t="s">
        <v>524</v>
      </c>
      <c r="J216" s="221" t="s">
        <v>524</v>
      </c>
      <c r="K216" s="221" t="s">
        <v>524</v>
      </c>
      <c r="L216" s="221" t="s">
        <v>524</v>
      </c>
      <c r="M216" s="221" t="s">
        <v>524</v>
      </c>
      <c r="N216" s="214">
        <v>5</v>
      </c>
      <c r="O216" s="214">
        <v>5</v>
      </c>
      <c r="P216" s="215"/>
      <c r="Q216" s="215"/>
      <c r="R216" s="215"/>
      <c r="S216" s="215"/>
      <c r="T216" s="215"/>
      <c r="U216" s="215"/>
      <c r="V216" s="215"/>
      <c r="W216" s="215"/>
      <c r="X216" s="215"/>
      <c r="Y216" s="215"/>
      <c r="Z216" s="215"/>
      <c r="AA216" s="215"/>
      <c r="AB216" s="215"/>
      <c r="AC216" s="215"/>
      <c r="AD216" s="215"/>
      <c r="AE216" s="215"/>
      <c r="AF216" s="215"/>
      <c r="AG216" s="215"/>
      <c r="AH216" s="215"/>
    </row>
    <row r="217" spans="1:34" s="222" customFormat="1">
      <c r="A217" s="1"/>
      <c r="B217" s="1"/>
      <c r="C217" s="3" t="s">
        <v>92</v>
      </c>
      <c r="D217" s="3" t="s">
        <v>408</v>
      </c>
      <c r="E217" s="3" t="s">
        <v>409</v>
      </c>
      <c r="F217" s="3" t="s">
        <v>628</v>
      </c>
      <c r="G217" s="221" t="s">
        <v>524</v>
      </c>
      <c r="H217" s="221" t="s">
        <v>524</v>
      </c>
      <c r="I217" s="221" t="s">
        <v>524</v>
      </c>
      <c r="J217" s="221" t="s">
        <v>524</v>
      </c>
      <c r="K217" s="221" t="s">
        <v>524</v>
      </c>
      <c r="L217" s="221" t="s">
        <v>524</v>
      </c>
      <c r="M217" s="221" t="s">
        <v>524</v>
      </c>
      <c r="N217" s="214">
        <v>5</v>
      </c>
      <c r="O217" s="214">
        <v>25</v>
      </c>
      <c r="P217" s="215"/>
      <c r="Q217" s="215"/>
      <c r="R217" s="215"/>
      <c r="S217" s="215"/>
      <c r="T217" s="215"/>
      <c r="U217" s="215"/>
      <c r="V217" s="215"/>
      <c r="W217" s="215"/>
      <c r="X217" s="215"/>
      <c r="Y217" s="215"/>
      <c r="Z217" s="215"/>
      <c r="AA217" s="215"/>
      <c r="AB217" s="215"/>
      <c r="AC217" s="215"/>
      <c r="AD217" s="215"/>
      <c r="AE217" s="215"/>
      <c r="AF217" s="215"/>
      <c r="AG217" s="215"/>
      <c r="AH217" s="215"/>
    </row>
    <row r="218" spans="1:34" s="222" customFormat="1">
      <c r="A218" s="1"/>
      <c r="B218" s="1"/>
      <c r="C218" s="3" t="s">
        <v>92</v>
      </c>
      <c r="D218" s="3" t="s">
        <v>410</v>
      </c>
      <c r="E218" s="3" t="s">
        <v>411</v>
      </c>
      <c r="F218" s="3" t="s">
        <v>628</v>
      </c>
      <c r="G218" s="221" t="s">
        <v>524</v>
      </c>
      <c r="H218" s="221" t="s">
        <v>524</v>
      </c>
      <c r="I218" s="221" t="s">
        <v>524</v>
      </c>
      <c r="J218" s="221" t="s">
        <v>524</v>
      </c>
      <c r="K218" s="221" t="s">
        <v>524</v>
      </c>
      <c r="L218" s="221" t="s">
        <v>524</v>
      </c>
      <c r="M218" s="221" t="s">
        <v>524</v>
      </c>
      <c r="N218" s="214">
        <v>10</v>
      </c>
      <c r="O218" s="214">
        <v>10</v>
      </c>
      <c r="P218" s="215"/>
      <c r="Q218" s="215"/>
      <c r="R218" s="215"/>
      <c r="S218" s="215"/>
      <c r="T218" s="215"/>
      <c r="U218" s="215"/>
      <c r="V218" s="215"/>
      <c r="W218" s="215"/>
      <c r="X218" s="215"/>
      <c r="Y218" s="215"/>
      <c r="Z218" s="215"/>
      <c r="AA218" s="215"/>
      <c r="AB218" s="215"/>
      <c r="AC218" s="215"/>
      <c r="AD218" s="215"/>
      <c r="AE218" s="215"/>
      <c r="AF218" s="215"/>
      <c r="AG218" s="215"/>
      <c r="AH218" s="215"/>
    </row>
    <row r="219" spans="1:34" s="222" customFormat="1">
      <c r="A219" s="1"/>
      <c r="B219" s="1"/>
      <c r="C219" s="3" t="s">
        <v>92</v>
      </c>
      <c r="D219" s="3" t="s">
        <v>412</v>
      </c>
      <c r="E219" s="3" t="s">
        <v>413</v>
      </c>
      <c r="F219" s="3" t="s">
        <v>628</v>
      </c>
      <c r="G219" s="221" t="s">
        <v>524</v>
      </c>
      <c r="H219" s="221" t="s">
        <v>524</v>
      </c>
      <c r="I219" s="221" t="s">
        <v>524</v>
      </c>
      <c r="J219" s="221" t="s">
        <v>524</v>
      </c>
      <c r="K219" s="221" t="s">
        <v>524</v>
      </c>
      <c r="L219" s="221" t="s">
        <v>524</v>
      </c>
      <c r="M219" s="221" t="s">
        <v>524</v>
      </c>
      <c r="N219" s="214">
        <v>20</v>
      </c>
      <c r="O219" s="214">
        <v>35</v>
      </c>
      <c r="P219" s="215"/>
      <c r="Q219" s="215"/>
      <c r="R219" s="215"/>
      <c r="S219" s="215"/>
      <c r="T219" s="215"/>
      <c r="U219" s="215"/>
      <c r="V219" s="215"/>
      <c r="W219" s="215"/>
      <c r="X219" s="215"/>
      <c r="Y219" s="215"/>
      <c r="Z219" s="215"/>
      <c r="AA219" s="215"/>
      <c r="AB219" s="215"/>
      <c r="AC219" s="215"/>
      <c r="AD219" s="215"/>
      <c r="AE219" s="215"/>
      <c r="AF219" s="215"/>
      <c r="AG219" s="215"/>
      <c r="AH219" s="215"/>
    </row>
    <row r="220" spans="1:34" s="222" customFormat="1">
      <c r="A220" s="1"/>
      <c r="B220" s="1"/>
      <c r="C220" s="3" t="s">
        <v>92</v>
      </c>
      <c r="D220" s="3" t="s">
        <v>414</v>
      </c>
      <c r="E220" s="3" t="s">
        <v>415</v>
      </c>
      <c r="F220" s="3" t="s">
        <v>628</v>
      </c>
      <c r="G220" s="221" t="s">
        <v>524</v>
      </c>
      <c r="H220" s="221" t="s">
        <v>524</v>
      </c>
      <c r="I220" s="221" t="s">
        <v>524</v>
      </c>
      <c r="J220" s="221" t="s">
        <v>524</v>
      </c>
      <c r="K220" s="221" t="s">
        <v>524</v>
      </c>
      <c r="L220" s="221" t="s">
        <v>524</v>
      </c>
      <c r="M220" s="221" t="s">
        <v>524</v>
      </c>
      <c r="N220" s="214">
        <v>10</v>
      </c>
      <c r="O220" s="214">
        <v>25</v>
      </c>
      <c r="P220" s="215"/>
      <c r="Q220" s="215"/>
      <c r="R220" s="215"/>
      <c r="S220" s="215"/>
      <c r="T220" s="215"/>
      <c r="U220" s="215"/>
      <c r="V220" s="215"/>
      <c r="W220" s="215"/>
      <c r="X220" s="215"/>
      <c r="Y220" s="215"/>
      <c r="Z220" s="215"/>
      <c r="AA220" s="215"/>
      <c r="AB220" s="215"/>
      <c r="AC220" s="215"/>
      <c r="AD220" s="215"/>
      <c r="AE220" s="215"/>
      <c r="AF220" s="215"/>
      <c r="AG220" s="215"/>
      <c r="AH220" s="215"/>
    </row>
    <row r="221" spans="1:34" s="222" customFormat="1">
      <c r="A221" s="1"/>
      <c r="B221" s="1"/>
      <c r="C221" s="3" t="s">
        <v>92</v>
      </c>
      <c r="D221" s="3" t="s">
        <v>416</v>
      </c>
      <c r="E221" s="3" t="s">
        <v>417</v>
      </c>
      <c r="F221" s="3" t="s">
        <v>628</v>
      </c>
      <c r="G221" s="221" t="s">
        <v>524</v>
      </c>
      <c r="H221" s="221" t="s">
        <v>524</v>
      </c>
      <c r="I221" s="221" t="s">
        <v>524</v>
      </c>
      <c r="J221" s="221" t="s">
        <v>524</v>
      </c>
      <c r="K221" s="221" t="s">
        <v>524</v>
      </c>
      <c r="L221" s="221" t="s">
        <v>524</v>
      </c>
      <c r="M221" s="221" t="s">
        <v>524</v>
      </c>
      <c r="N221" s="214">
        <v>20</v>
      </c>
      <c r="O221" s="214">
        <v>25</v>
      </c>
      <c r="P221" s="215"/>
      <c r="Q221" s="215"/>
      <c r="R221" s="215"/>
      <c r="S221" s="215"/>
      <c r="T221" s="215"/>
      <c r="U221" s="215"/>
      <c r="V221" s="215"/>
      <c r="W221" s="215"/>
      <c r="X221" s="215"/>
      <c r="Y221" s="215"/>
      <c r="Z221" s="215"/>
      <c r="AA221" s="215"/>
      <c r="AB221" s="215"/>
      <c r="AC221" s="215"/>
      <c r="AD221" s="215"/>
      <c r="AE221" s="215"/>
      <c r="AF221" s="215"/>
      <c r="AG221" s="215"/>
      <c r="AH221" s="215"/>
    </row>
    <row r="222" spans="1:34" s="222" customFormat="1">
      <c r="A222" s="1"/>
      <c r="B222" s="1"/>
      <c r="C222" s="3" t="s">
        <v>92</v>
      </c>
      <c r="D222" s="3" t="s">
        <v>418</v>
      </c>
      <c r="E222" s="3" t="s">
        <v>419</v>
      </c>
      <c r="F222" s="3" t="s">
        <v>628</v>
      </c>
      <c r="G222" s="221" t="s">
        <v>524</v>
      </c>
      <c r="H222" s="221" t="s">
        <v>524</v>
      </c>
      <c r="I222" s="221" t="s">
        <v>524</v>
      </c>
      <c r="J222" s="221" t="s">
        <v>524</v>
      </c>
      <c r="K222" s="221" t="s">
        <v>524</v>
      </c>
      <c r="L222" s="221" t="s">
        <v>524</v>
      </c>
      <c r="M222" s="221" t="s">
        <v>524</v>
      </c>
      <c r="N222" s="214">
        <v>15</v>
      </c>
      <c r="O222" s="214">
        <v>30</v>
      </c>
      <c r="P222" s="215"/>
      <c r="Q222" s="215"/>
      <c r="R222" s="215"/>
      <c r="S222" s="215"/>
      <c r="T222" s="215"/>
      <c r="U222" s="215"/>
      <c r="V222" s="215"/>
      <c r="W222" s="215"/>
      <c r="X222" s="215"/>
      <c r="Y222" s="215"/>
      <c r="Z222" s="215"/>
      <c r="AA222" s="215"/>
      <c r="AB222" s="215"/>
      <c r="AC222" s="215"/>
      <c r="AD222" s="215"/>
      <c r="AE222" s="215"/>
      <c r="AF222" s="215"/>
      <c r="AG222" s="215"/>
      <c r="AH222" s="215"/>
    </row>
    <row r="223" spans="1:34" s="222" customFormat="1">
      <c r="A223" s="1"/>
      <c r="B223" s="1"/>
      <c r="C223" s="3" t="s">
        <v>92</v>
      </c>
      <c r="D223" s="3" t="s">
        <v>420</v>
      </c>
      <c r="E223" s="3" t="s">
        <v>421</v>
      </c>
      <c r="F223" s="3" t="s">
        <v>628</v>
      </c>
      <c r="G223" s="221" t="s">
        <v>524</v>
      </c>
      <c r="H223" s="221" t="s">
        <v>524</v>
      </c>
      <c r="I223" s="221" t="s">
        <v>524</v>
      </c>
      <c r="J223" s="221" t="s">
        <v>524</v>
      </c>
      <c r="K223" s="221" t="s">
        <v>524</v>
      </c>
      <c r="L223" s="221" t="s">
        <v>524</v>
      </c>
      <c r="M223" s="221" t="s">
        <v>524</v>
      </c>
      <c r="N223" s="214">
        <v>15</v>
      </c>
      <c r="O223" s="214">
        <v>40</v>
      </c>
      <c r="P223" s="215"/>
      <c r="Q223" s="215"/>
      <c r="R223" s="215"/>
      <c r="S223" s="215"/>
      <c r="T223" s="215"/>
      <c r="U223" s="215"/>
      <c r="V223" s="215"/>
      <c r="W223" s="215"/>
      <c r="X223" s="215"/>
      <c r="Y223" s="215"/>
      <c r="Z223" s="215"/>
      <c r="AA223" s="215"/>
      <c r="AB223" s="215"/>
      <c r="AC223" s="215"/>
      <c r="AD223" s="215"/>
      <c r="AE223" s="215"/>
      <c r="AF223" s="215"/>
      <c r="AG223" s="215"/>
      <c r="AH223" s="215"/>
    </row>
    <row r="224" spans="1:34" s="222" customFormat="1">
      <c r="A224" s="1"/>
      <c r="B224" s="1"/>
      <c r="C224" s="3" t="s">
        <v>92</v>
      </c>
      <c r="D224" s="3" t="s">
        <v>422</v>
      </c>
      <c r="E224" s="3" t="s">
        <v>423</v>
      </c>
      <c r="F224" s="3" t="s">
        <v>628</v>
      </c>
      <c r="G224" s="221" t="s">
        <v>524</v>
      </c>
      <c r="H224" s="221" t="s">
        <v>524</v>
      </c>
      <c r="I224" s="221" t="s">
        <v>524</v>
      </c>
      <c r="J224" s="221" t="s">
        <v>524</v>
      </c>
      <c r="K224" s="221" t="s">
        <v>524</v>
      </c>
      <c r="L224" s="221" t="s">
        <v>524</v>
      </c>
      <c r="M224" s="221" t="s">
        <v>524</v>
      </c>
      <c r="N224" s="214">
        <v>20</v>
      </c>
      <c r="O224" s="214">
        <v>30</v>
      </c>
      <c r="P224" s="215"/>
      <c r="Q224" s="215"/>
      <c r="R224" s="215"/>
      <c r="S224" s="215"/>
      <c r="T224" s="215"/>
      <c r="U224" s="215"/>
      <c r="V224" s="215"/>
      <c r="W224" s="215"/>
      <c r="X224" s="215"/>
      <c r="Y224" s="215"/>
      <c r="Z224" s="215"/>
      <c r="AA224" s="215"/>
      <c r="AB224" s="215"/>
      <c r="AC224" s="215"/>
      <c r="AD224" s="215"/>
      <c r="AE224" s="215"/>
      <c r="AF224" s="215"/>
      <c r="AG224" s="215"/>
      <c r="AH224" s="215"/>
    </row>
    <row r="225" spans="1:34" s="222" customFormat="1">
      <c r="A225" s="1"/>
      <c r="B225" s="1"/>
      <c r="C225" s="3" t="s">
        <v>92</v>
      </c>
      <c r="D225" s="3" t="s">
        <v>424</v>
      </c>
      <c r="E225" s="3" t="s">
        <v>425</v>
      </c>
      <c r="F225" s="3" t="s">
        <v>628</v>
      </c>
      <c r="G225" s="221" t="s">
        <v>524</v>
      </c>
      <c r="H225" s="221" t="s">
        <v>524</v>
      </c>
      <c r="I225" s="221" t="s">
        <v>524</v>
      </c>
      <c r="J225" s="221" t="s">
        <v>524</v>
      </c>
      <c r="K225" s="221" t="s">
        <v>524</v>
      </c>
      <c r="L225" s="221" t="s">
        <v>524</v>
      </c>
      <c r="M225" s="221" t="s">
        <v>524</v>
      </c>
      <c r="N225" s="214">
        <v>20</v>
      </c>
      <c r="O225" s="214">
        <v>30</v>
      </c>
      <c r="P225" s="215"/>
      <c r="Q225" s="215"/>
      <c r="R225" s="215"/>
      <c r="S225" s="215"/>
      <c r="T225" s="215"/>
      <c r="U225" s="215"/>
      <c r="V225" s="215"/>
      <c r="W225" s="215"/>
      <c r="X225" s="215"/>
      <c r="Y225" s="215"/>
      <c r="Z225" s="215"/>
      <c r="AA225" s="215"/>
      <c r="AB225" s="215"/>
      <c r="AC225" s="215"/>
      <c r="AD225" s="215"/>
      <c r="AE225" s="215"/>
      <c r="AF225" s="215"/>
      <c r="AG225" s="215"/>
      <c r="AH225" s="215"/>
    </row>
    <row r="226" spans="1:34" s="222" customFormat="1">
      <c r="A226" s="1"/>
      <c r="B226" s="1"/>
      <c r="C226" s="3" t="s">
        <v>92</v>
      </c>
      <c r="D226" s="3" t="s">
        <v>426</v>
      </c>
      <c r="E226" s="3" t="s">
        <v>427</v>
      </c>
      <c r="F226" s="3" t="s">
        <v>628</v>
      </c>
      <c r="G226" s="221" t="s">
        <v>524</v>
      </c>
      <c r="H226" s="221" t="s">
        <v>524</v>
      </c>
      <c r="I226" s="221" t="s">
        <v>524</v>
      </c>
      <c r="J226" s="221" t="s">
        <v>524</v>
      </c>
      <c r="K226" s="221" t="s">
        <v>524</v>
      </c>
      <c r="L226" s="221" t="s">
        <v>524</v>
      </c>
      <c r="M226" s="221" t="s">
        <v>524</v>
      </c>
      <c r="N226" s="214">
        <v>15</v>
      </c>
      <c r="O226" s="214">
        <v>30</v>
      </c>
      <c r="P226" s="215"/>
      <c r="Q226" s="215"/>
      <c r="R226" s="215"/>
      <c r="S226" s="215"/>
      <c r="T226" s="215"/>
      <c r="U226" s="215"/>
      <c r="V226" s="215"/>
      <c r="W226" s="215"/>
      <c r="X226" s="215"/>
      <c r="Y226" s="215"/>
      <c r="Z226" s="215"/>
      <c r="AA226" s="215"/>
      <c r="AB226" s="215"/>
      <c r="AC226" s="215"/>
      <c r="AD226" s="215"/>
      <c r="AE226" s="215"/>
      <c r="AF226" s="215"/>
      <c r="AG226" s="215"/>
      <c r="AH226" s="215"/>
    </row>
    <row r="227" spans="1:34" s="222" customFormat="1">
      <c r="A227" s="1"/>
      <c r="B227" s="1"/>
      <c r="C227" s="3" t="s">
        <v>92</v>
      </c>
      <c r="D227" s="3" t="s">
        <v>428</v>
      </c>
      <c r="E227" s="3" t="s">
        <v>429</v>
      </c>
      <c r="F227" s="3" t="s">
        <v>628</v>
      </c>
      <c r="G227" s="221" t="s">
        <v>524</v>
      </c>
      <c r="H227" s="221" t="s">
        <v>524</v>
      </c>
      <c r="I227" s="221" t="s">
        <v>524</v>
      </c>
      <c r="J227" s="221" t="s">
        <v>524</v>
      </c>
      <c r="K227" s="221" t="s">
        <v>524</v>
      </c>
      <c r="L227" s="221" t="s">
        <v>524</v>
      </c>
      <c r="M227" s="221" t="s">
        <v>524</v>
      </c>
      <c r="N227" s="214">
        <v>25</v>
      </c>
      <c r="O227" s="214">
        <v>35</v>
      </c>
      <c r="P227" s="215"/>
      <c r="Q227" s="215"/>
      <c r="R227" s="215"/>
      <c r="S227" s="215"/>
      <c r="T227" s="215"/>
      <c r="U227" s="215"/>
      <c r="V227" s="215"/>
      <c r="W227" s="215"/>
      <c r="X227" s="215"/>
      <c r="Y227" s="215"/>
      <c r="Z227" s="215"/>
      <c r="AA227" s="215"/>
      <c r="AB227" s="215"/>
      <c r="AC227" s="215"/>
      <c r="AD227" s="215"/>
      <c r="AE227" s="215"/>
      <c r="AF227" s="215"/>
      <c r="AG227" s="215"/>
      <c r="AH227" s="215"/>
    </row>
    <row r="228" spans="1:34" s="222" customFormat="1">
      <c r="A228" s="1"/>
      <c r="B228" s="1"/>
      <c r="C228" s="3" t="s">
        <v>92</v>
      </c>
      <c r="D228" s="3" t="s">
        <v>430</v>
      </c>
      <c r="E228" s="3" t="s">
        <v>431</v>
      </c>
      <c r="F228" s="3" t="s">
        <v>628</v>
      </c>
      <c r="G228" s="221" t="s">
        <v>524</v>
      </c>
      <c r="H228" s="221" t="s">
        <v>524</v>
      </c>
      <c r="I228" s="221" t="s">
        <v>524</v>
      </c>
      <c r="J228" s="221" t="s">
        <v>524</v>
      </c>
      <c r="K228" s="221" t="s">
        <v>524</v>
      </c>
      <c r="L228" s="221" t="s">
        <v>524</v>
      </c>
      <c r="M228" s="221" t="s">
        <v>524</v>
      </c>
      <c r="N228" s="214">
        <v>130</v>
      </c>
      <c r="O228" s="214">
        <v>325</v>
      </c>
      <c r="P228" s="215"/>
      <c r="Q228" s="215"/>
      <c r="R228" s="215"/>
      <c r="S228" s="215"/>
      <c r="T228" s="215"/>
      <c r="U228" s="215"/>
      <c r="V228" s="215"/>
      <c r="W228" s="215"/>
      <c r="X228" s="215"/>
      <c r="Y228" s="215"/>
      <c r="Z228" s="215"/>
      <c r="AA228" s="215"/>
      <c r="AB228" s="215"/>
      <c r="AC228" s="215"/>
      <c r="AD228" s="215"/>
      <c r="AE228" s="215"/>
      <c r="AF228" s="215"/>
      <c r="AG228" s="215"/>
      <c r="AH228" s="215"/>
    </row>
    <row r="229" spans="1:34" s="222" customFormat="1">
      <c r="A229" s="1"/>
      <c r="B229" s="1"/>
      <c r="C229" s="3" t="s">
        <v>92</v>
      </c>
      <c r="D229" s="3" t="s">
        <v>432</v>
      </c>
      <c r="E229" s="3" t="s">
        <v>433</v>
      </c>
      <c r="F229" s="3" t="s">
        <v>628</v>
      </c>
      <c r="G229" s="221" t="s">
        <v>524</v>
      </c>
      <c r="H229" s="221" t="s">
        <v>524</v>
      </c>
      <c r="I229" s="221" t="s">
        <v>524</v>
      </c>
      <c r="J229" s="221" t="s">
        <v>524</v>
      </c>
      <c r="K229" s="221" t="s">
        <v>524</v>
      </c>
      <c r="L229" s="221" t="s">
        <v>524</v>
      </c>
      <c r="M229" s="221" t="s">
        <v>524</v>
      </c>
      <c r="N229" s="214">
        <v>15</v>
      </c>
      <c r="O229" s="214">
        <v>25</v>
      </c>
      <c r="P229" s="215"/>
      <c r="Q229" s="215"/>
      <c r="R229" s="215"/>
      <c r="S229" s="215"/>
      <c r="T229" s="215"/>
      <c r="U229" s="215"/>
      <c r="V229" s="215"/>
      <c r="W229" s="215"/>
      <c r="X229" s="215"/>
      <c r="Y229" s="215"/>
      <c r="Z229" s="215"/>
      <c r="AA229" s="215"/>
      <c r="AB229" s="215"/>
      <c r="AC229" s="215"/>
      <c r="AD229" s="215"/>
      <c r="AE229" s="215"/>
      <c r="AF229" s="215"/>
      <c r="AG229" s="215"/>
      <c r="AH229" s="215"/>
    </row>
    <row r="230" spans="1:34" s="222" customFormat="1">
      <c r="A230" s="1"/>
      <c r="B230" s="1"/>
      <c r="C230" s="3" t="s">
        <v>92</v>
      </c>
      <c r="D230" s="3" t="s">
        <v>434</v>
      </c>
      <c r="E230" s="3" t="s">
        <v>435</v>
      </c>
      <c r="F230" s="3" t="s">
        <v>628</v>
      </c>
      <c r="G230" s="221" t="s">
        <v>524</v>
      </c>
      <c r="H230" s="221" t="s">
        <v>524</v>
      </c>
      <c r="I230" s="221" t="s">
        <v>524</v>
      </c>
      <c r="J230" s="221" t="s">
        <v>524</v>
      </c>
      <c r="K230" s="221" t="s">
        <v>524</v>
      </c>
      <c r="L230" s="221" t="s">
        <v>524</v>
      </c>
      <c r="M230" s="221" t="s">
        <v>524</v>
      </c>
      <c r="N230" s="214" t="s">
        <v>653</v>
      </c>
      <c r="O230" s="214" t="s">
        <v>653</v>
      </c>
      <c r="P230" s="215"/>
      <c r="Q230" s="215"/>
      <c r="R230" s="215"/>
      <c r="S230" s="215"/>
      <c r="T230" s="215"/>
      <c r="U230" s="215"/>
      <c r="V230" s="215"/>
      <c r="W230" s="215"/>
      <c r="X230" s="215"/>
      <c r="Y230" s="215"/>
      <c r="Z230" s="215"/>
      <c r="AA230" s="215"/>
      <c r="AB230" s="215"/>
      <c r="AC230" s="215"/>
      <c r="AD230" s="215"/>
      <c r="AE230" s="215"/>
      <c r="AF230" s="215"/>
      <c r="AG230" s="215"/>
      <c r="AH230" s="215"/>
    </row>
    <row r="231" spans="1:34" s="222" customFormat="1">
      <c r="A231" s="1"/>
      <c r="B231" s="1"/>
      <c r="C231" s="3" t="s">
        <v>92</v>
      </c>
      <c r="D231" s="3" t="s">
        <v>436</v>
      </c>
      <c r="E231" s="3" t="s">
        <v>437</v>
      </c>
      <c r="F231" s="3" t="s">
        <v>628</v>
      </c>
      <c r="G231" s="221" t="s">
        <v>524</v>
      </c>
      <c r="H231" s="221" t="s">
        <v>524</v>
      </c>
      <c r="I231" s="221" t="s">
        <v>524</v>
      </c>
      <c r="J231" s="221" t="s">
        <v>524</v>
      </c>
      <c r="K231" s="221" t="s">
        <v>524</v>
      </c>
      <c r="L231" s="221" t="s">
        <v>524</v>
      </c>
      <c r="M231" s="221" t="s">
        <v>524</v>
      </c>
      <c r="N231" s="214">
        <v>25</v>
      </c>
      <c r="O231" s="214">
        <v>65</v>
      </c>
      <c r="P231" s="215"/>
      <c r="Q231" s="215"/>
      <c r="R231" s="215"/>
      <c r="S231" s="215"/>
      <c r="T231" s="215"/>
      <c r="U231" s="215"/>
      <c r="V231" s="215"/>
      <c r="W231" s="215"/>
      <c r="X231" s="215"/>
      <c r="Y231" s="215"/>
      <c r="Z231" s="215"/>
      <c r="AA231" s="215"/>
      <c r="AB231" s="215"/>
      <c r="AC231" s="215"/>
      <c r="AD231" s="215"/>
      <c r="AE231" s="215"/>
      <c r="AF231" s="215"/>
      <c r="AG231" s="215"/>
      <c r="AH231" s="215"/>
    </row>
    <row r="232" spans="1:34" s="222" customFormat="1">
      <c r="A232" s="1"/>
      <c r="B232" s="1"/>
      <c r="C232" s="3" t="s">
        <v>92</v>
      </c>
      <c r="D232" s="3" t="s">
        <v>438</v>
      </c>
      <c r="E232" s="3" t="s">
        <v>439</v>
      </c>
      <c r="F232" s="3" t="s">
        <v>628</v>
      </c>
      <c r="G232" s="221" t="s">
        <v>524</v>
      </c>
      <c r="H232" s="221" t="s">
        <v>524</v>
      </c>
      <c r="I232" s="221" t="s">
        <v>524</v>
      </c>
      <c r="J232" s="221" t="s">
        <v>524</v>
      </c>
      <c r="K232" s="221" t="s">
        <v>524</v>
      </c>
      <c r="L232" s="221" t="s">
        <v>524</v>
      </c>
      <c r="M232" s="221" t="s">
        <v>524</v>
      </c>
      <c r="N232" s="214">
        <v>25</v>
      </c>
      <c r="O232" s="214">
        <v>55</v>
      </c>
      <c r="P232" s="215"/>
      <c r="Q232" s="215"/>
      <c r="R232" s="215"/>
      <c r="S232" s="215"/>
      <c r="T232" s="215"/>
      <c r="U232" s="215"/>
      <c r="V232" s="215"/>
      <c r="W232" s="215"/>
      <c r="X232" s="215"/>
      <c r="Y232" s="215"/>
      <c r="Z232" s="215"/>
      <c r="AA232" s="215"/>
      <c r="AB232" s="215"/>
      <c r="AC232" s="215"/>
      <c r="AD232" s="215"/>
      <c r="AE232" s="215"/>
      <c r="AF232" s="215"/>
      <c r="AG232" s="215"/>
      <c r="AH232" s="215"/>
    </row>
    <row r="233" spans="1:34" s="222" customFormat="1">
      <c r="A233" s="1"/>
      <c r="B233" s="1"/>
      <c r="C233" s="3" t="s">
        <v>92</v>
      </c>
      <c r="D233" s="3" t="s">
        <v>440</v>
      </c>
      <c r="E233" s="3" t="s">
        <v>441</v>
      </c>
      <c r="F233" s="3" t="s">
        <v>628</v>
      </c>
      <c r="G233" s="221" t="s">
        <v>524</v>
      </c>
      <c r="H233" s="221" t="s">
        <v>524</v>
      </c>
      <c r="I233" s="221" t="s">
        <v>524</v>
      </c>
      <c r="J233" s="221" t="s">
        <v>524</v>
      </c>
      <c r="K233" s="221" t="s">
        <v>524</v>
      </c>
      <c r="L233" s="221" t="s">
        <v>524</v>
      </c>
      <c r="M233" s="221" t="s">
        <v>524</v>
      </c>
      <c r="N233" s="214">
        <v>5</v>
      </c>
      <c r="O233" s="214">
        <v>20</v>
      </c>
      <c r="P233" s="215"/>
      <c r="Q233" s="215"/>
      <c r="R233" s="215"/>
      <c r="S233" s="215"/>
      <c r="T233" s="215"/>
      <c r="U233" s="215"/>
      <c r="V233" s="215"/>
      <c r="W233" s="215"/>
      <c r="X233" s="215"/>
      <c r="Y233" s="215"/>
      <c r="Z233" s="215"/>
      <c r="AA233" s="215"/>
      <c r="AB233" s="215"/>
      <c r="AC233" s="215"/>
      <c r="AD233" s="215"/>
      <c r="AE233" s="215"/>
      <c r="AF233" s="215"/>
      <c r="AG233" s="215"/>
      <c r="AH233" s="215"/>
    </row>
    <row r="234" spans="1:34" s="222" customFormat="1">
      <c r="A234" s="1"/>
      <c r="B234" s="1"/>
      <c r="C234" s="3" t="s">
        <v>92</v>
      </c>
      <c r="D234" s="3" t="s">
        <v>442</v>
      </c>
      <c r="E234" s="3" t="s">
        <v>443</v>
      </c>
      <c r="F234" s="3" t="s">
        <v>628</v>
      </c>
      <c r="G234" s="221" t="s">
        <v>524</v>
      </c>
      <c r="H234" s="221" t="s">
        <v>524</v>
      </c>
      <c r="I234" s="221" t="s">
        <v>524</v>
      </c>
      <c r="J234" s="221" t="s">
        <v>524</v>
      </c>
      <c r="K234" s="221" t="s">
        <v>524</v>
      </c>
      <c r="L234" s="221" t="s">
        <v>524</v>
      </c>
      <c r="M234" s="221" t="s">
        <v>524</v>
      </c>
      <c r="N234" s="214">
        <v>25</v>
      </c>
      <c r="O234" s="214">
        <v>40</v>
      </c>
      <c r="P234" s="215"/>
      <c r="Q234" s="215"/>
      <c r="R234" s="215"/>
      <c r="S234" s="215"/>
      <c r="T234" s="215"/>
      <c r="U234" s="215"/>
      <c r="V234" s="215"/>
      <c r="W234" s="215"/>
      <c r="X234" s="215"/>
      <c r="Y234" s="215"/>
      <c r="Z234" s="215"/>
      <c r="AA234" s="215"/>
      <c r="AB234" s="215"/>
      <c r="AC234" s="215"/>
      <c r="AD234" s="215"/>
      <c r="AE234" s="215"/>
      <c r="AF234" s="215"/>
      <c r="AG234" s="215"/>
      <c r="AH234" s="215"/>
    </row>
    <row r="235" spans="1:34" s="222" customFormat="1">
      <c r="A235" s="1"/>
      <c r="B235" s="1"/>
      <c r="C235" s="3" t="s">
        <v>92</v>
      </c>
      <c r="D235" s="3" t="s">
        <v>444</v>
      </c>
      <c r="E235" s="3" t="s">
        <v>445</v>
      </c>
      <c r="F235" s="3" t="s">
        <v>628</v>
      </c>
      <c r="G235" s="221" t="s">
        <v>524</v>
      </c>
      <c r="H235" s="221" t="s">
        <v>524</v>
      </c>
      <c r="I235" s="221" t="s">
        <v>524</v>
      </c>
      <c r="J235" s="221" t="s">
        <v>524</v>
      </c>
      <c r="K235" s="221" t="s">
        <v>524</v>
      </c>
      <c r="L235" s="221" t="s">
        <v>524</v>
      </c>
      <c r="M235" s="221" t="s">
        <v>524</v>
      </c>
      <c r="N235" s="214">
        <v>10</v>
      </c>
      <c r="O235" s="214">
        <v>20</v>
      </c>
      <c r="P235" s="215"/>
      <c r="Q235" s="215"/>
      <c r="R235" s="215"/>
      <c r="S235" s="215"/>
      <c r="T235" s="215"/>
      <c r="U235" s="215"/>
      <c r="V235" s="215"/>
      <c r="W235" s="215"/>
      <c r="X235" s="215"/>
      <c r="Y235" s="215"/>
      <c r="Z235" s="215"/>
      <c r="AA235" s="215"/>
      <c r="AB235" s="215"/>
      <c r="AC235" s="215"/>
      <c r="AD235" s="215"/>
      <c r="AE235" s="215"/>
      <c r="AF235" s="215"/>
      <c r="AG235" s="215"/>
      <c r="AH235" s="215"/>
    </row>
    <row r="236" spans="1:34" s="222" customFormat="1">
      <c r="A236" s="1"/>
      <c r="B236" s="1"/>
      <c r="C236" s="3" t="s">
        <v>92</v>
      </c>
      <c r="D236" s="3" t="s">
        <v>446</v>
      </c>
      <c r="E236" s="3" t="s">
        <v>447</v>
      </c>
      <c r="F236" s="3" t="s">
        <v>628</v>
      </c>
      <c r="G236" s="221" t="s">
        <v>524</v>
      </c>
      <c r="H236" s="221" t="s">
        <v>524</v>
      </c>
      <c r="I236" s="221" t="s">
        <v>524</v>
      </c>
      <c r="J236" s="221" t="s">
        <v>524</v>
      </c>
      <c r="K236" s="221" t="s">
        <v>524</v>
      </c>
      <c r="L236" s="221" t="s">
        <v>524</v>
      </c>
      <c r="M236" s="221" t="s">
        <v>524</v>
      </c>
      <c r="N236" s="214">
        <v>80</v>
      </c>
      <c r="O236" s="214">
        <v>160</v>
      </c>
      <c r="P236" s="215"/>
      <c r="Q236" s="215"/>
      <c r="R236" s="215"/>
      <c r="S236" s="215"/>
      <c r="T236" s="215"/>
      <c r="U236" s="215"/>
      <c r="V236" s="215"/>
      <c r="W236" s="215"/>
      <c r="X236" s="215"/>
      <c r="Y236" s="215"/>
      <c r="Z236" s="215"/>
      <c r="AA236" s="215"/>
      <c r="AB236" s="215"/>
      <c r="AC236" s="215"/>
      <c r="AD236" s="215"/>
      <c r="AE236" s="215"/>
      <c r="AF236" s="215"/>
      <c r="AG236" s="215"/>
      <c r="AH236" s="215"/>
    </row>
    <row r="237" spans="1:34" s="222" customFormat="1">
      <c r="A237" s="1"/>
      <c r="B237" s="1"/>
      <c r="C237" s="3" t="s">
        <v>90</v>
      </c>
      <c r="D237" s="3" t="s">
        <v>448</v>
      </c>
      <c r="E237" s="3" t="s">
        <v>449</v>
      </c>
      <c r="F237" s="3" t="s">
        <v>628</v>
      </c>
      <c r="G237" s="221" t="s">
        <v>524</v>
      </c>
      <c r="H237" s="221" t="s">
        <v>524</v>
      </c>
      <c r="I237" s="221" t="s">
        <v>524</v>
      </c>
      <c r="J237" s="221" t="s">
        <v>524</v>
      </c>
      <c r="K237" s="221" t="s">
        <v>524</v>
      </c>
      <c r="L237" s="221" t="s">
        <v>524</v>
      </c>
      <c r="M237" s="221" t="s">
        <v>524</v>
      </c>
      <c r="N237" s="214">
        <v>115</v>
      </c>
      <c r="O237" s="214">
        <v>95</v>
      </c>
      <c r="P237" s="215"/>
      <c r="Q237" s="215"/>
      <c r="R237" s="215"/>
      <c r="S237" s="215"/>
      <c r="T237" s="215"/>
      <c r="U237" s="215"/>
      <c r="V237" s="215"/>
      <c r="W237" s="215"/>
      <c r="X237" s="215"/>
      <c r="Y237" s="215"/>
      <c r="Z237" s="215"/>
      <c r="AA237" s="215"/>
      <c r="AB237" s="215"/>
      <c r="AC237" s="215"/>
      <c r="AD237" s="215"/>
      <c r="AE237" s="215"/>
      <c r="AF237" s="215"/>
      <c r="AG237" s="215"/>
      <c r="AH237" s="215"/>
    </row>
    <row r="238" spans="1:34" s="222" customFormat="1">
      <c r="A238" s="1"/>
      <c r="B238" s="1"/>
      <c r="C238" s="3" t="s">
        <v>90</v>
      </c>
      <c r="D238" s="3" t="s">
        <v>450</v>
      </c>
      <c r="E238" s="3" t="s">
        <v>451</v>
      </c>
      <c r="F238" s="3" t="s">
        <v>628</v>
      </c>
      <c r="G238" s="221" t="s">
        <v>524</v>
      </c>
      <c r="H238" s="221" t="s">
        <v>524</v>
      </c>
      <c r="I238" s="221" t="s">
        <v>524</v>
      </c>
      <c r="J238" s="221" t="s">
        <v>524</v>
      </c>
      <c r="K238" s="221" t="s">
        <v>524</v>
      </c>
      <c r="L238" s="221" t="s">
        <v>524</v>
      </c>
      <c r="M238" s="221" t="s">
        <v>524</v>
      </c>
      <c r="N238" s="214">
        <v>90</v>
      </c>
      <c r="O238" s="214">
        <v>195</v>
      </c>
      <c r="P238" s="215"/>
      <c r="Q238" s="215"/>
      <c r="R238" s="215"/>
      <c r="S238" s="215"/>
      <c r="T238" s="215"/>
      <c r="U238" s="215"/>
      <c r="V238" s="215"/>
      <c r="W238" s="215"/>
      <c r="X238" s="215"/>
      <c r="Y238" s="215"/>
      <c r="Z238" s="215"/>
      <c r="AA238" s="215"/>
      <c r="AB238" s="215"/>
      <c r="AC238" s="215"/>
      <c r="AD238" s="215"/>
      <c r="AE238" s="215"/>
      <c r="AF238" s="215"/>
      <c r="AG238" s="215"/>
      <c r="AH238" s="215"/>
    </row>
    <row r="239" spans="1:34" s="222" customFormat="1">
      <c r="A239" s="1"/>
      <c r="B239" s="1"/>
      <c r="C239" s="3" t="s">
        <v>90</v>
      </c>
      <c r="D239" s="3" t="s">
        <v>452</v>
      </c>
      <c r="E239" s="3" t="s">
        <v>453</v>
      </c>
      <c r="F239" s="3" t="s">
        <v>628</v>
      </c>
      <c r="G239" s="221" t="s">
        <v>524</v>
      </c>
      <c r="H239" s="221" t="s">
        <v>524</v>
      </c>
      <c r="I239" s="221" t="s">
        <v>524</v>
      </c>
      <c r="J239" s="221" t="s">
        <v>524</v>
      </c>
      <c r="K239" s="221" t="s">
        <v>524</v>
      </c>
      <c r="L239" s="221" t="s">
        <v>524</v>
      </c>
      <c r="M239" s="221" t="s">
        <v>524</v>
      </c>
      <c r="N239" s="214">
        <v>30</v>
      </c>
      <c r="O239" s="214">
        <v>70</v>
      </c>
      <c r="P239" s="215"/>
      <c r="Q239" s="215"/>
      <c r="R239" s="215"/>
      <c r="S239" s="215"/>
      <c r="T239" s="215"/>
      <c r="U239" s="215"/>
      <c r="V239" s="215"/>
      <c r="W239" s="215"/>
      <c r="X239" s="215"/>
      <c r="Y239" s="215"/>
      <c r="Z239" s="215"/>
      <c r="AA239" s="215"/>
      <c r="AB239" s="215"/>
      <c r="AC239" s="215"/>
      <c r="AD239" s="215"/>
      <c r="AE239" s="215"/>
      <c r="AF239" s="215"/>
      <c r="AG239" s="215"/>
      <c r="AH239" s="215"/>
    </row>
    <row r="240" spans="1:34" s="222" customFormat="1">
      <c r="A240" s="1"/>
      <c r="B240" s="1"/>
      <c r="C240" s="3" t="s">
        <v>90</v>
      </c>
      <c r="D240" s="3" t="s">
        <v>454</v>
      </c>
      <c r="E240" s="3" t="s">
        <v>455</v>
      </c>
      <c r="F240" s="3" t="s">
        <v>628</v>
      </c>
      <c r="G240" s="221" t="s">
        <v>524</v>
      </c>
      <c r="H240" s="221" t="s">
        <v>524</v>
      </c>
      <c r="I240" s="221" t="s">
        <v>524</v>
      </c>
      <c r="J240" s="221" t="s">
        <v>524</v>
      </c>
      <c r="K240" s="221" t="s">
        <v>524</v>
      </c>
      <c r="L240" s="221" t="s">
        <v>524</v>
      </c>
      <c r="M240" s="221" t="s">
        <v>524</v>
      </c>
      <c r="N240" s="214">
        <v>50</v>
      </c>
      <c r="O240" s="214">
        <v>95</v>
      </c>
      <c r="P240" s="215"/>
      <c r="Q240" s="215"/>
      <c r="R240" s="215"/>
      <c r="S240" s="215"/>
      <c r="T240" s="215"/>
      <c r="U240" s="215"/>
      <c r="V240" s="215"/>
      <c r="W240" s="215"/>
      <c r="X240" s="215"/>
      <c r="Y240" s="215"/>
      <c r="Z240" s="215"/>
      <c r="AA240" s="215"/>
      <c r="AB240" s="215"/>
      <c r="AC240" s="215"/>
      <c r="AD240" s="215"/>
      <c r="AE240" s="215"/>
      <c r="AF240" s="215"/>
      <c r="AG240" s="215"/>
      <c r="AH240" s="215"/>
    </row>
    <row r="241" spans="1:34" s="222" customFormat="1">
      <c r="A241" s="1"/>
      <c r="B241" s="1"/>
      <c r="C241" s="3" t="s">
        <v>90</v>
      </c>
      <c r="D241" s="3" t="s">
        <v>456</v>
      </c>
      <c r="E241" s="3" t="s">
        <v>457</v>
      </c>
      <c r="F241" s="3" t="s">
        <v>628</v>
      </c>
      <c r="G241" s="221" t="s">
        <v>524</v>
      </c>
      <c r="H241" s="221" t="s">
        <v>524</v>
      </c>
      <c r="I241" s="221" t="s">
        <v>524</v>
      </c>
      <c r="J241" s="221" t="s">
        <v>524</v>
      </c>
      <c r="K241" s="221" t="s">
        <v>524</v>
      </c>
      <c r="L241" s="221" t="s">
        <v>524</v>
      </c>
      <c r="M241" s="221" t="s">
        <v>524</v>
      </c>
      <c r="N241" s="214">
        <v>40</v>
      </c>
      <c r="O241" s="214">
        <v>100</v>
      </c>
      <c r="P241" s="215"/>
      <c r="Q241" s="215"/>
      <c r="R241" s="215"/>
      <c r="S241" s="215"/>
      <c r="T241" s="215"/>
      <c r="U241" s="215"/>
      <c r="V241" s="215"/>
      <c r="W241" s="215"/>
      <c r="X241" s="215"/>
      <c r="Y241" s="215"/>
      <c r="Z241" s="215"/>
      <c r="AA241" s="215"/>
      <c r="AB241" s="215"/>
      <c r="AC241" s="215"/>
      <c r="AD241" s="215"/>
      <c r="AE241" s="215"/>
      <c r="AF241" s="215"/>
      <c r="AG241" s="215"/>
      <c r="AH241" s="215"/>
    </row>
    <row r="242" spans="1:34" s="222" customFormat="1">
      <c r="A242" s="1"/>
      <c r="B242" s="1"/>
      <c r="C242" s="3" t="s">
        <v>90</v>
      </c>
      <c r="D242" s="3" t="s">
        <v>458</v>
      </c>
      <c r="E242" s="3" t="s">
        <v>459</v>
      </c>
      <c r="F242" s="3" t="s">
        <v>628</v>
      </c>
      <c r="G242" s="221" t="s">
        <v>524</v>
      </c>
      <c r="H242" s="221" t="s">
        <v>524</v>
      </c>
      <c r="I242" s="221" t="s">
        <v>524</v>
      </c>
      <c r="J242" s="221" t="s">
        <v>524</v>
      </c>
      <c r="K242" s="221" t="s">
        <v>524</v>
      </c>
      <c r="L242" s="221" t="s">
        <v>524</v>
      </c>
      <c r="M242" s="221" t="s">
        <v>524</v>
      </c>
      <c r="N242" s="214">
        <v>30</v>
      </c>
      <c r="O242" s="214">
        <v>40</v>
      </c>
      <c r="P242" s="215"/>
      <c r="Q242" s="215"/>
      <c r="R242" s="215"/>
      <c r="S242" s="215"/>
      <c r="T242" s="215"/>
      <c r="U242" s="215"/>
      <c r="V242" s="215"/>
      <c r="W242" s="215"/>
      <c r="X242" s="215"/>
      <c r="Y242" s="215"/>
      <c r="Z242" s="215"/>
      <c r="AA242" s="215"/>
      <c r="AB242" s="215"/>
      <c r="AC242" s="215"/>
      <c r="AD242" s="215"/>
      <c r="AE242" s="215"/>
      <c r="AF242" s="215"/>
      <c r="AG242" s="215"/>
      <c r="AH242" s="215"/>
    </row>
    <row r="243" spans="1:34" s="222" customFormat="1">
      <c r="A243" s="1"/>
      <c r="B243" s="1"/>
      <c r="C243" s="3" t="s">
        <v>90</v>
      </c>
      <c r="D243" s="3" t="s">
        <v>460</v>
      </c>
      <c r="E243" s="3" t="s">
        <v>461</v>
      </c>
      <c r="F243" s="3" t="s">
        <v>628</v>
      </c>
      <c r="G243" s="221" t="s">
        <v>524</v>
      </c>
      <c r="H243" s="221" t="s">
        <v>524</v>
      </c>
      <c r="I243" s="221" t="s">
        <v>524</v>
      </c>
      <c r="J243" s="221" t="s">
        <v>524</v>
      </c>
      <c r="K243" s="221" t="s">
        <v>524</v>
      </c>
      <c r="L243" s="221" t="s">
        <v>524</v>
      </c>
      <c r="M243" s="221" t="s">
        <v>524</v>
      </c>
      <c r="N243" s="214">
        <v>20</v>
      </c>
      <c r="O243" s="214">
        <v>60</v>
      </c>
      <c r="P243" s="215"/>
      <c r="Q243" s="215"/>
      <c r="R243" s="215"/>
      <c r="S243" s="215"/>
      <c r="T243" s="215"/>
      <c r="U243" s="215"/>
      <c r="V243" s="215"/>
      <c r="W243" s="215"/>
      <c r="X243" s="215"/>
      <c r="Y243" s="215"/>
      <c r="Z243" s="215"/>
      <c r="AA243" s="215"/>
      <c r="AB243" s="215"/>
      <c r="AC243" s="215"/>
      <c r="AD243" s="215"/>
      <c r="AE243" s="215"/>
      <c r="AF243" s="215"/>
      <c r="AG243" s="215"/>
      <c r="AH243" s="215"/>
    </row>
    <row r="244" spans="1:34" s="222" customFormat="1">
      <c r="A244" s="1"/>
      <c r="B244" s="1"/>
      <c r="C244" s="3" t="s">
        <v>90</v>
      </c>
      <c r="D244" s="3" t="s">
        <v>462</v>
      </c>
      <c r="E244" s="3" t="s">
        <v>463</v>
      </c>
      <c r="F244" s="3" t="s">
        <v>628</v>
      </c>
      <c r="G244" s="221" t="s">
        <v>524</v>
      </c>
      <c r="H244" s="221" t="s">
        <v>524</v>
      </c>
      <c r="I244" s="221" t="s">
        <v>524</v>
      </c>
      <c r="J244" s="221" t="s">
        <v>524</v>
      </c>
      <c r="K244" s="221" t="s">
        <v>524</v>
      </c>
      <c r="L244" s="221" t="s">
        <v>524</v>
      </c>
      <c r="M244" s="221" t="s">
        <v>524</v>
      </c>
      <c r="N244" s="214" t="s">
        <v>653</v>
      </c>
      <c r="O244" s="214">
        <v>55</v>
      </c>
      <c r="P244" s="215"/>
      <c r="Q244" s="215"/>
      <c r="R244" s="215"/>
      <c r="S244" s="215"/>
      <c r="T244" s="215"/>
      <c r="U244" s="215"/>
      <c r="V244" s="215"/>
      <c r="W244" s="215"/>
      <c r="X244" s="215"/>
      <c r="Y244" s="215"/>
      <c r="Z244" s="215"/>
      <c r="AA244" s="215"/>
      <c r="AB244" s="215"/>
      <c r="AC244" s="215"/>
      <c r="AD244" s="215"/>
      <c r="AE244" s="215"/>
      <c r="AF244" s="215"/>
      <c r="AG244" s="215"/>
      <c r="AH244" s="215"/>
    </row>
    <row r="245" spans="1:34" s="222" customFormat="1">
      <c r="A245" s="1"/>
      <c r="B245" s="1"/>
      <c r="C245" s="3" t="s">
        <v>90</v>
      </c>
      <c r="D245" s="3" t="s">
        <v>464</v>
      </c>
      <c r="E245" s="3" t="s">
        <v>465</v>
      </c>
      <c r="F245" s="3" t="s">
        <v>628</v>
      </c>
      <c r="G245" s="221" t="s">
        <v>524</v>
      </c>
      <c r="H245" s="221" t="s">
        <v>524</v>
      </c>
      <c r="I245" s="221" t="s">
        <v>524</v>
      </c>
      <c r="J245" s="221" t="s">
        <v>524</v>
      </c>
      <c r="K245" s="221" t="s">
        <v>524</v>
      </c>
      <c r="L245" s="221" t="s">
        <v>524</v>
      </c>
      <c r="M245" s="221" t="s">
        <v>524</v>
      </c>
      <c r="N245" s="214" t="s">
        <v>653</v>
      </c>
      <c r="O245" s="214">
        <v>160</v>
      </c>
      <c r="P245" s="215"/>
      <c r="Q245" s="215"/>
      <c r="R245" s="215"/>
      <c r="S245" s="215"/>
      <c r="T245" s="215"/>
      <c r="U245" s="215"/>
      <c r="V245" s="215"/>
      <c r="W245" s="215"/>
      <c r="X245" s="215"/>
      <c r="Y245" s="215"/>
      <c r="Z245" s="215"/>
      <c r="AA245" s="215"/>
      <c r="AB245" s="215"/>
      <c r="AC245" s="215"/>
      <c r="AD245" s="215"/>
      <c r="AE245" s="215"/>
      <c r="AF245" s="215"/>
      <c r="AG245" s="215"/>
      <c r="AH245" s="215"/>
    </row>
    <row r="246" spans="1:34" s="222" customFormat="1">
      <c r="A246" s="1"/>
      <c r="B246" s="1"/>
      <c r="C246" s="3" t="s">
        <v>90</v>
      </c>
      <c r="D246" s="3" t="s">
        <v>466</v>
      </c>
      <c r="E246" s="3" t="s">
        <v>467</v>
      </c>
      <c r="F246" s="3" t="s">
        <v>628</v>
      </c>
      <c r="G246" s="221" t="s">
        <v>524</v>
      </c>
      <c r="H246" s="221" t="s">
        <v>524</v>
      </c>
      <c r="I246" s="221" t="s">
        <v>524</v>
      </c>
      <c r="J246" s="221" t="s">
        <v>524</v>
      </c>
      <c r="K246" s="221" t="s">
        <v>524</v>
      </c>
      <c r="L246" s="221" t="s">
        <v>524</v>
      </c>
      <c r="M246" s="221" t="s">
        <v>524</v>
      </c>
      <c r="N246" s="214">
        <v>45</v>
      </c>
      <c r="O246" s="214">
        <v>65</v>
      </c>
      <c r="P246" s="215"/>
      <c r="Q246" s="215"/>
      <c r="R246" s="215"/>
      <c r="S246" s="215"/>
      <c r="T246" s="215"/>
      <c r="U246" s="215"/>
      <c r="V246" s="215"/>
      <c r="W246" s="215"/>
      <c r="X246" s="215"/>
      <c r="Y246" s="215"/>
      <c r="Z246" s="215"/>
      <c r="AA246" s="215"/>
      <c r="AB246" s="215"/>
      <c r="AC246" s="215"/>
      <c r="AD246" s="215"/>
      <c r="AE246" s="215"/>
      <c r="AF246" s="215"/>
      <c r="AG246" s="215"/>
      <c r="AH246" s="215"/>
    </row>
    <row r="247" spans="1:34" s="222" customFormat="1">
      <c r="A247" s="1"/>
      <c r="B247" s="1"/>
      <c r="C247" s="3" t="s">
        <v>90</v>
      </c>
      <c r="D247" s="3" t="s">
        <v>468</v>
      </c>
      <c r="E247" s="3" t="s">
        <v>469</v>
      </c>
      <c r="F247" s="3" t="s">
        <v>628</v>
      </c>
      <c r="G247" s="221" t="s">
        <v>524</v>
      </c>
      <c r="H247" s="221" t="s">
        <v>524</v>
      </c>
      <c r="I247" s="221" t="s">
        <v>524</v>
      </c>
      <c r="J247" s="221" t="s">
        <v>524</v>
      </c>
      <c r="K247" s="221" t="s">
        <v>524</v>
      </c>
      <c r="L247" s="221" t="s">
        <v>524</v>
      </c>
      <c r="M247" s="221" t="s">
        <v>524</v>
      </c>
      <c r="N247" s="214">
        <v>75</v>
      </c>
      <c r="O247" s="214">
        <v>85</v>
      </c>
      <c r="P247" s="215"/>
      <c r="Q247" s="215"/>
      <c r="R247" s="215"/>
      <c r="S247" s="215"/>
      <c r="T247" s="215"/>
      <c r="U247" s="215"/>
      <c r="V247" s="215"/>
      <c r="W247" s="215"/>
      <c r="X247" s="215"/>
      <c r="Y247" s="215"/>
      <c r="Z247" s="215"/>
      <c r="AA247" s="215"/>
      <c r="AB247" s="215"/>
      <c r="AC247" s="215"/>
      <c r="AD247" s="215"/>
      <c r="AE247" s="215"/>
      <c r="AF247" s="215"/>
      <c r="AG247" s="215"/>
      <c r="AH247" s="215"/>
    </row>
    <row r="248" spans="1:34" s="222" customFormat="1">
      <c r="A248" s="1"/>
      <c r="B248" s="1"/>
      <c r="C248" s="3" t="s">
        <v>90</v>
      </c>
      <c r="D248" s="3" t="s">
        <v>470</v>
      </c>
      <c r="E248" s="3" t="s">
        <v>471</v>
      </c>
      <c r="F248" s="3" t="s">
        <v>628</v>
      </c>
      <c r="G248" s="221" t="s">
        <v>524</v>
      </c>
      <c r="H248" s="221" t="s">
        <v>524</v>
      </c>
      <c r="I248" s="221" t="s">
        <v>524</v>
      </c>
      <c r="J248" s="221" t="s">
        <v>524</v>
      </c>
      <c r="K248" s="221" t="s">
        <v>524</v>
      </c>
      <c r="L248" s="221" t="s">
        <v>524</v>
      </c>
      <c r="M248" s="221" t="s">
        <v>524</v>
      </c>
      <c r="N248" s="214">
        <v>30</v>
      </c>
      <c r="O248" s="214">
        <v>70</v>
      </c>
      <c r="P248" s="215"/>
      <c r="Q248" s="215"/>
      <c r="R248" s="215"/>
      <c r="S248" s="215"/>
      <c r="T248" s="215"/>
      <c r="U248" s="215"/>
      <c r="V248" s="215"/>
      <c r="W248" s="215"/>
      <c r="X248" s="215"/>
      <c r="Y248" s="215"/>
      <c r="Z248" s="215"/>
      <c r="AA248" s="215"/>
      <c r="AB248" s="215"/>
      <c r="AC248" s="215"/>
      <c r="AD248" s="215"/>
      <c r="AE248" s="215"/>
      <c r="AF248" s="215"/>
      <c r="AG248" s="215"/>
      <c r="AH248" s="215"/>
    </row>
    <row r="249" spans="1:34" s="222" customFormat="1">
      <c r="A249" s="1"/>
      <c r="B249" s="1"/>
      <c r="C249" s="3" t="s">
        <v>90</v>
      </c>
      <c r="D249" s="3" t="s">
        <v>472</v>
      </c>
      <c r="E249" s="3" t="s">
        <v>473</v>
      </c>
      <c r="F249" s="3" t="s">
        <v>628</v>
      </c>
      <c r="G249" s="221" t="s">
        <v>524</v>
      </c>
      <c r="H249" s="221" t="s">
        <v>524</v>
      </c>
      <c r="I249" s="221" t="s">
        <v>524</v>
      </c>
      <c r="J249" s="221" t="s">
        <v>524</v>
      </c>
      <c r="K249" s="221" t="s">
        <v>524</v>
      </c>
      <c r="L249" s="221" t="s">
        <v>524</v>
      </c>
      <c r="M249" s="221" t="s">
        <v>524</v>
      </c>
      <c r="N249" s="214">
        <v>25</v>
      </c>
      <c r="O249" s="214">
        <v>70</v>
      </c>
      <c r="P249" s="215"/>
      <c r="Q249" s="215"/>
      <c r="R249" s="215"/>
      <c r="S249" s="215"/>
      <c r="T249" s="215"/>
      <c r="U249" s="215"/>
      <c r="V249" s="215"/>
      <c r="W249" s="215"/>
      <c r="X249" s="215"/>
      <c r="Y249" s="215"/>
      <c r="Z249" s="215"/>
      <c r="AA249" s="215"/>
      <c r="AB249" s="215"/>
      <c r="AC249" s="215"/>
      <c r="AD249" s="215"/>
      <c r="AE249" s="215"/>
      <c r="AF249" s="215"/>
      <c r="AG249" s="215"/>
      <c r="AH249" s="215"/>
    </row>
    <row r="250" spans="1:34" s="222" customFormat="1">
      <c r="A250" s="1"/>
      <c r="B250" s="1"/>
      <c r="C250" s="3" t="s">
        <v>90</v>
      </c>
      <c r="D250" s="3" t="s">
        <v>474</v>
      </c>
      <c r="E250" s="3" t="s">
        <v>475</v>
      </c>
      <c r="F250" s="3" t="s">
        <v>628</v>
      </c>
      <c r="G250" s="221" t="s">
        <v>524</v>
      </c>
      <c r="H250" s="221" t="s">
        <v>524</v>
      </c>
      <c r="I250" s="221" t="s">
        <v>524</v>
      </c>
      <c r="J250" s="221" t="s">
        <v>524</v>
      </c>
      <c r="K250" s="221" t="s">
        <v>524</v>
      </c>
      <c r="L250" s="221" t="s">
        <v>524</v>
      </c>
      <c r="M250" s="221" t="s">
        <v>524</v>
      </c>
      <c r="N250" s="214">
        <v>50</v>
      </c>
      <c r="O250" s="214">
        <v>100</v>
      </c>
      <c r="P250" s="215"/>
      <c r="Q250" s="215"/>
      <c r="R250" s="215"/>
      <c r="S250" s="215"/>
      <c r="T250" s="215"/>
      <c r="U250" s="215"/>
      <c r="V250" s="215"/>
      <c r="W250" s="215"/>
      <c r="X250" s="215"/>
      <c r="Y250" s="215"/>
      <c r="Z250" s="215"/>
      <c r="AA250" s="215"/>
      <c r="AB250" s="215"/>
      <c r="AC250" s="215"/>
      <c r="AD250" s="215"/>
      <c r="AE250" s="215"/>
      <c r="AF250" s="215"/>
      <c r="AG250" s="215"/>
      <c r="AH250" s="215"/>
    </row>
    <row r="251" spans="1:34" s="222" customFormat="1">
      <c r="A251" s="1"/>
      <c r="B251" s="1"/>
      <c r="C251" s="3" t="s">
        <v>90</v>
      </c>
      <c r="D251" s="3" t="s">
        <v>476</v>
      </c>
      <c r="E251" s="3" t="s">
        <v>477</v>
      </c>
      <c r="F251" s="3" t="s">
        <v>628</v>
      </c>
      <c r="G251" s="221" t="s">
        <v>524</v>
      </c>
      <c r="H251" s="221" t="s">
        <v>524</v>
      </c>
      <c r="I251" s="221" t="s">
        <v>524</v>
      </c>
      <c r="J251" s="221" t="s">
        <v>524</v>
      </c>
      <c r="K251" s="221" t="s">
        <v>524</v>
      </c>
      <c r="L251" s="221" t="s">
        <v>524</v>
      </c>
      <c r="M251" s="221" t="s">
        <v>524</v>
      </c>
      <c r="N251" s="214">
        <v>25</v>
      </c>
      <c r="O251" s="214">
        <v>35</v>
      </c>
      <c r="P251" s="215"/>
      <c r="Q251" s="215"/>
      <c r="R251" s="215"/>
      <c r="S251" s="215"/>
      <c r="T251" s="215"/>
      <c r="U251" s="215"/>
      <c r="V251" s="215"/>
      <c r="W251" s="215"/>
      <c r="X251" s="215"/>
      <c r="Y251" s="215"/>
      <c r="Z251" s="215"/>
      <c r="AA251" s="215"/>
      <c r="AB251" s="215"/>
      <c r="AC251" s="215"/>
      <c r="AD251" s="215"/>
      <c r="AE251" s="215"/>
      <c r="AF251" s="215"/>
      <c r="AG251" s="215"/>
      <c r="AH251" s="215"/>
    </row>
    <row r="252" spans="1:34" s="222" customFormat="1">
      <c r="A252" s="1"/>
      <c r="B252" s="1"/>
      <c r="C252" s="3" t="s">
        <v>90</v>
      </c>
      <c r="D252" s="3" t="s">
        <v>478</v>
      </c>
      <c r="E252" s="3" t="s">
        <v>479</v>
      </c>
      <c r="F252" s="3" t="s">
        <v>628</v>
      </c>
      <c r="G252" s="221" t="s">
        <v>524</v>
      </c>
      <c r="H252" s="221" t="s">
        <v>524</v>
      </c>
      <c r="I252" s="221" t="s">
        <v>524</v>
      </c>
      <c r="J252" s="221" t="s">
        <v>524</v>
      </c>
      <c r="K252" s="221" t="s">
        <v>524</v>
      </c>
      <c r="L252" s="221" t="s">
        <v>524</v>
      </c>
      <c r="M252" s="221" t="s">
        <v>524</v>
      </c>
      <c r="N252" s="214">
        <v>105</v>
      </c>
      <c r="O252" s="214">
        <v>205</v>
      </c>
      <c r="P252" s="215"/>
      <c r="Q252" s="215"/>
      <c r="R252" s="215"/>
      <c r="S252" s="215"/>
      <c r="T252" s="215"/>
      <c r="U252" s="215"/>
      <c r="V252" s="215"/>
      <c r="W252" s="215"/>
      <c r="X252" s="215"/>
      <c r="Y252" s="215"/>
      <c r="Z252" s="215"/>
      <c r="AA252" s="215"/>
      <c r="AB252" s="215"/>
      <c r="AC252" s="215"/>
      <c r="AD252" s="215"/>
      <c r="AE252" s="215"/>
      <c r="AF252" s="215"/>
      <c r="AG252" s="215"/>
      <c r="AH252" s="215"/>
    </row>
    <row r="253" spans="1:34" s="222" customFormat="1">
      <c r="A253" s="1"/>
      <c r="B253" s="1"/>
      <c r="C253" s="3" t="s">
        <v>90</v>
      </c>
      <c r="D253" s="3" t="s">
        <v>480</v>
      </c>
      <c r="E253" s="3" t="s">
        <v>481</v>
      </c>
      <c r="F253" s="3" t="s">
        <v>628</v>
      </c>
      <c r="G253" s="221" t="s">
        <v>524</v>
      </c>
      <c r="H253" s="221" t="s">
        <v>524</v>
      </c>
      <c r="I253" s="221" t="s">
        <v>524</v>
      </c>
      <c r="J253" s="221" t="s">
        <v>524</v>
      </c>
      <c r="K253" s="221" t="s">
        <v>524</v>
      </c>
      <c r="L253" s="221" t="s">
        <v>524</v>
      </c>
      <c r="M253" s="221" t="s">
        <v>524</v>
      </c>
      <c r="N253" s="214">
        <v>30</v>
      </c>
      <c r="O253" s="214">
        <v>50</v>
      </c>
      <c r="P253" s="215"/>
      <c r="Q253" s="215"/>
      <c r="R253" s="215"/>
      <c r="S253" s="215"/>
      <c r="T253" s="215"/>
      <c r="U253" s="215"/>
      <c r="V253" s="215"/>
      <c r="W253" s="215"/>
      <c r="X253" s="215"/>
      <c r="Y253" s="215"/>
      <c r="Z253" s="215"/>
      <c r="AA253" s="215"/>
      <c r="AB253" s="215"/>
      <c r="AC253" s="215"/>
      <c r="AD253" s="215"/>
      <c r="AE253" s="215"/>
      <c r="AF253" s="215"/>
      <c r="AG253" s="215"/>
      <c r="AH253" s="215"/>
    </row>
    <row r="254" spans="1:34" s="222" customFormat="1">
      <c r="A254" s="1"/>
      <c r="B254" s="1"/>
      <c r="C254" s="3" t="s">
        <v>90</v>
      </c>
      <c r="D254" s="3" t="s">
        <v>482</v>
      </c>
      <c r="E254" s="3" t="s">
        <v>483</v>
      </c>
      <c r="F254" s="3" t="s">
        <v>628</v>
      </c>
      <c r="G254" s="221" t="s">
        <v>524</v>
      </c>
      <c r="H254" s="221" t="s">
        <v>524</v>
      </c>
      <c r="I254" s="221" t="s">
        <v>524</v>
      </c>
      <c r="J254" s="221" t="s">
        <v>524</v>
      </c>
      <c r="K254" s="221" t="s">
        <v>524</v>
      </c>
      <c r="L254" s="221" t="s">
        <v>524</v>
      </c>
      <c r="M254" s="221" t="s">
        <v>524</v>
      </c>
      <c r="N254" s="214">
        <v>25</v>
      </c>
      <c r="O254" s="214">
        <v>50</v>
      </c>
      <c r="P254" s="215"/>
      <c r="Q254" s="215"/>
      <c r="R254" s="215"/>
      <c r="S254" s="215"/>
      <c r="T254" s="215"/>
      <c r="U254" s="215"/>
      <c r="V254" s="215"/>
      <c r="W254" s="215"/>
      <c r="X254" s="215"/>
      <c r="Y254" s="215"/>
      <c r="Z254" s="215"/>
      <c r="AA254" s="215"/>
      <c r="AB254" s="215"/>
      <c r="AC254" s="215"/>
      <c r="AD254" s="215"/>
      <c r="AE254" s="215"/>
      <c r="AF254" s="215"/>
      <c r="AG254" s="215"/>
      <c r="AH254" s="215"/>
    </row>
    <row r="255" spans="1:34" s="222" customFormat="1">
      <c r="A255" s="1"/>
      <c r="B255" s="1"/>
      <c r="C255" s="3" t="s">
        <v>90</v>
      </c>
      <c r="D255" s="3" t="s">
        <v>484</v>
      </c>
      <c r="E255" s="3" t="s">
        <v>485</v>
      </c>
      <c r="F255" s="3" t="s">
        <v>628</v>
      </c>
      <c r="G255" s="221" t="s">
        <v>524</v>
      </c>
      <c r="H255" s="221" t="s">
        <v>524</v>
      </c>
      <c r="I255" s="221" t="s">
        <v>524</v>
      </c>
      <c r="J255" s="221" t="s">
        <v>524</v>
      </c>
      <c r="K255" s="221" t="s">
        <v>524</v>
      </c>
      <c r="L255" s="221" t="s">
        <v>524</v>
      </c>
      <c r="M255" s="221" t="s">
        <v>524</v>
      </c>
      <c r="N255" s="214" t="s">
        <v>653</v>
      </c>
      <c r="O255" s="214">
        <v>10</v>
      </c>
      <c r="P255" s="215"/>
      <c r="Q255" s="215"/>
      <c r="R255" s="215"/>
      <c r="S255" s="215"/>
      <c r="T255" s="215"/>
      <c r="U255" s="215"/>
      <c r="V255" s="215"/>
      <c r="W255" s="215"/>
      <c r="X255" s="215"/>
      <c r="Y255" s="215"/>
      <c r="Z255" s="215"/>
      <c r="AA255" s="215"/>
      <c r="AB255" s="215"/>
      <c r="AC255" s="215"/>
      <c r="AD255" s="215"/>
      <c r="AE255" s="215"/>
      <c r="AF255" s="215"/>
      <c r="AG255" s="215"/>
      <c r="AH255" s="215"/>
    </row>
    <row r="256" spans="1:34" s="222" customFormat="1">
      <c r="A256" s="1"/>
      <c r="B256" s="1"/>
      <c r="C256" s="3" t="s">
        <v>90</v>
      </c>
      <c r="D256" s="3" t="s">
        <v>486</v>
      </c>
      <c r="E256" s="3" t="s">
        <v>487</v>
      </c>
      <c r="F256" s="3" t="s">
        <v>628</v>
      </c>
      <c r="G256" s="221" t="s">
        <v>524</v>
      </c>
      <c r="H256" s="221" t="s">
        <v>524</v>
      </c>
      <c r="I256" s="221" t="s">
        <v>524</v>
      </c>
      <c r="J256" s="221" t="s">
        <v>524</v>
      </c>
      <c r="K256" s="221" t="s">
        <v>524</v>
      </c>
      <c r="L256" s="221" t="s">
        <v>524</v>
      </c>
      <c r="M256" s="221" t="s">
        <v>524</v>
      </c>
      <c r="N256" s="214">
        <v>40</v>
      </c>
      <c r="O256" s="214">
        <v>50</v>
      </c>
      <c r="P256" s="215"/>
      <c r="Q256" s="215"/>
      <c r="R256" s="215"/>
      <c r="S256" s="215"/>
      <c r="T256" s="215"/>
      <c r="U256" s="215"/>
      <c r="V256" s="215"/>
      <c r="W256" s="215"/>
      <c r="X256" s="215"/>
      <c r="Y256" s="215"/>
      <c r="Z256" s="215"/>
      <c r="AA256" s="215"/>
      <c r="AB256" s="215"/>
      <c r="AC256" s="215"/>
      <c r="AD256" s="215"/>
      <c r="AE256" s="215"/>
      <c r="AF256" s="215"/>
      <c r="AG256" s="215"/>
      <c r="AH256" s="215"/>
    </row>
    <row r="257" spans="1:34" s="222" customFormat="1">
      <c r="A257" s="1"/>
      <c r="B257" s="1"/>
      <c r="C257" s="3" t="s">
        <v>90</v>
      </c>
      <c r="D257" s="3" t="s">
        <v>488</v>
      </c>
      <c r="E257" s="3" t="s">
        <v>489</v>
      </c>
      <c r="F257" s="3" t="s">
        <v>628</v>
      </c>
      <c r="G257" s="221" t="s">
        <v>524</v>
      </c>
      <c r="H257" s="221" t="s">
        <v>524</v>
      </c>
      <c r="I257" s="221" t="s">
        <v>524</v>
      </c>
      <c r="J257" s="221" t="s">
        <v>524</v>
      </c>
      <c r="K257" s="221" t="s">
        <v>524</v>
      </c>
      <c r="L257" s="221" t="s">
        <v>524</v>
      </c>
      <c r="M257" s="221" t="s">
        <v>524</v>
      </c>
      <c r="N257" s="214" t="s">
        <v>653</v>
      </c>
      <c r="O257" s="214">
        <v>140</v>
      </c>
      <c r="P257" s="215"/>
      <c r="Q257" s="215"/>
      <c r="R257" s="215"/>
      <c r="S257" s="215"/>
      <c r="T257" s="215"/>
      <c r="U257" s="215"/>
      <c r="V257" s="215"/>
      <c r="W257" s="215"/>
      <c r="X257" s="215"/>
      <c r="Y257" s="215"/>
      <c r="Z257" s="215"/>
      <c r="AA257" s="215"/>
      <c r="AB257" s="215"/>
      <c r="AC257" s="215"/>
      <c r="AD257" s="215"/>
      <c r="AE257" s="215"/>
      <c r="AF257" s="215"/>
      <c r="AG257" s="215"/>
      <c r="AH257" s="215"/>
    </row>
    <row r="258" spans="1:34" s="222" customFormat="1">
      <c r="A258" s="1"/>
      <c r="B258" s="1"/>
      <c r="C258" s="3" t="s">
        <v>90</v>
      </c>
      <c r="D258" s="3" t="s">
        <v>490</v>
      </c>
      <c r="E258" s="3" t="s">
        <v>491</v>
      </c>
      <c r="F258" s="3" t="s">
        <v>628</v>
      </c>
      <c r="G258" s="221" t="s">
        <v>524</v>
      </c>
      <c r="H258" s="221" t="s">
        <v>524</v>
      </c>
      <c r="I258" s="221" t="s">
        <v>524</v>
      </c>
      <c r="J258" s="221" t="s">
        <v>524</v>
      </c>
      <c r="K258" s="221" t="s">
        <v>524</v>
      </c>
      <c r="L258" s="221" t="s">
        <v>524</v>
      </c>
      <c r="M258" s="221" t="s">
        <v>524</v>
      </c>
      <c r="N258" s="214" t="s">
        <v>653</v>
      </c>
      <c r="O258" s="214">
        <v>115</v>
      </c>
      <c r="P258" s="215"/>
      <c r="Q258" s="215"/>
      <c r="R258" s="215"/>
      <c r="S258" s="215"/>
      <c r="T258" s="215"/>
      <c r="U258" s="215"/>
      <c r="V258" s="215"/>
      <c r="W258" s="215"/>
      <c r="X258" s="215"/>
      <c r="Y258" s="215"/>
      <c r="Z258" s="215"/>
      <c r="AA258" s="215"/>
      <c r="AB258" s="215"/>
      <c r="AC258" s="215"/>
      <c r="AD258" s="215"/>
      <c r="AE258" s="215"/>
      <c r="AF258" s="215"/>
      <c r="AG258" s="215"/>
      <c r="AH258" s="215"/>
    </row>
    <row r="259" spans="1:34" s="222" customFormat="1">
      <c r="A259" s="1"/>
      <c r="B259" s="1"/>
      <c r="C259" s="3" t="s">
        <v>90</v>
      </c>
      <c r="D259" s="3" t="s">
        <v>492</v>
      </c>
      <c r="E259" s="3" t="s">
        <v>493</v>
      </c>
      <c r="F259" s="3" t="s">
        <v>628</v>
      </c>
      <c r="G259" s="221" t="s">
        <v>524</v>
      </c>
      <c r="H259" s="221" t="s">
        <v>524</v>
      </c>
      <c r="I259" s="221" t="s">
        <v>524</v>
      </c>
      <c r="J259" s="221" t="s">
        <v>524</v>
      </c>
      <c r="K259" s="221" t="s">
        <v>524</v>
      </c>
      <c r="L259" s="221" t="s">
        <v>524</v>
      </c>
      <c r="M259" s="221" t="s">
        <v>524</v>
      </c>
      <c r="N259" s="214">
        <v>95</v>
      </c>
      <c r="O259" s="214">
        <v>115</v>
      </c>
      <c r="P259" s="215"/>
      <c r="Q259" s="215"/>
      <c r="R259" s="215"/>
      <c r="S259" s="215"/>
      <c r="T259" s="215"/>
      <c r="U259" s="215"/>
      <c r="V259" s="215"/>
      <c r="W259" s="215"/>
      <c r="X259" s="215"/>
      <c r="Y259" s="215"/>
      <c r="Z259" s="215"/>
      <c r="AA259" s="215"/>
      <c r="AB259" s="215"/>
      <c r="AC259" s="215"/>
      <c r="AD259" s="215"/>
      <c r="AE259" s="215"/>
      <c r="AF259" s="215"/>
      <c r="AG259" s="215"/>
      <c r="AH259" s="215"/>
    </row>
    <row r="260" spans="1:34" s="222" customFormat="1">
      <c r="A260" s="1"/>
      <c r="B260" s="1"/>
      <c r="C260" s="3" t="s">
        <v>90</v>
      </c>
      <c r="D260" s="3" t="s">
        <v>494</v>
      </c>
      <c r="E260" s="3" t="s">
        <v>495</v>
      </c>
      <c r="F260" s="3" t="s">
        <v>628</v>
      </c>
      <c r="G260" s="221" t="s">
        <v>524</v>
      </c>
      <c r="H260" s="221" t="s">
        <v>524</v>
      </c>
      <c r="I260" s="221" t="s">
        <v>524</v>
      </c>
      <c r="J260" s="221" t="s">
        <v>524</v>
      </c>
      <c r="K260" s="221" t="s">
        <v>524</v>
      </c>
      <c r="L260" s="221" t="s">
        <v>524</v>
      </c>
      <c r="M260" s="221" t="s">
        <v>524</v>
      </c>
      <c r="N260" s="214" t="s">
        <v>653</v>
      </c>
      <c r="O260" s="214">
        <v>110</v>
      </c>
      <c r="P260" s="215"/>
      <c r="Q260" s="215"/>
      <c r="R260" s="215"/>
      <c r="S260" s="215"/>
      <c r="T260" s="215"/>
      <c r="U260" s="215"/>
      <c r="V260" s="215"/>
      <c r="W260" s="215"/>
      <c r="X260" s="215"/>
      <c r="Y260" s="215"/>
      <c r="Z260" s="215"/>
      <c r="AA260" s="215"/>
      <c r="AB260" s="215"/>
      <c r="AC260" s="215"/>
      <c r="AD260" s="215"/>
      <c r="AE260" s="215"/>
      <c r="AF260" s="215"/>
      <c r="AG260" s="215"/>
      <c r="AH260" s="215"/>
    </row>
    <row r="261" spans="1:34" s="222" customFormat="1">
      <c r="A261" s="1"/>
      <c r="B261" s="1"/>
      <c r="C261" s="3" t="s">
        <v>90</v>
      </c>
      <c r="D261" s="3" t="s">
        <v>496</v>
      </c>
      <c r="E261" s="3" t="s">
        <v>497</v>
      </c>
      <c r="F261" s="3" t="s">
        <v>628</v>
      </c>
      <c r="G261" s="221" t="s">
        <v>524</v>
      </c>
      <c r="H261" s="221" t="s">
        <v>524</v>
      </c>
      <c r="I261" s="221" t="s">
        <v>524</v>
      </c>
      <c r="J261" s="221" t="s">
        <v>524</v>
      </c>
      <c r="K261" s="221" t="s">
        <v>524</v>
      </c>
      <c r="L261" s="221" t="s">
        <v>524</v>
      </c>
      <c r="M261" s="221" t="s">
        <v>524</v>
      </c>
      <c r="N261" s="214">
        <v>80</v>
      </c>
      <c r="O261" s="214">
        <v>125</v>
      </c>
      <c r="P261" s="215"/>
      <c r="Q261" s="215"/>
      <c r="R261" s="215"/>
      <c r="S261" s="215"/>
      <c r="T261" s="215"/>
      <c r="U261" s="215"/>
      <c r="V261" s="215"/>
      <c r="W261" s="215"/>
      <c r="X261" s="215"/>
      <c r="Y261" s="215"/>
      <c r="Z261" s="215"/>
      <c r="AA261" s="215"/>
      <c r="AB261" s="215"/>
      <c r="AC261" s="215"/>
      <c r="AD261" s="215"/>
      <c r="AE261" s="215"/>
      <c r="AF261" s="215"/>
      <c r="AG261" s="215"/>
      <c r="AH261" s="215"/>
    </row>
    <row r="262" spans="1:34" s="222" customFormat="1">
      <c r="A262" s="1"/>
      <c r="B262" s="1"/>
      <c r="C262" s="3" t="s">
        <v>90</v>
      </c>
      <c r="D262" s="3" t="s">
        <v>498</v>
      </c>
      <c r="E262" s="3" t="s">
        <v>499</v>
      </c>
      <c r="F262" s="3" t="s">
        <v>628</v>
      </c>
      <c r="G262" s="221" t="s">
        <v>524</v>
      </c>
      <c r="H262" s="221" t="s">
        <v>524</v>
      </c>
      <c r="I262" s="221" t="s">
        <v>524</v>
      </c>
      <c r="J262" s="221" t="s">
        <v>524</v>
      </c>
      <c r="K262" s="221" t="s">
        <v>524</v>
      </c>
      <c r="L262" s="221" t="s">
        <v>524</v>
      </c>
      <c r="M262" s="221" t="s">
        <v>524</v>
      </c>
      <c r="N262" s="214">
        <v>30</v>
      </c>
      <c r="O262" s="214">
        <v>70</v>
      </c>
      <c r="P262" s="215"/>
      <c r="Q262" s="215"/>
      <c r="R262" s="215"/>
      <c r="S262" s="215"/>
      <c r="T262" s="215"/>
      <c r="U262" s="215"/>
      <c r="V262" s="215"/>
      <c r="W262" s="215"/>
      <c r="X262" s="215"/>
      <c r="Y262" s="215"/>
      <c r="Z262" s="215"/>
      <c r="AA262" s="215"/>
      <c r="AB262" s="215"/>
      <c r="AC262" s="215"/>
      <c r="AD262" s="215"/>
      <c r="AE262" s="215"/>
      <c r="AF262" s="215"/>
      <c r="AG262" s="215"/>
      <c r="AH262" s="215"/>
    </row>
    <row r="263" spans="1:34" s="222" customFormat="1">
      <c r="A263" s="1"/>
      <c r="B263" s="1"/>
      <c r="C263" s="3" t="s">
        <v>90</v>
      </c>
      <c r="D263" s="3" t="s">
        <v>500</v>
      </c>
      <c r="E263" s="3" t="s">
        <v>501</v>
      </c>
      <c r="F263" s="3" t="s">
        <v>628</v>
      </c>
      <c r="G263" s="221" t="s">
        <v>524</v>
      </c>
      <c r="H263" s="221" t="s">
        <v>524</v>
      </c>
      <c r="I263" s="221" t="s">
        <v>524</v>
      </c>
      <c r="J263" s="221" t="s">
        <v>524</v>
      </c>
      <c r="K263" s="221" t="s">
        <v>524</v>
      </c>
      <c r="L263" s="221" t="s">
        <v>524</v>
      </c>
      <c r="M263" s="221" t="s">
        <v>524</v>
      </c>
      <c r="N263" s="214" t="s">
        <v>653</v>
      </c>
      <c r="O263" s="214">
        <v>160</v>
      </c>
      <c r="P263" s="215"/>
      <c r="Q263" s="215"/>
      <c r="R263" s="215"/>
      <c r="S263" s="215"/>
      <c r="T263" s="215"/>
      <c r="U263" s="215"/>
      <c r="V263" s="215"/>
      <c r="W263" s="215"/>
      <c r="X263" s="215"/>
      <c r="Y263" s="215"/>
      <c r="Z263" s="215"/>
      <c r="AA263" s="215"/>
      <c r="AB263" s="215"/>
      <c r="AC263" s="215"/>
      <c r="AD263" s="215"/>
      <c r="AE263" s="215"/>
      <c r="AF263" s="215"/>
      <c r="AG263" s="215"/>
      <c r="AH263" s="215"/>
    </row>
    <row r="264" spans="1:34" s="222" customFormat="1">
      <c r="A264" s="1"/>
      <c r="B264" s="1"/>
      <c r="C264" s="3" t="s">
        <v>90</v>
      </c>
      <c r="D264" s="3" t="s">
        <v>502</v>
      </c>
      <c r="E264" s="3" t="s">
        <v>503</v>
      </c>
      <c r="F264" s="3" t="s">
        <v>628</v>
      </c>
      <c r="G264" s="221" t="s">
        <v>524</v>
      </c>
      <c r="H264" s="221" t="s">
        <v>524</v>
      </c>
      <c r="I264" s="221" t="s">
        <v>524</v>
      </c>
      <c r="J264" s="221" t="s">
        <v>524</v>
      </c>
      <c r="K264" s="221" t="s">
        <v>524</v>
      </c>
      <c r="L264" s="221" t="s">
        <v>524</v>
      </c>
      <c r="M264" s="221" t="s">
        <v>524</v>
      </c>
      <c r="N264" s="214">
        <v>110</v>
      </c>
      <c r="O264" s="214">
        <v>165</v>
      </c>
      <c r="P264" s="215"/>
      <c r="Q264" s="215"/>
      <c r="R264" s="215"/>
      <c r="S264" s="215"/>
      <c r="T264" s="215"/>
      <c r="U264" s="215"/>
      <c r="V264" s="215"/>
      <c r="W264" s="215"/>
      <c r="X264" s="215"/>
      <c r="Y264" s="215"/>
      <c r="Z264" s="215"/>
      <c r="AA264" s="215"/>
      <c r="AB264" s="215"/>
      <c r="AC264" s="215"/>
      <c r="AD264" s="215"/>
      <c r="AE264" s="215"/>
      <c r="AF264" s="215"/>
      <c r="AG264" s="215"/>
      <c r="AH264" s="215"/>
    </row>
    <row r="265" spans="1:34" s="222" customFormat="1">
      <c r="A265" s="1"/>
      <c r="B265" s="1"/>
      <c r="C265" s="3" t="s">
        <v>90</v>
      </c>
      <c r="D265" s="3" t="s">
        <v>504</v>
      </c>
      <c r="E265" s="3" t="s">
        <v>505</v>
      </c>
      <c r="F265" s="3" t="s">
        <v>628</v>
      </c>
      <c r="G265" s="221" t="s">
        <v>524</v>
      </c>
      <c r="H265" s="221" t="s">
        <v>524</v>
      </c>
      <c r="I265" s="221" t="s">
        <v>524</v>
      </c>
      <c r="J265" s="221" t="s">
        <v>524</v>
      </c>
      <c r="K265" s="221" t="s">
        <v>524</v>
      </c>
      <c r="L265" s="221" t="s">
        <v>524</v>
      </c>
      <c r="M265" s="221" t="s">
        <v>524</v>
      </c>
      <c r="N265" s="214" t="s">
        <v>653</v>
      </c>
      <c r="O265" s="214">
        <v>70</v>
      </c>
      <c r="P265" s="215"/>
      <c r="Q265" s="215"/>
      <c r="R265" s="215"/>
      <c r="S265" s="215"/>
      <c r="T265" s="215"/>
      <c r="U265" s="215"/>
      <c r="V265" s="215"/>
      <c r="W265" s="215"/>
      <c r="X265" s="215"/>
      <c r="Y265" s="215"/>
      <c r="Z265" s="215"/>
      <c r="AA265" s="215"/>
      <c r="AB265" s="215"/>
      <c r="AC265" s="215"/>
      <c r="AD265" s="215"/>
      <c r="AE265" s="215"/>
      <c r="AF265" s="215"/>
      <c r="AG265" s="215"/>
      <c r="AH265" s="215"/>
    </row>
    <row r="266" spans="1:34" s="222" customFormat="1">
      <c r="A266" s="1"/>
      <c r="B266" s="1"/>
      <c r="C266" s="3" t="s">
        <v>90</v>
      </c>
      <c r="D266" s="3" t="s">
        <v>506</v>
      </c>
      <c r="E266" s="3" t="s">
        <v>507</v>
      </c>
      <c r="F266" s="3" t="s">
        <v>628</v>
      </c>
      <c r="G266" s="221" t="s">
        <v>524</v>
      </c>
      <c r="H266" s="221" t="s">
        <v>524</v>
      </c>
      <c r="I266" s="221" t="s">
        <v>524</v>
      </c>
      <c r="J266" s="221" t="s">
        <v>524</v>
      </c>
      <c r="K266" s="221" t="s">
        <v>524</v>
      </c>
      <c r="L266" s="221" t="s">
        <v>524</v>
      </c>
      <c r="M266" s="221" t="s">
        <v>524</v>
      </c>
      <c r="N266" s="214">
        <v>130</v>
      </c>
      <c r="O266" s="214">
        <v>180</v>
      </c>
      <c r="P266" s="215"/>
      <c r="Q266" s="215"/>
      <c r="R266" s="215"/>
      <c r="S266" s="215"/>
      <c r="T266" s="215"/>
      <c r="U266" s="215"/>
      <c r="V266" s="215"/>
      <c r="W266" s="215"/>
      <c r="X266" s="215"/>
      <c r="Y266" s="215"/>
      <c r="Z266" s="215"/>
      <c r="AA266" s="215"/>
      <c r="AB266" s="215"/>
      <c r="AC266" s="215"/>
      <c r="AD266" s="215"/>
      <c r="AE266" s="215"/>
      <c r="AF266" s="215"/>
      <c r="AG266" s="215"/>
      <c r="AH266" s="215"/>
    </row>
    <row r="267" spans="1:34" s="222" customFormat="1">
      <c r="A267" s="1"/>
      <c r="B267" s="1"/>
      <c r="C267" s="3" t="s">
        <v>90</v>
      </c>
      <c r="D267" s="3" t="s">
        <v>508</v>
      </c>
      <c r="E267" s="3" t="s">
        <v>509</v>
      </c>
      <c r="F267" s="3" t="s">
        <v>628</v>
      </c>
      <c r="G267" s="221" t="s">
        <v>524</v>
      </c>
      <c r="H267" s="221" t="s">
        <v>524</v>
      </c>
      <c r="I267" s="221" t="s">
        <v>524</v>
      </c>
      <c r="J267" s="221" t="s">
        <v>524</v>
      </c>
      <c r="K267" s="221" t="s">
        <v>524</v>
      </c>
      <c r="L267" s="221" t="s">
        <v>524</v>
      </c>
      <c r="M267" s="221" t="s">
        <v>524</v>
      </c>
      <c r="N267" s="214">
        <v>140</v>
      </c>
      <c r="O267" s="214">
        <v>195</v>
      </c>
      <c r="P267" s="215"/>
      <c r="Q267" s="215"/>
      <c r="R267" s="215"/>
      <c r="S267" s="215"/>
      <c r="T267" s="215"/>
      <c r="U267" s="215"/>
      <c r="V267" s="215"/>
      <c r="W267" s="215"/>
      <c r="X267" s="215"/>
      <c r="Y267" s="215"/>
      <c r="Z267" s="215"/>
      <c r="AA267" s="215"/>
      <c r="AB267" s="215"/>
      <c r="AC267" s="215"/>
      <c r="AD267" s="215"/>
      <c r="AE267" s="215"/>
      <c r="AF267" s="215"/>
      <c r="AG267" s="215"/>
      <c r="AH267" s="215"/>
    </row>
    <row r="268" spans="1:34" s="222" customFormat="1">
      <c r="A268" s="1"/>
      <c r="B268" s="1"/>
      <c r="C268" s="3" t="s">
        <v>90</v>
      </c>
      <c r="D268" s="3" t="s">
        <v>510</v>
      </c>
      <c r="E268" s="3" t="s">
        <v>511</v>
      </c>
      <c r="F268" s="3" t="s">
        <v>628</v>
      </c>
      <c r="G268" s="221" t="s">
        <v>524</v>
      </c>
      <c r="H268" s="221" t="s">
        <v>524</v>
      </c>
      <c r="I268" s="221" t="s">
        <v>524</v>
      </c>
      <c r="J268" s="221" t="s">
        <v>524</v>
      </c>
      <c r="K268" s="221" t="s">
        <v>524</v>
      </c>
      <c r="L268" s="221" t="s">
        <v>524</v>
      </c>
      <c r="M268" s="221" t="s">
        <v>524</v>
      </c>
      <c r="N268" s="214">
        <v>50</v>
      </c>
      <c r="O268" s="214">
        <v>95</v>
      </c>
      <c r="P268" s="215"/>
      <c r="Q268" s="215"/>
      <c r="R268" s="215"/>
      <c r="S268" s="215"/>
      <c r="T268" s="215"/>
      <c r="U268" s="215"/>
      <c r="V268" s="215"/>
      <c r="W268" s="215"/>
      <c r="X268" s="215"/>
      <c r="Y268" s="215"/>
      <c r="Z268" s="215"/>
      <c r="AA268" s="215"/>
      <c r="AB268" s="215"/>
      <c r="AC268" s="215"/>
      <c r="AD268" s="215"/>
      <c r="AE268" s="215"/>
      <c r="AF268" s="215"/>
      <c r="AG268" s="215"/>
      <c r="AH268" s="215"/>
    </row>
  </sheetData>
  <autoFilter ref="N10:O268"/>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AH268"/>
  <sheetViews>
    <sheetView zoomScale="80" zoomScaleNormal="80" workbookViewId="0">
      <pane ySplit="11" topLeftCell="A12" activePane="bottomLeft" state="frozen"/>
      <selection pane="bottomLeft"/>
    </sheetView>
  </sheetViews>
  <sheetFormatPr defaultRowHeight="15"/>
  <cols>
    <col min="1" max="2" width="9.140625" style="1"/>
    <col min="3" max="3" width="12.7109375" style="3" bestFit="1" customWidth="1"/>
    <col min="4" max="4" width="11.42578125" style="3" customWidth="1"/>
    <col min="5" max="5" width="48.5703125" style="3" customWidth="1"/>
    <col min="6" max="6" width="13.42578125" style="3" customWidth="1"/>
    <col min="7" max="34" width="11.5703125" style="1" bestFit="1" customWidth="1"/>
    <col min="35" max="16384" width="9.140625" style="1"/>
  </cols>
  <sheetData>
    <row r="1" spans="1:34">
      <c r="C1" s="91" t="s">
        <v>547</v>
      </c>
      <c r="D1" s="3" t="s">
        <v>847</v>
      </c>
    </row>
    <row r="2" spans="1:34">
      <c r="C2" s="91" t="s">
        <v>549</v>
      </c>
      <c r="D2" s="3" t="s">
        <v>848</v>
      </c>
    </row>
    <row r="3" spans="1:34">
      <c r="C3" s="91" t="s">
        <v>550</v>
      </c>
      <c r="D3" s="3" t="s">
        <v>849</v>
      </c>
    </row>
    <row r="4" spans="1:34">
      <c r="C4" s="91" t="s">
        <v>551</v>
      </c>
      <c r="D4" s="92">
        <v>42628</v>
      </c>
    </row>
    <row r="5" spans="1:34">
      <c r="J5" s="3"/>
      <c r="K5" s="3"/>
      <c r="L5" s="3"/>
      <c r="M5" s="3"/>
      <c r="N5" s="3"/>
      <c r="O5" s="93"/>
      <c r="P5" s="3"/>
    </row>
    <row r="6" spans="1:34">
      <c r="C6" s="94"/>
      <c r="D6" s="94"/>
    </row>
    <row r="7" spans="1:34">
      <c r="C7" s="94"/>
      <c r="D7" s="94"/>
    </row>
    <row r="9" spans="1:34">
      <c r="A9" s="3"/>
      <c r="B9" s="3"/>
      <c r="G9" s="95"/>
      <c r="H9" s="3"/>
      <c r="I9" s="3"/>
      <c r="J9" s="3"/>
      <c r="K9" s="3"/>
      <c r="L9" s="3"/>
      <c r="M9" s="3"/>
      <c r="N9" s="3"/>
      <c r="O9" s="3"/>
      <c r="P9" s="3"/>
      <c r="Q9" s="3"/>
      <c r="R9" s="3"/>
      <c r="S9" s="3"/>
      <c r="T9" s="3"/>
      <c r="U9" s="3"/>
      <c r="V9" s="3"/>
      <c r="W9" s="3"/>
      <c r="X9" s="3"/>
      <c r="Y9" s="3"/>
      <c r="Z9" s="3"/>
      <c r="AA9" s="3"/>
      <c r="AB9" s="3"/>
      <c r="AC9" s="3"/>
      <c r="AD9" s="3"/>
      <c r="AE9" s="3"/>
      <c r="AF9" s="3"/>
      <c r="AG9" s="3"/>
      <c r="AH9" s="3"/>
    </row>
    <row r="10" spans="1:34" s="91" customFormat="1" ht="15.75" thickBot="1">
      <c r="A10" s="2"/>
      <c r="B10" s="2"/>
      <c r="C10" s="2" t="s">
        <v>552</v>
      </c>
      <c r="D10" s="2" t="s">
        <v>82</v>
      </c>
      <c r="E10" s="2" t="s">
        <v>83</v>
      </c>
      <c r="F10" s="2" t="s">
        <v>553</v>
      </c>
      <c r="G10" s="96" t="s">
        <v>554</v>
      </c>
      <c r="H10" s="96" t="s">
        <v>555</v>
      </c>
      <c r="I10" s="96" t="s">
        <v>556</v>
      </c>
      <c r="J10" s="96" t="s">
        <v>557</v>
      </c>
      <c r="K10" s="96" t="s">
        <v>558</v>
      </c>
      <c r="L10" s="96" t="s">
        <v>559</v>
      </c>
      <c r="M10" s="96" t="s">
        <v>560</v>
      </c>
      <c r="N10" s="96" t="s">
        <v>561</v>
      </c>
      <c r="O10" s="96" t="s">
        <v>525</v>
      </c>
      <c r="P10" s="96" t="s">
        <v>562</v>
      </c>
      <c r="Q10" s="96" t="s">
        <v>563</v>
      </c>
      <c r="R10" s="96" t="s">
        <v>564</v>
      </c>
      <c r="S10" s="96" t="s">
        <v>565</v>
      </c>
      <c r="T10" s="96" t="s">
        <v>566</v>
      </c>
      <c r="U10" s="96" t="s">
        <v>567</v>
      </c>
      <c r="V10" s="96" t="s">
        <v>568</v>
      </c>
      <c r="W10" s="96" t="s">
        <v>569</v>
      </c>
      <c r="X10" s="96" t="s">
        <v>570</v>
      </c>
      <c r="Y10" s="96" t="s">
        <v>571</v>
      </c>
      <c r="Z10" s="96" t="s">
        <v>572</v>
      </c>
      <c r="AA10" s="96" t="s">
        <v>573</v>
      </c>
      <c r="AB10" s="96" t="s">
        <v>574</v>
      </c>
      <c r="AC10" s="96" t="s">
        <v>575</v>
      </c>
      <c r="AD10" s="96" t="s">
        <v>576</v>
      </c>
      <c r="AE10" s="96" t="s">
        <v>577</v>
      </c>
      <c r="AF10" s="96" t="s">
        <v>578</v>
      </c>
      <c r="AG10" s="96" t="s">
        <v>579</v>
      </c>
      <c r="AH10" s="96" t="s">
        <v>580</v>
      </c>
    </row>
    <row r="11" spans="1:34" ht="15.75" thickTop="1">
      <c r="D11" s="3" t="s">
        <v>84</v>
      </c>
      <c r="E11" s="3" t="s">
        <v>85</v>
      </c>
      <c r="F11" s="3" t="s">
        <v>581</v>
      </c>
      <c r="G11" s="101" t="s">
        <v>524</v>
      </c>
      <c r="H11" s="101" t="s">
        <v>524</v>
      </c>
      <c r="I11" s="101" t="s">
        <v>524</v>
      </c>
      <c r="J11" s="101" t="s">
        <v>524</v>
      </c>
      <c r="K11" s="214">
        <v>71271</v>
      </c>
      <c r="L11" s="214">
        <v>74595</v>
      </c>
      <c r="M11" s="214">
        <v>84531</v>
      </c>
      <c r="N11" s="214">
        <v>96682</v>
      </c>
      <c r="O11" s="214">
        <v>107701</v>
      </c>
      <c r="P11" s="99"/>
      <c r="Q11" s="99"/>
      <c r="R11" s="99"/>
      <c r="S11" s="99"/>
      <c r="T11" s="99"/>
      <c r="U11" s="99"/>
      <c r="V11" s="99"/>
      <c r="W11" s="99"/>
      <c r="X11" s="99"/>
      <c r="Y11" s="99"/>
      <c r="Z11" s="99"/>
      <c r="AA11" s="99"/>
      <c r="AB11" s="99"/>
      <c r="AC11" s="99"/>
      <c r="AD11" s="99"/>
      <c r="AE11" s="99"/>
      <c r="AF11" s="99"/>
      <c r="AG11" s="99"/>
      <c r="AH11" s="99"/>
    </row>
    <row r="12" spans="1:34">
      <c r="C12" s="3" t="s">
        <v>84</v>
      </c>
      <c r="D12" s="3" t="s">
        <v>86</v>
      </c>
      <c r="E12" s="3" t="s">
        <v>87</v>
      </c>
      <c r="F12" s="3" t="s">
        <v>582</v>
      </c>
      <c r="G12" s="101" t="s">
        <v>524</v>
      </c>
      <c r="H12" s="101" t="s">
        <v>524</v>
      </c>
      <c r="I12" s="101" t="s">
        <v>524</v>
      </c>
      <c r="J12" s="101" t="s">
        <v>524</v>
      </c>
      <c r="K12" s="214">
        <v>16530</v>
      </c>
      <c r="L12" s="214">
        <v>16931</v>
      </c>
      <c r="M12" s="214">
        <v>18727</v>
      </c>
      <c r="N12" s="214">
        <v>21608</v>
      </c>
      <c r="O12" s="214">
        <v>23363</v>
      </c>
      <c r="P12" s="99"/>
      <c r="Q12" s="99"/>
      <c r="R12" s="99"/>
      <c r="S12" s="99"/>
      <c r="T12" s="99"/>
      <c r="U12" s="99"/>
      <c r="V12" s="99"/>
      <c r="W12" s="99"/>
      <c r="X12" s="99"/>
      <c r="Y12" s="99"/>
      <c r="Z12" s="99"/>
      <c r="AA12" s="99"/>
      <c r="AB12" s="99"/>
      <c r="AC12" s="99"/>
      <c r="AD12" s="99"/>
      <c r="AE12" s="99"/>
      <c r="AF12" s="99"/>
      <c r="AG12" s="99"/>
      <c r="AH12" s="99"/>
    </row>
    <row r="13" spans="1:34">
      <c r="C13" s="3" t="s">
        <v>84</v>
      </c>
      <c r="D13" s="3" t="s">
        <v>88</v>
      </c>
      <c r="E13" s="3" t="s">
        <v>89</v>
      </c>
      <c r="F13" s="3" t="s">
        <v>582</v>
      </c>
      <c r="G13" s="101" t="s">
        <v>524</v>
      </c>
      <c r="H13" s="101" t="s">
        <v>524</v>
      </c>
      <c r="I13" s="101" t="s">
        <v>524</v>
      </c>
      <c r="J13" s="101" t="s">
        <v>524</v>
      </c>
      <c r="K13" s="214">
        <v>24260</v>
      </c>
      <c r="L13" s="214">
        <v>24465</v>
      </c>
      <c r="M13" s="214">
        <v>26872</v>
      </c>
      <c r="N13" s="214">
        <v>28517</v>
      </c>
      <c r="O13" s="214">
        <v>32212</v>
      </c>
      <c r="P13" s="99"/>
      <c r="Q13" s="99"/>
      <c r="R13" s="99"/>
      <c r="S13" s="99"/>
      <c r="T13" s="99"/>
      <c r="U13" s="99"/>
      <c r="V13" s="99"/>
      <c r="W13" s="99"/>
      <c r="X13" s="99"/>
      <c r="Y13" s="99"/>
      <c r="Z13" s="99"/>
      <c r="AA13" s="99"/>
      <c r="AB13" s="99"/>
      <c r="AC13" s="99"/>
      <c r="AD13" s="99"/>
      <c r="AE13" s="99"/>
      <c r="AF13" s="99"/>
      <c r="AG13" s="99"/>
      <c r="AH13" s="99"/>
    </row>
    <row r="14" spans="1:34">
      <c r="C14" s="3" t="s">
        <v>84</v>
      </c>
      <c r="D14" s="3" t="s">
        <v>90</v>
      </c>
      <c r="E14" s="3" t="s">
        <v>91</v>
      </c>
      <c r="F14" s="3" t="s">
        <v>582</v>
      </c>
      <c r="G14" s="101" t="s">
        <v>524</v>
      </c>
      <c r="H14" s="101" t="s">
        <v>524</v>
      </c>
      <c r="I14" s="101" t="s">
        <v>524</v>
      </c>
      <c r="J14" s="101" t="s">
        <v>524</v>
      </c>
      <c r="K14" s="214">
        <v>14180</v>
      </c>
      <c r="L14" s="214">
        <v>15212</v>
      </c>
      <c r="M14" s="214">
        <v>17643</v>
      </c>
      <c r="N14" s="214">
        <v>20838</v>
      </c>
      <c r="O14" s="214">
        <v>24086</v>
      </c>
      <c r="P14" s="99"/>
      <c r="Q14" s="99"/>
      <c r="R14" s="99"/>
      <c r="S14" s="99"/>
      <c r="T14" s="99"/>
      <c r="U14" s="99"/>
      <c r="V14" s="99"/>
      <c r="W14" s="99"/>
      <c r="X14" s="99"/>
      <c r="Y14" s="99"/>
      <c r="Z14" s="99"/>
      <c r="AA14" s="99"/>
      <c r="AB14" s="99"/>
      <c r="AC14" s="99"/>
      <c r="AD14" s="99"/>
      <c r="AE14" s="99"/>
      <c r="AF14" s="99"/>
      <c r="AG14" s="99"/>
      <c r="AH14" s="99"/>
    </row>
    <row r="15" spans="1:34">
      <c r="C15" s="3" t="s">
        <v>84</v>
      </c>
      <c r="D15" s="3" t="s">
        <v>92</v>
      </c>
      <c r="E15" s="3" t="s">
        <v>93</v>
      </c>
      <c r="F15" s="3" t="s">
        <v>582</v>
      </c>
      <c r="G15" s="101" t="s">
        <v>524</v>
      </c>
      <c r="H15" s="101" t="s">
        <v>524</v>
      </c>
      <c r="I15" s="101" t="s">
        <v>524</v>
      </c>
      <c r="J15" s="101" t="s">
        <v>524</v>
      </c>
      <c r="K15" s="214">
        <v>16101</v>
      </c>
      <c r="L15" s="214">
        <v>17783</v>
      </c>
      <c r="M15" s="214">
        <v>20998</v>
      </c>
      <c r="N15" s="214">
        <v>25276</v>
      </c>
      <c r="O15" s="214">
        <v>27585</v>
      </c>
      <c r="P15" s="99"/>
      <c r="Q15" s="99"/>
      <c r="R15" s="99"/>
      <c r="S15" s="99"/>
      <c r="T15" s="99"/>
      <c r="U15" s="99"/>
      <c r="V15" s="99"/>
      <c r="W15" s="99"/>
      <c r="X15" s="99"/>
      <c r="Y15" s="99"/>
      <c r="Z15" s="99"/>
      <c r="AA15" s="99"/>
      <c r="AB15" s="99"/>
      <c r="AC15" s="99"/>
      <c r="AD15" s="99"/>
      <c r="AE15" s="99"/>
      <c r="AF15" s="99"/>
      <c r="AG15" s="99"/>
      <c r="AH15" s="99"/>
    </row>
    <row r="16" spans="1:34">
      <c r="E16" s="3" t="s">
        <v>583</v>
      </c>
      <c r="F16" s="3" t="s">
        <v>584</v>
      </c>
      <c r="G16" s="101" t="s">
        <v>524</v>
      </c>
      <c r="H16" s="101" t="s">
        <v>524</v>
      </c>
      <c r="I16" s="101" t="s">
        <v>524</v>
      </c>
      <c r="J16" s="101" t="s">
        <v>524</v>
      </c>
      <c r="K16" s="214"/>
      <c r="L16" s="214"/>
      <c r="M16" s="214"/>
      <c r="N16" s="214"/>
      <c r="O16" s="215"/>
      <c r="P16" s="99"/>
      <c r="Q16" s="99"/>
      <c r="R16" s="99"/>
      <c r="S16" s="99"/>
      <c r="T16" s="99"/>
      <c r="U16" s="99"/>
      <c r="V16" s="99"/>
      <c r="W16" s="99"/>
      <c r="X16" s="99"/>
      <c r="Y16" s="99"/>
      <c r="Z16" s="99"/>
      <c r="AA16" s="99"/>
      <c r="AB16" s="99"/>
      <c r="AC16" s="99"/>
      <c r="AD16" s="99"/>
      <c r="AE16" s="99"/>
      <c r="AF16" s="99"/>
      <c r="AG16" s="99"/>
      <c r="AH16" s="99"/>
    </row>
    <row r="17" spans="5:34">
      <c r="E17" s="3" t="s">
        <v>585</v>
      </c>
      <c r="F17" s="3" t="s">
        <v>584</v>
      </c>
      <c r="G17" s="101" t="s">
        <v>524</v>
      </c>
      <c r="H17" s="101" t="s">
        <v>524</v>
      </c>
      <c r="I17" s="101" t="s">
        <v>524</v>
      </c>
      <c r="J17" s="101" t="s">
        <v>524</v>
      </c>
      <c r="K17" s="214"/>
      <c r="L17" s="214"/>
      <c r="M17" s="214"/>
      <c r="N17" s="214"/>
      <c r="O17" s="215"/>
      <c r="P17" s="99"/>
      <c r="Q17" s="99"/>
      <c r="R17" s="99"/>
      <c r="S17" s="99"/>
      <c r="T17" s="99"/>
      <c r="U17" s="99"/>
      <c r="V17" s="99"/>
      <c r="W17" s="99"/>
      <c r="X17" s="99"/>
      <c r="Y17" s="99"/>
      <c r="Z17" s="99"/>
      <c r="AA17" s="99"/>
      <c r="AB17" s="99"/>
      <c r="AC17" s="99"/>
      <c r="AD17" s="99"/>
      <c r="AE17" s="99"/>
      <c r="AF17" s="99"/>
      <c r="AG17" s="99"/>
      <c r="AH17" s="99"/>
    </row>
    <row r="18" spans="5:34">
      <c r="E18" s="3" t="s">
        <v>586</v>
      </c>
      <c r="F18" s="3" t="s">
        <v>584</v>
      </c>
      <c r="G18" s="101" t="s">
        <v>524</v>
      </c>
      <c r="H18" s="101" t="s">
        <v>524</v>
      </c>
      <c r="I18" s="101" t="s">
        <v>524</v>
      </c>
      <c r="J18" s="101" t="s">
        <v>524</v>
      </c>
      <c r="K18" s="214"/>
      <c r="L18" s="214"/>
      <c r="M18" s="214"/>
      <c r="N18" s="214"/>
      <c r="O18" s="215"/>
      <c r="P18" s="99"/>
      <c r="Q18" s="99"/>
      <c r="R18" s="99"/>
      <c r="S18" s="99"/>
      <c r="T18" s="99"/>
      <c r="U18" s="99"/>
      <c r="V18" s="99"/>
      <c r="W18" s="99"/>
      <c r="X18" s="99"/>
      <c r="Y18" s="99"/>
      <c r="Z18" s="99"/>
      <c r="AA18" s="99"/>
      <c r="AB18" s="99"/>
      <c r="AC18" s="99"/>
      <c r="AD18" s="99"/>
      <c r="AE18" s="99"/>
      <c r="AF18" s="99"/>
      <c r="AG18" s="99"/>
      <c r="AH18" s="99"/>
    </row>
    <row r="19" spans="5:34">
      <c r="E19" s="3" t="s">
        <v>587</v>
      </c>
      <c r="F19" s="3" t="s">
        <v>584</v>
      </c>
      <c r="G19" s="101" t="s">
        <v>524</v>
      </c>
      <c r="H19" s="101" t="s">
        <v>524</v>
      </c>
      <c r="I19" s="101" t="s">
        <v>524</v>
      </c>
      <c r="J19" s="101" t="s">
        <v>524</v>
      </c>
      <c r="K19" s="214"/>
      <c r="L19" s="214"/>
      <c r="M19" s="214"/>
      <c r="N19" s="214"/>
      <c r="O19" s="215"/>
      <c r="P19" s="99"/>
      <c r="Q19" s="99"/>
      <c r="R19" s="99"/>
      <c r="S19" s="99"/>
      <c r="T19" s="99"/>
      <c r="U19" s="99"/>
      <c r="V19" s="99"/>
      <c r="W19" s="99"/>
      <c r="X19" s="99"/>
      <c r="Y19" s="99"/>
      <c r="Z19" s="99"/>
      <c r="AA19" s="99"/>
      <c r="AB19" s="99"/>
      <c r="AC19" s="99"/>
      <c r="AD19" s="99"/>
      <c r="AE19" s="99"/>
      <c r="AF19" s="99"/>
      <c r="AG19" s="99"/>
      <c r="AH19" s="99"/>
    </row>
    <row r="20" spans="5:34">
      <c r="E20" s="3" t="s">
        <v>588</v>
      </c>
      <c r="F20" s="3" t="s">
        <v>584</v>
      </c>
      <c r="G20" s="101" t="s">
        <v>524</v>
      </c>
      <c r="H20" s="101" t="s">
        <v>524</v>
      </c>
      <c r="I20" s="101" t="s">
        <v>524</v>
      </c>
      <c r="J20" s="101" t="s">
        <v>524</v>
      </c>
      <c r="K20" s="214"/>
      <c r="L20" s="214"/>
      <c r="M20" s="214"/>
      <c r="N20" s="214"/>
      <c r="O20" s="215"/>
      <c r="P20" s="99"/>
      <c r="Q20" s="99"/>
      <c r="R20" s="99"/>
      <c r="S20" s="99"/>
      <c r="T20" s="99"/>
      <c r="U20" s="99"/>
      <c r="V20" s="99"/>
      <c r="W20" s="99"/>
      <c r="X20" s="99"/>
      <c r="Y20" s="99"/>
      <c r="Z20" s="99"/>
      <c r="AA20" s="99"/>
      <c r="AB20" s="99"/>
      <c r="AC20" s="99"/>
      <c r="AD20" s="99"/>
      <c r="AE20" s="99"/>
      <c r="AF20" s="99"/>
      <c r="AG20" s="99"/>
      <c r="AH20" s="99"/>
    </row>
    <row r="21" spans="5:34">
      <c r="E21" s="3" t="s">
        <v>589</v>
      </c>
      <c r="F21" s="3" t="s">
        <v>584</v>
      </c>
      <c r="G21" s="101" t="s">
        <v>524</v>
      </c>
      <c r="H21" s="101" t="s">
        <v>524</v>
      </c>
      <c r="I21" s="101" t="s">
        <v>524</v>
      </c>
      <c r="J21" s="101" t="s">
        <v>524</v>
      </c>
      <c r="K21" s="214"/>
      <c r="L21" s="214"/>
      <c r="M21" s="214"/>
      <c r="N21" s="214"/>
      <c r="O21" s="215"/>
      <c r="P21" s="99"/>
      <c r="Q21" s="99"/>
      <c r="R21" s="99"/>
      <c r="S21" s="99"/>
      <c r="T21" s="99"/>
      <c r="U21" s="99"/>
      <c r="V21" s="99"/>
      <c r="W21" s="99"/>
      <c r="X21" s="99"/>
      <c r="Y21" s="99"/>
      <c r="Z21" s="99"/>
      <c r="AA21" s="99"/>
      <c r="AB21" s="99"/>
      <c r="AC21" s="99"/>
      <c r="AD21" s="99"/>
      <c r="AE21" s="99"/>
      <c r="AF21" s="99"/>
      <c r="AG21" s="99"/>
      <c r="AH21" s="99"/>
    </row>
    <row r="22" spans="5:34">
      <c r="E22" s="3" t="s">
        <v>590</v>
      </c>
      <c r="F22" s="3" t="s">
        <v>584</v>
      </c>
      <c r="G22" s="101" t="s">
        <v>524</v>
      </c>
      <c r="H22" s="101" t="s">
        <v>524</v>
      </c>
      <c r="I22" s="101" t="s">
        <v>524</v>
      </c>
      <c r="J22" s="101" t="s">
        <v>524</v>
      </c>
      <c r="K22" s="214"/>
      <c r="L22" s="214"/>
      <c r="M22" s="214"/>
      <c r="N22" s="214"/>
      <c r="O22" s="215"/>
      <c r="P22" s="99"/>
      <c r="Q22" s="99"/>
      <c r="R22" s="99"/>
      <c r="S22" s="99"/>
      <c r="T22" s="99"/>
      <c r="U22" s="99"/>
      <c r="V22" s="99"/>
      <c r="W22" s="99"/>
      <c r="X22" s="99"/>
      <c r="Y22" s="99"/>
      <c r="Z22" s="99"/>
      <c r="AA22" s="99"/>
      <c r="AB22" s="99"/>
      <c r="AC22" s="99"/>
      <c r="AD22" s="99"/>
      <c r="AE22" s="99"/>
      <c r="AF22" s="99"/>
      <c r="AG22" s="99"/>
      <c r="AH22" s="99"/>
    </row>
    <row r="23" spans="5:34">
      <c r="E23" s="3" t="s">
        <v>591</v>
      </c>
      <c r="F23" s="3" t="s">
        <v>584</v>
      </c>
      <c r="G23" s="101" t="s">
        <v>524</v>
      </c>
      <c r="H23" s="101" t="s">
        <v>524</v>
      </c>
      <c r="I23" s="101" t="s">
        <v>524</v>
      </c>
      <c r="J23" s="101" t="s">
        <v>524</v>
      </c>
      <c r="K23" s="214"/>
      <c r="L23" s="214"/>
      <c r="M23" s="214"/>
      <c r="N23" s="214"/>
      <c r="O23" s="215"/>
      <c r="P23" s="99"/>
      <c r="Q23" s="99"/>
      <c r="R23" s="99"/>
      <c r="S23" s="99"/>
      <c r="T23" s="99"/>
      <c r="U23" s="99"/>
      <c r="V23" s="99"/>
      <c r="W23" s="99"/>
      <c r="X23" s="99"/>
      <c r="Y23" s="99"/>
      <c r="Z23" s="99"/>
      <c r="AA23" s="99"/>
      <c r="AB23" s="99"/>
      <c r="AC23" s="99"/>
      <c r="AD23" s="99"/>
      <c r="AE23" s="99"/>
      <c r="AF23" s="99"/>
      <c r="AG23" s="99"/>
      <c r="AH23" s="99"/>
    </row>
    <row r="24" spans="5:34">
      <c r="E24" s="3" t="s">
        <v>592</v>
      </c>
      <c r="F24" s="3" t="s">
        <v>584</v>
      </c>
      <c r="G24" s="101" t="s">
        <v>524</v>
      </c>
      <c r="H24" s="101" t="s">
        <v>524</v>
      </c>
      <c r="I24" s="101" t="s">
        <v>524</v>
      </c>
      <c r="J24" s="101" t="s">
        <v>524</v>
      </c>
      <c r="K24" s="214"/>
      <c r="L24" s="214"/>
      <c r="M24" s="214"/>
      <c r="N24" s="214"/>
      <c r="O24" s="215"/>
      <c r="P24" s="99"/>
      <c r="Q24" s="99"/>
      <c r="R24" s="99"/>
      <c r="S24" s="99"/>
      <c r="T24" s="99"/>
      <c r="U24" s="99"/>
      <c r="V24" s="99"/>
      <c r="W24" s="99"/>
      <c r="X24" s="99"/>
      <c r="Y24" s="99"/>
      <c r="Z24" s="99"/>
      <c r="AA24" s="99"/>
      <c r="AB24" s="99"/>
      <c r="AC24" s="99"/>
      <c r="AD24" s="99"/>
      <c r="AE24" s="99"/>
      <c r="AF24" s="99"/>
      <c r="AG24" s="99"/>
      <c r="AH24" s="99"/>
    </row>
    <row r="25" spans="5:34">
      <c r="E25" s="3" t="s">
        <v>593</v>
      </c>
      <c r="F25" s="3" t="s">
        <v>584</v>
      </c>
      <c r="G25" s="101" t="s">
        <v>524</v>
      </c>
      <c r="H25" s="101" t="s">
        <v>524</v>
      </c>
      <c r="I25" s="101" t="s">
        <v>524</v>
      </c>
      <c r="J25" s="101" t="s">
        <v>524</v>
      </c>
      <c r="K25" s="214"/>
      <c r="L25" s="214"/>
      <c r="M25" s="214"/>
      <c r="N25" s="214"/>
      <c r="O25" s="215"/>
      <c r="P25" s="99"/>
      <c r="Q25" s="99"/>
      <c r="R25" s="99"/>
      <c r="S25" s="99"/>
      <c r="T25" s="99"/>
      <c r="U25" s="99"/>
      <c r="V25" s="99"/>
      <c r="W25" s="99"/>
      <c r="X25" s="99"/>
      <c r="Y25" s="99"/>
      <c r="Z25" s="99"/>
      <c r="AA25" s="99"/>
      <c r="AB25" s="99"/>
      <c r="AC25" s="99"/>
      <c r="AD25" s="99"/>
      <c r="AE25" s="99"/>
      <c r="AF25" s="99"/>
      <c r="AG25" s="99"/>
      <c r="AH25" s="99"/>
    </row>
    <row r="26" spans="5:34">
      <c r="E26" s="3" t="s">
        <v>594</v>
      </c>
      <c r="F26" s="3" t="s">
        <v>584</v>
      </c>
      <c r="G26" s="101" t="s">
        <v>524</v>
      </c>
      <c r="H26" s="101" t="s">
        <v>524</v>
      </c>
      <c r="I26" s="101" t="s">
        <v>524</v>
      </c>
      <c r="J26" s="101" t="s">
        <v>524</v>
      </c>
      <c r="K26" s="214"/>
      <c r="L26" s="214"/>
      <c r="M26" s="214"/>
      <c r="N26" s="214"/>
      <c r="O26" s="215"/>
      <c r="P26" s="99"/>
      <c r="Q26" s="99"/>
      <c r="R26" s="99"/>
      <c r="S26" s="99"/>
      <c r="T26" s="99"/>
      <c r="U26" s="99"/>
      <c r="V26" s="99"/>
      <c r="W26" s="99"/>
      <c r="X26" s="99"/>
      <c r="Y26" s="99"/>
      <c r="Z26" s="99"/>
      <c r="AA26" s="99"/>
      <c r="AB26" s="99"/>
      <c r="AC26" s="99"/>
      <c r="AD26" s="99"/>
      <c r="AE26" s="99"/>
      <c r="AF26" s="99"/>
      <c r="AG26" s="99"/>
      <c r="AH26" s="99"/>
    </row>
    <row r="27" spans="5:34">
      <c r="E27" s="3" t="s">
        <v>595</v>
      </c>
      <c r="F27" s="3" t="s">
        <v>584</v>
      </c>
      <c r="G27" s="101" t="s">
        <v>524</v>
      </c>
      <c r="H27" s="101" t="s">
        <v>524</v>
      </c>
      <c r="I27" s="101" t="s">
        <v>524</v>
      </c>
      <c r="J27" s="101" t="s">
        <v>524</v>
      </c>
      <c r="K27" s="214"/>
      <c r="L27" s="214"/>
      <c r="M27" s="214"/>
      <c r="N27" s="214"/>
      <c r="O27" s="215"/>
      <c r="P27" s="99"/>
      <c r="Q27" s="99"/>
      <c r="R27" s="99"/>
      <c r="S27" s="99"/>
      <c r="T27" s="99"/>
      <c r="U27" s="99"/>
      <c r="V27" s="99"/>
      <c r="W27" s="99"/>
      <c r="X27" s="99"/>
      <c r="Y27" s="99"/>
      <c r="Z27" s="99"/>
      <c r="AA27" s="99"/>
      <c r="AB27" s="99"/>
      <c r="AC27" s="99"/>
      <c r="AD27" s="99"/>
      <c r="AE27" s="99"/>
      <c r="AF27" s="99"/>
      <c r="AG27" s="99"/>
      <c r="AH27" s="99"/>
    </row>
    <row r="28" spans="5:34">
      <c r="E28" s="3" t="s">
        <v>596</v>
      </c>
      <c r="F28" s="3" t="s">
        <v>584</v>
      </c>
      <c r="G28" s="101" t="s">
        <v>524</v>
      </c>
      <c r="H28" s="101" t="s">
        <v>524</v>
      </c>
      <c r="I28" s="101" t="s">
        <v>524</v>
      </c>
      <c r="J28" s="101" t="s">
        <v>524</v>
      </c>
      <c r="K28" s="214"/>
      <c r="L28" s="214"/>
      <c r="M28" s="214"/>
      <c r="N28" s="214"/>
      <c r="O28" s="215"/>
      <c r="P28" s="99"/>
      <c r="Q28" s="99"/>
      <c r="R28" s="99"/>
      <c r="S28" s="99"/>
      <c r="T28" s="99"/>
      <c r="U28" s="99"/>
      <c r="V28" s="99"/>
      <c r="W28" s="99"/>
      <c r="X28" s="99"/>
      <c r="Y28" s="99"/>
      <c r="Z28" s="99"/>
      <c r="AA28" s="99"/>
      <c r="AB28" s="99"/>
      <c r="AC28" s="99"/>
      <c r="AD28" s="99"/>
      <c r="AE28" s="99"/>
      <c r="AF28" s="99"/>
      <c r="AG28" s="99"/>
      <c r="AH28" s="99"/>
    </row>
    <row r="29" spans="5:34">
      <c r="E29" s="3" t="s">
        <v>597</v>
      </c>
      <c r="F29" s="3" t="s">
        <v>584</v>
      </c>
      <c r="G29" s="101" t="s">
        <v>524</v>
      </c>
      <c r="H29" s="101" t="s">
        <v>524</v>
      </c>
      <c r="I29" s="101" t="s">
        <v>524</v>
      </c>
      <c r="J29" s="101" t="s">
        <v>524</v>
      </c>
      <c r="K29" s="214"/>
      <c r="L29" s="214"/>
      <c r="M29" s="214"/>
      <c r="N29" s="214"/>
      <c r="O29" s="215"/>
      <c r="P29" s="99"/>
      <c r="Q29" s="99"/>
      <c r="R29" s="99"/>
      <c r="S29" s="99"/>
      <c r="T29" s="99"/>
      <c r="U29" s="99"/>
      <c r="V29" s="99"/>
      <c r="W29" s="99"/>
      <c r="X29" s="99"/>
      <c r="Y29" s="99"/>
      <c r="Z29" s="99"/>
      <c r="AA29" s="99"/>
      <c r="AB29" s="99"/>
      <c r="AC29" s="99"/>
      <c r="AD29" s="99"/>
      <c r="AE29" s="99"/>
      <c r="AF29" s="99"/>
      <c r="AG29" s="99"/>
      <c r="AH29" s="99"/>
    </row>
    <row r="30" spans="5:34">
      <c r="E30" s="3" t="s">
        <v>598</v>
      </c>
      <c r="F30" s="3" t="s">
        <v>584</v>
      </c>
      <c r="G30" s="101" t="s">
        <v>524</v>
      </c>
      <c r="H30" s="101" t="s">
        <v>524</v>
      </c>
      <c r="I30" s="101" t="s">
        <v>524</v>
      </c>
      <c r="J30" s="101" t="s">
        <v>524</v>
      </c>
      <c r="K30" s="214"/>
      <c r="L30" s="214"/>
      <c r="M30" s="214"/>
      <c r="N30" s="214"/>
      <c r="O30" s="215"/>
      <c r="P30" s="99"/>
      <c r="Q30" s="99"/>
      <c r="R30" s="99"/>
      <c r="S30" s="99"/>
      <c r="T30" s="99"/>
      <c r="U30" s="99"/>
      <c r="V30" s="99"/>
      <c r="W30" s="99"/>
      <c r="X30" s="99"/>
      <c r="Y30" s="99"/>
      <c r="Z30" s="99"/>
      <c r="AA30" s="99"/>
      <c r="AB30" s="99"/>
      <c r="AC30" s="99"/>
      <c r="AD30" s="99"/>
      <c r="AE30" s="99"/>
      <c r="AF30" s="99"/>
      <c r="AG30" s="99"/>
      <c r="AH30" s="99"/>
    </row>
    <row r="31" spans="5:34">
      <c r="E31" s="3" t="s">
        <v>599</v>
      </c>
      <c r="F31" s="3" t="s">
        <v>584</v>
      </c>
      <c r="G31" s="101" t="s">
        <v>524</v>
      </c>
      <c r="H31" s="101" t="s">
        <v>524</v>
      </c>
      <c r="I31" s="101" t="s">
        <v>524</v>
      </c>
      <c r="J31" s="101" t="s">
        <v>524</v>
      </c>
      <c r="K31" s="214"/>
      <c r="L31" s="214"/>
      <c r="M31" s="214"/>
      <c r="N31" s="214"/>
      <c r="O31" s="215"/>
      <c r="P31" s="99"/>
      <c r="Q31" s="99"/>
      <c r="R31" s="99"/>
      <c r="S31" s="99"/>
      <c r="T31" s="99"/>
      <c r="U31" s="99"/>
      <c r="V31" s="99"/>
      <c r="W31" s="99"/>
      <c r="X31" s="99"/>
      <c r="Y31" s="99"/>
      <c r="Z31" s="99"/>
      <c r="AA31" s="99"/>
      <c r="AB31" s="99"/>
      <c r="AC31" s="99"/>
      <c r="AD31" s="99"/>
      <c r="AE31" s="99"/>
      <c r="AF31" s="99"/>
      <c r="AG31" s="99"/>
      <c r="AH31" s="99"/>
    </row>
    <row r="32" spans="5:34">
      <c r="E32" s="3" t="s">
        <v>600</v>
      </c>
      <c r="F32" s="3" t="s">
        <v>584</v>
      </c>
      <c r="G32" s="101" t="s">
        <v>524</v>
      </c>
      <c r="H32" s="101" t="s">
        <v>524</v>
      </c>
      <c r="I32" s="101" t="s">
        <v>524</v>
      </c>
      <c r="J32" s="101" t="s">
        <v>524</v>
      </c>
      <c r="K32" s="214"/>
      <c r="L32" s="214"/>
      <c r="M32" s="214"/>
      <c r="N32" s="214"/>
      <c r="O32" s="215"/>
      <c r="P32" s="99"/>
      <c r="Q32" s="99"/>
      <c r="R32" s="99"/>
      <c r="S32" s="99"/>
      <c r="T32" s="99"/>
      <c r="U32" s="99"/>
      <c r="V32" s="99"/>
      <c r="W32" s="99"/>
      <c r="X32" s="99"/>
      <c r="Y32" s="99"/>
      <c r="Z32" s="99"/>
      <c r="AA32" s="99"/>
      <c r="AB32" s="99"/>
      <c r="AC32" s="99"/>
      <c r="AD32" s="99"/>
      <c r="AE32" s="99"/>
      <c r="AF32" s="99"/>
      <c r="AG32" s="99"/>
      <c r="AH32" s="99"/>
    </row>
    <row r="33" spans="5:34">
      <c r="E33" s="3" t="s">
        <v>601</v>
      </c>
      <c r="F33" s="3" t="s">
        <v>584</v>
      </c>
      <c r="G33" s="101" t="s">
        <v>524</v>
      </c>
      <c r="H33" s="101" t="s">
        <v>524</v>
      </c>
      <c r="I33" s="101" t="s">
        <v>524</v>
      </c>
      <c r="J33" s="101" t="s">
        <v>524</v>
      </c>
      <c r="K33" s="214"/>
      <c r="L33" s="214"/>
      <c r="M33" s="214"/>
      <c r="N33" s="214"/>
      <c r="O33" s="215"/>
      <c r="P33" s="99"/>
      <c r="Q33" s="99"/>
      <c r="R33" s="99"/>
      <c r="S33" s="99"/>
      <c r="T33" s="99"/>
      <c r="U33" s="99"/>
      <c r="V33" s="99"/>
      <c r="W33" s="99"/>
      <c r="X33" s="99"/>
      <c r="Y33" s="99"/>
      <c r="Z33" s="99"/>
      <c r="AA33" s="99"/>
      <c r="AB33" s="99"/>
      <c r="AC33" s="99"/>
      <c r="AD33" s="99"/>
      <c r="AE33" s="99"/>
      <c r="AF33" s="99"/>
      <c r="AG33" s="99"/>
      <c r="AH33" s="99"/>
    </row>
    <row r="34" spans="5:34">
      <c r="E34" s="3" t="s">
        <v>602</v>
      </c>
      <c r="F34" s="3" t="s">
        <v>584</v>
      </c>
      <c r="G34" s="101" t="s">
        <v>524</v>
      </c>
      <c r="H34" s="101" t="s">
        <v>524</v>
      </c>
      <c r="I34" s="101" t="s">
        <v>524</v>
      </c>
      <c r="J34" s="101" t="s">
        <v>524</v>
      </c>
      <c r="K34" s="214"/>
      <c r="L34" s="214"/>
      <c r="M34" s="214"/>
      <c r="N34" s="214"/>
      <c r="O34" s="215"/>
      <c r="P34" s="99"/>
      <c r="Q34" s="99"/>
      <c r="R34" s="99"/>
      <c r="S34" s="99"/>
      <c r="T34" s="99"/>
      <c r="U34" s="99"/>
      <c r="V34" s="99"/>
      <c r="W34" s="99"/>
      <c r="X34" s="99"/>
      <c r="Y34" s="99"/>
      <c r="Z34" s="99"/>
      <c r="AA34" s="99"/>
      <c r="AB34" s="99"/>
      <c r="AC34" s="99"/>
      <c r="AD34" s="99"/>
      <c r="AE34" s="99"/>
      <c r="AF34" s="99"/>
      <c r="AG34" s="99"/>
      <c r="AH34" s="99"/>
    </row>
    <row r="35" spans="5:34">
      <c r="E35" s="3" t="s">
        <v>603</v>
      </c>
      <c r="F35" s="3" t="s">
        <v>584</v>
      </c>
      <c r="G35" s="101" t="s">
        <v>524</v>
      </c>
      <c r="H35" s="101" t="s">
        <v>524</v>
      </c>
      <c r="I35" s="101" t="s">
        <v>524</v>
      </c>
      <c r="J35" s="101" t="s">
        <v>524</v>
      </c>
      <c r="K35" s="214"/>
      <c r="L35" s="214"/>
      <c r="M35" s="214"/>
      <c r="N35" s="214"/>
      <c r="O35" s="215"/>
      <c r="P35" s="99"/>
      <c r="Q35" s="99"/>
      <c r="R35" s="99"/>
      <c r="S35" s="99"/>
      <c r="T35" s="99"/>
      <c r="U35" s="99"/>
      <c r="V35" s="99"/>
      <c r="W35" s="99"/>
      <c r="X35" s="99"/>
      <c r="Y35" s="99"/>
      <c r="Z35" s="99"/>
      <c r="AA35" s="99"/>
      <c r="AB35" s="99"/>
      <c r="AC35" s="99"/>
      <c r="AD35" s="99"/>
      <c r="AE35" s="99"/>
      <c r="AF35" s="99"/>
      <c r="AG35" s="99"/>
      <c r="AH35" s="99"/>
    </row>
    <row r="36" spans="5:34">
      <c r="E36" s="3" t="s">
        <v>604</v>
      </c>
      <c r="F36" s="3" t="s">
        <v>584</v>
      </c>
      <c r="G36" s="101" t="s">
        <v>524</v>
      </c>
      <c r="H36" s="101" t="s">
        <v>524</v>
      </c>
      <c r="I36" s="101" t="s">
        <v>524</v>
      </c>
      <c r="J36" s="101" t="s">
        <v>524</v>
      </c>
      <c r="K36" s="214"/>
      <c r="L36" s="214"/>
      <c r="M36" s="214"/>
      <c r="N36" s="214"/>
      <c r="O36" s="215"/>
      <c r="P36" s="99"/>
      <c r="Q36" s="99"/>
      <c r="R36" s="99"/>
      <c r="S36" s="99"/>
      <c r="T36" s="99"/>
      <c r="U36" s="99"/>
      <c r="V36" s="99"/>
      <c r="W36" s="99"/>
      <c r="X36" s="99"/>
      <c r="Y36" s="99"/>
      <c r="Z36" s="99"/>
      <c r="AA36" s="99"/>
      <c r="AB36" s="99"/>
      <c r="AC36" s="99"/>
      <c r="AD36" s="99"/>
      <c r="AE36" s="99"/>
      <c r="AF36" s="99"/>
      <c r="AG36" s="99"/>
      <c r="AH36" s="99"/>
    </row>
    <row r="37" spans="5:34">
      <c r="E37" s="3" t="s">
        <v>605</v>
      </c>
      <c r="F37" s="3" t="s">
        <v>584</v>
      </c>
      <c r="G37" s="101" t="s">
        <v>524</v>
      </c>
      <c r="H37" s="101" t="s">
        <v>524</v>
      </c>
      <c r="I37" s="101" t="s">
        <v>524</v>
      </c>
      <c r="J37" s="101" t="s">
        <v>524</v>
      </c>
      <c r="K37" s="214"/>
      <c r="L37" s="214"/>
      <c r="M37" s="214"/>
      <c r="N37" s="214"/>
      <c r="O37" s="215"/>
      <c r="P37" s="99"/>
      <c r="Q37" s="99"/>
      <c r="R37" s="99"/>
      <c r="S37" s="99"/>
      <c r="T37" s="99"/>
      <c r="U37" s="99"/>
      <c r="V37" s="99"/>
      <c r="W37" s="99"/>
      <c r="X37" s="99"/>
      <c r="Y37" s="99"/>
      <c r="Z37" s="99"/>
      <c r="AA37" s="99"/>
      <c r="AB37" s="99"/>
      <c r="AC37" s="99"/>
      <c r="AD37" s="99"/>
      <c r="AE37" s="99"/>
      <c r="AF37" s="99"/>
      <c r="AG37" s="99"/>
      <c r="AH37" s="99"/>
    </row>
    <row r="38" spans="5:34">
      <c r="E38" s="3" t="s">
        <v>606</v>
      </c>
      <c r="F38" s="3" t="s">
        <v>584</v>
      </c>
      <c r="G38" s="101" t="s">
        <v>524</v>
      </c>
      <c r="H38" s="101" t="s">
        <v>524</v>
      </c>
      <c r="I38" s="101" t="s">
        <v>524</v>
      </c>
      <c r="J38" s="101" t="s">
        <v>524</v>
      </c>
      <c r="K38" s="214"/>
      <c r="L38" s="214"/>
      <c r="M38" s="214"/>
      <c r="N38" s="214"/>
      <c r="O38" s="215"/>
      <c r="P38" s="99"/>
      <c r="Q38" s="99"/>
      <c r="R38" s="99"/>
      <c r="S38" s="99"/>
      <c r="T38" s="99"/>
      <c r="U38" s="99"/>
      <c r="V38" s="99"/>
      <c r="W38" s="99"/>
      <c r="X38" s="99"/>
      <c r="Y38" s="99"/>
      <c r="Z38" s="99"/>
      <c r="AA38" s="99"/>
      <c r="AB38" s="99"/>
      <c r="AC38" s="99"/>
      <c r="AD38" s="99"/>
      <c r="AE38" s="99"/>
      <c r="AF38" s="99"/>
      <c r="AG38" s="99"/>
      <c r="AH38" s="99"/>
    </row>
    <row r="39" spans="5:34">
      <c r="E39" s="3" t="s">
        <v>607</v>
      </c>
      <c r="F39" s="3" t="s">
        <v>584</v>
      </c>
      <c r="G39" s="101" t="s">
        <v>524</v>
      </c>
      <c r="H39" s="101" t="s">
        <v>524</v>
      </c>
      <c r="I39" s="101" t="s">
        <v>524</v>
      </c>
      <c r="J39" s="101" t="s">
        <v>524</v>
      </c>
      <c r="K39" s="214"/>
      <c r="L39" s="214"/>
      <c r="M39" s="214"/>
      <c r="N39" s="214"/>
      <c r="O39" s="215"/>
      <c r="P39" s="99"/>
      <c r="Q39" s="99"/>
      <c r="R39" s="99"/>
      <c r="S39" s="99"/>
      <c r="T39" s="99"/>
      <c r="U39" s="99"/>
      <c r="V39" s="99"/>
      <c r="W39" s="99"/>
      <c r="X39" s="99"/>
      <c r="Y39" s="99"/>
      <c r="Z39" s="99"/>
      <c r="AA39" s="99"/>
      <c r="AB39" s="99"/>
      <c r="AC39" s="99"/>
      <c r="AD39" s="99"/>
      <c r="AE39" s="99"/>
      <c r="AF39" s="99"/>
      <c r="AG39" s="99"/>
      <c r="AH39" s="99"/>
    </row>
    <row r="40" spans="5:34">
      <c r="E40" s="3" t="s">
        <v>608</v>
      </c>
      <c r="F40" s="3" t="s">
        <v>584</v>
      </c>
      <c r="G40" s="101" t="s">
        <v>524</v>
      </c>
      <c r="H40" s="101" t="s">
        <v>524</v>
      </c>
      <c r="I40" s="101" t="s">
        <v>524</v>
      </c>
      <c r="J40" s="101" t="s">
        <v>524</v>
      </c>
      <c r="K40" s="214"/>
      <c r="L40" s="214"/>
      <c r="M40" s="214"/>
      <c r="N40" s="214"/>
      <c r="O40" s="215"/>
      <c r="P40" s="99"/>
      <c r="Q40" s="99"/>
      <c r="R40" s="99"/>
      <c r="S40" s="99"/>
      <c r="T40" s="99"/>
      <c r="U40" s="99"/>
      <c r="V40" s="99"/>
      <c r="W40" s="99"/>
      <c r="X40" s="99"/>
      <c r="Y40" s="99"/>
      <c r="Z40" s="99"/>
      <c r="AA40" s="99"/>
      <c r="AB40" s="99"/>
      <c r="AC40" s="99"/>
      <c r="AD40" s="99"/>
      <c r="AE40" s="99"/>
      <c r="AF40" s="99"/>
      <c r="AG40" s="99"/>
      <c r="AH40" s="99"/>
    </row>
    <row r="41" spans="5:34">
      <c r="E41" s="3" t="s">
        <v>609</v>
      </c>
      <c r="F41" s="3" t="s">
        <v>584</v>
      </c>
      <c r="G41" s="101" t="s">
        <v>524</v>
      </c>
      <c r="H41" s="101" t="s">
        <v>524</v>
      </c>
      <c r="I41" s="101" t="s">
        <v>524</v>
      </c>
      <c r="J41" s="101" t="s">
        <v>524</v>
      </c>
      <c r="K41" s="214"/>
      <c r="L41" s="214"/>
      <c r="M41" s="214"/>
      <c r="N41" s="214"/>
      <c r="O41" s="215"/>
      <c r="P41" s="99"/>
      <c r="Q41" s="99"/>
      <c r="R41" s="99"/>
      <c r="S41" s="99"/>
      <c r="T41" s="99"/>
      <c r="U41" s="99"/>
      <c r="V41" s="99"/>
      <c r="W41" s="99"/>
      <c r="X41" s="99"/>
      <c r="Y41" s="99"/>
      <c r="Z41" s="99"/>
      <c r="AA41" s="99"/>
      <c r="AB41" s="99"/>
      <c r="AC41" s="99"/>
      <c r="AD41" s="99"/>
      <c r="AE41" s="99"/>
      <c r="AF41" s="99"/>
      <c r="AG41" s="99"/>
      <c r="AH41" s="99"/>
    </row>
    <row r="42" spans="5:34">
      <c r="E42" s="3" t="s">
        <v>610</v>
      </c>
      <c r="F42" s="3" t="s">
        <v>584</v>
      </c>
      <c r="G42" s="101" t="s">
        <v>524</v>
      </c>
      <c r="H42" s="101" t="s">
        <v>524</v>
      </c>
      <c r="I42" s="101" t="s">
        <v>524</v>
      </c>
      <c r="J42" s="101" t="s">
        <v>524</v>
      </c>
      <c r="K42" s="214"/>
      <c r="L42" s="214"/>
      <c r="M42" s="214"/>
      <c r="N42" s="214"/>
      <c r="O42" s="215"/>
      <c r="P42" s="99"/>
      <c r="Q42" s="99"/>
      <c r="R42" s="99"/>
      <c r="S42" s="99"/>
      <c r="T42" s="99"/>
      <c r="U42" s="99"/>
      <c r="V42" s="99"/>
      <c r="W42" s="99"/>
      <c r="X42" s="99"/>
      <c r="Y42" s="99"/>
      <c r="Z42" s="99"/>
      <c r="AA42" s="99"/>
      <c r="AB42" s="99"/>
      <c r="AC42" s="99"/>
      <c r="AD42" s="99"/>
      <c r="AE42" s="99"/>
      <c r="AF42" s="99"/>
      <c r="AG42" s="99"/>
      <c r="AH42" s="99"/>
    </row>
    <row r="43" spans="5:34">
      <c r="E43" s="3" t="s">
        <v>611</v>
      </c>
      <c r="F43" s="3" t="s">
        <v>584</v>
      </c>
      <c r="G43" s="101" t="s">
        <v>524</v>
      </c>
      <c r="H43" s="101" t="s">
        <v>524</v>
      </c>
      <c r="I43" s="101" t="s">
        <v>524</v>
      </c>
      <c r="J43" s="101" t="s">
        <v>524</v>
      </c>
      <c r="K43" s="214"/>
      <c r="L43" s="214"/>
      <c r="M43" s="214"/>
      <c r="N43" s="214"/>
      <c r="O43" s="215"/>
      <c r="P43" s="99"/>
      <c r="Q43" s="99"/>
      <c r="R43" s="99"/>
      <c r="S43" s="99"/>
      <c r="T43" s="99"/>
      <c r="U43" s="99"/>
      <c r="V43" s="99"/>
      <c r="W43" s="99"/>
      <c r="X43" s="99"/>
      <c r="Y43" s="99"/>
      <c r="Z43" s="99"/>
      <c r="AA43" s="99"/>
      <c r="AB43" s="99"/>
      <c r="AC43" s="99"/>
      <c r="AD43" s="99"/>
      <c r="AE43" s="99"/>
      <c r="AF43" s="99"/>
      <c r="AG43" s="99"/>
      <c r="AH43" s="99"/>
    </row>
    <row r="44" spans="5:34">
      <c r="E44" s="3" t="s">
        <v>612</v>
      </c>
      <c r="F44" s="3" t="s">
        <v>584</v>
      </c>
      <c r="G44" s="101" t="s">
        <v>524</v>
      </c>
      <c r="H44" s="101" t="s">
        <v>524</v>
      </c>
      <c r="I44" s="101" t="s">
        <v>524</v>
      </c>
      <c r="J44" s="101" t="s">
        <v>524</v>
      </c>
      <c r="K44" s="214"/>
      <c r="L44" s="214"/>
      <c r="M44" s="214"/>
      <c r="N44" s="214"/>
      <c r="O44" s="215"/>
      <c r="P44" s="99"/>
      <c r="Q44" s="99"/>
      <c r="R44" s="99"/>
      <c r="S44" s="99"/>
      <c r="T44" s="99"/>
      <c r="U44" s="99"/>
      <c r="V44" s="99"/>
      <c r="W44" s="99"/>
      <c r="X44" s="99"/>
      <c r="Y44" s="99"/>
      <c r="Z44" s="99"/>
      <c r="AA44" s="99"/>
      <c r="AB44" s="99"/>
      <c r="AC44" s="99"/>
      <c r="AD44" s="99"/>
      <c r="AE44" s="99"/>
      <c r="AF44" s="99"/>
      <c r="AG44" s="99"/>
      <c r="AH44" s="99"/>
    </row>
    <row r="45" spans="5:34">
      <c r="E45" s="3" t="s">
        <v>613</v>
      </c>
      <c r="F45" s="3" t="s">
        <v>584</v>
      </c>
      <c r="G45" s="101" t="s">
        <v>524</v>
      </c>
      <c r="H45" s="101" t="s">
        <v>524</v>
      </c>
      <c r="I45" s="101" t="s">
        <v>524</v>
      </c>
      <c r="J45" s="101" t="s">
        <v>524</v>
      </c>
      <c r="K45" s="214"/>
      <c r="L45" s="214"/>
      <c r="M45" s="214"/>
      <c r="N45" s="214"/>
      <c r="O45" s="215"/>
      <c r="P45" s="99"/>
      <c r="Q45" s="99"/>
      <c r="R45" s="99"/>
      <c r="S45" s="99"/>
      <c r="T45" s="99"/>
      <c r="U45" s="99"/>
      <c r="V45" s="99"/>
      <c r="W45" s="99"/>
      <c r="X45" s="99"/>
      <c r="Y45" s="99"/>
      <c r="Z45" s="99"/>
      <c r="AA45" s="99"/>
      <c r="AB45" s="99"/>
      <c r="AC45" s="99"/>
      <c r="AD45" s="99"/>
      <c r="AE45" s="99"/>
      <c r="AF45" s="99"/>
      <c r="AG45" s="99"/>
      <c r="AH45" s="99"/>
    </row>
    <row r="46" spans="5:34">
      <c r="E46" s="3" t="s">
        <v>614</v>
      </c>
      <c r="F46" s="3" t="s">
        <v>584</v>
      </c>
      <c r="G46" s="101" t="s">
        <v>524</v>
      </c>
      <c r="H46" s="101" t="s">
        <v>524</v>
      </c>
      <c r="I46" s="101" t="s">
        <v>524</v>
      </c>
      <c r="J46" s="101" t="s">
        <v>524</v>
      </c>
      <c r="K46" s="214"/>
      <c r="L46" s="214"/>
      <c r="M46" s="214"/>
      <c r="N46" s="214"/>
      <c r="O46" s="215"/>
      <c r="P46" s="99"/>
      <c r="Q46" s="99"/>
      <c r="R46" s="99"/>
      <c r="S46" s="99"/>
      <c r="T46" s="99"/>
      <c r="U46" s="99"/>
      <c r="V46" s="99"/>
      <c r="W46" s="99"/>
      <c r="X46" s="99"/>
      <c r="Y46" s="99"/>
      <c r="Z46" s="99"/>
      <c r="AA46" s="99"/>
      <c r="AB46" s="99"/>
      <c r="AC46" s="99"/>
      <c r="AD46" s="99"/>
      <c r="AE46" s="99"/>
      <c r="AF46" s="99"/>
      <c r="AG46" s="99"/>
      <c r="AH46" s="99"/>
    </row>
    <row r="47" spans="5:34">
      <c r="E47" s="3" t="s">
        <v>615</v>
      </c>
      <c r="F47" s="3" t="s">
        <v>584</v>
      </c>
      <c r="G47" s="101" t="s">
        <v>524</v>
      </c>
      <c r="H47" s="101" t="s">
        <v>524</v>
      </c>
      <c r="I47" s="101" t="s">
        <v>524</v>
      </c>
      <c r="J47" s="101" t="s">
        <v>524</v>
      </c>
      <c r="K47" s="214"/>
      <c r="L47" s="214"/>
      <c r="M47" s="214"/>
      <c r="N47" s="214"/>
      <c r="O47" s="215"/>
      <c r="P47" s="99"/>
      <c r="Q47" s="99"/>
      <c r="R47" s="99"/>
      <c r="S47" s="99"/>
      <c r="T47" s="99"/>
      <c r="U47" s="99"/>
      <c r="V47" s="99"/>
      <c r="W47" s="99"/>
      <c r="X47" s="99"/>
      <c r="Y47" s="99"/>
      <c r="Z47" s="99"/>
      <c r="AA47" s="99"/>
      <c r="AB47" s="99"/>
      <c r="AC47" s="99"/>
      <c r="AD47" s="99"/>
      <c r="AE47" s="99"/>
      <c r="AF47" s="99"/>
      <c r="AG47" s="99"/>
      <c r="AH47" s="99"/>
    </row>
    <row r="48" spans="5:34">
      <c r="E48" s="3" t="s">
        <v>616</v>
      </c>
      <c r="F48" s="3" t="s">
        <v>584</v>
      </c>
      <c r="G48" s="101" t="s">
        <v>524</v>
      </c>
      <c r="H48" s="101" t="s">
        <v>524</v>
      </c>
      <c r="I48" s="101" t="s">
        <v>524</v>
      </c>
      <c r="J48" s="101" t="s">
        <v>524</v>
      </c>
      <c r="K48" s="214"/>
      <c r="L48" s="214"/>
      <c r="M48" s="214"/>
      <c r="N48" s="214"/>
      <c r="O48" s="215"/>
      <c r="P48" s="99"/>
      <c r="Q48" s="99"/>
      <c r="R48" s="99"/>
      <c r="S48" s="99"/>
      <c r="T48" s="99"/>
      <c r="U48" s="99"/>
      <c r="V48" s="99"/>
      <c r="W48" s="99"/>
      <c r="X48" s="99"/>
      <c r="Y48" s="99"/>
      <c r="Z48" s="99"/>
      <c r="AA48" s="99"/>
      <c r="AB48" s="99"/>
      <c r="AC48" s="99"/>
      <c r="AD48" s="99"/>
      <c r="AE48" s="99"/>
      <c r="AF48" s="99"/>
      <c r="AG48" s="99"/>
      <c r="AH48" s="99"/>
    </row>
    <row r="49" spans="3:34">
      <c r="E49" s="3" t="s">
        <v>617</v>
      </c>
      <c r="F49" s="3" t="s">
        <v>584</v>
      </c>
      <c r="G49" s="101" t="s">
        <v>524</v>
      </c>
      <c r="H49" s="101" t="s">
        <v>524</v>
      </c>
      <c r="I49" s="101" t="s">
        <v>524</v>
      </c>
      <c r="J49" s="101" t="s">
        <v>524</v>
      </c>
      <c r="K49" s="214"/>
      <c r="L49" s="214"/>
      <c r="M49" s="214"/>
      <c r="N49" s="214"/>
      <c r="O49" s="215"/>
      <c r="P49" s="99"/>
      <c r="Q49" s="99"/>
      <c r="R49" s="99"/>
      <c r="S49" s="99"/>
      <c r="T49" s="99"/>
      <c r="U49" s="99"/>
      <c r="V49" s="99"/>
      <c r="W49" s="99"/>
      <c r="X49" s="99"/>
      <c r="Y49" s="99"/>
      <c r="Z49" s="99"/>
      <c r="AA49" s="99"/>
      <c r="AB49" s="99"/>
      <c r="AC49" s="99"/>
      <c r="AD49" s="99"/>
      <c r="AE49" s="99"/>
      <c r="AF49" s="99"/>
      <c r="AG49" s="99"/>
      <c r="AH49" s="99"/>
    </row>
    <row r="50" spans="3:34">
      <c r="E50" s="3" t="s">
        <v>618</v>
      </c>
      <c r="F50" s="3" t="s">
        <v>584</v>
      </c>
      <c r="G50" s="101" t="s">
        <v>524</v>
      </c>
      <c r="H50" s="101" t="s">
        <v>524</v>
      </c>
      <c r="I50" s="101" t="s">
        <v>524</v>
      </c>
      <c r="J50" s="101" t="s">
        <v>524</v>
      </c>
      <c r="K50" s="214"/>
      <c r="L50" s="214"/>
      <c r="M50" s="214"/>
      <c r="N50" s="214"/>
      <c r="O50" s="215"/>
      <c r="P50" s="99"/>
      <c r="Q50" s="99"/>
      <c r="R50" s="99"/>
      <c r="S50" s="99"/>
      <c r="T50" s="99"/>
      <c r="U50" s="99"/>
      <c r="V50" s="99"/>
      <c r="W50" s="99"/>
      <c r="X50" s="99"/>
      <c r="Y50" s="99"/>
      <c r="Z50" s="99"/>
      <c r="AA50" s="99"/>
      <c r="AB50" s="99"/>
      <c r="AC50" s="99"/>
      <c r="AD50" s="99"/>
      <c r="AE50" s="99"/>
      <c r="AF50" s="99"/>
      <c r="AG50" s="99"/>
      <c r="AH50" s="99"/>
    </row>
    <row r="51" spans="3:34">
      <c r="E51" s="3" t="s">
        <v>619</v>
      </c>
      <c r="F51" s="3" t="s">
        <v>584</v>
      </c>
      <c r="G51" s="101" t="s">
        <v>524</v>
      </c>
      <c r="H51" s="101" t="s">
        <v>524</v>
      </c>
      <c r="I51" s="101" t="s">
        <v>524</v>
      </c>
      <c r="J51" s="101" t="s">
        <v>524</v>
      </c>
      <c r="K51" s="214"/>
      <c r="L51" s="214"/>
      <c r="M51" s="214"/>
      <c r="N51" s="214"/>
      <c r="O51" s="215"/>
      <c r="P51" s="99"/>
      <c r="Q51" s="99"/>
      <c r="R51" s="99"/>
      <c r="S51" s="99"/>
      <c r="T51" s="99"/>
      <c r="U51" s="99"/>
      <c r="V51" s="99"/>
      <c r="W51" s="99"/>
      <c r="X51" s="99"/>
      <c r="Y51" s="99"/>
      <c r="Z51" s="99"/>
      <c r="AA51" s="99"/>
      <c r="AB51" s="99"/>
      <c r="AC51" s="99"/>
      <c r="AD51" s="99"/>
      <c r="AE51" s="99"/>
      <c r="AF51" s="99"/>
      <c r="AG51" s="99"/>
      <c r="AH51" s="99"/>
    </row>
    <row r="52" spans="3:34">
      <c r="E52" s="3" t="s">
        <v>620</v>
      </c>
      <c r="F52" s="3" t="s">
        <v>584</v>
      </c>
      <c r="G52" s="101" t="s">
        <v>524</v>
      </c>
      <c r="H52" s="101" t="s">
        <v>524</v>
      </c>
      <c r="I52" s="101" t="s">
        <v>524</v>
      </c>
      <c r="J52" s="101" t="s">
        <v>524</v>
      </c>
      <c r="K52" s="214"/>
      <c r="L52" s="214"/>
      <c r="M52" s="214"/>
      <c r="N52" s="214"/>
      <c r="O52" s="215"/>
      <c r="P52" s="99"/>
      <c r="Q52" s="99"/>
      <c r="R52" s="99"/>
      <c r="S52" s="99"/>
      <c r="T52" s="99"/>
      <c r="U52" s="99"/>
      <c r="V52" s="99"/>
      <c r="W52" s="99"/>
      <c r="X52" s="99"/>
      <c r="Y52" s="99"/>
      <c r="Z52" s="99"/>
      <c r="AA52" s="99"/>
      <c r="AB52" s="99"/>
      <c r="AC52" s="99"/>
      <c r="AD52" s="99"/>
      <c r="AE52" s="99"/>
      <c r="AF52" s="99"/>
      <c r="AG52" s="99"/>
      <c r="AH52" s="99"/>
    </row>
    <row r="53" spans="3:34">
      <c r="E53" s="3" t="s">
        <v>621</v>
      </c>
      <c r="F53" s="3" t="s">
        <v>584</v>
      </c>
      <c r="G53" s="101" t="s">
        <v>524</v>
      </c>
      <c r="H53" s="101" t="s">
        <v>524</v>
      </c>
      <c r="I53" s="101" t="s">
        <v>524</v>
      </c>
      <c r="J53" s="101" t="s">
        <v>524</v>
      </c>
      <c r="K53" s="214"/>
      <c r="L53" s="214"/>
      <c r="M53" s="214"/>
      <c r="N53" s="214"/>
      <c r="O53" s="215"/>
      <c r="P53" s="99"/>
      <c r="Q53" s="99"/>
      <c r="R53" s="99"/>
      <c r="S53" s="99"/>
      <c r="T53" s="99"/>
      <c r="U53" s="99"/>
      <c r="V53" s="99"/>
      <c r="W53" s="99"/>
      <c r="X53" s="99"/>
      <c r="Y53" s="99"/>
      <c r="Z53" s="99"/>
      <c r="AA53" s="99"/>
      <c r="AB53" s="99"/>
      <c r="AC53" s="99"/>
      <c r="AD53" s="99"/>
      <c r="AE53" s="99"/>
      <c r="AF53" s="99"/>
      <c r="AG53" s="99"/>
      <c r="AH53" s="99"/>
    </row>
    <row r="54" spans="3:34">
      <c r="E54" s="3" t="s">
        <v>622</v>
      </c>
      <c r="F54" s="3" t="s">
        <v>584</v>
      </c>
      <c r="G54" s="101" t="s">
        <v>524</v>
      </c>
      <c r="H54" s="101" t="s">
        <v>524</v>
      </c>
      <c r="I54" s="101" t="s">
        <v>524</v>
      </c>
      <c r="J54" s="101" t="s">
        <v>524</v>
      </c>
      <c r="K54" s="214"/>
      <c r="L54" s="214"/>
      <c r="M54" s="214"/>
      <c r="N54" s="214"/>
      <c r="O54" s="215"/>
      <c r="P54" s="99"/>
      <c r="Q54" s="99"/>
      <c r="R54" s="99"/>
      <c r="S54" s="99"/>
      <c r="T54" s="99"/>
      <c r="U54" s="99"/>
      <c r="V54" s="99"/>
      <c r="W54" s="99"/>
      <c r="X54" s="99"/>
      <c r="Y54" s="99"/>
      <c r="Z54" s="99"/>
      <c r="AA54" s="99"/>
      <c r="AB54" s="99"/>
      <c r="AC54" s="99"/>
      <c r="AD54" s="99"/>
      <c r="AE54" s="99"/>
      <c r="AF54" s="99"/>
      <c r="AG54" s="99"/>
      <c r="AH54" s="99"/>
    </row>
    <row r="55" spans="3:34">
      <c r="E55" s="3" t="s">
        <v>623</v>
      </c>
      <c r="F55" s="3" t="s">
        <v>584</v>
      </c>
      <c r="G55" s="101" t="s">
        <v>524</v>
      </c>
      <c r="H55" s="101" t="s">
        <v>524</v>
      </c>
      <c r="I55" s="101" t="s">
        <v>524</v>
      </c>
      <c r="J55" s="101" t="s">
        <v>524</v>
      </c>
      <c r="K55" s="214"/>
      <c r="L55" s="214"/>
      <c r="M55" s="214"/>
      <c r="N55" s="214"/>
      <c r="O55" s="215"/>
      <c r="P55" s="99"/>
      <c r="Q55" s="99"/>
      <c r="R55" s="99"/>
      <c r="S55" s="99"/>
      <c r="T55" s="99"/>
      <c r="U55" s="99"/>
      <c r="V55" s="99"/>
      <c r="W55" s="99"/>
      <c r="X55" s="99"/>
      <c r="Y55" s="99"/>
      <c r="Z55" s="99"/>
      <c r="AA55" s="99"/>
      <c r="AB55" s="99"/>
      <c r="AC55" s="99"/>
      <c r="AD55" s="99"/>
      <c r="AE55" s="99"/>
      <c r="AF55" s="99"/>
      <c r="AG55" s="99"/>
      <c r="AH55" s="99"/>
    </row>
    <row r="56" spans="3:34">
      <c r="E56" s="3" t="s">
        <v>624</v>
      </c>
      <c r="F56" s="3" t="s">
        <v>584</v>
      </c>
      <c r="G56" s="101" t="s">
        <v>524</v>
      </c>
      <c r="H56" s="101" t="s">
        <v>524</v>
      </c>
      <c r="I56" s="101" t="s">
        <v>524</v>
      </c>
      <c r="J56" s="101" t="s">
        <v>524</v>
      </c>
      <c r="K56" s="214"/>
      <c r="L56" s="214"/>
      <c r="M56" s="214"/>
      <c r="N56" s="214"/>
      <c r="O56" s="215"/>
      <c r="P56" s="99"/>
      <c r="Q56" s="99"/>
      <c r="R56" s="99"/>
      <c r="S56" s="99"/>
      <c r="T56" s="99"/>
      <c r="U56" s="99"/>
      <c r="V56" s="99"/>
      <c r="W56" s="99"/>
      <c r="X56" s="99"/>
      <c r="Y56" s="99"/>
      <c r="Z56" s="99"/>
      <c r="AA56" s="99"/>
      <c r="AB56" s="99"/>
      <c r="AC56" s="99"/>
      <c r="AD56" s="99"/>
      <c r="AE56" s="99"/>
      <c r="AF56" s="99"/>
      <c r="AG56" s="99"/>
      <c r="AH56" s="99"/>
    </row>
    <row r="57" spans="3:34">
      <c r="E57" s="3" t="s">
        <v>625</v>
      </c>
      <c r="F57" s="3" t="s">
        <v>584</v>
      </c>
      <c r="G57" s="101" t="s">
        <v>524</v>
      </c>
      <c r="H57" s="101" t="s">
        <v>524</v>
      </c>
      <c r="I57" s="101" t="s">
        <v>524</v>
      </c>
      <c r="J57" s="101" t="s">
        <v>524</v>
      </c>
      <c r="K57" s="214"/>
      <c r="L57" s="214"/>
      <c r="M57" s="214"/>
      <c r="N57" s="214"/>
      <c r="O57" s="215"/>
      <c r="P57" s="99"/>
      <c r="Q57" s="99"/>
      <c r="R57" s="99"/>
      <c r="S57" s="99"/>
      <c r="T57" s="99"/>
      <c r="U57" s="99"/>
      <c r="V57" s="99"/>
      <c r="W57" s="99"/>
      <c r="X57" s="99"/>
      <c r="Y57" s="99"/>
      <c r="Z57" s="99"/>
      <c r="AA57" s="99"/>
      <c r="AB57" s="99"/>
      <c r="AC57" s="99"/>
      <c r="AD57" s="99"/>
      <c r="AE57" s="99"/>
      <c r="AF57" s="99"/>
      <c r="AG57" s="99"/>
      <c r="AH57" s="99"/>
    </row>
    <row r="58" spans="3:34">
      <c r="E58" s="3" t="s">
        <v>626</v>
      </c>
      <c r="F58" s="3" t="s">
        <v>584</v>
      </c>
      <c r="G58" s="101" t="s">
        <v>524</v>
      </c>
      <c r="H58" s="101" t="s">
        <v>524</v>
      </c>
      <c r="I58" s="101" t="s">
        <v>524</v>
      </c>
      <c r="J58" s="101" t="s">
        <v>524</v>
      </c>
      <c r="K58" s="214"/>
      <c r="L58" s="214"/>
      <c r="M58" s="214"/>
      <c r="N58" s="214"/>
      <c r="O58" s="215"/>
      <c r="P58" s="99"/>
      <c r="Q58" s="99"/>
      <c r="R58" s="99"/>
      <c r="S58" s="99"/>
      <c r="T58" s="99"/>
      <c r="U58" s="99"/>
      <c r="V58" s="99"/>
      <c r="W58" s="99"/>
      <c r="X58" s="99"/>
      <c r="Y58" s="99"/>
      <c r="Z58" s="99"/>
      <c r="AA58" s="99"/>
      <c r="AB58" s="99"/>
      <c r="AC58" s="99"/>
      <c r="AD58" s="99"/>
      <c r="AE58" s="99"/>
      <c r="AF58" s="99"/>
      <c r="AG58" s="99"/>
      <c r="AH58" s="99"/>
    </row>
    <row r="59" spans="3:34">
      <c r="E59" s="3" t="s">
        <v>627</v>
      </c>
      <c r="F59" s="3" t="s">
        <v>584</v>
      </c>
      <c r="G59" s="101" t="s">
        <v>524</v>
      </c>
      <c r="H59" s="101" t="s">
        <v>524</v>
      </c>
      <c r="I59" s="101" t="s">
        <v>524</v>
      </c>
      <c r="J59" s="101" t="s">
        <v>524</v>
      </c>
      <c r="K59" s="214"/>
      <c r="L59" s="214"/>
      <c r="M59" s="214"/>
      <c r="N59" s="214"/>
      <c r="O59" s="215"/>
      <c r="P59" s="99"/>
      <c r="Q59" s="99"/>
      <c r="R59" s="99"/>
      <c r="S59" s="99"/>
      <c r="T59" s="99"/>
      <c r="U59" s="99"/>
      <c r="V59" s="99"/>
      <c r="W59" s="99"/>
      <c r="X59" s="99"/>
      <c r="Y59" s="99"/>
      <c r="Z59" s="99"/>
      <c r="AA59" s="99"/>
      <c r="AB59" s="99"/>
      <c r="AC59" s="99"/>
      <c r="AD59" s="99"/>
      <c r="AE59" s="99"/>
      <c r="AF59" s="99"/>
      <c r="AG59" s="99"/>
      <c r="AH59" s="99"/>
    </row>
    <row r="60" spans="3:34">
      <c r="C60" s="3" t="s">
        <v>86</v>
      </c>
      <c r="D60" s="3" t="s">
        <v>94</v>
      </c>
      <c r="E60" s="3" t="s">
        <v>95</v>
      </c>
      <c r="F60" s="3" t="s">
        <v>628</v>
      </c>
      <c r="G60" s="101" t="s">
        <v>524</v>
      </c>
      <c r="H60" s="101" t="s">
        <v>524</v>
      </c>
      <c r="I60" s="101" t="s">
        <v>524</v>
      </c>
      <c r="J60" s="101" t="s">
        <v>524</v>
      </c>
      <c r="K60" s="214">
        <v>119</v>
      </c>
      <c r="L60" s="214">
        <v>156</v>
      </c>
      <c r="M60" s="214">
        <v>253</v>
      </c>
      <c r="N60" s="214">
        <v>305</v>
      </c>
      <c r="O60" s="214">
        <v>273</v>
      </c>
      <c r="P60" s="99"/>
      <c r="Q60" s="99"/>
      <c r="R60" s="99"/>
      <c r="S60" s="99"/>
      <c r="T60" s="99"/>
      <c r="U60" s="99"/>
      <c r="V60" s="99"/>
      <c r="W60" s="99"/>
      <c r="X60" s="99"/>
      <c r="Y60" s="99"/>
      <c r="Z60" s="99"/>
      <c r="AA60" s="99"/>
      <c r="AB60" s="99"/>
      <c r="AC60" s="99"/>
      <c r="AD60" s="99"/>
      <c r="AE60" s="99"/>
      <c r="AF60" s="99"/>
      <c r="AG60" s="99"/>
      <c r="AH60" s="99"/>
    </row>
    <row r="61" spans="3:34">
      <c r="C61" s="3" t="s">
        <v>86</v>
      </c>
      <c r="D61" s="3" t="s">
        <v>96</v>
      </c>
      <c r="E61" s="3" t="s">
        <v>97</v>
      </c>
      <c r="F61" s="3" t="s">
        <v>628</v>
      </c>
      <c r="G61" s="101" t="s">
        <v>524</v>
      </c>
      <c r="H61" s="101" t="s">
        <v>524</v>
      </c>
      <c r="I61" s="101" t="s">
        <v>524</v>
      </c>
      <c r="J61" s="101" t="s">
        <v>524</v>
      </c>
      <c r="K61" s="214">
        <v>63</v>
      </c>
      <c r="L61" s="214">
        <v>132</v>
      </c>
      <c r="M61" s="214">
        <v>110</v>
      </c>
      <c r="N61" s="214">
        <v>130</v>
      </c>
      <c r="O61" s="214">
        <v>182</v>
      </c>
      <c r="P61" s="99"/>
      <c r="Q61" s="99"/>
      <c r="R61" s="99"/>
      <c r="S61" s="99"/>
      <c r="T61" s="99"/>
      <c r="U61" s="99"/>
      <c r="V61" s="99"/>
      <c r="W61" s="99"/>
      <c r="X61" s="99"/>
      <c r="Y61" s="99"/>
      <c r="Z61" s="99"/>
      <c r="AA61" s="99"/>
      <c r="AB61" s="99"/>
      <c r="AC61" s="99"/>
      <c r="AD61" s="99"/>
      <c r="AE61" s="99"/>
      <c r="AF61" s="99"/>
      <c r="AG61" s="99"/>
      <c r="AH61" s="99"/>
    </row>
    <row r="62" spans="3:34">
      <c r="C62" s="3" t="s">
        <v>86</v>
      </c>
      <c r="D62" s="3" t="s">
        <v>98</v>
      </c>
      <c r="E62" s="3" t="s">
        <v>99</v>
      </c>
      <c r="F62" s="3" t="s">
        <v>628</v>
      </c>
      <c r="G62" s="101" t="s">
        <v>524</v>
      </c>
      <c r="H62" s="101" t="s">
        <v>524</v>
      </c>
      <c r="I62" s="101" t="s">
        <v>524</v>
      </c>
      <c r="J62" s="101" t="s">
        <v>524</v>
      </c>
      <c r="K62" s="214">
        <v>91</v>
      </c>
      <c r="L62" s="214">
        <v>13</v>
      </c>
      <c r="M62" s="214">
        <v>80</v>
      </c>
      <c r="N62" s="214">
        <v>4</v>
      </c>
      <c r="O62" s="214" t="s">
        <v>632</v>
      </c>
      <c r="P62" s="99"/>
      <c r="Q62" s="99"/>
      <c r="R62" s="99"/>
      <c r="S62" s="99"/>
      <c r="T62" s="99"/>
      <c r="U62" s="99"/>
      <c r="V62" s="99"/>
      <c r="W62" s="99"/>
      <c r="X62" s="99"/>
      <c r="Y62" s="99"/>
      <c r="Z62" s="99"/>
      <c r="AA62" s="99"/>
      <c r="AB62" s="99"/>
      <c r="AC62" s="99"/>
      <c r="AD62" s="99"/>
      <c r="AE62" s="99"/>
      <c r="AF62" s="99"/>
      <c r="AG62" s="99"/>
      <c r="AH62" s="99"/>
    </row>
    <row r="63" spans="3:34">
      <c r="C63" s="3" t="s">
        <v>86</v>
      </c>
      <c r="D63" s="3" t="s">
        <v>100</v>
      </c>
      <c r="E63" s="3" t="s">
        <v>101</v>
      </c>
      <c r="F63" s="3" t="s">
        <v>628</v>
      </c>
      <c r="G63" s="101" t="s">
        <v>524</v>
      </c>
      <c r="H63" s="101" t="s">
        <v>524</v>
      </c>
      <c r="I63" s="101" t="s">
        <v>524</v>
      </c>
      <c r="J63" s="101" t="s">
        <v>524</v>
      </c>
      <c r="K63" s="214">
        <v>377</v>
      </c>
      <c r="L63" s="214">
        <v>622</v>
      </c>
      <c r="M63" s="214">
        <v>561</v>
      </c>
      <c r="N63" s="214">
        <v>695</v>
      </c>
      <c r="O63" s="214">
        <v>652</v>
      </c>
      <c r="P63" s="99"/>
      <c r="Q63" s="99"/>
      <c r="R63" s="99"/>
      <c r="S63" s="99"/>
      <c r="T63" s="99"/>
      <c r="U63" s="99"/>
      <c r="V63" s="99"/>
      <c r="W63" s="99"/>
      <c r="X63" s="99"/>
      <c r="Y63" s="99"/>
      <c r="Z63" s="99"/>
      <c r="AA63" s="99"/>
      <c r="AB63" s="99"/>
      <c r="AC63" s="99"/>
      <c r="AD63" s="99"/>
      <c r="AE63" s="99"/>
      <c r="AF63" s="99"/>
      <c r="AG63" s="99"/>
      <c r="AH63" s="99"/>
    </row>
    <row r="64" spans="3:34">
      <c r="C64" s="3" t="s">
        <v>86</v>
      </c>
      <c r="D64" s="3" t="s">
        <v>102</v>
      </c>
      <c r="E64" s="3" t="s">
        <v>103</v>
      </c>
      <c r="F64" s="3" t="s">
        <v>628</v>
      </c>
      <c r="G64" s="101" t="s">
        <v>524</v>
      </c>
      <c r="H64" s="101" t="s">
        <v>524</v>
      </c>
      <c r="I64" s="101" t="s">
        <v>524</v>
      </c>
      <c r="J64" s="101" t="s">
        <v>524</v>
      </c>
      <c r="K64" s="214">
        <v>70</v>
      </c>
      <c r="L64" s="214">
        <v>45</v>
      </c>
      <c r="M64" s="214">
        <v>21</v>
      </c>
      <c r="N64" s="214">
        <v>68</v>
      </c>
      <c r="O64" s="214" t="s">
        <v>632</v>
      </c>
      <c r="P64" s="99"/>
      <c r="Q64" s="99"/>
      <c r="R64" s="99"/>
      <c r="S64" s="99"/>
      <c r="T64" s="99"/>
      <c r="U64" s="99"/>
      <c r="V64" s="99"/>
      <c r="W64" s="99"/>
      <c r="X64" s="99"/>
      <c r="Y64" s="99"/>
      <c r="Z64" s="99"/>
      <c r="AA64" s="99"/>
      <c r="AB64" s="99"/>
      <c r="AC64" s="99"/>
      <c r="AD64" s="99"/>
      <c r="AE64" s="99"/>
      <c r="AF64" s="99"/>
      <c r="AG64" s="99"/>
      <c r="AH64" s="99"/>
    </row>
    <row r="65" spans="3:34">
      <c r="C65" s="3" t="s">
        <v>86</v>
      </c>
      <c r="D65" s="3" t="s">
        <v>104</v>
      </c>
      <c r="E65" s="3" t="s">
        <v>105</v>
      </c>
      <c r="F65" s="3" t="s">
        <v>628</v>
      </c>
      <c r="G65" s="101" t="s">
        <v>524</v>
      </c>
      <c r="H65" s="101" t="s">
        <v>524</v>
      </c>
      <c r="I65" s="101" t="s">
        <v>524</v>
      </c>
      <c r="J65" s="101" t="s">
        <v>524</v>
      </c>
      <c r="K65" s="214">
        <v>361</v>
      </c>
      <c r="L65" s="214">
        <v>390</v>
      </c>
      <c r="M65" s="214">
        <v>559</v>
      </c>
      <c r="N65" s="214">
        <v>485</v>
      </c>
      <c r="O65" s="214">
        <v>455</v>
      </c>
      <c r="P65" s="99"/>
      <c r="Q65" s="99"/>
      <c r="R65" s="99"/>
      <c r="S65" s="99"/>
      <c r="T65" s="99"/>
      <c r="U65" s="99"/>
      <c r="V65" s="99"/>
      <c r="W65" s="99"/>
      <c r="X65" s="99"/>
      <c r="Y65" s="99"/>
      <c r="Z65" s="99"/>
      <c r="AA65" s="99"/>
      <c r="AB65" s="99"/>
      <c r="AC65" s="99"/>
      <c r="AD65" s="99"/>
      <c r="AE65" s="99"/>
      <c r="AF65" s="99"/>
      <c r="AG65" s="99"/>
      <c r="AH65" s="99"/>
    </row>
    <row r="66" spans="3:34">
      <c r="C66" s="3" t="s">
        <v>86</v>
      </c>
      <c r="D66" s="3" t="s">
        <v>106</v>
      </c>
      <c r="E66" s="3" t="s">
        <v>107</v>
      </c>
      <c r="F66" s="3" t="s">
        <v>628</v>
      </c>
      <c r="G66" s="101" t="s">
        <v>524</v>
      </c>
      <c r="H66" s="101" t="s">
        <v>524</v>
      </c>
      <c r="I66" s="101" t="s">
        <v>524</v>
      </c>
      <c r="J66" s="101" t="s">
        <v>524</v>
      </c>
      <c r="K66" s="214">
        <v>6</v>
      </c>
      <c r="L66" s="214">
        <v>15</v>
      </c>
      <c r="M66" s="214" t="s">
        <v>632</v>
      </c>
      <c r="N66" s="214">
        <v>66</v>
      </c>
      <c r="O66" s="214">
        <v>91</v>
      </c>
      <c r="P66" s="99"/>
      <c r="Q66" s="99"/>
      <c r="R66" s="99"/>
      <c r="S66" s="99"/>
      <c r="T66" s="99"/>
      <c r="U66" s="99"/>
      <c r="V66" s="99"/>
      <c r="W66" s="99"/>
      <c r="X66" s="99"/>
      <c r="Y66" s="99"/>
      <c r="Z66" s="99"/>
      <c r="AA66" s="99"/>
      <c r="AB66" s="99"/>
      <c r="AC66" s="99"/>
      <c r="AD66" s="99"/>
      <c r="AE66" s="99"/>
      <c r="AF66" s="99"/>
      <c r="AG66" s="99"/>
      <c r="AH66" s="99"/>
    </row>
    <row r="67" spans="3:34">
      <c r="C67" s="3" t="s">
        <v>86</v>
      </c>
      <c r="D67" s="3" t="s">
        <v>108</v>
      </c>
      <c r="E67" s="3" t="s">
        <v>109</v>
      </c>
      <c r="F67" s="3" t="s">
        <v>628</v>
      </c>
      <c r="G67" s="101" t="s">
        <v>524</v>
      </c>
      <c r="H67" s="101" t="s">
        <v>524</v>
      </c>
      <c r="I67" s="101" t="s">
        <v>524</v>
      </c>
      <c r="J67" s="101" t="s">
        <v>524</v>
      </c>
      <c r="K67" s="214">
        <v>316</v>
      </c>
      <c r="L67" s="214">
        <v>387</v>
      </c>
      <c r="M67" s="214">
        <v>487</v>
      </c>
      <c r="N67" s="214">
        <v>253</v>
      </c>
      <c r="O67" s="214">
        <v>170</v>
      </c>
      <c r="P67" s="99"/>
      <c r="Q67" s="99"/>
      <c r="R67" s="99"/>
      <c r="S67" s="99"/>
      <c r="T67" s="99"/>
      <c r="U67" s="99"/>
      <c r="V67" s="99"/>
      <c r="W67" s="99"/>
      <c r="X67" s="99"/>
      <c r="Y67" s="99"/>
      <c r="Z67" s="99"/>
      <c r="AA67" s="99"/>
      <c r="AB67" s="99"/>
      <c r="AC67" s="99"/>
      <c r="AD67" s="99"/>
      <c r="AE67" s="99"/>
      <c r="AF67" s="99"/>
      <c r="AG67" s="99"/>
      <c r="AH67" s="99"/>
    </row>
    <row r="68" spans="3:34">
      <c r="C68" s="3" t="s">
        <v>86</v>
      </c>
      <c r="D68" s="3" t="s">
        <v>110</v>
      </c>
      <c r="E68" s="3" t="s">
        <v>111</v>
      </c>
      <c r="F68" s="3" t="s">
        <v>628</v>
      </c>
      <c r="G68" s="101" t="s">
        <v>524</v>
      </c>
      <c r="H68" s="101" t="s">
        <v>524</v>
      </c>
      <c r="I68" s="101" t="s">
        <v>524</v>
      </c>
      <c r="J68" s="101" t="s">
        <v>524</v>
      </c>
      <c r="K68" s="214">
        <v>293</v>
      </c>
      <c r="L68" s="214">
        <v>92</v>
      </c>
      <c r="M68" s="214">
        <v>111</v>
      </c>
      <c r="N68" s="214">
        <v>428</v>
      </c>
      <c r="O68" s="214">
        <v>690</v>
      </c>
      <c r="P68" s="99"/>
      <c r="Q68" s="99"/>
      <c r="R68" s="99"/>
      <c r="S68" s="99"/>
      <c r="T68" s="99"/>
      <c r="U68" s="99"/>
      <c r="V68" s="99"/>
      <c r="W68" s="99"/>
      <c r="X68" s="99"/>
      <c r="Y68" s="99"/>
      <c r="Z68" s="99"/>
      <c r="AA68" s="99"/>
      <c r="AB68" s="99"/>
      <c r="AC68" s="99"/>
      <c r="AD68" s="99"/>
      <c r="AE68" s="99"/>
      <c r="AF68" s="99"/>
      <c r="AG68" s="99"/>
      <c r="AH68" s="99"/>
    </row>
    <row r="69" spans="3:34">
      <c r="C69" s="3" t="s">
        <v>86</v>
      </c>
      <c r="D69" s="3" t="s">
        <v>112</v>
      </c>
      <c r="E69" s="3" t="s">
        <v>113</v>
      </c>
      <c r="F69" s="3" t="s">
        <v>628</v>
      </c>
      <c r="G69" s="101" t="s">
        <v>524</v>
      </c>
      <c r="H69" s="101" t="s">
        <v>524</v>
      </c>
      <c r="I69" s="101" t="s">
        <v>524</v>
      </c>
      <c r="J69" s="101" t="s">
        <v>524</v>
      </c>
      <c r="K69" s="214">
        <v>408</v>
      </c>
      <c r="L69" s="214">
        <v>447</v>
      </c>
      <c r="M69" s="214">
        <v>428</v>
      </c>
      <c r="N69" s="214">
        <v>551</v>
      </c>
      <c r="O69" s="214">
        <v>559</v>
      </c>
      <c r="P69" s="99"/>
      <c r="Q69" s="99"/>
      <c r="R69" s="99"/>
      <c r="S69" s="99"/>
      <c r="T69" s="99"/>
      <c r="U69" s="99"/>
      <c r="V69" s="99"/>
      <c r="W69" s="99"/>
      <c r="X69" s="99"/>
      <c r="Y69" s="99"/>
      <c r="Z69" s="99"/>
      <c r="AA69" s="99"/>
      <c r="AB69" s="99"/>
      <c r="AC69" s="99"/>
      <c r="AD69" s="99"/>
      <c r="AE69" s="99"/>
      <c r="AF69" s="99"/>
      <c r="AG69" s="99"/>
      <c r="AH69" s="99"/>
    </row>
    <row r="70" spans="3:34">
      <c r="C70" s="3" t="s">
        <v>86</v>
      </c>
      <c r="D70" s="3" t="s">
        <v>114</v>
      </c>
      <c r="E70" s="3" t="s">
        <v>115</v>
      </c>
      <c r="F70" s="3" t="s">
        <v>628</v>
      </c>
      <c r="G70" s="101" t="s">
        <v>524</v>
      </c>
      <c r="H70" s="101" t="s">
        <v>524</v>
      </c>
      <c r="I70" s="101" t="s">
        <v>524</v>
      </c>
      <c r="J70" s="101" t="s">
        <v>524</v>
      </c>
      <c r="K70" s="214">
        <v>489</v>
      </c>
      <c r="L70" s="214">
        <v>605</v>
      </c>
      <c r="M70" s="214">
        <v>667</v>
      </c>
      <c r="N70" s="214">
        <v>661</v>
      </c>
      <c r="O70" s="214">
        <v>534</v>
      </c>
      <c r="P70" s="99"/>
      <c r="Q70" s="99"/>
      <c r="R70" s="99"/>
      <c r="S70" s="99"/>
      <c r="T70" s="99"/>
      <c r="U70" s="99"/>
      <c r="V70" s="99"/>
      <c r="W70" s="99"/>
      <c r="X70" s="99"/>
      <c r="Y70" s="99"/>
      <c r="Z70" s="99"/>
      <c r="AA70" s="99"/>
      <c r="AB70" s="99"/>
      <c r="AC70" s="99"/>
      <c r="AD70" s="99"/>
      <c r="AE70" s="99"/>
      <c r="AF70" s="99"/>
      <c r="AG70" s="99"/>
      <c r="AH70" s="99"/>
    </row>
    <row r="71" spans="3:34">
      <c r="C71" s="3" t="s">
        <v>86</v>
      </c>
      <c r="D71" s="3" t="s">
        <v>116</v>
      </c>
      <c r="E71" s="3" t="s">
        <v>117</v>
      </c>
      <c r="F71" s="3" t="s">
        <v>628</v>
      </c>
      <c r="G71" s="101" t="s">
        <v>524</v>
      </c>
      <c r="H71" s="101" t="s">
        <v>524</v>
      </c>
      <c r="I71" s="101" t="s">
        <v>524</v>
      </c>
      <c r="J71" s="101" t="s">
        <v>524</v>
      </c>
      <c r="K71" s="214">
        <v>523</v>
      </c>
      <c r="L71" s="214">
        <v>450</v>
      </c>
      <c r="M71" s="214">
        <v>450</v>
      </c>
      <c r="N71" s="214">
        <v>532</v>
      </c>
      <c r="O71" s="214">
        <v>546</v>
      </c>
      <c r="P71" s="99"/>
      <c r="Q71" s="99"/>
      <c r="R71" s="99"/>
      <c r="S71" s="99"/>
      <c r="T71" s="99"/>
      <c r="U71" s="99"/>
      <c r="V71" s="99"/>
      <c r="W71" s="99"/>
      <c r="X71" s="99"/>
      <c r="Y71" s="99"/>
      <c r="Z71" s="99"/>
      <c r="AA71" s="99"/>
      <c r="AB71" s="99"/>
      <c r="AC71" s="99"/>
      <c r="AD71" s="99"/>
      <c r="AE71" s="99"/>
      <c r="AF71" s="99"/>
      <c r="AG71" s="99"/>
      <c r="AH71" s="99"/>
    </row>
    <row r="72" spans="3:34">
      <c r="C72" s="3" t="s">
        <v>86</v>
      </c>
      <c r="D72" s="3" t="s">
        <v>118</v>
      </c>
      <c r="E72" s="3" t="s">
        <v>119</v>
      </c>
      <c r="F72" s="3" t="s">
        <v>628</v>
      </c>
      <c r="G72" s="101" t="s">
        <v>524</v>
      </c>
      <c r="H72" s="101" t="s">
        <v>524</v>
      </c>
      <c r="I72" s="101" t="s">
        <v>524</v>
      </c>
      <c r="J72" s="101" t="s">
        <v>524</v>
      </c>
      <c r="K72" s="214">
        <v>328</v>
      </c>
      <c r="L72" s="214">
        <v>221</v>
      </c>
      <c r="M72" s="214">
        <v>367</v>
      </c>
      <c r="N72" s="214">
        <v>396</v>
      </c>
      <c r="O72" s="214">
        <v>455</v>
      </c>
      <c r="P72" s="99"/>
      <c r="Q72" s="99"/>
      <c r="R72" s="99"/>
      <c r="S72" s="99"/>
      <c r="T72" s="99"/>
      <c r="U72" s="99"/>
      <c r="V72" s="99"/>
      <c r="W72" s="99"/>
      <c r="X72" s="99"/>
      <c r="Y72" s="99"/>
      <c r="Z72" s="99"/>
      <c r="AA72" s="99"/>
      <c r="AB72" s="99"/>
      <c r="AC72" s="99"/>
      <c r="AD72" s="99"/>
      <c r="AE72" s="99"/>
      <c r="AF72" s="99"/>
      <c r="AG72" s="99"/>
      <c r="AH72" s="99"/>
    </row>
    <row r="73" spans="3:34">
      <c r="C73" s="3" t="s">
        <v>86</v>
      </c>
      <c r="D73" s="3" t="s">
        <v>120</v>
      </c>
      <c r="E73" s="3" t="s">
        <v>121</v>
      </c>
      <c r="F73" s="3" t="s">
        <v>628</v>
      </c>
      <c r="G73" s="101" t="s">
        <v>524</v>
      </c>
      <c r="H73" s="101" t="s">
        <v>524</v>
      </c>
      <c r="I73" s="101" t="s">
        <v>524</v>
      </c>
      <c r="J73" s="101" t="s">
        <v>524</v>
      </c>
      <c r="K73" s="214">
        <v>236</v>
      </c>
      <c r="L73" s="214">
        <v>262</v>
      </c>
      <c r="M73" s="214">
        <v>216</v>
      </c>
      <c r="N73" s="214">
        <v>387</v>
      </c>
      <c r="O73" s="214">
        <v>455</v>
      </c>
      <c r="P73" s="99"/>
      <c r="Q73" s="99"/>
      <c r="R73" s="99"/>
      <c r="S73" s="99"/>
      <c r="T73" s="99"/>
      <c r="U73" s="99"/>
      <c r="V73" s="99"/>
      <c r="W73" s="99"/>
      <c r="X73" s="99"/>
      <c r="Y73" s="99"/>
      <c r="Z73" s="99"/>
      <c r="AA73" s="99"/>
      <c r="AB73" s="99"/>
      <c r="AC73" s="99"/>
      <c r="AD73" s="99"/>
      <c r="AE73" s="99"/>
      <c r="AF73" s="99"/>
      <c r="AG73" s="99"/>
      <c r="AH73" s="99"/>
    </row>
    <row r="74" spans="3:34">
      <c r="C74" s="3" t="s">
        <v>86</v>
      </c>
      <c r="D74" s="3" t="s">
        <v>122</v>
      </c>
      <c r="E74" s="3" t="s">
        <v>123</v>
      </c>
      <c r="F74" s="3" t="s">
        <v>628</v>
      </c>
      <c r="G74" s="101" t="s">
        <v>524</v>
      </c>
      <c r="H74" s="101" t="s">
        <v>524</v>
      </c>
      <c r="I74" s="101" t="s">
        <v>524</v>
      </c>
      <c r="J74" s="101" t="s">
        <v>524</v>
      </c>
      <c r="K74" s="214" t="s">
        <v>632</v>
      </c>
      <c r="L74" s="214">
        <v>114</v>
      </c>
      <c r="M74" s="214">
        <v>269</v>
      </c>
      <c r="N74" s="214">
        <v>305</v>
      </c>
      <c r="O74" s="214">
        <v>292</v>
      </c>
      <c r="P74" s="99"/>
      <c r="Q74" s="99"/>
      <c r="R74" s="99"/>
      <c r="S74" s="99"/>
      <c r="T74" s="99"/>
      <c r="U74" s="99"/>
      <c r="V74" s="99"/>
      <c r="W74" s="99"/>
      <c r="X74" s="99"/>
      <c r="Y74" s="99"/>
      <c r="Z74" s="99"/>
      <c r="AA74" s="99"/>
      <c r="AB74" s="99"/>
      <c r="AC74" s="99"/>
      <c r="AD74" s="99"/>
      <c r="AE74" s="99"/>
      <c r="AF74" s="99"/>
      <c r="AG74" s="99"/>
      <c r="AH74" s="99"/>
    </row>
    <row r="75" spans="3:34">
      <c r="C75" s="3" t="s">
        <v>86</v>
      </c>
      <c r="D75" s="3" t="s">
        <v>124</v>
      </c>
      <c r="E75" s="3" t="s">
        <v>125</v>
      </c>
      <c r="F75" s="3" t="s">
        <v>628</v>
      </c>
      <c r="G75" s="101" t="s">
        <v>524</v>
      </c>
      <c r="H75" s="101" t="s">
        <v>524</v>
      </c>
      <c r="I75" s="101" t="s">
        <v>524</v>
      </c>
      <c r="J75" s="101" t="s">
        <v>524</v>
      </c>
      <c r="K75" s="214">
        <v>330</v>
      </c>
      <c r="L75" s="214">
        <v>199</v>
      </c>
      <c r="M75" s="214">
        <v>138</v>
      </c>
      <c r="N75" s="214">
        <v>149</v>
      </c>
      <c r="O75" s="214">
        <v>91</v>
      </c>
      <c r="P75" s="99"/>
      <c r="Q75" s="99"/>
      <c r="R75" s="99"/>
      <c r="S75" s="99"/>
      <c r="T75" s="99"/>
      <c r="U75" s="99"/>
      <c r="V75" s="99"/>
      <c r="W75" s="99"/>
      <c r="X75" s="99"/>
      <c r="Y75" s="99"/>
      <c r="Z75" s="99"/>
      <c r="AA75" s="99"/>
      <c r="AB75" s="99"/>
      <c r="AC75" s="99"/>
      <c r="AD75" s="99"/>
      <c r="AE75" s="99"/>
      <c r="AF75" s="99"/>
      <c r="AG75" s="99"/>
      <c r="AH75" s="99"/>
    </row>
    <row r="76" spans="3:34">
      <c r="C76" s="3" t="s">
        <v>86</v>
      </c>
      <c r="D76" s="3" t="s">
        <v>126</v>
      </c>
      <c r="E76" s="3" t="s">
        <v>127</v>
      </c>
      <c r="F76" s="3" t="s">
        <v>628</v>
      </c>
      <c r="G76" s="101" t="s">
        <v>524</v>
      </c>
      <c r="H76" s="101" t="s">
        <v>524</v>
      </c>
      <c r="I76" s="101" t="s">
        <v>524</v>
      </c>
      <c r="J76" s="101" t="s">
        <v>524</v>
      </c>
      <c r="K76" s="214">
        <v>185</v>
      </c>
      <c r="L76" s="214">
        <v>295</v>
      </c>
      <c r="M76" s="214">
        <v>432</v>
      </c>
      <c r="N76" s="214">
        <v>380</v>
      </c>
      <c r="O76" s="214">
        <v>252</v>
      </c>
      <c r="P76" s="99"/>
      <c r="Q76" s="99"/>
      <c r="R76" s="99"/>
      <c r="S76" s="99"/>
      <c r="T76" s="99"/>
      <c r="U76" s="99"/>
      <c r="V76" s="99"/>
      <c r="W76" s="99"/>
      <c r="X76" s="99"/>
      <c r="Y76" s="99"/>
      <c r="Z76" s="99"/>
      <c r="AA76" s="99"/>
      <c r="AB76" s="99"/>
      <c r="AC76" s="99"/>
      <c r="AD76" s="99"/>
      <c r="AE76" s="99"/>
      <c r="AF76" s="99"/>
      <c r="AG76" s="99"/>
      <c r="AH76" s="99"/>
    </row>
    <row r="77" spans="3:34">
      <c r="C77" s="3" t="s">
        <v>86</v>
      </c>
      <c r="D77" s="3" t="s">
        <v>128</v>
      </c>
      <c r="E77" s="3" t="s">
        <v>129</v>
      </c>
      <c r="F77" s="3" t="s">
        <v>628</v>
      </c>
      <c r="G77" s="101" t="s">
        <v>524</v>
      </c>
      <c r="H77" s="101" t="s">
        <v>524</v>
      </c>
      <c r="I77" s="101" t="s">
        <v>524</v>
      </c>
      <c r="J77" s="101" t="s">
        <v>524</v>
      </c>
      <c r="K77" s="214">
        <v>19</v>
      </c>
      <c r="L77" s="214">
        <v>14</v>
      </c>
      <c r="M77" s="214">
        <v>214</v>
      </c>
      <c r="N77" s="214">
        <v>224</v>
      </c>
      <c r="O77" s="214">
        <v>91</v>
      </c>
      <c r="P77" s="99"/>
      <c r="Q77" s="99"/>
      <c r="R77" s="99"/>
      <c r="S77" s="99"/>
      <c r="T77" s="99"/>
      <c r="U77" s="99"/>
      <c r="V77" s="99"/>
      <c r="W77" s="99"/>
      <c r="X77" s="99"/>
      <c r="Y77" s="99"/>
      <c r="Z77" s="99"/>
      <c r="AA77" s="99"/>
      <c r="AB77" s="99"/>
      <c r="AC77" s="99"/>
      <c r="AD77" s="99"/>
      <c r="AE77" s="99"/>
      <c r="AF77" s="99"/>
      <c r="AG77" s="99"/>
      <c r="AH77" s="99"/>
    </row>
    <row r="78" spans="3:34">
      <c r="C78" s="3" t="s">
        <v>86</v>
      </c>
      <c r="D78" s="3" t="s">
        <v>130</v>
      </c>
      <c r="E78" s="3" t="s">
        <v>131</v>
      </c>
      <c r="F78" s="3" t="s">
        <v>628</v>
      </c>
      <c r="G78" s="101" t="s">
        <v>524</v>
      </c>
      <c r="H78" s="101" t="s">
        <v>524</v>
      </c>
      <c r="I78" s="101" t="s">
        <v>524</v>
      </c>
      <c r="J78" s="101" t="s">
        <v>524</v>
      </c>
      <c r="K78" s="214">
        <v>168</v>
      </c>
      <c r="L78" s="214">
        <v>188</v>
      </c>
      <c r="M78" s="214">
        <v>98</v>
      </c>
      <c r="N78" s="214">
        <v>307</v>
      </c>
      <c r="O78" s="214">
        <v>364</v>
      </c>
      <c r="P78" s="99"/>
      <c r="Q78" s="99"/>
      <c r="R78" s="99"/>
      <c r="S78" s="99"/>
      <c r="T78" s="99"/>
      <c r="U78" s="99"/>
      <c r="V78" s="99"/>
      <c r="W78" s="99"/>
      <c r="X78" s="99"/>
      <c r="Y78" s="99"/>
      <c r="Z78" s="99"/>
      <c r="AA78" s="99"/>
      <c r="AB78" s="99"/>
      <c r="AC78" s="99"/>
      <c r="AD78" s="99"/>
      <c r="AE78" s="99"/>
      <c r="AF78" s="99"/>
      <c r="AG78" s="99"/>
      <c r="AH78" s="99"/>
    </row>
    <row r="79" spans="3:34">
      <c r="C79" s="3" t="s">
        <v>86</v>
      </c>
      <c r="D79" s="3" t="s">
        <v>132</v>
      </c>
      <c r="E79" s="3" t="s">
        <v>133</v>
      </c>
      <c r="F79" s="3" t="s">
        <v>628</v>
      </c>
      <c r="G79" s="101" t="s">
        <v>524</v>
      </c>
      <c r="H79" s="101" t="s">
        <v>524</v>
      </c>
      <c r="I79" s="101" t="s">
        <v>524</v>
      </c>
      <c r="J79" s="101" t="s">
        <v>524</v>
      </c>
      <c r="K79" s="214">
        <v>381</v>
      </c>
      <c r="L79" s="214">
        <v>345</v>
      </c>
      <c r="M79" s="214">
        <v>170</v>
      </c>
      <c r="N79" s="214">
        <v>248</v>
      </c>
      <c r="O79" s="214">
        <v>273</v>
      </c>
      <c r="P79" s="99"/>
      <c r="Q79" s="99"/>
      <c r="R79" s="99"/>
      <c r="S79" s="99"/>
      <c r="T79" s="99"/>
      <c r="U79" s="99"/>
      <c r="V79" s="99"/>
      <c r="W79" s="99"/>
      <c r="X79" s="99"/>
      <c r="Y79" s="99"/>
      <c r="Z79" s="99"/>
      <c r="AA79" s="99"/>
      <c r="AB79" s="99"/>
      <c r="AC79" s="99"/>
      <c r="AD79" s="99"/>
      <c r="AE79" s="99"/>
      <c r="AF79" s="99"/>
      <c r="AG79" s="99"/>
      <c r="AH79" s="99"/>
    </row>
    <row r="80" spans="3:34">
      <c r="C80" s="3" t="s">
        <v>86</v>
      </c>
      <c r="D80" s="3" t="s">
        <v>134</v>
      </c>
      <c r="E80" s="3" t="s">
        <v>135</v>
      </c>
      <c r="F80" s="3" t="s">
        <v>628</v>
      </c>
      <c r="G80" s="101" t="s">
        <v>524</v>
      </c>
      <c r="H80" s="101" t="s">
        <v>524</v>
      </c>
      <c r="I80" s="101" t="s">
        <v>524</v>
      </c>
      <c r="J80" s="101" t="s">
        <v>524</v>
      </c>
      <c r="K80" s="214">
        <v>389</v>
      </c>
      <c r="L80" s="214">
        <v>557</v>
      </c>
      <c r="M80" s="214">
        <v>475</v>
      </c>
      <c r="N80" s="214">
        <v>517</v>
      </c>
      <c r="O80" s="214">
        <v>637</v>
      </c>
      <c r="P80" s="99"/>
      <c r="Q80" s="99"/>
      <c r="R80" s="99"/>
      <c r="S80" s="99"/>
      <c r="T80" s="99"/>
      <c r="U80" s="99"/>
      <c r="V80" s="99"/>
      <c r="W80" s="99"/>
      <c r="X80" s="99"/>
      <c r="Y80" s="99"/>
      <c r="Z80" s="99"/>
      <c r="AA80" s="99"/>
      <c r="AB80" s="99"/>
      <c r="AC80" s="99"/>
      <c r="AD80" s="99"/>
      <c r="AE80" s="99"/>
      <c r="AF80" s="99"/>
      <c r="AG80" s="99"/>
      <c r="AH80" s="99"/>
    </row>
    <row r="81" spans="3:34">
      <c r="C81" s="3" t="s">
        <v>86</v>
      </c>
      <c r="D81" s="3" t="s">
        <v>136</v>
      </c>
      <c r="E81" s="3" t="s">
        <v>137</v>
      </c>
      <c r="F81" s="3" t="s">
        <v>628</v>
      </c>
      <c r="G81" s="101" t="s">
        <v>524</v>
      </c>
      <c r="H81" s="101" t="s">
        <v>524</v>
      </c>
      <c r="I81" s="101" t="s">
        <v>524</v>
      </c>
      <c r="J81" s="101" t="s">
        <v>524</v>
      </c>
      <c r="K81" s="214">
        <v>229</v>
      </c>
      <c r="L81" s="214">
        <v>350</v>
      </c>
      <c r="M81" s="214">
        <v>333</v>
      </c>
      <c r="N81" s="214">
        <v>497</v>
      </c>
      <c r="O81" s="214">
        <v>455</v>
      </c>
      <c r="P81" s="99"/>
      <c r="Q81" s="99"/>
      <c r="R81" s="99"/>
      <c r="S81" s="99"/>
      <c r="T81" s="99"/>
      <c r="U81" s="99"/>
      <c r="V81" s="99"/>
      <c r="W81" s="99"/>
      <c r="X81" s="99"/>
      <c r="Y81" s="99"/>
      <c r="Z81" s="99"/>
      <c r="AA81" s="99"/>
      <c r="AB81" s="99"/>
      <c r="AC81" s="99"/>
      <c r="AD81" s="99"/>
      <c r="AE81" s="99"/>
      <c r="AF81" s="99"/>
      <c r="AG81" s="99"/>
      <c r="AH81" s="99"/>
    </row>
    <row r="82" spans="3:34">
      <c r="C82" s="3" t="s">
        <v>86</v>
      </c>
      <c r="D82" s="3" t="s">
        <v>138</v>
      </c>
      <c r="E82" s="3" t="s">
        <v>139</v>
      </c>
      <c r="F82" s="3" t="s">
        <v>628</v>
      </c>
      <c r="G82" s="101" t="s">
        <v>524</v>
      </c>
      <c r="H82" s="101" t="s">
        <v>524</v>
      </c>
      <c r="I82" s="101" t="s">
        <v>524</v>
      </c>
      <c r="J82" s="101" t="s">
        <v>524</v>
      </c>
      <c r="K82" s="214">
        <v>339</v>
      </c>
      <c r="L82" s="214">
        <v>331</v>
      </c>
      <c r="M82" s="214">
        <v>326</v>
      </c>
      <c r="N82" s="214">
        <v>391</v>
      </c>
      <c r="O82" s="214">
        <v>182</v>
      </c>
      <c r="P82" s="99"/>
      <c r="Q82" s="99"/>
      <c r="R82" s="99"/>
      <c r="S82" s="99"/>
      <c r="T82" s="99"/>
      <c r="U82" s="99"/>
      <c r="V82" s="99"/>
      <c r="W82" s="99"/>
      <c r="X82" s="99"/>
      <c r="Y82" s="99"/>
      <c r="Z82" s="99"/>
      <c r="AA82" s="99"/>
      <c r="AB82" s="99"/>
      <c r="AC82" s="99"/>
      <c r="AD82" s="99"/>
      <c r="AE82" s="99"/>
      <c r="AF82" s="99"/>
      <c r="AG82" s="99"/>
      <c r="AH82" s="99"/>
    </row>
    <row r="83" spans="3:34">
      <c r="C83" s="3" t="s">
        <v>86</v>
      </c>
      <c r="D83" s="3" t="s">
        <v>140</v>
      </c>
      <c r="E83" s="3" t="s">
        <v>141</v>
      </c>
      <c r="F83" s="3" t="s">
        <v>628</v>
      </c>
      <c r="G83" s="101" t="s">
        <v>524</v>
      </c>
      <c r="H83" s="101" t="s">
        <v>524</v>
      </c>
      <c r="I83" s="101" t="s">
        <v>524</v>
      </c>
      <c r="J83" s="101" t="s">
        <v>524</v>
      </c>
      <c r="K83" s="214">
        <v>405</v>
      </c>
      <c r="L83" s="214">
        <v>375</v>
      </c>
      <c r="M83" s="214">
        <v>374</v>
      </c>
      <c r="N83" s="214">
        <v>422</v>
      </c>
      <c r="O83" s="214">
        <v>395</v>
      </c>
      <c r="P83" s="99"/>
      <c r="Q83" s="99"/>
      <c r="R83" s="99"/>
      <c r="S83" s="99"/>
      <c r="T83" s="99"/>
      <c r="U83" s="99"/>
      <c r="V83" s="99"/>
      <c r="W83" s="99"/>
      <c r="X83" s="99"/>
      <c r="Y83" s="99"/>
      <c r="Z83" s="99"/>
      <c r="AA83" s="99"/>
      <c r="AB83" s="99"/>
      <c r="AC83" s="99"/>
      <c r="AD83" s="99"/>
      <c r="AE83" s="99"/>
      <c r="AF83" s="99"/>
      <c r="AG83" s="99"/>
      <c r="AH83" s="99"/>
    </row>
    <row r="84" spans="3:34">
      <c r="C84" s="3" t="s">
        <v>86</v>
      </c>
      <c r="D84" s="3" t="s">
        <v>142</v>
      </c>
      <c r="E84" s="3" t="s">
        <v>143</v>
      </c>
      <c r="F84" s="3" t="s">
        <v>628</v>
      </c>
      <c r="G84" s="101" t="s">
        <v>524</v>
      </c>
      <c r="H84" s="101" t="s">
        <v>524</v>
      </c>
      <c r="I84" s="101" t="s">
        <v>524</v>
      </c>
      <c r="J84" s="101" t="s">
        <v>524</v>
      </c>
      <c r="K84" s="214">
        <v>252</v>
      </c>
      <c r="L84" s="214">
        <v>301</v>
      </c>
      <c r="M84" s="214">
        <v>192</v>
      </c>
      <c r="N84" s="214">
        <v>130</v>
      </c>
      <c r="O84" s="214">
        <v>202</v>
      </c>
      <c r="P84" s="99"/>
      <c r="Q84" s="99"/>
      <c r="R84" s="99"/>
      <c r="S84" s="99"/>
      <c r="T84" s="99"/>
      <c r="U84" s="99"/>
      <c r="V84" s="99"/>
      <c r="W84" s="99"/>
      <c r="X84" s="99"/>
      <c r="Y84" s="99"/>
      <c r="Z84" s="99"/>
      <c r="AA84" s="99"/>
      <c r="AB84" s="99"/>
      <c r="AC84" s="99"/>
      <c r="AD84" s="99"/>
      <c r="AE84" s="99"/>
      <c r="AF84" s="99"/>
      <c r="AG84" s="99"/>
      <c r="AH84" s="99"/>
    </row>
    <row r="85" spans="3:34">
      <c r="C85" s="3" t="s">
        <v>86</v>
      </c>
      <c r="D85" s="3" t="s">
        <v>144</v>
      </c>
      <c r="E85" s="3" t="s">
        <v>145</v>
      </c>
      <c r="F85" s="3" t="s">
        <v>628</v>
      </c>
      <c r="G85" s="101" t="s">
        <v>524</v>
      </c>
      <c r="H85" s="101" t="s">
        <v>524</v>
      </c>
      <c r="I85" s="101" t="s">
        <v>524</v>
      </c>
      <c r="J85" s="101" t="s">
        <v>524</v>
      </c>
      <c r="K85" s="214">
        <v>145</v>
      </c>
      <c r="L85" s="214">
        <v>258</v>
      </c>
      <c r="M85" s="214">
        <v>166</v>
      </c>
      <c r="N85" s="214">
        <v>178</v>
      </c>
      <c r="O85" s="214">
        <v>182</v>
      </c>
      <c r="P85" s="99"/>
      <c r="Q85" s="99"/>
      <c r="R85" s="99"/>
      <c r="S85" s="99"/>
      <c r="T85" s="99"/>
      <c r="U85" s="99"/>
      <c r="V85" s="99"/>
      <c r="W85" s="99"/>
      <c r="X85" s="99"/>
      <c r="Y85" s="99"/>
      <c r="Z85" s="99"/>
      <c r="AA85" s="99"/>
      <c r="AB85" s="99"/>
      <c r="AC85" s="99"/>
      <c r="AD85" s="99"/>
      <c r="AE85" s="99"/>
      <c r="AF85" s="99"/>
      <c r="AG85" s="99"/>
      <c r="AH85" s="99"/>
    </row>
    <row r="86" spans="3:34">
      <c r="C86" s="3" t="s">
        <v>86</v>
      </c>
      <c r="D86" s="3" t="s">
        <v>146</v>
      </c>
      <c r="E86" s="3" t="s">
        <v>147</v>
      </c>
      <c r="F86" s="3" t="s">
        <v>628</v>
      </c>
      <c r="G86" s="101" t="s">
        <v>524</v>
      </c>
      <c r="H86" s="101" t="s">
        <v>524</v>
      </c>
      <c r="I86" s="101" t="s">
        <v>524</v>
      </c>
      <c r="J86" s="101" t="s">
        <v>524</v>
      </c>
      <c r="K86" s="214">
        <v>265</v>
      </c>
      <c r="L86" s="214">
        <v>447</v>
      </c>
      <c r="M86" s="214">
        <v>528</v>
      </c>
      <c r="N86" s="214">
        <v>441</v>
      </c>
      <c r="O86" s="214">
        <v>362</v>
      </c>
      <c r="P86" s="99"/>
      <c r="Q86" s="99"/>
      <c r="R86" s="99"/>
      <c r="S86" s="99"/>
      <c r="T86" s="99"/>
      <c r="U86" s="99"/>
      <c r="V86" s="99"/>
      <c r="W86" s="99"/>
      <c r="X86" s="99"/>
      <c r="Y86" s="99"/>
      <c r="Z86" s="99"/>
      <c r="AA86" s="99"/>
      <c r="AB86" s="99"/>
      <c r="AC86" s="99"/>
      <c r="AD86" s="99"/>
      <c r="AE86" s="99"/>
      <c r="AF86" s="99"/>
      <c r="AG86" s="99"/>
      <c r="AH86" s="99"/>
    </row>
    <row r="87" spans="3:34">
      <c r="C87" s="3" t="s">
        <v>86</v>
      </c>
      <c r="D87" s="3" t="s">
        <v>148</v>
      </c>
      <c r="E87" s="3" t="s">
        <v>149</v>
      </c>
      <c r="F87" s="3" t="s">
        <v>628</v>
      </c>
      <c r="G87" s="101" t="s">
        <v>524</v>
      </c>
      <c r="H87" s="101" t="s">
        <v>524</v>
      </c>
      <c r="I87" s="101" t="s">
        <v>524</v>
      </c>
      <c r="J87" s="101" t="s">
        <v>524</v>
      </c>
      <c r="K87" s="214">
        <v>260</v>
      </c>
      <c r="L87" s="214">
        <v>292</v>
      </c>
      <c r="M87" s="214">
        <v>96</v>
      </c>
      <c r="N87" s="214">
        <v>91</v>
      </c>
      <c r="O87" s="214">
        <v>91</v>
      </c>
      <c r="P87" s="99"/>
      <c r="Q87" s="99"/>
      <c r="R87" s="99"/>
      <c r="S87" s="99"/>
      <c r="T87" s="99"/>
      <c r="U87" s="99"/>
      <c r="V87" s="99"/>
      <c r="W87" s="99"/>
      <c r="X87" s="99"/>
      <c r="Y87" s="99"/>
      <c r="Z87" s="99"/>
      <c r="AA87" s="99"/>
      <c r="AB87" s="99"/>
      <c r="AC87" s="99"/>
      <c r="AD87" s="99"/>
      <c r="AE87" s="99"/>
      <c r="AF87" s="99"/>
      <c r="AG87" s="99"/>
      <c r="AH87" s="99"/>
    </row>
    <row r="88" spans="3:34">
      <c r="C88" s="3" t="s">
        <v>86</v>
      </c>
      <c r="D88" s="3" t="s">
        <v>150</v>
      </c>
      <c r="E88" s="3" t="s">
        <v>151</v>
      </c>
      <c r="F88" s="3" t="s">
        <v>628</v>
      </c>
      <c r="G88" s="101" t="s">
        <v>524</v>
      </c>
      <c r="H88" s="101" t="s">
        <v>524</v>
      </c>
      <c r="I88" s="101" t="s">
        <v>524</v>
      </c>
      <c r="J88" s="101" t="s">
        <v>524</v>
      </c>
      <c r="K88" s="214">
        <v>19</v>
      </c>
      <c r="L88" s="214">
        <v>65</v>
      </c>
      <c r="M88" s="214">
        <v>163</v>
      </c>
      <c r="N88" s="214">
        <v>201</v>
      </c>
      <c r="O88" s="214">
        <v>253</v>
      </c>
      <c r="P88" s="99"/>
      <c r="Q88" s="99"/>
      <c r="R88" s="99"/>
      <c r="S88" s="99"/>
      <c r="T88" s="99"/>
      <c r="U88" s="99"/>
      <c r="V88" s="99"/>
      <c r="W88" s="99"/>
      <c r="X88" s="99"/>
      <c r="Y88" s="99"/>
      <c r="Z88" s="99"/>
      <c r="AA88" s="99"/>
      <c r="AB88" s="99"/>
      <c r="AC88" s="99"/>
      <c r="AD88" s="99"/>
      <c r="AE88" s="99"/>
      <c r="AF88" s="99"/>
      <c r="AG88" s="99"/>
      <c r="AH88" s="99"/>
    </row>
    <row r="89" spans="3:34">
      <c r="C89" s="3" t="s">
        <v>86</v>
      </c>
      <c r="D89" s="3" t="s">
        <v>152</v>
      </c>
      <c r="E89" s="3" t="s">
        <v>153</v>
      </c>
      <c r="F89" s="3" t="s">
        <v>628</v>
      </c>
      <c r="G89" s="101" t="s">
        <v>524</v>
      </c>
      <c r="H89" s="101" t="s">
        <v>524</v>
      </c>
      <c r="I89" s="101" t="s">
        <v>524</v>
      </c>
      <c r="J89" s="101" t="s">
        <v>524</v>
      </c>
      <c r="K89" s="214">
        <v>285</v>
      </c>
      <c r="L89" s="214">
        <v>322</v>
      </c>
      <c r="M89" s="214">
        <v>343</v>
      </c>
      <c r="N89" s="214">
        <v>480</v>
      </c>
      <c r="O89" s="214">
        <v>546</v>
      </c>
      <c r="P89" s="99"/>
      <c r="Q89" s="99"/>
      <c r="R89" s="99"/>
      <c r="S89" s="99"/>
      <c r="T89" s="99"/>
      <c r="U89" s="99"/>
      <c r="V89" s="99"/>
      <c r="W89" s="99"/>
      <c r="X89" s="99"/>
      <c r="Y89" s="99"/>
      <c r="Z89" s="99"/>
      <c r="AA89" s="99"/>
      <c r="AB89" s="99"/>
      <c r="AC89" s="99"/>
      <c r="AD89" s="99"/>
      <c r="AE89" s="99"/>
      <c r="AF89" s="99"/>
      <c r="AG89" s="99"/>
      <c r="AH89" s="99"/>
    </row>
    <row r="90" spans="3:34">
      <c r="C90" s="3" t="s">
        <v>86</v>
      </c>
      <c r="D90" s="3" t="s">
        <v>154</v>
      </c>
      <c r="E90" s="3" t="s">
        <v>155</v>
      </c>
      <c r="F90" s="3" t="s">
        <v>628</v>
      </c>
      <c r="G90" s="101" t="s">
        <v>524</v>
      </c>
      <c r="H90" s="101" t="s">
        <v>524</v>
      </c>
      <c r="I90" s="101" t="s">
        <v>524</v>
      </c>
      <c r="J90" s="101" t="s">
        <v>524</v>
      </c>
      <c r="K90" s="214">
        <v>17</v>
      </c>
      <c r="L90" s="214" t="s">
        <v>632</v>
      </c>
      <c r="M90" s="214" t="s">
        <v>632</v>
      </c>
      <c r="N90" s="214">
        <v>16</v>
      </c>
      <c r="O90" s="214">
        <v>91</v>
      </c>
      <c r="P90" s="99"/>
      <c r="Q90" s="99"/>
      <c r="R90" s="99"/>
      <c r="S90" s="99"/>
      <c r="T90" s="99"/>
      <c r="U90" s="99"/>
      <c r="V90" s="99"/>
      <c r="W90" s="99"/>
      <c r="X90" s="99"/>
      <c r="Y90" s="99"/>
      <c r="Z90" s="99"/>
      <c r="AA90" s="99"/>
      <c r="AB90" s="99"/>
      <c r="AC90" s="99"/>
      <c r="AD90" s="99"/>
      <c r="AE90" s="99"/>
      <c r="AF90" s="99"/>
      <c r="AG90" s="99"/>
      <c r="AH90" s="99"/>
    </row>
    <row r="91" spans="3:34">
      <c r="C91" s="3" t="s">
        <v>86</v>
      </c>
      <c r="D91" s="3" t="s">
        <v>156</v>
      </c>
      <c r="E91" s="3" t="s">
        <v>157</v>
      </c>
      <c r="F91" s="3" t="s">
        <v>628</v>
      </c>
      <c r="G91" s="101" t="s">
        <v>524</v>
      </c>
      <c r="H91" s="101" t="s">
        <v>524</v>
      </c>
      <c r="I91" s="101" t="s">
        <v>524</v>
      </c>
      <c r="J91" s="101" t="s">
        <v>524</v>
      </c>
      <c r="K91" s="214">
        <v>83</v>
      </c>
      <c r="L91" s="214">
        <v>27</v>
      </c>
      <c r="M91" s="214">
        <v>65</v>
      </c>
      <c r="N91" s="214" t="s">
        <v>632</v>
      </c>
      <c r="O91" s="214" t="s">
        <v>632</v>
      </c>
      <c r="P91" s="99"/>
      <c r="Q91" s="99"/>
      <c r="R91" s="99"/>
      <c r="S91" s="99"/>
      <c r="T91" s="99"/>
      <c r="U91" s="99"/>
      <c r="V91" s="99"/>
      <c r="W91" s="99"/>
      <c r="X91" s="99"/>
      <c r="Y91" s="99"/>
      <c r="Z91" s="99"/>
      <c r="AA91" s="99"/>
      <c r="AB91" s="99"/>
      <c r="AC91" s="99"/>
      <c r="AD91" s="99"/>
      <c r="AE91" s="99"/>
      <c r="AF91" s="99"/>
      <c r="AG91" s="99"/>
      <c r="AH91" s="99"/>
    </row>
    <row r="92" spans="3:34">
      <c r="C92" s="3" t="s">
        <v>86</v>
      </c>
      <c r="D92" s="3" t="s">
        <v>158</v>
      </c>
      <c r="E92" s="3" t="s">
        <v>159</v>
      </c>
      <c r="F92" s="3" t="s">
        <v>628</v>
      </c>
      <c r="G92" s="101" t="s">
        <v>524</v>
      </c>
      <c r="H92" s="101" t="s">
        <v>524</v>
      </c>
      <c r="I92" s="101" t="s">
        <v>524</v>
      </c>
      <c r="J92" s="101" t="s">
        <v>524</v>
      </c>
      <c r="K92" s="214">
        <v>91</v>
      </c>
      <c r="L92" s="214">
        <v>49</v>
      </c>
      <c r="M92" s="214">
        <v>81</v>
      </c>
      <c r="N92" s="214">
        <v>116</v>
      </c>
      <c r="O92" s="214">
        <v>91</v>
      </c>
      <c r="P92" s="99"/>
      <c r="Q92" s="99"/>
      <c r="R92" s="99"/>
      <c r="S92" s="99"/>
      <c r="T92" s="99"/>
      <c r="U92" s="99"/>
      <c r="V92" s="99"/>
      <c r="W92" s="99"/>
      <c r="X92" s="99"/>
      <c r="Y92" s="99"/>
      <c r="Z92" s="99"/>
      <c r="AA92" s="99"/>
      <c r="AB92" s="99"/>
      <c r="AC92" s="99"/>
      <c r="AD92" s="99"/>
      <c r="AE92" s="99"/>
      <c r="AF92" s="99"/>
      <c r="AG92" s="99"/>
      <c r="AH92" s="99"/>
    </row>
    <row r="93" spans="3:34">
      <c r="C93" s="3" t="s">
        <v>86</v>
      </c>
      <c r="D93" s="3" t="s">
        <v>160</v>
      </c>
      <c r="E93" s="3" t="s">
        <v>161</v>
      </c>
      <c r="F93" s="3" t="s">
        <v>628</v>
      </c>
      <c r="G93" s="101" t="s">
        <v>524</v>
      </c>
      <c r="H93" s="101" t="s">
        <v>524</v>
      </c>
      <c r="I93" s="101" t="s">
        <v>524</v>
      </c>
      <c r="J93" s="101" t="s">
        <v>524</v>
      </c>
      <c r="K93" s="214">
        <v>135</v>
      </c>
      <c r="L93" s="214">
        <v>151</v>
      </c>
      <c r="M93" s="214">
        <v>285</v>
      </c>
      <c r="N93" s="214">
        <v>247</v>
      </c>
      <c r="O93" s="214">
        <v>245</v>
      </c>
      <c r="P93" s="99"/>
      <c r="Q93" s="99"/>
      <c r="R93" s="99"/>
      <c r="S93" s="99"/>
      <c r="T93" s="99"/>
      <c r="U93" s="99"/>
      <c r="V93" s="99"/>
      <c r="W93" s="99"/>
      <c r="X93" s="99"/>
      <c r="Y93" s="99"/>
      <c r="Z93" s="99"/>
      <c r="AA93" s="99"/>
      <c r="AB93" s="99"/>
      <c r="AC93" s="99"/>
      <c r="AD93" s="99"/>
      <c r="AE93" s="99"/>
      <c r="AF93" s="99"/>
      <c r="AG93" s="99"/>
      <c r="AH93" s="99"/>
    </row>
    <row r="94" spans="3:34">
      <c r="C94" s="3" t="s">
        <v>86</v>
      </c>
      <c r="D94" s="3" t="s">
        <v>162</v>
      </c>
      <c r="E94" s="3" t="s">
        <v>163</v>
      </c>
      <c r="F94" s="3" t="s">
        <v>628</v>
      </c>
      <c r="G94" s="101" t="s">
        <v>524</v>
      </c>
      <c r="H94" s="101" t="s">
        <v>524</v>
      </c>
      <c r="I94" s="101" t="s">
        <v>524</v>
      </c>
      <c r="J94" s="101" t="s">
        <v>524</v>
      </c>
      <c r="K94" s="214">
        <v>124</v>
      </c>
      <c r="L94" s="214">
        <v>178</v>
      </c>
      <c r="M94" s="214">
        <v>167</v>
      </c>
      <c r="N94" s="214">
        <v>223</v>
      </c>
      <c r="O94" s="214">
        <v>255</v>
      </c>
      <c r="P94" s="99"/>
      <c r="Q94" s="99"/>
      <c r="R94" s="99"/>
      <c r="S94" s="99"/>
      <c r="T94" s="99"/>
      <c r="U94" s="99"/>
      <c r="V94" s="99"/>
      <c r="W94" s="99"/>
      <c r="X94" s="99"/>
      <c r="Y94" s="99"/>
      <c r="Z94" s="99"/>
      <c r="AA94" s="99"/>
      <c r="AB94" s="99"/>
      <c r="AC94" s="99"/>
      <c r="AD94" s="99"/>
      <c r="AE94" s="99"/>
      <c r="AF94" s="99"/>
      <c r="AG94" s="99"/>
      <c r="AH94" s="99"/>
    </row>
    <row r="95" spans="3:34">
      <c r="C95" s="3" t="s">
        <v>86</v>
      </c>
      <c r="D95" s="3" t="s">
        <v>164</v>
      </c>
      <c r="E95" s="3" t="s">
        <v>165</v>
      </c>
      <c r="F95" s="3" t="s">
        <v>628</v>
      </c>
      <c r="G95" s="101" t="s">
        <v>524</v>
      </c>
      <c r="H95" s="101" t="s">
        <v>524</v>
      </c>
      <c r="I95" s="101" t="s">
        <v>524</v>
      </c>
      <c r="J95" s="101" t="s">
        <v>524</v>
      </c>
      <c r="K95" s="214">
        <v>233</v>
      </c>
      <c r="L95" s="214">
        <v>116</v>
      </c>
      <c r="M95" s="214">
        <v>205</v>
      </c>
      <c r="N95" s="214">
        <v>246</v>
      </c>
      <c r="O95" s="214">
        <v>273</v>
      </c>
      <c r="P95" s="99"/>
      <c r="Q95" s="99"/>
      <c r="R95" s="99"/>
      <c r="S95" s="99"/>
      <c r="T95" s="99"/>
      <c r="U95" s="99"/>
      <c r="V95" s="99"/>
      <c r="W95" s="99"/>
      <c r="X95" s="99"/>
      <c r="Y95" s="99"/>
      <c r="Z95" s="99"/>
      <c r="AA95" s="99"/>
      <c r="AB95" s="99"/>
      <c r="AC95" s="99"/>
      <c r="AD95" s="99"/>
      <c r="AE95" s="99"/>
      <c r="AF95" s="99"/>
      <c r="AG95" s="99"/>
      <c r="AH95" s="99"/>
    </row>
    <row r="96" spans="3:34">
      <c r="C96" s="3" t="s">
        <v>86</v>
      </c>
      <c r="D96" s="3" t="s">
        <v>166</v>
      </c>
      <c r="E96" s="3" t="s">
        <v>167</v>
      </c>
      <c r="F96" s="3" t="s">
        <v>628</v>
      </c>
      <c r="G96" s="101" t="s">
        <v>524</v>
      </c>
      <c r="H96" s="101" t="s">
        <v>524</v>
      </c>
      <c r="I96" s="101" t="s">
        <v>524</v>
      </c>
      <c r="J96" s="101" t="s">
        <v>524</v>
      </c>
      <c r="K96" s="214">
        <v>74</v>
      </c>
      <c r="L96" s="214">
        <v>176</v>
      </c>
      <c r="M96" s="214">
        <v>285</v>
      </c>
      <c r="N96" s="214">
        <v>223</v>
      </c>
      <c r="O96" s="214">
        <v>182</v>
      </c>
      <c r="P96" s="99"/>
      <c r="Q96" s="99"/>
      <c r="R96" s="99"/>
      <c r="S96" s="99"/>
      <c r="T96" s="99"/>
      <c r="U96" s="99"/>
      <c r="V96" s="99"/>
      <c r="W96" s="99"/>
      <c r="X96" s="99"/>
      <c r="Y96" s="99"/>
      <c r="Z96" s="99"/>
      <c r="AA96" s="99"/>
      <c r="AB96" s="99"/>
      <c r="AC96" s="99"/>
      <c r="AD96" s="99"/>
      <c r="AE96" s="99"/>
      <c r="AF96" s="99"/>
      <c r="AG96" s="99"/>
      <c r="AH96" s="99"/>
    </row>
    <row r="97" spans="3:34">
      <c r="C97" s="3" t="s">
        <v>86</v>
      </c>
      <c r="D97" s="3" t="s">
        <v>168</v>
      </c>
      <c r="E97" s="3" t="s">
        <v>169</v>
      </c>
      <c r="F97" s="3" t="s">
        <v>628</v>
      </c>
      <c r="G97" s="101" t="s">
        <v>524</v>
      </c>
      <c r="H97" s="101" t="s">
        <v>524</v>
      </c>
      <c r="I97" s="101" t="s">
        <v>524</v>
      </c>
      <c r="J97" s="101" t="s">
        <v>524</v>
      </c>
      <c r="K97" s="214">
        <v>709</v>
      </c>
      <c r="L97" s="214">
        <v>777</v>
      </c>
      <c r="M97" s="214">
        <v>971</v>
      </c>
      <c r="N97" s="214">
        <v>1560</v>
      </c>
      <c r="O97" s="214">
        <v>1692</v>
      </c>
      <c r="P97" s="99"/>
      <c r="Q97" s="99"/>
      <c r="R97" s="99"/>
      <c r="S97" s="99"/>
      <c r="T97" s="99"/>
      <c r="U97" s="99"/>
      <c r="V97" s="99"/>
      <c r="W97" s="99"/>
      <c r="X97" s="99"/>
      <c r="Y97" s="99"/>
      <c r="Z97" s="99"/>
      <c r="AA97" s="99"/>
      <c r="AB97" s="99"/>
      <c r="AC97" s="99"/>
      <c r="AD97" s="99"/>
      <c r="AE97" s="99"/>
      <c r="AF97" s="99"/>
      <c r="AG97" s="99"/>
      <c r="AH97" s="99"/>
    </row>
    <row r="98" spans="3:34">
      <c r="C98" s="3" t="s">
        <v>86</v>
      </c>
      <c r="D98" s="3" t="s">
        <v>170</v>
      </c>
      <c r="E98" s="3" t="s">
        <v>171</v>
      </c>
      <c r="F98" s="3" t="s">
        <v>628</v>
      </c>
      <c r="G98" s="101" t="s">
        <v>524</v>
      </c>
      <c r="H98" s="101" t="s">
        <v>524</v>
      </c>
      <c r="I98" s="101" t="s">
        <v>524</v>
      </c>
      <c r="J98" s="101" t="s">
        <v>524</v>
      </c>
      <c r="K98" s="214">
        <v>631</v>
      </c>
      <c r="L98" s="214">
        <v>595</v>
      </c>
      <c r="M98" s="214">
        <v>644</v>
      </c>
      <c r="N98" s="214">
        <v>462</v>
      </c>
      <c r="O98" s="214">
        <v>636</v>
      </c>
      <c r="P98" s="99"/>
      <c r="Q98" s="99"/>
      <c r="R98" s="99"/>
      <c r="S98" s="99"/>
      <c r="T98" s="99"/>
      <c r="U98" s="99"/>
      <c r="V98" s="99"/>
      <c r="W98" s="99"/>
      <c r="X98" s="99"/>
      <c r="Y98" s="99"/>
      <c r="Z98" s="99"/>
      <c r="AA98" s="99"/>
      <c r="AB98" s="99"/>
      <c r="AC98" s="99"/>
      <c r="AD98" s="99"/>
      <c r="AE98" s="99"/>
      <c r="AF98" s="99"/>
      <c r="AG98" s="99"/>
      <c r="AH98" s="99"/>
    </row>
    <row r="99" spans="3:34">
      <c r="C99" s="3" t="s">
        <v>86</v>
      </c>
      <c r="D99" s="3" t="s">
        <v>172</v>
      </c>
      <c r="E99" s="3" t="s">
        <v>173</v>
      </c>
      <c r="F99" s="3" t="s">
        <v>628</v>
      </c>
      <c r="G99" s="101" t="s">
        <v>524</v>
      </c>
      <c r="H99" s="101" t="s">
        <v>524</v>
      </c>
      <c r="I99" s="101" t="s">
        <v>524</v>
      </c>
      <c r="J99" s="101" t="s">
        <v>524</v>
      </c>
      <c r="K99" s="214">
        <v>118</v>
      </c>
      <c r="L99" s="214">
        <v>172</v>
      </c>
      <c r="M99" s="214">
        <v>113</v>
      </c>
      <c r="N99" s="214">
        <v>273</v>
      </c>
      <c r="O99" s="214">
        <v>375</v>
      </c>
      <c r="P99" s="99"/>
      <c r="Q99" s="99"/>
      <c r="R99" s="99"/>
      <c r="S99" s="99"/>
      <c r="T99" s="99"/>
      <c r="U99" s="99"/>
      <c r="V99" s="99"/>
      <c r="W99" s="99"/>
      <c r="X99" s="99"/>
      <c r="Y99" s="99"/>
      <c r="Z99" s="99"/>
      <c r="AA99" s="99"/>
      <c r="AB99" s="99"/>
      <c r="AC99" s="99"/>
      <c r="AD99" s="99"/>
      <c r="AE99" s="99"/>
      <c r="AF99" s="99"/>
      <c r="AG99" s="99"/>
      <c r="AH99" s="99"/>
    </row>
    <row r="100" spans="3:34">
      <c r="C100" s="3" t="s">
        <v>86</v>
      </c>
      <c r="D100" s="3" t="s">
        <v>174</v>
      </c>
      <c r="E100" s="3" t="s">
        <v>175</v>
      </c>
      <c r="F100" s="3" t="s">
        <v>628</v>
      </c>
      <c r="G100" s="101" t="s">
        <v>524</v>
      </c>
      <c r="H100" s="101" t="s">
        <v>524</v>
      </c>
      <c r="I100" s="101" t="s">
        <v>524</v>
      </c>
      <c r="J100" s="101" t="s">
        <v>524</v>
      </c>
      <c r="K100" s="214">
        <v>720</v>
      </c>
      <c r="L100" s="214">
        <v>608</v>
      </c>
      <c r="M100" s="214">
        <v>530</v>
      </c>
      <c r="N100" s="214">
        <v>944</v>
      </c>
      <c r="O100" s="214">
        <v>759</v>
      </c>
      <c r="P100" s="99"/>
      <c r="Q100" s="99"/>
      <c r="R100" s="99"/>
      <c r="S100" s="99"/>
      <c r="T100" s="99"/>
      <c r="U100" s="99"/>
      <c r="V100" s="99"/>
      <c r="W100" s="99"/>
      <c r="X100" s="99"/>
      <c r="Y100" s="99"/>
      <c r="Z100" s="99"/>
      <c r="AA100" s="99"/>
      <c r="AB100" s="99"/>
      <c r="AC100" s="99"/>
      <c r="AD100" s="99"/>
      <c r="AE100" s="99"/>
      <c r="AF100" s="99"/>
      <c r="AG100" s="99"/>
      <c r="AH100" s="99"/>
    </row>
    <row r="101" spans="3:34">
      <c r="C101" s="3" t="s">
        <v>86</v>
      </c>
      <c r="D101" s="3" t="s">
        <v>176</v>
      </c>
      <c r="E101" s="3" t="s">
        <v>177</v>
      </c>
      <c r="F101" s="3" t="s">
        <v>628</v>
      </c>
      <c r="G101" s="101" t="s">
        <v>524</v>
      </c>
      <c r="H101" s="101" t="s">
        <v>524</v>
      </c>
      <c r="I101" s="101" t="s">
        <v>524</v>
      </c>
      <c r="J101" s="101" t="s">
        <v>524</v>
      </c>
      <c r="K101" s="214">
        <v>115</v>
      </c>
      <c r="L101" s="214">
        <v>92</v>
      </c>
      <c r="M101" s="214">
        <v>72</v>
      </c>
      <c r="N101" s="214">
        <v>107</v>
      </c>
      <c r="O101" s="214">
        <v>193</v>
      </c>
      <c r="P101" s="99"/>
      <c r="Q101" s="99"/>
      <c r="R101" s="99"/>
      <c r="S101" s="99"/>
      <c r="T101" s="99"/>
      <c r="U101" s="99"/>
      <c r="V101" s="99"/>
      <c r="W101" s="99"/>
      <c r="X101" s="99"/>
      <c r="Y101" s="99"/>
      <c r="Z101" s="99"/>
      <c r="AA101" s="99"/>
      <c r="AB101" s="99"/>
      <c r="AC101" s="99"/>
      <c r="AD101" s="99"/>
      <c r="AE101" s="99"/>
      <c r="AF101" s="99"/>
      <c r="AG101" s="99"/>
      <c r="AH101" s="99"/>
    </row>
    <row r="102" spans="3:34">
      <c r="C102" s="3" t="s">
        <v>86</v>
      </c>
      <c r="D102" s="3" t="s">
        <v>178</v>
      </c>
      <c r="E102" s="3" t="s">
        <v>179</v>
      </c>
      <c r="F102" s="3" t="s">
        <v>628</v>
      </c>
      <c r="G102" s="101" t="s">
        <v>524</v>
      </c>
      <c r="H102" s="101" t="s">
        <v>524</v>
      </c>
      <c r="I102" s="101" t="s">
        <v>524</v>
      </c>
      <c r="J102" s="101" t="s">
        <v>524</v>
      </c>
      <c r="K102" s="214">
        <v>182</v>
      </c>
      <c r="L102" s="214">
        <v>363</v>
      </c>
      <c r="M102" s="214">
        <v>464</v>
      </c>
      <c r="N102" s="214">
        <v>335</v>
      </c>
      <c r="O102" s="214">
        <v>358</v>
      </c>
      <c r="P102" s="99"/>
      <c r="Q102" s="99"/>
      <c r="R102" s="99"/>
      <c r="S102" s="99"/>
      <c r="T102" s="99"/>
      <c r="U102" s="99"/>
      <c r="V102" s="99"/>
      <c r="W102" s="99"/>
      <c r="X102" s="99"/>
      <c r="Y102" s="99"/>
      <c r="Z102" s="99"/>
      <c r="AA102" s="99"/>
      <c r="AB102" s="99"/>
      <c r="AC102" s="99"/>
      <c r="AD102" s="99"/>
      <c r="AE102" s="99"/>
      <c r="AF102" s="99"/>
      <c r="AG102" s="99"/>
      <c r="AH102" s="99"/>
    </row>
    <row r="103" spans="3:34">
      <c r="C103" s="3" t="s">
        <v>86</v>
      </c>
      <c r="D103" s="3" t="s">
        <v>180</v>
      </c>
      <c r="E103" s="3" t="s">
        <v>181</v>
      </c>
      <c r="F103" s="3" t="s">
        <v>628</v>
      </c>
      <c r="G103" s="101" t="s">
        <v>524</v>
      </c>
      <c r="H103" s="101" t="s">
        <v>524</v>
      </c>
      <c r="I103" s="101" t="s">
        <v>524</v>
      </c>
      <c r="J103" s="101" t="s">
        <v>524</v>
      </c>
      <c r="K103" s="214">
        <v>554</v>
      </c>
      <c r="L103" s="214">
        <v>260</v>
      </c>
      <c r="M103" s="214">
        <v>272</v>
      </c>
      <c r="N103" s="214">
        <v>318</v>
      </c>
      <c r="O103" s="214">
        <v>168</v>
      </c>
      <c r="P103" s="99"/>
      <c r="Q103" s="99"/>
      <c r="R103" s="99"/>
      <c r="S103" s="99"/>
      <c r="T103" s="99"/>
      <c r="U103" s="99"/>
      <c r="V103" s="99"/>
      <c r="W103" s="99"/>
      <c r="X103" s="99"/>
      <c r="Y103" s="99"/>
      <c r="Z103" s="99"/>
      <c r="AA103" s="99"/>
      <c r="AB103" s="99"/>
      <c r="AC103" s="99"/>
      <c r="AD103" s="99"/>
      <c r="AE103" s="99"/>
      <c r="AF103" s="99"/>
      <c r="AG103" s="99"/>
      <c r="AH103" s="99"/>
    </row>
    <row r="104" spans="3:34">
      <c r="C104" s="3" t="s">
        <v>86</v>
      </c>
      <c r="D104" s="3" t="s">
        <v>182</v>
      </c>
      <c r="E104" s="3" t="s">
        <v>183</v>
      </c>
      <c r="F104" s="3" t="s">
        <v>628</v>
      </c>
      <c r="G104" s="101" t="s">
        <v>524</v>
      </c>
      <c r="H104" s="101" t="s">
        <v>524</v>
      </c>
      <c r="I104" s="101" t="s">
        <v>524</v>
      </c>
      <c r="J104" s="101" t="s">
        <v>524</v>
      </c>
      <c r="K104" s="214">
        <v>249</v>
      </c>
      <c r="L104" s="214">
        <v>336</v>
      </c>
      <c r="M104" s="214">
        <v>276</v>
      </c>
      <c r="N104" s="214">
        <v>305</v>
      </c>
      <c r="O104" s="214">
        <v>278</v>
      </c>
      <c r="P104" s="99"/>
      <c r="Q104" s="99"/>
      <c r="R104" s="99"/>
      <c r="S104" s="99"/>
      <c r="T104" s="99"/>
      <c r="U104" s="99"/>
      <c r="V104" s="99"/>
      <c r="W104" s="99"/>
      <c r="X104" s="99"/>
      <c r="Y104" s="99"/>
      <c r="Z104" s="99"/>
      <c r="AA104" s="99"/>
      <c r="AB104" s="99"/>
      <c r="AC104" s="99"/>
      <c r="AD104" s="99"/>
      <c r="AE104" s="99"/>
      <c r="AF104" s="99"/>
      <c r="AG104" s="99"/>
      <c r="AH104" s="99"/>
    </row>
    <row r="105" spans="3:34">
      <c r="C105" s="3" t="s">
        <v>86</v>
      </c>
      <c r="D105" s="3" t="s">
        <v>184</v>
      </c>
      <c r="E105" s="3" t="s">
        <v>185</v>
      </c>
      <c r="F105" s="3" t="s">
        <v>628</v>
      </c>
      <c r="G105" s="101" t="s">
        <v>524</v>
      </c>
      <c r="H105" s="101" t="s">
        <v>524</v>
      </c>
      <c r="I105" s="101" t="s">
        <v>524</v>
      </c>
      <c r="J105" s="101" t="s">
        <v>524</v>
      </c>
      <c r="K105" s="214">
        <v>97</v>
      </c>
      <c r="L105" s="214">
        <v>184</v>
      </c>
      <c r="M105" s="214">
        <v>273</v>
      </c>
      <c r="N105" s="214">
        <v>238</v>
      </c>
      <c r="O105" s="214">
        <v>300</v>
      </c>
      <c r="P105" s="99"/>
      <c r="Q105" s="99"/>
      <c r="R105" s="99"/>
      <c r="S105" s="99"/>
      <c r="T105" s="99"/>
      <c r="U105" s="99"/>
      <c r="V105" s="99"/>
      <c r="W105" s="99"/>
      <c r="X105" s="99"/>
      <c r="Y105" s="99"/>
      <c r="Z105" s="99"/>
      <c r="AA105" s="99"/>
      <c r="AB105" s="99"/>
      <c r="AC105" s="99"/>
      <c r="AD105" s="99"/>
      <c r="AE105" s="99"/>
      <c r="AF105" s="99"/>
      <c r="AG105" s="99"/>
      <c r="AH105" s="99"/>
    </row>
    <row r="106" spans="3:34">
      <c r="C106" s="3" t="s">
        <v>86</v>
      </c>
      <c r="D106" s="3" t="s">
        <v>186</v>
      </c>
      <c r="E106" s="3" t="s">
        <v>187</v>
      </c>
      <c r="F106" s="3" t="s">
        <v>628</v>
      </c>
      <c r="G106" s="101" t="s">
        <v>524</v>
      </c>
      <c r="H106" s="101" t="s">
        <v>524</v>
      </c>
      <c r="I106" s="101" t="s">
        <v>524</v>
      </c>
      <c r="J106" s="101" t="s">
        <v>524</v>
      </c>
      <c r="K106" s="214">
        <v>169</v>
      </c>
      <c r="L106" s="214">
        <v>201</v>
      </c>
      <c r="M106" s="214">
        <v>356</v>
      </c>
      <c r="N106" s="214">
        <v>246</v>
      </c>
      <c r="O106" s="214">
        <v>176</v>
      </c>
      <c r="P106" s="99"/>
      <c r="Q106" s="99"/>
      <c r="R106" s="99"/>
      <c r="S106" s="99"/>
      <c r="T106" s="99"/>
      <c r="U106" s="99"/>
      <c r="V106" s="99"/>
      <c r="W106" s="99"/>
      <c r="X106" s="99"/>
      <c r="Y106" s="99"/>
      <c r="Z106" s="99"/>
      <c r="AA106" s="99"/>
      <c r="AB106" s="99"/>
      <c r="AC106" s="99"/>
      <c r="AD106" s="99"/>
      <c r="AE106" s="99"/>
      <c r="AF106" s="99"/>
      <c r="AG106" s="99"/>
      <c r="AH106" s="99"/>
    </row>
    <row r="107" spans="3:34">
      <c r="C107" s="3" t="s">
        <v>86</v>
      </c>
      <c r="D107" s="3" t="s">
        <v>188</v>
      </c>
      <c r="E107" s="3" t="s">
        <v>189</v>
      </c>
      <c r="F107" s="3" t="s">
        <v>628</v>
      </c>
      <c r="G107" s="101" t="s">
        <v>524</v>
      </c>
      <c r="H107" s="101" t="s">
        <v>524</v>
      </c>
      <c r="I107" s="101" t="s">
        <v>524</v>
      </c>
      <c r="J107" s="101" t="s">
        <v>524</v>
      </c>
      <c r="K107" s="214" t="s">
        <v>632</v>
      </c>
      <c r="L107" s="214" t="s">
        <v>632</v>
      </c>
      <c r="M107" s="214" t="s">
        <v>632</v>
      </c>
      <c r="N107" s="214" t="s">
        <v>632</v>
      </c>
      <c r="O107" s="214" t="s">
        <v>632</v>
      </c>
      <c r="P107" s="99"/>
      <c r="Q107" s="99"/>
      <c r="R107" s="99"/>
      <c r="S107" s="99"/>
      <c r="T107" s="99"/>
      <c r="U107" s="99"/>
      <c r="V107" s="99"/>
      <c r="W107" s="99"/>
      <c r="X107" s="99"/>
      <c r="Y107" s="99"/>
      <c r="Z107" s="99"/>
      <c r="AA107" s="99"/>
      <c r="AB107" s="99"/>
      <c r="AC107" s="99"/>
      <c r="AD107" s="99"/>
      <c r="AE107" s="99"/>
      <c r="AF107" s="99"/>
      <c r="AG107" s="99"/>
      <c r="AH107" s="99"/>
    </row>
    <row r="108" spans="3:34">
      <c r="C108" s="3" t="s">
        <v>86</v>
      </c>
      <c r="D108" s="3" t="s">
        <v>190</v>
      </c>
      <c r="E108" s="3" t="s">
        <v>191</v>
      </c>
      <c r="F108" s="3" t="s">
        <v>628</v>
      </c>
      <c r="G108" s="101" t="s">
        <v>524</v>
      </c>
      <c r="H108" s="101" t="s">
        <v>524</v>
      </c>
      <c r="I108" s="101" t="s">
        <v>524</v>
      </c>
      <c r="J108" s="101" t="s">
        <v>524</v>
      </c>
      <c r="K108" s="214">
        <v>221</v>
      </c>
      <c r="L108" s="214">
        <v>278</v>
      </c>
      <c r="M108" s="214">
        <v>263</v>
      </c>
      <c r="N108" s="214">
        <v>123</v>
      </c>
      <c r="O108" s="214">
        <v>126</v>
      </c>
      <c r="P108" s="99"/>
      <c r="Q108" s="99"/>
      <c r="R108" s="99"/>
      <c r="S108" s="99"/>
      <c r="T108" s="99"/>
      <c r="U108" s="99"/>
      <c r="V108" s="99"/>
      <c r="W108" s="99"/>
      <c r="X108" s="99"/>
      <c r="Y108" s="99"/>
      <c r="Z108" s="99"/>
      <c r="AA108" s="99"/>
      <c r="AB108" s="99"/>
      <c r="AC108" s="99"/>
      <c r="AD108" s="99"/>
      <c r="AE108" s="99"/>
      <c r="AF108" s="99"/>
      <c r="AG108" s="99"/>
      <c r="AH108" s="99"/>
    </row>
    <row r="109" spans="3:34">
      <c r="C109" s="3" t="s">
        <v>86</v>
      </c>
      <c r="D109" s="3" t="s">
        <v>192</v>
      </c>
      <c r="E109" s="3" t="s">
        <v>193</v>
      </c>
      <c r="F109" s="3" t="s">
        <v>628</v>
      </c>
      <c r="G109" s="101" t="s">
        <v>524</v>
      </c>
      <c r="H109" s="101" t="s">
        <v>524</v>
      </c>
      <c r="I109" s="101" t="s">
        <v>524</v>
      </c>
      <c r="J109" s="101" t="s">
        <v>524</v>
      </c>
      <c r="K109" s="214">
        <v>145</v>
      </c>
      <c r="L109" s="214">
        <v>176</v>
      </c>
      <c r="M109" s="214">
        <v>272</v>
      </c>
      <c r="N109" s="214">
        <v>220</v>
      </c>
      <c r="O109" s="214">
        <v>314</v>
      </c>
      <c r="P109" s="99"/>
      <c r="Q109" s="99"/>
      <c r="R109" s="99"/>
      <c r="S109" s="99"/>
      <c r="T109" s="99"/>
      <c r="U109" s="99"/>
      <c r="V109" s="99"/>
      <c r="W109" s="99"/>
      <c r="X109" s="99"/>
      <c r="Y109" s="99"/>
      <c r="Z109" s="99"/>
      <c r="AA109" s="99"/>
      <c r="AB109" s="99"/>
      <c r="AC109" s="99"/>
      <c r="AD109" s="99"/>
      <c r="AE109" s="99"/>
      <c r="AF109" s="99"/>
      <c r="AG109" s="99"/>
      <c r="AH109" s="99"/>
    </row>
    <row r="110" spans="3:34">
      <c r="C110" s="3" t="s">
        <v>86</v>
      </c>
      <c r="D110" s="3" t="s">
        <v>194</v>
      </c>
      <c r="E110" s="3" t="s">
        <v>195</v>
      </c>
      <c r="F110" s="3" t="s">
        <v>628</v>
      </c>
      <c r="G110" s="101" t="s">
        <v>524</v>
      </c>
      <c r="H110" s="101" t="s">
        <v>524</v>
      </c>
      <c r="I110" s="101" t="s">
        <v>524</v>
      </c>
      <c r="J110" s="101" t="s">
        <v>524</v>
      </c>
      <c r="K110" s="214">
        <v>498</v>
      </c>
      <c r="L110" s="214">
        <v>650</v>
      </c>
      <c r="M110" s="214">
        <v>789</v>
      </c>
      <c r="N110" s="214">
        <v>921</v>
      </c>
      <c r="O110" s="214">
        <v>1411</v>
      </c>
      <c r="P110" s="99"/>
      <c r="Q110" s="99"/>
      <c r="R110" s="99"/>
      <c r="S110" s="99"/>
      <c r="T110" s="99"/>
      <c r="U110" s="99"/>
      <c r="V110" s="99"/>
      <c r="W110" s="99"/>
      <c r="X110" s="99"/>
      <c r="Y110" s="99"/>
      <c r="Z110" s="99"/>
      <c r="AA110" s="99"/>
      <c r="AB110" s="99"/>
      <c r="AC110" s="99"/>
      <c r="AD110" s="99"/>
      <c r="AE110" s="99"/>
      <c r="AF110" s="99"/>
      <c r="AG110" s="99"/>
      <c r="AH110" s="99"/>
    </row>
    <row r="111" spans="3:34">
      <c r="C111" s="3" t="s">
        <v>86</v>
      </c>
      <c r="D111" s="3" t="s">
        <v>196</v>
      </c>
      <c r="E111" s="3" t="s">
        <v>197</v>
      </c>
      <c r="F111" s="3" t="s">
        <v>628</v>
      </c>
      <c r="G111" s="101" t="s">
        <v>524</v>
      </c>
      <c r="H111" s="101" t="s">
        <v>524</v>
      </c>
      <c r="I111" s="101" t="s">
        <v>524</v>
      </c>
      <c r="J111" s="101" t="s">
        <v>524</v>
      </c>
      <c r="K111" s="214">
        <v>168</v>
      </c>
      <c r="L111" s="214">
        <v>161</v>
      </c>
      <c r="M111" s="214">
        <v>78</v>
      </c>
      <c r="N111" s="214">
        <v>210</v>
      </c>
      <c r="O111" s="214">
        <v>570</v>
      </c>
      <c r="P111" s="99"/>
      <c r="Q111" s="99"/>
      <c r="R111" s="99"/>
      <c r="S111" s="99"/>
      <c r="T111" s="99"/>
      <c r="U111" s="99"/>
      <c r="V111" s="99"/>
      <c r="W111" s="99"/>
      <c r="X111" s="99"/>
      <c r="Y111" s="99"/>
      <c r="Z111" s="99"/>
      <c r="AA111" s="99"/>
      <c r="AB111" s="99"/>
      <c r="AC111" s="99"/>
      <c r="AD111" s="99"/>
      <c r="AE111" s="99"/>
      <c r="AF111" s="99"/>
      <c r="AG111" s="99"/>
      <c r="AH111" s="99"/>
    </row>
    <row r="112" spans="3:34">
      <c r="C112" s="3" t="s">
        <v>86</v>
      </c>
      <c r="D112" s="3" t="s">
        <v>198</v>
      </c>
      <c r="E112" s="3" t="s">
        <v>199</v>
      </c>
      <c r="F112" s="3" t="s">
        <v>628</v>
      </c>
      <c r="G112" s="101" t="s">
        <v>524</v>
      </c>
      <c r="H112" s="101" t="s">
        <v>524</v>
      </c>
      <c r="I112" s="101" t="s">
        <v>524</v>
      </c>
      <c r="J112" s="101" t="s">
        <v>524</v>
      </c>
      <c r="K112" s="214">
        <v>161</v>
      </c>
      <c r="L112" s="214">
        <v>47</v>
      </c>
      <c r="M112" s="214">
        <v>92</v>
      </c>
      <c r="N112" s="214">
        <v>184</v>
      </c>
      <c r="O112" s="214">
        <v>141</v>
      </c>
      <c r="P112" s="99"/>
      <c r="Q112" s="99"/>
      <c r="R112" s="99"/>
      <c r="S112" s="99"/>
      <c r="T112" s="99"/>
      <c r="U112" s="99"/>
      <c r="V112" s="99"/>
      <c r="W112" s="99"/>
      <c r="X112" s="99"/>
      <c r="Y112" s="99"/>
      <c r="Z112" s="99"/>
      <c r="AA112" s="99"/>
      <c r="AB112" s="99"/>
      <c r="AC112" s="99"/>
      <c r="AD112" s="99"/>
      <c r="AE112" s="99"/>
      <c r="AF112" s="99"/>
      <c r="AG112" s="99"/>
      <c r="AH112" s="99"/>
    </row>
    <row r="113" spans="3:34">
      <c r="C113" s="3" t="s">
        <v>86</v>
      </c>
      <c r="D113" s="3" t="s">
        <v>200</v>
      </c>
      <c r="E113" s="3" t="s">
        <v>201</v>
      </c>
      <c r="F113" s="3" t="s">
        <v>628</v>
      </c>
      <c r="G113" s="101" t="s">
        <v>524</v>
      </c>
      <c r="H113" s="101" t="s">
        <v>524</v>
      </c>
      <c r="I113" s="101" t="s">
        <v>524</v>
      </c>
      <c r="J113" s="101" t="s">
        <v>524</v>
      </c>
      <c r="K113" s="214">
        <v>685</v>
      </c>
      <c r="L113" s="214">
        <v>456</v>
      </c>
      <c r="M113" s="214">
        <v>414</v>
      </c>
      <c r="N113" s="214">
        <v>468</v>
      </c>
      <c r="O113" s="214">
        <v>689</v>
      </c>
      <c r="P113" s="99"/>
      <c r="Q113" s="99"/>
      <c r="R113" s="99"/>
      <c r="S113" s="99"/>
      <c r="T113" s="99"/>
      <c r="U113" s="99"/>
      <c r="V113" s="99"/>
      <c r="W113" s="99"/>
      <c r="X113" s="99"/>
      <c r="Y113" s="99"/>
      <c r="Z113" s="99"/>
      <c r="AA113" s="99"/>
      <c r="AB113" s="99"/>
      <c r="AC113" s="99"/>
      <c r="AD113" s="99"/>
      <c r="AE113" s="99"/>
      <c r="AF113" s="99"/>
      <c r="AG113" s="99"/>
      <c r="AH113" s="99"/>
    </row>
    <row r="114" spans="3:34">
      <c r="C114" s="3" t="s">
        <v>86</v>
      </c>
      <c r="D114" s="3" t="s">
        <v>202</v>
      </c>
      <c r="E114" s="3" t="s">
        <v>203</v>
      </c>
      <c r="F114" s="3" t="s">
        <v>628</v>
      </c>
      <c r="G114" s="101" t="s">
        <v>524</v>
      </c>
      <c r="H114" s="101" t="s">
        <v>524</v>
      </c>
      <c r="I114" s="101" t="s">
        <v>524</v>
      </c>
      <c r="J114" s="101" t="s">
        <v>524</v>
      </c>
      <c r="K114" s="214">
        <v>152</v>
      </c>
      <c r="L114" s="214">
        <v>202</v>
      </c>
      <c r="M114" s="214">
        <v>292</v>
      </c>
      <c r="N114" s="214">
        <v>330</v>
      </c>
      <c r="O114" s="214">
        <v>200</v>
      </c>
      <c r="P114" s="99"/>
      <c r="Q114" s="99"/>
      <c r="R114" s="99"/>
      <c r="S114" s="99"/>
      <c r="T114" s="99"/>
      <c r="U114" s="99"/>
      <c r="V114" s="99"/>
      <c r="W114" s="99"/>
      <c r="X114" s="99"/>
      <c r="Y114" s="99"/>
      <c r="Z114" s="99"/>
      <c r="AA114" s="99"/>
      <c r="AB114" s="99"/>
      <c r="AC114" s="99"/>
      <c r="AD114" s="99"/>
      <c r="AE114" s="99"/>
      <c r="AF114" s="99"/>
      <c r="AG114" s="99"/>
      <c r="AH114" s="99"/>
    </row>
    <row r="115" spans="3:34">
      <c r="C115" s="3" t="s">
        <v>86</v>
      </c>
      <c r="D115" s="3" t="s">
        <v>204</v>
      </c>
      <c r="E115" s="3" t="s">
        <v>205</v>
      </c>
      <c r="F115" s="3" t="s">
        <v>628</v>
      </c>
      <c r="G115" s="101" t="s">
        <v>524</v>
      </c>
      <c r="H115" s="101" t="s">
        <v>524</v>
      </c>
      <c r="I115" s="101" t="s">
        <v>524</v>
      </c>
      <c r="J115" s="101" t="s">
        <v>524</v>
      </c>
      <c r="K115" s="214">
        <v>1072</v>
      </c>
      <c r="L115" s="214">
        <v>884</v>
      </c>
      <c r="M115" s="214">
        <v>1069</v>
      </c>
      <c r="N115" s="214">
        <v>1126</v>
      </c>
      <c r="O115" s="214">
        <v>825</v>
      </c>
      <c r="P115" s="99"/>
      <c r="Q115" s="99"/>
      <c r="R115" s="99"/>
      <c r="S115" s="99"/>
      <c r="T115" s="99"/>
      <c r="U115" s="99"/>
      <c r="V115" s="99"/>
      <c r="W115" s="99"/>
      <c r="X115" s="99"/>
      <c r="Y115" s="99"/>
      <c r="Z115" s="99"/>
      <c r="AA115" s="99"/>
      <c r="AB115" s="99"/>
      <c r="AC115" s="99"/>
      <c r="AD115" s="99"/>
      <c r="AE115" s="99"/>
      <c r="AF115" s="99"/>
      <c r="AG115" s="99"/>
      <c r="AH115" s="99"/>
    </row>
    <row r="116" spans="3:34">
      <c r="C116" s="3" t="s">
        <v>86</v>
      </c>
      <c r="D116" s="3" t="s">
        <v>206</v>
      </c>
      <c r="E116" s="3" t="s">
        <v>207</v>
      </c>
      <c r="F116" s="3" t="s">
        <v>628</v>
      </c>
      <c r="G116" s="101" t="s">
        <v>524</v>
      </c>
      <c r="H116" s="101" t="s">
        <v>524</v>
      </c>
      <c r="I116" s="101" t="s">
        <v>524</v>
      </c>
      <c r="J116" s="101" t="s">
        <v>524</v>
      </c>
      <c r="K116" s="214">
        <v>203</v>
      </c>
      <c r="L116" s="214">
        <v>240</v>
      </c>
      <c r="M116" s="214" t="s">
        <v>632</v>
      </c>
      <c r="N116" s="214">
        <v>53</v>
      </c>
      <c r="O116" s="214">
        <v>241</v>
      </c>
      <c r="P116" s="99"/>
      <c r="Q116" s="99"/>
      <c r="R116" s="99"/>
      <c r="S116" s="99"/>
      <c r="T116" s="99"/>
      <c r="U116" s="99"/>
      <c r="V116" s="99"/>
      <c r="W116" s="99"/>
      <c r="X116" s="99"/>
      <c r="Y116" s="99"/>
      <c r="Z116" s="99"/>
      <c r="AA116" s="99"/>
      <c r="AB116" s="99"/>
      <c r="AC116" s="99"/>
      <c r="AD116" s="99"/>
      <c r="AE116" s="99"/>
      <c r="AF116" s="99"/>
      <c r="AG116" s="99"/>
      <c r="AH116" s="99"/>
    </row>
    <row r="117" spans="3:34">
      <c r="C117" s="3" t="s">
        <v>86</v>
      </c>
      <c r="D117" s="3" t="s">
        <v>208</v>
      </c>
      <c r="E117" s="3" t="s">
        <v>209</v>
      </c>
      <c r="F117" s="3" t="s">
        <v>628</v>
      </c>
      <c r="G117" s="101" t="s">
        <v>524</v>
      </c>
      <c r="H117" s="101" t="s">
        <v>524</v>
      </c>
      <c r="I117" s="101" t="s">
        <v>524</v>
      </c>
      <c r="J117" s="101" t="s">
        <v>524</v>
      </c>
      <c r="K117" s="214">
        <v>210</v>
      </c>
      <c r="L117" s="214">
        <v>257</v>
      </c>
      <c r="M117" s="214">
        <v>158</v>
      </c>
      <c r="N117" s="214">
        <v>129</v>
      </c>
      <c r="O117" s="214">
        <v>114</v>
      </c>
      <c r="P117" s="99"/>
      <c r="Q117" s="99"/>
      <c r="R117" s="99"/>
      <c r="S117" s="99"/>
      <c r="T117" s="99"/>
      <c r="U117" s="99"/>
      <c r="V117" s="99"/>
      <c r="W117" s="99"/>
      <c r="X117" s="99"/>
      <c r="Y117" s="99"/>
      <c r="Z117" s="99"/>
      <c r="AA117" s="99"/>
      <c r="AB117" s="99"/>
      <c r="AC117" s="99"/>
      <c r="AD117" s="99"/>
      <c r="AE117" s="99"/>
      <c r="AF117" s="99"/>
      <c r="AG117" s="99"/>
      <c r="AH117" s="99"/>
    </row>
    <row r="118" spans="3:34">
      <c r="C118" s="3" t="s">
        <v>86</v>
      </c>
      <c r="D118" s="3" t="s">
        <v>210</v>
      </c>
      <c r="E118" s="3" t="s">
        <v>211</v>
      </c>
      <c r="F118" s="3" t="s">
        <v>628</v>
      </c>
      <c r="G118" s="101" t="s">
        <v>524</v>
      </c>
      <c r="H118" s="101" t="s">
        <v>524</v>
      </c>
      <c r="I118" s="101" t="s">
        <v>524</v>
      </c>
      <c r="J118" s="101" t="s">
        <v>524</v>
      </c>
      <c r="K118" s="214">
        <v>260</v>
      </c>
      <c r="L118" s="214">
        <v>92</v>
      </c>
      <c r="M118" s="214">
        <v>340</v>
      </c>
      <c r="N118" s="214">
        <v>357</v>
      </c>
      <c r="O118" s="214">
        <v>252</v>
      </c>
      <c r="P118" s="99"/>
      <c r="Q118" s="99"/>
      <c r="R118" s="99"/>
      <c r="S118" s="99"/>
      <c r="T118" s="99"/>
      <c r="U118" s="99"/>
      <c r="V118" s="99"/>
      <c r="W118" s="99"/>
      <c r="X118" s="99"/>
      <c r="Y118" s="99"/>
      <c r="Z118" s="99"/>
      <c r="AA118" s="99"/>
      <c r="AB118" s="99"/>
      <c r="AC118" s="99"/>
      <c r="AD118" s="99"/>
      <c r="AE118" s="99"/>
      <c r="AF118" s="99"/>
      <c r="AG118" s="99"/>
      <c r="AH118" s="99"/>
    </row>
    <row r="119" spans="3:34">
      <c r="C119" s="3" t="s">
        <v>86</v>
      </c>
      <c r="D119" s="3" t="s">
        <v>212</v>
      </c>
      <c r="E119" s="3" t="s">
        <v>213</v>
      </c>
      <c r="F119" s="3" t="s">
        <v>628</v>
      </c>
      <c r="G119" s="101" t="s">
        <v>524</v>
      </c>
      <c r="H119" s="101" t="s">
        <v>524</v>
      </c>
      <c r="I119" s="101" t="s">
        <v>524</v>
      </c>
      <c r="J119" s="101" t="s">
        <v>524</v>
      </c>
      <c r="K119" s="214">
        <v>12</v>
      </c>
      <c r="L119" s="214">
        <v>20</v>
      </c>
      <c r="M119" s="214">
        <v>215</v>
      </c>
      <c r="N119" s="214">
        <v>285</v>
      </c>
      <c r="O119" s="214">
        <v>358</v>
      </c>
      <c r="P119" s="99"/>
      <c r="Q119" s="99"/>
      <c r="R119" s="99"/>
      <c r="S119" s="99"/>
      <c r="T119" s="99"/>
      <c r="U119" s="99"/>
      <c r="V119" s="99"/>
      <c r="W119" s="99"/>
      <c r="X119" s="99"/>
      <c r="Y119" s="99"/>
      <c r="Z119" s="99"/>
      <c r="AA119" s="99"/>
      <c r="AB119" s="99"/>
      <c r="AC119" s="99"/>
      <c r="AD119" s="99"/>
      <c r="AE119" s="99"/>
      <c r="AF119" s="99"/>
      <c r="AG119" s="99"/>
      <c r="AH119" s="99"/>
    </row>
    <row r="120" spans="3:34">
      <c r="C120" s="3" t="s">
        <v>86</v>
      </c>
      <c r="D120" s="3" t="s">
        <v>214</v>
      </c>
      <c r="E120" s="3" t="s">
        <v>215</v>
      </c>
      <c r="F120" s="3" t="s">
        <v>628</v>
      </c>
      <c r="G120" s="101" t="s">
        <v>524</v>
      </c>
      <c r="H120" s="101" t="s">
        <v>524</v>
      </c>
      <c r="I120" s="101" t="s">
        <v>524</v>
      </c>
      <c r="J120" s="101" t="s">
        <v>524</v>
      </c>
      <c r="K120" s="214">
        <v>156</v>
      </c>
      <c r="L120" s="214">
        <v>510</v>
      </c>
      <c r="M120" s="214">
        <v>405</v>
      </c>
      <c r="N120" s="214">
        <v>454</v>
      </c>
      <c r="O120" s="214">
        <v>593</v>
      </c>
      <c r="P120" s="99"/>
      <c r="Q120" s="99"/>
      <c r="R120" s="99"/>
      <c r="S120" s="99"/>
      <c r="T120" s="99"/>
      <c r="U120" s="99"/>
      <c r="V120" s="99"/>
      <c r="W120" s="99"/>
      <c r="X120" s="99"/>
      <c r="Y120" s="99"/>
      <c r="Z120" s="99"/>
      <c r="AA120" s="99"/>
      <c r="AB120" s="99"/>
      <c r="AC120" s="99"/>
      <c r="AD120" s="99"/>
      <c r="AE120" s="99"/>
      <c r="AF120" s="99"/>
      <c r="AG120" s="99"/>
      <c r="AH120" s="99"/>
    </row>
    <row r="121" spans="3:34">
      <c r="C121" s="3" t="s">
        <v>86</v>
      </c>
      <c r="D121" s="3" t="s">
        <v>216</v>
      </c>
      <c r="E121" s="3" t="s">
        <v>217</v>
      </c>
      <c r="F121" s="3" t="s">
        <v>628</v>
      </c>
      <c r="G121" s="101" t="s">
        <v>524</v>
      </c>
      <c r="H121" s="101" t="s">
        <v>524</v>
      </c>
      <c r="I121" s="101" t="s">
        <v>524</v>
      </c>
      <c r="J121" s="101" t="s">
        <v>524</v>
      </c>
      <c r="K121" s="214">
        <v>254</v>
      </c>
      <c r="L121" s="214">
        <v>122</v>
      </c>
      <c r="M121" s="214">
        <v>377</v>
      </c>
      <c r="N121" s="214">
        <v>412</v>
      </c>
      <c r="O121" s="214">
        <v>483</v>
      </c>
      <c r="P121" s="99"/>
      <c r="Q121" s="99"/>
      <c r="R121" s="99"/>
      <c r="S121" s="99"/>
      <c r="T121" s="99"/>
      <c r="U121" s="99"/>
      <c r="V121" s="99"/>
      <c r="W121" s="99"/>
      <c r="X121" s="99"/>
      <c r="Y121" s="99"/>
      <c r="Z121" s="99"/>
      <c r="AA121" s="99"/>
      <c r="AB121" s="99"/>
      <c r="AC121" s="99"/>
      <c r="AD121" s="99"/>
      <c r="AE121" s="99"/>
      <c r="AF121" s="99"/>
      <c r="AG121" s="99"/>
      <c r="AH121" s="99"/>
    </row>
    <row r="122" spans="3:34">
      <c r="C122" s="3" t="s">
        <v>86</v>
      </c>
      <c r="D122" s="3" t="s">
        <v>218</v>
      </c>
      <c r="E122" s="3" t="s">
        <v>219</v>
      </c>
      <c r="F122" s="3" t="s">
        <v>628</v>
      </c>
      <c r="G122" s="101" t="s">
        <v>524</v>
      </c>
      <c r="H122" s="101" t="s">
        <v>524</v>
      </c>
      <c r="I122" s="101" t="s">
        <v>524</v>
      </c>
      <c r="J122" s="101" t="s">
        <v>524</v>
      </c>
      <c r="K122" s="214">
        <v>91</v>
      </c>
      <c r="L122" s="214">
        <v>12</v>
      </c>
      <c r="M122" s="214">
        <v>62</v>
      </c>
      <c r="N122" s="214">
        <v>100</v>
      </c>
      <c r="O122" s="214">
        <v>377</v>
      </c>
      <c r="P122" s="99"/>
      <c r="Q122" s="99"/>
      <c r="R122" s="99"/>
      <c r="S122" s="99"/>
      <c r="T122" s="99"/>
      <c r="U122" s="99"/>
      <c r="V122" s="99"/>
      <c r="W122" s="99"/>
      <c r="X122" s="99"/>
      <c r="Y122" s="99"/>
      <c r="Z122" s="99"/>
      <c r="AA122" s="99"/>
      <c r="AB122" s="99"/>
      <c r="AC122" s="99"/>
      <c r="AD122" s="99"/>
      <c r="AE122" s="99"/>
      <c r="AF122" s="99"/>
      <c r="AG122" s="99"/>
      <c r="AH122" s="99"/>
    </row>
    <row r="123" spans="3:34">
      <c r="C123" s="3" t="s">
        <v>86</v>
      </c>
      <c r="D123" s="3" t="s">
        <v>220</v>
      </c>
      <c r="E123" s="3" t="s">
        <v>221</v>
      </c>
      <c r="F123" s="3" t="s">
        <v>628</v>
      </c>
      <c r="G123" s="101" t="s">
        <v>524</v>
      </c>
      <c r="H123" s="101" t="s">
        <v>524</v>
      </c>
      <c r="I123" s="101" t="s">
        <v>524</v>
      </c>
      <c r="J123" s="101" t="s">
        <v>524</v>
      </c>
      <c r="K123" s="214">
        <v>71</v>
      </c>
      <c r="L123" s="214">
        <v>53</v>
      </c>
      <c r="M123" s="214">
        <v>33</v>
      </c>
      <c r="N123" s="214">
        <v>17</v>
      </c>
      <c r="O123" s="214">
        <v>236</v>
      </c>
      <c r="P123" s="99"/>
      <c r="Q123" s="99"/>
      <c r="R123" s="99"/>
      <c r="S123" s="99"/>
      <c r="T123" s="99"/>
      <c r="U123" s="99"/>
      <c r="V123" s="99"/>
      <c r="W123" s="99"/>
      <c r="X123" s="99"/>
      <c r="Y123" s="99"/>
      <c r="Z123" s="99"/>
      <c r="AA123" s="99"/>
      <c r="AB123" s="99"/>
      <c r="AC123" s="99"/>
      <c r="AD123" s="99"/>
      <c r="AE123" s="99"/>
      <c r="AF123" s="99"/>
      <c r="AG123" s="99"/>
      <c r="AH123" s="99"/>
    </row>
    <row r="124" spans="3:34">
      <c r="C124" s="3" t="s">
        <v>86</v>
      </c>
      <c r="D124" s="3" t="s">
        <v>222</v>
      </c>
      <c r="E124" s="3" t="s">
        <v>223</v>
      </c>
      <c r="F124" s="3" t="s">
        <v>628</v>
      </c>
      <c r="G124" s="101" t="s">
        <v>524</v>
      </c>
      <c r="H124" s="101" t="s">
        <v>524</v>
      </c>
      <c r="I124" s="101" t="s">
        <v>524</v>
      </c>
      <c r="J124" s="101" t="s">
        <v>524</v>
      </c>
      <c r="K124" s="214">
        <v>51</v>
      </c>
      <c r="L124" s="214" t="s">
        <v>632</v>
      </c>
      <c r="M124" s="214" t="s">
        <v>632</v>
      </c>
      <c r="N124" s="214">
        <v>55</v>
      </c>
      <c r="O124" s="214">
        <v>182</v>
      </c>
      <c r="P124" s="99"/>
      <c r="Q124" s="99"/>
      <c r="R124" s="99"/>
      <c r="S124" s="99"/>
      <c r="T124" s="99"/>
      <c r="U124" s="99"/>
      <c r="V124" s="99"/>
      <c r="W124" s="99"/>
      <c r="X124" s="99"/>
      <c r="Y124" s="99"/>
      <c r="Z124" s="99"/>
      <c r="AA124" s="99"/>
      <c r="AB124" s="99"/>
      <c r="AC124" s="99"/>
      <c r="AD124" s="99"/>
      <c r="AE124" s="99"/>
      <c r="AF124" s="99"/>
      <c r="AG124" s="99"/>
      <c r="AH124" s="99"/>
    </row>
    <row r="125" spans="3:34">
      <c r="C125" s="3" t="s">
        <v>86</v>
      </c>
      <c r="D125" s="3" t="s">
        <v>224</v>
      </c>
      <c r="E125" s="3" t="s">
        <v>225</v>
      </c>
      <c r="F125" s="3" t="s">
        <v>628</v>
      </c>
      <c r="G125" s="101" t="s">
        <v>524</v>
      </c>
      <c r="H125" s="101" t="s">
        <v>524</v>
      </c>
      <c r="I125" s="101" t="s">
        <v>524</v>
      </c>
      <c r="J125" s="101" t="s">
        <v>524</v>
      </c>
      <c r="K125" s="214">
        <v>468</v>
      </c>
      <c r="L125" s="214">
        <v>196</v>
      </c>
      <c r="M125" s="214">
        <v>182</v>
      </c>
      <c r="N125" s="214">
        <v>383</v>
      </c>
      <c r="O125" s="214">
        <v>449</v>
      </c>
      <c r="P125" s="99"/>
      <c r="Q125" s="99"/>
      <c r="R125" s="99"/>
      <c r="S125" s="99"/>
      <c r="T125" s="99"/>
      <c r="U125" s="99"/>
      <c r="V125" s="99"/>
      <c r="W125" s="99"/>
      <c r="X125" s="99"/>
      <c r="Y125" s="99"/>
      <c r="Z125" s="99"/>
      <c r="AA125" s="99"/>
      <c r="AB125" s="99"/>
      <c r="AC125" s="99"/>
      <c r="AD125" s="99"/>
      <c r="AE125" s="99"/>
      <c r="AF125" s="99"/>
      <c r="AG125" s="99"/>
      <c r="AH125" s="99"/>
    </row>
    <row r="126" spans="3:34">
      <c r="C126" s="3" t="s">
        <v>88</v>
      </c>
      <c r="D126" s="3" t="s">
        <v>226</v>
      </c>
      <c r="E126" s="3" t="s">
        <v>227</v>
      </c>
      <c r="F126" s="3" t="s">
        <v>628</v>
      </c>
      <c r="G126" s="101" t="s">
        <v>524</v>
      </c>
      <c r="H126" s="101" t="s">
        <v>524</v>
      </c>
      <c r="I126" s="101" t="s">
        <v>524</v>
      </c>
      <c r="J126" s="101" t="s">
        <v>524</v>
      </c>
      <c r="K126" s="214">
        <v>702</v>
      </c>
      <c r="L126" s="214">
        <v>454</v>
      </c>
      <c r="M126" s="214">
        <v>777</v>
      </c>
      <c r="N126" s="214">
        <v>858</v>
      </c>
      <c r="O126" s="214">
        <v>1089</v>
      </c>
      <c r="P126" s="99"/>
      <c r="Q126" s="99"/>
      <c r="R126" s="99"/>
      <c r="S126" s="99"/>
      <c r="T126" s="99"/>
      <c r="U126" s="99"/>
      <c r="V126" s="99"/>
      <c r="W126" s="99"/>
      <c r="X126" s="99"/>
      <c r="Y126" s="99"/>
      <c r="Z126" s="99"/>
      <c r="AA126" s="99"/>
      <c r="AB126" s="99"/>
      <c r="AC126" s="99"/>
      <c r="AD126" s="99"/>
      <c r="AE126" s="99"/>
      <c r="AF126" s="99"/>
      <c r="AG126" s="99"/>
      <c r="AH126" s="99"/>
    </row>
    <row r="127" spans="3:34">
      <c r="C127" s="3" t="s">
        <v>88</v>
      </c>
      <c r="D127" s="3" t="s">
        <v>228</v>
      </c>
      <c r="E127" s="3" t="s">
        <v>229</v>
      </c>
      <c r="F127" s="3" t="s">
        <v>628</v>
      </c>
      <c r="G127" s="101" t="s">
        <v>524</v>
      </c>
      <c r="H127" s="101" t="s">
        <v>524</v>
      </c>
      <c r="I127" s="101" t="s">
        <v>524</v>
      </c>
      <c r="J127" s="101" t="s">
        <v>524</v>
      </c>
      <c r="K127" s="214">
        <v>6</v>
      </c>
      <c r="L127" s="214">
        <v>92</v>
      </c>
      <c r="M127" s="214">
        <v>226</v>
      </c>
      <c r="N127" s="214">
        <v>259</v>
      </c>
      <c r="O127" s="214">
        <v>104</v>
      </c>
      <c r="P127" s="99"/>
      <c r="Q127" s="99"/>
      <c r="R127" s="99"/>
      <c r="S127" s="99"/>
      <c r="T127" s="99"/>
      <c r="U127" s="99"/>
      <c r="V127" s="99"/>
      <c r="W127" s="99"/>
      <c r="X127" s="99"/>
      <c r="Y127" s="99"/>
      <c r="Z127" s="99"/>
      <c r="AA127" s="99"/>
      <c r="AB127" s="99"/>
      <c r="AC127" s="99"/>
      <c r="AD127" s="99"/>
      <c r="AE127" s="99"/>
      <c r="AF127" s="99"/>
      <c r="AG127" s="99"/>
      <c r="AH127" s="99"/>
    </row>
    <row r="128" spans="3:34">
      <c r="C128" s="3" t="s">
        <v>88</v>
      </c>
      <c r="D128" s="3" t="s">
        <v>230</v>
      </c>
      <c r="E128" s="3" t="s">
        <v>231</v>
      </c>
      <c r="F128" s="3" t="s">
        <v>628</v>
      </c>
      <c r="G128" s="101" t="s">
        <v>524</v>
      </c>
      <c r="H128" s="101" t="s">
        <v>524</v>
      </c>
      <c r="I128" s="101" t="s">
        <v>524</v>
      </c>
      <c r="J128" s="101" t="s">
        <v>524</v>
      </c>
      <c r="K128" s="214">
        <v>471</v>
      </c>
      <c r="L128" s="214">
        <v>194</v>
      </c>
      <c r="M128" s="214">
        <v>63</v>
      </c>
      <c r="N128" s="214">
        <v>16</v>
      </c>
      <c r="O128" s="214">
        <v>37</v>
      </c>
      <c r="P128" s="99"/>
      <c r="Q128" s="99"/>
      <c r="R128" s="99"/>
      <c r="S128" s="99"/>
      <c r="T128" s="99"/>
      <c r="U128" s="99"/>
      <c r="V128" s="99"/>
      <c r="W128" s="99"/>
      <c r="X128" s="99"/>
      <c r="Y128" s="99"/>
      <c r="Z128" s="99"/>
      <c r="AA128" s="99"/>
      <c r="AB128" s="99"/>
      <c r="AC128" s="99"/>
      <c r="AD128" s="99"/>
      <c r="AE128" s="99"/>
      <c r="AF128" s="99"/>
      <c r="AG128" s="99"/>
      <c r="AH128" s="99"/>
    </row>
    <row r="129" spans="3:34">
      <c r="C129" s="3" t="s">
        <v>88</v>
      </c>
      <c r="D129" s="3" t="s">
        <v>232</v>
      </c>
      <c r="E129" s="3" t="s">
        <v>233</v>
      </c>
      <c r="F129" s="3" t="s">
        <v>628</v>
      </c>
      <c r="G129" s="101" t="s">
        <v>524</v>
      </c>
      <c r="H129" s="101" t="s">
        <v>524</v>
      </c>
      <c r="I129" s="101" t="s">
        <v>524</v>
      </c>
      <c r="J129" s="101" t="s">
        <v>524</v>
      </c>
      <c r="K129" s="214">
        <v>407</v>
      </c>
      <c r="L129" s="214">
        <v>242</v>
      </c>
      <c r="M129" s="214">
        <v>468</v>
      </c>
      <c r="N129" s="214">
        <v>524</v>
      </c>
      <c r="O129" s="214">
        <v>400</v>
      </c>
      <c r="P129" s="99"/>
      <c r="Q129" s="99"/>
      <c r="R129" s="99"/>
      <c r="S129" s="99"/>
      <c r="T129" s="99"/>
      <c r="U129" s="99"/>
      <c r="V129" s="99"/>
      <c r="W129" s="99"/>
      <c r="X129" s="99"/>
      <c r="Y129" s="99"/>
      <c r="Z129" s="99"/>
      <c r="AA129" s="99"/>
      <c r="AB129" s="99"/>
      <c r="AC129" s="99"/>
      <c r="AD129" s="99"/>
      <c r="AE129" s="99"/>
      <c r="AF129" s="99"/>
      <c r="AG129" s="99"/>
      <c r="AH129" s="99"/>
    </row>
    <row r="130" spans="3:34">
      <c r="C130" s="3" t="s">
        <v>88</v>
      </c>
      <c r="D130" s="3" t="s">
        <v>234</v>
      </c>
      <c r="E130" s="3" t="s">
        <v>235</v>
      </c>
      <c r="F130" s="3" t="s">
        <v>628</v>
      </c>
      <c r="G130" s="101" t="s">
        <v>524</v>
      </c>
      <c r="H130" s="101" t="s">
        <v>524</v>
      </c>
      <c r="I130" s="101" t="s">
        <v>524</v>
      </c>
      <c r="J130" s="101" t="s">
        <v>524</v>
      </c>
      <c r="K130" s="214">
        <v>536</v>
      </c>
      <c r="L130" s="214">
        <v>493</v>
      </c>
      <c r="M130" s="214">
        <v>450</v>
      </c>
      <c r="N130" s="214">
        <v>369</v>
      </c>
      <c r="O130" s="214">
        <v>312</v>
      </c>
      <c r="P130" s="99"/>
      <c r="Q130" s="99"/>
      <c r="R130" s="99"/>
      <c r="S130" s="99"/>
      <c r="T130" s="99"/>
      <c r="U130" s="99"/>
      <c r="V130" s="99"/>
      <c r="W130" s="99"/>
      <c r="X130" s="99"/>
      <c r="Y130" s="99"/>
      <c r="Z130" s="99"/>
      <c r="AA130" s="99"/>
      <c r="AB130" s="99"/>
      <c r="AC130" s="99"/>
      <c r="AD130" s="99"/>
      <c r="AE130" s="99"/>
      <c r="AF130" s="99"/>
      <c r="AG130" s="99"/>
      <c r="AH130" s="99"/>
    </row>
    <row r="131" spans="3:34">
      <c r="C131" s="3" t="s">
        <v>88</v>
      </c>
      <c r="D131" s="3" t="s">
        <v>236</v>
      </c>
      <c r="E131" s="3" t="s">
        <v>237</v>
      </c>
      <c r="F131" s="3" t="s">
        <v>628</v>
      </c>
      <c r="G131" s="101" t="s">
        <v>524</v>
      </c>
      <c r="H131" s="101" t="s">
        <v>524</v>
      </c>
      <c r="I131" s="101" t="s">
        <v>524</v>
      </c>
      <c r="J131" s="101" t="s">
        <v>524</v>
      </c>
      <c r="K131" s="214">
        <v>322</v>
      </c>
      <c r="L131" s="214">
        <v>442</v>
      </c>
      <c r="M131" s="214">
        <v>425</v>
      </c>
      <c r="N131" s="214">
        <v>382</v>
      </c>
      <c r="O131" s="214">
        <v>364</v>
      </c>
      <c r="P131" s="99"/>
      <c r="Q131" s="99"/>
      <c r="R131" s="99"/>
      <c r="S131" s="99"/>
      <c r="T131" s="99"/>
      <c r="U131" s="99"/>
      <c r="V131" s="99"/>
      <c r="W131" s="99"/>
      <c r="X131" s="99"/>
      <c r="Y131" s="99"/>
      <c r="Z131" s="99"/>
      <c r="AA131" s="99"/>
      <c r="AB131" s="99"/>
      <c r="AC131" s="99"/>
      <c r="AD131" s="99"/>
      <c r="AE131" s="99"/>
      <c r="AF131" s="99"/>
      <c r="AG131" s="99"/>
      <c r="AH131" s="99"/>
    </row>
    <row r="132" spans="3:34">
      <c r="C132" s="3" t="s">
        <v>88</v>
      </c>
      <c r="D132" s="3" t="s">
        <v>238</v>
      </c>
      <c r="E132" s="3" t="s">
        <v>239</v>
      </c>
      <c r="F132" s="3" t="s">
        <v>628</v>
      </c>
      <c r="G132" s="101" t="s">
        <v>524</v>
      </c>
      <c r="H132" s="101" t="s">
        <v>524</v>
      </c>
      <c r="I132" s="101" t="s">
        <v>524</v>
      </c>
      <c r="J132" s="101" t="s">
        <v>524</v>
      </c>
      <c r="K132" s="214">
        <v>51</v>
      </c>
      <c r="L132" s="214">
        <v>59</v>
      </c>
      <c r="M132" s="214">
        <v>204</v>
      </c>
      <c r="N132" s="214">
        <v>261</v>
      </c>
      <c r="O132" s="214">
        <v>161</v>
      </c>
      <c r="P132" s="99"/>
      <c r="Q132" s="99"/>
      <c r="R132" s="99"/>
      <c r="S132" s="99"/>
      <c r="T132" s="99"/>
      <c r="U132" s="99"/>
      <c r="V132" s="99"/>
      <c r="W132" s="99"/>
      <c r="X132" s="99"/>
      <c r="Y132" s="99"/>
      <c r="Z132" s="99"/>
      <c r="AA132" s="99"/>
      <c r="AB132" s="99"/>
      <c r="AC132" s="99"/>
      <c r="AD132" s="99"/>
      <c r="AE132" s="99"/>
      <c r="AF132" s="99"/>
      <c r="AG132" s="99"/>
      <c r="AH132" s="99"/>
    </row>
    <row r="133" spans="3:34">
      <c r="C133" s="3" t="s">
        <v>88</v>
      </c>
      <c r="D133" s="3" t="s">
        <v>240</v>
      </c>
      <c r="E133" s="3" t="s">
        <v>241</v>
      </c>
      <c r="F133" s="3" t="s">
        <v>628</v>
      </c>
      <c r="G133" s="101" t="s">
        <v>524</v>
      </c>
      <c r="H133" s="101" t="s">
        <v>524</v>
      </c>
      <c r="I133" s="101" t="s">
        <v>524</v>
      </c>
      <c r="J133" s="101" t="s">
        <v>524</v>
      </c>
      <c r="K133" s="214">
        <v>1671</v>
      </c>
      <c r="L133" s="214">
        <v>1852</v>
      </c>
      <c r="M133" s="214">
        <v>2082</v>
      </c>
      <c r="N133" s="214">
        <v>1845</v>
      </c>
      <c r="O133" s="214">
        <v>2190</v>
      </c>
      <c r="P133" s="99"/>
      <c r="Q133" s="99"/>
      <c r="R133" s="99"/>
      <c r="S133" s="99"/>
      <c r="T133" s="99"/>
      <c r="U133" s="99"/>
      <c r="V133" s="99"/>
      <c r="W133" s="99"/>
      <c r="X133" s="99"/>
      <c r="Y133" s="99"/>
      <c r="Z133" s="99"/>
      <c r="AA133" s="99"/>
      <c r="AB133" s="99"/>
      <c r="AC133" s="99"/>
      <c r="AD133" s="99"/>
      <c r="AE133" s="99"/>
      <c r="AF133" s="99"/>
      <c r="AG133" s="99"/>
      <c r="AH133" s="99"/>
    </row>
    <row r="134" spans="3:34">
      <c r="C134" s="3" t="s">
        <v>88</v>
      </c>
      <c r="D134" s="3" t="s">
        <v>242</v>
      </c>
      <c r="E134" s="3" t="s">
        <v>243</v>
      </c>
      <c r="F134" s="3" t="s">
        <v>628</v>
      </c>
      <c r="G134" s="101" t="s">
        <v>524</v>
      </c>
      <c r="H134" s="101" t="s">
        <v>524</v>
      </c>
      <c r="I134" s="101" t="s">
        <v>524</v>
      </c>
      <c r="J134" s="101" t="s">
        <v>524</v>
      </c>
      <c r="K134" s="214">
        <v>763</v>
      </c>
      <c r="L134" s="214">
        <v>901</v>
      </c>
      <c r="M134" s="214">
        <v>923</v>
      </c>
      <c r="N134" s="214">
        <v>673</v>
      </c>
      <c r="O134" s="214">
        <v>492</v>
      </c>
      <c r="P134" s="99"/>
      <c r="Q134" s="99"/>
      <c r="R134" s="99"/>
      <c r="S134" s="99"/>
      <c r="T134" s="99"/>
      <c r="U134" s="99"/>
      <c r="V134" s="99"/>
      <c r="W134" s="99"/>
      <c r="X134" s="99"/>
      <c r="Y134" s="99"/>
      <c r="Z134" s="99"/>
      <c r="AA134" s="99"/>
      <c r="AB134" s="99"/>
      <c r="AC134" s="99"/>
      <c r="AD134" s="99"/>
      <c r="AE134" s="99"/>
      <c r="AF134" s="99"/>
      <c r="AG134" s="99"/>
      <c r="AH134" s="99"/>
    </row>
    <row r="135" spans="3:34">
      <c r="C135" s="3" t="s">
        <v>88</v>
      </c>
      <c r="D135" s="3" t="s">
        <v>244</v>
      </c>
      <c r="E135" s="3" t="s">
        <v>245</v>
      </c>
      <c r="F135" s="3" t="s">
        <v>628</v>
      </c>
      <c r="G135" s="101" t="s">
        <v>524</v>
      </c>
      <c r="H135" s="101" t="s">
        <v>524</v>
      </c>
      <c r="I135" s="101" t="s">
        <v>524</v>
      </c>
      <c r="J135" s="101" t="s">
        <v>524</v>
      </c>
      <c r="K135" s="214">
        <v>322</v>
      </c>
      <c r="L135" s="214">
        <v>203</v>
      </c>
      <c r="M135" s="214">
        <v>223</v>
      </c>
      <c r="N135" s="214">
        <v>422</v>
      </c>
      <c r="O135" s="214">
        <v>522</v>
      </c>
      <c r="P135" s="99"/>
      <c r="Q135" s="99"/>
      <c r="R135" s="99"/>
      <c r="S135" s="99"/>
      <c r="T135" s="99"/>
      <c r="U135" s="99"/>
      <c r="V135" s="99"/>
      <c r="W135" s="99"/>
      <c r="X135" s="99"/>
      <c r="Y135" s="99"/>
      <c r="Z135" s="99"/>
      <c r="AA135" s="99"/>
      <c r="AB135" s="99"/>
      <c r="AC135" s="99"/>
      <c r="AD135" s="99"/>
      <c r="AE135" s="99"/>
      <c r="AF135" s="99"/>
      <c r="AG135" s="99"/>
      <c r="AH135" s="99"/>
    </row>
    <row r="136" spans="3:34">
      <c r="C136" s="3" t="s">
        <v>88</v>
      </c>
      <c r="D136" s="3" t="s">
        <v>246</v>
      </c>
      <c r="E136" s="3" t="s">
        <v>247</v>
      </c>
      <c r="F136" s="3" t="s">
        <v>628</v>
      </c>
      <c r="G136" s="101" t="s">
        <v>524</v>
      </c>
      <c r="H136" s="101" t="s">
        <v>524</v>
      </c>
      <c r="I136" s="101" t="s">
        <v>524</v>
      </c>
      <c r="J136" s="101" t="s">
        <v>524</v>
      </c>
      <c r="K136" s="214">
        <v>608</v>
      </c>
      <c r="L136" s="214">
        <v>542</v>
      </c>
      <c r="M136" s="214">
        <v>593</v>
      </c>
      <c r="N136" s="214">
        <v>379</v>
      </c>
      <c r="O136" s="214">
        <v>290</v>
      </c>
      <c r="P136" s="99"/>
      <c r="Q136" s="99"/>
      <c r="R136" s="99"/>
      <c r="S136" s="99"/>
      <c r="T136" s="99"/>
      <c r="U136" s="99"/>
      <c r="V136" s="99"/>
      <c r="W136" s="99"/>
      <c r="X136" s="99"/>
      <c r="Y136" s="99"/>
      <c r="Z136" s="99"/>
      <c r="AA136" s="99"/>
      <c r="AB136" s="99"/>
      <c r="AC136" s="99"/>
      <c r="AD136" s="99"/>
      <c r="AE136" s="99"/>
      <c r="AF136" s="99"/>
      <c r="AG136" s="99"/>
      <c r="AH136" s="99"/>
    </row>
    <row r="137" spans="3:34">
      <c r="C137" s="3" t="s">
        <v>88</v>
      </c>
      <c r="D137" s="3" t="s">
        <v>248</v>
      </c>
      <c r="E137" s="3" t="s">
        <v>249</v>
      </c>
      <c r="F137" s="3" t="s">
        <v>628</v>
      </c>
      <c r="G137" s="101" t="s">
        <v>524</v>
      </c>
      <c r="H137" s="101" t="s">
        <v>524</v>
      </c>
      <c r="I137" s="101" t="s">
        <v>524</v>
      </c>
      <c r="J137" s="101" t="s">
        <v>524</v>
      </c>
      <c r="K137" s="214">
        <v>120</v>
      </c>
      <c r="L137" s="214">
        <v>129</v>
      </c>
      <c r="M137" s="214">
        <v>332</v>
      </c>
      <c r="N137" s="214">
        <v>337</v>
      </c>
      <c r="O137" s="214">
        <v>315</v>
      </c>
      <c r="P137" s="99"/>
      <c r="Q137" s="99"/>
      <c r="R137" s="99"/>
      <c r="S137" s="99"/>
      <c r="T137" s="99"/>
      <c r="U137" s="99"/>
      <c r="V137" s="99"/>
      <c r="W137" s="99"/>
      <c r="X137" s="99"/>
      <c r="Y137" s="99"/>
      <c r="Z137" s="99"/>
      <c r="AA137" s="99"/>
      <c r="AB137" s="99"/>
      <c r="AC137" s="99"/>
      <c r="AD137" s="99"/>
      <c r="AE137" s="99"/>
      <c r="AF137" s="99"/>
      <c r="AG137" s="99"/>
      <c r="AH137" s="99"/>
    </row>
    <row r="138" spans="3:34">
      <c r="C138" s="3" t="s">
        <v>88</v>
      </c>
      <c r="D138" s="3" t="s">
        <v>250</v>
      </c>
      <c r="E138" s="3" t="s">
        <v>251</v>
      </c>
      <c r="F138" s="3" t="s">
        <v>628</v>
      </c>
      <c r="G138" s="101" t="s">
        <v>524</v>
      </c>
      <c r="H138" s="101" t="s">
        <v>524</v>
      </c>
      <c r="I138" s="101" t="s">
        <v>524</v>
      </c>
      <c r="J138" s="101" t="s">
        <v>524</v>
      </c>
      <c r="K138" s="214">
        <v>351</v>
      </c>
      <c r="L138" s="214">
        <v>212</v>
      </c>
      <c r="M138" s="214">
        <v>281</v>
      </c>
      <c r="N138" s="214">
        <v>235</v>
      </c>
      <c r="O138" s="214">
        <v>189</v>
      </c>
      <c r="P138" s="99"/>
      <c r="Q138" s="99"/>
      <c r="R138" s="99"/>
      <c r="S138" s="99"/>
      <c r="T138" s="99"/>
      <c r="U138" s="99"/>
      <c r="V138" s="99"/>
      <c r="W138" s="99"/>
      <c r="X138" s="99"/>
      <c r="Y138" s="99"/>
      <c r="Z138" s="99"/>
      <c r="AA138" s="99"/>
      <c r="AB138" s="99"/>
      <c r="AC138" s="99"/>
      <c r="AD138" s="99"/>
      <c r="AE138" s="99"/>
      <c r="AF138" s="99"/>
      <c r="AG138" s="99"/>
      <c r="AH138" s="99"/>
    </row>
    <row r="139" spans="3:34">
      <c r="C139" s="3" t="s">
        <v>88</v>
      </c>
      <c r="D139" s="3" t="s">
        <v>252</v>
      </c>
      <c r="E139" s="3" t="s">
        <v>253</v>
      </c>
      <c r="F139" s="3" t="s">
        <v>628</v>
      </c>
      <c r="G139" s="101" t="s">
        <v>524</v>
      </c>
      <c r="H139" s="101" t="s">
        <v>524</v>
      </c>
      <c r="I139" s="101" t="s">
        <v>524</v>
      </c>
      <c r="J139" s="101" t="s">
        <v>524</v>
      </c>
      <c r="K139" s="214">
        <v>548</v>
      </c>
      <c r="L139" s="214">
        <v>373</v>
      </c>
      <c r="M139" s="214">
        <v>337</v>
      </c>
      <c r="N139" s="214">
        <v>128</v>
      </c>
      <c r="O139" s="214">
        <v>76</v>
      </c>
      <c r="P139" s="99"/>
      <c r="Q139" s="99"/>
      <c r="R139" s="99"/>
      <c r="S139" s="99"/>
      <c r="T139" s="99"/>
      <c r="U139" s="99"/>
      <c r="V139" s="99"/>
      <c r="W139" s="99"/>
      <c r="X139" s="99"/>
      <c r="Y139" s="99"/>
      <c r="Z139" s="99"/>
      <c r="AA139" s="99"/>
      <c r="AB139" s="99"/>
      <c r="AC139" s="99"/>
      <c r="AD139" s="99"/>
      <c r="AE139" s="99"/>
      <c r="AF139" s="99"/>
      <c r="AG139" s="99"/>
      <c r="AH139" s="99"/>
    </row>
    <row r="140" spans="3:34">
      <c r="C140" s="3" t="s">
        <v>88</v>
      </c>
      <c r="D140" s="3" t="s">
        <v>254</v>
      </c>
      <c r="E140" s="3" t="s">
        <v>255</v>
      </c>
      <c r="F140" s="3" t="s">
        <v>628</v>
      </c>
      <c r="G140" s="101" t="s">
        <v>524</v>
      </c>
      <c r="H140" s="101" t="s">
        <v>524</v>
      </c>
      <c r="I140" s="101" t="s">
        <v>524</v>
      </c>
      <c r="J140" s="101" t="s">
        <v>524</v>
      </c>
      <c r="K140" s="214" t="s">
        <v>632</v>
      </c>
      <c r="L140" s="214" t="s">
        <v>632</v>
      </c>
      <c r="M140" s="214">
        <v>65</v>
      </c>
      <c r="N140" s="214">
        <v>49</v>
      </c>
      <c r="O140" s="214" t="s">
        <v>632</v>
      </c>
      <c r="P140" s="99"/>
      <c r="Q140" s="99"/>
      <c r="R140" s="99"/>
      <c r="S140" s="99"/>
      <c r="T140" s="99"/>
      <c r="U140" s="99"/>
      <c r="V140" s="99"/>
      <c r="W140" s="99"/>
      <c r="X140" s="99"/>
      <c r="Y140" s="99"/>
      <c r="Z140" s="99"/>
      <c r="AA140" s="99"/>
      <c r="AB140" s="99"/>
      <c r="AC140" s="99"/>
      <c r="AD140" s="99"/>
      <c r="AE140" s="99"/>
      <c r="AF140" s="99"/>
      <c r="AG140" s="99"/>
      <c r="AH140" s="99"/>
    </row>
    <row r="141" spans="3:34">
      <c r="C141" s="3" t="s">
        <v>88</v>
      </c>
      <c r="D141" s="3" t="s">
        <v>256</v>
      </c>
      <c r="E141" s="3" t="s">
        <v>257</v>
      </c>
      <c r="F141" s="3" t="s">
        <v>628</v>
      </c>
      <c r="G141" s="101" t="s">
        <v>524</v>
      </c>
      <c r="H141" s="101" t="s">
        <v>524</v>
      </c>
      <c r="I141" s="101" t="s">
        <v>524</v>
      </c>
      <c r="J141" s="101" t="s">
        <v>524</v>
      </c>
      <c r="K141" s="214">
        <v>159</v>
      </c>
      <c r="L141" s="214">
        <v>184</v>
      </c>
      <c r="M141" s="214">
        <v>166</v>
      </c>
      <c r="N141" s="214">
        <v>183</v>
      </c>
      <c r="O141" s="214">
        <v>233</v>
      </c>
      <c r="P141" s="99"/>
      <c r="Q141" s="99"/>
      <c r="R141" s="99"/>
      <c r="S141" s="99"/>
      <c r="T141" s="99"/>
      <c r="U141" s="99"/>
      <c r="V141" s="99"/>
      <c r="W141" s="99"/>
      <c r="X141" s="99"/>
      <c r="Y141" s="99"/>
      <c r="Z141" s="99"/>
      <c r="AA141" s="99"/>
      <c r="AB141" s="99"/>
      <c r="AC141" s="99"/>
      <c r="AD141" s="99"/>
      <c r="AE141" s="99"/>
      <c r="AF141" s="99"/>
      <c r="AG141" s="99"/>
      <c r="AH141" s="99"/>
    </row>
    <row r="142" spans="3:34">
      <c r="C142" s="3" t="s">
        <v>88</v>
      </c>
      <c r="D142" s="3" t="s">
        <v>258</v>
      </c>
      <c r="E142" s="3" t="s">
        <v>259</v>
      </c>
      <c r="F142" s="3" t="s">
        <v>628</v>
      </c>
      <c r="G142" s="101" t="s">
        <v>524</v>
      </c>
      <c r="H142" s="101" t="s">
        <v>524</v>
      </c>
      <c r="I142" s="101" t="s">
        <v>524</v>
      </c>
      <c r="J142" s="101" t="s">
        <v>524</v>
      </c>
      <c r="K142" s="214">
        <v>18</v>
      </c>
      <c r="L142" s="214">
        <v>91</v>
      </c>
      <c r="M142" s="214">
        <v>282</v>
      </c>
      <c r="N142" s="214">
        <v>326</v>
      </c>
      <c r="O142" s="214">
        <v>300</v>
      </c>
      <c r="P142" s="99"/>
      <c r="Q142" s="99"/>
      <c r="R142" s="99"/>
      <c r="S142" s="99"/>
      <c r="T142" s="99"/>
      <c r="U142" s="99"/>
      <c r="V142" s="99"/>
      <c r="W142" s="99"/>
      <c r="X142" s="99"/>
      <c r="Y142" s="99"/>
      <c r="Z142" s="99"/>
      <c r="AA142" s="99"/>
      <c r="AB142" s="99"/>
      <c r="AC142" s="99"/>
      <c r="AD142" s="99"/>
      <c r="AE142" s="99"/>
      <c r="AF142" s="99"/>
      <c r="AG142" s="99"/>
      <c r="AH142" s="99"/>
    </row>
    <row r="143" spans="3:34">
      <c r="C143" s="3" t="s">
        <v>88</v>
      </c>
      <c r="D143" s="3" t="s">
        <v>260</v>
      </c>
      <c r="E143" s="3" t="s">
        <v>261</v>
      </c>
      <c r="F143" s="3" t="s">
        <v>628</v>
      </c>
      <c r="G143" s="101" t="s">
        <v>524</v>
      </c>
      <c r="H143" s="101" t="s">
        <v>524</v>
      </c>
      <c r="I143" s="101" t="s">
        <v>524</v>
      </c>
      <c r="J143" s="101" t="s">
        <v>524</v>
      </c>
      <c r="K143" s="214" t="s">
        <v>632</v>
      </c>
      <c r="L143" s="214">
        <v>39</v>
      </c>
      <c r="M143" s="214">
        <v>130</v>
      </c>
      <c r="N143" s="214">
        <v>307</v>
      </c>
      <c r="O143" s="214">
        <v>126</v>
      </c>
      <c r="P143" s="99"/>
      <c r="Q143" s="99"/>
      <c r="R143" s="99"/>
      <c r="S143" s="99"/>
      <c r="T143" s="99"/>
      <c r="U143" s="99"/>
      <c r="V143" s="99"/>
      <c r="W143" s="99"/>
      <c r="X143" s="99"/>
      <c r="Y143" s="99"/>
      <c r="Z143" s="99"/>
      <c r="AA143" s="99"/>
      <c r="AB143" s="99"/>
      <c r="AC143" s="99"/>
      <c r="AD143" s="99"/>
      <c r="AE143" s="99"/>
      <c r="AF143" s="99"/>
      <c r="AG143" s="99"/>
      <c r="AH143" s="99"/>
    </row>
    <row r="144" spans="3:34">
      <c r="C144" s="3" t="s">
        <v>88</v>
      </c>
      <c r="D144" s="3" t="s">
        <v>262</v>
      </c>
      <c r="E144" s="3" t="s">
        <v>263</v>
      </c>
      <c r="F144" s="3" t="s">
        <v>628</v>
      </c>
      <c r="G144" s="101" t="s">
        <v>524</v>
      </c>
      <c r="H144" s="101" t="s">
        <v>524</v>
      </c>
      <c r="I144" s="101" t="s">
        <v>524</v>
      </c>
      <c r="J144" s="101" t="s">
        <v>524</v>
      </c>
      <c r="K144" s="214">
        <v>276</v>
      </c>
      <c r="L144" s="214">
        <v>383</v>
      </c>
      <c r="M144" s="214">
        <v>501</v>
      </c>
      <c r="N144" s="214">
        <v>629</v>
      </c>
      <c r="O144" s="214">
        <v>528</v>
      </c>
      <c r="P144" s="99"/>
      <c r="Q144" s="99"/>
      <c r="R144" s="99"/>
      <c r="S144" s="99"/>
      <c r="T144" s="99"/>
      <c r="U144" s="99"/>
      <c r="V144" s="99"/>
      <c r="W144" s="99"/>
      <c r="X144" s="99"/>
      <c r="Y144" s="99"/>
      <c r="Z144" s="99"/>
      <c r="AA144" s="99"/>
      <c r="AB144" s="99"/>
      <c r="AC144" s="99"/>
      <c r="AD144" s="99"/>
      <c r="AE144" s="99"/>
      <c r="AF144" s="99"/>
      <c r="AG144" s="99"/>
      <c r="AH144" s="99"/>
    </row>
    <row r="145" spans="3:34">
      <c r="C145" s="3" t="s">
        <v>88</v>
      </c>
      <c r="D145" s="3" t="s">
        <v>264</v>
      </c>
      <c r="E145" s="3" t="s">
        <v>265</v>
      </c>
      <c r="F145" s="3" t="s">
        <v>628</v>
      </c>
      <c r="G145" s="101" t="s">
        <v>524</v>
      </c>
      <c r="H145" s="101" t="s">
        <v>524</v>
      </c>
      <c r="I145" s="101" t="s">
        <v>524</v>
      </c>
      <c r="J145" s="101" t="s">
        <v>524</v>
      </c>
      <c r="K145" s="214">
        <v>415</v>
      </c>
      <c r="L145" s="214">
        <v>180</v>
      </c>
      <c r="M145" s="214">
        <v>72</v>
      </c>
      <c r="N145" s="214">
        <v>259</v>
      </c>
      <c r="O145" s="214">
        <v>495</v>
      </c>
      <c r="P145" s="99"/>
      <c r="Q145" s="99"/>
      <c r="R145" s="99"/>
      <c r="S145" s="99"/>
      <c r="T145" s="99"/>
      <c r="U145" s="99"/>
      <c r="V145" s="99"/>
      <c r="W145" s="99"/>
      <c r="X145" s="99"/>
      <c r="Y145" s="99"/>
      <c r="Z145" s="99"/>
      <c r="AA145" s="99"/>
      <c r="AB145" s="99"/>
      <c r="AC145" s="99"/>
      <c r="AD145" s="99"/>
      <c r="AE145" s="99"/>
      <c r="AF145" s="99"/>
      <c r="AG145" s="99"/>
      <c r="AH145" s="99"/>
    </row>
    <row r="146" spans="3:34">
      <c r="C146" s="3" t="s">
        <v>88</v>
      </c>
      <c r="D146" s="3" t="s">
        <v>266</v>
      </c>
      <c r="E146" s="3" t="s">
        <v>267</v>
      </c>
      <c r="F146" s="3" t="s">
        <v>628</v>
      </c>
      <c r="G146" s="101" t="s">
        <v>524</v>
      </c>
      <c r="H146" s="101" t="s">
        <v>524</v>
      </c>
      <c r="I146" s="101" t="s">
        <v>524</v>
      </c>
      <c r="J146" s="101" t="s">
        <v>524</v>
      </c>
      <c r="K146" s="214">
        <v>62</v>
      </c>
      <c r="L146" s="214">
        <v>90</v>
      </c>
      <c r="M146" s="214">
        <v>143</v>
      </c>
      <c r="N146" s="214">
        <v>20</v>
      </c>
      <c r="O146" s="214" t="s">
        <v>632</v>
      </c>
      <c r="P146" s="99"/>
      <c r="Q146" s="99"/>
      <c r="R146" s="99"/>
      <c r="S146" s="99"/>
      <c r="T146" s="99"/>
      <c r="U146" s="99"/>
      <c r="V146" s="99"/>
      <c r="W146" s="99"/>
      <c r="X146" s="99"/>
      <c r="Y146" s="99"/>
      <c r="Z146" s="99"/>
      <c r="AA146" s="99"/>
      <c r="AB146" s="99"/>
      <c r="AC146" s="99"/>
      <c r="AD146" s="99"/>
      <c r="AE146" s="99"/>
      <c r="AF146" s="99"/>
      <c r="AG146" s="99"/>
      <c r="AH146" s="99"/>
    </row>
    <row r="147" spans="3:34">
      <c r="C147" s="3" t="s">
        <v>88</v>
      </c>
      <c r="D147" s="3" t="s">
        <v>268</v>
      </c>
      <c r="E147" s="3" t="s">
        <v>269</v>
      </c>
      <c r="F147" s="3" t="s">
        <v>628</v>
      </c>
      <c r="G147" s="101" t="s">
        <v>524</v>
      </c>
      <c r="H147" s="101" t="s">
        <v>524</v>
      </c>
      <c r="I147" s="101" t="s">
        <v>524</v>
      </c>
      <c r="J147" s="101" t="s">
        <v>524</v>
      </c>
      <c r="K147" s="214">
        <v>393</v>
      </c>
      <c r="L147" s="214">
        <v>277</v>
      </c>
      <c r="M147" s="214">
        <v>333</v>
      </c>
      <c r="N147" s="214">
        <v>108</v>
      </c>
      <c r="O147" s="214">
        <v>172</v>
      </c>
      <c r="P147" s="99"/>
      <c r="Q147" s="99"/>
      <c r="R147" s="99"/>
      <c r="S147" s="99"/>
      <c r="T147" s="99"/>
      <c r="U147" s="99"/>
      <c r="V147" s="99"/>
      <c r="W147" s="99"/>
      <c r="X147" s="99"/>
      <c r="Y147" s="99"/>
      <c r="Z147" s="99"/>
      <c r="AA147" s="99"/>
      <c r="AB147" s="99"/>
      <c r="AC147" s="99"/>
      <c r="AD147" s="99"/>
      <c r="AE147" s="99"/>
      <c r="AF147" s="99"/>
      <c r="AG147" s="99"/>
      <c r="AH147" s="99"/>
    </row>
    <row r="148" spans="3:34">
      <c r="C148" s="3" t="s">
        <v>88</v>
      </c>
      <c r="D148" s="3" t="s">
        <v>270</v>
      </c>
      <c r="E148" s="3" t="s">
        <v>271</v>
      </c>
      <c r="F148" s="3" t="s">
        <v>628</v>
      </c>
      <c r="G148" s="101" t="s">
        <v>524</v>
      </c>
      <c r="H148" s="101" t="s">
        <v>524</v>
      </c>
      <c r="I148" s="101" t="s">
        <v>524</v>
      </c>
      <c r="J148" s="101" t="s">
        <v>524</v>
      </c>
      <c r="K148" s="214">
        <v>177</v>
      </c>
      <c r="L148" s="214">
        <v>71</v>
      </c>
      <c r="M148" s="214">
        <v>235</v>
      </c>
      <c r="N148" s="214">
        <v>144</v>
      </c>
      <c r="O148" s="214">
        <v>363</v>
      </c>
      <c r="P148" s="99"/>
      <c r="Q148" s="99"/>
      <c r="R148" s="99"/>
      <c r="S148" s="99"/>
      <c r="T148" s="99"/>
      <c r="U148" s="99"/>
      <c r="V148" s="99"/>
      <c r="W148" s="99"/>
      <c r="X148" s="99"/>
      <c r="Y148" s="99"/>
      <c r="Z148" s="99"/>
      <c r="AA148" s="99"/>
      <c r="AB148" s="99"/>
      <c r="AC148" s="99"/>
      <c r="AD148" s="99"/>
      <c r="AE148" s="99"/>
      <c r="AF148" s="99"/>
      <c r="AG148" s="99"/>
      <c r="AH148" s="99"/>
    </row>
    <row r="149" spans="3:34">
      <c r="C149" s="3" t="s">
        <v>88</v>
      </c>
      <c r="D149" s="3" t="s">
        <v>272</v>
      </c>
      <c r="E149" s="3" t="s">
        <v>273</v>
      </c>
      <c r="F149" s="3" t="s">
        <v>628</v>
      </c>
      <c r="G149" s="101" t="s">
        <v>524</v>
      </c>
      <c r="H149" s="101" t="s">
        <v>524</v>
      </c>
      <c r="I149" s="101" t="s">
        <v>524</v>
      </c>
      <c r="J149" s="101" t="s">
        <v>524</v>
      </c>
      <c r="K149" s="214">
        <v>815</v>
      </c>
      <c r="L149" s="214">
        <v>890</v>
      </c>
      <c r="M149" s="214">
        <v>982</v>
      </c>
      <c r="N149" s="214">
        <v>863</v>
      </c>
      <c r="O149" s="214">
        <v>996</v>
      </c>
      <c r="P149" s="99"/>
      <c r="Q149" s="99"/>
      <c r="R149" s="99"/>
      <c r="S149" s="99"/>
      <c r="T149" s="99"/>
      <c r="U149" s="99"/>
      <c r="V149" s="99"/>
      <c r="W149" s="99"/>
      <c r="X149" s="99"/>
      <c r="Y149" s="99"/>
      <c r="Z149" s="99"/>
      <c r="AA149" s="99"/>
      <c r="AB149" s="99"/>
      <c r="AC149" s="99"/>
      <c r="AD149" s="99"/>
      <c r="AE149" s="99"/>
      <c r="AF149" s="99"/>
      <c r="AG149" s="99"/>
      <c r="AH149" s="99"/>
    </row>
    <row r="150" spans="3:34">
      <c r="C150" s="3" t="s">
        <v>88</v>
      </c>
      <c r="D150" s="3" t="s">
        <v>274</v>
      </c>
      <c r="E150" s="3" t="s">
        <v>275</v>
      </c>
      <c r="F150" s="3" t="s">
        <v>628</v>
      </c>
      <c r="G150" s="101" t="s">
        <v>524</v>
      </c>
      <c r="H150" s="101" t="s">
        <v>524</v>
      </c>
      <c r="I150" s="101" t="s">
        <v>524</v>
      </c>
      <c r="J150" s="101" t="s">
        <v>524</v>
      </c>
      <c r="K150" s="214">
        <v>899</v>
      </c>
      <c r="L150" s="214">
        <v>1299</v>
      </c>
      <c r="M150" s="214">
        <v>1348</v>
      </c>
      <c r="N150" s="214">
        <v>1571</v>
      </c>
      <c r="O150" s="214">
        <v>2186</v>
      </c>
      <c r="P150" s="99"/>
      <c r="Q150" s="99"/>
      <c r="R150" s="99"/>
      <c r="S150" s="99"/>
      <c r="T150" s="99"/>
      <c r="U150" s="99"/>
      <c r="V150" s="99"/>
      <c r="W150" s="99"/>
      <c r="X150" s="99"/>
      <c r="Y150" s="99"/>
      <c r="Z150" s="99"/>
      <c r="AA150" s="99"/>
      <c r="AB150" s="99"/>
      <c r="AC150" s="99"/>
      <c r="AD150" s="99"/>
      <c r="AE150" s="99"/>
      <c r="AF150" s="99"/>
      <c r="AG150" s="99"/>
      <c r="AH150" s="99"/>
    </row>
    <row r="151" spans="3:34">
      <c r="C151" s="3" t="s">
        <v>88</v>
      </c>
      <c r="D151" s="3" t="s">
        <v>276</v>
      </c>
      <c r="E151" s="3" t="s">
        <v>277</v>
      </c>
      <c r="F151" s="3" t="s">
        <v>628</v>
      </c>
      <c r="G151" s="101" t="s">
        <v>524</v>
      </c>
      <c r="H151" s="101" t="s">
        <v>524</v>
      </c>
      <c r="I151" s="101" t="s">
        <v>524</v>
      </c>
      <c r="J151" s="101" t="s">
        <v>524</v>
      </c>
      <c r="K151" s="214">
        <v>404</v>
      </c>
      <c r="L151" s="214">
        <v>453</v>
      </c>
      <c r="M151" s="214">
        <v>512</v>
      </c>
      <c r="N151" s="214">
        <v>314</v>
      </c>
      <c r="O151" s="214">
        <v>448</v>
      </c>
      <c r="P151" s="99"/>
      <c r="Q151" s="99"/>
      <c r="R151" s="99"/>
      <c r="S151" s="99"/>
      <c r="T151" s="99"/>
      <c r="U151" s="99"/>
      <c r="V151" s="99"/>
      <c r="W151" s="99"/>
      <c r="X151" s="99"/>
      <c r="Y151" s="99"/>
      <c r="Z151" s="99"/>
      <c r="AA151" s="99"/>
      <c r="AB151" s="99"/>
      <c r="AC151" s="99"/>
      <c r="AD151" s="99"/>
      <c r="AE151" s="99"/>
      <c r="AF151" s="99"/>
      <c r="AG151" s="99"/>
      <c r="AH151" s="99"/>
    </row>
    <row r="152" spans="3:34">
      <c r="C152" s="3" t="s">
        <v>88</v>
      </c>
      <c r="D152" s="3" t="s">
        <v>278</v>
      </c>
      <c r="E152" s="3" t="s">
        <v>279</v>
      </c>
      <c r="F152" s="3" t="s">
        <v>628</v>
      </c>
      <c r="G152" s="101" t="s">
        <v>524</v>
      </c>
      <c r="H152" s="101" t="s">
        <v>524</v>
      </c>
      <c r="I152" s="101" t="s">
        <v>524</v>
      </c>
      <c r="J152" s="101" t="s">
        <v>524</v>
      </c>
      <c r="K152" s="214">
        <v>357</v>
      </c>
      <c r="L152" s="214">
        <v>365</v>
      </c>
      <c r="M152" s="214">
        <v>477</v>
      </c>
      <c r="N152" s="214">
        <v>592</v>
      </c>
      <c r="O152" s="214">
        <v>327</v>
      </c>
      <c r="P152" s="99"/>
      <c r="Q152" s="99"/>
      <c r="R152" s="99"/>
      <c r="S152" s="99"/>
      <c r="T152" s="99"/>
      <c r="U152" s="99"/>
      <c r="V152" s="99"/>
      <c r="W152" s="99"/>
      <c r="X152" s="99"/>
      <c r="Y152" s="99"/>
      <c r="Z152" s="99"/>
      <c r="AA152" s="99"/>
      <c r="AB152" s="99"/>
      <c r="AC152" s="99"/>
      <c r="AD152" s="99"/>
      <c r="AE152" s="99"/>
      <c r="AF152" s="99"/>
      <c r="AG152" s="99"/>
      <c r="AH152" s="99"/>
    </row>
    <row r="153" spans="3:34">
      <c r="C153" s="3" t="s">
        <v>88</v>
      </c>
      <c r="D153" s="3" t="s">
        <v>280</v>
      </c>
      <c r="E153" s="3" t="s">
        <v>281</v>
      </c>
      <c r="F153" s="3" t="s">
        <v>628</v>
      </c>
      <c r="G153" s="101" t="s">
        <v>524</v>
      </c>
      <c r="H153" s="101" t="s">
        <v>524</v>
      </c>
      <c r="I153" s="101" t="s">
        <v>524</v>
      </c>
      <c r="J153" s="101" t="s">
        <v>524</v>
      </c>
      <c r="K153" s="214">
        <v>485</v>
      </c>
      <c r="L153" s="214">
        <v>526</v>
      </c>
      <c r="M153" s="214">
        <v>670</v>
      </c>
      <c r="N153" s="214">
        <v>876</v>
      </c>
      <c r="O153" s="214">
        <v>898</v>
      </c>
      <c r="P153" s="99"/>
      <c r="Q153" s="99"/>
      <c r="R153" s="99"/>
      <c r="S153" s="99"/>
      <c r="T153" s="99"/>
      <c r="U153" s="99"/>
      <c r="V153" s="99"/>
      <c r="W153" s="99"/>
      <c r="X153" s="99"/>
      <c r="Y153" s="99"/>
      <c r="Z153" s="99"/>
      <c r="AA153" s="99"/>
      <c r="AB153" s="99"/>
      <c r="AC153" s="99"/>
      <c r="AD153" s="99"/>
      <c r="AE153" s="99"/>
      <c r="AF153" s="99"/>
      <c r="AG153" s="99"/>
      <c r="AH153" s="99"/>
    </row>
    <row r="154" spans="3:34">
      <c r="C154" s="3" t="s">
        <v>88</v>
      </c>
      <c r="D154" s="3" t="s">
        <v>282</v>
      </c>
      <c r="E154" s="3" t="s">
        <v>283</v>
      </c>
      <c r="F154" s="3" t="s">
        <v>628</v>
      </c>
      <c r="G154" s="101" t="s">
        <v>524</v>
      </c>
      <c r="H154" s="101" t="s">
        <v>524</v>
      </c>
      <c r="I154" s="101" t="s">
        <v>524</v>
      </c>
      <c r="J154" s="101" t="s">
        <v>524</v>
      </c>
      <c r="K154" s="214">
        <v>242</v>
      </c>
      <c r="L154" s="214">
        <v>318</v>
      </c>
      <c r="M154" s="214">
        <v>395</v>
      </c>
      <c r="N154" s="214">
        <v>304</v>
      </c>
      <c r="O154" s="214">
        <v>213</v>
      </c>
      <c r="P154" s="99"/>
      <c r="Q154" s="99"/>
      <c r="R154" s="99"/>
      <c r="S154" s="99"/>
      <c r="T154" s="99"/>
      <c r="U154" s="99"/>
      <c r="V154" s="99"/>
      <c r="W154" s="99"/>
      <c r="X154" s="99"/>
      <c r="Y154" s="99"/>
      <c r="Z154" s="99"/>
      <c r="AA154" s="99"/>
      <c r="AB154" s="99"/>
      <c r="AC154" s="99"/>
      <c r="AD154" s="99"/>
      <c r="AE154" s="99"/>
      <c r="AF154" s="99"/>
      <c r="AG154" s="99"/>
      <c r="AH154" s="99"/>
    </row>
    <row r="155" spans="3:34">
      <c r="C155" s="3" t="s">
        <v>88</v>
      </c>
      <c r="D155" s="3" t="s">
        <v>284</v>
      </c>
      <c r="E155" s="3" t="s">
        <v>285</v>
      </c>
      <c r="F155" s="3" t="s">
        <v>628</v>
      </c>
      <c r="G155" s="101" t="s">
        <v>524</v>
      </c>
      <c r="H155" s="101" t="s">
        <v>524</v>
      </c>
      <c r="I155" s="101" t="s">
        <v>524</v>
      </c>
      <c r="J155" s="101" t="s">
        <v>524</v>
      </c>
      <c r="K155" s="214">
        <v>210</v>
      </c>
      <c r="L155" s="214">
        <v>141</v>
      </c>
      <c r="M155" s="214">
        <v>269</v>
      </c>
      <c r="N155" s="214">
        <v>251</v>
      </c>
      <c r="O155" s="214">
        <v>141</v>
      </c>
      <c r="P155" s="99"/>
      <c r="Q155" s="99"/>
      <c r="R155" s="99"/>
      <c r="S155" s="99"/>
      <c r="T155" s="99"/>
      <c r="U155" s="99"/>
      <c r="V155" s="99"/>
      <c r="W155" s="99"/>
      <c r="X155" s="99"/>
      <c r="Y155" s="99"/>
      <c r="Z155" s="99"/>
      <c r="AA155" s="99"/>
      <c r="AB155" s="99"/>
      <c r="AC155" s="99"/>
      <c r="AD155" s="99"/>
      <c r="AE155" s="99"/>
      <c r="AF155" s="99"/>
      <c r="AG155" s="99"/>
      <c r="AH155" s="99"/>
    </row>
    <row r="156" spans="3:34">
      <c r="C156" s="3" t="s">
        <v>88</v>
      </c>
      <c r="D156" s="3" t="s">
        <v>286</v>
      </c>
      <c r="E156" s="3" t="s">
        <v>287</v>
      </c>
      <c r="F156" s="3" t="s">
        <v>628</v>
      </c>
      <c r="G156" s="101" t="s">
        <v>524</v>
      </c>
      <c r="H156" s="101" t="s">
        <v>524</v>
      </c>
      <c r="I156" s="101" t="s">
        <v>524</v>
      </c>
      <c r="J156" s="101" t="s">
        <v>524</v>
      </c>
      <c r="K156" s="214">
        <v>140</v>
      </c>
      <c r="L156" s="214">
        <v>76</v>
      </c>
      <c r="M156" s="214">
        <v>29</v>
      </c>
      <c r="N156" s="214">
        <v>99</v>
      </c>
      <c r="O156" s="214">
        <v>269</v>
      </c>
      <c r="P156" s="99"/>
      <c r="Q156" s="99"/>
      <c r="R156" s="99"/>
      <c r="S156" s="99"/>
      <c r="T156" s="99"/>
      <c r="U156" s="99"/>
      <c r="V156" s="99"/>
      <c r="W156" s="99"/>
      <c r="X156" s="99"/>
      <c r="Y156" s="99"/>
      <c r="Z156" s="99"/>
      <c r="AA156" s="99"/>
      <c r="AB156" s="99"/>
      <c r="AC156" s="99"/>
      <c r="AD156" s="99"/>
      <c r="AE156" s="99"/>
      <c r="AF156" s="99"/>
      <c r="AG156" s="99"/>
      <c r="AH156" s="99"/>
    </row>
    <row r="157" spans="3:34">
      <c r="C157" s="3" t="s">
        <v>88</v>
      </c>
      <c r="D157" s="3" t="s">
        <v>288</v>
      </c>
      <c r="E157" s="3" t="s">
        <v>289</v>
      </c>
      <c r="F157" s="3" t="s">
        <v>628</v>
      </c>
      <c r="G157" s="101" t="s">
        <v>524</v>
      </c>
      <c r="H157" s="101" t="s">
        <v>524</v>
      </c>
      <c r="I157" s="101" t="s">
        <v>524</v>
      </c>
      <c r="J157" s="101" t="s">
        <v>524</v>
      </c>
      <c r="K157" s="214" t="s">
        <v>632</v>
      </c>
      <c r="L157" s="214">
        <v>7</v>
      </c>
      <c r="M157" s="214">
        <v>25</v>
      </c>
      <c r="N157" s="214">
        <v>35</v>
      </c>
      <c r="O157" s="214">
        <v>247</v>
      </c>
      <c r="P157" s="99"/>
      <c r="Q157" s="99"/>
      <c r="R157" s="99"/>
      <c r="S157" s="99"/>
      <c r="T157" s="99"/>
      <c r="U157" s="99"/>
      <c r="V157" s="99"/>
      <c r="W157" s="99"/>
      <c r="X157" s="99"/>
      <c r="Y157" s="99"/>
      <c r="Z157" s="99"/>
      <c r="AA157" s="99"/>
      <c r="AB157" s="99"/>
      <c r="AC157" s="99"/>
      <c r="AD157" s="99"/>
      <c r="AE157" s="99"/>
      <c r="AF157" s="99"/>
      <c r="AG157" s="99"/>
      <c r="AH157" s="99"/>
    </row>
    <row r="158" spans="3:34">
      <c r="C158" s="3" t="s">
        <v>88</v>
      </c>
      <c r="D158" s="3" t="s">
        <v>290</v>
      </c>
      <c r="E158" s="3" t="s">
        <v>291</v>
      </c>
      <c r="F158" s="3" t="s">
        <v>628</v>
      </c>
      <c r="G158" s="101" t="s">
        <v>524</v>
      </c>
      <c r="H158" s="101" t="s">
        <v>524</v>
      </c>
      <c r="I158" s="101" t="s">
        <v>524</v>
      </c>
      <c r="J158" s="101" t="s">
        <v>524</v>
      </c>
      <c r="K158" s="214">
        <v>459</v>
      </c>
      <c r="L158" s="214">
        <v>262</v>
      </c>
      <c r="M158" s="214">
        <v>600</v>
      </c>
      <c r="N158" s="214">
        <v>633</v>
      </c>
      <c r="O158" s="214">
        <v>533</v>
      </c>
      <c r="P158" s="99"/>
      <c r="Q158" s="99"/>
      <c r="R158" s="99"/>
      <c r="S158" s="99"/>
      <c r="T158" s="99"/>
      <c r="U158" s="99"/>
      <c r="V158" s="99"/>
      <c r="W158" s="99"/>
      <c r="X158" s="99"/>
      <c r="Y158" s="99"/>
      <c r="Z158" s="99"/>
      <c r="AA158" s="99"/>
      <c r="AB158" s="99"/>
      <c r="AC158" s="99"/>
      <c r="AD158" s="99"/>
      <c r="AE158" s="99"/>
      <c r="AF158" s="99"/>
      <c r="AG158" s="99"/>
      <c r="AH158" s="99"/>
    </row>
    <row r="159" spans="3:34">
      <c r="C159" s="3" t="s">
        <v>88</v>
      </c>
      <c r="D159" s="3" t="s">
        <v>292</v>
      </c>
      <c r="E159" s="3" t="s">
        <v>293</v>
      </c>
      <c r="F159" s="3" t="s">
        <v>628</v>
      </c>
      <c r="G159" s="101" t="s">
        <v>524</v>
      </c>
      <c r="H159" s="101" t="s">
        <v>524</v>
      </c>
      <c r="I159" s="101" t="s">
        <v>524</v>
      </c>
      <c r="J159" s="101" t="s">
        <v>524</v>
      </c>
      <c r="K159" s="214">
        <v>215</v>
      </c>
      <c r="L159" s="214">
        <v>314</v>
      </c>
      <c r="M159" s="214">
        <v>383</v>
      </c>
      <c r="N159" s="214">
        <v>412</v>
      </c>
      <c r="O159" s="214">
        <v>518</v>
      </c>
      <c r="P159" s="99"/>
      <c r="Q159" s="99"/>
      <c r="R159" s="99"/>
      <c r="S159" s="99"/>
      <c r="T159" s="99"/>
      <c r="U159" s="99"/>
      <c r="V159" s="99"/>
      <c r="W159" s="99"/>
      <c r="X159" s="99"/>
      <c r="Y159" s="99"/>
      <c r="Z159" s="99"/>
      <c r="AA159" s="99"/>
      <c r="AB159" s="99"/>
      <c r="AC159" s="99"/>
      <c r="AD159" s="99"/>
      <c r="AE159" s="99"/>
      <c r="AF159" s="99"/>
      <c r="AG159" s="99"/>
      <c r="AH159" s="99"/>
    </row>
    <row r="160" spans="3:34">
      <c r="C160" s="3" t="s">
        <v>88</v>
      </c>
      <c r="D160" s="3" t="s">
        <v>294</v>
      </c>
      <c r="E160" s="3" t="s">
        <v>295</v>
      </c>
      <c r="F160" s="3" t="s">
        <v>628</v>
      </c>
      <c r="G160" s="101" t="s">
        <v>524</v>
      </c>
      <c r="H160" s="101" t="s">
        <v>524</v>
      </c>
      <c r="I160" s="101" t="s">
        <v>524</v>
      </c>
      <c r="J160" s="101" t="s">
        <v>524</v>
      </c>
      <c r="K160" s="214">
        <v>296</v>
      </c>
      <c r="L160" s="214">
        <v>508</v>
      </c>
      <c r="M160" s="214">
        <v>503</v>
      </c>
      <c r="N160" s="214">
        <v>648</v>
      </c>
      <c r="O160" s="214">
        <v>998</v>
      </c>
      <c r="P160" s="99"/>
      <c r="Q160" s="99"/>
      <c r="R160" s="99"/>
      <c r="S160" s="99"/>
      <c r="T160" s="99"/>
      <c r="U160" s="99"/>
      <c r="V160" s="99"/>
      <c r="W160" s="99"/>
      <c r="X160" s="99"/>
      <c r="Y160" s="99"/>
      <c r="Z160" s="99"/>
      <c r="AA160" s="99"/>
      <c r="AB160" s="99"/>
      <c r="AC160" s="99"/>
      <c r="AD160" s="99"/>
      <c r="AE160" s="99"/>
      <c r="AF160" s="99"/>
      <c r="AG160" s="99"/>
      <c r="AH160" s="99"/>
    </row>
    <row r="161" spans="3:34">
      <c r="C161" s="3" t="s">
        <v>88</v>
      </c>
      <c r="D161" s="3" t="s">
        <v>296</v>
      </c>
      <c r="E161" s="3" t="s">
        <v>297</v>
      </c>
      <c r="F161" s="3" t="s">
        <v>628</v>
      </c>
      <c r="G161" s="101" t="s">
        <v>524</v>
      </c>
      <c r="H161" s="101" t="s">
        <v>524</v>
      </c>
      <c r="I161" s="101" t="s">
        <v>524</v>
      </c>
      <c r="J161" s="101" t="s">
        <v>524</v>
      </c>
      <c r="K161" s="214">
        <v>556</v>
      </c>
      <c r="L161" s="214">
        <v>617</v>
      </c>
      <c r="M161" s="214">
        <v>775</v>
      </c>
      <c r="N161" s="214">
        <v>926</v>
      </c>
      <c r="O161" s="214">
        <v>987</v>
      </c>
      <c r="P161" s="99"/>
      <c r="Q161" s="99"/>
      <c r="R161" s="99"/>
      <c r="S161" s="99"/>
      <c r="T161" s="99"/>
      <c r="U161" s="99"/>
      <c r="V161" s="99"/>
      <c r="W161" s="99"/>
      <c r="X161" s="99"/>
      <c r="Y161" s="99"/>
      <c r="Z161" s="99"/>
      <c r="AA161" s="99"/>
      <c r="AB161" s="99"/>
      <c r="AC161" s="99"/>
      <c r="AD161" s="99"/>
      <c r="AE161" s="99"/>
      <c r="AF161" s="99"/>
      <c r="AG161" s="99"/>
      <c r="AH161" s="99"/>
    </row>
    <row r="162" spans="3:34">
      <c r="C162" s="3" t="s">
        <v>88</v>
      </c>
      <c r="D162" s="3" t="s">
        <v>298</v>
      </c>
      <c r="E162" s="3" t="s">
        <v>299</v>
      </c>
      <c r="F162" s="3" t="s">
        <v>628</v>
      </c>
      <c r="G162" s="101" t="s">
        <v>524</v>
      </c>
      <c r="H162" s="101" t="s">
        <v>524</v>
      </c>
      <c r="I162" s="101" t="s">
        <v>524</v>
      </c>
      <c r="J162" s="101" t="s">
        <v>524</v>
      </c>
      <c r="K162" s="214">
        <v>274</v>
      </c>
      <c r="L162" s="214">
        <v>304</v>
      </c>
      <c r="M162" s="214">
        <v>262</v>
      </c>
      <c r="N162" s="214">
        <v>453</v>
      </c>
      <c r="O162" s="214">
        <v>401</v>
      </c>
      <c r="P162" s="99"/>
      <c r="Q162" s="99"/>
      <c r="R162" s="99"/>
      <c r="S162" s="99"/>
      <c r="T162" s="99"/>
      <c r="U162" s="99"/>
      <c r="V162" s="99"/>
      <c r="W162" s="99"/>
      <c r="X162" s="99"/>
      <c r="Y162" s="99"/>
      <c r="Z162" s="99"/>
      <c r="AA162" s="99"/>
      <c r="AB162" s="99"/>
      <c r="AC162" s="99"/>
      <c r="AD162" s="99"/>
      <c r="AE162" s="99"/>
      <c r="AF162" s="99"/>
      <c r="AG162" s="99"/>
      <c r="AH162" s="99"/>
    </row>
    <row r="163" spans="3:34">
      <c r="C163" s="3" t="s">
        <v>88</v>
      </c>
      <c r="D163" s="3" t="s">
        <v>300</v>
      </c>
      <c r="E163" s="3" t="s">
        <v>301</v>
      </c>
      <c r="F163" s="3" t="s">
        <v>628</v>
      </c>
      <c r="G163" s="101" t="s">
        <v>524</v>
      </c>
      <c r="H163" s="101" t="s">
        <v>524</v>
      </c>
      <c r="I163" s="101" t="s">
        <v>524</v>
      </c>
      <c r="J163" s="101" t="s">
        <v>524</v>
      </c>
      <c r="K163" s="214">
        <v>44</v>
      </c>
      <c r="L163" s="214">
        <v>150</v>
      </c>
      <c r="M163" s="214">
        <v>227</v>
      </c>
      <c r="N163" s="214">
        <v>140</v>
      </c>
      <c r="O163" s="214">
        <v>79</v>
      </c>
      <c r="P163" s="99"/>
      <c r="Q163" s="99"/>
      <c r="R163" s="99"/>
      <c r="S163" s="99"/>
      <c r="T163" s="99"/>
      <c r="U163" s="99"/>
      <c r="V163" s="99"/>
      <c r="W163" s="99"/>
      <c r="X163" s="99"/>
      <c r="Y163" s="99"/>
      <c r="Z163" s="99"/>
      <c r="AA163" s="99"/>
      <c r="AB163" s="99"/>
      <c r="AC163" s="99"/>
      <c r="AD163" s="99"/>
      <c r="AE163" s="99"/>
      <c r="AF163" s="99"/>
      <c r="AG163" s="99"/>
      <c r="AH163" s="99"/>
    </row>
    <row r="164" spans="3:34">
      <c r="C164" s="3" t="s">
        <v>88</v>
      </c>
      <c r="D164" s="3" t="s">
        <v>302</v>
      </c>
      <c r="E164" s="3" t="s">
        <v>303</v>
      </c>
      <c r="F164" s="3" t="s">
        <v>628</v>
      </c>
      <c r="G164" s="101" t="s">
        <v>524</v>
      </c>
      <c r="H164" s="101" t="s">
        <v>524</v>
      </c>
      <c r="I164" s="101" t="s">
        <v>524</v>
      </c>
      <c r="J164" s="101" t="s">
        <v>524</v>
      </c>
      <c r="K164" s="214">
        <v>296</v>
      </c>
      <c r="L164" s="214">
        <v>552</v>
      </c>
      <c r="M164" s="214">
        <v>638</v>
      </c>
      <c r="N164" s="214">
        <v>857</v>
      </c>
      <c r="O164" s="214">
        <v>1225</v>
      </c>
      <c r="P164" s="99"/>
      <c r="Q164" s="99"/>
      <c r="R164" s="99"/>
      <c r="S164" s="99"/>
      <c r="T164" s="99"/>
      <c r="U164" s="99"/>
      <c r="V164" s="99"/>
      <c r="W164" s="99"/>
      <c r="X164" s="99"/>
      <c r="Y164" s="99"/>
      <c r="Z164" s="99"/>
      <c r="AA164" s="99"/>
      <c r="AB164" s="99"/>
      <c r="AC164" s="99"/>
      <c r="AD164" s="99"/>
      <c r="AE164" s="99"/>
      <c r="AF164" s="99"/>
      <c r="AG164" s="99"/>
      <c r="AH164" s="99"/>
    </row>
    <row r="165" spans="3:34">
      <c r="C165" s="3" t="s">
        <v>88</v>
      </c>
      <c r="D165" s="3" t="s">
        <v>304</v>
      </c>
      <c r="E165" s="3" t="s">
        <v>305</v>
      </c>
      <c r="F165" s="3" t="s">
        <v>628</v>
      </c>
      <c r="G165" s="101" t="s">
        <v>524</v>
      </c>
      <c r="H165" s="101" t="s">
        <v>524</v>
      </c>
      <c r="I165" s="101" t="s">
        <v>524</v>
      </c>
      <c r="J165" s="101" t="s">
        <v>524</v>
      </c>
      <c r="K165" s="214">
        <v>1389</v>
      </c>
      <c r="L165" s="214">
        <v>1074</v>
      </c>
      <c r="M165" s="214">
        <v>736</v>
      </c>
      <c r="N165" s="214">
        <v>1171</v>
      </c>
      <c r="O165" s="214">
        <v>1464</v>
      </c>
      <c r="P165" s="99"/>
      <c r="Q165" s="99"/>
      <c r="R165" s="99"/>
      <c r="S165" s="99"/>
      <c r="T165" s="99"/>
      <c r="U165" s="99"/>
      <c r="V165" s="99"/>
      <c r="W165" s="99"/>
      <c r="X165" s="99"/>
      <c r="Y165" s="99"/>
      <c r="Z165" s="99"/>
      <c r="AA165" s="99"/>
      <c r="AB165" s="99"/>
      <c r="AC165" s="99"/>
      <c r="AD165" s="99"/>
      <c r="AE165" s="99"/>
      <c r="AF165" s="99"/>
      <c r="AG165" s="99"/>
      <c r="AH165" s="99"/>
    </row>
    <row r="166" spans="3:34">
      <c r="C166" s="3" t="s">
        <v>88</v>
      </c>
      <c r="D166" s="3" t="s">
        <v>306</v>
      </c>
      <c r="E166" s="3" t="s">
        <v>307</v>
      </c>
      <c r="F166" s="3" t="s">
        <v>628</v>
      </c>
      <c r="G166" s="101" t="s">
        <v>524</v>
      </c>
      <c r="H166" s="101" t="s">
        <v>524</v>
      </c>
      <c r="I166" s="101" t="s">
        <v>524</v>
      </c>
      <c r="J166" s="101" t="s">
        <v>524</v>
      </c>
      <c r="K166" s="214">
        <v>39</v>
      </c>
      <c r="L166" s="214" t="s">
        <v>632</v>
      </c>
      <c r="M166" s="214" t="s">
        <v>632</v>
      </c>
      <c r="N166" s="214" t="s">
        <v>632</v>
      </c>
      <c r="O166" s="214" t="s">
        <v>632</v>
      </c>
      <c r="P166" s="99"/>
      <c r="Q166" s="99"/>
      <c r="R166" s="99"/>
      <c r="S166" s="99"/>
      <c r="T166" s="99"/>
      <c r="U166" s="99"/>
      <c r="V166" s="99"/>
      <c r="W166" s="99"/>
      <c r="X166" s="99"/>
      <c r="Y166" s="99"/>
      <c r="Z166" s="99"/>
      <c r="AA166" s="99"/>
      <c r="AB166" s="99"/>
      <c r="AC166" s="99"/>
      <c r="AD166" s="99"/>
      <c r="AE166" s="99"/>
      <c r="AF166" s="99"/>
      <c r="AG166" s="99"/>
      <c r="AH166" s="99"/>
    </row>
    <row r="167" spans="3:34">
      <c r="C167" s="3" t="s">
        <v>88</v>
      </c>
      <c r="D167" s="3" t="s">
        <v>308</v>
      </c>
      <c r="E167" s="3" t="s">
        <v>309</v>
      </c>
      <c r="F167" s="3" t="s">
        <v>628</v>
      </c>
      <c r="G167" s="101" t="s">
        <v>524</v>
      </c>
      <c r="H167" s="101" t="s">
        <v>524</v>
      </c>
      <c r="I167" s="101" t="s">
        <v>524</v>
      </c>
      <c r="J167" s="101" t="s">
        <v>524</v>
      </c>
      <c r="K167" s="214">
        <v>1425</v>
      </c>
      <c r="L167" s="214">
        <v>1404</v>
      </c>
      <c r="M167" s="214">
        <v>1214</v>
      </c>
      <c r="N167" s="214">
        <v>1277</v>
      </c>
      <c r="O167" s="214">
        <v>1519</v>
      </c>
      <c r="P167" s="99"/>
      <c r="Q167" s="99"/>
      <c r="R167" s="99"/>
      <c r="S167" s="99"/>
      <c r="T167" s="99"/>
      <c r="U167" s="99"/>
      <c r="V167" s="99"/>
      <c r="W167" s="99"/>
      <c r="X167" s="99"/>
      <c r="Y167" s="99"/>
      <c r="Z167" s="99"/>
      <c r="AA167" s="99"/>
      <c r="AB167" s="99"/>
      <c r="AC167" s="99"/>
      <c r="AD167" s="99"/>
      <c r="AE167" s="99"/>
      <c r="AF167" s="99"/>
      <c r="AG167" s="99"/>
      <c r="AH167" s="99"/>
    </row>
    <row r="168" spans="3:34">
      <c r="C168" s="3" t="s">
        <v>88</v>
      </c>
      <c r="D168" s="3" t="s">
        <v>310</v>
      </c>
      <c r="E168" s="3" t="s">
        <v>311</v>
      </c>
      <c r="F168" s="3" t="s">
        <v>628</v>
      </c>
      <c r="G168" s="101" t="s">
        <v>524</v>
      </c>
      <c r="H168" s="101" t="s">
        <v>524</v>
      </c>
      <c r="I168" s="101" t="s">
        <v>524</v>
      </c>
      <c r="J168" s="101" t="s">
        <v>524</v>
      </c>
      <c r="K168" s="214">
        <v>1592</v>
      </c>
      <c r="L168" s="214">
        <v>994</v>
      </c>
      <c r="M168" s="214">
        <v>1267</v>
      </c>
      <c r="N168" s="214">
        <v>1683</v>
      </c>
      <c r="O168" s="214">
        <v>1808</v>
      </c>
      <c r="P168" s="99"/>
      <c r="Q168" s="99"/>
      <c r="R168" s="99"/>
      <c r="S168" s="99"/>
      <c r="T168" s="99"/>
      <c r="U168" s="99"/>
      <c r="V168" s="99"/>
      <c r="W168" s="99"/>
      <c r="X168" s="99"/>
      <c r="Y168" s="99"/>
      <c r="Z168" s="99"/>
      <c r="AA168" s="99"/>
      <c r="AB168" s="99"/>
      <c r="AC168" s="99"/>
      <c r="AD168" s="99"/>
      <c r="AE168" s="99"/>
      <c r="AF168" s="99"/>
      <c r="AG168" s="99"/>
      <c r="AH168" s="99"/>
    </row>
    <row r="169" spans="3:34">
      <c r="C169" s="3" t="s">
        <v>88</v>
      </c>
      <c r="D169" s="3" t="s">
        <v>312</v>
      </c>
      <c r="E169" s="3" t="s">
        <v>313</v>
      </c>
      <c r="F169" s="3" t="s">
        <v>628</v>
      </c>
      <c r="G169" s="101" t="s">
        <v>524</v>
      </c>
      <c r="H169" s="101" t="s">
        <v>524</v>
      </c>
      <c r="I169" s="101" t="s">
        <v>524</v>
      </c>
      <c r="J169" s="101" t="s">
        <v>524</v>
      </c>
      <c r="K169" s="214">
        <v>302</v>
      </c>
      <c r="L169" s="214">
        <v>278</v>
      </c>
      <c r="M169" s="214">
        <v>270</v>
      </c>
      <c r="N169" s="214">
        <v>405</v>
      </c>
      <c r="O169" s="214">
        <v>493</v>
      </c>
      <c r="P169" s="99"/>
      <c r="Q169" s="99"/>
      <c r="R169" s="99"/>
      <c r="S169" s="99"/>
      <c r="T169" s="99"/>
      <c r="U169" s="99"/>
      <c r="V169" s="99"/>
      <c r="W169" s="99"/>
      <c r="X169" s="99"/>
      <c r="Y169" s="99"/>
      <c r="Z169" s="99"/>
      <c r="AA169" s="99"/>
      <c r="AB169" s="99"/>
      <c r="AC169" s="99"/>
      <c r="AD169" s="99"/>
      <c r="AE169" s="99"/>
      <c r="AF169" s="99"/>
      <c r="AG169" s="99"/>
      <c r="AH169" s="99"/>
    </row>
    <row r="170" spans="3:34">
      <c r="C170" s="3" t="s">
        <v>88</v>
      </c>
      <c r="D170" s="3" t="s">
        <v>314</v>
      </c>
      <c r="E170" s="3" t="s">
        <v>315</v>
      </c>
      <c r="F170" s="3" t="s">
        <v>628</v>
      </c>
      <c r="G170" s="101" t="s">
        <v>524</v>
      </c>
      <c r="H170" s="101" t="s">
        <v>524</v>
      </c>
      <c r="I170" s="101" t="s">
        <v>524</v>
      </c>
      <c r="J170" s="101" t="s">
        <v>524</v>
      </c>
      <c r="K170" s="214">
        <v>341</v>
      </c>
      <c r="L170" s="214">
        <v>481</v>
      </c>
      <c r="M170" s="214">
        <v>613</v>
      </c>
      <c r="N170" s="214">
        <v>571</v>
      </c>
      <c r="O170" s="214">
        <v>579</v>
      </c>
      <c r="P170" s="99"/>
      <c r="Q170" s="99"/>
      <c r="R170" s="99"/>
      <c r="S170" s="99"/>
      <c r="T170" s="99"/>
      <c r="U170" s="99"/>
      <c r="V170" s="99"/>
      <c r="W170" s="99"/>
      <c r="X170" s="99"/>
      <c r="Y170" s="99"/>
      <c r="Z170" s="99"/>
      <c r="AA170" s="99"/>
      <c r="AB170" s="99"/>
      <c r="AC170" s="99"/>
      <c r="AD170" s="99"/>
      <c r="AE170" s="99"/>
      <c r="AF170" s="99"/>
      <c r="AG170" s="99"/>
      <c r="AH170" s="99"/>
    </row>
    <row r="171" spans="3:34">
      <c r="C171" s="3" t="s">
        <v>88</v>
      </c>
      <c r="D171" s="3" t="s">
        <v>316</v>
      </c>
      <c r="E171" s="3" t="s">
        <v>317</v>
      </c>
      <c r="F171" s="3" t="s">
        <v>628</v>
      </c>
      <c r="G171" s="101" t="s">
        <v>524</v>
      </c>
      <c r="H171" s="101" t="s">
        <v>524</v>
      </c>
      <c r="I171" s="101" t="s">
        <v>524</v>
      </c>
      <c r="J171" s="101" t="s">
        <v>524</v>
      </c>
      <c r="K171" s="214">
        <v>757</v>
      </c>
      <c r="L171" s="214">
        <v>1082</v>
      </c>
      <c r="M171" s="214">
        <v>837</v>
      </c>
      <c r="N171" s="214">
        <v>792</v>
      </c>
      <c r="O171" s="214">
        <v>1458</v>
      </c>
      <c r="P171" s="99"/>
      <c r="Q171" s="99"/>
      <c r="R171" s="99"/>
      <c r="S171" s="99"/>
      <c r="T171" s="99"/>
      <c r="U171" s="99"/>
      <c r="V171" s="99"/>
      <c r="W171" s="99"/>
      <c r="X171" s="99"/>
      <c r="Y171" s="99"/>
      <c r="Z171" s="99"/>
      <c r="AA171" s="99"/>
      <c r="AB171" s="99"/>
      <c r="AC171" s="99"/>
      <c r="AD171" s="99"/>
      <c r="AE171" s="99"/>
      <c r="AF171" s="99"/>
      <c r="AG171" s="99"/>
      <c r="AH171" s="99"/>
    </row>
    <row r="172" spans="3:34">
      <c r="C172" s="3" t="s">
        <v>88</v>
      </c>
      <c r="D172" s="3" t="s">
        <v>318</v>
      </c>
      <c r="E172" s="3" t="s">
        <v>319</v>
      </c>
      <c r="F172" s="3" t="s">
        <v>628</v>
      </c>
      <c r="G172" s="101" t="s">
        <v>524</v>
      </c>
      <c r="H172" s="101" t="s">
        <v>524</v>
      </c>
      <c r="I172" s="101" t="s">
        <v>524</v>
      </c>
      <c r="J172" s="101" t="s">
        <v>524</v>
      </c>
      <c r="K172" s="214">
        <v>357</v>
      </c>
      <c r="L172" s="214">
        <v>464</v>
      </c>
      <c r="M172" s="214">
        <v>209</v>
      </c>
      <c r="N172" s="214">
        <v>387</v>
      </c>
      <c r="O172" s="214">
        <v>460</v>
      </c>
      <c r="P172" s="99"/>
      <c r="Q172" s="99"/>
      <c r="R172" s="99"/>
      <c r="S172" s="99"/>
      <c r="T172" s="99"/>
      <c r="U172" s="99"/>
      <c r="V172" s="99"/>
      <c r="W172" s="99"/>
      <c r="X172" s="99"/>
      <c r="Y172" s="99"/>
      <c r="Z172" s="99"/>
      <c r="AA172" s="99"/>
      <c r="AB172" s="99"/>
      <c r="AC172" s="99"/>
      <c r="AD172" s="99"/>
      <c r="AE172" s="99"/>
      <c r="AF172" s="99"/>
      <c r="AG172" s="99"/>
      <c r="AH172" s="99"/>
    </row>
    <row r="173" spans="3:34">
      <c r="C173" s="3" t="s">
        <v>88</v>
      </c>
      <c r="D173" s="3" t="s">
        <v>320</v>
      </c>
      <c r="E173" s="3" t="s">
        <v>321</v>
      </c>
      <c r="F173" s="3" t="s">
        <v>628</v>
      </c>
      <c r="G173" s="101" t="s">
        <v>524</v>
      </c>
      <c r="H173" s="101" t="s">
        <v>524</v>
      </c>
      <c r="I173" s="101" t="s">
        <v>524</v>
      </c>
      <c r="J173" s="101" t="s">
        <v>524</v>
      </c>
      <c r="K173" s="214">
        <v>379</v>
      </c>
      <c r="L173" s="214">
        <v>298</v>
      </c>
      <c r="M173" s="214">
        <v>233</v>
      </c>
      <c r="N173" s="214">
        <v>152</v>
      </c>
      <c r="O173" s="214">
        <v>358</v>
      </c>
      <c r="P173" s="99"/>
      <c r="Q173" s="99"/>
      <c r="R173" s="99"/>
      <c r="S173" s="99"/>
      <c r="T173" s="99"/>
      <c r="U173" s="99"/>
      <c r="V173" s="99"/>
      <c r="W173" s="99"/>
      <c r="X173" s="99"/>
      <c r="Y173" s="99"/>
      <c r="Z173" s="99"/>
      <c r="AA173" s="99"/>
      <c r="AB173" s="99"/>
      <c r="AC173" s="99"/>
      <c r="AD173" s="99"/>
      <c r="AE173" s="99"/>
      <c r="AF173" s="99"/>
      <c r="AG173" s="99"/>
      <c r="AH173" s="99"/>
    </row>
    <row r="174" spans="3:34">
      <c r="C174" s="3" t="s">
        <v>88</v>
      </c>
      <c r="D174" s="3" t="s">
        <v>322</v>
      </c>
      <c r="E174" s="3" t="s">
        <v>323</v>
      </c>
      <c r="F174" s="3" t="s">
        <v>628</v>
      </c>
      <c r="G174" s="101" t="s">
        <v>524</v>
      </c>
      <c r="H174" s="101" t="s">
        <v>524</v>
      </c>
      <c r="I174" s="101" t="s">
        <v>524</v>
      </c>
      <c r="J174" s="101" t="s">
        <v>524</v>
      </c>
      <c r="K174" s="214">
        <v>321</v>
      </c>
      <c r="L174" s="214">
        <v>361</v>
      </c>
      <c r="M174" s="214">
        <v>465</v>
      </c>
      <c r="N174" s="214">
        <v>559</v>
      </c>
      <c r="O174" s="214">
        <v>653</v>
      </c>
      <c r="P174" s="99"/>
      <c r="Q174" s="99"/>
      <c r="R174" s="99"/>
      <c r="S174" s="99"/>
      <c r="T174" s="99"/>
      <c r="U174" s="99"/>
      <c r="V174" s="99"/>
      <c r="W174" s="99"/>
      <c r="X174" s="99"/>
      <c r="Y174" s="99"/>
      <c r="Z174" s="99"/>
      <c r="AA174" s="99"/>
      <c r="AB174" s="99"/>
      <c r="AC174" s="99"/>
      <c r="AD174" s="99"/>
      <c r="AE174" s="99"/>
      <c r="AF174" s="99"/>
      <c r="AG174" s="99"/>
      <c r="AH174" s="99"/>
    </row>
    <row r="175" spans="3:34">
      <c r="C175" s="3" t="s">
        <v>88</v>
      </c>
      <c r="D175" s="3" t="s">
        <v>324</v>
      </c>
      <c r="E175" s="3" t="s">
        <v>325</v>
      </c>
      <c r="F175" s="3" t="s">
        <v>628</v>
      </c>
      <c r="G175" s="101" t="s">
        <v>524</v>
      </c>
      <c r="H175" s="101" t="s">
        <v>524</v>
      </c>
      <c r="I175" s="101" t="s">
        <v>524</v>
      </c>
      <c r="J175" s="101" t="s">
        <v>524</v>
      </c>
      <c r="K175" s="214">
        <v>349</v>
      </c>
      <c r="L175" s="214">
        <v>488</v>
      </c>
      <c r="M175" s="214">
        <v>273</v>
      </c>
      <c r="N175" s="214">
        <v>284</v>
      </c>
      <c r="O175" s="214">
        <v>441</v>
      </c>
      <c r="P175" s="99"/>
      <c r="Q175" s="99"/>
      <c r="R175" s="99"/>
      <c r="S175" s="99"/>
      <c r="T175" s="99"/>
      <c r="U175" s="99"/>
      <c r="V175" s="99"/>
      <c r="W175" s="99"/>
      <c r="X175" s="99"/>
      <c r="Y175" s="99"/>
      <c r="Z175" s="99"/>
      <c r="AA175" s="99"/>
      <c r="AB175" s="99"/>
      <c r="AC175" s="99"/>
      <c r="AD175" s="99"/>
      <c r="AE175" s="99"/>
      <c r="AF175" s="99"/>
      <c r="AG175" s="99"/>
      <c r="AH175" s="99"/>
    </row>
    <row r="176" spans="3:34">
      <c r="C176" s="3" t="s">
        <v>88</v>
      </c>
      <c r="D176" s="3" t="s">
        <v>326</v>
      </c>
      <c r="E176" s="3" t="s">
        <v>327</v>
      </c>
      <c r="F176" s="3" t="s">
        <v>628</v>
      </c>
      <c r="G176" s="101" t="s">
        <v>524</v>
      </c>
      <c r="H176" s="101" t="s">
        <v>524</v>
      </c>
      <c r="I176" s="101" t="s">
        <v>524</v>
      </c>
      <c r="J176" s="101" t="s">
        <v>524</v>
      </c>
      <c r="K176" s="214">
        <v>109</v>
      </c>
      <c r="L176" s="214">
        <v>162</v>
      </c>
      <c r="M176" s="214">
        <v>341</v>
      </c>
      <c r="N176" s="214">
        <v>253</v>
      </c>
      <c r="O176" s="214">
        <v>200</v>
      </c>
      <c r="P176" s="99"/>
      <c r="Q176" s="99"/>
      <c r="R176" s="99"/>
      <c r="S176" s="99"/>
      <c r="T176" s="99"/>
      <c r="U176" s="99"/>
      <c r="V176" s="99"/>
      <c r="W176" s="99"/>
      <c r="X176" s="99"/>
      <c r="Y176" s="99"/>
      <c r="Z176" s="99"/>
      <c r="AA176" s="99"/>
      <c r="AB176" s="99"/>
      <c r="AC176" s="99"/>
      <c r="AD176" s="99"/>
      <c r="AE176" s="99"/>
      <c r="AF176" s="99"/>
      <c r="AG176" s="99"/>
      <c r="AH176" s="99"/>
    </row>
    <row r="177" spans="3:34">
      <c r="C177" s="3" t="s">
        <v>88</v>
      </c>
      <c r="D177" s="3" t="s">
        <v>328</v>
      </c>
      <c r="E177" s="3" t="s">
        <v>329</v>
      </c>
      <c r="F177" s="3" t="s">
        <v>628</v>
      </c>
      <c r="G177" s="101" t="s">
        <v>524</v>
      </c>
      <c r="H177" s="101" t="s">
        <v>524</v>
      </c>
      <c r="I177" s="101" t="s">
        <v>524</v>
      </c>
      <c r="J177" s="101" t="s">
        <v>524</v>
      </c>
      <c r="K177" s="214">
        <v>279</v>
      </c>
      <c r="L177" s="214">
        <v>352</v>
      </c>
      <c r="M177" s="214">
        <v>234</v>
      </c>
      <c r="N177" s="214">
        <v>187</v>
      </c>
      <c r="O177" s="214">
        <v>222</v>
      </c>
      <c r="P177" s="99"/>
      <c r="Q177" s="99"/>
      <c r="R177" s="99"/>
      <c r="S177" s="99"/>
      <c r="T177" s="99"/>
      <c r="U177" s="99"/>
      <c r="V177" s="99"/>
      <c r="W177" s="99"/>
      <c r="X177" s="99"/>
      <c r="Y177" s="99"/>
      <c r="Z177" s="99"/>
      <c r="AA177" s="99"/>
      <c r="AB177" s="99"/>
      <c r="AC177" s="99"/>
      <c r="AD177" s="99"/>
      <c r="AE177" s="99"/>
      <c r="AF177" s="99"/>
      <c r="AG177" s="99"/>
      <c r="AH177" s="99"/>
    </row>
    <row r="178" spans="3:34">
      <c r="C178" s="3" t="s">
        <v>88</v>
      </c>
      <c r="D178" s="3" t="s">
        <v>330</v>
      </c>
      <c r="E178" s="3" t="s">
        <v>331</v>
      </c>
      <c r="F178" s="3" t="s">
        <v>628</v>
      </c>
      <c r="G178" s="101" t="s">
        <v>524</v>
      </c>
      <c r="H178" s="101" t="s">
        <v>524</v>
      </c>
      <c r="I178" s="101" t="s">
        <v>524</v>
      </c>
      <c r="J178" s="101" t="s">
        <v>524</v>
      </c>
      <c r="K178" s="214">
        <v>534</v>
      </c>
      <c r="L178" s="214">
        <v>473</v>
      </c>
      <c r="M178" s="214">
        <v>709</v>
      </c>
      <c r="N178" s="214">
        <v>715</v>
      </c>
      <c r="O178" s="214">
        <v>600</v>
      </c>
      <c r="P178" s="99"/>
      <c r="Q178" s="99"/>
      <c r="R178" s="99"/>
      <c r="S178" s="99"/>
      <c r="T178" s="99"/>
      <c r="U178" s="99"/>
      <c r="V178" s="99"/>
      <c r="W178" s="99"/>
      <c r="X178" s="99"/>
      <c r="Y178" s="99"/>
      <c r="Z178" s="99"/>
      <c r="AA178" s="99"/>
      <c r="AB178" s="99"/>
      <c r="AC178" s="99"/>
      <c r="AD178" s="99"/>
      <c r="AE178" s="99"/>
      <c r="AF178" s="99"/>
      <c r="AG178" s="99"/>
      <c r="AH178" s="99"/>
    </row>
    <row r="179" spans="3:34">
      <c r="C179" s="3" t="s">
        <v>88</v>
      </c>
      <c r="D179" s="3" t="s">
        <v>332</v>
      </c>
      <c r="E179" s="3" t="s">
        <v>333</v>
      </c>
      <c r="F179" s="3" t="s">
        <v>628</v>
      </c>
      <c r="G179" s="101" t="s">
        <v>524</v>
      </c>
      <c r="H179" s="101" t="s">
        <v>524</v>
      </c>
      <c r="I179" s="101" t="s">
        <v>524</v>
      </c>
      <c r="J179" s="101" t="s">
        <v>524</v>
      </c>
      <c r="K179" s="214">
        <v>111</v>
      </c>
      <c r="L179" s="214">
        <v>142</v>
      </c>
      <c r="M179" s="214">
        <v>19</v>
      </c>
      <c r="N179" s="214">
        <v>36</v>
      </c>
      <c r="O179" s="214">
        <v>251</v>
      </c>
      <c r="P179" s="99"/>
      <c r="Q179" s="99"/>
      <c r="R179" s="99"/>
      <c r="S179" s="99"/>
      <c r="T179" s="99"/>
      <c r="U179" s="99"/>
      <c r="V179" s="99"/>
      <c r="W179" s="99"/>
      <c r="X179" s="99"/>
      <c r="Y179" s="99"/>
      <c r="Z179" s="99"/>
      <c r="AA179" s="99"/>
      <c r="AB179" s="99"/>
      <c r="AC179" s="99"/>
      <c r="AD179" s="99"/>
      <c r="AE179" s="99"/>
      <c r="AF179" s="99"/>
      <c r="AG179" s="99"/>
      <c r="AH179" s="99"/>
    </row>
    <row r="180" spans="3:34">
      <c r="C180" s="3" t="s">
        <v>88</v>
      </c>
      <c r="D180" s="3" t="s">
        <v>334</v>
      </c>
      <c r="E180" s="3" t="s">
        <v>335</v>
      </c>
      <c r="F180" s="3" t="s">
        <v>628</v>
      </c>
      <c r="G180" s="101" t="s">
        <v>524</v>
      </c>
      <c r="H180" s="101" t="s">
        <v>524</v>
      </c>
      <c r="I180" s="101" t="s">
        <v>524</v>
      </c>
      <c r="J180" s="101" t="s">
        <v>524</v>
      </c>
      <c r="K180" s="214">
        <v>15</v>
      </c>
      <c r="L180" s="214">
        <v>1</v>
      </c>
      <c r="M180" s="214">
        <v>8</v>
      </c>
      <c r="N180" s="214">
        <v>83</v>
      </c>
      <c r="O180" s="214">
        <v>87</v>
      </c>
      <c r="P180" s="99"/>
      <c r="Q180" s="99"/>
      <c r="R180" s="99"/>
      <c r="S180" s="99"/>
      <c r="T180" s="99"/>
      <c r="U180" s="99"/>
      <c r="V180" s="99"/>
      <c r="W180" s="99"/>
      <c r="X180" s="99"/>
      <c r="Y180" s="99"/>
      <c r="Z180" s="99"/>
      <c r="AA180" s="99"/>
      <c r="AB180" s="99"/>
      <c r="AC180" s="99"/>
      <c r="AD180" s="99"/>
      <c r="AE180" s="99"/>
      <c r="AF180" s="99"/>
      <c r="AG180" s="99"/>
      <c r="AH180" s="99"/>
    </row>
    <row r="181" spans="3:34">
      <c r="C181" s="3" t="s">
        <v>88</v>
      </c>
      <c r="D181" s="3" t="s">
        <v>336</v>
      </c>
      <c r="E181" s="3" t="s">
        <v>337</v>
      </c>
      <c r="F181" s="3" t="s">
        <v>628</v>
      </c>
      <c r="G181" s="101" t="s">
        <v>524</v>
      </c>
      <c r="H181" s="101" t="s">
        <v>524</v>
      </c>
      <c r="I181" s="101" t="s">
        <v>524</v>
      </c>
      <c r="J181" s="101" t="s">
        <v>524</v>
      </c>
      <c r="K181" s="214">
        <v>391</v>
      </c>
      <c r="L181" s="214">
        <v>521</v>
      </c>
      <c r="M181" s="214">
        <v>425</v>
      </c>
      <c r="N181" s="214">
        <v>422</v>
      </c>
      <c r="O181" s="214">
        <v>438</v>
      </c>
      <c r="P181" s="99"/>
      <c r="Q181" s="99"/>
      <c r="R181" s="99"/>
      <c r="S181" s="99"/>
      <c r="T181" s="99"/>
      <c r="U181" s="99"/>
      <c r="V181" s="99"/>
      <c r="W181" s="99"/>
      <c r="X181" s="99"/>
      <c r="Y181" s="99"/>
      <c r="Z181" s="99"/>
      <c r="AA181" s="99"/>
      <c r="AB181" s="99"/>
      <c r="AC181" s="99"/>
      <c r="AD181" s="99"/>
      <c r="AE181" s="99"/>
      <c r="AF181" s="99"/>
      <c r="AG181" s="99"/>
      <c r="AH181" s="99"/>
    </row>
    <row r="182" spans="3:34">
      <c r="C182" s="3" t="s">
        <v>88</v>
      </c>
      <c r="D182" s="3" t="s">
        <v>338</v>
      </c>
      <c r="E182" s="3" t="s">
        <v>339</v>
      </c>
      <c r="F182" s="3" t="s">
        <v>628</v>
      </c>
      <c r="G182" s="101" t="s">
        <v>524</v>
      </c>
      <c r="H182" s="101" t="s">
        <v>524</v>
      </c>
      <c r="I182" s="101" t="s">
        <v>524</v>
      </c>
      <c r="J182" s="101" t="s">
        <v>524</v>
      </c>
      <c r="K182" s="214">
        <v>243</v>
      </c>
      <c r="L182" s="214">
        <v>242</v>
      </c>
      <c r="M182" s="214">
        <v>332</v>
      </c>
      <c r="N182" s="214">
        <v>267</v>
      </c>
      <c r="O182" s="214">
        <v>503</v>
      </c>
      <c r="P182" s="99"/>
      <c r="Q182" s="99"/>
      <c r="R182" s="99"/>
      <c r="S182" s="99"/>
      <c r="T182" s="99"/>
      <c r="U182" s="99"/>
      <c r="V182" s="99"/>
      <c r="W182" s="99"/>
      <c r="X182" s="99"/>
      <c r="Y182" s="99"/>
      <c r="Z182" s="99"/>
      <c r="AA182" s="99"/>
      <c r="AB182" s="99"/>
      <c r="AC182" s="99"/>
      <c r="AD182" s="99"/>
      <c r="AE182" s="99"/>
      <c r="AF182" s="99"/>
      <c r="AG182" s="99"/>
      <c r="AH182" s="99"/>
    </row>
    <row r="183" spans="3:34">
      <c r="C183" s="3" t="s">
        <v>88</v>
      </c>
      <c r="D183" s="3" t="s">
        <v>340</v>
      </c>
      <c r="E183" s="3" t="s">
        <v>341</v>
      </c>
      <c r="F183" s="3" t="s">
        <v>628</v>
      </c>
      <c r="G183" s="101" t="s">
        <v>524</v>
      </c>
      <c r="H183" s="101" t="s">
        <v>524</v>
      </c>
      <c r="I183" s="101" t="s">
        <v>524</v>
      </c>
      <c r="J183" s="101" t="s">
        <v>524</v>
      </c>
      <c r="K183" s="214">
        <v>285</v>
      </c>
      <c r="L183" s="214">
        <v>333</v>
      </c>
      <c r="M183" s="214">
        <v>130</v>
      </c>
      <c r="N183" s="214">
        <v>231</v>
      </c>
      <c r="O183" s="214">
        <v>432</v>
      </c>
      <c r="P183" s="99"/>
      <c r="Q183" s="99"/>
      <c r="R183" s="99"/>
      <c r="S183" s="99"/>
      <c r="T183" s="99"/>
      <c r="U183" s="99"/>
      <c r="V183" s="99"/>
      <c r="W183" s="99"/>
      <c r="X183" s="99"/>
      <c r="Y183" s="99"/>
      <c r="Z183" s="99"/>
      <c r="AA183" s="99"/>
      <c r="AB183" s="99"/>
      <c r="AC183" s="99"/>
      <c r="AD183" s="99"/>
      <c r="AE183" s="99"/>
      <c r="AF183" s="99"/>
      <c r="AG183" s="99"/>
      <c r="AH183" s="99"/>
    </row>
    <row r="184" spans="3:34">
      <c r="C184" s="3" t="s">
        <v>88</v>
      </c>
      <c r="D184" s="3" t="s">
        <v>342</v>
      </c>
      <c r="E184" s="3" t="s">
        <v>343</v>
      </c>
      <c r="F184" s="3" t="s">
        <v>628</v>
      </c>
      <c r="G184" s="101" t="s">
        <v>524</v>
      </c>
      <c r="H184" s="101" t="s">
        <v>524</v>
      </c>
      <c r="I184" s="101" t="s">
        <v>524</v>
      </c>
      <c r="J184" s="101" t="s">
        <v>524</v>
      </c>
      <c r="K184" s="214">
        <v>279</v>
      </c>
      <c r="L184" s="214">
        <v>135</v>
      </c>
      <c r="M184" s="214">
        <v>128</v>
      </c>
      <c r="N184" s="214">
        <v>181</v>
      </c>
      <c r="O184" s="214">
        <v>212</v>
      </c>
      <c r="P184" s="99"/>
      <c r="Q184" s="99"/>
      <c r="R184" s="99"/>
      <c r="S184" s="99"/>
      <c r="T184" s="99"/>
      <c r="U184" s="99"/>
      <c r="V184" s="99"/>
      <c r="W184" s="99"/>
      <c r="X184" s="99"/>
      <c r="Y184" s="99"/>
      <c r="Z184" s="99"/>
      <c r="AA184" s="99"/>
      <c r="AB184" s="99"/>
      <c r="AC184" s="99"/>
      <c r="AD184" s="99"/>
      <c r="AE184" s="99"/>
      <c r="AF184" s="99"/>
      <c r="AG184" s="99"/>
      <c r="AH184" s="99"/>
    </row>
    <row r="185" spans="3:34">
      <c r="C185" s="3" t="s">
        <v>88</v>
      </c>
      <c r="D185" s="3" t="s">
        <v>344</v>
      </c>
      <c r="E185" s="3" t="s">
        <v>345</v>
      </c>
      <c r="F185" s="3" t="s">
        <v>628</v>
      </c>
      <c r="G185" s="101" t="s">
        <v>524</v>
      </c>
      <c r="H185" s="101" t="s">
        <v>524</v>
      </c>
      <c r="I185" s="101" t="s">
        <v>524</v>
      </c>
      <c r="J185" s="101" t="s">
        <v>524</v>
      </c>
      <c r="K185" s="214">
        <v>505</v>
      </c>
      <c r="L185" s="214">
        <v>503</v>
      </c>
      <c r="M185" s="214">
        <v>733</v>
      </c>
      <c r="N185" s="214">
        <v>1006</v>
      </c>
      <c r="O185" s="214">
        <v>627</v>
      </c>
      <c r="P185" s="99"/>
      <c r="Q185" s="99"/>
      <c r="R185" s="99"/>
      <c r="S185" s="99"/>
      <c r="T185" s="99"/>
      <c r="U185" s="99"/>
      <c r="V185" s="99"/>
      <c r="W185" s="99"/>
      <c r="X185" s="99"/>
      <c r="Y185" s="99"/>
      <c r="Z185" s="99"/>
      <c r="AA185" s="99"/>
      <c r="AB185" s="99"/>
      <c r="AC185" s="99"/>
      <c r="AD185" s="99"/>
      <c r="AE185" s="99"/>
      <c r="AF185" s="99"/>
      <c r="AG185" s="99"/>
      <c r="AH185" s="99"/>
    </row>
    <row r="186" spans="3:34">
      <c r="C186" s="3" t="s">
        <v>88</v>
      </c>
      <c r="D186" s="3" t="s">
        <v>346</v>
      </c>
      <c r="E186" s="3" t="s">
        <v>347</v>
      </c>
      <c r="F186" s="3" t="s">
        <v>628</v>
      </c>
      <c r="G186" s="101" t="s">
        <v>524</v>
      </c>
      <c r="H186" s="101" t="s">
        <v>524</v>
      </c>
      <c r="I186" s="101" t="s">
        <v>524</v>
      </c>
      <c r="J186" s="101" t="s">
        <v>524</v>
      </c>
      <c r="K186" s="214">
        <v>188</v>
      </c>
      <c r="L186" s="214">
        <v>392</v>
      </c>
      <c r="M186" s="214">
        <v>290</v>
      </c>
      <c r="N186" s="214">
        <v>168</v>
      </c>
      <c r="O186" s="214">
        <v>183</v>
      </c>
      <c r="P186" s="99"/>
      <c r="Q186" s="99"/>
      <c r="R186" s="99"/>
      <c r="S186" s="99"/>
      <c r="T186" s="99"/>
      <c r="U186" s="99"/>
      <c r="V186" s="99"/>
      <c r="W186" s="99"/>
      <c r="X186" s="99"/>
      <c r="Y186" s="99"/>
      <c r="Z186" s="99"/>
      <c r="AA186" s="99"/>
      <c r="AB186" s="99"/>
      <c r="AC186" s="99"/>
      <c r="AD186" s="99"/>
      <c r="AE186" s="99"/>
      <c r="AF186" s="99"/>
      <c r="AG186" s="99"/>
      <c r="AH186" s="99"/>
    </row>
    <row r="187" spans="3:34">
      <c r="C187" s="3" t="s">
        <v>92</v>
      </c>
      <c r="D187" s="3" t="s">
        <v>348</v>
      </c>
      <c r="E187" s="3" t="s">
        <v>349</v>
      </c>
      <c r="F187" s="3" t="s">
        <v>628</v>
      </c>
      <c r="G187" s="101" t="s">
        <v>524</v>
      </c>
      <c r="H187" s="101" t="s">
        <v>524</v>
      </c>
      <c r="I187" s="101" t="s">
        <v>524</v>
      </c>
      <c r="J187" s="101" t="s">
        <v>524</v>
      </c>
      <c r="K187" s="214">
        <v>246</v>
      </c>
      <c r="L187" s="214">
        <v>206</v>
      </c>
      <c r="M187" s="214">
        <v>128</v>
      </c>
      <c r="N187" s="214">
        <v>84</v>
      </c>
      <c r="O187" s="214">
        <v>330</v>
      </c>
      <c r="P187" s="99"/>
      <c r="Q187" s="99"/>
      <c r="R187" s="99"/>
      <c r="S187" s="99"/>
      <c r="T187" s="99"/>
      <c r="U187" s="99"/>
      <c r="V187" s="99"/>
      <c r="W187" s="99"/>
      <c r="X187" s="99"/>
      <c r="Y187" s="99"/>
      <c r="Z187" s="99"/>
      <c r="AA187" s="99"/>
      <c r="AB187" s="99"/>
      <c r="AC187" s="99"/>
      <c r="AD187" s="99"/>
      <c r="AE187" s="99"/>
      <c r="AF187" s="99"/>
      <c r="AG187" s="99"/>
      <c r="AH187" s="99"/>
    </row>
    <row r="188" spans="3:34">
      <c r="C188" s="3" t="s">
        <v>92</v>
      </c>
      <c r="D188" s="3" t="s">
        <v>350</v>
      </c>
      <c r="E188" s="3" t="s">
        <v>351</v>
      </c>
      <c r="F188" s="3" t="s">
        <v>628</v>
      </c>
      <c r="G188" s="101" t="s">
        <v>524</v>
      </c>
      <c r="H188" s="101" t="s">
        <v>524</v>
      </c>
      <c r="I188" s="101" t="s">
        <v>524</v>
      </c>
      <c r="J188" s="101" t="s">
        <v>524</v>
      </c>
      <c r="K188" s="214">
        <v>546</v>
      </c>
      <c r="L188" s="214">
        <v>518</v>
      </c>
      <c r="M188" s="214">
        <v>692</v>
      </c>
      <c r="N188" s="214">
        <v>1127</v>
      </c>
      <c r="O188" s="214">
        <v>1291</v>
      </c>
      <c r="P188" s="99"/>
      <c r="Q188" s="99"/>
      <c r="R188" s="99"/>
      <c r="S188" s="99"/>
      <c r="T188" s="99"/>
      <c r="U188" s="99"/>
      <c r="V188" s="99"/>
      <c r="W188" s="99"/>
      <c r="X188" s="99"/>
      <c r="Y188" s="99"/>
      <c r="Z188" s="99"/>
      <c r="AA188" s="99"/>
      <c r="AB188" s="99"/>
      <c r="AC188" s="99"/>
      <c r="AD188" s="99"/>
      <c r="AE188" s="99"/>
      <c r="AF188" s="99"/>
      <c r="AG188" s="99"/>
      <c r="AH188" s="99"/>
    </row>
    <row r="189" spans="3:34">
      <c r="C189" s="3" t="s">
        <v>92</v>
      </c>
      <c r="D189" s="3" t="s">
        <v>352</v>
      </c>
      <c r="E189" s="3" t="s">
        <v>353</v>
      </c>
      <c r="F189" s="3" t="s">
        <v>628</v>
      </c>
      <c r="G189" s="101" t="s">
        <v>524</v>
      </c>
      <c r="H189" s="101" t="s">
        <v>524</v>
      </c>
      <c r="I189" s="101" t="s">
        <v>524</v>
      </c>
      <c r="J189" s="101" t="s">
        <v>524</v>
      </c>
      <c r="K189" s="214">
        <v>320</v>
      </c>
      <c r="L189" s="214">
        <v>343</v>
      </c>
      <c r="M189" s="214">
        <v>344</v>
      </c>
      <c r="N189" s="214">
        <v>443</v>
      </c>
      <c r="O189" s="214">
        <v>523</v>
      </c>
      <c r="P189" s="99"/>
      <c r="Q189" s="99"/>
      <c r="R189" s="99"/>
      <c r="S189" s="99"/>
      <c r="T189" s="99"/>
      <c r="U189" s="99"/>
      <c r="V189" s="99"/>
      <c r="W189" s="99"/>
      <c r="X189" s="99"/>
      <c r="Y189" s="99"/>
      <c r="Z189" s="99"/>
      <c r="AA189" s="99"/>
      <c r="AB189" s="99"/>
      <c r="AC189" s="99"/>
      <c r="AD189" s="99"/>
      <c r="AE189" s="99"/>
      <c r="AF189" s="99"/>
      <c r="AG189" s="99"/>
      <c r="AH189" s="99"/>
    </row>
    <row r="190" spans="3:34">
      <c r="C190" s="3" t="s">
        <v>92</v>
      </c>
      <c r="D190" s="3" t="s">
        <v>354</v>
      </c>
      <c r="E190" s="3" t="s">
        <v>355</v>
      </c>
      <c r="F190" s="3" t="s">
        <v>628</v>
      </c>
      <c r="G190" s="101" t="s">
        <v>524</v>
      </c>
      <c r="H190" s="101" t="s">
        <v>524</v>
      </c>
      <c r="I190" s="101" t="s">
        <v>524</v>
      </c>
      <c r="J190" s="101" t="s">
        <v>524</v>
      </c>
      <c r="K190" s="214">
        <v>313</v>
      </c>
      <c r="L190" s="214">
        <v>325</v>
      </c>
      <c r="M190" s="214">
        <v>361</v>
      </c>
      <c r="N190" s="214">
        <v>453</v>
      </c>
      <c r="O190" s="214">
        <v>644</v>
      </c>
      <c r="P190" s="99"/>
      <c r="Q190" s="99"/>
      <c r="R190" s="99"/>
      <c r="S190" s="99"/>
      <c r="T190" s="99"/>
      <c r="U190" s="99"/>
      <c r="V190" s="99"/>
      <c r="W190" s="99"/>
      <c r="X190" s="99"/>
      <c r="Y190" s="99"/>
      <c r="Z190" s="99"/>
      <c r="AA190" s="99"/>
      <c r="AB190" s="99"/>
      <c r="AC190" s="99"/>
      <c r="AD190" s="99"/>
      <c r="AE190" s="99"/>
      <c r="AF190" s="99"/>
      <c r="AG190" s="99"/>
      <c r="AH190" s="99"/>
    </row>
    <row r="191" spans="3:34">
      <c r="C191" s="3" t="s">
        <v>92</v>
      </c>
      <c r="D191" s="3" t="s">
        <v>356</v>
      </c>
      <c r="E191" s="3" t="s">
        <v>357</v>
      </c>
      <c r="F191" s="3" t="s">
        <v>628</v>
      </c>
      <c r="G191" s="101" t="s">
        <v>524</v>
      </c>
      <c r="H191" s="101" t="s">
        <v>524</v>
      </c>
      <c r="I191" s="101" t="s">
        <v>524</v>
      </c>
      <c r="J191" s="101" t="s">
        <v>524</v>
      </c>
      <c r="K191" s="214">
        <v>623</v>
      </c>
      <c r="L191" s="214">
        <v>716</v>
      </c>
      <c r="M191" s="214">
        <v>1064</v>
      </c>
      <c r="N191" s="214">
        <v>1324</v>
      </c>
      <c r="O191" s="214">
        <v>1168</v>
      </c>
      <c r="P191" s="99"/>
      <c r="Q191" s="99"/>
      <c r="R191" s="99"/>
      <c r="S191" s="99"/>
      <c r="T191" s="99"/>
      <c r="U191" s="99"/>
      <c r="V191" s="99"/>
      <c r="W191" s="99"/>
      <c r="X191" s="99"/>
      <c r="Y191" s="99"/>
      <c r="Z191" s="99"/>
      <c r="AA191" s="99"/>
      <c r="AB191" s="99"/>
      <c r="AC191" s="99"/>
      <c r="AD191" s="99"/>
      <c r="AE191" s="99"/>
      <c r="AF191" s="99"/>
      <c r="AG191" s="99"/>
      <c r="AH191" s="99"/>
    </row>
    <row r="192" spans="3:34">
      <c r="C192" s="3" t="s">
        <v>92</v>
      </c>
      <c r="D192" s="3" t="s">
        <v>358</v>
      </c>
      <c r="E192" s="3" t="s">
        <v>359</v>
      </c>
      <c r="F192" s="3" t="s">
        <v>628</v>
      </c>
      <c r="G192" s="101" t="s">
        <v>524</v>
      </c>
      <c r="H192" s="101" t="s">
        <v>524</v>
      </c>
      <c r="I192" s="101" t="s">
        <v>524</v>
      </c>
      <c r="J192" s="101" t="s">
        <v>524</v>
      </c>
      <c r="K192" s="214">
        <v>127</v>
      </c>
      <c r="L192" s="214">
        <v>152</v>
      </c>
      <c r="M192" s="214">
        <v>273</v>
      </c>
      <c r="N192" s="214">
        <v>428</v>
      </c>
      <c r="O192" s="214">
        <v>401</v>
      </c>
      <c r="P192" s="99"/>
      <c r="Q192" s="99"/>
      <c r="R192" s="99"/>
      <c r="S192" s="99"/>
      <c r="T192" s="99"/>
      <c r="U192" s="99"/>
      <c r="V192" s="99"/>
      <c r="W192" s="99"/>
      <c r="X192" s="99"/>
      <c r="Y192" s="99"/>
      <c r="Z192" s="99"/>
      <c r="AA192" s="99"/>
      <c r="AB192" s="99"/>
      <c r="AC192" s="99"/>
      <c r="AD192" s="99"/>
      <c r="AE192" s="99"/>
      <c r="AF192" s="99"/>
      <c r="AG192" s="99"/>
      <c r="AH192" s="99"/>
    </row>
    <row r="193" spans="3:34">
      <c r="C193" s="3" t="s">
        <v>92</v>
      </c>
      <c r="D193" s="3" t="s">
        <v>360</v>
      </c>
      <c r="E193" s="3" t="s">
        <v>361</v>
      </c>
      <c r="F193" s="3" t="s">
        <v>628</v>
      </c>
      <c r="G193" s="101" t="s">
        <v>524</v>
      </c>
      <c r="H193" s="101" t="s">
        <v>524</v>
      </c>
      <c r="I193" s="101" t="s">
        <v>524</v>
      </c>
      <c r="J193" s="101" t="s">
        <v>524</v>
      </c>
      <c r="K193" s="214">
        <v>979</v>
      </c>
      <c r="L193" s="214">
        <v>899</v>
      </c>
      <c r="M193" s="214">
        <v>906</v>
      </c>
      <c r="N193" s="214">
        <v>1128</v>
      </c>
      <c r="O193" s="214">
        <v>1329</v>
      </c>
      <c r="P193" s="99"/>
      <c r="Q193" s="99"/>
      <c r="R193" s="99"/>
      <c r="S193" s="99"/>
      <c r="T193" s="99"/>
      <c r="U193" s="99"/>
      <c r="V193" s="99"/>
      <c r="W193" s="99"/>
      <c r="X193" s="99"/>
      <c r="Y193" s="99"/>
      <c r="Z193" s="99"/>
      <c r="AA193" s="99"/>
      <c r="AB193" s="99"/>
      <c r="AC193" s="99"/>
      <c r="AD193" s="99"/>
      <c r="AE193" s="99"/>
      <c r="AF193" s="99"/>
      <c r="AG193" s="99"/>
      <c r="AH193" s="99"/>
    </row>
    <row r="194" spans="3:34">
      <c r="C194" s="3" t="s">
        <v>92</v>
      </c>
      <c r="D194" s="3" t="s">
        <v>362</v>
      </c>
      <c r="E194" s="3" t="s">
        <v>363</v>
      </c>
      <c r="F194" s="3" t="s">
        <v>628</v>
      </c>
      <c r="G194" s="101" t="s">
        <v>524</v>
      </c>
      <c r="H194" s="101" t="s">
        <v>524</v>
      </c>
      <c r="I194" s="101" t="s">
        <v>524</v>
      </c>
      <c r="J194" s="101" t="s">
        <v>524</v>
      </c>
      <c r="K194" s="214">
        <v>188</v>
      </c>
      <c r="L194" s="214">
        <v>207</v>
      </c>
      <c r="M194" s="214">
        <v>442</v>
      </c>
      <c r="N194" s="214">
        <v>507</v>
      </c>
      <c r="O194" s="214">
        <v>625</v>
      </c>
      <c r="P194" s="99"/>
      <c r="Q194" s="99"/>
      <c r="R194" s="99"/>
      <c r="S194" s="99"/>
      <c r="T194" s="99"/>
      <c r="U194" s="99"/>
      <c r="V194" s="99"/>
      <c r="W194" s="99"/>
      <c r="X194" s="99"/>
      <c r="Y194" s="99"/>
      <c r="Z194" s="99"/>
      <c r="AA194" s="99"/>
      <c r="AB194" s="99"/>
      <c r="AC194" s="99"/>
      <c r="AD194" s="99"/>
      <c r="AE194" s="99"/>
      <c r="AF194" s="99"/>
      <c r="AG194" s="99"/>
      <c r="AH194" s="99"/>
    </row>
    <row r="195" spans="3:34">
      <c r="C195" s="3" t="s">
        <v>92</v>
      </c>
      <c r="D195" s="3" t="s">
        <v>364</v>
      </c>
      <c r="E195" s="3" t="s">
        <v>365</v>
      </c>
      <c r="F195" s="3" t="s">
        <v>628</v>
      </c>
      <c r="G195" s="101" t="s">
        <v>524</v>
      </c>
      <c r="H195" s="101" t="s">
        <v>524</v>
      </c>
      <c r="I195" s="101" t="s">
        <v>524</v>
      </c>
      <c r="J195" s="101" t="s">
        <v>524</v>
      </c>
      <c r="K195" s="214">
        <v>780</v>
      </c>
      <c r="L195" s="214">
        <v>925</v>
      </c>
      <c r="M195" s="214">
        <v>937</v>
      </c>
      <c r="N195" s="214">
        <v>902</v>
      </c>
      <c r="O195" s="214">
        <v>1075</v>
      </c>
      <c r="P195" s="99"/>
      <c r="Q195" s="99"/>
      <c r="R195" s="99"/>
      <c r="S195" s="99"/>
      <c r="T195" s="99"/>
      <c r="U195" s="99"/>
      <c r="V195" s="99"/>
      <c r="W195" s="99"/>
      <c r="X195" s="99"/>
      <c r="Y195" s="99"/>
      <c r="Z195" s="99"/>
      <c r="AA195" s="99"/>
      <c r="AB195" s="99"/>
      <c r="AC195" s="99"/>
      <c r="AD195" s="99"/>
      <c r="AE195" s="99"/>
      <c r="AF195" s="99"/>
      <c r="AG195" s="99"/>
      <c r="AH195" s="99"/>
    </row>
    <row r="196" spans="3:34">
      <c r="C196" s="3" t="s">
        <v>92</v>
      </c>
      <c r="D196" s="3" t="s">
        <v>366</v>
      </c>
      <c r="E196" s="3" t="s">
        <v>367</v>
      </c>
      <c r="F196" s="3" t="s">
        <v>628</v>
      </c>
      <c r="G196" s="101" t="s">
        <v>524</v>
      </c>
      <c r="H196" s="101" t="s">
        <v>524</v>
      </c>
      <c r="I196" s="101" t="s">
        <v>524</v>
      </c>
      <c r="J196" s="101" t="s">
        <v>524</v>
      </c>
      <c r="K196" s="214">
        <v>949</v>
      </c>
      <c r="L196" s="214">
        <v>1054</v>
      </c>
      <c r="M196" s="214">
        <v>1080</v>
      </c>
      <c r="N196" s="214">
        <v>1114</v>
      </c>
      <c r="O196" s="214">
        <v>867</v>
      </c>
      <c r="P196" s="99"/>
      <c r="Q196" s="99"/>
      <c r="R196" s="99"/>
      <c r="S196" s="99"/>
      <c r="T196" s="99"/>
      <c r="U196" s="99"/>
      <c r="V196" s="99"/>
      <c r="W196" s="99"/>
      <c r="X196" s="99"/>
      <c r="Y196" s="99"/>
      <c r="Z196" s="99"/>
      <c r="AA196" s="99"/>
      <c r="AB196" s="99"/>
      <c r="AC196" s="99"/>
      <c r="AD196" s="99"/>
      <c r="AE196" s="99"/>
      <c r="AF196" s="99"/>
      <c r="AG196" s="99"/>
      <c r="AH196" s="99"/>
    </row>
    <row r="197" spans="3:34">
      <c r="C197" s="3" t="s">
        <v>92</v>
      </c>
      <c r="D197" s="3" t="s">
        <v>368</v>
      </c>
      <c r="E197" s="3" t="s">
        <v>369</v>
      </c>
      <c r="F197" s="3" t="s">
        <v>628</v>
      </c>
      <c r="G197" s="101" t="s">
        <v>524</v>
      </c>
      <c r="H197" s="101" t="s">
        <v>524</v>
      </c>
      <c r="I197" s="101" t="s">
        <v>524</v>
      </c>
      <c r="J197" s="101" t="s">
        <v>524</v>
      </c>
      <c r="K197" s="214">
        <v>422</v>
      </c>
      <c r="L197" s="214">
        <v>437</v>
      </c>
      <c r="M197" s="214">
        <v>493</v>
      </c>
      <c r="N197" s="214">
        <v>562</v>
      </c>
      <c r="O197" s="214">
        <v>648</v>
      </c>
      <c r="P197" s="99"/>
      <c r="Q197" s="99"/>
      <c r="R197" s="99"/>
      <c r="S197" s="99"/>
      <c r="T197" s="99"/>
      <c r="U197" s="99"/>
      <c r="V197" s="99"/>
      <c r="W197" s="99"/>
      <c r="X197" s="99"/>
      <c r="Y197" s="99"/>
      <c r="Z197" s="99"/>
      <c r="AA197" s="99"/>
      <c r="AB197" s="99"/>
      <c r="AC197" s="99"/>
      <c r="AD197" s="99"/>
      <c r="AE197" s="99"/>
      <c r="AF197" s="99"/>
      <c r="AG197" s="99"/>
      <c r="AH197" s="99"/>
    </row>
    <row r="198" spans="3:34">
      <c r="C198" s="3" t="s">
        <v>92</v>
      </c>
      <c r="D198" s="3" t="s">
        <v>370</v>
      </c>
      <c r="E198" s="3" t="s">
        <v>371</v>
      </c>
      <c r="F198" s="3" t="s">
        <v>628</v>
      </c>
      <c r="G198" s="101" t="s">
        <v>524</v>
      </c>
      <c r="H198" s="101" t="s">
        <v>524</v>
      </c>
      <c r="I198" s="101" t="s">
        <v>524</v>
      </c>
      <c r="J198" s="101" t="s">
        <v>524</v>
      </c>
      <c r="K198" s="214">
        <v>441</v>
      </c>
      <c r="L198" s="214">
        <v>430</v>
      </c>
      <c r="M198" s="214">
        <v>473</v>
      </c>
      <c r="N198" s="214">
        <v>587</v>
      </c>
      <c r="O198" s="214">
        <v>637</v>
      </c>
      <c r="P198" s="99"/>
      <c r="Q198" s="99"/>
      <c r="R198" s="99"/>
      <c r="S198" s="99"/>
      <c r="T198" s="99"/>
      <c r="U198" s="99"/>
      <c r="V198" s="99"/>
      <c r="W198" s="99"/>
      <c r="X198" s="99"/>
      <c r="Y198" s="99"/>
      <c r="Z198" s="99"/>
      <c r="AA198" s="99"/>
      <c r="AB198" s="99"/>
      <c r="AC198" s="99"/>
      <c r="AD198" s="99"/>
      <c r="AE198" s="99"/>
      <c r="AF198" s="99"/>
      <c r="AG198" s="99"/>
      <c r="AH198" s="99"/>
    </row>
    <row r="199" spans="3:34">
      <c r="C199" s="3" t="s">
        <v>92</v>
      </c>
      <c r="D199" s="3" t="s">
        <v>372</v>
      </c>
      <c r="E199" s="3" t="s">
        <v>373</v>
      </c>
      <c r="F199" s="3" t="s">
        <v>628</v>
      </c>
      <c r="G199" s="101" t="s">
        <v>524</v>
      </c>
      <c r="H199" s="101" t="s">
        <v>524</v>
      </c>
      <c r="I199" s="101" t="s">
        <v>524</v>
      </c>
      <c r="J199" s="101" t="s">
        <v>524</v>
      </c>
      <c r="K199" s="214">
        <v>98</v>
      </c>
      <c r="L199" s="214">
        <v>268</v>
      </c>
      <c r="M199" s="214">
        <v>223</v>
      </c>
      <c r="N199" s="214">
        <v>380</v>
      </c>
      <c r="O199" s="214">
        <v>319</v>
      </c>
      <c r="P199" s="99"/>
      <c r="Q199" s="99"/>
      <c r="R199" s="99"/>
      <c r="S199" s="99"/>
      <c r="T199" s="99"/>
      <c r="U199" s="99"/>
      <c r="V199" s="99"/>
      <c r="W199" s="99"/>
      <c r="X199" s="99"/>
      <c r="Y199" s="99"/>
      <c r="Z199" s="99"/>
      <c r="AA199" s="99"/>
      <c r="AB199" s="99"/>
      <c r="AC199" s="99"/>
      <c r="AD199" s="99"/>
      <c r="AE199" s="99"/>
      <c r="AF199" s="99"/>
      <c r="AG199" s="99"/>
      <c r="AH199" s="99"/>
    </row>
    <row r="200" spans="3:34">
      <c r="C200" s="3" t="s">
        <v>92</v>
      </c>
      <c r="D200" s="3" t="s">
        <v>374</v>
      </c>
      <c r="E200" s="3" t="s">
        <v>375</v>
      </c>
      <c r="F200" s="3" t="s">
        <v>628</v>
      </c>
      <c r="G200" s="101" t="s">
        <v>524</v>
      </c>
      <c r="H200" s="101" t="s">
        <v>524</v>
      </c>
      <c r="I200" s="101" t="s">
        <v>524</v>
      </c>
      <c r="J200" s="101" t="s">
        <v>524</v>
      </c>
      <c r="K200" s="214">
        <v>230</v>
      </c>
      <c r="L200" s="214">
        <v>239</v>
      </c>
      <c r="M200" s="214">
        <v>377</v>
      </c>
      <c r="N200" s="214">
        <v>457</v>
      </c>
      <c r="O200" s="214">
        <v>510</v>
      </c>
      <c r="P200" s="99"/>
      <c r="Q200" s="99"/>
      <c r="R200" s="99"/>
      <c r="S200" s="99"/>
      <c r="T200" s="99"/>
      <c r="U200" s="99"/>
      <c r="V200" s="99"/>
      <c r="W200" s="99"/>
      <c r="X200" s="99"/>
      <c r="Y200" s="99"/>
      <c r="Z200" s="99"/>
      <c r="AA200" s="99"/>
      <c r="AB200" s="99"/>
      <c r="AC200" s="99"/>
      <c r="AD200" s="99"/>
      <c r="AE200" s="99"/>
      <c r="AF200" s="99"/>
      <c r="AG200" s="99"/>
      <c r="AH200" s="99"/>
    </row>
    <row r="201" spans="3:34">
      <c r="C201" s="3" t="s">
        <v>92</v>
      </c>
      <c r="D201" s="3" t="s">
        <v>376</v>
      </c>
      <c r="E201" s="3" t="s">
        <v>377</v>
      </c>
      <c r="F201" s="3" t="s">
        <v>628</v>
      </c>
      <c r="G201" s="101" t="s">
        <v>524</v>
      </c>
      <c r="H201" s="101" t="s">
        <v>524</v>
      </c>
      <c r="I201" s="101" t="s">
        <v>524</v>
      </c>
      <c r="J201" s="101" t="s">
        <v>524</v>
      </c>
      <c r="K201" s="214">
        <v>454</v>
      </c>
      <c r="L201" s="214">
        <v>331</v>
      </c>
      <c r="M201" s="214">
        <v>408</v>
      </c>
      <c r="N201" s="214">
        <v>509</v>
      </c>
      <c r="O201" s="214">
        <v>561</v>
      </c>
      <c r="P201" s="99"/>
      <c r="Q201" s="99"/>
      <c r="R201" s="99"/>
      <c r="S201" s="99"/>
      <c r="T201" s="99"/>
      <c r="U201" s="99"/>
      <c r="V201" s="99"/>
      <c r="W201" s="99"/>
      <c r="X201" s="99"/>
      <c r="Y201" s="99"/>
      <c r="Z201" s="99"/>
      <c r="AA201" s="99"/>
      <c r="AB201" s="99"/>
      <c r="AC201" s="99"/>
      <c r="AD201" s="99"/>
      <c r="AE201" s="99"/>
      <c r="AF201" s="99"/>
      <c r="AG201" s="99"/>
      <c r="AH201" s="99"/>
    </row>
    <row r="202" spans="3:34">
      <c r="C202" s="3" t="s">
        <v>92</v>
      </c>
      <c r="D202" s="3" t="s">
        <v>378</v>
      </c>
      <c r="E202" s="3" t="s">
        <v>379</v>
      </c>
      <c r="F202" s="3" t="s">
        <v>628</v>
      </c>
      <c r="G202" s="101" t="s">
        <v>524</v>
      </c>
      <c r="H202" s="101" t="s">
        <v>524</v>
      </c>
      <c r="I202" s="101" t="s">
        <v>524</v>
      </c>
      <c r="J202" s="101" t="s">
        <v>524</v>
      </c>
      <c r="K202" s="214">
        <v>130</v>
      </c>
      <c r="L202" s="214">
        <v>137</v>
      </c>
      <c r="M202" s="214">
        <v>235</v>
      </c>
      <c r="N202" s="214">
        <v>392</v>
      </c>
      <c r="O202" s="214">
        <v>440</v>
      </c>
      <c r="P202" s="99"/>
      <c r="Q202" s="99"/>
      <c r="R202" s="99"/>
      <c r="S202" s="99"/>
      <c r="T202" s="99"/>
      <c r="U202" s="99"/>
      <c r="V202" s="99"/>
      <c r="W202" s="99"/>
      <c r="X202" s="99"/>
      <c r="Y202" s="99"/>
      <c r="Z202" s="99"/>
      <c r="AA202" s="99"/>
      <c r="AB202" s="99"/>
      <c r="AC202" s="99"/>
      <c r="AD202" s="99"/>
      <c r="AE202" s="99"/>
      <c r="AF202" s="99"/>
      <c r="AG202" s="99"/>
      <c r="AH202" s="99"/>
    </row>
    <row r="203" spans="3:34">
      <c r="C203" s="3" t="s">
        <v>92</v>
      </c>
      <c r="D203" s="3" t="s">
        <v>380</v>
      </c>
      <c r="E203" s="3" t="s">
        <v>381</v>
      </c>
      <c r="F203" s="3" t="s">
        <v>628</v>
      </c>
      <c r="G203" s="101" t="s">
        <v>524</v>
      </c>
      <c r="H203" s="101" t="s">
        <v>524</v>
      </c>
      <c r="I203" s="101" t="s">
        <v>524</v>
      </c>
      <c r="J203" s="101" t="s">
        <v>524</v>
      </c>
      <c r="K203" s="214">
        <v>216</v>
      </c>
      <c r="L203" s="214">
        <v>175</v>
      </c>
      <c r="M203" s="214">
        <v>245</v>
      </c>
      <c r="N203" s="214">
        <v>290</v>
      </c>
      <c r="O203" s="214">
        <v>364</v>
      </c>
      <c r="P203" s="99"/>
      <c r="Q203" s="99"/>
      <c r="R203" s="99"/>
      <c r="S203" s="99"/>
      <c r="T203" s="99"/>
      <c r="U203" s="99"/>
      <c r="V203" s="99"/>
      <c r="W203" s="99"/>
      <c r="X203" s="99"/>
      <c r="Y203" s="99"/>
      <c r="Z203" s="99"/>
      <c r="AA203" s="99"/>
      <c r="AB203" s="99"/>
      <c r="AC203" s="99"/>
      <c r="AD203" s="99"/>
      <c r="AE203" s="99"/>
      <c r="AF203" s="99"/>
      <c r="AG203" s="99"/>
      <c r="AH203" s="99"/>
    </row>
    <row r="204" spans="3:34">
      <c r="C204" s="3" t="s">
        <v>92</v>
      </c>
      <c r="D204" s="3" t="s">
        <v>382</v>
      </c>
      <c r="E204" s="3" t="s">
        <v>383</v>
      </c>
      <c r="F204" s="3" t="s">
        <v>628</v>
      </c>
      <c r="G204" s="101" t="s">
        <v>524</v>
      </c>
      <c r="H204" s="101" t="s">
        <v>524</v>
      </c>
      <c r="I204" s="101" t="s">
        <v>524</v>
      </c>
      <c r="J204" s="101" t="s">
        <v>524</v>
      </c>
      <c r="K204" s="214">
        <v>131</v>
      </c>
      <c r="L204" s="214">
        <v>145</v>
      </c>
      <c r="M204" s="214">
        <v>39</v>
      </c>
      <c r="N204" s="214">
        <v>153</v>
      </c>
      <c r="O204" s="214">
        <v>133</v>
      </c>
      <c r="P204" s="99"/>
      <c r="Q204" s="99"/>
      <c r="R204" s="99"/>
      <c r="S204" s="99"/>
      <c r="T204" s="99"/>
      <c r="U204" s="99"/>
      <c r="V204" s="99"/>
      <c r="W204" s="99"/>
      <c r="X204" s="99"/>
      <c r="Y204" s="99"/>
      <c r="Z204" s="99"/>
      <c r="AA204" s="99"/>
      <c r="AB204" s="99"/>
      <c r="AC204" s="99"/>
      <c r="AD204" s="99"/>
      <c r="AE204" s="99"/>
      <c r="AF204" s="99"/>
      <c r="AG204" s="99"/>
      <c r="AH204" s="99"/>
    </row>
    <row r="205" spans="3:34">
      <c r="C205" s="3" t="s">
        <v>92</v>
      </c>
      <c r="D205" s="3" t="s">
        <v>384</v>
      </c>
      <c r="E205" s="3" t="s">
        <v>385</v>
      </c>
      <c r="F205" s="3" t="s">
        <v>628</v>
      </c>
      <c r="G205" s="101" t="s">
        <v>524</v>
      </c>
      <c r="H205" s="101" t="s">
        <v>524</v>
      </c>
      <c r="I205" s="101" t="s">
        <v>524</v>
      </c>
      <c r="J205" s="101" t="s">
        <v>524</v>
      </c>
      <c r="K205" s="214">
        <v>489</v>
      </c>
      <c r="L205" s="214">
        <v>526</v>
      </c>
      <c r="M205" s="214">
        <v>747</v>
      </c>
      <c r="N205" s="214">
        <v>902</v>
      </c>
      <c r="O205" s="214">
        <v>1338</v>
      </c>
      <c r="P205" s="99"/>
      <c r="Q205" s="99"/>
      <c r="R205" s="99"/>
      <c r="S205" s="99"/>
      <c r="T205" s="99"/>
      <c r="U205" s="99"/>
      <c r="V205" s="99"/>
      <c r="W205" s="99"/>
      <c r="X205" s="99"/>
      <c r="Y205" s="99"/>
      <c r="Z205" s="99"/>
      <c r="AA205" s="99"/>
      <c r="AB205" s="99"/>
      <c r="AC205" s="99"/>
      <c r="AD205" s="99"/>
      <c r="AE205" s="99"/>
      <c r="AF205" s="99"/>
      <c r="AG205" s="99"/>
      <c r="AH205" s="99"/>
    </row>
    <row r="206" spans="3:34">
      <c r="C206" s="3" t="s">
        <v>92</v>
      </c>
      <c r="D206" s="3" t="s">
        <v>386</v>
      </c>
      <c r="E206" s="3" t="s">
        <v>387</v>
      </c>
      <c r="F206" s="3" t="s">
        <v>628</v>
      </c>
      <c r="G206" s="101" t="s">
        <v>524</v>
      </c>
      <c r="H206" s="101" t="s">
        <v>524</v>
      </c>
      <c r="I206" s="101" t="s">
        <v>524</v>
      </c>
      <c r="J206" s="101" t="s">
        <v>524</v>
      </c>
      <c r="K206" s="214">
        <v>114</v>
      </c>
      <c r="L206" s="214">
        <v>131</v>
      </c>
      <c r="M206" s="214">
        <v>76</v>
      </c>
      <c r="N206" s="214">
        <v>205</v>
      </c>
      <c r="O206" s="214">
        <v>449</v>
      </c>
      <c r="P206" s="99"/>
      <c r="Q206" s="99"/>
      <c r="R206" s="99"/>
      <c r="S206" s="99"/>
      <c r="T206" s="99"/>
      <c r="U206" s="99"/>
      <c r="V206" s="99"/>
      <c r="W206" s="99"/>
      <c r="X206" s="99"/>
      <c r="Y206" s="99"/>
      <c r="Z206" s="99"/>
      <c r="AA206" s="99"/>
      <c r="AB206" s="99"/>
      <c r="AC206" s="99"/>
      <c r="AD206" s="99"/>
      <c r="AE206" s="99"/>
      <c r="AF206" s="99"/>
      <c r="AG206" s="99"/>
      <c r="AH206" s="99"/>
    </row>
    <row r="207" spans="3:34">
      <c r="C207" s="3" t="s">
        <v>92</v>
      </c>
      <c r="D207" s="3" t="s">
        <v>388</v>
      </c>
      <c r="E207" s="3" t="s">
        <v>389</v>
      </c>
      <c r="F207" s="3" t="s">
        <v>628</v>
      </c>
      <c r="G207" s="101" t="s">
        <v>524</v>
      </c>
      <c r="H207" s="101" t="s">
        <v>524</v>
      </c>
      <c r="I207" s="101" t="s">
        <v>524</v>
      </c>
      <c r="J207" s="101" t="s">
        <v>524</v>
      </c>
      <c r="K207" s="214">
        <v>617</v>
      </c>
      <c r="L207" s="214">
        <v>291</v>
      </c>
      <c r="M207" s="214">
        <v>313</v>
      </c>
      <c r="N207" s="214">
        <v>350</v>
      </c>
      <c r="O207" s="214">
        <v>569</v>
      </c>
      <c r="P207" s="99"/>
      <c r="Q207" s="99"/>
      <c r="R207" s="99"/>
      <c r="S207" s="99"/>
      <c r="T207" s="99"/>
      <c r="U207" s="99"/>
      <c r="V207" s="99"/>
      <c r="W207" s="99"/>
      <c r="X207" s="99"/>
      <c r="Y207" s="99"/>
      <c r="Z207" s="99"/>
      <c r="AA207" s="99"/>
      <c r="AB207" s="99"/>
      <c r="AC207" s="99"/>
      <c r="AD207" s="99"/>
      <c r="AE207" s="99"/>
      <c r="AF207" s="99"/>
      <c r="AG207" s="99"/>
      <c r="AH207" s="99"/>
    </row>
    <row r="208" spans="3:34">
      <c r="C208" s="3" t="s">
        <v>92</v>
      </c>
      <c r="D208" s="3" t="s">
        <v>390</v>
      </c>
      <c r="E208" s="3" t="s">
        <v>391</v>
      </c>
      <c r="F208" s="3" t="s">
        <v>628</v>
      </c>
      <c r="G208" s="101" t="s">
        <v>524</v>
      </c>
      <c r="H208" s="101" t="s">
        <v>524</v>
      </c>
      <c r="I208" s="101" t="s">
        <v>524</v>
      </c>
      <c r="J208" s="101" t="s">
        <v>524</v>
      </c>
      <c r="K208" s="214">
        <v>125</v>
      </c>
      <c r="L208" s="214">
        <v>106</v>
      </c>
      <c r="M208" s="214" t="s">
        <v>632</v>
      </c>
      <c r="N208" s="214">
        <v>20</v>
      </c>
      <c r="O208" s="214" t="s">
        <v>632</v>
      </c>
      <c r="P208" s="99"/>
      <c r="Q208" s="99"/>
      <c r="R208" s="99"/>
      <c r="S208" s="99"/>
      <c r="T208" s="99"/>
      <c r="U208" s="99"/>
      <c r="V208" s="99"/>
      <c r="W208" s="99"/>
      <c r="X208" s="99"/>
      <c r="Y208" s="99"/>
      <c r="Z208" s="99"/>
      <c r="AA208" s="99"/>
      <c r="AB208" s="99"/>
      <c r="AC208" s="99"/>
      <c r="AD208" s="99"/>
      <c r="AE208" s="99"/>
      <c r="AF208" s="99"/>
      <c r="AG208" s="99"/>
      <c r="AH208" s="99"/>
    </row>
    <row r="209" spans="3:34">
      <c r="C209" s="3" t="s">
        <v>92</v>
      </c>
      <c r="D209" s="3" t="s">
        <v>392</v>
      </c>
      <c r="E209" s="3" t="s">
        <v>393</v>
      </c>
      <c r="F209" s="3" t="s">
        <v>628</v>
      </c>
      <c r="G209" s="101" t="s">
        <v>524</v>
      </c>
      <c r="H209" s="101" t="s">
        <v>524</v>
      </c>
      <c r="I209" s="101" t="s">
        <v>524</v>
      </c>
      <c r="J209" s="101" t="s">
        <v>524</v>
      </c>
      <c r="K209" s="214">
        <v>35</v>
      </c>
      <c r="L209" s="214">
        <v>195</v>
      </c>
      <c r="M209" s="214">
        <v>310</v>
      </c>
      <c r="N209" s="214">
        <v>172</v>
      </c>
      <c r="O209" s="214">
        <v>168</v>
      </c>
      <c r="P209" s="99"/>
      <c r="Q209" s="99"/>
      <c r="R209" s="99"/>
      <c r="S209" s="99"/>
      <c r="T209" s="99"/>
      <c r="U209" s="99"/>
      <c r="V209" s="99"/>
      <c r="W209" s="99"/>
      <c r="X209" s="99"/>
      <c r="Y209" s="99"/>
      <c r="Z209" s="99"/>
      <c r="AA209" s="99"/>
      <c r="AB209" s="99"/>
      <c r="AC209" s="99"/>
      <c r="AD209" s="99"/>
      <c r="AE209" s="99"/>
      <c r="AF209" s="99"/>
      <c r="AG209" s="99"/>
      <c r="AH209" s="99"/>
    </row>
    <row r="210" spans="3:34">
      <c r="C210" s="3" t="s">
        <v>92</v>
      </c>
      <c r="D210" s="3" t="s">
        <v>394</v>
      </c>
      <c r="E210" s="3" t="s">
        <v>395</v>
      </c>
      <c r="F210" s="3" t="s">
        <v>628</v>
      </c>
      <c r="G210" s="101" t="s">
        <v>524</v>
      </c>
      <c r="H210" s="101" t="s">
        <v>524</v>
      </c>
      <c r="I210" s="101" t="s">
        <v>524</v>
      </c>
      <c r="J210" s="101" t="s">
        <v>524</v>
      </c>
      <c r="K210" s="214">
        <v>253</v>
      </c>
      <c r="L210" s="214">
        <v>235</v>
      </c>
      <c r="M210" s="214">
        <v>388</v>
      </c>
      <c r="N210" s="214">
        <v>326</v>
      </c>
      <c r="O210" s="214">
        <v>352</v>
      </c>
      <c r="P210" s="99"/>
      <c r="Q210" s="99"/>
      <c r="R210" s="99"/>
      <c r="S210" s="99"/>
      <c r="T210" s="99"/>
      <c r="U210" s="99"/>
      <c r="V210" s="99"/>
      <c r="W210" s="99"/>
      <c r="X210" s="99"/>
      <c r="Y210" s="99"/>
      <c r="Z210" s="99"/>
      <c r="AA210" s="99"/>
      <c r="AB210" s="99"/>
      <c r="AC210" s="99"/>
      <c r="AD210" s="99"/>
      <c r="AE210" s="99"/>
      <c r="AF210" s="99"/>
      <c r="AG210" s="99"/>
      <c r="AH210" s="99"/>
    </row>
    <row r="211" spans="3:34">
      <c r="C211" s="3" t="s">
        <v>92</v>
      </c>
      <c r="D211" s="3" t="s">
        <v>396</v>
      </c>
      <c r="E211" s="3" t="s">
        <v>397</v>
      </c>
      <c r="F211" s="3" t="s">
        <v>628</v>
      </c>
      <c r="G211" s="101" t="s">
        <v>524</v>
      </c>
      <c r="H211" s="101" t="s">
        <v>524</v>
      </c>
      <c r="I211" s="101" t="s">
        <v>524</v>
      </c>
      <c r="J211" s="101" t="s">
        <v>524</v>
      </c>
      <c r="K211" s="214">
        <v>408</v>
      </c>
      <c r="L211" s="214">
        <v>505</v>
      </c>
      <c r="M211" s="214">
        <v>641</v>
      </c>
      <c r="N211" s="214">
        <v>555</v>
      </c>
      <c r="O211" s="214">
        <v>416</v>
      </c>
      <c r="P211" s="99"/>
      <c r="Q211" s="99"/>
      <c r="R211" s="99"/>
      <c r="S211" s="99"/>
      <c r="T211" s="99"/>
      <c r="U211" s="99"/>
      <c r="V211" s="99"/>
      <c r="W211" s="99"/>
      <c r="X211" s="99"/>
      <c r="Y211" s="99"/>
      <c r="Z211" s="99"/>
      <c r="AA211" s="99"/>
      <c r="AB211" s="99"/>
      <c r="AC211" s="99"/>
      <c r="AD211" s="99"/>
      <c r="AE211" s="99"/>
      <c r="AF211" s="99"/>
      <c r="AG211" s="99"/>
      <c r="AH211" s="99"/>
    </row>
    <row r="212" spans="3:34">
      <c r="C212" s="3" t="s">
        <v>92</v>
      </c>
      <c r="D212" s="3" t="s">
        <v>398</v>
      </c>
      <c r="E212" s="3" t="s">
        <v>399</v>
      </c>
      <c r="F212" s="3" t="s">
        <v>628</v>
      </c>
      <c r="G212" s="101" t="s">
        <v>524</v>
      </c>
      <c r="H212" s="101" t="s">
        <v>524</v>
      </c>
      <c r="I212" s="101" t="s">
        <v>524</v>
      </c>
      <c r="J212" s="101" t="s">
        <v>524</v>
      </c>
      <c r="K212" s="214">
        <v>642</v>
      </c>
      <c r="L212" s="214">
        <v>836</v>
      </c>
      <c r="M212" s="214">
        <v>1112</v>
      </c>
      <c r="N212" s="214">
        <v>908</v>
      </c>
      <c r="O212" s="214">
        <v>718</v>
      </c>
      <c r="P212" s="99"/>
      <c r="Q212" s="99"/>
      <c r="R212" s="99"/>
      <c r="S212" s="99"/>
      <c r="T212" s="99"/>
      <c r="U212" s="99"/>
      <c r="V212" s="99"/>
      <c r="W212" s="99"/>
      <c r="X212" s="99"/>
      <c r="Y212" s="99"/>
      <c r="Z212" s="99"/>
      <c r="AA212" s="99"/>
      <c r="AB212" s="99"/>
      <c r="AC212" s="99"/>
      <c r="AD212" s="99"/>
      <c r="AE212" s="99"/>
      <c r="AF212" s="99"/>
      <c r="AG212" s="99"/>
      <c r="AH212" s="99"/>
    </row>
    <row r="213" spans="3:34">
      <c r="C213" s="3" t="s">
        <v>92</v>
      </c>
      <c r="D213" s="3" t="s">
        <v>400</v>
      </c>
      <c r="E213" s="3" t="s">
        <v>401</v>
      </c>
      <c r="F213" s="3" t="s">
        <v>628</v>
      </c>
      <c r="G213" s="101" t="s">
        <v>524</v>
      </c>
      <c r="H213" s="101" t="s">
        <v>524</v>
      </c>
      <c r="I213" s="101" t="s">
        <v>524</v>
      </c>
      <c r="J213" s="101" t="s">
        <v>524</v>
      </c>
      <c r="K213" s="214">
        <v>391</v>
      </c>
      <c r="L213" s="214">
        <v>404</v>
      </c>
      <c r="M213" s="214">
        <v>387</v>
      </c>
      <c r="N213" s="214">
        <v>609</v>
      </c>
      <c r="O213" s="214">
        <v>553</v>
      </c>
      <c r="P213" s="99"/>
      <c r="Q213" s="99"/>
      <c r="R213" s="99"/>
      <c r="S213" s="99"/>
      <c r="T213" s="99"/>
      <c r="U213" s="99"/>
      <c r="V213" s="99"/>
      <c r="W213" s="99"/>
      <c r="X213" s="99"/>
      <c r="Y213" s="99"/>
      <c r="Z213" s="99"/>
      <c r="AA213" s="99"/>
      <c r="AB213" s="99"/>
      <c r="AC213" s="99"/>
      <c r="AD213" s="99"/>
      <c r="AE213" s="99"/>
      <c r="AF213" s="99"/>
      <c r="AG213" s="99"/>
      <c r="AH213" s="99"/>
    </row>
    <row r="214" spans="3:34">
      <c r="C214" s="3" t="s">
        <v>92</v>
      </c>
      <c r="D214" s="3" t="s">
        <v>402</v>
      </c>
      <c r="E214" s="3" t="s">
        <v>403</v>
      </c>
      <c r="F214" s="3" t="s">
        <v>628</v>
      </c>
      <c r="G214" s="101" t="s">
        <v>524</v>
      </c>
      <c r="H214" s="101" t="s">
        <v>524</v>
      </c>
      <c r="I214" s="101" t="s">
        <v>524</v>
      </c>
      <c r="J214" s="101" t="s">
        <v>524</v>
      </c>
      <c r="K214" s="214">
        <v>225</v>
      </c>
      <c r="L214" s="214">
        <v>276</v>
      </c>
      <c r="M214" s="214">
        <v>228</v>
      </c>
      <c r="N214" s="214">
        <v>208</v>
      </c>
      <c r="O214" s="214">
        <v>389</v>
      </c>
      <c r="P214" s="99"/>
      <c r="Q214" s="99"/>
      <c r="R214" s="99"/>
      <c r="S214" s="99"/>
      <c r="T214" s="99"/>
      <c r="U214" s="99"/>
      <c r="V214" s="99"/>
      <c r="W214" s="99"/>
      <c r="X214" s="99"/>
      <c r="Y214" s="99"/>
      <c r="Z214" s="99"/>
      <c r="AA214" s="99"/>
      <c r="AB214" s="99"/>
      <c r="AC214" s="99"/>
      <c r="AD214" s="99"/>
      <c r="AE214" s="99"/>
      <c r="AF214" s="99"/>
      <c r="AG214" s="99"/>
      <c r="AH214" s="99"/>
    </row>
    <row r="215" spans="3:34">
      <c r="C215" s="3" t="s">
        <v>92</v>
      </c>
      <c r="D215" s="3" t="s">
        <v>404</v>
      </c>
      <c r="E215" s="3" t="s">
        <v>405</v>
      </c>
      <c r="F215" s="3" t="s">
        <v>628</v>
      </c>
      <c r="G215" s="101" t="s">
        <v>524</v>
      </c>
      <c r="H215" s="101" t="s">
        <v>524</v>
      </c>
      <c r="I215" s="101" t="s">
        <v>524</v>
      </c>
      <c r="J215" s="101" t="s">
        <v>524</v>
      </c>
      <c r="K215" s="214">
        <v>320</v>
      </c>
      <c r="L215" s="214">
        <v>426</v>
      </c>
      <c r="M215" s="214">
        <v>579</v>
      </c>
      <c r="N215" s="214">
        <v>453</v>
      </c>
      <c r="O215" s="214">
        <v>352</v>
      </c>
      <c r="P215" s="99"/>
      <c r="Q215" s="99"/>
      <c r="R215" s="99"/>
      <c r="S215" s="99"/>
      <c r="T215" s="99"/>
      <c r="U215" s="99"/>
      <c r="V215" s="99"/>
      <c r="W215" s="99"/>
      <c r="X215" s="99"/>
      <c r="Y215" s="99"/>
      <c r="Z215" s="99"/>
      <c r="AA215" s="99"/>
      <c r="AB215" s="99"/>
      <c r="AC215" s="99"/>
      <c r="AD215" s="99"/>
      <c r="AE215" s="99"/>
      <c r="AF215" s="99"/>
      <c r="AG215" s="99"/>
      <c r="AH215" s="99"/>
    </row>
    <row r="216" spans="3:34">
      <c r="C216" s="3" t="s">
        <v>92</v>
      </c>
      <c r="D216" s="3" t="s">
        <v>406</v>
      </c>
      <c r="E216" s="3" t="s">
        <v>407</v>
      </c>
      <c r="F216" s="3" t="s">
        <v>628</v>
      </c>
      <c r="G216" s="101" t="s">
        <v>524</v>
      </c>
      <c r="H216" s="101" t="s">
        <v>524</v>
      </c>
      <c r="I216" s="101" t="s">
        <v>524</v>
      </c>
      <c r="J216" s="101" t="s">
        <v>524</v>
      </c>
      <c r="K216" s="214">
        <v>110</v>
      </c>
      <c r="L216" s="214">
        <v>226</v>
      </c>
      <c r="M216" s="214">
        <v>297</v>
      </c>
      <c r="N216" s="214">
        <v>403</v>
      </c>
      <c r="O216" s="214">
        <v>446</v>
      </c>
      <c r="P216" s="99"/>
      <c r="Q216" s="99"/>
      <c r="R216" s="99"/>
      <c r="S216" s="99"/>
      <c r="T216" s="99"/>
      <c r="U216" s="99"/>
      <c r="V216" s="99"/>
      <c r="W216" s="99"/>
      <c r="X216" s="99"/>
      <c r="Y216" s="99"/>
      <c r="Z216" s="99"/>
      <c r="AA216" s="99"/>
      <c r="AB216" s="99"/>
      <c r="AC216" s="99"/>
      <c r="AD216" s="99"/>
      <c r="AE216" s="99"/>
      <c r="AF216" s="99"/>
      <c r="AG216" s="99"/>
      <c r="AH216" s="99"/>
    </row>
    <row r="217" spans="3:34">
      <c r="C217" s="3" t="s">
        <v>92</v>
      </c>
      <c r="D217" s="3" t="s">
        <v>408</v>
      </c>
      <c r="E217" s="3" t="s">
        <v>409</v>
      </c>
      <c r="F217" s="3" t="s">
        <v>628</v>
      </c>
      <c r="G217" s="101" t="s">
        <v>524</v>
      </c>
      <c r="H217" s="101" t="s">
        <v>524</v>
      </c>
      <c r="I217" s="101" t="s">
        <v>524</v>
      </c>
      <c r="J217" s="101" t="s">
        <v>524</v>
      </c>
      <c r="K217" s="214">
        <v>23</v>
      </c>
      <c r="L217" s="214">
        <v>15</v>
      </c>
      <c r="M217" s="214">
        <v>18</v>
      </c>
      <c r="N217" s="214">
        <v>20</v>
      </c>
      <c r="O217" s="214">
        <v>91</v>
      </c>
      <c r="P217" s="99"/>
      <c r="Q217" s="99"/>
      <c r="R217" s="99"/>
      <c r="S217" s="99"/>
      <c r="T217" s="99"/>
      <c r="U217" s="99"/>
      <c r="V217" s="99"/>
      <c r="W217" s="99"/>
      <c r="X217" s="99"/>
      <c r="Y217" s="99"/>
      <c r="Z217" s="99"/>
      <c r="AA217" s="99"/>
      <c r="AB217" s="99"/>
      <c r="AC217" s="99"/>
      <c r="AD217" s="99"/>
      <c r="AE217" s="99"/>
      <c r="AF217" s="99"/>
      <c r="AG217" s="99"/>
      <c r="AH217" s="99"/>
    </row>
    <row r="218" spans="3:34">
      <c r="C218" s="3" t="s">
        <v>92</v>
      </c>
      <c r="D218" s="3" t="s">
        <v>410</v>
      </c>
      <c r="E218" s="3" t="s">
        <v>411</v>
      </c>
      <c r="F218" s="3" t="s">
        <v>628</v>
      </c>
      <c r="G218" s="101" t="s">
        <v>524</v>
      </c>
      <c r="H218" s="101" t="s">
        <v>524</v>
      </c>
      <c r="I218" s="101" t="s">
        <v>524</v>
      </c>
      <c r="J218" s="101" t="s">
        <v>524</v>
      </c>
      <c r="K218" s="214">
        <v>139</v>
      </c>
      <c r="L218" s="214">
        <v>175</v>
      </c>
      <c r="M218" s="214">
        <v>136</v>
      </c>
      <c r="N218" s="214">
        <v>167</v>
      </c>
      <c r="O218" s="214">
        <v>207</v>
      </c>
      <c r="P218" s="99"/>
      <c r="Q218" s="99"/>
      <c r="R218" s="99"/>
      <c r="S218" s="99"/>
      <c r="T218" s="99"/>
      <c r="U218" s="99"/>
      <c r="V218" s="99"/>
      <c r="W218" s="99"/>
      <c r="X218" s="99"/>
      <c r="Y218" s="99"/>
      <c r="Z218" s="99"/>
      <c r="AA218" s="99"/>
      <c r="AB218" s="99"/>
      <c r="AC218" s="99"/>
      <c r="AD218" s="99"/>
      <c r="AE218" s="99"/>
      <c r="AF218" s="99"/>
      <c r="AG218" s="99"/>
      <c r="AH218" s="99"/>
    </row>
    <row r="219" spans="3:34">
      <c r="C219" s="3" t="s">
        <v>92</v>
      </c>
      <c r="D219" s="3" t="s">
        <v>412</v>
      </c>
      <c r="E219" s="3" t="s">
        <v>413</v>
      </c>
      <c r="F219" s="3" t="s">
        <v>628</v>
      </c>
      <c r="G219" s="101" t="s">
        <v>524</v>
      </c>
      <c r="H219" s="101" t="s">
        <v>524</v>
      </c>
      <c r="I219" s="101" t="s">
        <v>524</v>
      </c>
      <c r="J219" s="101" t="s">
        <v>524</v>
      </c>
      <c r="K219" s="214" t="s">
        <v>632</v>
      </c>
      <c r="L219" s="214">
        <v>40</v>
      </c>
      <c r="M219" s="214">
        <v>92</v>
      </c>
      <c r="N219" s="214">
        <v>86</v>
      </c>
      <c r="O219" s="214">
        <v>229</v>
      </c>
      <c r="P219" s="99"/>
      <c r="Q219" s="99"/>
      <c r="R219" s="99"/>
      <c r="S219" s="99"/>
      <c r="T219" s="99"/>
      <c r="U219" s="99"/>
      <c r="V219" s="99"/>
      <c r="W219" s="99"/>
      <c r="X219" s="99"/>
      <c r="Y219" s="99"/>
      <c r="Z219" s="99"/>
      <c r="AA219" s="99"/>
      <c r="AB219" s="99"/>
      <c r="AC219" s="99"/>
      <c r="AD219" s="99"/>
      <c r="AE219" s="99"/>
      <c r="AF219" s="99"/>
      <c r="AG219" s="99"/>
      <c r="AH219" s="99"/>
    </row>
    <row r="220" spans="3:34">
      <c r="C220" s="3" t="s">
        <v>92</v>
      </c>
      <c r="D220" s="3" t="s">
        <v>414</v>
      </c>
      <c r="E220" s="3" t="s">
        <v>415</v>
      </c>
      <c r="F220" s="3" t="s">
        <v>628</v>
      </c>
      <c r="G220" s="101" t="s">
        <v>524</v>
      </c>
      <c r="H220" s="101" t="s">
        <v>524</v>
      </c>
      <c r="I220" s="101" t="s">
        <v>524</v>
      </c>
      <c r="J220" s="101" t="s">
        <v>524</v>
      </c>
      <c r="K220" s="214">
        <v>431</v>
      </c>
      <c r="L220" s="214">
        <v>582</v>
      </c>
      <c r="M220" s="214">
        <v>716</v>
      </c>
      <c r="N220" s="214">
        <v>864</v>
      </c>
      <c r="O220" s="214">
        <v>734</v>
      </c>
      <c r="P220" s="99"/>
      <c r="Q220" s="99"/>
      <c r="R220" s="99"/>
      <c r="S220" s="99"/>
      <c r="T220" s="99"/>
      <c r="U220" s="99"/>
      <c r="V220" s="99"/>
      <c r="W220" s="99"/>
      <c r="X220" s="99"/>
      <c r="Y220" s="99"/>
      <c r="Z220" s="99"/>
      <c r="AA220" s="99"/>
      <c r="AB220" s="99"/>
      <c r="AC220" s="99"/>
      <c r="AD220" s="99"/>
      <c r="AE220" s="99"/>
      <c r="AF220" s="99"/>
      <c r="AG220" s="99"/>
      <c r="AH220" s="99"/>
    </row>
    <row r="221" spans="3:34">
      <c r="C221" s="3" t="s">
        <v>92</v>
      </c>
      <c r="D221" s="3" t="s">
        <v>416</v>
      </c>
      <c r="E221" s="3" t="s">
        <v>417</v>
      </c>
      <c r="F221" s="3" t="s">
        <v>628</v>
      </c>
      <c r="G221" s="101" t="s">
        <v>524</v>
      </c>
      <c r="H221" s="101" t="s">
        <v>524</v>
      </c>
      <c r="I221" s="101" t="s">
        <v>524</v>
      </c>
      <c r="J221" s="101" t="s">
        <v>524</v>
      </c>
      <c r="K221" s="214">
        <v>251</v>
      </c>
      <c r="L221" s="214">
        <v>276</v>
      </c>
      <c r="M221" s="214">
        <v>318</v>
      </c>
      <c r="N221" s="214">
        <v>336</v>
      </c>
      <c r="O221" s="214">
        <v>102</v>
      </c>
      <c r="P221" s="99"/>
      <c r="Q221" s="99"/>
      <c r="R221" s="99"/>
      <c r="S221" s="99"/>
      <c r="T221" s="99"/>
      <c r="U221" s="99"/>
      <c r="V221" s="99"/>
      <c r="W221" s="99"/>
      <c r="X221" s="99"/>
      <c r="Y221" s="99"/>
      <c r="Z221" s="99"/>
      <c r="AA221" s="99"/>
      <c r="AB221" s="99"/>
      <c r="AC221" s="99"/>
      <c r="AD221" s="99"/>
      <c r="AE221" s="99"/>
      <c r="AF221" s="99"/>
      <c r="AG221" s="99"/>
      <c r="AH221" s="99"/>
    </row>
    <row r="222" spans="3:34">
      <c r="C222" s="3" t="s">
        <v>92</v>
      </c>
      <c r="D222" s="3" t="s">
        <v>418</v>
      </c>
      <c r="E222" s="3" t="s">
        <v>419</v>
      </c>
      <c r="F222" s="3" t="s">
        <v>628</v>
      </c>
      <c r="G222" s="101" t="s">
        <v>524</v>
      </c>
      <c r="H222" s="101" t="s">
        <v>524</v>
      </c>
      <c r="I222" s="101" t="s">
        <v>524</v>
      </c>
      <c r="J222" s="101" t="s">
        <v>524</v>
      </c>
      <c r="K222" s="214">
        <v>404</v>
      </c>
      <c r="L222" s="214">
        <v>246</v>
      </c>
      <c r="M222" s="214">
        <v>443</v>
      </c>
      <c r="N222" s="214">
        <v>548</v>
      </c>
      <c r="O222" s="214">
        <v>425</v>
      </c>
      <c r="P222" s="99"/>
      <c r="Q222" s="99"/>
      <c r="R222" s="99"/>
      <c r="S222" s="99"/>
      <c r="T222" s="99"/>
      <c r="U222" s="99"/>
      <c r="V222" s="99"/>
      <c r="W222" s="99"/>
      <c r="X222" s="99"/>
      <c r="Y222" s="99"/>
      <c r="Z222" s="99"/>
      <c r="AA222" s="99"/>
      <c r="AB222" s="99"/>
      <c r="AC222" s="99"/>
      <c r="AD222" s="99"/>
      <c r="AE222" s="99"/>
      <c r="AF222" s="99"/>
      <c r="AG222" s="99"/>
      <c r="AH222" s="99"/>
    </row>
    <row r="223" spans="3:34">
      <c r="C223" s="3" t="s">
        <v>92</v>
      </c>
      <c r="D223" s="3" t="s">
        <v>420</v>
      </c>
      <c r="E223" s="3" t="s">
        <v>421</v>
      </c>
      <c r="F223" s="3" t="s">
        <v>628</v>
      </c>
      <c r="G223" s="101" t="s">
        <v>524</v>
      </c>
      <c r="H223" s="101" t="s">
        <v>524</v>
      </c>
      <c r="I223" s="101" t="s">
        <v>524</v>
      </c>
      <c r="J223" s="101" t="s">
        <v>524</v>
      </c>
      <c r="K223" s="214">
        <v>328</v>
      </c>
      <c r="L223" s="214">
        <v>423</v>
      </c>
      <c r="M223" s="214">
        <v>674</v>
      </c>
      <c r="N223" s="214">
        <v>898</v>
      </c>
      <c r="O223" s="214">
        <v>969</v>
      </c>
      <c r="P223" s="99"/>
      <c r="Q223" s="99"/>
      <c r="R223" s="99"/>
      <c r="S223" s="99"/>
      <c r="T223" s="99"/>
      <c r="U223" s="99"/>
      <c r="V223" s="99"/>
      <c r="W223" s="99"/>
      <c r="X223" s="99"/>
      <c r="Y223" s="99"/>
      <c r="Z223" s="99"/>
      <c r="AA223" s="99"/>
      <c r="AB223" s="99"/>
      <c r="AC223" s="99"/>
      <c r="AD223" s="99"/>
      <c r="AE223" s="99"/>
      <c r="AF223" s="99"/>
      <c r="AG223" s="99"/>
      <c r="AH223" s="99"/>
    </row>
    <row r="224" spans="3:34">
      <c r="C224" s="3" t="s">
        <v>92</v>
      </c>
      <c r="D224" s="3" t="s">
        <v>422</v>
      </c>
      <c r="E224" s="3" t="s">
        <v>423</v>
      </c>
      <c r="F224" s="3" t="s">
        <v>628</v>
      </c>
      <c r="G224" s="101" t="s">
        <v>524</v>
      </c>
      <c r="H224" s="101" t="s">
        <v>524</v>
      </c>
      <c r="I224" s="101" t="s">
        <v>524</v>
      </c>
      <c r="J224" s="101" t="s">
        <v>524</v>
      </c>
      <c r="K224" s="214">
        <v>357</v>
      </c>
      <c r="L224" s="214">
        <v>275</v>
      </c>
      <c r="M224" s="214">
        <v>276</v>
      </c>
      <c r="N224" s="214">
        <v>267</v>
      </c>
      <c r="O224" s="214">
        <v>203</v>
      </c>
      <c r="P224" s="99"/>
      <c r="Q224" s="99"/>
      <c r="R224" s="99"/>
      <c r="S224" s="99"/>
      <c r="T224" s="99"/>
      <c r="U224" s="99"/>
      <c r="V224" s="99"/>
      <c r="W224" s="99"/>
      <c r="X224" s="99"/>
      <c r="Y224" s="99"/>
      <c r="Z224" s="99"/>
      <c r="AA224" s="99"/>
      <c r="AB224" s="99"/>
      <c r="AC224" s="99"/>
      <c r="AD224" s="99"/>
      <c r="AE224" s="99"/>
      <c r="AF224" s="99"/>
      <c r="AG224" s="99"/>
      <c r="AH224" s="99"/>
    </row>
    <row r="225" spans="3:34">
      <c r="C225" s="3" t="s">
        <v>92</v>
      </c>
      <c r="D225" s="3" t="s">
        <v>424</v>
      </c>
      <c r="E225" s="3" t="s">
        <v>425</v>
      </c>
      <c r="F225" s="3" t="s">
        <v>628</v>
      </c>
      <c r="G225" s="101" t="s">
        <v>524</v>
      </c>
      <c r="H225" s="101" t="s">
        <v>524</v>
      </c>
      <c r="I225" s="101" t="s">
        <v>524</v>
      </c>
      <c r="J225" s="101" t="s">
        <v>524</v>
      </c>
      <c r="K225" s="214">
        <v>107</v>
      </c>
      <c r="L225" s="214">
        <v>219</v>
      </c>
      <c r="M225" s="214">
        <v>188</v>
      </c>
      <c r="N225" s="214">
        <v>261</v>
      </c>
      <c r="O225" s="214">
        <v>564</v>
      </c>
      <c r="P225" s="99"/>
      <c r="Q225" s="99"/>
      <c r="R225" s="99"/>
      <c r="S225" s="99"/>
      <c r="T225" s="99"/>
      <c r="U225" s="99"/>
      <c r="V225" s="99"/>
      <c r="W225" s="99"/>
      <c r="X225" s="99"/>
      <c r="Y225" s="99"/>
      <c r="Z225" s="99"/>
      <c r="AA225" s="99"/>
      <c r="AB225" s="99"/>
      <c r="AC225" s="99"/>
      <c r="AD225" s="99"/>
      <c r="AE225" s="99"/>
      <c r="AF225" s="99"/>
      <c r="AG225" s="99"/>
      <c r="AH225" s="99"/>
    </row>
    <row r="226" spans="3:34">
      <c r="C226" s="3" t="s">
        <v>92</v>
      </c>
      <c r="D226" s="3" t="s">
        <v>426</v>
      </c>
      <c r="E226" s="3" t="s">
        <v>427</v>
      </c>
      <c r="F226" s="3" t="s">
        <v>628</v>
      </c>
      <c r="G226" s="101" t="s">
        <v>524</v>
      </c>
      <c r="H226" s="101" t="s">
        <v>524</v>
      </c>
      <c r="I226" s="101" t="s">
        <v>524</v>
      </c>
      <c r="J226" s="101" t="s">
        <v>524</v>
      </c>
      <c r="K226" s="214">
        <v>182</v>
      </c>
      <c r="L226" s="214">
        <v>121</v>
      </c>
      <c r="M226" s="214">
        <v>201</v>
      </c>
      <c r="N226" s="214">
        <v>153</v>
      </c>
      <c r="O226" s="214">
        <v>91</v>
      </c>
      <c r="P226" s="99"/>
      <c r="Q226" s="99"/>
      <c r="R226" s="99"/>
      <c r="S226" s="99"/>
      <c r="T226" s="99"/>
      <c r="U226" s="99"/>
      <c r="V226" s="99"/>
      <c r="W226" s="99"/>
      <c r="X226" s="99"/>
      <c r="Y226" s="99"/>
      <c r="Z226" s="99"/>
      <c r="AA226" s="99"/>
      <c r="AB226" s="99"/>
      <c r="AC226" s="99"/>
      <c r="AD226" s="99"/>
      <c r="AE226" s="99"/>
      <c r="AF226" s="99"/>
      <c r="AG226" s="99"/>
      <c r="AH226" s="99"/>
    </row>
    <row r="227" spans="3:34">
      <c r="C227" s="3" t="s">
        <v>92</v>
      </c>
      <c r="D227" s="3" t="s">
        <v>428</v>
      </c>
      <c r="E227" s="3" t="s">
        <v>429</v>
      </c>
      <c r="F227" s="3" t="s">
        <v>628</v>
      </c>
      <c r="G227" s="101" t="s">
        <v>524</v>
      </c>
      <c r="H227" s="101" t="s">
        <v>524</v>
      </c>
      <c r="I227" s="101" t="s">
        <v>524</v>
      </c>
      <c r="J227" s="101" t="s">
        <v>524</v>
      </c>
      <c r="K227" s="214">
        <v>227</v>
      </c>
      <c r="L227" s="214">
        <v>164</v>
      </c>
      <c r="M227" s="214">
        <v>177</v>
      </c>
      <c r="N227" s="214">
        <v>635</v>
      </c>
      <c r="O227" s="214">
        <v>1096</v>
      </c>
      <c r="P227" s="99"/>
      <c r="Q227" s="99"/>
      <c r="R227" s="99"/>
      <c r="S227" s="99"/>
      <c r="T227" s="99"/>
      <c r="U227" s="99"/>
      <c r="V227" s="99"/>
      <c r="W227" s="99"/>
      <c r="X227" s="99"/>
      <c r="Y227" s="99"/>
      <c r="Z227" s="99"/>
      <c r="AA227" s="99"/>
      <c r="AB227" s="99"/>
      <c r="AC227" s="99"/>
      <c r="AD227" s="99"/>
      <c r="AE227" s="99"/>
      <c r="AF227" s="99"/>
      <c r="AG227" s="99"/>
      <c r="AH227" s="99"/>
    </row>
    <row r="228" spans="3:34">
      <c r="C228" s="3" t="s">
        <v>92</v>
      </c>
      <c r="D228" s="3" t="s">
        <v>430</v>
      </c>
      <c r="E228" s="3" t="s">
        <v>431</v>
      </c>
      <c r="F228" s="3" t="s">
        <v>628</v>
      </c>
      <c r="G228" s="101" t="s">
        <v>524</v>
      </c>
      <c r="H228" s="101" t="s">
        <v>524</v>
      </c>
      <c r="I228" s="101" t="s">
        <v>524</v>
      </c>
      <c r="J228" s="101" t="s">
        <v>524</v>
      </c>
      <c r="K228" s="214">
        <v>718</v>
      </c>
      <c r="L228" s="214">
        <v>1049</v>
      </c>
      <c r="M228" s="214">
        <v>933</v>
      </c>
      <c r="N228" s="214">
        <v>1436</v>
      </c>
      <c r="O228" s="214">
        <v>1362</v>
      </c>
      <c r="P228" s="99"/>
      <c r="Q228" s="99"/>
      <c r="R228" s="99"/>
      <c r="S228" s="99"/>
      <c r="T228" s="99"/>
      <c r="U228" s="99"/>
      <c r="V228" s="99"/>
      <c r="W228" s="99"/>
      <c r="X228" s="99"/>
      <c r="Y228" s="99"/>
      <c r="Z228" s="99"/>
      <c r="AA228" s="99"/>
      <c r="AB228" s="99"/>
      <c r="AC228" s="99"/>
      <c r="AD228" s="99"/>
      <c r="AE228" s="99"/>
      <c r="AF228" s="99"/>
      <c r="AG228" s="99"/>
      <c r="AH228" s="99"/>
    </row>
    <row r="229" spans="3:34">
      <c r="C229" s="3" t="s">
        <v>92</v>
      </c>
      <c r="D229" s="3" t="s">
        <v>432</v>
      </c>
      <c r="E229" s="3" t="s">
        <v>433</v>
      </c>
      <c r="F229" s="3" t="s">
        <v>628</v>
      </c>
      <c r="G229" s="101" t="s">
        <v>524</v>
      </c>
      <c r="H229" s="101" t="s">
        <v>524</v>
      </c>
      <c r="I229" s="101" t="s">
        <v>524</v>
      </c>
      <c r="J229" s="101" t="s">
        <v>524</v>
      </c>
      <c r="K229" s="214">
        <v>141</v>
      </c>
      <c r="L229" s="214">
        <v>258</v>
      </c>
      <c r="M229" s="214">
        <v>170</v>
      </c>
      <c r="N229" s="214">
        <v>323</v>
      </c>
      <c r="O229" s="214">
        <v>302</v>
      </c>
      <c r="P229" s="99"/>
      <c r="Q229" s="99"/>
      <c r="R229" s="99"/>
      <c r="S229" s="99"/>
      <c r="T229" s="99"/>
      <c r="U229" s="99"/>
      <c r="V229" s="99"/>
      <c r="W229" s="99"/>
      <c r="X229" s="99"/>
      <c r="Y229" s="99"/>
      <c r="Z229" s="99"/>
      <c r="AA229" s="99"/>
      <c r="AB229" s="99"/>
      <c r="AC229" s="99"/>
      <c r="AD229" s="99"/>
      <c r="AE229" s="99"/>
      <c r="AF229" s="99"/>
      <c r="AG229" s="99"/>
      <c r="AH229" s="99"/>
    </row>
    <row r="230" spans="3:34">
      <c r="C230" s="3" t="s">
        <v>92</v>
      </c>
      <c r="D230" s="3" t="s">
        <v>434</v>
      </c>
      <c r="E230" s="3" t="s">
        <v>435</v>
      </c>
      <c r="F230" s="3" t="s">
        <v>628</v>
      </c>
      <c r="G230" s="101" t="s">
        <v>524</v>
      </c>
      <c r="H230" s="101" t="s">
        <v>524</v>
      </c>
      <c r="I230" s="101" t="s">
        <v>524</v>
      </c>
      <c r="J230" s="101" t="s">
        <v>524</v>
      </c>
      <c r="K230" s="214">
        <v>48</v>
      </c>
      <c r="L230" s="214">
        <v>45</v>
      </c>
      <c r="M230" s="214">
        <v>75</v>
      </c>
      <c r="N230" s="214">
        <v>67</v>
      </c>
      <c r="O230" s="214">
        <v>91</v>
      </c>
      <c r="P230" s="99"/>
      <c r="Q230" s="99"/>
      <c r="R230" s="99"/>
      <c r="S230" s="99"/>
      <c r="T230" s="99"/>
      <c r="U230" s="99"/>
      <c r="V230" s="99"/>
      <c r="W230" s="99"/>
      <c r="X230" s="99"/>
      <c r="Y230" s="99"/>
      <c r="Z230" s="99"/>
      <c r="AA230" s="99"/>
      <c r="AB230" s="99"/>
      <c r="AC230" s="99"/>
      <c r="AD230" s="99"/>
      <c r="AE230" s="99"/>
      <c r="AF230" s="99"/>
      <c r="AG230" s="99"/>
      <c r="AH230" s="99"/>
    </row>
    <row r="231" spans="3:34">
      <c r="C231" s="3" t="s">
        <v>92</v>
      </c>
      <c r="D231" s="3" t="s">
        <v>436</v>
      </c>
      <c r="E231" s="3" t="s">
        <v>437</v>
      </c>
      <c r="F231" s="3" t="s">
        <v>628</v>
      </c>
      <c r="G231" s="101" t="s">
        <v>524</v>
      </c>
      <c r="H231" s="101" t="s">
        <v>524</v>
      </c>
      <c r="I231" s="101" t="s">
        <v>524</v>
      </c>
      <c r="J231" s="101" t="s">
        <v>524</v>
      </c>
      <c r="K231" s="214">
        <v>91</v>
      </c>
      <c r="L231" s="214">
        <v>92</v>
      </c>
      <c r="M231" s="214">
        <v>181</v>
      </c>
      <c r="N231" s="214">
        <v>201</v>
      </c>
      <c r="O231" s="214">
        <v>282</v>
      </c>
      <c r="P231" s="99"/>
      <c r="Q231" s="99"/>
      <c r="R231" s="99"/>
      <c r="S231" s="99"/>
      <c r="T231" s="99"/>
      <c r="U231" s="99"/>
      <c r="V231" s="99"/>
      <c r="W231" s="99"/>
      <c r="X231" s="99"/>
      <c r="Y231" s="99"/>
      <c r="Z231" s="99"/>
      <c r="AA231" s="99"/>
      <c r="AB231" s="99"/>
      <c r="AC231" s="99"/>
      <c r="AD231" s="99"/>
      <c r="AE231" s="99"/>
      <c r="AF231" s="99"/>
      <c r="AG231" s="99"/>
      <c r="AH231" s="99"/>
    </row>
    <row r="232" spans="3:34">
      <c r="C232" s="3" t="s">
        <v>92</v>
      </c>
      <c r="D232" s="3" t="s">
        <v>438</v>
      </c>
      <c r="E232" s="3" t="s">
        <v>439</v>
      </c>
      <c r="F232" s="3" t="s">
        <v>628</v>
      </c>
      <c r="G232" s="101" t="s">
        <v>524</v>
      </c>
      <c r="H232" s="101" t="s">
        <v>524</v>
      </c>
      <c r="I232" s="101" t="s">
        <v>524</v>
      </c>
      <c r="J232" s="101" t="s">
        <v>524</v>
      </c>
      <c r="K232" s="214">
        <v>208</v>
      </c>
      <c r="L232" s="214">
        <v>427</v>
      </c>
      <c r="M232" s="214">
        <v>392</v>
      </c>
      <c r="N232" s="214">
        <v>722</v>
      </c>
      <c r="O232" s="214">
        <v>724</v>
      </c>
      <c r="P232" s="99"/>
      <c r="Q232" s="99"/>
      <c r="R232" s="99"/>
      <c r="S232" s="99"/>
      <c r="T232" s="99"/>
      <c r="U232" s="99"/>
      <c r="V232" s="99"/>
      <c r="W232" s="99"/>
      <c r="X232" s="99"/>
      <c r="Y232" s="99"/>
      <c r="Z232" s="99"/>
      <c r="AA232" s="99"/>
      <c r="AB232" s="99"/>
      <c r="AC232" s="99"/>
      <c r="AD232" s="99"/>
      <c r="AE232" s="99"/>
      <c r="AF232" s="99"/>
      <c r="AG232" s="99"/>
      <c r="AH232" s="99"/>
    </row>
    <row r="233" spans="3:34">
      <c r="C233" s="3" t="s">
        <v>92</v>
      </c>
      <c r="D233" s="3" t="s">
        <v>440</v>
      </c>
      <c r="E233" s="3" t="s">
        <v>441</v>
      </c>
      <c r="F233" s="3" t="s">
        <v>628</v>
      </c>
      <c r="G233" s="101" t="s">
        <v>524</v>
      </c>
      <c r="H233" s="101" t="s">
        <v>524</v>
      </c>
      <c r="I233" s="101" t="s">
        <v>524</v>
      </c>
      <c r="J233" s="101" t="s">
        <v>524</v>
      </c>
      <c r="K233" s="214">
        <v>146</v>
      </c>
      <c r="L233" s="214">
        <v>155</v>
      </c>
      <c r="M233" s="214">
        <v>213</v>
      </c>
      <c r="N233" s="214">
        <v>248</v>
      </c>
      <c r="O233" s="214">
        <v>307</v>
      </c>
      <c r="P233" s="99"/>
      <c r="Q233" s="99"/>
      <c r="R233" s="99"/>
      <c r="S233" s="99"/>
      <c r="T233" s="99"/>
      <c r="U233" s="99"/>
      <c r="V233" s="99"/>
      <c r="W233" s="99"/>
      <c r="X233" s="99"/>
      <c r="Y233" s="99"/>
      <c r="Z233" s="99"/>
      <c r="AA233" s="99"/>
      <c r="AB233" s="99"/>
      <c r="AC233" s="99"/>
      <c r="AD233" s="99"/>
      <c r="AE233" s="99"/>
      <c r="AF233" s="99"/>
      <c r="AG233" s="99"/>
      <c r="AH233" s="99"/>
    </row>
    <row r="234" spans="3:34">
      <c r="C234" s="3" t="s">
        <v>92</v>
      </c>
      <c r="D234" s="3" t="s">
        <v>442</v>
      </c>
      <c r="E234" s="3" t="s">
        <v>443</v>
      </c>
      <c r="F234" s="3" t="s">
        <v>628</v>
      </c>
      <c r="G234" s="101" t="s">
        <v>524</v>
      </c>
      <c r="H234" s="101" t="s">
        <v>524</v>
      </c>
      <c r="I234" s="101" t="s">
        <v>524</v>
      </c>
      <c r="J234" s="101" t="s">
        <v>524</v>
      </c>
      <c r="K234" s="214">
        <v>521</v>
      </c>
      <c r="L234" s="214">
        <v>256</v>
      </c>
      <c r="M234" s="214">
        <v>422</v>
      </c>
      <c r="N234" s="214">
        <v>397</v>
      </c>
      <c r="O234" s="214">
        <v>279</v>
      </c>
      <c r="P234" s="99"/>
      <c r="Q234" s="99"/>
      <c r="R234" s="99"/>
      <c r="S234" s="99"/>
      <c r="T234" s="99"/>
      <c r="U234" s="99"/>
      <c r="V234" s="99"/>
      <c r="W234" s="99"/>
      <c r="X234" s="99"/>
      <c r="Y234" s="99"/>
      <c r="Z234" s="99"/>
      <c r="AA234" s="99"/>
      <c r="AB234" s="99"/>
      <c r="AC234" s="99"/>
      <c r="AD234" s="99"/>
      <c r="AE234" s="99"/>
      <c r="AF234" s="99"/>
      <c r="AG234" s="99"/>
      <c r="AH234" s="99"/>
    </row>
    <row r="235" spans="3:34">
      <c r="C235" s="3" t="s">
        <v>92</v>
      </c>
      <c r="D235" s="3" t="s">
        <v>444</v>
      </c>
      <c r="E235" s="3" t="s">
        <v>445</v>
      </c>
      <c r="F235" s="3" t="s">
        <v>628</v>
      </c>
      <c r="G235" s="101" t="s">
        <v>524</v>
      </c>
      <c r="H235" s="101" t="s">
        <v>524</v>
      </c>
      <c r="I235" s="101" t="s">
        <v>524</v>
      </c>
      <c r="J235" s="101" t="s">
        <v>524</v>
      </c>
      <c r="K235" s="214">
        <v>338</v>
      </c>
      <c r="L235" s="214">
        <v>289</v>
      </c>
      <c r="M235" s="214">
        <v>434</v>
      </c>
      <c r="N235" s="214">
        <v>624</v>
      </c>
      <c r="O235" s="214">
        <v>500</v>
      </c>
      <c r="P235" s="99"/>
      <c r="Q235" s="99"/>
      <c r="R235" s="99"/>
      <c r="S235" s="99"/>
      <c r="T235" s="99"/>
      <c r="U235" s="99"/>
      <c r="V235" s="99"/>
      <c r="W235" s="99"/>
      <c r="X235" s="99"/>
      <c r="Y235" s="99"/>
      <c r="Z235" s="99"/>
      <c r="AA235" s="99"/>
      <c r="AB235" s="99"/>
      <c r="AC235" s="99"/>
      <c r="AD235" s="99"/>
      <c r="AE235" s="99"/>
      <c r="AF235" s="99"/>
      <c r="AG235" s="99"/>
      <c r="AH235" s="99"/>
    </row>
    <row r="236" spans="3:34">
      <c r="C236" s="3" t="s">
        <v>92</v>
      </c>
      <c r="D236" s="3" t="s">
        <v>446</v>
      </c>
      <c r="E236" s="3" t="s">
        <v>447</v>
      </c>
      <c r="F236" s="3" t="s">
        <v>628</v>
      </c>
      <c r="G236" s="101" t="s">
        <v>524</v>
      </c>
      <c r="H236" s="101" t="s">
        <v>524</v>
      </c>
      <c r="I236" s="101" t="s">
        <v>524</v>
      </c>
      <c r="J236" s="101" t="s">
        <v>524</v>
      </c>
      <c r="K236" s="214">
        <v>519</v>
      </c>
      <c r="L236" s="214">
        <v>1012</v>
      </c>
      <c r="M236" s="214">
        <v>1141</v>
      </c>
      <c r="N236" s="214">
        <v>1072</v>
      </c>
      <c r="O236" s="214">
        <v>1412</v>
      </c>
      <c r="P236" s="99"/>
      <c r="Q236" s="99"/>
      <c r="R236" s="99"/>
      <c r="S236" s="99"/>
      <c r="T236" s="99"/>
      <c r="U236" s="99"/>
      <c r="V236" s="99"/>
      <c r="W236" s="99"/>
      <c r="X236" s="99"/>
      <c r="Y236" s="99"/>
      <c r="Z236" s="99"/>
      <c r="AA236" s="99"/>
      <c r="AB236" s="99"/>
      <c r="AC236" s="99"/>
      <c r="AD236" s="99"/>
      <c r="AE236" s="99"/>
      <c r="AF236" s="99"/>
      <c r="AG236" s="99"/>
      <c r="AH236" s="99"/>
    </row>
    <row r="237" spans="3:34">
      <c r="C237" s="3" t="s">
        <v>90</v>
      </c>
      <c r="D237" s="3" t="s">
        <v>448</v>
      </c>
      <c r="E237" s="3" t="s">
        <v>449</v>
      </c>
      <c r="F237" s="3" t="s">
        <v>628</v>
      </c>
      <c r="G237" s="101" t="s">
        <v>524</v>
      </c>
      <c r="H237" s="101" t="s">
        <v>524</v>
      </c>
      <c r="I237" s="101" t="s">
        <v>524</v>
      </c>
      <c r="J237" s="101" t="s">
        <v>524</v>
      </c>
      <c r="K237" s="214">
        <v>364</v>
      </c>
      <c r="L237" s="214">
        <v>423</v>
      </c>
      <c r="M237" s="214">
        <v>395</v>
      </c>
      <c r="N237" s="214">
        <v>532</v>
      </c>
      <c r="O237" s="214">
        <v>704</v>
      </c>
      <c r="P237" s="99"/>
      <c r="Q237" s="99"/>
      <c r="R237" s="99"/>
      <c r="S237" s="99"/>
      <c r="T237" s="99"/>
      <c r="U237" s="99"/>
      <c r="V237" s="99"/>
      <c r="W237" s="99"/>
      <c r="X237" s="99"/>
      <c r="Y237" s="99"/>
      <c r="Z237" s="99"/>
      <c r="AA237" s="99"/>
      <c r="AB237" s="99"/>
      <c r="AC237" s="99"/>
      <c r="AD237" s="99"/>
      <c r="AE237" s="99"/>
      <c r="AF237" s="99"/>
      <c r="AG237" s="99"/>
      <c r="AH237" s="99"/>
    </row>
    <row r="238" spans="3:34">
      <c r="C238" s="3" t="s">
        <v>90</v>
      </c>
      <c r="D238" s="3" t="s">
        <v>450</v>
      </c>
      <c r="E238" s="3" t="s">
        <v>451</v>
      </c>
      <c r="F238" s="3" t="s">
        <v>628</v>
      </c>
      <c r="G238" s="101" t="s">
        <v>524</v>
      </c>
      <c r="H238" s="101" t="s">
        <v>524</v>
      </c>
      <c r="I238" s="101" t="s">
        <v>524</v>
      </c>
      <c r="J238" s="101" t="s">
        <v>524</v>
      </c>
      <c r="K238" s="214">
        <v>1114</v>
      </c>
      <c r="L238" s="214">
        <v>1274</v>
      </c>
      <c r="M238" s="214">
        <v>1084</v>
      </c>
      <c r="N238" s="214">
        <v>1303</v>
      </c>
      <c r="O238" s="214">
        <v>1398</v>
      </c>
      <c r="P238" s="99"/>
      <c r="Q238" s="99"/>
      <c r="R238" s="99"/>
      <c r="S238" s="99"/>
      <c r="T238" s="99"/>
      <c r="U238" s="99"/>
      <c r="V238" s="99"/>
      <c r="W238" s="99"/>
      <c r="X238" s="99"/>
      <c r="Y238" s="99"/>
      <c r="Z238" s="99"/>
      <c r="AA238" s="99"/>
      <c r="AB238" s="99"/>
      <c r="AC238" s="99"/>
      <c r="AD238" s="99"/>
      <c r="AE238" s="99"/>
      <c r="AF238" s="99"/>
      <c r="AG238" s="99"/>
      <c r="AH238" s="99"/>
    </row>
    <row r="239" spans="3:34">
      <c r="C239" s="3" t="s">
        <v>90</v>
      </c>
      <c r="D239" s="3" t="s">
        <v>452</v>
      </c>
      <c r="E239" s="3" t="s">
        <v>453</v>
      </c>
      <c r="F239" s="3" t="s">
        <v>628</v>
      </c>
      <c r="G239" s="101" t="s">
        <v>524</v>
      </c>
      <c r="H239" s="101" t="s">
        <v>524</v>
      </c>
      <c r="I239" s="101" t="s">
        <v>524</v>
      </c>
      <c r="J239" s="101" t="s">
        <v>524</v>
      </c>
      <c r="K239" s="214">
        <v>365</v>
      </c>
      <c r="L239" s="214">
        <v>344</v>
      </c>
      <c r="M239" s="214">
        <v>220</v>
      </c>
      <c r="N239" s="214">
        <v>218</v>
      </c>
      <c r="O239" s="214">
        <v>218</v>
      </c>
      <c r="P239" s="99"/>
      <c r="Q239" s="99"/>
      <c r="R239" s="99"/>
      <c r="S239" s="99"/>
      <c r="T239" s="99"/>
      <c r="U239" s="99"/>
      <c r="V239" s="99"/>
      <c r="W239" s="99"/>
      <c r="X239" s="99"/>
      <c r="Y239" s="99"/>
      <c r="Z239" s="99"/>
      <c r="AA239" s="99"/>
      <c r="AB239" s="99"/>
      <c r="AC239" s="99"/>
      <c r="AD239" s="99"/>
      <c r="AE239" s="99"/>
      <c r="AF239" s="99"/>
      <c r="AG239" s="99"/>
      <c r="AH239" s="99"/>
    </row>
    <row r="240" spans="3:34">
      <c r="C240" s="3" t="s">
        <v>90</v>
      </c>
      <c r="D240" s="3" t="s">
        <v>454</v>
      </c>
      <c r="E240" s="3" t="s">
        <v>455</v>
      </c>
      <c r="F240" s="3" t="s">
        <v>628</v>
      </c>
      <c r="G240" s="101" t="s">
        <v>524</v>
      </c>
      <c r="H240" s="101" t="s">
        <v>524</v>
      </c>
      <c r="I240" s="101" t="s">
        <v>524</v>
      </c>
      <c r="J240" s="101" t="s">
        <v>524</v>
      </c>
      <c r="K240" s="214">
        <v>919</v>
      </c>
      <c r="L240" s="214">
        <v>875</v>
      </c>
      <c r="M240" s="214">
        <v>1072</v>
      </c>
      <c r="N240" s="214">
        <v>1219</v>
      </c>
      <c r="O240" s="214">
        <v>1187</v>
      </c>
      <c r="P240" s="99"/>
      <c r="Q240" s="99"/>
      <c r="R240" s="99"/>
      <c r="S240" s="99"/>
      <c r="T240" s="99"/>
      <c r="U240" s="99"/>
      <c r="V240" s="99"/>
      <c r="W240" s="99"/>
      <c r="X240" s="99"/>
      <c r="Y240" s="99"/>
      <c r="Z240" s="99"/>
      <c r="AA240" s="99"/>
      <c r="AB240" s="99"/>
      <c r="AC240" s="99"/>
      <c r="AD240" s="99"/>
      <c r="AE240" s="99"/>
      <c r="AF240" s="99"/>
      <c r="AG240" s="99"/>
      <c r="AH240" s="99"/>
    </row>
    <row r="241" spans="3:34">
      <c r="C241" s="3" t="s">
        <v>90</v>
      </c>
      <c r="D241" s="3" t="s">
        <v>456</v>
      </c>
      <c r="E241" s="3" t="s">
        <v>457</v>
      </c>
      <c r="F241" s="3" t="s">
        <v>628</v>
      </c>
      <c r="G241" s="101" t="s">
        <v>524</v>
      </c>
      <c r="H241" s="101" t="s">
        <v>524</v>
      </c>
      <c r="I241" s="101" t="s">
        <v>524</v>
      </c>
      <c r="J241" s="101" t="s">
        <v>524</v>
      </c>
      <c r="K241" s="214">
        <v>422</v>
      </c>
      <c r="L241" s="214">
        <v>740</v>
      </c>
      <c r="M241" s="214">
        <v>636</v>
      </c>
      <c r="N241" s="214">
        <v>574</v>
      </c>
      <c r="O241" s="214">
        <v>869</v>
      </c>
      <c r="P241" s="99"/>
      <c r="Q241" s="99"/>
      <c r="R241" s="99"/>
      <c r="S241" s="99"/>
      <c r="T241" s="99"/>
      <c r="U241" s="99"/>
      <c r="V241" s="99"/>
      <c r="W241" s="99"/>
      <c r="X241" s="99"/>
      <c r="Y241" s="99"/>
      <c r="Z241" s="99"/>
      <c r="AA241" s="99"/>
      <c r="AB241" s="99"/>
      <c r="AC241" s="99"/>
      <c r="AD241" s="99"/>
      <c r="AE241" s="99"/>
      <c r="AF241" s="99"/>
      <c r="AG241" s="99"/>
      <c r="AH241" s="99"/>
    </row>
    <row r="242" spans="3:34">
      <c r="C242" s="3" t="s">
        <v>90</v>
      </c>
      <c r="D242" s="3" t="s">
        <v>458</v>
      </c>
      <c r="E242" s="3" t="s">
        <v>459</v>
      </c>
      <c r="F242" s="3" t="s">
        <v>628</v>
      </c>
      <c r="G242" s="101" t="s">
        <v>524</v>
      </c>
      <c r="H242" s="101" t="s">
        <v>524</v>
      </c>
      <c r="I242" s="101" t="s">
        <v>524</v>
      </c>
      <c r="J242" s="101" t="s">
        <v>524</v>
      </c>
      <c r="K242" s="214">
        <v>502</v>
      </c>
      <c r="L242" s="214">
        <v>482</v>
      </c>
      <c r="M242" s="214">
        <v>525</v>
      </c>
      <c r="N242" s="214">
        <v>701</v>
      </c>
      <c r="O242" s="214">
        <v>975</v>
      </c>
      <c r="P242" s="99"/>
      <c r="Q242" s="99"/>
      <c r="R242" s="99"/>
      <c r="S242" s="99"/>
      <c r="T242" s="99"/>
      <c r="U242" s="99"/>
      <c r="V242" s="99"/>
      <c r="W242" s="99"/>
      <c r="X242" s="99"/>
      <c r="Y242" s="99"/>
      <c r="Z242" s="99"/>
      <c r="AA242" s="99"/>
      <c r="AB242" s="99"/>
      <c r="AC242" s="99"/>
      <c r="AD242" s="99"/>
      <c r="AE242" s="99"/>
      <c r="AF242" s="99"/>
      <c r="AG242" s="99"/>
      <c r="AH242" s="99"/>
    </row>
    <row r="243" spans="3:34">
      <c r="C243" s="3" t="s">
        <v>90</v>
      </c>
      <c r="D243" s="3" t="s">
        <v>460</v>
      </c>
      <c r="E243" s="3" t="s">
        <v>461</v>
      </c>
      <c r="F243" s="3" t="s">
        <v>628</v>
      </c>
      <c r="G243" s="101" t="s">
        <v>524</v>
      </c>
      <c r="H243" s="101" t="s">
        <v>524</v>
      </c>
      <c r="I243" s="101" t="s">
        <v>524</v>
      </c>
      <c r="J243" s="101" t="s">
        <v>524</v>
      </c>
      <c r="K243" s="214">
        <v>363</v>
      </c>
      <c r="L243" s="214">
        <v>433</v>
      </c>
      <c r="M243" s="214">
        <v>642</v>
      </c>
      <c r="N243" s="214">
        <v>884</v>
      </c>
      <c r="O243" s="214">
        <v>618</v>
      </c>
      <c r="P243" s="99"/>
      <c r="Q243" s="99"/>
      <c r="R243" s="99"/>
      <c r="S243" s="99"/>
      <c r="T243" s="99"/>
      <c r="U243" s="99"/>
      <c r="V243" s="99"/>
      <c r="W243" s="99"/>
      <c r="X243" s="99"/>
      <c r="Y243" s="99"/>
      <c r="Z243" s="99"/>
      <c r="AA243" s="99"/>
      <c r="AB243" s="99"/>
      <c r="AC243" s="99"/>
      <c r="AD243" s="99"/>
      <c r="AE243" s="99"/>
      <c r="AF243" s="99"/>
      <c r="AG243" s="99"/>
      <c r="AH243" s="99"/>
    </row>
    <row r="244" spans="3:34">
      <c r="C244" s="3" t="s">
        <v>90</v>
      </c>
      <c r="D244" s="3" t="s">
        <v>462</v>
      </c>
      <c r="E244" s="3" t="s">
        <v>463</v>
      </c>
      <c r="F244" s="3" t="s">
        <v>628</v>
      </c>
      <c r="G244" s="101" t="s">
        <v>524</v>
      </c>
      <c r="H244" s="101" t="s">
        <v>524</v>
      </c>
      <c r="I244" s="101" t="s">
        <v>524</v>
      </c>
      <c r="J244" s="101" t="s">
        <v>524</v>
      </c>
      <c r="K244" s="214">
        <v>372</v>
      </c>
      <c r="L244" s="214">
        <v>470</v>
      </c>
      <c r="M244" s="214">
        <v>552</v>
      </c>
      <c r="N244" s="214">
        <v>666</v>
      </c>
      <c r="O244" s="214">
        <v>659</v>
      </c>
      <c r="P244" s="99"/>
      <c r="Q244" s="99"/>
      <c r="R244" s="99"/>
      <c r="S244" s="99"/>
      <c r="T244" s="99"/>
      <c r="U244" s="99"/>
      <c r="V244" s="99"/>
      <c r="W244" s="99"/>
      <c r="X244" s="99"/>
      <c r="Y244" s="99"/>
      <c r="Z244" s="99"/>
      <c r="AA244" s="99"/>
      <c r="AB244" s="99"/>
      <c r="AC244" s="99"/>
      <c r="AD244" s="99"/>
      <c r="AE244" s="99"/>
      <c r="AF244" s="99"/>
      <c r="AG244" s="99"/>
      <c r="AH244" s="99"/>
    </row>
    <row r="245" spans="3:34">
      <c r="C245" s="3" t="s">
        <v>90</v>
      </c>
      <c r="D245" s="3" t="s">
        <v>464</v>
      </c>
      <c r="E245" s="3" t="s">
        <v>465</v>
      </c>
      <c r="F245" s="3" t="s">
        <v>628</v>
      </c>
      <c r="G245" s="101" t="s">
        <v>524</v>
      </c>
      <c r="H245" s="101" t="s">
        <v>524</v>
      </c>
      <c r="I245" s="101" t="s">
        <v>524</v>
      </c>
      <c r="J245" s="101" t="s">
        <v>524</v>
      </c>
      <c r="K245" s="214">
        <v>486</v>
      </c>
      <c r="L245" s="214">
        <v>477</v>
      </c>
      <c r="M245" s="214">
        <v>920</v>
      </c>
      <c r="N245" s="214">
        <v>1189</v>
      </c>
      <c r="O245" s="214">
        <v>1341</v>
      </c>
      <c r="P245" s="99"/>
      <c r="Q245" s="99"/>
      <c r="R245" s="99"/>
      <c r="S245" s="99"/>
      <c r="T245" s="99"/>
      <c r="U245" s="99"/>
      <c r="V245" s="99"/>
      <c r="W245" s="99"/>
      <c r="X245" s="99"/>
      <c r="Y245" s="99"/>
      <c r="Z245" s="99"/>
      <c r="AA245" s="99"/>
      <c r="AB245" s="99"/>
      <c r="AC245" s="99"/>
      <c r="AD245" s="99"/>
      <c r="AE245" s="99"/>
      <c r="AF245" s="99"/>
      <c r="AG245" s="99"/>
      <c r="AH245" s="99"/>
    </row>
    <row r="246" spans="3:34">
      <c r="C246" s="3" t="s">
        <v>90</v>
      </c>
      <c r="D246" s="3" t="s">
        <v>466</v>
      </c>
      <c r="E246" s="3" t="s">
        <v>467</v>
      </c>
      <c r="F246" s="3" t="s">
        <v>628</v>
      </c>
      <c r="G246" s="101" t="s">
        <v>524</v>
      </c>
      <c r="H246" s="101" t="s">
        <v>524</v>
      </c>
      <c r="I246" s="101" t="s">
        <v>524</v>
      </c>
      <c r="J246" s="101" t="s">
        <v>524</v>
      </c>
      <c r="K246" s="214">
        <v>818</v>
      </c>
      <c r="L246" s="214">
        <v>914</v>
      </c>
      <c r="M246" s="214">
        <v>1149</v>
      </c>
      <c r="N246" s="214">
        <v>1158</v>
      </c>
      <c r="O246" s="214">
        <v>1556</v>
      </c>
      <c r="P246" s="99"/>
      <c r="Q246" s="99"/>
      <c r="R246" s="99"/>
      <c r="S246" s="99"/>
      <c r="T246" s="99"/>
      <c r="U246" s="99"/>
      <c r="V246" s="99"/>
      <c r="W246" s="99"/>
      <c r="X246" s="99"/>
      <c r="Y246" s="99"/>
      <c r="Z246" s="99"/>
      <c r="AA246" s="99"/>
      <c r="AB246" s="99"/>
      <c r="AC246" s="99"/>
      <c r="AD246" s="99"/>
      <c r="AE246" s="99"/>
      <c r="AF246" s="99"/>
      <c r="AG246" s="99"/>
      <c r="AH246" s="99"/>
    </row>
    <row r="247" spans="3:34">
      <c r="C247" s="3" t="s">
        <v>90</v>
      </c>
      <c r="D247" s="3" t="s">
        <v>468</v>
      </c>
      <c r="E247" s="3" t="s">
        <v>469</v>
      </c>
      <c r="F247" s="3" t="s">
        <v>628</v>
      </c>
      <c r="G247" s="101" t="s">
        <v>524</v>
      </c>
      <c r="H247" s="101" t="s">
        <v>524</v>
      </c>
      <c r="I247" s="101" t="s">
        <v>524</v>
      </c>
      <c r="J247" s="101" t="s">
        <v>524</v>
      </c>
      <c r="K247" s="214">
        <v>91</v>
      </c>
      <c r="L247" s="214">
        <v>92</v>
      </c>
      <c r="M247" s="214">
        <v>149</v>
      </c>
      <c r="N247" s="214">
        <v>224</v>
      </c>
      <c r="O247" s="214">
        <v>593</v>
      </c>
      <c r="P247" s="99"/>
      <c r="Q247" s="99"/>
      <c r="R247" s="99"/>
      <c r="S247" s="99"/>
      <c r="T247" s="99"/>
      <c r="U247" s="99"/>
      <c r="V247" s="99"/>
      <c r="W247" s="99"/>
      <c r="X247" s="99"/>
      <c r="Y247" s="99"/>
      <c r="Z247" s="99"/>
      <c r="AA247" s="99"/>
      <c r="AB247" s="99"/>
      <c r="AC247" s="99"/>
      <c r="AD247" s="99"/>
      <c r="AE247" s="99"/>
      <c r="AF247" s="99"/>
      <c r="AG247" s="99"/>
      <c r="AH247" s="99"/>
    </row>
    <row r="248" spans="3:34">
      <c r="C248" s="3" t="s">
        <v>90</v>
      </c>
      <c r="D248" s="3" t="s">
        <v>470</v>
      </c>
      <c r="E248" s="3" t="s">
        <v>471</v>
      </c>
      <c r="F248" s="3" t="s">
        <v>628</v>
      </c>
      <c r="G248" s="101" t="s">
        <v>524</v>
      </c>
      <c r="H248" s="101" t="s">
        <v>524</v>
      </c>
      <c r="I248" s="101" t="s">
        <v>524</v>
      </c>
      <c r="J248" s="101" t="s">
        <v>524</v>
      </c>
      <c r="K248" s="214">
        <v>182</v>
      </c>
      <c r="L248" s="214">
        <v>267</v>
      </c>
      <c r="M248" s="214">
        <v>297</v>
      </c>
      <c r="N248" s="214">
        <v>460</v>
      </c>
      <c r="O248" s="214">
        <v>679</v>
      </c>
      <c r="P248" s="99"/>
      <c r="Q248" s="99"/>
      <c r="R248" s="99"/>
      <c r="S248" s="99"/>
      <c r="T248" s="99"/>
      <c r="U248" s="99"/>
      <c r="V248" s="99"/>
      <c r="W248" s="99"/>
      <c r="X248" s="99"/>
      <c r="Y248" s="99"/>
      <c r="Z248" s="99"/>
      <c r="AA248" s="99"/>
      <c r="AB248" s="99"/>
      <c r="AC248" s="99"/>
      <c r="AD248" s="99"/>
      <c r="AE248" s="99"/>
      <c r="AF248" s="99"/>
      <c r="AG248" s="99"/>
      <c r="AH248" s="99"/>
    </row>
    <row r="249" spans="3:34">
      <c r="C249" s="3" t="s">
        <v>90</v>
      </c>
      <c r="D249" s="3" t="s">
        <v>472</v>
      </c>
      <c r="E249" s="3" t="s">
        <v>473</v>
      </c>
      <c r="F249" s="3" t="s">
        <v>628</v>
      </c>
      <c r="G249" s="101" t="s">
        <v>524</v>
      </c>
      <c r="H249" s="101" t="s">
        <v>524</v>
      </c>
      <c r="I249" s="101" t="s">
        <v>524</v>
      </c>
      <c r="J249" s="101" t="s">
        <v>524</v>
      </c>
      <c r="K249" s="214">
        <v>364</v>
      </c>
      <c r="L249" s="214">
        <v>368</v>
      </c>
      <c r="M249" s="214">
        <v>352</v>
      </c>
      <c r="N249" s="214">
        <v>287</v>
      </c>
      <c r="O249" s="214">
        <v>364</v>
      </c>
      <c r="P249" s="99"/>
      <c r="Q249" s="99"/>
      <c r="R249" s="99"/>
      <c r="S249" s="99"/>
      <c r="T249" s="99"/>
      <c r="U249" s="99"/>
      <c r="V249" s="99"/>
      <c r="W249" s="99"/>
      <c r="X249" s="99"/>
      <c r="Y249" s="99"/>
      <c r="Z249" s="99"/>
      <c r="AA249" s="99"/>
      <c r="AB249" s="99"/>
      <c r="AC249" s="99"/>
      <c r="AD249" s="99"/>
      <c r="AE249" s="99"/>
      <c r="AF249" s="99"/>
      <c r="AG249" s="99"/>
      <c r="AH249" s="99"/>
    </row>
    <row r="250" spans="3:34">
      <c r="C250" s="3" t="s">
        <v>90</v>
      </c>
      <c r="D250" s="3" t="s">
        <v>474</v>
      </c>
      <c r="E250" s="3" t="s">
        <v>475</v>
      </c>
      <c r="F250" s="3" t="s">
        <v>628</v>
      </c>
      <c r="G250" s="101" t="s">
        <v>524</v>
      </c>
      <c r="H250" s="101" t="s">
        <v>524</v>
      </c>
      <c r="I250" s="101" t="s">
        <v>524</v>
      </c>
      <c r="J250" s="101" t="s">
        <v>524</v>
      </c>
      <c r="K250" s="214">
        <v>256</v>
      </c>
      <c r="L250" s="214">
        <v>199</v>
      </c>
      <c r="M250" s="214">
        <v>461</v>
      </c>
      <c r="N250" s="214">
        <v>586</v>
      </c>
      <c r="O250" s="214">
        <v>627</v>
      </c>
      <c r="P250" s="99"/>
      <c r="Q250" s="99"/>
      <c r="R250" s="99"/>
      <c r="S250" s="99"/>
      <c r="T250" s="99"/>
      <c r="U250" s="99"/>
      <c r="V250" s="99"/>
      <c r="W250" s="99"/>
      <c r="X250" s="99"/>
      <c r="Y250" s="99"/>
      <c r="Z250" s="99"/>
      <c r="AA250" s="99"/>
      <c r="AB250" s="99"/>
      <c r="AC250" s="99"/>
      <c r="AD250" s="99"/>
      <c r="AE250" s="99"/>
      <c r="AF250" s="99"/>
      <c r="AG250" s="99"/>
      <c r="AH250" s="99"/>
    </row>
    <row r="251" spans="3:34">
      <c r="C251" s="3" t="s">
        <v>90</v>
      </c>
      <c r="D251" s="3" t="s">
        <v>476</v>
      </c>
      <c r="E251" s="3" t="s">
        <v>477</v>
      </c>
      <c r="F251" s="3" t="s">
        <v>628</v>
      </c>
      <c r="G251" s="101" t="s">
        <v>524</v>
      </c>
      <c r="H251" s="101" t="s">
        <v>524</v>
      </c>
      <c r="I251" s="101" t="s">
        <v>524</v>
      </c>
      <c r="J251" s="101" t="s">
        <v>524</v>
      </c>
      <c r="K251" s="214">
        <v>1066</v>
      </c>
      <c r="L251" s="214">
        <v>951</v>
      </c>
      <c r="M251" s="214">
        <v>1301</v>
      </c>
      <c r="N251" s="214">
        <v>1359</v>
      </c>
      <c r="O251" s="214">
        <v>1398</v>
      </c>
      <c r="P251" s="99"/>
      <c r="Q251" s="99"/>
      <c r="R251" s="99"/>
      <c r="S251" s="99"/>
      <c r="T251" s="99"/>
      <c r="U251" s="99"/>
      <c r="V251" s="99"/>
      <c r="W251" s="99"/>
      <c r="X251" s="99"/>
      <c r="Y251" s="99"/>
      <c r="Z251" s="99"/>
      <c r="AA251" s="99"/>
      <c r="AB251" s="99"/>
      <c r="AC251" s="99"/>
      <c r="AD251" s="99"/>
      <c r="AE251" s="99"/>
      <c r="AF251" s="99"/>
      <c r="AG251" s="99"/>
      <c r="AH251" s="99"/>
    </row>
    <row r="252" spans="3:34">
      <c r="C252" s="3" t="s">
        <v>90</v>
      </c>
      <c r="D252" s="3" t="s">
        <v>478</v>
      </c>
      <c r="E252" s="3" t="s">
        <v>479</v>
      </c>
      <c r="F252" s="3" t="s">
        <v>628</v>
      </c>
      <c r="G252" s="101" t="s">
        <v>524</v>
      </c>
      <c r="H252" s="101" t="s">
        <v>524</v>
      </c>
      <c r="I252" s="101" t="s">
        <v>524</v>
      </c>
      <c r="J252" s="101" t="s">
        <v>524</v>
      </c>
      <c r="K252" s="214">
        <v>631</v>
      </c>
      <c r="L252" s="214">
        <v>699</v>
      </c>
      <c r="M252" s="214">
        <v>749</v>
      </c>
      <c r="N252" s="214">
        <v>772</v>
      </c>
      <c r="O252" s="214">
        <v>767</v>
      </c>
      <c r="P252" s="99"/>
      <c r="Q252" s="99"/>
      <c r="R252" s="99"/>
      <c r="S252" s="99"/>
      <c r="T252" s="99"/>
      <c r="U252" s="99"/>
      <c r="V252" s="99"/>
      <c r="W252" s="99"/>
      <c r="X252" s="99"/>
      <c r="Y252" s="99"/>
      <c r="Z252" s="99"/>
      <c r="AA252" s="99"/>
      <c r="AB252" s="99"/>
      <c r="AC252" s="99"/>
      <c r="AD252" s="99"/>
      <c r="AE252" s="99"/>
      <c r="AF252" s="99"/>
      <c r="AG252" s="99"/>
      <c r="AH252" s="99"/>
    </row>
    <row r="253" spans="3:34">
      <c r="C253" s="3" t="s">
        <v>90</v>
      </c>
      <c r="D253" s="3" t="s">
        <v>480</v>
      </c>
      <c r="E253" s="3" t="s">
        <v>481</v>
      </c>
      <c r="F253" s="3" t="s">
        <v>628</v>
      </c>
      <c r="G253" s="101" t="s">
        <v>524</v>
      </c>
      <c r="H253" s="101" t="s">
        <v>524</v>
      </c>
      <c r="I253" s="101" t="s">
        <v>524</v>
      </c>
      <c r="J253" s="101" t="s">
        <v>524</v>
      </c>
      <c r="K253" s="214">
        <v>549</v>
      </c>
      <c r="L253" s="214">
        <v>667</v>
      </c>
      <c r="M253" s="214">
        <v>711</v>
      </c>
      <c r="N253" s="214">
        <v>651</v>
      </c>
      <c r="O253" s="214">
        <v>823</v>
      </c>
      <c r="P253" s="99"/>
      <c r="Q253" s="99"/>
      <c r="R253" s="99"/>
      <c r="S253" s="99"/>
      <c r="T253" s="99"/>
      <c r="U253" s="99"/>
      <c r="V253" s="99"/>
      <c r="W253" s="99"/>
      <c r="X253" s="99"/>
      <c r="Y253" s="99"/>
      <c r="Z253" s="99"/>
      <c r="AA253" s="99"/>
      <c r="AB253" s="99"/>
      <c r="AC253" s="99"/>
      <c r="AD253" s="99"/>
      <c r="AE253" s="99"/>
      <c r="AF253" s="99"/>
      <c r="AG253" s="99"/>
      <c r="AH253" s="99"/>
    </row>
    <row r="254" spans="3:34">
      <c r="C254" s="3" t="s">
        <v>90</v>
      </c>
      <c r="D254" s="3" t="s">
        <v>482</v>
      </c>
      <c r="E254" s="3" t="s">
        <v>483</v>
      </c>
      <c r="F254" s="3" t="s">
        <v>628</v>
      </c>
      <c r="G254" s="101" t="s">
        <v>524</v>
      </c>
      <c r="H254" s="101" t="s">
        <v>524</v>
      </c>
      <c r="I254" s="101" t="s">
        <v>524</v>
      </c>
      <c r="J254" s="101" t="s">
        <v>524</v>
      </c>
      <c r="K254" s="214">
        <v>507</v>
      </c>
      <c r="L254" s="214">
        <v>541</v>
      </c>
      <c r="M254" s="214">
        <v>668</v>
      </c>
      <c r="N254" s="214">
        <v>525</v>
      </c>
      <c r="O254" s="214">
        <v>613</v>
      </c>
      <c r="P254" s="99"/>
      <c r="Q254" s="99"/>
      <c r="R254" s="99"/>
      <c r="S254" s="99"/>
      <c r="T254" s="99"/>
      <c r="U254" s="99"/>
      <c r="V254" s="99"/>
      <c r="W254" s="99"/>
      <c r="X254" s="99"/>
      <c r="Y254" s="99"/>
      <c r="Z254" s="99"/>
      <c r="AA254" s="99"/>
      <c r="AB254" s="99"/>
      <c r="AC254" s="99"/>
      <c r="AD254" s="99"/>
      <c r="AE254" s="99"/>
      <c r="AF254" s="99"/>
      <c r="AG254" s="99"/>
      <c r="AH254" s="99"/>
    </row>
    <row r="255" spans="3:34">
      <c r="C255" s="3" t="s">
        <v>90</v>
      </c>
      <c r="D255" s="3" t="s">
        <v>484</v>
      </c>
      <c r="E255" s="3" t="s">
        <v>485</v>
      </c>
      <c r="F255" s="3" t="s">
        <v>628</v>
      </c>
      <c r="G255" s="101" t="s">
        <v>524</v>
      </c>
      <c r="H255" s="101" t="s">
        <v>524</v>
      </c>
      <c r="I255" s="101" t="s">
        <v>524</v>
      </c>
      <c r="J255" s="101" t="s">
        <v>524</v>
      </c>
      <c r="K255" s="214">
        <v>449</v>
      </c>
      <c r="L255" s="214">
        <v>517</v>
      </c>
      <c r="M255" s="214">
        <v>541</v>
      </c>
      <c r="N255" s="214">
        <v>747</v>
      </c>
      <c r="O255" s="214">
        <v>1007</v>
      </c>
      <c r="P255" s="99"/>
      <c r="Q255" s="99"/>
      <c r="R255" s="99"/>
      <c r="S255" s="99"/>
      <c r="T255" s="99"/>
      <c r="U255" s="99"/>
      <c r="V255" s="99"/>
      <c r="W255" s="99"/>
      <c r="X255" s="99"/>
      <c r="Y255" s="99"/>
      <c r="Z255" s="99"/>
      <c r="AA255" s="99"/>
      <c r="AB255" s="99"/>
      <c r="AC255" s="99"/>
      <c r="AD255" s="99"/>
      <c r="AE255" s="99"/>
      <c r="AF255" s="99"/>
      <c r="AG255" s="99"/>
      <c r="AH255" s="99"/>
    </row>
    <row r="256" spans="3:34">
      <c r="C256" s="3" t="s">
        <v>90</v>
      </c>
      <c r="D256" s="3" t="s">
        <v>486</v>
      </c>
      <c r="E256" s="3" t="s">
        <v>487</v>
      </c>
      <c r="F256" s="3" t="s">
        <v>628</v>
      </c>
      <c r="G256" s="101" t="s">
        <v>524</v>
      </c>
      <c r="H256" s="101" t="s">
        <v>524</v>
      </c>
      <c r="I256" s="101" t="s">
        <v>524</v>
      </c>
      <c r="J256" s="101" t="s">
        <v>524</v>
      </c>
      <c r="K256" s="214">
        <v>203</v>
      </c>
      <c r="L256" s="214">
        <v>370</v>
      </c>
      <c r="M256" s="214">
        <v>461</v>
      </c>
      <c r="N256" s="214">
        <v>447</v>
      </c>
      <c r="O256" s="214">
        <v>350</v>
      </c>
      <c r="P256" s="99"/>
      <c r="Q256" s="99"/>
      <c r="R256" s="99"/>
      <c r="S256" s="99"/>
      <c r="T256" s="99"/>
      <c r="U256" s="99"/>
      <c r="V256" s="99"/>
      <c r="W256" s="99"/>
      <c r="X256" s="99"/>
      <c r="Y256" s="99"/>
      <c r="Z256" s="99"/>
      <c r="AA256" s="99"/>
      <c r="AB256" s="99"/>
      <c r="AC256" s="99"/>
      <c r="AD256" s="99"/>
      <c r="AE256" s="99"/>
      <c r="AF256" s="99"/>
      <c r="AG256" s="99"/>
      <c r="AH256" s="99"/>
    </row>
    <row r="257" spans="3:34">
      <c r="C257" s="3" t="s">
        <v>90</v>
      </c>
      <c r="D257" s="3" t="s">
        <v>488</v>
      </c>
      <c r="E257" s="3" t="s">
        <v>489</v>
      </c>
      <c r="F257" s="3" t="s">
        <v>628</v>
      </c>
      <c r="G257" s="101" t="s">
        <v>524</v>
      </c>
      <c r="H257" s="101" t="s">
        <v>524</v>
      </c>
      <c r="I257" s="101" t="s">
        <v>524</v>
      </c>
      <c r="J257" s="101" t="s">
        <v>524</v>
      </c>
      <c r="K257" s="214">
        <v>364</v>
      </c>
      <c r="L257" s="214">
        <v>361</v>
      </c>
      <c r="M257" s="214">
        <v>293</v>
      </c>
      <c r="N257" s="214">
        <v>519</v>
      </c>
      <c r="O257" s="214">
        <v>974</v>
      </c>
      <c r="P257" s="99"/>
      <c r="Q257" s="99"/>
      <c r="R257" s="99"/>
      <c r="S257" s="99"/>
      <c r="T257" s="99"/>
      <c r="U257" s="99"/>
      <c r="V257" s="99"/>
      <c r="W257" s="99"/>
      <c r="X257" s="99"/>
      <c r="Y257" s="99"/>
      <c r="Z257" s="99"/>
      <c r="AA257" s="99"/>
      <c r="AB257" s="99"/>
      <c r="AC257" s="99"/>
      <c r="AD257" s="99"/>
      <c r="AE257" s="99"/>
      <c r="AF257" s="99"/>
      <c r="AG257" s="99"/>
      <c r="AH257" s="99"/>
    </row>
    <row r="258" spans="3:34">
      <c r="C258" s="3" t="s">
        <v>90</v>
      </c>
      <c r="D258" s="3" t="s">
        <v>490</v>
      </c>
      <c r="E258" s="3" t="s">
        <v>491</v>
      </c>
      <c r="F258" s="3" t="s">
        <v>628</v>
      </c>
      <c r="G258" s="101" t="s">
        <v>524</v>
      </c>
      <c r="H258" s="101" t="s">
        <v>524</v>
      </c>
      <c r="I258" s="101" t="s">
        <v>524</v>
      </c>
      <c r="J258" s="101" t="s">
        <v>524</v>
      </c>
      <c r="K258" s="214">
        <v>542</v>
      </c>
      <c r="L258" s="214">
        <v>551</v>
      </c>
      <c r="M258" s="214">
        <v>626</v>
      </c>
      <c r="N258" s="214">
        <v>879</v>
      </c>
      <c r="O258" s="214">
        <v>1150</v>
      </c>
      <c r="P258" s="99"/>
      <c r="Q258" s="99"/>
      <c r="R258" s="99"/>
      <c r="S258" s="99"/>
      <c r="T258" s="99"/>
      <c r="U258" s="99"/>
      <c r="V258" s="99"/>
      <c r="W258" s="99"/>
      <c r="X258" s="99"/>
      <c r="Y258" s="99"/>
      <c r="Z258" s="99"/>
      <c r="AA258" s="99"/>
      <c r="AB258" s="99"/>
      <c r="AC258" s="99"/>
      <c r="AD258" s="99"/>
      <c r="AE258" s="99"/>
      <c r="AF258" s="99"/>
      <c r="AG258" s="99"/>
      <c r="AH258" s="99"/>
    </row>
    <row r="259" spans="3:34">
      <c r="C259" s="3" t="s">
        <v>90</v>
      </c>
      <c r="D259" s="3" t="s">
        <v>492</v>
      </c>
      <c r="E259" s="3" t="s">
        <v>493</v>
      </c>
      <c r="F259" s="3" t="s">
        <v>628</v>
      </c>
      <c r="G259" s="101" t="s">
        <v>524</v>
      </c>
      <c r="H259" s="101" t="s">
        <v>524</v>
      </c>
      <c r="I259" s="101" t="s">
        <v>524</v>
      </c>
      <c r="J259" s="101" t="s">
        <v>524</v>
      </c>
      <c r="K259" s="214">
        <v>273</v>
      </c>
      <c r="L259" s="214">
        <v>276</v>
      </c>
      <c r="M259" s="214">
        <v>332</v>
      </c>
      <c r="N259" s="214">
        <v>304</v>
      </c>
      <c r="O259" s="214">
        <v>323</v>
      </c>
      <c r="P259" s="99"/>
      <c r="Q259" s="99"/>
      <c r="R259" s="99"/>
      <c r="S259" s="99"/>
      <c r="T259" s="99"/>
      <c r="U259" s="99"/>
      <c r="V259" s="99"/>
      <c r="W259" s="99"/>
      <c r="X259" s="99"/>
      <c r="Y259" s="99"/>
      <c r="Z259" s="99"/>
      <c r="AA259" s="99"/>
      <c r="AB259" s="99"/>
      <c r="AC259" s="99"/>
      <c r="AD259" s="99"/>
      <c r="AE259" s="99"/>
      <c r="AF259" s="99"/>
      <c r="AG259" s="99"/>
      <c r="AH259" s="99"/>
    </row>
    <row r="260" spans="3:34">
      <c r="C260" s="3" t="s">
        <v>90</v>
      </c>
      <c r="D260" s="3" t="s">
        <v>494</v>
      </c>
      <c r="E260" s="3" t="s">
        <v>495</v>
      </c>
      <c r="F260" s="3" t="s">
        <v>628</v>
      </c>
      <c r="G260" s="101" t="s">
        <v>524</v>
      </c>
      <c r="H260" s="101" t="s">
        <v>524</v>
      </c>
      <c r="I260" s="101" t="s">
        <v>524</v>
      </c>
      <c r="J260" s="101" t="s">
        <v>524</v>
      </c>
      <c r="K260" s="214">
        <v>15</v>
      </c>
      <c r="L260" s="214" t="s">
        <v>632</v>
      </c>
      <c r="M260" s="214">
        <v>12</v>
      </c>
      <c r="N260" s="214">
        <v>79</v>
      </c>
      <c r="O260" s="214">
        <v>91</v>
      </c>
      <c r="P260" s="99"/>
      <c r="Q260" s="99"/>
      <c r="R260" s="99"/>
      <c r="S260" s="99"/>
      <c r="T260" s="99"/>
      <c r="U260" s="99"/>
      <c r="V260" s="99"/>
      <c r="W260" s="99"/>
      <c r="X260" s="99"/>
      <c r="Y260" s="99"/>
      <c r="Z260" s="99"/>
      <c r="AA260" s="99"/>
      <c r="AB260" s="99"/>
      <c r="AC260" s="99"/>
      <c r="AD260" s="99"/>
      <c r="AE260" s="99"/>
      <c r="AF260" s="99"/>
      <c r="AG260" s="99"/>
      <c r="AH260" s="99"/>
    </row>
    <row r="261" spans="3:34">
      <c r="C261" s="3" t="s">
        <v>90</v>
      </c>
      <c r="D261" s="3" t="s">
        <v>496</v>
      </c>
      <c r="E261" s="3" t="s">
        <v>497</v>
      </c>
      <c r="F261" s="3" t="s">
        <v>628</v>
      </c>
      <c r="G261" s="101" t="s">
        <v>524</v>
      </c>
      <c r="H261" s="101" t="s">
        <v>524</v>
      </c>
      <c r="I261" s="101" t="s">
        <v>524</v>
      </c>
      <c r="J261" s="101" t="s">
        <v>524</v>
      </c>
      <c r="K261" s="214">
        <v>455</v>
      </c>
      <c r="L261" s="214">
        <v>360</v>
      </c>
      <c r="M261" s="214">
        <v>342</v>
      </c>
      <c r="N261" s="214">
        <v>469</v>
      </c>
      <c r="O261" s="214">
        <v>550</v>
      </c>
      <c r="P261" s="99"/>
      <c r="Q261" s="99"/>
      <c r="R261" s="99"/>
      <c r="S261" s="99"/>
      <c r="T261" s="99"/>
      <c r="U261" s="99"/>
      <c r="V261" s="99"/>
      <c r="W261" s="99"/>
      <c r="X261" s="99"/>
      <c r="Y261" s="99"/>
      <c r="Z261" s="99"/>
      <c r="AA261" s="99"/>
      <c r="AB261" s="99"/>
      <c r="AC261" s="99"/>
      <c r="AD261" s="99"/>
      <c r="AE261" s="99"/>
      <c r="AF261" s="99"/>
      <c r="AG261" s="99"/>
      <c r="AH261" s="99"/>
    </row>
    <row r="262" spans="3:34">
      <c r="C262" s="3" t="s">
        <v>90</v>
      </c>
      <c r="D262" s="3" t="s">
        <v>498</v>
      </c>
      <c r="E262" s="3" t="s">
        <v>499</v>
      </c>
      <c r="F262" s="3" t="s">
        <v>628</v>
      </c>
      <c r="G262" s="101" t="s">
        <v>524</v>
      </c>
      <c r="H262" s="101" t="s">
        <v>524</v>
      </c>
      <c r="I262" s="101" t="s">
        <v>524</v>
      </c>
      <c r="J262" s="101" t="s">
        <v>524</v>
      </c>
      <c r="K262" s="214">
        <v>494</v>
      </c>
      <c r="L262" s="214">
        <v>354</v>
      </c>
      <c r="M262" s="214">
        <v>560</v>
      </c>
      <c r="N262" s="214">
        <v>843</v>
      </c>
      <c r="O262" s="214">
        <v>812</v>
      </c>
      <c r="P262" s="99"/>
      <c r="Q262" s="99"/>
      <c r="R262" s="99"/>
      <c r="S262" s="99"/>
      <c r="T262" s="99"/>
      <c r="U262" s="99"/>
      <c r="V262" s="99"/>
      <c r="W262" s="99"/>
      <c r="X262" s="99"/>
      <c r="Y262" s="99"/>
      <c r="Z262" s="99"/>
      <c r="AA262" s="99"/>
      <c r="AB262" s="99"/>
      <c r="AC262" s="99"/>
      <c r="AD262" s="99"/>
      <c r="AE262" s="99"/>
      <c r="AF262" s="99"/>
      <c r="AG262" s="99"/>
      <c r="AH262" s="99"/>
    </row>
    <row r="263" spans="3:34">
      <c r="C263" s="3" t="s">
        <v>90</v>
      </c>
      <c r="D263" s="3" t="s">
        <v>500</v>
      </c>
      <c r="E263" s="3" t="s">
        <v>501</v>
      </c>
      <c r="F263" s="3" t="s">
        <v>628</v>
      </c>
      <c r="G263" s="101" t="s">
        <v>524</v>
      </c>
      <c r="H263" s="101" t="s">
        <v>524</v>
      </c>
      <c r="I263" s="101" t="s">
        <v>524</v>
      </c>
      <c r="J263" s="101" t="s">
        <v>524</v>
      </c>
      <c r="K263" s="214">
        <v>491</v>
      </c>
      <c r="L263" s="214">
        <v>528</v>
      </c>
      <c r="M263" s="214">
        <v>826</v>
      </c>
      <c r="N263" s="214">
        <v>1180</v>
      </c>
      <c r="O263" s="214">
        <v>1148</v>
      </c>
      <c r="P263" s="99"/>
      <c r="Q263" s="99"/>
      <c r="R263" s="99"/>
      <c r="S263" s="99"/>
      <c r="T263" s="99"/>
      <c r="U263" s="99"/>
      <c r="V263" s="99"/>
      <c r="W263" s="99"/>
      <c r="X263" s="99"/>
      <c r="Y263" s="99"/>
      <c r="Z263" s="99"/>
      <c r="AA263" s="99"/>
      <c r="AB263" s="99"/>
      <c r="AC263" s="99"/>
      <c r="AD263" s="99"/>
      <c r="AE263" s="99"/>
      <c r="AF263" s="99"/>
      <c r="AG263" s="99"/>
      <c r="AH263" s="99"/>
    </row>
    <row r="264" spans="3:34">
      <c r="C264" s="3" t="s">
        <v>90</v>
      </c>
      <c r="D264" s="3" t="s">
        <v>502</v>
      </c>
      <c r="E264" s="3" t="s">
        <v>503</v>
      </c>
      <c r="F264" s="3" t="s">
        <v>628</v>
      </c>
      <c r="G264" s="101" t="s">
        <v>524</v>
      </c>
      <c r="H264" s="101" t="s">
        <v>524</v>
      </c>
      <c r="I264" s="101" t="s">
        <v>524</v>
      </c>
      <c r="J264" s="101" t="s">
        <v>524</v>
      </c>
      <c r="K264" s="214">
        <v>211</v>
      </c>
      <c r="L264" s="214">
        <v>206</v>
      </c>
      <c r="M264" s="214">
        <v>276</v>
      </c>
      <c r="N264" s="214">
        <v>333</v>
      </c>
      <c r="O264" s="214">
        <v>384</v>
      </c>
      <c r="P264" s="99"/>
      <c r="Q264" s="99"/>
      <c r="R264" s="99"/>
      <c r="S264" s="99"/>
      <c r="T264" s="99"/>
      <c r="U264" s="99"/>
      <c r="V264" s="99"/>
      <c r="W264" s="99"/>
      <c r="X264" s="99"/>
      <c r="Y264" s="99"/>
      <c r="Z264" s="99"/>
      <c r="AA264" s="99"/>
      <c r="AB264" s="99"/>
      <c r="AC264" s="99"/>
      <c r="AD264" s="99"/>
      <c r="AE264" s="99"/>
      <c r="AF264" s="99"/>
      <c r="AG264" s="99"/>
      <c r="AH264" s="99"/>
    </row>
    <row r="265" spans="3:34">
      <c r="C265" s="3" t="s">
        <v>90</v>
      </c>
      <c r="D265" s="3" t="s">
        <v>504</v>
      </c>
      <c r="E265" s="3" t="s">
        <v>505</v>
      </c>
      <c r="F265" s="3" t="s">
        <v>628</v>
      </c>
      <c r="G265" s="101" t="s">
        <v>524</v>
      </c>
      <c r="H265" s="101" t="s">
        <v>524</v>
      </c>
      <c r="I265" s="101" t="s">
        <v>524</v>
      </c>
      <c r="J265" s="101" t="s">
        <v>524</v>
      </c>
      <c r="K265" s="214">
        <v>107</v>
      </c>
      <c r="L265" s="214">
        <v>92</v>
      </c>
      <c r="M265" s="214">
        <v>143</v>
      </c>
      <c r="N265" s="214">
        <v>303</v>
      </c>
      <c r="O265" s="214">
        <v>244</v>
      </c>
      <c r="P265" s="99"/>
      <c r="Q265" s="99"/>
      <c r="R265" s="99"/>
      <c r="S265" s="99"/>
      <c r="T265" s="99"/>
      <c r="U265" s="99"/>
      <c r="V265" s="99"/>
      <c r="W265" s="99"/>
      <c r="X265" s="99"/>
      <c r="Y265" s="99"/>
      <c r="Z265" s="99"/>
      <c r="AA265" s="99"/>
      <c r="AB265" s="99"/>
      <c r="AC265" s="99"/>
      <c r="AD265" s="99"/>
      <c r="AE265" s="99"/>
      <c r="AF265" s="99"/>
      <c r="AG265" s="99"/>
      <c r="AH265" s="99"/>
    </row>
    <row r="266" spans="3:34">
      <c r="C266" s="3" t="s">
        <v>90</v>
      </c>
      <c r="D266" s="3" t="s">
        <v>506</v>
      </c>
      <c r="E266" s="3" t="s">
        <v>507</v>
      </c>
      <c r="F266" s="3" t="s">
        <v>628</v>
      </c>
      <c r="G266" s="101" t="s">
        <v>524</v>
      </c>
      <c r="H266" s="101" t="s">
        <v>524</v>
      </c>
      <c r="I266" s="101" t="s">
        <v>524</v>
      </c>
      <c r="J266" s="101" t="s">
        <v>524</v>
      </c>
      <c r="K266" s="214">
        <v>714</v>
      </c>
      <c r="L266" s="214">
        <v>873</v>
      </c>
      <c r="M266" s="214">
        <v>676</v>
      </c>
      <c r="N266" s="214">
        <v>713</v>
      </c>
      <c r="O266" s="214">
        <v>910</v>
      </c>
      <c r="P266" s="99"/>
      <c r="Q266" s="99"/>
      <c r="R266" s="99"/>
      <c r="S266" s="99"/>
      <c r="T266" s="99"/>
      <c r="U266" s="99"/>
      <c r="V266" s="99"/>
      <c r="W266" s="99"/>
      <c r="X266" s="99"/>
      <c r="Y266" s="99"/>
      <c r="Z266" s="99"/>
      <c r="AA266" s="99"/>
      <c r="AB266" s="99"/>
      <c r="AC266" s="99"/>
      <c r="AD266" s="99"/>
      <c r="AE266" s="99"/>
      <c r="AF266" s="99"/>
      <c r="AG266" s="99"/>
      <c r="AH266" s="99"/>
    </row>
    <row r="267" spans="3:34">
      <c r="C267" s="3" t="s">
        <v>90</v>
      </c>
      <c r="D267" s="3" t="s">
        <v>508</v>
      </c>
      <c r="E267" s="3" t="s">
        <v>509</v>
      </c>
      <c r="F267" s="3" t="s">
        <v>628</v>
      </c>
      <c r="G267" s="101" t="s">
        <v>524</v>
      </c>
      <c r="H267" s="101" t="s">
        <v>524</v>
      </c>
      <c r="I267" s="101" t="s">
        <v>524</v>
      </c>
      <c r="J267" s="101" t="s">
        <v>524</v>
      </c>
      <c r="K267" s="214">
        <v>219</v>
      </c>
      <c r="L267" s="214">
        <v>184</v>
      </c>
      <c r="M267" s="214">
        <v>360</v>
      </c>
      <c r="N267" s="214">
        <v>349</v>
      </c>
      <c r="O267" s="214">
        <v>367</v>
      </c>
      <c r="P267" s="99"/>
      <c r="Q267" s="99"/>
      <c r="R267" s="99"/>
      <c r="S267" s="99"/>
      <c r="T267" s="99"/>
      <c r="U267" s="99"/>
      <c r="V267" s="99"/>
      <c r="W267" s="99"/>
      <c r="X267" s="99"/>
      <c r="Y267" s="99"/>
      <c r="Z267" s="99"/>
      <c r="AA267" s="99"/>
      <c r="AB267" s="99"/>
      <c r="AC267" s="99"/>
      <c r="AD267" s="99"/>
      <c r="AE267" s="99"/>
      <c r="AF267" s="99"/>
      <c r="AG267" s="99"/>
      <c r="AH267" s="99"/>
    </row>
    <row r="268" spans="3:34">
      <c r="C268" s="3" t="s">
        <v>90</v>
      </c>
      <c r="D268" s="3" t="s">
        <v>510</v>
      </c>
      <c r="E268" s="3" t="s">
        <v>511</v>
      </c>
      <c r="F268" s="3" t="s">
        <v>628</v>
      </c>
      <c r="G268" s="101" t="s">
        <v>524</v>
      </c>
      <c r="H268" s="101" t="s">
        <v>524</v>
      </c>
      <c r="I268" s="101" t="s">
        <v>524</v>
      </c>
      <c r="J268" s="101" t="s">
        <v>524</v>
      </c>
      <c r="K268" s="214">
        <v>272</v>
      </c>
      <c r="L268" s="214">
        <v>324</v>
      </c>
      <c r="M268" s="214">
        <v>312</v>
      </c>
      <c r="N268" s="214">
        <v>365</v>
      </c>
      <c r="O268" s="214">
        <v>387</v>
      </c>
      <c r="P268" s="99"/>
      <c r="Q268" s="99"/>
      <c r="R268" s="99"/>
      <c r="S268" s="99"/>
      <c r="T268" s="99"/>
      <c r="U268" s="99"/>
      <c r="V268" s="99"/>
      <c r="W268" s="99"/>
      <c r="X268" s="99"/>
      <c r="Y268" s="99"/>
      <c r="Z268" s="99"/>
      <c r="AA268" s="99"/>
      <c r="AB268" s="99"/>
      <c r="AC268" s="99"/>
      <c r="AD268" s="99"/>
      <c r="AE268" s="99"/>
      <c r="AF268" s="99"/>
      <c r="AG268" s="99"/>
      <c r="AH268" s="99"/>
    </row>
  </sheetData>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AH268"/>
  <sheetViews>
    <sheetView zoomScale="80" zoomScaleNormal="80" workbookViewId="0">
      <pane ySplit="11" topLeftCell="A12" activePane="bottomLeft" state="frozen"/>
      <selection pane="bottomLeft"/>
    </sheetView>
  </sheetViews>
  <sheetFormatPr defaultRowHeight="15"/>
  <cols>
    <col min="1" max="2" width="9.140625" style="1"/>
    <col min="3" max="3" width="12.7109375" style="3" bestFit="1" customWidth="1"/>
    <col min="4" max="4" width="11.42578125" style="3" customWidth="1"/>
    <col min="5" max="5" width="48.5703125" style="3" customWidth="1"/>
    <col min="6" max="6" width="13.42578125" style="3" customWidth="1"/>
    <col min="7" max="34" width="11.5703125" style="1" bestFit="1" customWidth="1"/>
    <col min="35" max="16384" width="9.140625" style="1"/>
  </cols>
  <sheetData>
    <row r="1" spans="1:34">
      <c r="C1" s="91" t="s">
        <v>547</v>
      </c>
      <c r="D1" s="3" t="s">
        <v>850</v>
      </c>
    </row>
    <row r="2" spans="1:34">
      <c r="C2" s="91" t="s">
        <v>549</v>
      </c>
      <c r="D2" s="3" t="s">
        <v>851</v>
      </c>
    </row>
    <row r="3" spans="1:34">
      <c r="C3" s="91" t="s">
        <v>550</v>
      </c>
      <c r="D3" s="3" t="s">
        <v>849</v>
      </c>
    </row>
    <row r="4" spans="1:34">
      <c r="C4" s="91" t="s">
        <v>551</v>
      </c>
      <c r="D4" s="92">
        <v>42628</v>
      </c>
    </row>
    <row r="5" spans="1:34">
      <c r="J5" s="3"/>
      <c r="K5" s="3"/>
      <c r="L5" s="3"/>
      <c r="M5" s="3"/>
      <c r="N5" s="3"/>
      <c r="O5" s="93"/>
      <c r="P5" s="3"/>
    </row>
    <row r="6" spans="1:34">
      <c r="C6" s="94"/>
      <c r="D6" s="94"/>
    </row>
    <row r="7" spans="1:34">
      <c r="C7" s="94"/>
      <c r="D7" s="94"/>
    </row>
    <row r="9" spans="1:34">
      <c r="A9" s="3"/>
      <c r="B9" s="3"/>
      <c r="G9" s="95"/>
      <c r="H9" s="3"/>
      <c r="I9" s="3"/>
      <c r="J9" s="3"/>
      <c r="K9" s="3"/>
      <c r="L9" s="3"/>
      <c r="M9" s="3"/>
      <c r="N9" s="3"/>
      <c r="O9" s="3"/>
      <c r="P9" s="3"/>
      <c r="Q9" s="3"/>
      <c r="R9" s="3"/>
      <c r="S9" s="3"/>
      <c r="T9" s="3"/>
      <c r="U9" s="3"/>
      <c r="V9" s="3"/>
      <c r="W9" s="3"/>
      <c r="X9" s="3"/>
      <c r="Y9" s="3"/>
      <c r="Z9" s="3"/>
      <c r="AA9" s="3"/>
      <c r="AB9" s="3"/>
      <c r="AC9" s="3"/>
      <c r="AD9" s="3"/>
      <c r="AE9" s="3"/>
      <c r="AF9" s="3"/>
      <c r="AG9" s="3"/>
      <c r="AH9" s="3"/>
    </row>
    <row r="10" spans="1:34" s="91" customFormat="1" ht="15.75" thickBot="1">
      <c r="A10" s="2"/>
      <c r="B10" s="2"/>
      <c r="C10" s="2" t="s">
        <v>552</v>
      </c>
      <c r="D10" s="2" t="s">
        <v>82</v>
      </c>
      <c r="E10" s="2" t="s">
        <v>83</v>
      </c>
      <c r="F10" s="2" t="s">
        <v>553</v>
      </c>
      <c r="G10" s="96" t="s">
        <v>554</v>
      </c>
      <c r="H10" s="96" t="s">
        <v>555</v>
      </c>
      <c r="I10" s="96" t="s">
        <v>556</v>
      </c>
      <c r="J10" s="96" t="s">
        <v>557</v>
      </c>
      <c r="K10" s="96" t="s">
        <v>558</v>
      </c>
      <c r="L10" s="96" t="s">
        <v>559</v>
      </c>
      <c r="M10" s="96" t="s">
        <v>560</v>
      </c>
      <c r="N10" s="96" t="s">
        <v>561</v>
      </c>
      <c r="O10" s="96" t="s">
        <v>525</v>
      </c>
      <c r="P10" s="96" t="s">
        <v>562</v>
      </c>
      <c r="Q10" s="96" t="s">
        <v>563</v>
      </c>
      <c r="R10" s="96" t="s">
        <v>564</v>
      </c>
      <c r="S10" s="96" t="s">
        <v>565</v>
      </c>
      <c r="T10" s="96" t="s">
        <v>566</v>
      </c>
      <c r="U10" s="96" t="s">
        <v>567</v>
      </c>
      <c r="V10" s="96" t="s">
        <v>568</v>
      </c>
      <c r="W10" s="96" t="s">
        <v>569</v>
      </c>
      <c r="X10" s="96" t="s">
        <v>570</v>
      </c>
      <c r="Y10" s="96" t="s">
        <v>571</v>
      </c>
      <c r="Z10" s="96" t="s">
        <v>572</v>
      </c>
      <c r="AA10" s="96" t="s">
        <v>573</v>
      </c>
      <c r="AB10" s="96" t="s">
        <v>574</v>
      </c>
      <c r="AC10" s="96" t="s">
        <v>575</v>
      </c>
      <c r="AD10" s="96" t="s">
        <v>576</v>
      </c>
      <c r="AE10" s="96" t="s">
        <v>577</v>
      </c>
      <c r="AF10" s="96" t="s">
        <v>578</v>
      </c>
      <c r="AG10" s="96" t="s">
        <v>579</v>
      </c>
      <c r="AH10" s="96" t="s">
        <v>580</v>
      </c>
    </row>
    <row r="11" spans="1:34" ht="15.75" thickTop="1">
      <c r="D11" s="3" t="s">
        <v>84</v>
      </c>
      <c r="E11" s="3" t="s">
        <v>85</v>
      </c>
      <c r="F11" s="3" t="s">
        <v>581</v>
      </c>
      <c r="G11" s="101" t="s">
        <v>524</v>
      </c>
      <c r="H11" s="101" t="s">
        <v>524</v>
      </c>
      <c r="I11" s="101" t="s">
        <v>524</v>
      </c>
      <c r="J11" s="101" t="s">
        <v>524</v>
      </c>
      <c r="K11" s="214">
        <v>3070</v>
      </c>
      <c r="L11" s="214">
        <v>3131</v>
      </c>
      <c r="M11" s="214">
        <v>3549</v>
      </c>
      <c r="N11" s="214">
        <v>4113</v>
      </c>
      <c r="O11" s="214">
        <v>4399</v>
      </c>
      <c r="P11" s="99"/>
      <c r="Q11" s="99"/>
      <c r="R11" s="99"/>
      <c r="S11" s="99"/>
      <c r="T11" s="99"/>
      <c r="U11" s="99"/>
      <c r="V11" s="99"/>
      <c r="W11" s="99"/>
      <c r="X11" s="99"/>
      <c r="Y11" s="99"/>
      <c r="Z11" s="99"/>
      <c r="AA11" s="99"/>
      <c r="AB11" s="99"/>
      <c r="AC11" s="99"/>
      <c r="AD11" s="99"/>
      <c r="AE11" s="99"/>
      <c r="AF11" s="99"/>
      <c r="AG11" s="99"/>
      <c r="AH11" s="99"/>
    </row>
    <row r="12" spans="1:34">
      <c r="C12" s="3" t="s">
        <v>84</v>
      </c>
      <c r="D12" s="3" t="s">
        <v>86</v>
      </c>
      <c r="E12" s="3" t="s">
        <v>87</v>
      </c>
      <c r="F12" s="3" t="s">
        <v>582</v>
      </c>
      <c r="G12" s="101" t="s">
        <v>524</v>
      </c>
      <c r="H12" s="101" t="s">
        <v>524</v>
      </c>
      <c r="I12" s="101" t="s">
        <v>524</v>
      </c>
      <c r="J12" s="101" t="s">
        <v>524</v>
      </c>
      <c r="K12" s="214">
        <v>753</v>
      </c>
      <c r="L12" s="214">
        <v>734</v>
      </c>
      <c r="M12" s="214">
        <v>808</v>
      </c>
      <c r="N12" s="214">
        <v>947</v>
      </c>
      <c r="O12" s="214">
        <v>909</v>
      </c>
      <c r="P12" s="99"/>
      <c r="Q12" s="99"/>
      <c r="R12" s="99"/>
      <c r="S12" s="99"/>
      <c r="T12" s="99"/>
      <c r="U12" s="99"/>
      <c r="V12" s="99"/>
      <c r="W12" s="99"/>
      <c r="X12" s="99"/>
      <c r="Y12" s="99"/>
      <c r="Z12" s="99"/>
      <c r="AA12" s="99"/>
      <c r="AB12" s="99"/>
      <c r="AC12" s="99"/>
      <c r="AD12" s="99"/>
      <c r="AE12" s="99"/>
      <c r="AF12" s="99"/>
      <c r="AG12" s="99"/>
      <c r="AH12" s="99"/>
    </row>
    <row r="13" spans="1:34">
      <c r="C13" s="3" t="s">
        <v>84</v>
      </c>
      <c r="D13" s="3" t="s">
        <v>88</v>
      </c>
      <c r="E13" s="3" t="s">
        <v>89</v>
      </c>
      <c r="F13" s="3" t="s">
        <v>582</v>
      </c>
      <c r="G13" s="101" t="s">
        <v>524</v>
      </c>
      <c r="H13" s="101" t="s">
        <v>524</v>
      </c>
      <c r="I13" s="101" t="s">
        <v>524</v>
      </c>
      <c r="J13" s="101" t="s">
        <v>524</v>
      </c>
      <c r="K13" s="214">
        <v>1059</v>
      </c>
      <c r="L13" s="214">
        <v>1070</v>
      </c>
      <c r="M13" s="214">
        <v>1189</v>
      </c>
      <c r="N13" s="214">
        <v>1262</v>
      </c>
      <c r="O13" s="214">
        <v>1401</v>
      </c>
      <c r="P13" s="99"/>
      <c r="Q13" s="99"/>
      <c r="R13" s="99"/>
      <c r="S13" s="99"/>
      <c r="T13" s="99"/>
      <c r="U13" s="99"/>
      <c r="V13" s="99"/>
      <c r="W13" s="99"/>
      <c r="X13" s="99"/>
      <c r="Y13" s="99"/>
      <c r="Z13" s="99"/>
      <c r="AA13" s="99"/>
      <c r="AB13" s="99"/>
      <c r="AC13" s="99"/>
      <c r="AD13" s="99"/>
      <c r="AE13" s="99"/>
      <c r="AF13" s="99"/>
      <c r="AG13" s="99"/>
      <c r="AH13" s="99"/>
    </row>
    <row r="14" spans="1:34">
      <c r="C14" s="3" t="s">
        <v>84</v>
      </c>
      <c r="D14" s="3" t="s">
        <v>90</v>
      </c>
      <c r="E14" s="3" t="s">
        <v>91</v>
      </c>
      <c r="F14" s="3" t="s">
        <v>582</v>
      </c>
      <c r="G14" s="101" t="s">
        <v>524</v>
      </c>
      <c r="H14" s="101" t="s">
        <v>524</v>
      </c>
      <c r="I14" s="101" t="s">
        <v>524</v>
      </c>
      <c r="J14" s="101" t="s">
        <v>524</v>
      </c>
      <c r="K14" s="214">
        <v>555</v>
      </c>
      <c r="L14" s="214">
        <v>558</v>
      </c>
      <c r="M14" s="214">
        <v>648</v>
      </c>
      <c r="N14" s="214">
        <v>813</v>
      </c>
      <c r="O14" s="214">
        <v>927</v>
      </c>
      <c r="P14" s="99"/>
      <c r="Q14" s="99"/>
      <c r="R14" s="99"/>
      <c r="S14" s="99"/>
      <c r="T14" s="99"/>
      <c r="U14" s="99"/>
      <c r="V14" s="99"/>
      <c r="W14" s="99"/>
      <c r="X14" s="99"/>
      <c r="Y14" s="99"/>
      <c r="Z14" s="99"/>
      <c r="AA14" s="99"/>
      <c r="AB14" s="99"/>
      <c r="AC14" s="99"/>
      <c r="AD14" s="99"/>
      <c r="AE14" s="99"/>
      <c r="AF14" s="99"/>
      <c r="AG14" s="99"/>
      <c r="AH14" s="99"/>
    </row>
    <row r="15" spans="1:34">
      <c r="C15" s="3" t="s">
        <v>84</v>
      </c>
      <c r="D15" s="3" t="s">
        <v>92</v>
      </c>
      <c r="E15" s="3" t="s">
        <v>93</v>
      </c>
      <c r="F15" s="3" t="s">
        <v>582</v>
      </c>
      <c r="G15" s="101" t="s">
        <v>524</v>
      </c>
      <c r="H15" s="101" t="s">
        <v>524</v>
      </c>
      <c r="I15" s="101" t="s">
        <v>524</v>
      </c>
      <c r="J15" s="101" t="s">
        <v>524</v>
      </c>
      <c r="K15" s="214">
        <v>695</v>
      </c>
      <c r="L15" s="214">
        <v>762</v>
      </c>
      <c r="M15" s="214">
        <v>892</v>
      </c>
      <c r="N15" s="214">
        <v>1073</v>
      </c>
      <c r="O15" s="214">
        <v>1146</v>
      </c>
      <c r="P15" s="99"/>
      <c r="Q15" s="99"/>
      <c r="R15" s="99"/>
      <c r="S15" s="99"/>
      <c r="T15" s="99"/>
      <c r="U15" s="99"/>
      <c r="V15" s="99"/>
      <c r="W15" s="99"/>
      <c r="X15" s="99"/>
      <c r="Y15" s="99"/>
      <c r="Z15" s="99"/>
      <c r="AA15" s="99"/>
      <c r="AB15" s="99"/>
      <c r="AC15" s="99"/>
      <c r="AD15" s="99"/>
      <c r="AE15" s="99"/>
      <c r="AF15" s="99"/>
      <c r="AG15" s="99"/>
      <c r="AH15" s="99"/>
    </row>
    <row r="16" spans="1:34">
      <c r="E16" s="3" t="s">
        <v>583</v>
      </c>
      <c r="F16" s="3" t="s">
        <v>584</v>
      </c>
      <c r="G16" s="101" t="s">
        <v>524</v>
      </c>
      <c r="H16" s="101" t="s">
        <v>524</v>
      </c>
      <c r="I16" s="101" t="s">
        <v>524</v>
      </c>
      <c r="J16" s="101" t="s">
        <v>524</v>
      </c>
      <c r="K16" s="214"/>
      <c r="L16" s="214"/>
      <c r="M16" s="214"/>
      <c r="N16" s="214"/>
      <c r="O16" s="215"/>
      <c r="P16" s="99"/>
      <c r="Q16" s="99"/>
      <c r="R16" s="99"/>
      <c r="S16" s="99"/>
      <c r="T16" s="99"/>
      <c r="U16" s="99"/>
      <c r="V16" s="99"/>
      <c r="W16" s="99"/>
      <c r="X16" s="99"/>
      <c r="Y16" s="99"/>
      <c r="Z16" s="99"/>
      <c r="AA16" s="99"/>
      <c r="AB16" s="99"/>
      <c r="AC16" s="99"/>
      <c r="AD16" s="99"/>
      <c r="AE16" s="99"/>
      <c r="AF16" s="99"/>
      <c r="AG16" s="99"/>
      <c r="AH16" s="99"/>
    </row>
    <row r="17" spans="5:34">
      <c r="E17" s="3" t="s">
        <v>585</v>
      </c>
      <c r="F17" s="3" t="s">
        <v>584</v>
      </c>
      <c r="G17" s="101" t="s">
        <v>524</v>
      </c>
      <c r="H17" s="101" t="s">
        <v>524</v>
      </c>
      <c r="I17" s="101" t="s">
        <v>524</v>
      </c>
      <c r="J17" s="101" t="s">
        <v>524</v>
      </c>
      <c r="K17" s="214"/>
      <c r="L17" s="214"/>
      <c r="M17" s="214"/>
      <c r="N17" s="214"/>
      <c r="O17" s="215"/>
      <c r="P17" s="99"/>
      <c r="Q17" s="99"/>
      <c r="R17" s="99"/>
      <c r="S17" s="99"/>
      <c r="T17" s="99"/>
      <c r="U17" s="99"/>
      <c r="V17" s="99"/>
      <c r="W17" s="99"/>
      <c r="X17" s="99"/>
      <c r="Y17" s="99"/>
      <c r="Z17" s="99"/>
      <c r="AA17" s="99"/>
      <c r="AB17" s="99"/>
      <c r="AC17" s="99"/>
      <c r="AD17" s="99"/>
      <c r="AE17" s="99"/>
      <c r="AF17" s="99"/>
      <c r="AG17" s="99"/>
      <c r="AH17" s="99"/>
    </row>
    <row r="18" spans="5:34">
      <c r="E18" s="3" t="s">
        <v>586</v>
      </c>
      <c r="F18" s="3" t="s">
        <v>584</v>
      </c>
      <c r="G18" s="101" t="s">
        <v>524</v>
      </c>
      <c r="H18" s="101" t="s">
        <v>524</v>
      </c>
      <c r="I18" s="101" t="s">
        <v>524</v>
      </c>
      <c r="J18" s="101" t="s">
        <v>524</v>
      </c>
      <c r="K18" s="214"/>
      <c r="L18" s="214"/>
      <c r="M18" s="214"/>
      <c r="N18" s="214"/>
      <c r="O18" s="215"/>
      <c r="P18" s="99"/>
      <c r="Q18" s="99"/>
      <c r="R18" s="99"/>
      <c r="S18" s="99"/>
      <c r="T18" s="99"/>
      <c r="U18" s="99"/>
      <c r="V18" s="99"/>
      <c r="W18" s="99"/>
      <c r="X18" s="99"/>
      <c r="Y18" s="99"/>
      <c r="Z18" s="99"/>
      <c r="AA18" s="99"/>
      <c r="AB18" s="99"/>
      <c r="AC18" s="99"/>
      <c r="AD18" s="99"/>
      <c r="AE18" s="99"/>
      <c r="AF18" s="99"/>
      <c r="AG18" s="99"/>
      <c r="AH18" s="99"/>
    </row>
    <row r="19" spans="5:34">
      <c r="E19" s="3" t="s">
        <v>587</v>
      </c>
      <c r="F19" s="3" t="s">
        <v>584</v>
      </c>
      <c r="G19" s="101" t="s">
        <v>524</v>
      </c>
      <c r="H19" s="101" t="s">
        <v>524</v>
      </c>
      <c r="I19" s="101" t="s">
        <v>524</v>
      </c>
      <c r="J19" s="101" t="s">
        <v>524</v>
      </c>
      <c r="K19" s="214"/>
      <c r="L19" s="214"/>
      <c r="M19" s="214"/>
      <c r="N19" s="214"/>
      <c r="O19" s="215"/>
      <c r="P19" s="99"/>
      <c r="Q19" s="99"/>
      <c r="R19" s="99"/>
      <c r="S19" s="99"/>
      <c r="T19" s="99"/>
      <c r="U19" s="99"/>
      <c r="V19" s="99"/>
      <c r="W19" s="99"/>
      <c r="X19" s="99"/>
      <c r="Y19" s="99"/>
      <c r="Z19" s="99"/>
      <c r="AA19" s="99"/>
      <c r="AB19" s="99"/>
      <c r="AC19" s="99"/>
      <c r="AD19" s="99"/>
      <c r="AE19" s="99"/>
      <c r="AF19" s="99"/>
      <c r="AG19" s="99"/>
      <c r="AH19" s="99"/>
    </row>
    <row r="20" spans="5:34">
      <c r="E20" s="3" t="s">
        <v>588</v>
      </c>
      <c r="F20" s="3" t="s">
        <v>584</v>
      </c>
      <c r="G20" s="101" t="s">
        <v>524</v>
      </c>
      <c r="H20" s="101" t="s">
        <v>524</v>
      </c>
      <c r="I20" s="101" t="s">
        <v>524</v>
      </c>
      <c r="J20" s="101" t="s">
        <v>524</v>
      </c>
      <c r="K20" s="214"/>
      <c r="L20" s="214"/>
      <c r="M20" s="214"/>
      <c r="N20" s="214"/>
      <c r="O20" s="215"/>
      <c r="P20" s="99"/>
      <c r="Q20" s="99"/>
      <c r="R20" s="99"/>
      <c r="S20" s="99"/>
      <c r="T20" s="99"/>
      <c r="U20" s="99"/>
      <c r="V20" s="99"/>
      <c r="W20" s="99"/>
      <c r="X20" s="99"/>
      <c r="Y20" s="99"/>
      <c r="Z20" s="99"/>
      <c r="AA20" s="99"/>
      <c r="AB20" s="99"/>
      <c r="AC20" s="99"/>
      <c r="AD20" s="99"/>
      <c r="AE20" s="99"/>
      <c r="AF20" s="99"/>
      <c r="AG20" s="99"/>
      <c r="AH20" s="99"/>
    </row>
    <row r="21" spans="5:34">
      <c r="E21" s="3" t="s">
        <v>589</v>
      </c>
      <c r="F21" s="3" t="s">
        <v>584</v>
      </c>
      <c r="G21" s="101" t="s">
        <v>524</v>
      </c>
      <c r="H21" s="101" t="s">
        <v>524</v>
      </c>
      <c r="I21" s="101" t="s">
        <v>524</v>
      </c>
      <c r="J21" s="101" t="s">
        <v>524</v>
      </c>
      <c r="K21" s="214"/>
      <c r="L21" s="214"/>
      <c r="M21" s="214"/>
      <c r="N21" s="214"/>
      <c r="O21" s="215"/>
      <c r="P21" s="99"/>
      <c r="Q21" s="99"/>
      <c r="R21" s="99"/>
      <c r="S21" s="99"/>
      <c r="T21" s="99"/>
      <c r="U21" s="99"/>
      <c r="V21" s="99"/>
      <c r="W21" s="99"/>
      <c r="X21" s="99"/>
      <c r="Y21" s="99"/>
      <c r="Z21" s="99"/>
      <c r="AA21" s="99"/>
      <c r="AB21" s="99"/>
      <c r="AC21" s="99"/>
      <c r="AD21" s="99"/>
      <c r="AE21" s="99"/>
      <c r="AF21" s="99"/>
      <c r="AG21" s="99"/>
      <c r="AH21" s="99"/>
    </row>
    <row r="22" spans="5:34">
      <c r="E22" s="3" t="s">
        <v>590</v>
      </c>
      <c r="F22" s="3" t="s">
        <v>584</v>
      </c>
      <c r="G22" s="101" t="s">
        <v>524</v>
      </c>
      <c r="H22" s="101" t="s">
        <v>524</v>
      </c>
      <c r="I22" s="101" t="s">
        <v>524</v>
      </c>
      <c r="J22" s="101" t="s">
        <v>524</v>
      </c>
      <c r="K22" s="214"/>
      <c r="L22" s="214"/>
      <c r="M22" s="214"/>
      <c r="N22" s="214"/>
      <c r="O22" s="215"/>
      <c r="P22" s="99"/>
      <c r="Q22" s="99"/>
      <c r="R22" s="99"/>
      <c r="S22" s="99"/>
      <c r="T22" s="99"/>
      <c r="U22" s="99"/>
      <c r="V22" s="99"/>
      <c r="W22" s="99"/>
      <c r="X22" s="99"/>
      <c r="Y22" s="99"/>
      <c r="Z22" s="99"/>
      <c r="AA22" s="99"/>
      <c r="AB22" s="99"/>
      <c r="AC22" s="99"/>
      <c r="AD22" s="99"/>
      <c r="AE22" s="99"/>
      <c r="AF22" s="99"/>
      <c r="AG22" s="99"/>
      <c r="AH22" s="99"/>
    </row>
    <row r="23" spans="5:34">
      <c r="E23" s="3" t="s">
        <v>591</v>
      </c>
      <c r="F23" s="3" t="s">
        <v>584</v>
      </c>
      <c r="G23" s="101" t="s">
        <v>524</v>
      </c>
      <c r="H23" s="101" t="s">
        <v>524</v>
      </c>
      <c r="I23" s="101" t="s">
        <v>524</v>
      </c>
      <c r="J23" s="101" t="s">
        <v>524</v>
      </c>
      <c r="K23" s="214"/>
      <c r="L23" s="214"/>
      <c r="M23" s="214"/>
      <c r="N23" s="214"/>
      <c r="O23" s="215"/>
      <c r="P23" s="99"/>
      <c r="Q23" s="99"/>
      <c r="R23" s="99"/>
      <c r="S23" s="99"/>
      <c r="T23" s="99"/>
      <c r="U23" s="99"/>
      <c r="V23" s="99"/>
      <c r="W23" s="99"/>
      <c r="X23" s="99"/>
      <c r="Y23" s="99"/>
      <c r="Z23" s="99"/>
      <c r="AA23" s="99"/>
      <c r="AB23" s="99"/>
      <c r="AC23" s="99"/>
      <c r="AD23" s="99"/>
      <c r="AE23" s="99"/>
      <c r="AF23" s="99"/>
      <c r="AG23" s="99"/>
      <c r="AH23" s="99"/>
    </row>
    <row r="24" spans="5:34">
      <c r="E24" s="3" t="s">
        <v>592</v>
      </c>
      <c r="F24" s="3" t="s">
        <v>584</v>
      </c>
      <c r="G24" s="101" t="s">
        <v>524</v>
      </c>
      <c r="H24" s="101" t="s">
        <v>524</v>
      </c>
      <c r="I24" s="101" t="s">
        <v>524</v>
      </c>
      <c r="J24" s="101" t="s">
        <v>524</v>
      </c>
      <c r="K24" s="214"/>
      <c r="L24" s="214"/>
      <c r="M24" s="214"/>
      <c r="N24" s="214"/>
      <c r="O24" s="215"/>
      <c r="P24" s="99"/>
      <c r="Q24" s="99"/>
      <c r="R24" s="99"/>
      <c r="S24" s="99"/>
      <c r="T24" s="99"/>
      <c r="U24" s="99"/>
      <c r="V24" s="99"/>
      <c r="W24" s="99"/>
      <c r="X24" s="99"/>
      <c r="Y24" s="99"/>
      <c r="Z24" s="99"/>
      <c r="AA24" s="99"/>
      <c r="AB24" s="99"/>
      <c r="AC24" s="99"/>
      <c r="AD24" s="99"/>
      <c r="AE24" s="99"/>
      <c r="AF24" s="99"/>
      <c r="AG24" s="99"/>
      <c r="AH24" s="99"/>
    </row>
    <row r="25" spans="5:34">
      <c r="E25" s="3" t="s">
        <v>593</v>
      </c>
      <c r="F25" s="3" t="s">
        <v>584</v>
      </c>
      <c r="G25" s="101" t="s">
        <v>524</v>
      </c>
      <c r="H25" s="101" t="s">
        <v>524</v>
      </c>
      <c r="I25" s="101" t="s">
        <v>524</v>
      </c>
      <c r="J25" s="101" t="s">
        <v>524</v>
      </c>
      <c r="K25" s="214"/>
      <c r="L25" s="214"/>
      <c r="M25" s="214"/>
      <c r="N25" s="214"/>
      <c r="O25" s="215"/>
      <c r="P25" s="99"/>
      <c r="Q25" s="99"/>
      <c r="R25" s="99"/>
      <c r="S25" s="99"/>
      <c r="T25" s="99"/>
      <c r="U25" s="99"/>
      <c r="V25" s="99"/>
      <c r="W25" s="99"/>
      <c r="X25" s="99"/>
      <c r="Y25" s="99"/>
      <c r="Z25" s="99"/>
      <c r="AA25" s="99"/>
      <c r="AB25" s="99"/>
      <c r="AC25" s="99"/>
      <c r="AD25" s="99"/>
      <c r="AE25" s="99"/>
      <c r="AF25" s="99"/>
      <c r="AG25" s="99"/>
      <c r="AH25" s="99"/>
    </row>
    <row r="26" spans="5:34">
      <c r="E26" s="3" t="s">
        <v>594</v>
      </c>
      <c r="F26" s="3" t="s">
        <v>584</v>
      </c>
      <c r="G26" s="101" t="s">
        <v>524</v>
      </c>
      <c r="H26" s="101" t="s">
        <v>524</v>
      </c>
      <c r="I26" s="101" t="s">
        <v>524</v>
      </c>
      <c r="J26" s="101" t="s">
        <v>524</v>
      </c>
      <c r="K26" s="214"/>
      <c r="L26" s="214"/>
      <c r="M26" s="214"/>
      <c r="N26" s="214"/>
      <c r="O26" s="215"/>
      <c r="P26" s="99"/>
      <c r="Q26" s="99"/>
      <c r="R26" s="99"/>
      <c r="S26" s="99"/>
      <c r="T26" s="99"/>
      <c r="U26" s="99"/>
      <c r="V26" s="99"/>
      <c r="W26" s="99"/>
      <c r="X26" s="99"/>
      <c r="Y26" s="99"/>
      <c r="Z26" s="99"/>
      <c r="AA26" s="99"/>
      <c r="AB26" s="99"/>
      <c r="AC26" s="99"/>
      <c r="AD26" s="99"/>
      <c r="AE26" s="99"/>
      <c r="AF26" s="99"/>
      <c r="AG26" s="99"/>
      <c r="AH26" s="99"/>
    </row>
    <row r="27" spans="5:34">
      <c r="E27" s="3" t="s">
        <v>595</v>
      </c>
      <c r="F27" s="3" t="s">
        <v>584</v>
      </c>
      <c r="G27" s="101" t="s">
        <v>524</v>
      </c>
      <c r="H27" s="101" t="s">
        <v>524</v>
      </c>
      <c r="I27" s="101" t="s">
        <v>524</v>
      </c>
      <c r="J27" s="101" t="s">
        <v>524</v>
      </c>
      <c r="K27" s="214"/>
      <c r="L27" s="214"/>
      <c r="M27" s="214"/>
      <c r="N27" s="214"/>
      <c r="O27" s="215"/>
      <c r="P27" s="99"/>
      <c r="Q27" s="99"/>
      <c r="R27" s="99"/>
      <c r="S27" s="99"/>
      <c r="T27" s="99"/>
      <c r="U27" s="99"/>
      <c r="V27" s="99"/>
      <c r="W27" s="99"/>
      <c r="X27" s="99"/>
      <c r="Y27" s="99"/>
      <c r="Z27" s="99"/>
      <c r="AA27" s="99"/>
      <c r="AB27" s="99"/>
      <c r="AC27" s="99"/>
      <c r="AD27" s="99"/>
      <c r="AE27" s="99"/>
      <c r="AF27" s="99"/>
      <c r="AG27" s="99"/>
      <c r="AH27" s="99"/>
    </row>
    <row r="28" spans="5:34">
      <c r="E28" s="3" t="s">
        <v>596</v>
      </c>
      <c r="F28" s="3" t="s">
        <v>584</v>
      </c>
      <c r="G28" s="101" t="s">
        <v>524</v>
      </c>
      <c r="H28" s="101" t="s">
        <v>524</v>
      </c>
      <c r="I28" s="101" t="s">
        <v>524</v>
      </c>
      <c r="J28" s="101" t="s">
        <v>524</v>
      </c>
      <c r="K28" s="214"/>
      <c r="L28" s="214"/>
      <c r="M28" s="214"/>
      <c r="N28" s="214"/>
      <c r="O28" s="215"/>
      <c r="P28" s="99"/>
      <c r="Q28" s="99"/>
      <c r="R28" s="99"/>
      <c r="S28" s="99"/>
      <c r="T28" s="99"/>
      <c r="U28" s="99"/>
      <c r="V28" s="99"/>
      <c r="W28" s="99"/>
      <c r="X28" s="99"/>
      <c r="Y28" s="99"/>
      <c r="Z28" s="99"/>
      <c r="AA28" s="99"/>
      <c r="AB28" s="99"/>
      <c r="AC28" s="99"/>
      <c r="AD28" s="99"/>
      <c r="AE28" s="99"/>
      <c r="AF28" s="99"/>
      <c r="AG28" s="99"/>
      <c r="AH28" s="99"/>
    </row>
    <row r="29" spans="5:34">
      <c r="E29" s="3" t="s">
        <v>597</v>
      </c>
      <c r="F29" s="3" t="s">
        <v>584</v>
      </c>
      <c r="G29" s="101" t="s">
        <v>524</v>
      </c>
      <c r="H29" s="101" t="s">
        <v>524</v>
      </c>
      <c r="I29" s="101" t="s">
        <v>524</v>
      </c>
      <c r="J29" s="101" t="s">
        <v>524</v>
      </c>
      <c r="K29" s="214"/>
      <c r="L29" s="214"/>
      <c r="M29" s="214"/>
      <c r="N29" s="214"/>
      <c r="O29" s="215"/>
      <c r="P29" s="99"/>
      <c r="Q29" s="99"/>
      <c r="R29" s="99"/>
      <c r="S29" s="99"/>
      <c r="T29" s="99"/>
      <c r="U29" s="99"/>
      <c r="V29" s="99"/>
      <c r="W29" s="99"/>
      <c r="X29" s="99"/>
      <c r="Y29" s="99"/>
      <c r="Z29" s="99"/>
      <c r="AA29" s="99"/>
      <c r="AB29" s="99"/>
      <c r="AC29" s="99"/>
      <c r="AD29" s="99"/>
      <c r="AE29" s="99"/>
      <c r="AF29" s="99"/>
      <c r="AG29" s="99"/>
      <c r="AH29" s="99"/>
    </row>
    <row r="30" spans="5:34">
      <c r="E30" s="3" t="s">
        <v>598</v>
      </c>
      <c r="F30" s="3" t="s">
        <v>584</v>
      </c>
      <c r="G30" s="101" t="s">
        <v>524</v>
      </c>
      <c r="H30" s="101" t="s">
        <v>524</v>
      </c>
      <c r="I30" s="101" t="s">
        <v>524</v>
      </c>
      <c r="J30" s="101" t="s">
        <v>524</v>
      </c>
      <c r="K30" s="214"/>
      <c r="L30" s="214"/>
      <c r="M30" s="214"/>
      <c r="N30" s="214"/>
      <c r="O30" s="215"/>
      <c r="P30" s="99"/>
      <c r="Q30" s="99"/>
      <c r="R30" s="99"/>
      <c r="S30" s="99"/>
      <c r="T30" s="99"/>
      <c r="U30" s="99"/>
      <c r="V30" s="99"/>
      <c r="W30" s="99"/>
      <c r="X30" s="99"/>
      <c r="Y30" s="99"/>
      <c r="Z30" s="99"/>
      <c r="AA30" s="99"/>
      <c r="AB30" s="99"/>
      <c r="AC30" s="99"/>
      <c r="AD30" s="99"/>
      <c r="AE30" s="99"/>
      <c r="AF30" s="99"/>
      <c r="AG30" s="99"/>
      <c r="AH30" s="99"/>
    </row>
    <row r="31" spans="5:34">
      <c r="E31" s="3" t="s">
        <v>599</v>
      </c>
      <c r="F31" s="3" t="s">
        <v>584</v>
      </c>
      <c r="G31" s="101" t="s">
        <v>524</v>
      </c>
      <c r="H31" s="101" t="s">
        <v>524</v>
      </c>
      <c r="I31" s="101" t="s">
        <v>524</v>
      </c>
      <c r="J31" s="101" t="s">
        <v>524</v>
      </c>
      <c r="K31" s="214"/>
      <c r="L31" s="214"/>
      <c r="M31" s="214"/>
      <c r="N31" s="214"/>
      <c r="O31" s="215"/>
      <c r="P31" s="99"/>
      <c r="Q31" s="99"/>
      <c r="R31" s="99"/>
      <c r="S31" s="99"/>
      <c r="T31" s="99"/>
      <c r="U31" s="99"/>
      <c r="V31" s="99"/>
      <c r="W31" s="99"/>
      <c r="X31" s="99"/>
      <c r="Y31" s="99"/>
      <c r="Z31" s="99"/>
      <c r="AA31" s="99"/>
      <c r="AB31" s="99"/>
      <c r="AC31" s="99"/>
      <c r="AD31" s="99"/>
      <c r="AE31" s="99"/>
      <c r="AF31" s="99"/>
      <c r="AG31" s="99"/>
      <c r="AH31" s="99"/>
    </row>
    <row r="32" spans="5:34">
      <c r="E32" s="3" t="s">
        <v>600</v>
      </c>
      <c r="F32" s="3" t="s">
        <v>584</v>
      </c>
      <c r="G32" s="101" t="s">
        <v>524</v>
      </c>
      <c r="H32" s="101" t="s">
        <v>524</v>
      </c>
      <c r="I32" s="101" t="s">
        <v>524</v>
      </c>
      <c r="J32" s="101" t="s">
        <v>524</v>
      </c>
      <c r="K32" s="214"/>
      <c r="L32" s="214"/>
      <c r="M32" s="214"/>
      <c r="N32" s="214"/>
      <c r="O32" s="215"/>
      <c r="P32" s="99"/>
      <c r="Q32" s="99"/>
      <c r="R32" s="99"/>
      <c r="S32" s="99"/>
      <c r="T32" s="99"/>
      <c r="U32" s="99"/>
      <c r="V32" s="99"/>
      <c r="W32" s="99"/>
      <c r="X32" s="99"/>
      <c r="Y32" s="99"/>
      <c r="Z32" s="99"/>
      <c r="AA32" s="99"/>
      <c r="AB32" s="99"/>
      <c r="AC32" s="99"/>
      <c r="AD32" s="99"/>
      <c r="AE32" s="99"/>
      <c r="AF32" s="99"/>
      <c r="AG32" s="99"/>
      <c r="AH32" s="99"/>
    </row>
    <row r="33" spans="5:34">
      <c r="E33" s="3" t="s">
        <v>601</v>
      </c>
      <c r="F33" s="3" t="s">
        <v>584</v>
      </c>
      <c r="G33" s="101" t="s">
        <v>524</v>
      </c>
      <c r="H33" s="101" t="s">
        <v>524</v>
      </c>
      <c r="I33" s="101" t="s">
        <v>524</v>
      </c>
      <c r="J33" s="101" t="s">
        <v>524</v>
      </c>
      <c r="K33" s="214"/>
      <c r="L33" s="214"/>
      <c r="M33" s="214"/>
      <c r="N33" s="214"/>
      <c r="O33" s="215"/>
      <c r="P33" s="99"/>
      <c r="Q33" s="99"/>
      <c r="R33" s="99"/>
      <c r="S33" s="99"/>
      <c r="T33" s="99"/>
      <c r="U33" s="99"/>
      <c r="V33" s="99"/>
      <c r="W33" s="99"/>
      <c r="X33" s="99"/>
      <c r="Y33" s="99"/>
      <c r="Z33" s="99"/>
      <c r="AA33" s="99"/>
      <c r="AB33" s="99"/>
      <c r="AC33" s="99"/>
      <c r="AD33" s="99"/>
      <c r="AE33" s="99"/>
      <c r="AF33" s="99"/>
      <c r="AG33" s="99"/>
      <c r="AH33" s="99"/>
    </row>
    <row r="34" spans="5:34">
      <c r="E34" s="3" t="s">
        <v>602</v>
      </c>
      <c r="F34" s="3" t="s">
        <v>584</v>
      </c>
      <c r="G34" s="101" t="s">
        <v>524</v>
      </c>
      <c r="H34" s="101" t="s">
        <v>524</v>
      </c>
      <c r="I34" s="101" t="s">
        <v>524</v>
      </c>
      <c r="J34" s="101" t="s">
        <v>524</v>
      </c>
      <c r="K34" s="214"/>
      <c r="L34" s="214"/>
      <c r="M34" s="214"/>
      <c r="N34" s="214"/>
      <c r="O34" s="215"/>
      <c r="P34" s="99"/>
      <c r="Q34" s="99"/>
      <c r="R34" s="99"/>
      <c r="S34" s="99"/>
      <c r="T34" s="99"/>
      <c r="U34" s="99"/>
      <c r="V34" s="99"/>
      <c r="W34" s="99"/>
      <c r="X34" s="99"/>
      <c r="Y34" s="99"/>
      <c r="Z34" s="99"/>
      <c r="AA34" s="99"/>
      <c r="AB34" s="99"/>
      <c r="AC34" s="99"/>
      <c r="AD34" s="99"/>
      <c r="AE34" s="99"/>
      <c r="AF34" s="99"/>
      <c r="AG34" s="99"/>
      <c r="AH34" s="99"/>
    </row>
    <row r="35" spans="5:34">
      <c r="E35" s="3" t="s">
        <v>603</v>
      </c>
      <c r="F35" s="3" t="s">
        <v>584</v>
      </c>
      <c r="G35" s="101" t="s">
        <v>524</v>
      </c>
      <c r="H35" s="101" t="s">
        <v>524</v>
      </c>
      <c r="I35" s="101" t="s">
        <v>524</v>
      </c>
      <c r="J35" s="101" t="s">
        <v>524</v>
      </c>
      <c r="K35" s="214"/>
      <c r="L35" s="214"/>
      <c r="M35" s="214"/>
      <c r="N35" s="214"/>
      <c r="O35" s="215"/>
      <c r="P35" s="99"/>
      <c r="Q35" s="99"/>
      <c r="R35" s="99"/>
      <c r="S35" s="99"/>
      <c r="T35" s="99"/>
      <c r="U35" s="99"/>
      <c r="V35" s="99"/>
      <c r="W35" s="99"/>
      <c r="X35" s="99"/>
      <c r="Y35" s="99"/>
      <c r="Z35" s="99"/>
      <c r="AA35" s="99"/>
      <c r="AB35" s="99"/>
      <c r="AC35" s="99"/>
      <c r="AD35" s="99"/>
      <c r="AE35" s="99"/>
      <c r="AF35" s="99"/>
      <c r="AG35" s="99"/>
      <c r="AH35" s="99"/>
    </row>
    <row r="36" spans="5:34">
      <c r="E36" s="3" t="s">
        <v>604</v>
      </c>
      <c r="F36" s="3" t="s">
        <v>584</v>
      </c>
      <c r="G36" s="101" t="s">
        <v>524</v>
      </c>
      <c r="H36" s="101" t="s">
        <v>524</v>
      </c>
      <c r="I36" s="101" t="s">
        <v>524</v>
      </c>
      <c r="J36" s="101" t="s">
        <v>524</v>
      </c>
      <c r="K36" s="214"/>
      <c r="L36" s="214"/>
      <c r="M36" s="214"/>
      <c r="N36" s="214"/>
      <c r="O36" s="215"/>
      <c r="P36" s="99"/>
      <c r="Q36" s="99"/>
      <c r="R36" s="99"/>
      <c r="S36" s="99"/>
      <c r="T36" s="99"/>
      <c r="U36" s="99"/>
      <c r="V36" s="99"/>
      <c r="W36" s="99"/>
      <c r="X36" s="99"/>
      <c r="Y36" s="99"/>
      <c r="Z36" s="99"/>
      <c r="AA36" s="99"/>
      <c r="AB36" s="99"/>
      <c r="AC36" s="99"/>
      <c r="AD36" s="99"/>
      <c r="AE36" s="99"/>
      <c r="AF36" s="99"/>
      <c r="AG36" s="99"/>
      <c r="AH36" s="99"/>
    </row>
    <row r="37" spans="5:34">
      <c r="E37" s="3" t="s">
        <v>605</v>
      </c>
      <c r="F37" s="3" t="s">
        <v>584</v>
      </c>
      <c r="G37" s="101" t="s">
        <v>524</v>
      </c>
      <c r="H37" s="101" t="s">
        <v>524</v>
      </c>
      <c r="I37" s="101" t="s">
        <v>524</v>
      </c>
      <c r="J37" s="101" t="s">
        <v>524</v>
      </c>
      <c r="K37" s="214"/>
      <c r="L37" s="214"/>
      <c r="M37" s="214"/>
      <c r="N37" s="214"/>
      <c r="O37" s="215"/>
      <c r="P37" s="99"/>
      <c r="Q37" s="99"/>
      <c r="R37" s="99"/>
      <c r="S37" s="99"/>
      <c r="T37" s="99"/>
      <c r="U37" s="99"/>
      <c r="V37" s="99"/>
      <c r="W37" s="99"/>
      <c r="X37" s="99"/>
      <c r="Y37" s="99"/>
      <c r="Z37" s="99"/>
      <c r="AA37" s="99"/>
      <c r="AB37" s="99"/>
      <c r="AC37" s="99"/>
      <c r="AD37" s="99"/>
      <c r="AE37" s="99"/>
      <c r="AF37" s="99"/>
      <c r="AG37" s="99"/>
      <c r="AH37" s="99"/>
    </row>
    <row r="38" spans="5:34">
      <c r="E38" s="3" t="s">
        <v>606</v>
      </c>
      <c r="F38" s="3" t="s">
        <v>584</v>
      </c>
      <c r="G38" s="101" t="s">
        <v>524</v>
      </c>
      <c r="H38" s="101" t="s">
        <v>524</v>
      </c>
      <c r="I38" s="101" t="s">
        <v>524</v>
      </c>
      <c r="J38" s="101" t="s">
        <v>524</v>
      </c>
      <c r="K38" s="214"/>
      <c r="L38" s="214"/>
      <c r="M38" s="214"/>
      <c r="N38" s="214"/>
      <c r="O38" s="215"/>
      <c r="P38" s="99"/>
      <c r="Q38" s="99"/>
      <c r="R38" s="99"/>
      <c r="S38" s="99"/>
      <c r="T38" s="99"/>
      <c r="U38" s="99"/>
      <c r="V38" s="99"/>
      <c r="W38" s="99"/>
      <c r="X38" s="99"/>
      <c r="Y38" s="99"/>
      <c r="Z38" s="99"/>
      <c r="AA38" s="99"/>
      <c r="AB38" s="99"/>
      <c r="AC38" s="99"/>
      <c r="AD38" s="99"/>
      <c r="AE38" s="99"/>
      <c r="AF38" s="99"/>
      <c r="AG38" s="99"/>
      <c r="AH38" s="99"/>
    </row>
    <row r="39" spans="5:34">
      <c r="E39" s="3" t="s">
        <v>607</v>
      </c>
      <c r="F39" s="3" t="s">
        <v>584</v>
      </c>
      <c r="G39" s="101" t="s">
        <v>524</v>
      </c>
      <c r="H39" s="101" t="s">
        <v>524</v>
      </c>
      <c r="I39" s="101" t="s">
        <v>524</v>
      </c>
      <c r="J39" s="101" t="s">
        <v>524</v>
      </c>
      <c r="K39" s="214"/>
      <c r="L39" s="214"/>
      <c r="M39" s="214"/>
      <c r="N39" s="214"/>
      <c r="O39" s="215"/>
      <c r="P39" s="99"/>
      <c r="Q39" s="99"/>
      <c r="R39" s="99"/>
      <c r="S39" s="99"/>
      <c r="T39" s="99"/>
      <c r="U39" s="99"/>
      <c r="V39" s="99"/>
      <c r="W39" s="99"/>
      <c r="X39" s="99"/>
      <c r="Y39" s="99"/>
      <c r="Z39" s="99"/>
      <c r="AA39" s="99"/>
      <c r="AB39" s="99"/>
      <c r="AC39" s="99"/>
      <c r="AD39" s="99"/>
      <c r="AE39" s="99"/>
      <c r="AF39" s="99"/>
      <c r="AG39" s="99"/>
      <c r="AH39" s="99"/>
    </row>
    <row r="40" spans="5:34">
      <c r="E40" s="3" t="s">
        <v>608</v>
      </c>
      <c r="F40" s="3" t="s">
        <v>584</v>
      </c>
      <c r="G40" s="101" t="s">
        <v>524</v>
      </c>
      <c r="H40" s="101" t="s">
        <v>524</v>
      </c>
      <c r="I40" s="101" t="s">
        <v>524</v>
      </c>
      <c r="J40" s="101" t="s">
        <v>524</v>
      </c>
      <c r="K40" s="214"/>
      <c r="L40" s="214"/>
      <c r="M40" s="214"/>
      <c r="N40" s="214"/>
      <c r="O40" s="215"/>
      <c r="P40" s="99"/>
      <c r="Q40" s="99"/>
      <c r="R40" s="99"/>
      <c r="S40" s="99"/>
      <c r="T40" s="99"/>
      <c r="U40" s="99"/>
      <c r="V40" s="99"/>
      <c r="W40" s="99"/>
      <c r="X40" s="99"/>
      <c r="Y40" s="99"/>
      <c r="Z40" s="99"/>
      <c r="AA40" s="99"/>
      <c r="AB40" s="99"/>
      <c r="AC40" s="99"/>
      <c r="AD40" s="99"/>
      <c r="AE40" s="99"/>
      <c r="AF40" s="99"/>
      <c r="AG40" s="99"/>
      <c r="AH40" s="99"/>
    </row>
    <row r="41" spans="5:34">
      <c r="E41" s="3" t="s">
        <v>609</v>
      </c>
      <c r="F41" s="3" t="s">
        <v>584</v>
      </c>
      <c r="G41" s="101" t="s">
        <v>524</v>
      </c>
      <c r="H41" s="101" t="s">
        <v>524</v>
      </c>
      <c r="I41" s="101" t="s">
        <v>524</v>
      </c>
      <c r="J41" s="101" t="s">
        <v>524</v>
      </c>
      <c r="K41" s="214"/>
      <c r="L41" s="214"/>
      <c r="M41" s="214"/>
      <c r="N41" s="214"/>
      <c r="O41" s="215"/>
      <c r="P41" s="99"/>
      <c r="Q41" s="99"/>
      <c r="R41" s="99"/>
      <c r="S41" s="99"/>
      <c r="T41" s="99"/>
      <c r="U41" s="99"/>
      <c r="V41" s="99"/>
      <c r="W41" s="99"/>
      <c r="X41" s="99"/>
      <c r="Y41" s="99"/>
      <c r="Z41" s="99"/>
      <c r="AA41" s="99"/>
      <c r="AB41" s="99"/>
      <c r="AC41" s="99"/>
      <c r="AD41" s="99"/>
      <c r="AE41" s="99"/>
      <c r="AF41" s="99"/>
      <c r="AG41" s="99"/>
      <c r="AH41" s="99"/>
    </row>
    <row r="42" spans="5:34">
      <c r="E42" s="3" t="s">
        <v>610</v>
      </c>
      <c r="F42" s="3" t="s">
        <v>584</v>
      </c>
      <c r="G42" s="101" t="s">
        <v>524</v>
      </c>
      <c r="H42" s="101" t="s">
        <v>524</v>
      </c>
      <c r="I42" s="101" t="s">
        <v>524</v>
      </c>
      <c r="J42" s="101" t="s">
        <v>524</v>
      </c>
      <c r="K42" s="214"/>
      <c r="L42" s="214"/>
      <c r="M42" s="214"/>
      <c r="N42" s="214"/>
      <c r="O42" s="215"/>
      <c r="P42" s="99"/>
      <c r="Q42" s="99"/>
      <c r="R42" s="99"/>
      <c r="S42" s="99"/>
      <c r="T42" s="99"/>
      <c r="U42" s="99"/>
      <c r="V42" s="99"/>
      <c r="W42" s="99"/>
      <c r="X42" s="99"/>
      <c r="Y42" s="99"/>
      <c r="Z42" s="99"/>
      <c r="AA42" s="99"/>
      <c r="AB42" s="99"/>
      <c r="AC42" s="99"/>
      <c r="AD42" s="99"/>
      <c r="AE42" s="99"/>
      <c r="AF42" s="99"/>
      <c r="AG42" s="99"/>
      <c r="AH42" s="99"/>
    </row>
    <row r="43" spans="5:34">
      <c r="E43" s="3" t="s">
        <v>611</v>
      </c>
      <c r="F43" s="3" t="s">
        <v>584</v>
      </c>
      <c r="G43" s="101" t="s">
        <v>524</v>
      </c>
      <c r="H43" s="101" t="s">
        <v>524</v>
      </c>
      <c r="I43" s="101" t="s">
        <v>524</v>
      </c>
      <c r="J43" s="101" t="s">
        <v>524</v>
      </c>
      <c r="K43" s="214"/>
      <c r="L43" s="214"/>
      <c r="M43" s="214"/>
      <c r="N43" s="214"/>
      <c r="O43" s="215"/>
      <c r="P43" s="99"/>
      <c r="Q43" s="99"/>
      <c r="R43" s="99"/>
      <c r="S43" s="99"/>
      <c r="T43" s="99"/>
      <c r="U43" s="99"/>
      <c r="V43" s="99"/>
      <c r="W43" s="99"/>
      <c r="X43" s="99"/>
      <c r="Y43" s="99"/>
      <c r="Z43" s="99"/>
      <c r="AA43" s="99"/>
      <c r="AB43" s="99"/>
      <c r="AC43" s="99"/>
      <c r="AD43" s="99"/>
      <c r="AE43" s="99"/>
      <c r="AF43" s="99"/>
      <c r="AG43" s="99"/>
      <c r="AH43" s="99"/>
    </row>
    <row r="44" spans="5:34">
      <c r="E44" s="3" t="s">
        <v>612</v>
      </c>
      <c r="F44" s="3" t="s">
        <v>584</v>
      </c>
      <c r="G44" s="101" t="s">
        <v>524</v>
      </c>
      <c r="H44" s="101" t="s">
        <v>524</v>
      </c>
      <c r="I44" s="101" t="s">
        <v>524</v>
      </c>
      <c r="J44" s="101" t="s">
        <v>524</v>
      </c>
      <c r="K44" s="214"/>
      <c r="L44" s="214"/>
      <c r="M44" s="214"/>
      <c r="N44" s="214"/>
      <c r="O44" s="215"/>
      <c r="P44" s="99"/>
      <c r="Q44" s="99"/>
      <c r="R44" s="99"/>
      <c r="S44" s="99"/>
      <c r="T44" s="99"/>
      <c r="U44" s="99"/>
      <c r="V44" s="99"/>
      <c r="W44" s="99"/>
      <c r="X44" s="99"/>
      <c r="Y44" s="99"/>
      <c r="Z44" s="99"/>
      <c r="AA44" s="99"/>
      <c r="AB44" s="99"/>
      <c r="AC44" s="99"/>
      <c r="AD44" s="99"/>
      <c r="AE44" s="99"/>
      <c r="AF44" s="99"/>
      <c r="AG44" s="99"/>
      <c r="AH44" s="99"/>
    </row>
    <row r="45" spans="5:34">
      <c r="E45" s="3" t="s">
        <v>613</v>
      </c>
      <c r="F45" s="3" t="s">
        <v>584</v>
      </c>
      <c r="G45" s="101" t="s">
        <v>524</v>
      </c>
      <c r="H45" s="101" t="s">
        <v>524</v>
      </c>
      <c r="I45" s="101" t="s">
        <v>524</v>
      </c>
      <c r="J45" s="101" t="s">
        <v>524</v>
      </c>
      <c r="K45" s="214"/>
      <c r="L45" s="214"/>
      <c r="M45" s="214"/>
      <c r="N45" s="214"/>
      <c r="O45" s="215"/>
      <c r="P45" s="99"/>
      <c r="Q45" s="99"/>
      <c r="R45" s="99"/>
      <c r="S45" s="99"/>
      <c r="T45" s="99"/>
      <c r="U45" s="99"/>
      <c r="V45" s="99"/>
      <c r="W45" s="99"/>
      <c r="X45" s="99"/>
      <c r="Y45" s="99"/>
      <c r="Z45" s="99"/>
      <c r="AA45" s="99"/>
      <c r="AB45" s="99"/>
      <c r="AC45" s="99"/>
      <c r="AD45" s="99"/>
      <c r="AE45" s="99"/>
      <c r="AF45" s="99"/>
      <c r="AG45" s="99"/>
      <c r="AH45" s="99"/>
    </row>
    <row r="46" spans="5:34">
      <c r="E46" s="3" t="s">
        <v>614</v>
      </c>
      <c r="F46" s="3" t="s">
        <v>584</v>
      </c>
      <c r="G46" s="101" t="s">
        <v>524</v>
      </c>
      <c r="H46" s="101" t="s">
        <v>524</v>
      </c>
      <c r="I46" s="101" t="s">
        <v>524</v>
      </c>
      <c r="J46" s="101" t="s">
        <v>524</v>
      </c>
      <c r="K46" s="214"/>
      <c r="L46" s="214"/>
      <c r="M46" s="214"/>
      <c r="N46" s="214"/>
      <c r="O46" s="215"/>
      <c r="P46" s="99"/>
      <c r="Q46" s="99"/>
      <c r="R46" s="99"/>
      <c r="S46" s="99"/>
      <c r="T46" s="99"/>
      <c r="U46" s="99"/>
      <c r="V46" s="99"/>
      <c r="W46" s="99"/>
      <c r="X46" s="99"/>
      <c r="Y46" s="99"/>
      <c r="Z46" s="99"/>
      <c r="AA46" s="99"/>
      <c r="AB46" s="99"/>
      <c r="AC46" s="99"/>
      <c r="AD46" s="99"/>
      <c r="AE46" s="99"/>
      <c r="AF46" s="99"/>
      <c r="AG46" s="99"/>
      <c r="AH46" s="99"/>
    </row>
    <row r="47" spans="5:34">
      <c r="E47" s="3" t="s">
        <v>615</v>
      </c>
      <c r="F47" s="3" t="s">
        <v>584</v>
      </c>
      <c r="G47" s="101" t="s">
        <v>524</v>
      </c>
      <c r="H47" s="101" t="s">
        <v>524</v>
      </c>
      <c r="I47" s="101" t="s">
        <v>524</v>
      </c>
      <c r="J47" s="101" t="s">
        <v>524</v>
      </c>
      <c r="K47" s="214"/>
      <c r="L47" s="214"/>
      <c r="M47" s="214"/>
      <c r="N47" s="214"/>
      <c r="O47" s="215"/>
      <c r="P47" s="99"/>
      <c r="Q47" s="99"/>
      <c r="R47" s="99"/>
      <c r="S47" s="99"/>
      <c r="T47" s="99"/>
      <c r="U47" s="99"/>
      <c r="V47" s="99"/>
      <c r="W47" s="99"/>
      <c r="X47" s="99"/>
      <c r="Y47" s="99"/>
      <c r="Z47" s="99"/>
      <c r="AA47" s="99"/>
      <c r="AB47" s="99"/>
      <c r="AC47" s="99"/>
      <c r="AD47" s="99"/>
      <c r="AE47" s="99"/>
      <c r="AF47" s="99"/>
      <c r="AG47" s="99"/>
      <c r="AH47" s="99"/>
    </row>
    <row r="48" spans="5:34">
      <c r="E48" s="3" t="s">
        <v>616</v>
      </c>
      <c r="F48" s="3" t="s">
        <v>584</v>
      </c>
      <c r="G48" s="101" t="s">
        <v>524</v>
      </c>
      <c r="H48" s="101" t="s">
        <v>524</v>
      </c>
      <c r="I48" s="101" t="s">
        <v>524</v>
      </c>
      <c r="J48" s="101" t="s">
        <v>524</v>
      </c>
      <c r="K48" s="214"/>
      <c r="L48" s="214"/>
      <c r="M48" s="214"/>
      <c r="N48" s="214"/>
      <c r="O48" s="215"/>
      <c r="P48" s="99"/>
      <c r="Q48" s="99"/>
      <c r="R48" s="99"/>
      <c r="S48" s="99"/>
      <c r="T48" s="99"/>
      <c r="U48" s="99"/>
      <c r="V48" s="99"/>
      <c r="W48" s="99"/>
      <c r="X48" s="99"/>
      <c r="Y48" s="99"/>
      <c r="Z48" s="99"/>
      <c r="AA48" s="99"/>
      <c r="AB48" s="99"/>
      <c r="AC48" s="99"/>
      <c r="AD48" s="99"/>
      <c r="AE48" s="99"/>
      <c r="AF48" s="99"/>
      <c r="AG48" s="99"/>
      <c r="AH48" s="99"/>
    </row>
    <row r="49" spans="3:34">
      <c r="E49" s="3" t="s">
        <v>617</v>
      </c>
      <c r="F49" s="3" t="s">
        <v>584</v>
      </c>
      <c r="G49" s="101" t="s">
        <v>524</v>
      </c>
      <c r="H49" s="101" t="s">
        <v>524</v>
      </c>
      <c r="I49" s="101" t="s">
        <v>524</v>
      </c>
      <c r="J49" s="101" t="s">
        <v>524</v>
      </c>
      <c r="K49" s="214"/>
      <c r="L49" s="214"/>
      <c r="M49" s="214"/>
      <c r="N49" s="214"/>
      <c r="O49" s="215"/>
      <c r="P49" s="99"/>
      <c r="Q49" s="99"/>
      <c r="R49" s="99"/>
      <c r="S49" s="99"/>
      <c r="T49" s="99"/>
      <c r="U49" s="99"/>
      <c r="V49" s="99"/>
      <c r="W49" s="99"/>
      <c r="X49" s="99"/>
      <c r="Y49" s="99"/>
      <c r="Z49" s="99"/>
      <c r="AA49" s="99"/>
      <c r="AB49" s="99"/>
      <c r="AC49" s="99"/>
      <c r="AD49" s="99"/>
      <c r="AE49" s="99"/>
      <c r="AF49" s="99"/>
      <c r="AG49" s="99"/>
      <c r="AH49" s="99"/>
    </row>
    <row r="50" spans="3:34">
      <c r="E50" s="3" t="s">
        <v>618</v>
      </c>
      <c r="F50" s="3" t="s">
        <v>584</v>
      </c>
      <c r="G50" s="101" t="s">
        <v>524</v>
      </c>
      <c r="H50" s="101" t="s">
        <v>524</v>
      </c>
      <c r="I50" s="101" t="s">
        <v>524</v>
      </c>
      <c r="J50" s="101" t="s">
        <v>524</v>
      </c>
      <c r="K50" s="214"/>
      <c r="L50" s="214"/>
      <c r="M50" s="214"/>
      <c r="N50" s="214"/>
      <c r="O50" s="215"/>
      <c r="P50" s="99"/>
      <c r="Q50" s="99"/>
      <c r="R50" s="99"/>
      <c r="S50" s="99"/>
      <c r="T50" s="99"/>
      <c r="U50" s="99"/>
      <c r="V50" s="99"/>
      <c r="W50" s="99"/>
      <c r="X50" s="99"/>
      <c r="Y50" s="99"/>
      <c r="Z50" s="99"/>
      <c r="AA50" s="99"/>
      <c r="AB50" s="99"/>
      <c r="AC50" s="99"/>
      <c r="AD50" s="99"/>
      <c r="AE50" s="99"/>
      <c r="AF50" s="99"/>
      <c r="AG50" s="99"/>
      <c r="AH50" s="99"/>
    </row>
    <row r="51" spans="3:34">
      <c r="E51" s="3" t="s">
        <v>619</v>
      </c>
      <c r="F51" s="3" t="s">
        <v>584</v>
      </c>
      <c r="G51" s="101" t="s">
        <v>524</v>
      </c>
      <c r="H51" s="101" t="s">
        <v>524</v>
      </c>
      <c r="I51" s="101" t="s">
        <v>524</v>
      </c>
      <c r="J51" s="101" t="s">
        <v>524</v>
      </c>
      <c r="K51" s="214"/>
      <c r="L51" s="214"/>
      <c r="M51" s="214"/>
      <c r="N51" s="214"/>
      <c r="O51" s="215"/>
      <c r="P51" s="99"/>
      <c r="Q51" s="99"/>
      <c r="R51" s="99"/>
      <c r="S51" s="99"/>
      <c r="T51" s="99"/>
      <c r="U51" s="99"/>
      <c r="V51" s="99"/>
      <c r="W51" s="99"/>
      <c r="X51" s="99"/>
      <c r="Y51" s="99"/>
      <c r="Z51" s="99"/>
      <c r="AA51" s="99"/>
      <c r="AB51" s="99"/>
      <c r="AC51" s="99"/>
      <c r="AD51" s="99"/>
      <c r="AE51" s="99"/>
      <c r="AF51" s="99"/>
      <c r="AG51" s="99"/>
      <c r="AH51" s="99"/>
    </row>
    <row r="52" spans="3:34">
      <c r="E52" s="3" t="s">
        <v>620</v>
      </c>
      <c r="F52" s="3" t="s">
        <v>584</v>
      </c>
      <c r="G52" s="101" t="s">
        <v>524</v>
      </c>
      <c r="H52" s="101" t="s">
        <v>524</v>
      </c>
      <c r="I52" s="101" t="s">
        <v>524</v>
      </c>
      <c r="J52" s="101" t="s">
        <v>524</v>
      </c>
      <c r="K52" s="214"/>
      <c r="L52" s="214"/>
      <c r="M52" s="214"/>
      <c r="N52" s="214"/>
      <c r="O52" s="215"/>
      <c r="P52" s="99"/>
      <c r="Q52" s="99"/>
      <c r="R52" s="99"/>
      <c r="S52" s="99"/>
      <c r="T52" s="99"/>
      <c r="U52" s="99"/>
      <c r="V52" s="99"/>
      <c r="W52" s="99"/>
      <c r="X52" s="99"/>
      <c r="Y52" s="99"/>
      <c r="Z52" s="99"/>
      <c r="AA52" s="99"/>
      <c r="AB52" s="99"/>
      <c r="AC52" s="99"/>
      <c r="AD52" s="99"/>
      <c r="AE52" s="99"/>
      <c r="AF52" s="99"/>
      <c r="AG52" s="99"/>
      <c r="AH52" s="99"/>
    </row>
    <row r="53" spans="3:34">
      <c r="E53" s="3" t="s">
        <v>621</v>
      </c>
      <c r="F53" s="3" t="s">
        <v>584</v>
      </c>
      <c r="G53" s="101" t="s">
        <v>524</v>
      </c>
      <c r="H53" s="101" t="s">
        <v>524</v>
      </c>
      <c r="I53" s="101" t="s">
        <v>524</v>
      </c>
      <c r="J53" s="101" t="s">
        <v>524</v>
      </c>
      <c r="K53" s="214"/>
      <c r="L53" s="214"/>
      <c r="M53" s="214"/>
      <c r="N53" s="214"/>
      <c r="O53" s="215"/>
      <c r="P53" s="99"/>
      <c r="Q53" s="99"/>
      <c r="R53" s="99"/>
      <c r="S53" s="99"/>
      <c r="T53" s="99"/>
      <c r="U53" s="99"/>
      <c r="V53" s="99"/>
      <c r="W53" s="99"/>
      <c r="X53" s="99"/>
      <c r="Y53" s="99"/>
      <c r="Z53" s="99"/>
      <c r="AA53" s="99"/>
      <c r="AB53" s="99"/>
      <c r="AC53" s="99"/>
      <c r="AD53" s="99"/>
      <c r="AE53" s="99"/>
      <c r="AF53" s="99"/>
      <c r="AG53" s="99"/>
      <c r="AH53" s="99"/>
    </row>
    <row r="54" spans="3:34">
      <c r="E54" s="3" t="s">
        <v>622</v>
      </c>
      <c r="F54" s="3" t="s">
        <v>584</v>
      </c>
      <c r="G54" s="101" t="s">
        <v>524</v>
      </c>
      <c r="H54" s="101" t="s">
        <v>524</v>
      </c>
      <c r="I54" s="101" t="s">
        <v>524</v>
      </c>
      <c r="J54" s="101" t="s">
        <v>524</v>
      </c>
      <c r="K54" s="214"/>
      <c r="L54" s="214"/>
      <c r="M54" s="214"/>
      <c r="N54" s="214"/>
      <c r="O54" s="215"/>
      <c r="P54" s="99"/>
      <c r="Q54" s="99"/>
      <c r="R54" s="99"/>
      <c r="S54" s="99"/>
      <c r="T54" s="99"/>
      <c r="U54" s="99"/>
      <c r="V54" s="99"/>
      <c r="W54" s="99"/>
      <c r="X54" s="99"/>
      <c r="Y54" s="99"/>
      <c r="Z54" s="99"/>
      <c r="AA54" s="99"/>
      <c r="AB54" s="99"/>
      <c r="AC54" s="99"/>
      <c r="AD54" s="99"/>
      <c r="AE54" s="99"/>
      <c r="AF54" s="99"/>
      <c r="AG54" s="99"/>
      <c r="AH54" s="99"/>
    </row>
    <row r="55" spans="3:34">
      <c r="E55" s="3" t="s">
        <v>623</v>
      </c>
      <c r="F55" s="3" t="s">
        <v>584</v>
      </c>
      <c r="G55" s="101" t="s">
        <v>524</v>
      </c>
      <c r="H55" s="101" t="s">
        <v>524</v>
      </c>
      <c r="I55" s="101" t="s">
        <v>524</v>
      </c>
      <c r="J55" s="101" t="s">
        <v>524</v>
      </c>
      <c r="K55" s="214"/>
      <c r="L55" s="214"/>
      <c r="M55" s="214"/>
      <c r="N55" s="214"/>
      <c r="O55" s="215"/>
      <c r="P55" s="99"/>
      <c r="Q55" s="99"/>
      <c r="R55" s="99"/>
      <c r="S55" s="99"/>
      <c r="T55" s="99"/>
      <c r="U55" s="99"/>
      <c r="V55" s="99"/>
      <c r="W55" s="99"/>
      <c r="X55" s="99"/>
      <c r="Y55" s="99"/>
      <c r="Z55" s="99"/>
      <c r="AA55" s="99"/>
      <c r="AB55" s="99"/>
      <c r="AC55" s="99"/>
      <c r="AD55" s="99"/>
      <c r="AE55" s="99"/>
      <c r="AF55" s="99"/>
      <c r="AG55" s="99"/>
      <c r="AH55" s="99"/>
    </row>
    <row r="56" spans="3:34">
      <c r="E56" s="3" t="s">
        <v>624</v>
      </c>
      <c r="F56" s="3" t="s">
        <v>584</v>
      </c>
      <c r="G56" s="101" t="s">
        <v>524</v>
      </c>
      <c r="H56" s="101" t="s">
        <v>524</v>
      </c>
      <c r="I56" s="101" t="s">
        <v>524</v>
      </c>
      <c r="J56" s="101" t="s">
        <v>524</v>
      </c>
      <c r="K56" s="214"/>
      <c r="L56" s="214"/>
      <c r="M56" s="214"/>
      <c r="N56" s="214"/>
      <c r="O56" s="215"/>
      <c r="P56" s="99"/>
      <c r="Q56" s="99"/>
      <c r="R56" s="99"/>
      <c r="S56" s="99"/>
      <c r="T56" s="99"/>
      <c r="U56" s="99"/>
      <c r="V56" s="99"/>
      <c r="W56" s="99"/>
      <c r="X56" s="99"/>
      <c r="Y56" s="99"/>
      <c r="Z56" s="99"/>
      <c r="AA56" s="99"/>
      <c r="AB56" s="99"/>
      <c r="AC56" s="99"/>
      <c r="AD56" s="99"/>
      <c r="AE56" s="99"/>
      <c r="AF56" s="99"/>
      <c r="AG56" s="99"/>
      <c r="AH56" s="99"/>
    </row>
    <row r="57" spans="3:34">
      <c r="E57" s="3" t="s">
        <v>625</v>
      </c>
      <c r="F57" s="3" t="s">
        <v>584</v>
      </c>
      <c r="G57" s="101" t="s">
        <v>524</v>
      </c>
      <c r="H57" s="101" t="s">
        <v>524</v>
      </c>
      <c r="I57" s="101" t="s">
        <v>524</v>
      </c>
      <c r="J57" s="101" t="s">
        <v>524</v>
      </c>
      <c r="K57" s="214"/>
      <c r="L57" s="214"/>
      <c r="M57" s="214"/>
      <c r="N57" s="214"/>
      <c r="O57" s="215"/>
      <c r="P57" s="99"/>
      <c r="Q57" s="99"/>
      <c r="R57" s="99"/>
      <c r="S57" s="99"/>
      <c r="T57" s="99"/>
      <c r="U57" s="99"/>
      <c r="V57" s="99"/>
      <c r="W57" s="99"/>
      <c r="X57" s="99"/>
      <c r="Y57" s="99"/>
      <c r="Z57" s="99"/>
      <c r="AA57" s="99"/>
      <c r="AB57" s="99"/>
      <c r="AC57" s="99"/>
      <c r="AD57" s="99"/>
      <c r="AE57" s="99"/>
      <c r="AF57" s="99"/>
      <c r="AG57" s="99"/>
      <c r="AH57" s="99"/>
    </row>
    <row r="58" spans="3:34">
      <c r="E58" s="3" t="s">
        <v>626</v>
      </c>
      <c r="F58" s="3" t="s">
        <v>584</v>
      </c>
      <c r="G58" s="101" t="s">
        <v>524</v>
      </c>
      <c r="H58" s="101" t="s">
        <v>524</v>
      </c>
      <c r="I58" s="101" t="s">
        <v>524</v>
      </c>
      <c r="J58" s="101" t="s">
        <v>524</v>
      </c>
      <c r="K58" s="214"/>
      <c r="L58" s="214"/>
      <c r="M58" s="214"/>
      <c r="N58" s="214"/>
      <c r="O58" s="215"/>
      <c r="P58" s="99"/>
      <c r="Q58" s="99"/>
      <c r="R58" s="99"/>
      <c r="S58" s="99"/>
      <c r="T58" s="99"/>
      <c r="U58" s="99"/>
      <c r="V58" s="99"/>
      <c r="W58" s="99"/>
      <c r="X58" s="99"/>
      <c r="Y58" s="99"/>
      <c r="Z58" s="99"/>
      <c r="AA58" s="99"/>
      <c r="AB58" s="99"/>
      <c r="AC58" s="99"/>
      <c r="AD58" s="99"/>
      <c r="AE58" s="99"/>
      <c r="AF58" s="99"/>
      <c r="AG58" s="99"/>
      <c r="AH58" s="99"/>
    </row>
    <row r="59" spans="3:34">
      <c r="E59" s="3" t="s">
        <v>627</v>
      </c>
      <c r="F59" s="3" t="s">
        <v>584</v>
      </c>
      <c r="G59" s="101" t="s">
        <v>524</v>
      </c>
      <c r="H59" s="101" t="s">
        <v>524</v>
      </c>
      <c r="I59" s="101" t="s">
        <v>524</v>
      </c>
      <c r="J59" s="101" t="s">
        <v>524</v>
      </c>
      <c r="K59" s="214"/>
      <c r="L59" s="214"/>
      <c r="M59" s="214"/>
      <c r="N59" s="214"/>
      <c r="O59" s="215"/>
      <c r="P59" s="99"/>
      <c r="Q59" s="99"/>
      <c r="R59" s="99"/>
      <c r="S59" s="99"/>
      <c r="T59" s="99"/>
      <c r="U59" s="99"/>
      <c r="V59" s="99"/>
      <c r="W59" s="99"/>
      <c r="X59" s="99"/>
      <c r="Y59" s="99"/>
      <c r="Z59" s="99"/>
      <c r="AA59" s="99"/>
      <c r="AB59" s="99"/>
      <c r="AC59" s="99"/>
      <c r="AD59" s="99"/>
      <c r="AE59" s="99"/>
      <c r="AF59" s="99"/>
      <c r="AG59" s="99"/>
      <c r="AH59" s="99"/>
    </row>
    <row r="60" spans="3:34">
      <c r="C60" s="3" t="s">
        <v>86</v>
      </c>
      <c r="D60" s="3" t="s">
        <v>94</v>
      </c>
      <c r="E60" s="3" t="s">
        <v>95</v>
      </c>
      <c r="F60" s="3" t="s">
        <v>628</v>
      </c>
      <c r="G60" s="101" t="s">
        <v>524</v>
      </c>
      <c r="H60" s="101" t="s">
        <v>524</v>
      </c>
      <c r="I60" s="101" t="s">
        <v>524</v>
      </c>
      <c r="J60" s="101" t="s">
        <v>524</v>
      </c>
      <c r="K60" s="214">
        <v>6</v>
      </c>
      <c r="L60" s="214">
        <v>8</v>
      </c>
      <c r="M60" s="214">
        <v>15</v>
      </c>
      <c r="N60" s="214">
        <v>13</v>
      </c>
      <c r="O60" s="214">
        <v>9</v>
      </c>
      <c r="P60" s="99"/>
      <c r="Q60" s="99"/>
      <c r="R60" s="99"/>
      <c r="S60" s="99"/>
      <c r="T60" s="99"/>
      <c r="U60" s="99"/>
      <c r="V60" s="99"/>
      <c r="W60" s="99"/>
      <c r="X60" s="99"/>
      <c r="Y60" s="99"/>
      <c r="Z60" s="99"/>
      <c r="AA60" s="99"/>
      <c r="AB60" s="99"/>
      <c r="AC60" s="99"/>
      <c r="AD60" s="99"/>
      <c r="AE60" s="99"/>
      <c r="AF60" s="99"/>
      <c r="AG60" s="99"/>
      <c r="AH60" s="99"/>
    </row>
    <row r="61" spans="3:34">
      <c r="C61" s="3" t="s">
        <v>86</v>
      </c>
      <c r="D61" s="3" t="s">
        <v>96</v>
      </c>
      <c r="E61" s="3" t="s">
        <v>97</v>
      </c>
      <c r="F61" s="3" t="s">
        <v>628</v>
      </c>
      <c r="G61" s="101" t="s">
        <v>524</v>
      </c>
      <c r="H61" s="101" t="s">
        <v>524</v>
      </c>
      <c r="I61" s="101" t="s">
        <v>524</v>
      </c>
      <c r="J61" s="101" t="s">
        <v>524</v>
      </c>
      <c r="K61" s="214">
        <v>3</v>
      </c>
      <c r="L61" s="214">
        <v>7</v>
      </c>
      <c r="M61" s="214">
        <v>6</v>
      </c>
      <c r="N61" s="214">
        <v>5</v>
      </c>
      <c r="O61" s="214">
        <v>6</v>
      </c>
      <c r="P61" s="99"/>
      <c r="Q61" s="99"/>
      <c r="R61" s="99"/>
      <c r="S61" s="99"/>
      <c r="T61" s="99"/>
      <c r="U61" s="99"/>
      <c r="V61" s="99"/>
      <c r="W61" s="99"/>
      <c r="X61" s="99"/>
      <c r="Y61" s="99"/>
      <c r="Z61" s="99"/>
      <c r="AA61" s="99"/>
      <c r="AB61" s="99"/>
      <c r="AC61" s="99"/>
      <c r="AD61" s="99"/>
      <c r="AE61" s="99"/>
      <c r="AF61" s="99"/>
      <c r="AG61" s="99"/>
      <c r="AH61" s="99"/>
    </row>
    <row r="62" spans="3:34">
      <c r="C62" s="3" t="s">
        <v>86</v>
      </c>
      <c r="D62" s="3" t="s">
        <v>98</v>
      </c>
      <c r="E62" s="3" t="s">
        <v>99</v>
      </c>
      <c r="F62" s="3" t="s">
        <v>628</v>
      </c>
      <c r="G62" s="101" t="s">
        <v>524</v>
      </c>
      <c r="H62" s="101" t="s">
        <v>524</v>
      </c>
      <c r="I62" s="101" t="s">
        <v>524</v>
      </c>
      <c r="J62" s="101" t="s">
        <v>524</v>
      </c>
      <c r="K62" s="214">
        <v>3</v>
      </c>
      <c r="L62" s="214">
        <v>1</v>
      </c>
      <c r="M62" s="214">
        <v>3</v>
      </c>
      <c r="N62" s="214">
        <v>1</v>
      </c>
      <c r="O62" s="214" t="s">
        <v>632</v>
      </c>
      <c r="P62" s="99"/>
      <c r="Q62" s="99"/>
      <c r="R62" s="99"/>
      <c r="S62" s="99"/>
      <c r="T62" s="99"/>
      <c r="U62" s="99"/>
      <c r="V62" s="99"/>
      <c r="W62" s="99"/>
      <c r="X62" s="99"/>
      <c r="Y62" s="99"/>
      <c r="Z62" s="99"/>
      <c r="AA62" s="99"/>
      <c r="AB62" s="99"/>
      <c r="AC62" s="99"/>
      <c r="AD62" s="99"/>
      <c r="AE62" s="99"/>
      <c r="AF62" s="99"/>
      <c r="AG62" s="99"/>
      <c r="AH62" s="99"/>
    </row>
    <row r="63" spans="3:34">
      <c r="C63" s="3" t="s">
        <v>86</v>
      </c>
      <c r="D63" s="3" t="s">
        <v>100</v>
      </c>
      <c r="E63" s="3" t="s">
        <v>101</v>
      </c>
      <c r="F63" s="3" t="s">
        <v>628</v>
      </c>
      <c r="G63" s="101" t="s">
        <v>524</v>
      </c>
      <c r="H63" s="101" t="s">
        <v>524</v>
      </c>
      <c r="I63" s="101" t="s">
        <v>524</v>
      </c>
      <c r="J63" s="101" t="s">
        <v>524</v>
      </c>
      <c r="K63" s="214">
        <v>19</v>
      </c>
      <c r="L63" s="214">
        <v>23</v>
      </c>
      <c r="M63" s="214">
        <v>23</v>
      </c>
      <c r="N63" s="214">
        <v>27</v>
      </c>
      <c r="O63" s="214">
        <v>22</v>
      </c>
      <c r="P63" s="99"/>
      <c r="Q63" s="99"/>
      <c r="R63" s="99"/>
      <c r="S63" s="99"/>
      <c r="T63" s="99"/>
      <c r="U63" s="99"/>
      <c r="V63" s="99"/>
      <c r="W63" s="99"/>
      <c r="X63" s="99"/>
      <c r="Y63" s="99"/>
      <c r="Z63" s="99"/>
      <c r="AA63" s="99"/>
      <c r="AB63" s="99"/>
      <c r="AC63" s="99"/>
      <c r="AD63" s="99"/>
      <c r="AE63" s="99"/>
      <c r="AF63" s="99"/>
      <c r="AG63" s="99"/>
      <c r="AH63" s="99"/>
    </row>
    <row r="64" spans="3:34">
      <c r="C64" s="3" t="s">
        <v>86</v>
      </c>
      <c r="D64" s="3" t="s">
        <v>102</v>
      </c>
      <c r="E64" s="3" t="s">
        <v>103</v>
      </c>
      <c r="F64" s="3" t="s">
        <v>628</v>
      </c>
      <c r="G64" s="101" t="s">
        <v>524</v>
      </c>
      <c r="H64" s="101" t="s">
        <v>524</v>
      </c>
      <c r="I64" s="101" t="s">
        <v>524</v>
      </c>
      <c r="J64" s="101" t="s">
        <v>524</v>
      </c>
      <c r="K64" s="214">
        <v>4</v>
      </c>
      <c r="L64" s="214">
        <v>3</v>
      </c>
      <c r="M64" s="214">
        <v>2</v>
      </c>
      <c r="N64" s="214">
        <v>4</v>
      </c>
      <c r="O64" s="214" t="s">
        <v>632</v>
      </c>
      <c r="P64" s="99"/>
      <c r="Q64" s="99"/>
      <c r="R64" s="99"/>
      <c r="S64" s="99"/>
      <c r="T64" s="99"/>
      <c r="U64" s="99"/>
      <c r="V64" s="99"/>
      <c r="W64" s="99"/>
      <c r="X64" s="99"/>
      <c r="Y64" s="99"/>
      <c r="Z64" s="99"/>
      <c r="AA64" s="99"/>
      <c r="AB64" s="99"/>
      <c r="AC64" s="99"/>
      <c r="AD64" s="99"/>
      <c r="AE64" s="99"/>
      <c r="AF64" s="99"/>
      <c r="AG64" s="99"/>
      <c r="AH64" s="99"/>
    </row>
    <row r="65" spans="3:34">
      <c r="C65" s="3" t="s">
        <v>86</v>
      </c>
      <c r="D65" s="3" t="s">
        <v>104</v>
      </c>
      <c r="E65" s="3" t="s">
        <v>105</v>
      </c>
      <c r="F65" s="3" t="s">
        <v>628</v>
      </c>
      <c r="G65" s="101" t="s">
        <v>524</v>
      </c>
      <c r="H65" s="101" t="s">
        <v>524</v>
      </c>
      <c r="I65" s="101" t="s">
        <v>524</v>
      </c>
      <c r="J65" s="101" t="s">
        <v>524</v>
      </c>
      <c r="K65" s="214">
        <v>16</v>
      </c>
      <c r="L65" s="214">
        <v>22</v>
      </c>
      <c r="M65" s="214">
        <v>24</v>
      </c>
      <c r="N65" s="214">
        <v>21</v>
      </c>
      <c r="O65" s="214">
        <v>16</v>
      </c>
      <c r="P65" s="99"/>
      <c r="Q65" s="99"/>
      <c r="R65" s="99"/>
      <c r="S65" s="99"/>
      <c r="T65" s="99"/>
      <c r="U65" s="99"/>
      <c r="V65" s="99"/>
      <c r="W65" s="99"/>
      <c r="X65" s="99"/>
      <c r="Y65" s="99"/>
      <c r="Z65" s="99"/>
      <c r="AA65" s="99"/>
      <c r="AB65" s="99"/>
      <c r="AC65" s="99"/>
      <c r="AD65" s="99"/>
      <c r="AE65" s="99"/>
      <c r="AF65" s="99"/>
      <c r="AG65" s="99"/>
      <c r="AH65" s="99"/>
    </row>
    <row r="66" spans="3:34">
      <c r="C66" s="3" t="s">
        <v>86</v>
      </c>
      <c r="D66" s="3" t="s">
        <v>106</v>
      </c>
      <c r="E66" s="3" t="s">
        <v>107</v>
      </c>
      <c r="F66" s="3" t="s">
        <v>628</v>
      </c>
      <c r="G66" s="101" t="s">
        <v>524</v>
      </c>
      <c r="H66" s="101" t="s">
        <v>524</v>
      </c>
      <c r="I66" s="101" t="s">
        <v>524</v>
      </c>
      <c r="J66" s="101" t="s">
        <v>524</v>
      </c>
      <c r="K66" s="214">
        <v>1</v>
      </c>
      <c r="L66" s="214">
        <v>1</v>
      </c>
      <c r="M66" s="214" t="s">
        <v>632</v>
      </c>
      <c r="N66" s="214">
        <v>3</v>
      </c>
      <c r="O66" s="214">
        <v>3</v>
      </c>
      <c r="P66" s="99"/>
      <c r="Q66" s="99"/>
      <c r="R66" s="99"/>
      <c r="S66" s="99"/>
      <c r="T66" s="99"/>
      <c r="U66" s="99"/>
      <c r="V66" s="99"/>
      <c r="W66" s="99"/>
      <c r="X66" s="99"/>
      <c r="Y66" s="99"/>
      <c r="Z66" s="99"/>
      <c r="AA66" s="99"/>
      <c r="AB66" s="99"/>
      <c r="AC66" s="99"/>
      <c r="AD66" s="99"/>
      <c r="AE66" s="99"/>
      <c r="AF66" s="99"/>
      <c r="AG66" s="99"/>
      <c r="AH66" s="99"/>
    </row>
    <row r="67" spans="3:34">
      <c r="C67" s="3" t="s">
        <v>86</v>
      </c>
      <c r="D67" s="3" t="s">
        <v>108</v>
      </c>
      <c r="E67" s="3" t="s">
        <v>109</v>
      </c>
      <c r="F67" s="3" t="s">
        <v>628</v>
      </c>
      <c r="G67" s="101" t="s">
        <v>524</v>
      </c>
      <c r="H67" s="101" t="s">
        <v>524</v>
      </c>
      <c r="I67" s="101" t="s">
        <v>524</v>
      </c>
      <c r="J67" s="101" t="s">
        <v>524</v>
      </c>
      <c r="K67" s="214">
        <v>15</v>
      </c>
      <c r="L67" s="214">
        <v>14</v>
      </c>
      <c r="M67" s="214">
        <v>17</v>
      </c>
      <c r="N67" s="214">
        <v>14</v>
      </c>
      <c r="O67" s="214">
        <v>10</v>
      </c>
      <c r="P67" s="99"/>
      <c r="Q67" s="99"/>
      <c r="R67" s="99"/>
      <c r="S67" s="99"/>
      <c r="T67" s="99"/>
      <c r="U67" s="99"/>
      <c r="V67" s="99"/>
      <c r="W67" s="99"/>
      <c r="X67" s="99"/>
      <c r="Y67" s="99"/>
      <c r="Z67" s="99"/>
      <c r="AA67" s="99"/>
      <c r="AB67" s="99"/>
      <c r="AC67" s="99"/>
      <c r="AD67" s="99"/>
      <c r="AE67" s="99"/>
      <c r="AF67" s="99"/>
      <c r="AG67" s="99"/>
      <c r="AH67" s="99"/>
    </row>
    <row r="68" spans="3:34">
      <c r="C68" s="3" t="s">
        <v>86</v>
      </c>
      <c r="D68" s="3" t="s">
        <v>110</v>
      </c>
      <c r="E68" s="3" t="s">
        <v>111</v>
      </c>
      <c r="F68" s="3" t="s">
        <v>628</v>
      </c>
      <c r="G68" s="101" t="s">
        <v>524</v>
      </c>
      <c r="H68" s="101" t="s">
        <v>524</v>
      </c>
      <c r="I68" s="101" t="s">
        <v>524</v>
      </c>
      <c r="J68" s="101" t="s">
        <v>524</v>
      </c>
      <c r="K68" s="214">
        <v>15</v>
      </c>
      <c r="L68" s="214">
        <v>3</v>
      </c>
      <c r="M68" s="214">
        <v>6</v>
      </c>
      <c r="N68" s="214">
        <v>18</v>
      </c>
      <c r="O68" s="214">
        <v>28</v>
      </c>
      <c r="P68" s="99"/>
      <c r="Q68" s="99"/>
      <c r="R68" s="99"/>
      <c r="S68" s="99"/>
      <c r="T68" s="99"/>
      <c r="U68" s="99"/>
      <c r="V68" s="99"/>
      <c r="W68" s="99"/>
      <c r="X68" s="99"/>
      <c r="Y68" s="99"/>
      <c r="Z68" s="99"/>
      <c r="AA68" s="99"/>
      <c r="AB68" s="99"/>
      <c r="AC68" s="99"/>
      <c r="AD68" s="99"/>
      <c r="AE68" s="99"/>
      <c r="AF68" s="99"/>
      <c r="AG68" s="99"/>
      <c r="AH68" s="99"/>
    </row>
    <row r="69" spans="3:34">
      <c r="C69" s="3" t="s">
        <v>86</v>
      </c>
      <c r="D69" s="3" t="s">
        <v>112</v>
      </c>
      <c r="E69" s="3" t="s">
        <v>113</v>
      </c>
      <c r="F69" s="3" t="s">
        <v>628</v>
      </c>
      <c r="G69" s="101" t="s">
        <v>524</v>
      </c>
      <c r="H69" s="101" t="s">
        <v>524</v>
      </c>
      <c r="I69" s="101" t="s">
        <v>524</v>
      </c>
      <c r="J69" s="101" t="s">
        <v>524</v>
      </c>
      <c r="K69" s="214">
        <v>16</v>
      </c>
      <c r="L69" s="214">
        <v>18</v>
      </c>
      <c r="M69" s="214">
        <v>18</v>
      </c>
      <c r="N69" s="214">
        <v>25</v>
      </c>
      <c r="O69" s="214">
        <v>21</v>
      </c>
      <c r="P69" s="99"/>
      <c r="Q69" s="99"/>
      <c r="R69" s="99"/>
      <c r="S69" s="99"/>
      <c r="T69" s="99"/>
      <c r="U69" s="99"/>
      <c r="V69" s="99"/>
      <c r="W69" s="99"/>
      <c r="X69" s="99"/>
      <c r="Y69" s="99"/>
      <c r="Z69" s="99"/>
      <c r="AA69" s="99"/>
      <c r="AB69" s="99"/>
      <c r="AC69" s="99"/>
      <c r="AD69" s="99"/>
      <c r="AE69" s="99"/>
      <c r="AF69" s="99"/>
      <c r="AG69" s="99"/>
      <c r="AH69" s="99"/>
    </row>
    <row r="70" spans="3:34">
      <c r="C70" s="3" t="s">
        <v>86</v>
      </c>
      <c r="D70" s="3" t="s">
        <v>114</v>
      </c>
      <c r="E70" s="3" t="s">
        <v>115</v>
      </c>
      <c r="F70" s="3" t="s">
        <v>628</v>
      </c>
      <c r="G70" s="101" t="s">
        <v>524</v>
      </c>
      <c r="H70" s="101" t="s">
        <v>524</v>
      </c>
      <c r="I70" s="101" t="s">
        <v>524</v>
      </c>
      <c r="J70" s="101" t="s">
        <v>524</v>
      </c>
      <c r="K70" s="214">
        <v>28</v>
      </c>
      <c r="L70" s="214">
        <v>28</v>
      </c>
      <c r="M70" s="214">
        <v>29</v>
      </c>
      <c r="N70" s="214">
        <v>27</v>
      </c>
      <c r="O70" s="214">
        <v>22</v>
      </c>
      <c r="P70" s="99"/>
      <c r="Q70" s="99"/>
      <c r="R70" s="99"/>
      <c r="S70" s="99"/>
      <c r="T70" s="99"/>
      <c r="U70" s="99"/>
      <c r="V70" s="99"/>
      <c r="W70" s="99"/>
      <c r="X70" s="99"/>
      <c r="Y70" s="99"/>
      <c r="Z70" s="99"/>
      <c r="AA70" s="99"/>
      <c r="AB70" s="99"/>
      <c r="AC70" s="99"/>
      <c r="AD70" s="99"/>
      <c r="AE70" s="99"/>
      <c r="AF70" s="99"/>
      <c r="AG70" s="99"/>
      <c r="AH70" s="99"/>
    </row>
    <row r="71" spans="3:34">
      <c r="C71" s="3" t="s">
        <v>86</v>
      </c>
      <c r="D71" s="3" t="s">
        <v>116</v>
      </c>
      <c r="E71" s="3" t="s">
        <v>117</v>
      </c>
      <c r="F71" s="3" t="s">
        <v>628</v>
      </c>
      <c r="G71" s="101" t="s">
        <v>524</v>
      </c>
      <c r="H71" s="101" t="s">
        <v>524</v>
      </c>
      <c r="I71" s="101" t="s">
        <v>524</v>
      </c>
      <c r="J71" s="101" t="s">
        <v>524</v>
      </c>
      <c r="K71" s="214">
        <v>27</v>
      </c>
      <c r="L71" s="214">
        <v>19</v>
      </c>
      <c r="M71" s="214">
        <v>22</v>
      </c>
      <c r="N71" s="214">
        <v>23</v>
      </c>
      <c r="O71" s="214">
        <v>18</v>
      </c>
      <c r="P71" s="99"/>
      <c r="Q71" s="99"/>
      <c r="R71" s="99"/>
      <c r="S71" s="99"/>
      <c r="T71" s="99"/>
      <c r="U71" s="99"/>
      <c r="V71" s="99"/>
      <c r="W71" s="99"/>
      <c r="X71" s="99"/>
      <c r="Y71" s="99"/>
      <c r="Z71" s="99"/>
      <c r="AA71" s="99"/>
      <c r="AB71" s="99"/>
      <c r="AC71" s="99"/>
      <c r="AD71" s="99"/>
      <c r="AE71" s="99"/>
      <c r="AF71" s="99"/>
      <c r="AG71" s="99"/>
      <c r="AH71" s="99"/>
    </row>
    <row r="72" spans="3:34">
      <c r="C72" s="3" t="s">
        <v>86</v>
      </c>
      <c r="D72" s="3" t="s">
        <v>118</v>
      </c>
      <c r="E72" s="3" t="s">
        <v>119</v>
      </c>
      <c r="F72" s="3" t="s">
        <v>628</v>
      </c>
      <c r="G72" s="101" t="s">
        <v>524</v>
      </c>
      <c r="H72" s="101" t="s">
        <v>524</v>
      </c>
      <c r="I72" s="101" t="s">
        <v>524</v>
      </c>
      <c r="J72" s="101" t="s">
        <v>524</v>
      </c>
      <c r="K72" s="214">
        <v>17</v>
      </c>
      <c r="L72" s="214">
        <v>10</v>
      </c>
      <c r="M72" s="214">
        <v>17</v>
      </c>
      <c r="N72" s="214">
        <v>17</v>
      </c>
      <c r="O72" s="214">
        <v>15</v>
      </c>
      <c r="P72" s="99"/>
      <c r="Q72" s="99"/>
      <c r="R72" s="99"/>
      <c r="S72" s="99"/>
      <c r="T72" s="99"/>
      <c r="U72" s="99"/>
      <c r="V72" s="99"/>
      <c r="W72" s="99"/>
      <c r="X72" s="99"/>
      <c r="Y72" s="99"/>
      <c r="Z72" s="99"/>
      <c r="AA72" s="99"/>
      <c r="AB72" s="99"/>
      <c r="AC72" s="99"/>
      <c r="AD72" s="99"/>
      <c r="AE72" s="99"/>
      <c r="AF72" s="99"/>
      <c r="AG72" s="99"/>
      <c r="AH72" s="99"/>
    </row>
    <row r="73" spans="3:34">
      <c r="C73" s="3" t="s">
        <v>86</v>
      </c>
      <c r="D73" s="3" t="s">
        <v>120</v>
      </c>
      <c r="E73" s="3" t="s">
        <v>121</v>
      </c>
      <c r="F73" s="3" t="s">
        <v>628</v>
      </c>
      <c r="G73" s="101" t="s">
        <v>524</v>
      </c>
      <c r="H73" s="101" t="s">
        <v>524</v>
      </c>
      <c r="I73" s="101" t="s">
        <v>524</v>
      </c>
      <c r="J73" s="101" t="s">
        <v>524</v>
      </c>
      <c r="K73" s="214">
        <v>11</v>
      </c>
      <c r="L73" s="214">
        <v>11</v>
      </c>
      <c r="M73" s="214">
        <v>9</v>
      </c>
      <c r="N73" s="214">
        <v>17</v>
      </c>
      <c r="O73" s="214">
        <v>15</v>
      </c>
      <c r="P73" s="99"/>
      <c r="Q73" s="99"/>
      <c r="R73" s="99"/>
      <c r="S73" s="99"/>
      <c r="T73" s="99"/>
      <c r="U73" s="99"/>
      <c r="V73" s="99"/>
      <c r="W73" s="99"/>
      <c r="X73" s="99"/>
      <c r="Y73" s="99"/>
      <c r="Z73" s="99"/>
      <c r="AA73" s="99"/>
      <c r="AB73" s="99"/>
      <c r="AC73" s="99"/>
      <c r="AD73" s="99"/>
      <c r="AE73" s="99"/>
      <c r="AF73" s="99"/>
      <c r="AG73" s="99"/>
      <c r="AH73" s="99"/>
    </row>
    <row r="74" spans="3:34">
      <c r="C74" s="3" t="s">
        <v>86</v>
      </c>
      <c r="D74" s="3" t="s">
        <v>122</v>
      </c>
      <c r="E74" s="3" t="s">
        <v>123</v>
      </c>
      <c r="F74" s="3" t="s">
        <v>628</v>
      </c>
      <c r="G74" s="101" t="s">
        <v>524</v>
      </c>
      <c r="H74" s="101" t="s">
        <v>524</v>
      </c>
      <c r="I74" s="101" t="s">
        <v>524</v>
      </c>
      <c r="J74" s="101" t="s">
        <v>524</v>
      </c>
      <c r="K74" s="214" t="s">
        <v>632</v>
      </c>
      <c r="L74" s="214">
        <v>6</v>
      </c>
      <c r="M74" s="214">
        <v>11</v>
      </c>
      <c r="N74" s="214">
        <v>17</v>
      </c>
      <c r="O74" s="214">
        <v>10</v>
      </c>
      <c r="P74" s="99"/>
      <c r="Q74" s="99"/>
      <c r="R74" s="99"/>
      <c r="S74" s="99"/>
      <c r="T74" s="99"/>
      <c r="U74" s="99"/>
      <c r="V74" s="99"/>
      <c r="W74" s="99"/>
      <c r="X74" s="99"/>
      <c r="Y74" s="99"/>
      <c r="Z74" s="99"/>
      <c r="AA74" s="99"/>
      <c r="AB74" s="99"/>
      <c r="AC74" s="99"/>
      <c r="AD74" s="99"/>
      <c r="AE74" s="99"/>
      <c r="AF74" s="99"/>
      <c r="AG74" s="99"/>
      <c r="AH74" s="99"/>
    </row>
    <row r="75" spans="3:34">
      <c r="C75" s="3" t="s">
        <v>86</v>
      </c>
      <c r="D75" s="3" t="s">
        <v>124</v>
      </c>
      <c r="E75" s="3" t="s">
        <v>125</v>
      </c>
      <c r="F75" s="3" t="s">
        <v>628</v>
      </c>
      <c r="G75" s="101" t="s">
        <v>524</v>
      </c>
      <c r="H75" s="101" t="s">
        <v>524</v>
      </c>
      <c r="I75" s="101" t="s">
        <v>524</v>
      </c>
      <c r="J75" s="101" t="s">
        <v>524</v>
      </c>
      <c r="K75" s="214">
        <v>14</v>
      </c>
      <c r="L75" s="214">
        <v>8</v>
      </c>
      <c r="M75" s="214">
        <v>10</v>
      </c>
      <c r="N75" s="214">
        <v>10</v>
      </c>
      <c r="O75" s="214">
        <v>3</v>
      </c>
      <c r="P75" s="99"/>
      <c r="Q75" s="99"/>
      <c r="R75" s="99"/>
      <c r="S75" s="99"/>
      <c r="T75" s="99"/>
      <c r="U75" s="99"/>
      <c r="V75" s="99"/>
      <c r="W75" s="99"/>
      <c r="X75" s="99"/>
      <c r="Y75" s="99"/>
      <c r="Z75" s="99"/>
      <c r="AA75" s="99"/>
      <c r="AB75" s="99"/>
      <c r="AC75" s="99"/>
      <c r="AD75" s="99"/>
      <c r="AE75" s="99"/>
      <c r="AF75" s="99"/>
      <c r="AG75" s="99"/>
      <c r="AH75" s="99"/>
    </row>
    <row r="76" spans="3:34">
      <c r="C76" s="3" t="s">
        <v>86</v>
      </c>
      <c r="D76" s="3" t="s">
        <v>126</v>
      </c>
      <c r="E76" s="3" t="s">
        <v>127</v>
      </c>
      <c r="F76" s="3" t="s">
        <v>628</v>
      </c>
      <c r="G76" s="101" t="s">
        <v>524</v>
      </c>
      <c r="H76" s="101" t="s">
        <v>524</v>
      </c>
      <c r="I76" s="101" t="s">
        <v>524</v>
      </c>
      <c r="J76" s="101" t="s">
        <v>524</v>
      </c>
      <c r="K76" s="214">
        <v>7</v>
      </c>
      <c r="L76" s="214">
        <v>12</v>
      </c>
      <c r="M76" s="214">
        <v>23</v>
      </c>
      <c r="N76" s="214">
        <v>14</v>
      </c>
      <c r="O76" s="214">
        <v>9</v>
      </c>
      <c r="P76" s="99"/>
      <c r="Q76" s="99"/>
      <c r="R76" s="99"/>
      <c r="S76" s="99"/>
      <c r="T76" s="99"/>
      <c r="U76" s="99"/>
      <c r="V76" s="99"/>
      <c r="W76" s="99"/>
      <c r="X76" s="99"/>
      <c r="Y76" s="99"/>
      <c r="Z76" s="99"/>
      <c r="AA76" s="99"/>
      <c r="AB76" s="99"/>
      <c r="AC76" s="99"/>
      <c r="AD76" s="99"/>
      <c r="AE76" s="99"/>
      <c r="AF76" s="99"/>
      <c r="AG76" s="99"/>
      <c r="AH76" s="99"/>
    </row>
    <row r="77" spans="3:34">
      <c r="C77" s="3" t="s">
        <v>86</v>
      </c>
      <c r="D77" s="3" t="s">
        <v>128</v>
      </c>
      <c r="E77" s="3" t="s">
        <v>129</v>
      </c>
      <c r="F77" s="3" t="s">
        <v>628</v>
      </c>
      <c r="G77" s="101" t="s">
        <v>524</v>
      </c>
      <c r="H77" s="101" t="s">
        <v>524</v>
      </c>
      <c r="I77" s="101" t="s">
        <v>524</v>
      </c>
      <c r="J77" s="101" t="s">
        <v>524</v>
      </c>
      <c r="K77" s="214">
        <v>1</v>
      </c>
      <c r="L77" s="214">
        <v>1</v>
      </c>
      <c r="M77" s="214">
        <v>11</v>
      </c>
      <c r="N77" s="214">
        <v>11</v>
      </c>
      <c r="O77" s="214">
        <v>3</v>
      </c>
      <c r="P77" s="99"/>
      <c r="Q77" s="99"/>
      <c r="R77" s="99"/>
      <c r="S77" s="99"/>
      <c r="T77" s="99"/>
      <c r="U77" s="99"/>
      <c r="V77" s="99"/>
      <c r="W77" s="99"/>
      <c r="X77" s="99"/>
      <c r="Y77" s="99"/>
      <c r="Z77" s="99"/>
      <c r="AA77" s="99"/>
      <c r="AB77" s="99"/>
      <c r="AC77" s="99"/>
      <c r="AD77" s="99"/>
      <c r="AE77" s="99"/>
      <c r="AF77" s="99"/>
      <c r="AG77" s="99"/>
      <c r="AH77" s="99"/>
    </row>
    <row r="78" spans="3:34">
      <c r="C78" s="3" t="s">
        <v>86</v>
      </c>
      <c r="D78" s="3" t="s">
        <v>130</v>
      </c>
      <c r="E78" s="3" t="s">
        <v>131</v>
      </c>
      <c r="F78" s="3" t="s">
        <v>628</v>
      </c>
      <c r="G78" s="101" t="s">
        <v>524</v>
      </c>
      <c r="H78" s="101" t="s">
        <v>524</v>
      </c>
      <c r="I78" s="101" t="s">
        <v>524</v>
      </c>
      <c r="J78" s="101" t="s">
        <v>524</v>
      </c>
      <c r="K78" s="214">
        <v>7</v>
      </c>
      <c r="L78" s="214">
        <v>8</v>
      </c>
      <c r="M78" s="214">
        <v>5</v>
      </c>
      <c r="N78" s="214">
        <v>17</v>
      </c>
      <c r="O78" s="214">
        <v>12</v>
      </c>
      <c r="P78" s="99"/>
      <c r="Q78" s="99"/>
      <c r="R78" s="99"/>
      <c r="S78" s="99"/>
      <c r="T78" s="99"/>
      <c r="U78" s="99"/>
      <c r="V78" s="99"/>
      <c r="W78" s="99"/>
      <c r="X78" s="99"/>
      <c r="Y78" s="99"/>
      <c r="Z78" s="99"/>
      <c r="AA78" s="99"/>
      <c r="AB78" s="99"/>
      <c r="AC78" s="99"/>
      <c r="AD78" s="99"/>
      <c r="AE78" s="99"/>
      <c r="AF78" s="99"/>
      <c r="AG78" s="99"/>
      <c r="AH78" s="99"/>
    </row>
    <row r="79" spans="3:34">
      <c r="C79" s="3" t="s">
        <v>86</v>
      </c>
      <c r="D79" s="3" t="s">
        <v>132</v>
      </c>
      <c r="E79" s="3" t="s">
        <v>133</v>
      </c>
      <c r="F79" s="3" t="s">
        <v>628</v>
      </c>
      <c r="G79" s="101" t="s">
        <v>524</v>
      </c>
      <c r="H79" s="101" t="s">
        <v>524</v>
      </c>
      <c r="I79" s="101" t="s">
        <v>524</v>
      </c>
      <c r="J79" s="101" t="s">
        <v>524</v>
      </c>
      <c r="K79" s="214">
        <v>14</v>
      </c>
      <c r="L79" s="214">
        <v>15</v>
      </c>
      <c r="M79" s="214">
        <v>10</v>
      </c>
      <c r="N79" s="214">
        <v>13</v>
      </c>
      <c r="O79" s="214">
        <v>9</v>
      </c>
      <c r="P79" s="99"/>
      <c r="Q79" s="99"/>
      <c r="R79" s="99"/>
      <c r="S79" s="99"/>
      <c r="T79" s="99"/>
      <c r="U79" s="99"/>
      <c r="V79" s="99"/>
      <c r="W79" s="99"/>
      <c r="X79" s="99"/>
      <c r="Y79" s="99"/>
      <c r="Z79" s="99"/>
      <c r="AA79" s="99"/>
      <c r="AB79" s="99"/>
      <c r="AC79" s="99"/>
      <c r="AD79" s="99"/>
      <c r="AE79" s="99"/>
      <c r="AF79" s="99"/>
      <c r="AG79" s="99"/>
      <c r="AH79" s="99"/>
    </row>
    <row r="80" spans="3:34">
      <c r="C80" s="3" t="s">
        <v>86</v>
      </c>
      <c r="D80" s="3" t="s">
        <v>134</v>
      </c>
      <c r="E80" s="3" t="s">
        <v>135</v>
      </c>
      <c r="F80" s="3" t="s">
        <v>628</v>
      </c>
      <c r="G80" s="101" t="s">
        <v>524</v>
      </c>
      <c r="H80" s="101" t="s">
        <v>524</v>
      </c>
      <c r="I80" s="101" t="s">
        <v>524</v>
      </c>
      <c r="J80" s="101" t="s">
        <v>524</v>
      </c>
      <c r="K80" s="214">
        <v>18</v>
      </c>
      <c r="L80" s="214">
        <v>20</v>
      </c>
      <c r="M80" s="214">
        <v>19</v>
      </c>
      <c r="N80" s="214">
        <v>21</v>
      </c>
      <c r="O80" s="214">
        <v>21</v>
      </c>
      <c r="P80" s="99"/>
      <c r="Q80" s="99"/>
      <c r="R80" s="99"/>
      <c r="S80" s="99"/>
      <c r="T80" s="99"/>
      <c r="U80" s="99"/>
      <c r="V80" s="99"/>
      <c r="W80" s="99"/>
      <c r="X80" s="99"/>
      <c r="Y80" s="99"/>
      <c r="Z80" s="99"/>
      <c r="AA80" s="99"/>
      <c r="AB80" s="99"/>
      <c r="AC80" s="99"/>
      <c r="AD80" s="99"/>
      <c r="AE80" s="99"/>
      <c r="AF80" s="99"/>
      <c r="AG80" s="99"/>
      <c r="AH80" s="99"/>
    </row>
    <row r="81" spans="3:34">
      <c r="C81" s="3" t="s">
        <v>86</v>
      </c>
      <c r="D81" s="3" t="s">
        <v>136</v>
      </c>
      <c r="E81" s="3" t="s">
        <v>137</v>
      </c>
      <c r="F81" s="3" t="s">
        <v>628</v>
      </c>
      <c r="G81" s="101" t="s">
        <v>524</v>
      </c>
      <c r="H81" s="101" t="s">
        <v>524</v>
      </c>
      <c r="I81" s="101" t="s">
        <v>524</v>
      </c>
      <c r="J81" s="101" t="s">
        <v>524</v>
      </c>
      <c r="K81" s="214">
        <v>10</v>
      </c>
      <c r="L81" s="214">
        <v>14</v>
      </c>
      <c r="M81" s="214">
        <v>16</v>
      </c>
      <c r="N81" s="214">
        <v>20</v>
      </c>
      <c r="O81" s="214">
        <v>15</v>
      </c>
      <c r="P81" s="99"/>
      <c r="Q81" s="99"/>
      <c r="R81" s="99"/>
      <c r="S81" s="99"/>
      <c r="T81" s="99"/>
      <c r="U81" s="99"/>
      <c r="V81" s="99"/>
      <c r="W81" s="99"/>
      <c r="X81" s="99"/>
      <c r="Y81" s="99"/>
      <c r="Z81" s="99"/>
      <c r="AA81" s="99"/>
      <c r="AB81" s="99"/>
      <c r="AC81" s="99"/>
      <c r="AD81" s="99"/>
      <c r="AE81" s="99"/>
      <c r="AF81" s="99"/>
      <c r="AG81" s="99"/>
      <c r="AH81" s="99"/>
    </row>
    <row r="82" spans="3:34">
      <c r="C82" s="3" t="s">
        <v>86</v>
      </c>
      <c r="D82" s="3" t="s">
        <v>138</v>
      </c>
      <c r="E82" s="3" t="s">
        <v>139</v>
      </c>
      <c r="F82" s="3" t="s">
        <v>628</v>
      </c>
      <c r="G82" s="101" t="s">
        <v>524</v>
      </c>
      <c r="H82" s="101" t="s">
        <v>524</v>
      </c>
      <c r="I82" s="101" t="s">
        <v>524</v>
      </c>
      <c r="J82" s="101" t="s">
        <v>524</v>
      </c>
      <c r="K82" s="214">
        <v>13</v>
      </c>
      <c r="L82" s="214">
        <v>13</v>
      </c>
      <c r="M82" s="214">
        <v>15</v>
      </c>
      <c r="N82" s="214">
        <v>18</v>
      </c>
      <c r="O82" s="214">
        <v>6</v>
      </c>
      <c r="P82" s="99"/>
      <c r="Q82" s="99"/>
      <c r="R82" s="99"/>
      <c r="S82" s="99"/>
      <c r="T82" s="99"/>
      <c r="U82" s="99"/>
      <c r="V82" s="99"/>
      <c r="W82" s="99"/>
      <c r="X82" s="99"/>
      <c r="Y82" s="99"/>
      <c r="Z82" s="99"/>
      <c r="AA82" s="99"/>
      <c r="AB82" s="99"/>
      <c r="AC82" s="99"/>
      <c r="AD82" s="99"/>
      <c r="AE82" s="99"/>
      <c r="AF82" s="99"/>
      <c r="AG82" s="99"/>
      <c r="AH82" s="99"/>
    </row>
    <row r="83" spans="3:34">
      <c r="C83" s="3" t="s">
        <v>86</v>
      </c>
      <c r="D83" s="3" t="s">
        <v>140</v>
      </c>
      <c r="E83" s="3" t="s">
        <v>141</v>
      </c>
      <c r="F83" s="3" t="s">
        <v>628</v>
      </c>
      <c r="G83" s="101" t="s">
        <v>524</v>
      </c>
      <c r="H83" s="101" t="s">
        <v>524</v>
      </c>
      <c r="I83" s="101" t="s">
        <v>524</v>
      </c>
      <c r="J83" s="101" t="s">
        <v>524</v>
      </c>
      <c r="K83" s="214">
        <v>20</v>
      </c>
      <c r="L83" s="214">
        <v>17</v>
      </c>
      <c r="M83" s="214">
        <v>14</v>
      </c>
      <c r="N83" s="214">
        <v>15</v>
      </c>
      <c r="O83" s="214">
        <v>14</v>
      </c>
      <c r="P83" s="99"/>
      <c r="Q83" s="99"/>
      <c r="R83" s="99"/>
      <c r="S83" s="99"/>
      <c r="T83" s="99"/>
      <c r="U83" s="99"/>
      <c r="V83" s="99"/>
      <c r="W83" s="99"/>
      <c r="X83" s="99"/>
      <c r="Y83" s="99"/>
      <c r="Z83" s="99"/>
      <c r="AA83" s="99"/>
      <c r="AB83" s="99"/>
      <c r="AC83" s="99"/>
      <c r="AD83" s="99"/>
      <c r="AE83" s="99"/>
      <c r="AF83" s="99"/>
      <c r="AG83" s="99"/>
      <c r="AH83" s="99"/>
    </row>
    <row r="84" spans="3:34">
      <c r="C84" s="3" t="s">
        <v>86</v>
      </c>
      <c r="D84" s="3" t="s">
        <v>142</v>
      </c>
      <c r="E84" s="3" t="s">
        <v>143</v>
      </c>
      <c r="F84" s="3" t="s">
        <v>628</v>
      </c>
      <c r="G84" s="101" t="s">
        <v>524</v>
      </c>
      <c r="H84" s="101" t="s">
        <v>524</v>
      </c>
      <c r="I84" s="101" t="s">
        <v>524</v>
      </c>
      <c r="J84" s="101" t="s">
        <v>524</v>
      </c>
      <c r="K84" s="214">
        <v>11</v>
      </c>
      <c r="L84" s="214">
        <v>14</v>
      </c>
      <c r="M84" s="214">
        <v>9</v>
      </c>
      <c r="N84" s="214">
        <v>9</v>
      </c>
      <c r="O84" s="214">
        <v>9</v>
      </c>
      <c r="P84" s="99"/>
      <c r="Q84" s="99"/>
      <c r="R84" s="99"/>
      <c r="S84" s="99"/>
      <c r="T84" s="99"/>
      <c r="U84" s="99"/>
      <c r="V84" s="99"/>
      <c r="W84" s="99"/>
      <c r="X84" s="99"/>
      <c r="Y84" s="99"/>
      <c r="Z84" s="99"/>
      <c r="AA84" s="99"/>
      <c r="AB84" s="99"/>
      <c r="AC84" s="99"/>
      <c r="AD84" s="99"/>
      <c r="AE84" s="99"/>
      <c r="AF84" s="99"/>
      <c r="AG84" s="99"/>
      <c r="AH84" s="99"/>
    </row>
    <row r="85" spans="3:34">
      <c r="C85" s="3" t="s">
        <v>86</v>
      </c>
      <c r="D85" s="3" t="s">
        <v>144</v>
      </c>
      <c r="E85" s="3" t="s">
        <v>145</v>
      </c>
      <c r="F85" s="3" t="s">
        <v>628</v>
      </c>
      <c r="G85" s="101" t="s">
        <v>524</v>
      </c>
      <c r="H85" s="101" t="s">
        <v>524</v>
      </c>
      <c r="I85" s="101" t="s">
        <v>524</v>
      </c>
      <c r="J85" s="101" t="s">
        <v>524</v>
      </c>
      <c r="K85" s="214">
        <v>9</v>
      </c>
      <c r="L85" s="214">
        <v>10</v>
      </c>
      <c r="M85" s="214">
        <v>8</v>
      </c>
      <c r="N85" s="214">
        <v>6</v>
      </c>
      <c r="O85" s="214">
        <v>6</v>
      </c>
      <c r="P85" s="99"/>
      <c r="Q85" s="99"/>
      <c r="R85" s="99"/>
      <c r="S85" s="99"/>
      <c r="T85" s="99"/>
      <c r="U85" s="99"/>
      <c r="V85" s="99"/>
      <c r="W85" s="99"/>
      <c r="X85" s="99"/>
      <c r="Y85" s="99"/>
      <c r="Z85" s="99"/>
      <c r="AA85" s="99"/>
      <c r="AB85" s="99"/>
      <c r="AC85" s="99"/>
      <c r="AD85" s="99"/>
      <c r="AE85" s="99"/>
      <c r="AF85" s="99"/>
      <c r="AG85" s="99"/>
      <c r="AH85" s="99"/>
    </row>
    <row r="86" spans="3:34">
      <c r="C86" s="3" t="s">
        <v>86</v>
      </c>
      <c r="D86" s="3" t="s">
        <v>146</v>
      </c>
      <c r="E86" s="3" t="s">
        <v>147</v>
      </c>
      <c r="F86" s="3" t="s">
        <v>628</v>
      </c>
      <c r="G86" s="101" t="s">
        <v>524</v>
      </c>
      <c r="H86" s="101" t="s">
        <v>524</v>
      </c>
      <c r="I86" s="101" t="s">
        <v>524</v>
      </c>
      <c r="J86" s="101" t="s">
        <v>524</v>
      </c>
      <c r="K86" s="214">
        <v>11</v>
      </c>
      <c r="L86" s="214">
        <v>18</v>
      </c>
      <c r="M86" s="214">
        <v>22</v>
      </c>
      <c r="N86" s="214">
        <v>24</v>
      </c>
      <c r="O86" s="214">
        <v>12</v>
      </c>
      <c r="P86" s="99"/>
      <c r="Q86" s="99"/>
      <c r="R86" s="99"/>
      <c r="S86" s="99"/>
      <c r="T86" s="99"/>
      <c r="U86" s="99"/>
      <c r="V86" s="99"/>
      <c r="W86" s="99"/>
      <c r="X86" s="99"/>
      <c r="Y86" s="99"/>
      <c r="Z86" s="99"/>
      <c r="AA86" s="99"/>
      <c r="AB86" s="99"/>
      <c r="AC86" s="99"/>
      <c r="AD86" s="99"/>
      <c r="AE86" s="99"/>
      <c r="AF86" s="99"/>
      <c r="AG86" s="99"/>
      <c r="AH86" s="99"/>
    </row>
    <row r="87" spans="3:34">
      <c r="C87" s="3" t="s">
        <v>86</v>
      </c>
      <c r="D87" s="3" t="s">
        <v>148</v>
      </c>
      <c r="E87" s="3" t="s">
        <v>149</v>
      </c>
      <c r="F87" s="3" t="s">
        <v>628</v>
      </c>
      <c r="G87" s="101" t="s">
        <v>524</v>
      </c>
      <c r="H87" s="101" t="s">
        <v>524</v>
      </c>
      <c r="I87" s="101" t="s">
        <v>524</v>
      </c>
      <c r="J87" s="101" t="s">
        <v>524</v>
      </c>
      <c r="K87" s="214">
        <v>11</v>
      </c>
      <c r="L87" s="214">
        <v>11</v>
      </c>
      <c r="M87" s="214">
        <v>5</v>
      </c>
      <c r="N87" s="214">
        <v>3</v>
      </c>
      <c r="O87" s="214">
        <v>3</v>
      </c>
      <c r="P87" s="99"/>
      <c r="Q87" s="99"/>
      <c r="R87" s="99"/>
      <c r="S87" s="99"/>
      <c r="T87" s="99"/>
      <c r="U87" s="99"/>
      <c r="V87" s="99"/>
      <c r="W87" s="99"/>
      <c r="X87" s="99"/>
      <c r="Y87" s="99"/>
      <c r="Z87" s="99"/>
      <c r="AA87" s="99"/>
      <c r="AB87" s="99"/>
      <c r="AC87" s="99"/>
      <c r="AD87" s="99"/>
      <c r="AE87" s="99"/>
      <c r="AF87" s="99"/>
      <c r="AG87" s="99"/>
      <c r="AH87" s="99"/>
    </row>
    <row r="88" spans="3:34">
      <c r="C88" s="3" t="s">
        <v>86</v>
      </c>
      <c r="D88" s="3" t="s">
        <v>150</v>
      </c>
      <c r="E88" s="3" t="s">
        <v>151</v>
      </c>
      <c r="F88" s="3" t="s">
        <v>628</v>
      </c>
      <c r="G88" s="101" t="s">
        <v>524</v>
      </c>
      <c r="H88" s="101" t="s">
        <v>524</v>
      </c>
      <c r="I88" s="101" t="s">
        <v>524</v>
      </c>
      <c r="J88" s="101" t="s">
        <v>524</v>
      </c>
      <c r="K88" s="214">
        <v>4</v>
      </c>
      <c r="L88" s="214">
        <v>5</v>
      </c>
      <c r="M88" s="214">
        <v>7</v>
      </c>
      <c r="N88" s="214">
        <v>8</v>
      </c>
      <c r="O88" s="214">
        <v>9</v>
      </c>
      <c r="P88" s="99"/>
      <c r="Q88" s="99"/>
      <c r="R88" s="99"/>
      <c r="S88" s="99"/>
      <c r="T88" s="99"/>
      <c r="U88" s="99"/>
      <c r="V88" s="99"/>
      <c r="W88" s="99"/>
      <c r="X88" s="99"/>
      <c r="Y88" s="99"/>
      <c r="Z88" s="99"/>
      <c r="AA88" s="99"/>
      <c r="AB88" s="99"/>
      <c r="AC88" s="99"/>
      <c r="AD88" s="99"/>
      <c r="AE88" s="99"/>
      <c r="AF88" s="99"/>
      <c r="AG88" s="99"/>
      <c r="AH88" s="99"/>
    </row>
    <row r="89" spans="3:34">
      <c r="C89" s="3" t="s">
        <v>86</v>
      </c>
      <c r="D89" s="3" t="s">
        <v>152</v>
      </c>
      <c r="E89" s="3" t="s">
        <v>153</v>
      </c>
      <c r="F89" s="3" t="s">
        <v>628</v>
      </c>
      <c r="G89" s="101" t="s">
        <v>524</v>
      </c>
      <c r="H89" s="101" t="s">
        <v>524</v>
      </c>
      <c r="I89" s="101" t="s">
        <v>524</v>
      </c>
      <c r="J89" s="101" t="s">
        <v>524</v>
      </c>
      <c r="K89" s="214">
        <v>13</v>
      </c>
      <c r="L89" s="214">
        <v>14</v>
      </c>
      <c r="M89" s="214">
        <v>15</v>
      </c>
      <c r="N89" s="214">
        <v>18</v>
      </c>
      <c r="O89" s="214">
        <v>19</v>
      </c>
      <c r="P89" s="99"/>
      <c r="Q89" s="99"/>
      <c r="R89" s="99"/>
      <c r="S89" s="99"/>
      <c r="T89" s="99"/>
      <c r="U89" s="99"/>
      <c r="V89" s="99"/>
      <c r="W89" s="99"/>
      <c r="X89" s="99"/>
      <c r="Y89" s="99"/>
      <c r="Z89" s="99"/>
      <c r="AA89" s="99"/>
      <c r="AB89" s="99"/>
      <c r="AC89" s="99"/>
      <c r="AD89" s="99"/>
      <c r="AE89" s="99"/>
      <c r="AF89" s="99"/>
      <c r="AG89" s="99"/>
      <c r="AH89" s="99"/>
    </row>
    <row r="90" spans="3:34">
      <c r="C90" s="3" t="s">
        <v>86</v>
      </c>
      <c r="D90" s="3" t="s">
        <v>154</v>
      </c>
      <c r="E90" s="3" t="s">
        <v>155</v>
      </c>
      <c r="F90" s="3" t="s">
        <v>628</v>
      </c>
      <c r="G90" s="101" t="s">
        <v>524</v>
      </c>
      <c r="H90" s="101" t="s">
        <v>524</v>
      </c>
      <c r="I90" s="101" t="s">
        <v>524</v>
      </c>
      <c r="J90" s="101" t="s">
        <v>524</v>
      </c>
      <c r="K90" s="214">
        <v>1</v>
      </c>
      <c r="L90" s="214" t="s">
        <v>632</v>
      </c>
      <c r="M90" s="214" t="s">
        <v>632</v>
      </c>
      <c r="N90" s="214">
        <v>2</v>
      </c>
      <c r="O90" s="214">
        <v>3</v>
      </c>
      <c r="P90" s="99"/>
      <c r="Q90" s="99"/>
      <c r="R90" s="99"/>
      <c r="S90" s="99"/>
      <c r="T90" s="99"/>
      <c r="U90" s="99"/>
      <c r="V90" s="99"/>
      <c r="W90" s="99"/>
      <c r="X90" s="99"/>
      <c r="Y90" s="99"/>
      <c r="Z90" s="99"/>
      <c r="AA90" s="99"/>
      <c r="AB90" s="99"/>
      <c r="AC90" s="99"/>
      <c r="AD90" s="99"/>
      <c r="AE90" s="99"/>
      <c r="AF90" s="99"/>
      <c r="AG90" s="99"/>
      <c r="AH90" s="99"/>
    </row>
    <row r="91" spans="3:34">
      <c r="C91" s="3" t="s">
        <v>86</v>
      </c>
      <c r="D91" s="3" t="s">
        <v>156</v>
      </c>
      <c r="E91" s="3" t="s">
        <v>157</v>
      </c>
      <c r="F91" s="3" t="s">
        <v>628</v>
      </c>
      <c r="G91" s="101" t="s">
        <v>524</v>
      </c>
      <c r="H91" s="101" t="s">
        <v>524</v>
      </c>
      <c r="I91" s="101" t="s">
        <v>524</v>
      </c>
      <c r="J91" s="101" t="s">
        <v>524</v>
      </c>
      <c r="K91" s="214">
        <v>4</v>
      </c>
      <c r="L91" s="214">
        <v>1</v>
      </c>
      <c r="M91" s="214">
        <v>3</v>
      </c>
      <c r="N91" s="214" t="s">
        <v>632</v>
      </c>
      <c r="O91" s="214" t="s">
        <v>632</v>
      </c>
      <c r="P91" s="99"/>
      <c r="Q91" s="99"/>
      <c r="R91" s="99"/>
      <c r="S91" s="99"/>
      <c r="T91" s="99"/>
      <c r="U91" s="99"/>
      <c r="V91" s="99"/>
      <c r="W91" s="99"/>
      <c r="X91" s="99"/>
      <c r="Y91" s="99"/>
      <c r="Z91" s="99"/>
      <c r="AA91" s="99"/>
      <c r="AB91" s="99"/>
      <c r="AC91" s="99"/>
      <c r="AD91" s="99"/>
      <c r="AE91" s="99"/>
      <c r="AF91" s="99"/>
      <c r="AG91" s="99"/>
      <c r="AH91" s="99"/>
    </row>
    <row r="92" spans="3:34">
      <c r="C92" s="3" t="s">
        <v>86</v>
      </c>
      <c r="D92" s="3" t="s">
        <v>158</v>
      </c>
      <c r="E92" s="3" t="s">
        <v>159</v>
      </c>
      <c r="F92" s="3" t="s">
        <v>628</v>
      </c>
      <c r="G92" s="101" t="s">
        <v>524</v>
      </c>
      <c r="H92" s="101" t="s">
        <v>524</v>
      </c>
      <c r="I92" s="101" t="s">
        <v>524</v>
      </c>
      <c r="J92" s="101" t="s">
        <v>524</v>
      </c>
      <c r="K92" s="214">
        <v>3</v>
      </c>
      <c r="L92" s="214">
        <v>2</v>
      </c>
      <c r="M92" s="214">
        <v>3</v>
      </c>
      <c r="N92" s="214">
        <v>6</v>
      </c>
      <c r="O92" s="214">
        <v>3</v>
      </c>
      <c r="P92" s="99"/>
      <c r="Q92" s="99"/>
      <c r="R92" s="99"/>
      <c r="S92" s="99"/>
      <c r="T92" s="99"/>
      <c r="U92" s="99"/>
      <c r="V92" s="99"/>
      <c r="W92" s="99"/>
      <c r="X92" s="99"/>
      <c r="Y92" s="99"/>
      <c r="Z92" s="99"/>
      <c r="AA92" s="99"/>
      <c r="AB92" s="99"/>
      <c r="AC92" s="99"/>
      <c r="AD92" s="99"/>
      <c r="AE92" s="99"/>
      <c r="AF92" s="99"/>
      <c r="AG92" s="99"/>
      <c r="AH92" s="99"/>
    </row>
    <row r="93" spans="3:34">
      <c r="C93" s="3" t="s">
        <v>86</v>
      </c>
      <c r="D93" s="3" t="s">
        <v>160</v>
      </c>
      <c r="E93" s="3" t="s">
        <v>161</v>
      </c>
      <c r="F93" s="3" t="s">
        <v>628</v>
      </c>
      <c r="G93" s="101" t="s">
        <v>524</v>
      </c>
      <c r="H93" s="101" t="s">
        <v>524</v>
      </c>
      <c r="I93" s="101" t="s">
        <v>524</v>
      </c>
      <c r="J93" s="101" t="s">
        <v>524</v>
      </c>
      <c r="K93" s="214">
        <v>7</v>
      </c>
      <c r="L93" s="214">
        <v>9</v>
      </c>
      <c r="M93" s="214">
        <v>12</v>
      </c>
      <c r="N93" s="214">
        <v>9</v>
      </c>
      <c r="O93" s="214">
        <v>9</v>
      </c>
      <c r="P93" s="99"/>
      <c r="Q93" s="99"/>
      <c r="R93" s="99"/>
      <c r="S93" s="99"/>
      <c r="T93" s="99"/>
      <c r="U93" s="99"/>
      <c r="V93" s="99"/>
      <c r="W93" s="99"/>
      <c r="X93" s="99"/>
      <c r="Y93" s="99"/>
      <c r="Z93" s="99"/>
      <c r="AA93" s="99"/>
      <c r="AB93" s="99"/>
      <c r="AC93" s="99"/>
      <c r="AD93" s="99"/>
      <c r="AE93" s="99"/>
      <c r="AF93" s="99"/>
      <c r="AG93" s="99"/>
      <c r="AH93" s="99"/>
    </row>
    <row r="94" spans="3:34">
      <c r="C94" s="3" t="s">
        <v>86</v>
      </c>
      <c r="D94" s="3" t="s">
        <v>162</v>
      </c>
      <c r="E94" s="3" t="s">
        <v>163</v>
      </c>
      <c r="F94" s="3" t="s">
        <v>628</v>
      </c>
      <c r="G94" s="101" t="s">
        <v>524</v>
      </c>
      <c r="H94" s="101" t="s">
        <v>524</v>
      </c>
      <c r="I94" s="101" t="s">
        <v>524</v>
      </c>
      <c r="J94" s="101" t="s">
        <v>524</v>
      </c>
      <c r="K94" s="214">
        <v>8</v>
      </c>
      <c r="L94" s="214">
        <v>7</v>
      </c>
      <c r="M94" s="214">
        <v>6</v>
      </c>
      <c r="N94" s="214">
        <v>10</v>
      </c>
      <c r="O94" s="214">
        <v>11</v>
      </c>
      <c r="P94" s="99"/>
      <c r="Q94" s="99"/>
      <c r="R94" s="99"/>
      <c r="S94" s="99"/>
      <c r="T94" s="99"/>
      <c r="U94" s="99"/>
      <c r="V94" s="99"/>
      <c r="W94" s="99"/>
      <c r="X94" s="99"/>
      <c r="Y94" s="99"/>
      <c r="Z94" s="99"/>
      <c r="AA94" s="99"/>
      <c r="AB94" s="99"/>
      <c r="AC94" s="99"/>
      <c r="AD94" s="99"/>
      <c r="AE94" s="99"/>
      <c r="AF94" s="99"/>
      <c r="AG94" s="99"/>
      <c r="AH94" s="99"/>
    </row>
    <row r="95" spans="3:34">
      <c r="C95" s="3" t="s">
        <v>86</v>
      </c>
      <c r="D95" s="3" t="s">
        <v>164</v>
      </c>
      <c r="E95" s="3" t="s">
        <v>165</v>
      </c>
      <c r="F95" s="3" t="s">
        <v>628</v>
      </c>
      <c r="G95" s="101" t="s">
        <v>524</v>
      </c>
      <c r="H95" s="101" t="s">
        <v>524</v>
      </c>
      <c r="I95" s="101" t="s">
        <v>524</v>
      </c>
      <c r="J95" s="101" t="s">
        <v>524</v>
      </c>
      <c r="K95" s="214">
        <v>9</v>
      </c>
      <c r="L95" s="214">
        <v>5</v>
      </c>
      <c r="M95" s="214">
        <v>8</v>
      </c>
      <c r="N95" s="214">
        <v>11</v>
      </c>
      <c r="O95" s="214">
        <v>9</v>
      </c>
      <c r="P95" s="99"/>
      <c r="Q95" s="99"/>
      <c r="R95" s="99"/>
      <c r="S95" s="99"/>
      <c r="T95" s="99"/>
      <c r="U95" s="99"/>
      <c r="V95" s="99"/>
      <c r="W95" s="99"/>
      <c r="X95" s="99"/>
      <c r="Y95" s="99"/>
      <c r="Z95" s="99"/>
      <c r="AA95" s="99"/>
      <c r="AB95" s="99"/>
      <c r="AC95" s="99"/>
      <c r="AD95" s="99"/>
      <c r="AE95" s="99"/>
      <c r="AF95" s="99"/>
      <c r="AG95" s="99"/>
      <c r="AH95" s="99"/>
    </row>
    <row r="96" spans="3:34">
      <c r="C96" s="3" t="s">
        <v>86</v>
      </c>
      <c r="D96" s="3" t="s">
        <v>166</v>
      </c>
      <c r="E96" s="3" t="s">
        <v>167</v>
      </c>
      <c r="F96" s="3" t="s">
        <v>628</v>
      </c>
      <c r="G96" s="101" t="s">
        <v>524</v>
      </c>
      <c r="H96" s="101" t="s">
        <v>524</v>
      </c>
      <c r="I96" s="101" t="s">
        <v>524</v>
      </c>
      <c r="J96" s="101" t="s">
        <v>524</v>
      </c>
      <c r="K96" s="214">
        <v>7</v>
      </c>
      <c r="L96" s="214">
        <v>7</v>
      </c>
      <c r="M96" s="214">
        <v>10</v>
      </c>
      <c r="N96" s="214">
        <v>9</v>
      </c>
      <c r="O96" s="214">
        <v>6</v>
      </c>
      <c r="P96" s="99"/>
      <c r="Q96" s="99"/>
      <c r="R96" s="99"/>
      <c r="S96" s="99"/>
      <c r="T96" s="99"/>
      <c r="U96" s="99"/>
      <c r="V96" s="99"/>
      <c r="W96" s="99"/>
      <c r="X96" s="99"/>
      <c r="Y96" s="99"/>
      <c r="Z96" s="99"/>
      <c r="AA96" s="99"/>
      <c r="AB96" s="99"/>
      <c r="AC96" s="99"/>
      <c r="AD96" s="99"/>
      <c r="AE96" s="99"/>
      <c r="AF96" s="99"/>
      <c r="AG96" s="99"/>
      <c r="AH96" s="99"/>
    </row>
    <row r="97" spans="3:34">
      <c r="C97" s="3" t="s">
        <v>86</v>
      </c>
      <c r="D97" s="3" t="s">
        <v>168</v>
      </c>
      <c r="E97" s="3" t="s">
        <v>169</v>
      </c>
      <c r="F97" s="3" t="s">
        <v>628</v>
      </c>
      <c r="G97" s="101" t="s">
        <v>524</v>
      </c>
      <c r="H97" s="101" t="s">
        <v>524</v>
      </c>
      <c r="I97" s="101" t="s">
        <v>524</v>
      </c>
      <c r="J97" s="101" t="s">
        <v>524</v>
      </c>
      <c r="K97" s="214">
        <v>28</v>
      </c>
      <c r="L97" s="214">
        <v>36</v>
      </c>
      <c r="M97" s="214">
        <v>35</v>
      </c>
      <c r="N97" s="214">
        <v>59</v>
      </c>
      <c r="O97" s="214">
        <v>63</v>
      </c>
      <c r="P97" s="99"/>
      <c r="Q97" s="99"/>
      <c r="R97" s="99"/>
      <c r="S97" s="99"/>
      <c r="T97" s="99"/>
      <c r="U97" s="99"/>
      <c r="V97" s="99"/>
      <c r="W97" s="99"/>
      <c r="X97" s="99"/>
      <c r="Y97" s="99"/>
      <c r="Z97" s="99"/>
      <c r="AA97" s="99"/>
      <c r="AB97" s="99"/>
      <c r="AC97" s="99"/>
      <c r="AD97" s="99"/>
      <c r="AE97" s="99"/>
      <c r="AF97" s="99"/>
      <c r="AG97" s="99"/>
      <c r="AH97" s="99"/>
    </row>
    <row r="98" spans="3:34">
      <c r="C98" s="3" t="s">
        <v>86</v>
      </c>
      <c r="D98" s="3" t="s">
        <v>170</v>
      </c>
      <c r="E98" s="3" t="s">
        <v>171</v>
      </c>
      <c r="F98" s="3" t="s">
        <v>628</v>
      </c>
      <c r="G98" s="101" t="s">
        <v>524</v>
      </c>
      <c r="H98" s="101" t="s">
        <v>524</v>
      </c>
      <c r="I98" s="101" t="s">
        <v>524</v>
      </c>
      <c r="J98" s="101" t="s">
        <v>524</v>
      </c>
      <c r="K98" s="214">
        <v>28</v>
      </c>
      <c r="L98" s="214">
        <v>26</v>
      </c>
      <c r="M98" s="214">
        <v>25</v>
      </c>
      <c r="N98" s="214">
        <v>19</v>
      </c>
      <c r="O98" s="214">
        <v>27</v>
      </c>
      <c r="P98" s="99"/>
      <c r="Q98" s="99"/>
      <c r="R98" s="99"/>
      <c r="S98" s="99"/>
      <c r="T98" s="99"/>
      <c r="U98" s="99"/>
      <c r="V98" s="99"/>
      <c r="W98" s="99"/>
      <c r="X98" s="99"/>
      <c r="Y98" s="99"/>
      <c r="Z98" s="99"/>
      <c r="AA98" s="99"/>
      <c r="AB98" s="99"/>
      <c r="AC98" s="99"/>
      <c r="AD98" s="99"/>
      <c r="AE98" s="99"/>
      <c r="AF98" s="99"/>
      <c r="AG98" s="99"/>
      <c r="AH98" s="99"/>
    </row>
    <row r="99" spans="3:34">
      <c r="C99" s="3" t="s">
        <v>86</v>
      </c>
      <c r="D99" s="3" t="s">
        <v>172</v>
      </c>
      <c r="E99" s="3" t="s">
        <v>173</v>
      </c>
      <c r="F99" s="3" t="s">
        <v>628</v>
      </c>
      <c r="G99" s="101" t="s">
        <v>524</v>
      </c>
      <c r="H99" s="101" t="s">
        <v>524</v>
      </c>
      <c r="I99" s="101" t="s">
        <v>524</v>
      </c>
      <c r="J99" s="101" t="s">
        <v>524</v>
      </c>
      <c r="K99" s="214">
        <v>5</v>
      </c>
      <c r="L99" s="214">
        <v>6</v>
      </c>
      <c r="M99" s="214">
        <v>5</v>
      </c>
      <c r="N99" s="214">
        <v>15</v>
      </c>
      <c r="O99" s="214">
        <v>16</v>
      </c>
      <c r="P99" s="99"/>
      <c r="Q99" s="99"/>
      <c r="R99" s="99"/>
      <c r="S99" s="99"/>
      <c r="T99" s="99"/>
      <c r="U99" s="99"/>
      <c r="V99" s="99"/>
      <c r="W99" s="99"/>
      <c r="X99" s="99"/>
      <c r="Y99" s="99"/>
      <c r="Z99" s="99"/>
      <c r="AA99" s="99"/>
      <c r="AB99" s="99"/>
      <c r="AC99" s="99"/>
      <c r="AD99" s="99"/>
      <c r="AE99" s="99"/>
      <c r="AF99" s="99"/>
      <c r="AG99" s="99"/>
      <c r="AH99" s="99"/>
    </row>
    <row r="100" spans="3:34">
      <c r="C100" s="3" t="s">
        <v>86</v>
      </c>
      <c r="D100" s="3" t="s">
        <v>174</v>
      </c>
      <c r="E100" s="3" t="s">
        <v>175</v>
      </c>
      <c r="F100" s="3" t="s">
        <v>628</v>
      </c>
      <c r="G100" s="101" t="s">
        <v>524</v>
      </c>
      <c r="H100" s="101" t="s">
        <v>524</v>
      </c>
      <c r="I100" s="101" t="s">
        <v>524</v>
      </c>
      <c r="J100" s="101" t="s">
        <v>524</v>
      </c>
      <c r="K100" s="214">
        <v>32</v>
      </c>
      <c r="L100" s="214">
        <v>27</v>
      </c>
      <c r="M100" s="214">
        <v>26</v>
      </c>
      <c r="N100" s="214">
        <v>39</v>
      </c>
      <c r="O100" s="214">
        <v>31</v>
      </c>
      <c r="P100" s="99"/>
      <c r="Q100" s="99"/>
      <c r="R100" s="99"/>
      <c r="S100" s="99"/>
      <c r="T100" s="99"/>
      <c r="U100" s="99"/>
      <c r="V100" s="99"/>
      <c r="W100" s="99"/>
      <c r="X100" s="99"/>
      <c r="Y100" s="99"/>
      <c r="Z100" s="99"/>
      <c r="AA100" s="99"/>
      <c r="AB100" s="99"/>
      <c r="AC100" s="99"/>
      <c r="AD100" s="99"/>
      <c r="AE100" s="99"/>
      <c r="AF100" s="99"/>
      <c r="AG100" s="99"/>
      <c r="AH100" s="99"/>
    </row>
    <row r="101" spans="3:34">
      <c r="C101" s="3" t="s">
        <v>86</v>
      </c>
      <c r="D101" s="3" t="s">
        <v>176</v>
      </c>
      <c r="E101" s="3" t="s">
        <v>177</v>
      </c>
      <c r="F101" s="3" t="s">
        <v>628</v>
      </c>
      <c r="G101" s="101" t="s">
        <v>524</v>
      </c>
      <c r="H101" s="101" t="s">
        <v>524</v>
      </c>
      <c r="I101" s="101" t="s">
        <v>524</v>
      </c>
      <c r="J101" s="101" t="s">
        <v>524</v>
      </c>
      <c r="K101" s="214">
        <v>6</v>
      </c>
      <c r="L101" s="214">
        <v>3</v>
      </c>
      <c r="M101" s="214">
        <v>4</v>
      </c>
      <c r="N101" s="214">
        <v>5</v>
      </c>
      <c r="O101" s="214">
        <v>9</v>
      </c>
      <c r="P101" s="99"/>
      <c r="Q101" s="99"/>
      <c r="R101" s="99"/>
      <c r="S101" s="99"/>
      <c r="T101" s="99"/>
      <c r="U101" s="99"/>
      <c r="V101" s="99"/>
      <c r="W101" s="99"/>
      <c r="X101" s="99"/>
      <c r="Y101" s="99"/>
      <c r="Z101" s="99"/>
      <c r="AA101" s="99"/>
      <c r="AB101" s="99"/>
      <c r="AC101" s="99"/>
      <c r="AD101" s="99"/>
      <c r="AE101" s="99"/>
      <c r="AF101" s="99"/>
      <c r="AG101" s="99"/>
      <c r="AH101" s="99"/>
    </row>
    <row r="102" spans="3:34">
      <c r="C102" s="3" t="s">
        <v>86</v>
      </c>
      <c r="D102" s="3" t="s">
        <v>178</v>
      </c>
      <c r="E102" s="3" t="s">
        <v>179</v>
      </c>
      <c r="F102" s="3" t="s">
        <v>628</v>
      </c>
      <c r="G102" s="101" t="s">
        <v>524</v>
      </c>
      <c r="H102" s="101" t="s">
        <v>524</v>
      </c>
      <c r="I102" s="101" t="s">
        <v>524</v>
      </c>
      <c r="J102" s="101" t="s">
        <v>524</v>
      </c>
      <c r="K102" s="214">
        <v>10</v>
      </c>
      <c r="L102" s="214">
        <v>15</v>
      </c>
      <c r="M102" s="214">
        <v>20</v>
      </c>
      <c r="N102" s="214">
        <v>16</v>
      </c>
      <c r="O102" s="214">
        <v>14</v>
      </c>
      <c r="P102" s="99"/>
      <c r="Q102" s="99"/>
      <c r="R102" s="99"/>
      <c r="S102" s="99"/>
      <c r="T102" s="99"/>
      <c r="U102" s="99"/>
      <c r="V102" s="99"/>
      <c r="W102" s="99"/>
      <c r="X102" s="99"/>
      <c r="Y102" s="99"/>
      <c r="Z102" s="99"/>
      <c r="AA102" s="99"/>
      <c r="AB102" s="99"/>
      <c r="AC102" s="99"/>
      <c r="AD102" s="99"/>
      <c r="AE102" s="99"/>
      <c r="AF102" s="99"/>
      <c r="AG102" s="99"/>
      <c r="AH102" s="99"/>
    </row>
    <row r="103" spans="3:34">
      <c r="C103" s="3" t="s">
        <v>86</v>
      </c>
      <c r="D103" s="3" t="s">
        <v>180</v>
      </c>
      <c r="E103" s="3" t="s">
        <v>181</v>
      </c>
      <c r="F103" s="3" t="s">
        <v>628</v>
      </c>
      <c r="G103" s="101" t="s">
        <v>524</v>
      </c>
      <c r="H103" s="101" t="s">
        <v>524</v>
      </c>
      <c r="I103" s="101" t="s">
        <v>524</v>
      </c>
      <c r="J103" s="101" t="s">
        <v>524</v>
      </c>
      <c r="K103" s="214">
        <v>25</v>
      </c>
      <c r="L103" s="214">
        <v>13</v>
      </c>
      <c r="M103" s="214">
        <v>11</v>
      </c>
      <c r="N103" s="214">
        <v>16</v>
      </c>
      <c r="O103" s="214">
        <v>6</v>
      </c>
      <c r="P103" s="99"/>
      <c r="Q103" s="99"/>
      <c r="R103" s="99"/>
      <c r="S103" s="99"/>
      <c r="T103" s="99"/>
      <c r="U103" s="99"/>
      <c r="V103" s="99"/>
      <c r="W103" s="99"/>
      <c r="X103" s="99"/>
      <c r="Y103" s="99"/>
      <c r="Z103" s="99"/>
      <c r="AA103" s="99"/>
      <c r="AB103" s="99"/>
      <c r="AC103" s="99"/>
      <c r="AD103" s="99"/>
      <c r="AE103" s="99"/>
      <c r="AF103" s="99"/>
      <c r="AG103" s="99"/>
      <c r="AH103" s="99"/>
    </row>
    <row r="104" spans="3:34">
      <c r="C104" s="3" t="s">
        <v>86</v>
      </c>
      <c r="D104" s="3" t="s">
        <v>182</v>
      </c>
      <c r="E104" s="3" t="s">
        <v>183</v>
      </c>
      <c r="F104" s="3" t="s">
        <v>628</v>
      </c>
      <c r="G104" s="101" t="s">
        <v>524</v>
      </c>
      <c r="H104" s="101" t="s">
        <v>524</v>
      </c>
      <c r="I104" s="101" t="s">
        <v>524</v>
      </c>
      <c r="J104" s="101" t="s">
        <v>524</v>
      </c>
      <c r="K104" s="214">
        <v>12</v>
      </c>
      <c r="L104" s="214">
        <v>16</v>
      </c>
      <c r="M104" s="214">
        <v>11</v>
      </c>
      <c r="N104" s="214">
        <v>12</v>
      </c>
      <c r="O104" s="214">
        <v>12</v>
      </c>
      <c r="P104" s="99"/>
      <c r="Q104" s="99"/>
      <c r="R104" s="99"/>
      <c r="S104" s="99"/>
      <c r="T104" s="99"/>
      <c r="U104" s="99"/>
      <c r="V104" s="99"/>
      <c r="W104" s="99"/>
      <c r="X104" s="99"/>
      <c r="Y104" s="99"/>
      <c r="Z104" s="99"/>
      <c r="AA104" s="99"/>
      <c r="AB104" s="99"/>
      <c r="AC104" s="99"/>
      <c r="AD104" s="99"/>
      <c r="AE104" s="99"/>
      <c r="AF104" s="99"/>
      <c r="AG104" s="99"/>
      <c r="AH104" s="99"/>
    </row>
    <row r="105" spans="3:34">
      <c r="C105" s="3" t="s">
        <v>86</v>
      </c>
      <c r="D105" s="3" t="s">
        <v>184</v>
      </c>
      <c r="E105" s="3" t="s">
        <v>185</v>
      </c>
      <c r="F105" s="3" t="s">
        <v>628</v>
      </c>
      <c r="G105" s="101" t="s">
        <v>524</v>
      </c>
      <c r="H105" s="101" t="s">
        <v>524</v>
      </c>
      <c r="I105" s="101" t="s">
        <v>524</v>
      </c>
      <c r="J105" s="101" t="s">
        <v>524</v>
      </c>
      <c r="K105" s="214">
        <v>4</v>
      </c>
      <c r="L105" s="214">
        <v>9</v>
      </c>
      <c r="M105" s="214">
        <v>11</v>
      </c>
      <c r="N105" s="214">
        <v>11</v>
      </c>
      <c r="O105" s="214">
        <v>16</v>
      </c>
      <c r="P105" s="99"/>
      <c r="Q105" s="99"/>
      <c r="R105" s="99"/>
      <c r="S105" s="99"/>
      <c r="T105" s="99"/>
      <c r="U105" s="99"/>
      <c r="V105" s="99"/>
      <c r="W105" s="99"/>
      <c r="X105" s="99"/>
      <c r="Y105" s="99"/>
      <c r="Z105" s="99"/>
      <c r="AA105" s="99"/>
      <c r="AB105" s="99"/>
      <c r="AC105" s="99"/>
      <c r="AD105" s="99"/>
      <c r="AE105" s="99"/>
      <c r="AF105" s="99"/>
      <c r="AG105" s="99"/>
      <c r="AH105" s="99"/>
    </row>
    <row r="106" spans="3:34">
      <c r="C106" s="3" t="s">
        <v>86</v>
      </c>
      <c r="D106" s="3" t="s">
        <v>186</v>
      </c>
      <c r="E106" s="3" t="s">
        <v>187</v>
      </c>
      <c r="F106" s="3" t="s">
        <v>628</v>
      </c>
      <c r="G106" s="101" t="s">
        <v>524</v>
      </c>
      <c r="H106" s="101" t="s">
        <v>524</v>
      </c>
      <c r="I106" s="101" t="s">
        <v>524</v>
      </c>
      <c r="J106" s="101" t="s">
        <v>524</v>
      </c>
      <c r="K106" s="214">
        <v>8</v>
      </c>
      <c r="L106" s="214">
        <v>9</v>
      </c>
      <c r="M106" s="214">
        <v>13</v>
      </c>
      <c r="N106" s="214">
        <v>12</v>
      </c>
      <c r="O106" s="214">
        <v>10</v>
      </c>
      <c r="P106" s="99"/>
      <c r="Q106" s="99"/>
      <c r="R106" s="99"/>
      <c r="S106" s="99"/>
      <c r="T106" s="99"/>
      <c r="U106" s="99"/>
      <c r="V106" s="99"/>
      <c r="W106" s="99"/>
      <c r="X106" s="99"/>
      <c r="Y106" s="99"/>
      <c r="Z106" s="99"/>
      <c r="AA106" s="99"/>
      <c r="AB106" s="99"/>
      <c r="AC106" s="99"/>
      <c r="AD106" s="99"/>
      <c r="AE106" s="99"/>
      <c r="AF106" s="99"/>
      <c r="AG106" s="99"/>
      <c r="AH106" s="99"/>
    </row>
    <row r="107" spans="3:34">
      <c r="C107" s="3" t="s">
        <v>86</v>
      </c>
      <c r="D107" s="3" t="s">
        <v>188</v>
      </c>
      <c r="E107" s="3" t="s">
        <v>189</v>
      </c>
      <c r="F107" s="3" t="s">
        <v>628</v>
      </c>
      <c r="G107" s="101" t="s">
        <v>524</v>
      </c>
      <c r="H107" s="101" t="s">
        <v>524</v>
      </c>
      <c r="I107" s="101" t="s">
        <v>524</v>
      </c>
      <c r="J107" s="101" t="s">
        <v>524</v>
      </c>
      <c r="K107" s="214" t="s">
        <v>632</v>
      </c>
      <c r="L107" s="214" t="s">
        <v>632</v>
      </c>
      <c r="M107" s="214" t="s">
        <v>632</v>
      </c>
      <c r="N107" s="214" t="s">
        <v>632</v>
      </c>
      <c r="O107" s="214" t="s">
        <v>632</v>
      </c>
      <c r="P107" s="99"/>
      <c r="Q107" s="99"/>
      <c r="R107" s="99"/>
      <c r="S107" s="99"/>
      <c r="T107" s="99"/>
      <c r="U107" s="99"/>
      <c r="V107" s="99"/>
      <c r="W107" s="99"/>
      <c r="X107" s="99"/>
      <c r="Y107" s="99"/>
      <c r="Z107" s="99"/>
      <c r="AA107" s="99"/>
      <c r="AB107" s="99"/>
      <c r="AC107" s="99"/>
      <c r="AD107" s="99"/>
      <c r="AE107" s="99"/>
      <c r="AF107" s="99"/>
      <c r="AG107" s="99"/>
      <c r="AH107" s="99"/>
    </row>
    <row r="108" spans="3:34">
      <c r="C108" s="3" t="s">
        <v>86</v>
      </c>
      <c r="D108" s="3" t="s">
        <v>190</v>
      </c>
      <c r="E108" s="3" t="s">
        <v>191</v>
      </c>
      <c r="F108" s="3" t="s">
        <v>628</v>
      </c>
      <c r="G108" s="101" t="s">
        <v>524</v>
      </c>
      <c r="H108" s="101" t="s">
        <v>524</v>
      </c>
      <c r="I108" s="101" t="s">
        <v>524</v>
      </c>
      <c r="J108" s="101" t="s">
        <v>524</v>
      </c>
      <c r="K108" s="214">
        <v>9</v>
      </c>
      <c r="L108" s="214">
        <v>12</v>
      </c>
      <c r="M108" s="214">
        <v>10</v>
      </c>
      <c r="N108" s="214">
        <v>6</v>
      </c>
      <c r="O108" s="214">
        <v>6</v>
      </c>
      <c r="P108" s="99"/>
      <c r="Q108" s="99"/>
      <c r="R108" s="99"/>
      <c r="S108" s="99"/>
      <c r="T108" s="99"/>
      <c r="U108" s="99"/>
      <c r="V108" s="99"/>
      <c r="W108" s="99"/>
      <c r="X108" s="99"/>
      <c r="Y108" s="99"/>
      <c r="Z108" s="99"/>
      <c r="AA108" s="99"/>
      <c r="AB108" s="99"/>
      <c r="AC108" s="99"/>
      <c r="AD108" s="99"/>
      <c r="AE108" s="99"/>
      <c r="AF108" s="99"/>
      <c r="AG108" s="99"/>
      <c r="AH108" s="99"/>
    </row>
    <row r="109" spans="3:34">
      <c r="C109" s="3" t="s">
        <v>86</v>
      </c>
      <c r="D109" s="3" t="s">
        <v>192</v>
      </c>
      <c r="E109" s="3" t="s">
        <v>193</v>
      </c>
      <c r="F109" s="3" t="s">
        <v>628</v>
      </c>
      <c r="G109" s="101" t="s">
        <v>524</v>
      </c>
      <c r="H109" s="101" t="s">
        <v>524</v>
      </c>
      <c r="I109" s="101" t="s">
        <v>524</v>
      </c>
      <c r="J109" s="101" t="s">
        <v>524</v>
      </c>
      <c r="K109" s="214">
        <v>5</v>
      </c>
      <c r="L109" s="214">
        <v>6</v>
      </c>
      <c r="M109" s="214">
        <v>9</v>
      </c>
      <c r="N109" s="214">
        <v>9</v>
      </c>
      <c r="O109" s="214">
        <v>15</v>
      </c>
      <c r="P109" s="99"/>
      <c r="Q109" s="99"/>
      <c r="R109" s="99"/>
      <c r="S109" s="99"/>
      <c r="T109" s="99"/>
      <c r="U109" s="99"/>
      <c r="V109" s="99"/>
      <c r="W109" s="99"/>
      <c r="X109" s="99"/>
      <c r="Y109" s="99"/>
      <c r="Z109" s="99"/>
      <c r="AA109" s="99"/>
      <c r="AB109" s="99"/>
      <c r="AC109" s="99"/>
      <c r="AD109" s="99"/>
      <c r="AE109" s="99"/>
      <c r="AF109" s="99"/>
      <c r="AG109" s="99"/>
      <c r="AH109" s="99"/>
    </row>
    <row r="110" spans="3:34">
      <c r="C110" s="3" t="s">
        <v>86</v>
      </c>
      <c r="D110" s="3" t="s">
        <v>194</v>
      </c>
      <c r="E110" s="3" t="s">
        <v>195</v>
      </c>
      <c r="F110" s="3" t="s">
        <v>628</v>
      </c>
      <c r="G110" s="101" t="s">
        <v>524</v>
      </c>
      <c r="H110" s="101" t="s">
        <v>524</v>
      </c>
      <c r="I110" s="101" t="s">
        <v>524</v>
      </c>
      <c r="J110" s="101" t="s">
        <v>524</v>
      </c>
      <c r="K110" s="214">
        <v>24</v>
      </c>
      <c r="L110" s="214">
        <v>32</v>
      </c>
      <c r="M110" s="214">
        <v>34</v>
      </c>
      <c r="N110" s="214">
        <v>42</v>
      </c>
      <c r="O110" s="214">
        <v>56</v>
      </c>
      <c r="P110" s="99"/>
      <c r="Q110" s="99"/>
      <c r="R110" s="99"/>
      <c r="S110" s="99"/>
      <c r="T110" s="99"/>
      <c r="U110" s="99"/>
      <c r="V110" s="99"/>
      <c r="W110" s="99"/>
      <c r="X110" s="99"/>
      <c r="Y110" s="99"/>
      <c r="Z110" s="99"/>
      <c r="AA110" s="99"/>
      <c r="AB110" s="99"/>
      <c r="AC110" s="99"/>
      <c r="AD110" s="99"/>
      <c r="AE110" s="99"/>
      <c r="AF110" s="99"/>
      <c r="AG110" s="99"/>
      <c r="AH110" s="99"/>
    </row>
    <row r="111" spans="3:34">
      <c r="C111" s="3" t="s">
        <v>86</v>
      </c>
      <c r="D111" s="3" t="s">
        <v>196</v>
      </c>
      <c r="E111" s="3" t="s">
        <v>197</v>
      </c>
      <c r="F111" s="3" t="s">
        <v>628</v>
      </c>
      <c r="G111" s="101" t="s">
        <v>524</v>
      </c>
      <c r="H111" s="101" t="s">
        <v>524</v>
      </c>
      <c r="I111" s="101" t="s">
        <v>524</v>
      </c>
      <c r="J111" s="101" t="s">
        <v>524</v>
      </c>
      <c r="K111" s="214">
        <v>8</v>
      </c>
      <c r="L111" s="214">
        <v>6</v>
      </c>
      <c r="M111" s="214">
        <v>4</v>
      </c>
      <c r="N111" s="214">
        <v>9</v>
      </c>
      <c r="O111" s="214">
        <v>21</v>
      </c>
      <c r="P111" s="99"/>
      <c r="Q111" s="99"/>
      <c r="R111" s="99"/>
      <c r="S111" s="99"/>
      <c r="T111" s="99"/>
      <c r="U111" s="99"/>
      <c r="V111" s="99"/>
      <c r="W111" s="99"/>
      <c r="X111" s="99"/>
      <c r="Y111" s="99"/>
      <c r="Z111" s="99"/>
      <c r="AA111" s="99"/>
      <c r="AB111" s="99"/>
      <c r="AC111" s="99"/>
      <c r="AD111" s="99"/>
      <c r="AE111" s="99"/>
      <c r="AF111" s="99"/>
      <c r="AG111" s="99"/>
      <c r="AH111" s="99"/>
    </row>
    <row r="112" spans="3:34">
      <c r="C112" s="3" t="s">
        <v>86</v>
      </c>
      <c r="D112" s="3" t="s">
        <v>198</v>
      </c>
      <c r="E112" s="3" t="s">
        <v>199</v>
      </c>
      <c r="F112" s="3" t="s">
        <v>628</v>
      </c>
      <c r="G112" s="101" t="s">
        <v>524</v>
      </c>
      <c r="H112" s="101" t="s">
        <v>524</v>
      </c>
      <c r="I112" s="101" t="s">
        <v>524</v>
      </c>
      <c r="J112" s="101" t="s">
        <v>524</v>
      </c>
      <c r="K112" s="214">
        <v>6</v>
      </c>
      <c r="L112" s="214">
        <v>3</v>
      </c>
      <c r="M112" s="214">
        <v>4</v>
      </c>
      <c r="N112" s="214">
        <v>7</v>
      </c>
      <c r="O112" s="214">
        <v>6</v>
      </c>
      <c r="P112" s="99"/>
      <c r="Q112" s="99"/>
      <c r="R112" s="99"/>
      <c r="S112" s="99"/>
      <c r="T112" s="99"/>
      <c r="U112" s="99"/>
      <c r="V112" s="99"/>
      <c r="W112" s="99"/>
      <c r="X112" s="99"/>
      <c r="Y112" s="99"/>
      <c r="Z112" s="99"/>
      <c r="AA112" s="99"/>
      <c r="AB112" s="99"/>
      <c r="AC112" s="99"/>
      <c r="AD112" s="99"/>
      <c r="AE112" s="99"/>
      <c r="AF112" s="99"/>
      <c r="AG112" s="99"/>
      <c r="AH112" s="99"/>
    </row>
    <row r="113" spans="3:34">
      <c r="C113" s="3" t="s">
        <v>86</v>
      </c>
      <c r="D113" s="3" t="s">
        <v>200</v>
      </c>
      <c r="E113" s="3" t="s">
        <v>201</v>
      </c>
      <c r="F113" s="3" t="s">
        <v>628</v>
      </c>
      <c r="G113" s="101" t="s">
        <v>524</v>
      </c>
      <c r="H113" s="101" t="s">
        <v>524</v>
      </c>
      <c r="I113" s="101" t="s">
        <v>524</v>
      </c>
      <c r="J113" s="101" t="s">
        <v>524</v>
      </c>
      <c r="K113" s="214">
        <v>29</v>
      </c>
      <c r="L113" s="214">
        <v>18</v>
      </c>
      <c r="M113" s="214">
        <v>17</v>
      </c>
      <c r="N113" s="214">
        <v>20</v>
      </c>
      <c r="O113" s="214">
        <v>27</v>
      </c>
      <c r="P113" s="99"/>
      <c r="Q113" s="99"/>
      <c r="R113" s="99"/>
      <c r="S113" s="99"/>
      <c r="T113" s="99"/>
      <c r="U113" s="99"/>
      <c r="V113" s="99"/>
      <c r="W113" s="99"/>
      <c r="X113" s="99"/>
      <c r="Y113" s="99"/>
      <c r="Z113" s="99"/>
      <c r="AA113" s="99"/>
      <c r="AB113" s="99"/>
      <c r="AC113" s="99"/>
      <c r="AD113" s="99"/>
      <c r="AE113" s="99"/>
      <c r="AF113" s="99"/>
      <c r="AG113" s="99"/>
      <c r="AH113" s="99"/>
    </row>
    <row r="114" spans="3:34">
      <c r="C114" s="3" t="s">
        <v>86</v>
      </c>
      <c r="D114" s="3" t="s">
        <v>202</v>
      </c>
      <c r="E114" s="3" t="s">
        <v>203</v>
      </c>
      <c r="F114" s="3" t="s">
        <v>628</v>
      </c>
      <c r="G114" s="101" t="s">
        <v>524</v>
      </c>
      <c r="H114" s="101" t="s">
        <v>524</v>
      </c>
      <c r="I114" s="101" t="s">
        <v>524</v>
      </c>
      <c r="J114" s="101" t="s">
        <v>524</v>
      </c>
      <c r="K114" s="214">
        <v>7</v>
      </c>
      <c r="L114" s="214">
        <v>10</v>
      </c>
      <c r="M114" s="214">
        <v>11</v>
      </c>
      <c r="N114" s="214">
        <v>13</v>
      </c>
      <c r="O114" s="214">
        <v>10</v>
      </c>
      <c r="P114" s="99"/>
      <c r="Q114" s="99"/>
      <c r="R114" s="99"/>
      <c r="S114" s="99"/>
      <c r="T114" s="99"/>
      <c r="U114" s="99"/>
      <c r="V114" s="99"/>
      <c r="W114" s="99"/>
      <c r="X114" s="99"/>
      <c r="Y114" s="99"/>
      <c r="Z114" s="99"/>
      <c r="AA114" s="99"/>
      <c r="AB114" s="99"/>
      <c r="AC114" s="99"/>
      <c r="AD114" s="99"/>
      <c r="AE114" s="99"/>
      <c r="AF114" s="99"/>
      <c r="AG114" s="99"/>
      <c r="AH114" s="99"/>
    </row>
    <row r="115" spans="3:34">
      <c r="C115" s="3" t="s">
        <v>86</v>
      </c>
      <c r="D115" s="3" t="s">
        <v>204</v>
      </c>
      <c r="E115" s="3" t="s">
        <v>205</v>
      </c>
      <c r="F115" s="3" t="s">
        <v>628</v>
      </c>
      <c r="G115" s="101" t="s">
        <v>524</v>
      </c>
      <c r="H115" s="101" t="s">
        <v>524</v>
      </c>
      <c r="I115" s="101" t="s">
        <v>524</v>
      </c>
      <c r="J115" s="101" t="s">
        <v>524</v>
      </c>
      <c r="K115" s="214">
        <v>47</v>
      </c>
      <c r="L115" s="214">
        <v>37</v>
      </c>
      <c r="M115" s="214">
        <v>48</v>
      </c>
      <c r="N115" s="214">
        <v>44</v>
      </c>
      <c r="O115" s="214">
        <v>37</v>
      </c>
      <c r="P115" s="99"/>
      <c r="Q115" s="99"/>
      <c r="R115" s="99"/>
      <c r="S115" s="99"/>
      <c r="T115" s="99"/>
      <c r="U115" s="99"/>
      <c r="V115" s="99"/>
      <c r="W115" s="99"/>
      <c r="X115" s="99"/>
      <c r="Y115" s="99"/>
      <c r="Z115" s="99"/>
      <c r="AA115" s="99"/>
      <c r="AB115" s="99"/>
      <c r="AC115" s="99"/>
      <c r="AD115" s="99"/>
      <c r="AE115" s="99"/>
      <c r="AF115" s="99"/>
      <c r="AG115" s="99"/>
      <c r="AH115" s="99"/>
    </row>
    <row r="116" spans="3:34">
      <c r="C116" s="3" t="s">
        <v>86</v>
      </c>
      <c r="D116" s="3" t="s">
        <v>206</v>
      </c>
      <c r="E116" s="3" t="s">
        <v>207</v>
      </c>
      <c r="F116" s="3" t="s">
        <v>628</v>
      </c>
      <c r="G116" s="101" t="s">
        <v>524</v>
      </c>
      <c r="H116" s="101" t="s">
        <v>524</v>
      </c>
      <c r="I116" s="101" t="s">
        <v>524</v>
      </c>
      <c r="J116" s="101" t="s">
        <v>524</v>
      </c>
      <c r="K116" s="214">
        <v>7</v>
      </c>
      <c r="L116" s="214">
        <v>11</v>
      </c>
      <c r="M116" s="214" t="s">
        <v>632</v>
      </c>
      <c r="N116" s="214">
        <v>6</v>
      </c>
      <c r="O116" s="214">
        <v>11</v>
      </c>
      <c r="P116" s="99"/>
      <c r="Q116" s="99"/>
      <c r="R116" s="99"/>
      <c r="S116" s="99"/>
      <c r="T116" s="99"/>
      <c r="U116" s="99"/>
      <c r="V116" s="99"/>
      <c r="W116" s="99"/>
      <c r="X116" s="99"/>
      <c r="Y116" s="99"/>
      <c r="Z116" s="99"/>
      <c r="AA116" s="99"/>
      <c r="AB116" s="99"/>
      <c r="AC116" s="99"/>
      <c r="AD116" s="99"/>
      <c r="AE116" s="99"/>
      <c r="AF116" s="99"/>
      <c r="AG116" s="99"/>
      <c r="AH116" s="99"/>
    </row>
    <row r="117" spans="3:34">
      <c r="C117" s="3" t="s">
        <v>86</v>
      </c>
      <c r="D117" s="3" t="s">
        <v>208</v>
      </c>
      <c r="E117" s="3" t="s">
        <v>209</v>
      </c>
      <c r="F117" s="3" t="s">
        <v>628</v>
      </c>
      <c r="G117" s="101" t="s">
        <v>524</v>
      </c>
      <c r="H117" s="101" t="s">
        <v>524</v>
      </c>
      <c r="I117" s="101" t="s">
        <v>524</v>
      </c>
      <c r="J117" s="101" t="s">
        <v>524</v>
      </c>
      <c r="K117" s="214">
        <v>9</v>
      </c>
      <c r="L117" s="214">
        <v>12</v>
      </c>
      <c r="M117" s="214">
        <v>7</v>
      </c>
      <c r="N117" s="214">
        <v>8</v>
      </c>
      <c r="O117" s="214">
        <v>6</v>
      </c>
      <c r="P117" s="99"/>
      <c r="Q117" s="99"/>
      <c r="R117" s="99"/>
      <c r="S117" s="99"/>
      <c r="T117" s="99"/>
      <c r="U117" s="99"/>
      <c r="V117" s="99"/>
      <c r="W117" s="99"/>
      <c r="X117" s="99"/>
      <c r="Y117" s="99"/>
      <c r="Z117" s="99"/>
      <c r="AA117" s="99"/>
      <c r="AB117" s="99"/>
      <c r="AC117" s="99"/>
      <c r="AD117" s="99"/>
      <c r="AE117" s="99"/>
      <c r="AF117" s="99"/>
      <c r="AG117" s="99"/>
      <c r="AH117" s="99"/>
    </row>
    <row r="118" spans="3:34">
      <c r="C118" s="3" t="s">
        <v>86</v>
      </c>
      <c r="D118" s="3" t="s">
        <v>210</v>
      </c>
      <c r="E118" s="3" t="s">
        <v>211</v>
      </c>
      <c r="F118" s="3" t="s">
        <v>628</v>
      </c>
      <c r="G118" s="101" t="s">
        <v>524</v>
      </c>
      <c r="H118" s="101" t="s">
        <v>524</v>
      </c>
      <c r="I118" s="101" t="s">
        <v>524</v>
      </c>
      <c r="J118" s="101" t="s">
        <v>524</v>
      </c>
      <c r="K118" s="214">
        <v>14</v>
      </c>
      <c r="L118" s="214">
        <v>3</v>
      </c>
      <c r="M118" s="214">
        <v>14</v>
      </c>
      <c r="N118" s="214">
        <v>18</v>
      </c>
      <c r="O118" s="214">
        <v>12</v>
      </c>
      <c r="P118" s="99"/>
      <c r="Q118" s="99"/>
      <c r="R118" s="99"/>
      <c r="S118" s="99"/>
      <c r="T118" s="99"/>
      <c r="U118" s="99"/>
      <c r="V118" s="99"/>
      <c r="W118" s="99"/>
      <c r="X118" s="99"/>
      <c r="Y118" s="99"/>
      <c r="Z118" s="99"/>
      <c r="AA118" s="99"/>
      <c r="AB118" s="99"/>
      <c r="AC118" s="99"/>
      <c r="AD118" s="99"/>
      <c r="AE118" s="99"/>
      <c r="AF118" s="99"/>
      <c r="AG118" s="99"/>
      <c r="AH118" s="99"/>
    </row>
    <row r="119" spans="3:34">
      <c r="C119" s="3" t="s">
        <v>86</v>
      </c>
      <c r="D119" s="3" t="s">
        <v>212</v>
      </c>
      <c r="E119" s="3" t="s">
        <v>213</v>
      </c>
      <c r="F119" s="3" t="s">
        <v>628</v>
      </c>
      <c r="G119" s="101" t="s">
        <v>524</v>
      </c>
      <c r="H119" s="101" t="s">
        <v>524</v>
      </c>
      <c r="I119" s="101" t="s">
        <v>524</v>
      </c>
      <c r="J119" s="101" t="s">
        <v>524</v>
      </c>
      <c r="K119" s="214">
        <v>1</v>
      </c>
      <c r="L119" s="214">
        <v>1</v>
      </c>
      <c r="M119" s="214">
        <v>9</v>
      </c>
      <c r="N119" s="214">
        <v>13</v>
      </c>
      <c r="O119" s="214">
        <v>15</v>
      </c>
      <c r="P119" s="99"/>
      <c r="Q119" s="99"/>
      <c r="R119" s="99"/>
      <c r="S119" s="99"/>
      <c r="T119" s="99"/>
      <c r="U119" s="99"/>
      <c r="V119" s="99"/>
      <c r="W119" s="99"/>
      <c r="X119" s="99"/>
      <c r="Y119" s="99"/>
      <c r="Z119" s="99"/>
      <c r="AA119" s="99"/>
      <c r="AB119" s="99"/>
      <c r="AC119" s="99"/>
      <c r="AD119" s="99"/>
      <c r="AE119" s="99"/>
      <c r="AF119" s="99"/>
      <c r="AG119" s="99"/>
      <c r="AH119" s="99"/>
    </row>
    <row r="120" spans="3:34">
      <c r="C120" s="3" t="s">
        <v>86</v>
      </c>
      <c r="D120" s="3" t="s">
        <v>214</v>
      </c>
      <c r="E120" s="3" t="s">
        <v>215</v>
      </c>
      <c r="F120" s="3" t="s">
        <v>628</v>
      </c>
      <c r="G120" s="101" t="s">
        <v>524</v>
      </c>
      <c r="H120" s="101" t="s">
        <v>524</v>
      </c>
      <c r="I120" s="101" t="s">
        <v>524</v>
      </c>
      <c r="J120" s="101" t="s">
        <v>524</v>
      </c>
      <c r="K120" s="214">
        <v>7</v>
      </c>
      <c r="L120" s="214">
        <v>18</v>
      </c>
      <c r="M120" s="214">
        <v>19</v>
      </c>
      <c r="N120" s="214">
        <v>16</v>
      </c>
      <c r="O120" s="214">
        <v>23</v>
      </c>
      <c r="P120" s="99"/>
      <c r="Q120" s="99"/>
      <c r="R120" s="99"/>
      <c r="S120" s="99"/>
      <c r="T120" s="99"/>
      <c r="U120" s="99"/>
      <c r="V120" s="99"/>
      <c r="W120" s="99"/>
      <c r="X120" s="99"/>
      <c r="Y120" s="99"/>
      <c r="Z120" s="99"/>
      <c r="AA120" s="99"/>
      <c r="AB120" s="99"/>
      <c r="AC120" s="99"/>
      <c r="AD120" s="99"/>
      <c r="AE120" s="99"/>
      <c r="AF120" s="99"/>
      <c r="AG120" s="99"/>
      <c r="AH120" s="99"/>
    </row>
    <row r="121" spans="3:34">
      <c r="C121" s="3" t="s">
        <v>86</v>
      </c>
      <c r="D121" s="3" t="s">
        <v>216</v>
      </c>
      <c r="E121" s="3" t="s">
        <v>217</v>
      </c>
      <c r="F121" s="3" t="s">
        <v>628</v>
      </c>
      <c r="G121" s="101" t="s">
        <v>524</v>
      </c>
      <c r="H121" s="101" t="s">
        <v>524</v>
      </c>
      <c r="I121" s="101" t="s">
        <v>524</v>
      </c>
      <c r="J121" s="101" t="s">
        <v>524</v>
      </c>
      <c r="K121" s="214">
        <v>13</v>
      </c>
      <c r="L121" s="214">
        <v>7</v>
      </c>
      <c r="M121" s="214">
        <v>16</v>
      </c>
      <c r="N121" s="214">
        <v>19</v>
      </c>
      <c r="O121" s="214">
        <v>22</v>
      </c>
      <c r="P121" s="99"/>
      <c r="Q121" s="99"/>
      <c r="R121" s="99"/>
      <c r="S121" s="99"/>
      <c r="T121" s="99"/>
      <c r="U121" s="99"/>
      <c r="V121" s="99"/>
      <c r="W121" s="99"/>
      <c r="X121" s="99"/>
      <c r="Y121" s="99"/>
      <c r="Z121" s="99"/>
      <c r="AA121" s="99"/>
      <c r="AB121" s="99"/>
      <c r="AC121" s="99"/>
      <c r="AD121" s="99"/>
      <c r="AE121" s="99"/>
      <c r="AF121" s="99"/>
      <c r="AG121" s="99"/>
      <c r="AH121" s="99"/>
    </row>
    <row r="122" spans="3:34">
      <c r="C122" s="3" t="s">
        <v>86</v>
      </c>
      <c r="D122" s="3" t="s">
        <v>218</v>
      </c>
      <c r="E122" s="3" t="s">
        <v>219</v>
      </c>
      <c r="F122" s="3" t="s">
        <v>628</v>
      </c>
      <c r="G122" s="101" t="s">
        <v>524</v>
      </c>
      <c r="H122" s="101" t="s">
        <v>524</v>
      </c>
      <c r="I122" s="101" t="s">
        <v>524</v>
      </c>
      <c r="J122" s="101" t="s">
        <v>524</v>
      </c>
      <c r="K122" s="214">
        <v>3</v>
      </c>
      <c r="L122" s="214">
        <v>1</v>
      </c>
      <c r="M122" s="214">
        <v>3</v>
      </c>
      <c r="N122" s="214">
        <v>5</v>
      </c>
      <c r="O122" s="214">
        <v>20</v>
      </c>
      <c r="P122" s="99"/>
      <c r="Q122" s="99"/>
      <c r="R122" s="99"/>
      <c r="S122" s="99"/>
      <c r="T122" s="99"/>
      <c r="U122" s="99"/>
      <c r="V122" s="99"/>
      <c r="W122" s="99"/>
      <c r="X122" s="99"/>
      <c r="Y122" s="99"/>
      <c r="Z122" s="99"/>
      <c r="AA122" s="99"/>
      <c r="AB122" s="99"/>
      <c r="AC122" s="99"/>
      <c r="AD122" s="99"/>
      <c r="AE122" s="99"/>
      <c r="AF122" s="99"/>
      <c r="AG122" s="99"/>
      <c r="AH122" s="99"/>
    </row>
    <row r="123" spans="3:34">
      <c r="C123" s="3" t="s">
        <v>86</v>
      </c>
      <c r="D123" s="3" t="s">
        <v>220</v>
      </c>
      <c r="E123" s="3" t="s">
        <v>221</v>
      </c>
      <c r="F123" s="3" t="s">
        <v>628</v>
      </c>
      <c r="G123" s="101" t="s">
        <v>524</v>
      </c>
      <c r="H123" s="101" t="s">
        <v>524</v>
      </c>
      <c r="I123" s="101" t="s">
        <v>524</v>
      </c>
      <c r="J123" s="101" t="s">
        <v>524</v>
      </c>
      <c r="K123" s="214">
        <v>3</v>
      </c>
      <c r="L123" s="214">
        <v>3</v>
      </c>
      <c r="M123" s="214">
        <v>2</v>
      </c>
      <c r="N123" s="214">
        <v>2</v>
      </c>
      <c r="O123" s="214">
        <v>8</v>
      </c>
      <c r="P123" s="99"/>
      <c r="Q123" s="99"/>
      <c r="R123" s="99"/>
      <c r="S123" s="99"/>
      <c r="T123" s="99"/>
      <c r="U123" s="99"/>
      <c r="V123" s="99"/>
      <c r="W123" s="99"/>
      <c r="X123" s="99"/>
      <c r="Y123" s="99"/>
      <c r="Z123" s="99"/>
      <c r="AA123" s="99"/>
      <c r="AB123" s="99"/>
      <c r="AC123" s="99"/>
      <c r="AD123" s="99"/>
      <c r="AE123" s="99"/>
      <c r="AF123" s="99"/>
      <c r="AG123" s="99"/>
      <c r="AH123" s="99"/>
    </row>
    <row r="124" spans="3:34">
      <c r="C124" s="3" t="s">
        <v>86</v>
      </c>
      <c r="D124" s="3" t="s">
        <v>222</v>
      </c>
      <c r="E124" s="3" t="s">
        <v>223</v>
      </c>
      <c r="F124" s="3" t="s">
        <v>628</v>
      </c>
      <c r="G124" s="101" t="s">
        <v>524</v>
      </c>
      <c r="H124" s="101" t="s">
        <v>524</v>
      </c>
      <c r="I124" s="101" t="s">
        <v>524</v>
      </c>
      <c r="J124" s="101" t="s">
        <v>524</v>
      </c>
      <c r="K124" s="214">
        <v>2</v>
      </c>
      <c r="L124" s="214" t="s">
        <v>632</v>
      </c>
      <c r="M124" s="214" t="s">
        <v>632</v>
      </c>
      <c r="N124" s="214">
        <v>2</v>
      </c>
      <c r="O124" s="214">
        <v>6</v>
      </c>
      <c r="P124" s="99"/>
      <c r="Q124" s="99"/>
      <c r="R124" s="99"/>
      <c r="S124" s="99"/>
      <c r="T124" s="99"/>
      <c r="U124" s="99"/>
      <c r="V124" s="99"/>
      <c r="W124" s="99"/>
      <c r="X124" s="99"/>
      <c r="Y124" s="99"/>
      <c r="Z124" s="99"/>
      <c r="AA124" s="99"/>
      <c r="AB124" s="99"/>
      <c r="AC124" s="99"/>
      <c r="AD124" s="99"/>
      <c r="AE124" s="99"/>
      <c r="AF124" s="99"/>
      <c r="AG124" s="99"/>
      <c r="AH124" s="99"/>
    </row>
    <row r="125" spans="3:34">
      <c r="C125" s="3" t="s">
        <v>86</v>
      </c>
      <c r="D125" s="3" t="s">
        <v>224</v>
      </c>
      <c r="E125" s="3" t="s">
        <v>225</v>
      </c>
      <c r="F125" s="3" t="s">
        <v>628</v>
      </c>
      <c r="G125" s="101" t="s">
        <v>524</v>
      </c>
      <c r="H125" s="101" t="s">
        <v>524</v>
      </c>
      <c r="I125" s="101" t="s">
        <v>524</v>
      </c>
      <c r="J125" s="101" t="s">
        <v>524</v>
      </c>
      <c r="K125" s="214">
        <v>18</v>
      </c>
      <c r="L125" s="214">
        <v>9</v>
      </c>
      <c r="M125" s="214">
        <v>7</v>
      </c>
      <c r="N125" s="214">
        <v>18</v>
      </c>
      <c r="O125" s="214">
        <v>18</v>
      </c>
      <c r="P125" s="99"/>
      <c r="Q125" s="99"/>
      <c r="R125" s="99"/>
      <c r="S125" s="99"/>
      <c r="T125" s="99"/>
      <c r="U125" s="99"/>
      <c r="V125" s="99"/>
      <c r="W125" s="99"/>
      <c r="X125" s="99"/>
      <c r="Y125" s="99"/>
      <c r="Z125" s="99"/>
      <c r="AA125" s="99"/>
      <c r="AB125" s="99"/>
      <c r="AC125" s="99"/>
      <c r="AD125" s="99"/>
      <c r="AE125" s="99"/>
      <c r="AF125" s="99"/>
      <c r="AG125" s="99"/>
      <c r="AH125" s="99"/>
    </row>
    <row r="126" spans="3:34">
      <c r="C126" s="3" t="s">
        <v>88</v>
      </c>
      <c r="D126" s="3" t="s">
        <v>226</v>
      </c>
      <c r="E126" s="3" t="s">
        <v>227</v>
      </c>
      <c r="F126" s="3" t="s">
        <v>628</v>
      </c>
      <c r="G126" s="101" t="s">
        <v>524</v>
      </c>
      <c r="H126" s="101" t="s">
        <v>524</v>
      </c>
      <c r="I126" s="101" t="s">
        <v>524</v>
      </c>
      <c r="J126" s="101" t="s">
        <v>524</v>
      </c>
      <c r="K126" s="214">
        <v>31</v>
      </c>
      <c r="L126" s="214">
        <v>20</v>
      </c>
      <c r="M126" s="214">
        <v>36</v>
      </c>
      <c r="N126" s="214">
        <v>38</v>
      </c>
      <c r="O126" s="214">
        <v>53</v>
      </c>
      <c r="P126" s="99"/>
      <c r="Q126" s="99"/>
      <c r="R126" s="99"/>
      <c r="S126" s="99"/>
      <c r="T126" s="99"/>
      <c r="U126" s="99"/>
      <c r="V126" s="99"/>
      <c r="W126" s="99"/>
      <c r="X126" s="99"/>
      <c r="Y126" s="99"/>
      <c r="Z126" s="99"/>
      <c r="AA126" s="99"/>
      <c r="AB126" s="99"/>
      <c r="AC126" s="99"/>
      <c r="AD126" s="99"/>
      <c r="AE126" s="99"/>
      <c r="AF126" s="99"/>
      <c r="AG126" s="99"/>
      <c r="AH126" s="99"/>
    </row>
    <row r="127" spans="3:34">
      <c r="C127" s="3" t="s">
        <v>88</v>
      </c>
      <c r="D127" s="3" t="s">
        <v>228</v>
      </c>
      <c r="E127" s="3" t="s">
        <v>229</v>
      </c>
      <c r="F127" s="3" t="s">
        <v>628</v>
      </c>
      <c r="G127" s="101" t="s">
        <v>524</v>
      </c>
      <c r="H127" s="101" t="s">
        <v>524</v>
      </c>
      <c r="I127" s="101" t="s">
        <v>524</v>
      </c>
      <c r="J127" s="101" t="s">
        <v>524</v>
      </c>
      <c r="K127" s="214">
        <v>1</v>
      </c>
      <c r="L127" s="214">
        <v>3</v>
      </c>
      <c r="M127" s="214">
        <v>14</v>
      </c>
      <c r="N127" s="214">
        <v>13</v>
      </c>
      <c r="O127" s="214">
        <v>4</v>
      </c>
      <c r="P127" s="99"/>
      <c r="Q127" s="99"/>
      <c r="R127" s="99"/>
      <c r="S127" s="99"/>
      <c r="T127" s="99"/>
      <c r="U127" s="99"/>
      <c r="V127" s="99"/>
      <c r="W127" s="99"/>
      <c r="X127" s="99"/>
      <c r="Y127" s="99"/>
      <c r="Z127" s="99"/>
      <c r="AA127" s="99"/>
      <c r="AB127" s="99"/>
      <c r="AC127" s="99"/>
      <c r="AD127" s="99"/>
      <c r="AE127" s="99"/>
      <c r="AF127" s="99"/>
      <c r="AG127" s="99"/>
      <c r="AH127" s="99"/>
    </row>
    <row r="128" spans="3:34">
      <c r="C128" s="3" t="s">
        <v>88</v>
      </c>
      <c r="D128" s="3" t="s">
        <v>230</v>
      </c>
      <c r="E128" s="3" t="s">
        <v>231</v>
      </c>
      <c r="F128" s="3" t="s">
        <v>628</v>
      </c>
      <c r="G128" s="101" t="s">
        <v>524</v>
      </c>
      <c r="H128" s="101" t="s">
        <v>524</v>
      </c>
      <c r="I128" s="101" t="s">
        <v>524</v>
      </c>
      <c r="J128" s="101" t="s">
        <v>524</v>
      </c>
      <c r="K128" s="214">
        <v>17</v>
      </c>
      <c r="L128" s="214">
        <v>9</v>
      </c>
      <c r="M128" s="214">
        <v>3</v>
      </c>
      <c r="N128" s="214">
        <v>1</v>
      </c>
      <c r="O128" s="214">
        <v>2</v>
      </c>
      <c r="P128" s="99"/>
      <c r="Q128" s="99"/>
      <c r="R128" s="99"/>
      <c r="S128" s="99"/>
      <c r="T128" s="99"/>
      <c r="U128" s="99"/>
      <c r="V128" s="99"/>
      <c r="W128" s="99"/>
      <c r="X128" s="99"/>
      <c r="Y128" s="99"/>
      <c r="Z128" s="99"/>
      <c r="AA128" s="99"/>
      <c r="AB128" s="99"/>
      <c r="AC128" s="99"/>
      <c r="AD128" s="99"/>
      <c r="AE128" s="99"/>
      <c r="AF128" s="99"/>
      <c r="AG128" s="99"/>
      <c r="AH128" s="99"/>
    </row>
    <row r="129" spans="3:34">
      <c r="C129" s="3" t="s">
        <v>88</v>
      </c>
      <c r="D129" s="3" t="s">
        <v>232</v>
      </c>
      <c r="E129" s="3" t="s">
        <v>233</v>
      </c>
      <c r="F129" s="3" t="s">
        <v>628</v>
      </c>
      <c r="G129" s="101" t="s">
        <v>524</v>
      </c>
      <c r="H129" s="101" t="s">
        <v>524</v>
      </c>
      <c r="I129" s="101" t="s">
        <v>524</v>
      </c>
      <c r="J129" s="101" t="s">
        <v>524</v>
      </c>
      <c r="K129" s="214">
        <v>16</v>
      </c>
      <c r="L129" s="214">
        <v>15</v>
      </c>
      <c r="M129" s="214">
        <v>22</v>
      </c>
      <c r="N129" s="214">
        <v>24</v>
      </c>
      <c r="O129" s="214">
        <v>17</v>
      </c>
      <c r="P129" s="99"/>
      <c r="Q129" s="99"/>
      <c r="R129" s="99"/>
      <c r="S129" s="99"/>
      <c r="T129" s="99"/>
      <c r="U129" s="99"/>
      <c r="V129" s="99"/>
      <c r="W129" s="99"/>
      <c r="X129" s="99"/>
      <c r="Y129" s="99"/>
      <c r="Z129" s="99"/>
      <c r="AA129" s="99"/>
      <c r="AB129" s="99"/>
      <c r="AC129" s="99"/>
      <c r="AD129" s="99"/>
      <c r="AE129" s="99"/>
      <c r="AF129" s="99"/>
      <c r="AG129" s="99"/>
      <c r="AH129" s="99"/>
    </row>
    <row r="130" spans="3:34">
      <c r="C130" s="3" t="s">
        <v>88</v>
      </c>
      <c r="D130" s="3" t="s">
        <v>234</v>
      </c>
      <c r="E130" s="3" t="s">
        <v>235</v>
      </c>
      <c r="F130" s="3" t="s">
        <v>628</v>
      </c>
      <c r="G130" s="101" t="s">
        <v>524</v>
      </c>
      <c r="H130" s="101" t="s">
        <v>524</v>
      </c>
      <c r="I130" s="101" t="s">
        <v>524</v>
      </c>
      <c r="J130" s="101" t="s">
        <v>524</v>
      </c>
      <c r="K130" s="214">
        <v>19</v>
      </c>
      <c r="L130" s="214">
        <v>20</v>
      </c>
      <c r="M130" s="214">
        <v>16</v>
      </c>
      <c r="N130" s="214">
        <v>13</v>
      </c>
      <c r="O130" s="214">
        <v>11</v>
      </c>
      <c r="P130" s="99"/>
      <c r="Q130" s="99"/>
      <c r="R130" s="99"/>
      <c r="S130" s="99"/>
      <c r="T130" s="99"/>
      <c r="U130" s="99"/>
      <c r="V130" s="99"/>
      <c r="W130" s="99"/>
      <c r="X130" s="99"/>
      <c r="Y130" s="99"/>
      <c r="Z130" s="99"/>
      <c r="AA130" s="99"/>
      <c r="AB130" s="99"/>
      <c r="AC130" s="99"/>
      <c r="AD130" s="99"/>
      <c r="AE130" s="99"/>
      <c r="AF130" s="99"/>
      <c r="AG130" s="99"/>
      <c r="AH130" s="99"/>
    </row>
    <row r="131" spans="3:34">
      <c r="C131" s="3" t="s">
        <v>88</v>
      </c>
      <c r="D131" s="3" t="s">
        <v>236</v>
      </c>
      <c r="E131" s="3" t="s">
        <v>237</v>
      </c>
      <c r="F131" s="3" t="s">
        <v>628</v>
      </c>
      <c r="G131" s="101" t="s">
        <v>524</v>
      </c>
      <c r="H131" s="101" t="s">
        <v>524</v>
      </c>
      <c r="I131" s="101" t="s">
        <v>524</v>
      </c>
      <c r="J131" s="101" t="s">
        <v>524</v>
      </c>
      <c r="K131" s="214">
        <v>13</v>
      </c>
      <c r="L131" s="214">
        <v>17</v>
      </c>
      <c r="M131" s="214">
        <v>17</v>
      </c>
      <c r="N131" s="214">
        <v>14</v>
      </c>
      <c r="O131" s="214">
        <v>12</v>
      </c>
      <c r="P131" s="99"/>
      <c r="Q131" s="99"/>
      <c r="R131" s="99"/>
      <c r="S131" s="99"/>
      <c r="T131" s="99"/>
      <c r="U131" s="99"/>
      <c r="V131" s="99"/>
      <c r="W131" s="99"/>
      <c r="X131" s="99"/>
      <c r="Y131" s="99"/>
      <c r="Z131" s="99"/>
      <c r="AA131" s="99"/>
      <c r="AB131" s="99"/>
      <c r="AC131" s="99"/>
      <c r="AD131" s="99"/>
      <c r="AE131" s="99"/>
      <c r="AF131" s="99"/>
      <c r="AG131" s="99"/>
      <c r="AH131" s="99"/>
    </row>
    <row r="132" spans="3:34">
      <c r="C132" s="3" t="s">
        <v>88</v>
      </c>
      <c r="D132" s="3" t="s">
        <v>238</v>
      </c>
      <c r="E132" s="3" t="s">
        <v>239</v>
      </c>
      <c r="F132" s="3" t="s">
        <v>628</v>
      </c>
      <c r="G132" s="101" t="s">
        <v>524</v>
      </c>
      <c r="H132" s="101" t="s">
        <v>524</v>
      </c>
      <c r="I132" s="101" t="s">
        <v>524</v>
      </c>
      <c r="J132" s="101" t="s">
        <v>524</v>
      </c>
      <c r="K132" s="214">
        <v>3</v>
      </c>
      <c r="L132" s="214">
        <v>2</v>
      </c>
      <c r="M132" s="214">
        <v>8</v>
      </c>
      <c r="N132" s="214">
        <v>10</v>
      </c>
      <c r="O132" s="214">
        <v>7</v>
      </c>
      <c r="P132" s="99"/>
      <c r="Q132" s="99"/>
      <c r="R132" s="99"/>
      <c r="S132" s="99"/>
      <c r="T132" s="99"/>
      <c r="U132" s="99"/>
      <c r="V132" s="99"/>
      <c r="W132" s="99"/>
      <c r="X132" s="99"/>
      <c r="Y132" s="99"/>
      <c r="Z132" s="99"/>
      <c r="AA132" s="99"/>
      <c r="AB132" s="99"/>
      <c r="AC132" s="99"/>
      <c r="AD132" s="99"/>
      <c r="AE132" s="99"/>
      <c r="AF132" s="99"/>
      <c r="AG132" s="99"/>
      <c r="AH132" s="99"/>
    </row>
    <row r="133" spans="3:34">
      <c r="C133" s="3" t="s">
        <v>88</v>
      </c>
      <c r="D133" s="3" t="s">
        <v>240</v>
      </c>
      <c r="E133" s="3" t="s">
        <v>241</v>
      </c>
      <c r="F133" s="3" t="s">
        <v>628</v>
      </c>
      <c r="G133" s="101" t="s">
        <v>524</v>
      </c>
      <c r="H133" s="101" t="s">
        <v>524</v>
      </c>
      <c r="I133" s="101" t="s">
        <v>524</v>
      </c>
      <c r="J133" s="101" t="s">
        <v>524</v>
      </c>
      <c r="K133" s="214">
        <v>76</v>
      </c>
      <c r="L133" s="214">
        <v>73</v>
      </c>
      <c r="M133" s="214">
        <v>90</v>
      </c>
      <c r="N133" s="214">
        <v>81</v>
      </c>
      <c r="O133" s="214">
        <v>93</v>
      </c>
      <c r="P133" s="99"/>
      <c r="Q133" s="99"/>
      <c r="R133" s="99"/>
      <c r="S133" s="99"/>
      <c r="T133" s="99"/>
      <c r="U133" s="99"/>
      <c r="V133" s="99"/>
      <c r="W133" s="99"/>
      <c r="X133" s="99"/>
      <c r="Y133" s="99"/>
      <c r="Z133" s="99"/>
      <c r="AA133" s="99"/>
      <c r="AB133" s="99"/>
      <c r="AC133" s="99"/>
      <c r="AD133" s="99"/>
      <c r="AE133" s="99"/>
      <c r="AF133" s="99"/>
      <c r="AG133" s="99"/>
      <c r="AH133" s="99"/>
    </row>
    <row r="134" spans="3:34">
      <c r="C134" s="3" t="s">
        <v>88</v>
      </c>
      <c r="D134" s="3" t="s">
        <v>242</v>
      </c>
      <c r="E134" s="3" t="s">
        <v>243</v>
      </c>
      <c r="F134" s="3" t="s">
        <v>628</v>
      </c>
      <c r="G134" s="101" t="s">
        <v>524</v>
      </c>
      <c r="H134" s="101" t="s">
        <v>524</v>
      </c>
      <c r="I134" s="101" t="s">
        <v>524</v>
      </c>
      <c r="J134" s="101" t="s">
        <v>524</v>
      </c>
      <c r="K134" s="214">
        <v>31</v>
      </c>
      <c r="L134" s="214">
        <v>39</v>
      </c>
      <c r="M134" s="214">
        <v>40</v>
      </c>
      <c r="N134" s="214">
        <v>33</v>
      </c>
      <c r="O134" s="214">
        <v>22</v>
      </c>
      <c r="P134" s="99"/>
      <c r="Q134" s="99"/>
      <c r="R134" s="99"/>
      <c r="S134" s="99"/>
      <c r="T134" s="99"/>
      <c r="U134" s="99"/>
      <c r="V134" s="99"/>
      <c r="W134" s="99"/>
      <c r="X134" s="99"/>
      <c r="Y134" s="99"/>
      <c r="Z134" s="99"/>
      <c r="AA134" s="99"/>
      <c r="AB134" s="99"/>
      <c r="AC134" s="99"/>
      <c r="AD134" s="99"/>
      <c r="AE134" s="99"/>
      <c r="AF134" s="99"/>
      <c r="AG134" s="99"/>
      <c r="AH134" s="99"/>
    </row>
    <row r="135" spans="3:34">
      <c r="C135" s="3" t="s">
        <v>88</v>
      </c>
      <c r="D135" s="3" t="s">
        <v>244</v>
      </c>
      <c r="E135" s="3" t="s">
        <v>245</v>
      </c>
      <c r="F135" s="3" t="s">
        <v>628</v>
      </c>
      <c r="G135" s="101" t="s">
        <v>524</v>
      </c>
      <c r="H135" s="101" t="s">
        <v>524</v>
      </c>
      <c r="I135" s="101" t="s">
        <v>524</v>
      </c>
      <c r="J135" s="101" t="s">
        <v>524</v>
      </c>
      <c r="K135" s="214">
        <v>15</v>
      </c>
      <c r="L135" s="214">
        <v>10</v>
      </c>
      <c r="M135" s="214">
        <v>11</v>
      </c>
      <c r="N135" s="214">
        <v>16</v>
      </c>
      <c r="O135" s="214">
        <v>21</v>
      </c>
      <c r="P135" s="99"/>
      <c r="Q135" s="99"/>
      <c r="R135" s="99"/>
      <c r="S135" s="99"/>
      <c r="T135" s="99"/>
      <c r="U135" s="99"/>
      <c r="V135" s="99"/>
      <c r="W135" s="99"/>
      <c r="X135" s="99"/>
      <c r="Y135" s="99"/>
      <c r="Z135" s="99"/>
      <c r="AA135" s="99"/>
      <c r="AB135" s="99"/>
      <c r="AC135" s="99"/>
      <c r="AD135" s="99"/>
      <c r="AE135" s="99"/>
      <c r="AF135" s="99"/>
      <c r="AG135" s="99"/>
      <c r="AH135" s="99"/>
    </row>
    <row r="136" spans="3:34">
      <c r="C136" s="3" t="s">
        <v>88</v>
      </c>
      <c r="D136" s="3" t="s">
        <v>246</v>
      </c>
      <c r="E136" s="3" t="s">
        <v>247</v>
      </c>
      <c r="F136" s="3" t="s">
        <v>628</v>
      </c>
      <c r="G136" s="101" t="s">
        <v>524</v>
      </c>
      <c r="H136" s="101" t="s">
        <v>524</v>
      </c>
      <c r="I136" s="101" t="s">
        <v>524</v>
      </c>
      <c r="J136" s="101" t="s">
        <v>524</v>
      </c>
      <c r="K136" s="214">
        <v>25</v>
      </c>
      <c r="L136" s="214">
        <v>26</v>
      </c>
      <c r="M136" s="214">
        <v>24</v>
      </c>
      <c r="N136" s="214">
        <v>17</v>
      </c>
      <c r="O136" s="214">
        <v>15</v>
      </c>
      <c r="P136" s="99"/>
      <c r="Q136" s="99"/>
      <c r="R136" s="99"/>
      <c r="S136" s="99"/>
      <c r="T136" s="99"/>
      <c r="U136" s="99"/>
      <c r="V136" s="99"/>
      <c r="W136" s="99"/>
      <c r="X136" s="99"/>
      <c r="Y136" s="99"/>
      <c r="Z136" s="99"/>
      <c r="AA136" s="99"/>
      <c r="AB136" s="99"/>
      <c r="AC136" s="99"/>
      <c r="AD136" s="99"/>
      <c r="AE136" s="99"/>
      <c r="AF136" s="99"/>
      <c r="AG136" s="99"/>
      <c r="AH136" s="99"/>
    </row>
    <row r="137" spans="3:34">
      <c r="C137" s="3" t="s">
        <v>88</v>
      </c>
      <c r="D137" s="3" t="s">
        <v>248</v>
      </c>
      <c r="E137" s="3" t="s">
        <v>249</v>
      </c>
      <c r="F137" s="3" t="s">
        <v>628</v>
      </c>
      <c r="G137" s="101" t="s">
        <v>524</v>
      </c>
      <c r="H137" s="101" t="s">
        <v>524</v>
      </c>
      <c r="I137" s="101" t="s">
        <v>524</v>
      </c>
      <c r="J137" s="101" t="s">
        <v>524</v>
      </c>
      <c r="K137" s="214">
        <v>4</v>
      </c>
      <c r="L137" s="214">
        <v>9</v>
      </c>
      <c r="M137" s="214">
        <v>14</v>
      </c>
      <c r="N137" s="214">
        <v>14</v>
      </c>
      <c r="O137" s="214">
        <v>16</v>
      </c>
      <c r="P137" s="99"/>
      <c r="Q137" s="99"/>
      <c r="R137" s="99"/>
      <c r="S137" s="99"/>
      <c r="T137" s="99"/>
      <c r="U137" s="99"/>
      <c r="V137" s="99"/>
      <c r="W137" s="99"/>
      <c r="X137" s="99"/>
      <c r="Y137" s="99"/>
      <c r="Z137" s="99"/>
      <c r="AA137" s="99"/>
      <c r="AB137" s="99"/>
      <c r="AC137" s="99"/>
      <c r="AD137" s="99"/>
      <c r="AE137" s="99"/>
      <c r="AF137" s="99"/>
      <c r="AG137" s="99"/>
      <c r="AH137" s="99"/>
    </row>
    <row r="138" spans="3:34">
      <c r="C138" s="3" t="s">
        <v>88</v>
      </c>
      <c r="D138" s="3" t="s">
        <v>250</v>
      </c>
      <c r="E138" s="3" t="s">
        <v>251</v>
      </c>
      <c r="F138" s="3" t="s">
        <v>628</v>
      </c>
      <c r="G138" s="101" t="s">
        <v>524</v>
      </c>
      <c r="H138" s="101" t="s">
        <v>524</v>
      </c>
      <c r="I138" s="101" t="s">
        <v>524</v>
      </c>
      <c r="J138" s="101" t="s">
        <v>524</v>
      </c>
      <c r="K138" s="214">
        <v>13</v>
      </c>
      <c r="L138" s="214">
        <v>8</v>
      </c>
      <c r="M138" s="214">
        <v>12</v>
      </c>
      <c r="N138" s="214">
        <v>10</v>
      </c>
      <c r="O138" s="214">
        <v>7</v>
      </c>
      <c r="P138" s="99"/>
      <c r="Q138" s="99"/>
      <c r="R138" s="99"/>
      <c r="S138" s="99"/>
      <c r="T138" s="99"/>
      <c r="U138" s="99"/>
      <c r="V138" s="99"/>
      <c r="W138" s="99"/>
      <c r="X138" s="99"/>
      <c r="Y138" s="99"/>
      <c r="Z138" s="99"/>
      <c r="AA138" s="99"/>
      <c r="AB138" s="99"/>
      <c r="AC138" s="99"/>
      <c r="AD138" s="99"/>
      <c r="AE138" s="99"/>
      <c r="AF138" s="99"/>
      <c r="AG138" s="99"/>
      <c r="AH138" s="99"/>
    </row>
    <row r="139" spans="3:34">
      <c r="C139" s="3" t="s">
        <v>88</v>
      </c>
      <c r="D139" s="3" t="s">
        <v>252</v>
      </c>
      <c r="E139" s="3" t="s">
        <v>253</v>
      </c>
      <c r="F139" s="3" t="s">
        <v>628</v>
      </c>
      <c r="G139" s="101" t="s">
        <v>524</v>
      </c>
      <c r="H139" s="101" t="s">
        <v>524</v>
      </c>
      <c r="I139" s="101" t="s">
        <v>524</v>
      </c>
      <c r="J139" s="101" t="s">
        <v>524</v>
      </c>
      <c r="K139" s="214">
        <v>23</v>
      </c>
      <c r="L139" s="214">
        <v>16</v>
      </c>
      <c r="M139" s="214">
        <v>14</v>
      </c>
      <c r="N139" s="214">
        <v>5</v>
      </c>
      <c r="O139" s="214">
        <v>5</v>
      </c>
      <c r="P139" s="99"/>
      <c r="Q139" s="99"/>
      <c r="R139" s="99"/>
      <c r="S139" s="99"/>
      <c r="T139" s="99"/>
      <c r="U139" s="99"/>
      <c r="V139" s="99"/>
      <c r="W139" s="99"/>
      <c r="X139" s="99"/>
      <c r="Y139" s="99"/>
      <c r="Z139" s="99"/>
      <c r="AA139" s="99"/>
      <c r="AB139" s="99"/>
      <c r="AC139" s="99"/>
      <c r="AD139" s="99"/>
      <c r="AE139" s="99"/>
      <c r="AF139" s="99"/>
      <c r="AG139" s="99"/>
      <c r="AH139" s="99"/>
    </row>
    <row r="140" spans="3:34">
      <c r="C140" s="3" t="s">
        <v>88</v>
      </c>
      <c r="D140" s="3" t="s">
        <v>254</v>
      </c>
      <c r="E140" s="3" t="s">
        <v>255</v>
      </c>
      <c r="F140" s="3" t="s">
        <v>628</v>
      </c>
      <c r="G140" s="101" t="s">
        <v>524</v>
      </c>
      <c r="H140" s="101" t="s">
        <v>524</v>
      </c>
      <c r="I140" s="101" t="s">
        <v>524</v>
      </c>
      <c r="J140" s="101" t="s">
        <v>524</v>
      </c>
      <c r="K140" s="214" t="s">
        <v>632</v>
      </c>
      <c r="L140" s="214" t="s">
        <v>632</v>
      </c>
      <c r="M140" s="214">
        <v>3</v>
      </c>
      <c r="N140" s="214">
        <v>2</v>
      </c>
      <c r="O140" s="214" t="s">
        <v>632</v>
      </c>
      <c r="P140" s="99"/>
      <c r="Q140" s="99"/>
      <c r="R140" s="99"/>
      <c r="S140" s="99"/>
      <c r="T140" s="99"/>
      <c r="U140" s="99"/>
      <c r="V140" s="99"/>
      <c r="W140" s="99"/>
      <c r="X140" s="99"/>
      <c r="Y140" s="99"/>
      <c r="Z140" s="99"/>
      <c r="AA140" s="99"/>
      <c r="AB140" s="99"/>
      <c r="AC140" s="99"/>
      <c r="AD140" s="99"/>
      <c r="AE140" s="99"/>
      <c r="AF140" s="99"/>
      <c r="AG140" s="99"/>
      <c r="AH140" s="99"/>
    </row>
    <row r="141" spans="3:34">
      <c r="C141" s="3" t="s">
        <v>88</v>
      </c>
      <c r="D141" s="3" t="s">
        <v>256</v>
      </c>
      <c r="E141" s="3" t="s">
        <v>257</v>
      </c>
      <c r="F141" s="3" t="s">
        <v>628</v>
      </c>
      <c r="G141" s="101" t="s">
        <v>524</v>
      </c>
      <c r="H141" s="101" t="s">
        <v>524</v>
      </c>
      <c r="I141" s="101" t="s">
        <v>524</v>
      </c>
      <c r="J141" s="101" t="s">
        <v>524</v>
      </c>
      <c r="K141" s="214">
        <v>9</v>
      </c>
      <c r="L141" s="214">
        <v>9</v>
      </c>
      <c r="M141" s="214">
        <v>8</v>
      </c>
      <c r="N141" s="214">
        <v>9</v>
      </c>
      <c r="O141" s="214">
        <v>10</v>
      </c>
      <c r="P141" s="99"/>
      <c r="Q141" s="99"/>
      <c r="R141" s="99"/>
      <c r="S141" s="99"/>
      <c r="T141" s="99"/>
      <c r="U141" s="99"/>
      <c r="V141" s="99"/>
      <c r="W141" s="99"/>
      <c r="X141" s="99"/>
      <c r="Y141" s="99"/>
      <c r="Z141" s="99"/>
      <c r="AA141" s="99"/>
      <c r="AB141" s="99"/>
      <c r="AC141" s="99"/>
      <c r="AD141" s="99"/>
      <c r="AE141" s="99"/>
      <c r="AF141" s="99"/>
      <c r="AG141" s="99"/>
      <c r="AH141" s="99"/>
    </row>
    <row r="142" spans="3:34">
      <c r="C142" s="3" t="s">
        <v>88</v>
      </c>
      <c r="D142" s="3" t="s">
        <v>258</v>
      </c>
      <c r="E142" s="3" t="s">
        <v>259</v>
      </c>
      <c r="F142" s="3" t="s">
        <v>628</v>
      </c>
      <c r="G142" s="101" t="s">
        <v>524</v>
      </c>
      <c r="H142" s="101" t="s">
        <v>524</v>
      </c>
      <c r="I142" s="101" t="s">
        <v>524</v>
      </c>
      <c r="J142" s="101" t="s">
        <v>524</v>
      </c>
      <c r="K142" s="214">
        <v>1</v>
      </c>
      <c r="L142" s="214">
        <v>6</v>
      </c>
      <c r="M142" s="214">
        <v>11</v>
      </c>
      <c r="N142" s="214">
        <v>14</v>
      </c>
      <c r="O142" s="214">
        <v>11</v>
      </c>
      <c r="P142" s="99"/>
      <c r="Q142" s="99"/>
      <c r="R142" s="99"/>
      <c r="S142" s="99"/>
      <c r="T142" s="99"/>
      <c r="U142" s="99"/>
      <c r="V142" s="99"/>
      <c r="W142" s="99"/>
      <c r="X142" s="99"/>
      <c r="Y142" s="99"/>
      <c r="Z142" s="99"/>
      <c r="AA142" s="99"/>
      <c r="AB142" s="99"/>
      <c r="AC142" s="99"/>
      <c r="AD142" s="99"/>
      <c r="AE142" s="99"/>
      <c r="AF142" s="99"/>
      <c r="AG142" s="99"/>
      <c r="AH142" s="99"/>
    </row>
    <row r="143" spans="3:34">
      <c r="C143" s="3" t="s">
        <v>88</v>
      </c>
      <c r="D143" s="3" t="s">
        <v>260</v>
      </c>
      <c r="E143" s="3" t="s">
        <v>261</v>
      </c>
      <c r="F143" s="3" t="s">
        <v>628</v>
      </c>
      <c r="G143" s="101" t="s">
        <v>524</v>
      </c>
      <c r="H143" s="101" t="s">
        <v>524</v>
      </c>
      <c r="I143" s="101" t="s">
        <v>524</v>
      </c>
      <c r="J143" s="101" t="s">
        <v>524</v>
      </c>
      <c r="K143" s="214" t="s">
        <v>632</v>
      </c>
      <c r="L143" s="214">
        <v>2</v>
      </c>
      <c r="M143" s="214">
        <v>6</v>
      </c>
      <c r="N143" s="214">
        <v>13</v>
      </c>
      <c r="O143" s="214">
        <v>6</v>
      </c>
      <c r="P143" s="99"/>
      <c r="Q143" s="99"/>
      <c r="R143" s="99"/>
      <c r="S143" s="99"/>
      <c r="T143" s="99"/>
      <c r="U143" s="99"/>
      <c r="V143" s="99"/>
      <c r="W143" s="99"/>
      <c r="X143" s="99"/>
      <c r="Y143" s="99"/>
      <c r="Z143" s="99"/>
      <c r="AA143" s="99"/>
      <c r="AB143" s="99"/>
      <c r="AC143" s="99"/>
      <c r="AD143" s="99"/>
      <c r="AE143" s="99"/>
      <c r="AF143" s="99"/>
      <c r="AG143" s="99"/>
      <c r="AH143" s="99"/>
    </row>
    <row r="144" spans="3:34">
      <c r="C144" s="3" t="s">
        <v>88</v>
      </c>
      <c r="D144" s="3" t="s">
        <v>262</v>
      </c>
      <c r="E144" s="3" t="s">
        <v>263</v>
      </c>
      <c r="F144" s="3" t="s">
        <v>628</v>
      </c>
      <c r="G144" s="101" t="s">
        <v>524</v>
      </c>
      <c r="H144" s="101" t="s">
        <v>524</v>
      </c>
      <c r="I144" s="101" t="s">
        <v>524</v>
      </c>
      <c r="J144" s="101" t="s">
        <v>524</v>
      </c>
      <c r="K144" s="214">
        <v>15</v>
      </c>
      <c r="L144" s="214">
        <v>17</v>
      </c>
      <c r="M144" s="214">
        <v>21</v>
      </c>
      <c r="N144" s="214">
        <v>25</v>
      </c>
      <c r="O144" s="214">
        <v>22</v>
      </c>
      <c r="P144" s="99"/>
      <c r="Q144" s="99"/>
      <c r="R144" s="99"/>
      <c r="S144" s="99"/>
      <c r="T144" s="99"/>
      <c r="U144" s="99"/>
      <c r="V144" s="99"/>
      <c r="W144" s="99"/>
      <c r="X144" s="99"/>
      <c r="Y144" s="99"/>
      <c r="Z144" s="99"/>
      <c r="AA144" s="99"/>
      <c r="AB144" s="99"/>
      <c r="AC144" s="99"/>
      <c r="AD144" s="99"/>
      <c r="AE144" s="99"/>
      <c r="AF144" s="99"/>
      <c r="AG144" s="99"/>
      <c r="AH144" s="99"/>
    </row>
    <row r="145" spans="3:34">
      <c r="C145" s="3" t="s">
        <v>88</v>
      </c>
      <c r="D145" s="3" t="s">
        <v>264</v>
      </c>
      <c r="E145" s="3" t="s">
        <v>265</v>
      </c>
      <c r="F145" s="3" t="s">
        <v>628</v>
      </c>
      <c r="G145" s="101" t="s">
        <v>524</v>
      </c>
      <c r="H145" s="101" t="s">
        <v>524</v>
      </c>
      <c r="I145" s="101" t="s">
        <v>524</v>
      </c>
      <c r="J145" s="101" t="s">
        <v>524</v>
      </c>
      <c r="K145" s="214">
        <v>19</v>
      </c>
      <c r="L145" s="214">
        <v>8</v>
      </c>
      <c r="M145" s="214">
        <v>6</v>
      </c>
      <c r="N145" s="214">
        <v>13</v>
      </c>
      <c r="O145" s="214">
        <v>19</v>
      </c>
      <c r="P145" s="99"/>
      <c r="Q145" s="99"/>
      <c r="R145" s="99"/>
      <c r="S145" s="99"/>
      <c r="T145" s="99"/>
      <c r="U145" s="99"/>
      <c r="V145" s="99"/>
      <c r="W145" s="99"/>
      <c r="X145" s="99"/>
      <c r="Y145" s="99"/>
      <c r="Z145" s="99"/>
      <c r="AA145" s="99"/>
      <c r="AB145" s="99"/>
      <c r="AC145" s="99"/>
      <c r="AD145" s="99"/>
      <c r="AE145" s="99"/>
      <c r="AF145" s="99"/>
      <c r="AG145" s="99"/>
      <c r="AH145" s="99"/>
    </row>
    <row r="146" spans="3:34">
      <c r="C146" s="3" t="s">
        <v>88</v>
      </c>
      <c r="D146" s="3" t="s">
        <v>266</v>
      </c>
      <c r="E146" s="3" t="s">
        <v>267</v>
      </c>
      <c r="F146" s="3" t="s">
        <v>628</v>
      </c>
      <c r="G146" s="101" t="s">
        <v>524</v>
      </c>
      <c r="H146" s="101" t="s">
        <v>524</v>
      </c>
      <c r="I146" s="101" t="s">
        <v>524</v>
      </c>
      <c r="J146" s="101" t="s">
        <v>524</v>
      </c>
      <c r="K146" s="214">
        <v>3</v>
      </c>
      <c r="L146" s="214">
        <v>4</v>
      </c>
      <c r="M146" s="214">
        <v>6</v>
      </c>
      <c r="N146" s="214">
        <v>1</v>
      </c>
      <c r="O146" s="214" t="s">
        <v>632</v>
      </c>
      <c r="P146" s="99"/>
      <c r="Q146" s="99"/>
      <c r="R146" s="99"/>
      <c r="S146" s="99"/>
      <c r="T146" s="99"/>
      <c r="U146" s="99"/>
      <c r="V146" s="99"/>
      <c r="W146" s="99"/>
      <c r="X146" s="99"/>
      <c r="Y146" s="99"/>
      <c r="Z146" s="99"/>
      <c r="AA146" s="99"/>
      <c r="AB146" s="99"/>
      <c r="AC146" s="99"/>
      <c r="AD146" s="99"/>
      <c r="AE146" s="99"/>
      <c r="AF146" s="99"/>
      <c r="AG146" s="99"/>
      <c r="AH146" s="99"/>
    </row>
    <row r="147" spans="3:34">
      <c r="C147" s="3" t="s">
        <v>88</v>
      </c>
      <c r="D147" s="3" t="s">
        <v>268</v>
      </c>
      <c r="E147" s="3" t="s">
        <v>269</v>
      </c>
      <c r="F147" s="3" t="s">
        <v>628</v>
      </c>
      <c r="G147" s="101" t="s">
        <v>524</v>
      </c>
      <c r="H147" s="101" t="s">
        <v>524</v>
      </c>
      <c r="I147" s="101" t="s">
        <v>524</v>
      </c>
      <c r="J147" s="101" t="s">
        <v>524</v>
      </c>
      <c r="K147" s="214">
        <v>15</v>
      </c>
      <c r="L147" s="214">
        <v>12</v>
      </c>
      <c r="M147" s="214">
        <v>15</v>
      </c>
      <c r="N147" s="214">
        <v>4</v>
      </c>
      <c r="O147" s="214">
        <v>8</v>
      </c>
      <c r="P147" s="99"/>
      <c r="Q147" s="99"/>
      <c r="R147" s="99"/>
      <c r="S147" s="99"/>
      <c r="T147" s="99"/>
      <c r="U147" s="99"/>
      <c r="V147" s="99"/>
      <c r="W147" s="99"/>
      <c r="X147" s="99"/>
      <c r="Y147" s="99"/>
      <c r="Z147" s="99"/>
      <c r="AA147" s="99"/>
      <c r="AB147" s="99"/>
      <c r="AC147" s="99"/>
      <c r="AD147" s="99"/>
      <c r="AE147" s="99"/>
      <c r="AF147" s="99"/>
      <c r="AG147" s="99"/>
      <c r="AH147" s="99"/>
    </row>
    <row r="148" spans="3:34">
      <c r="C148" s="3" t="s">
        <v>88</v>
      </c>
      <c r="D148" s="3" t="s">
        <v>270</v>
      </c>
      <c r="E148" s="3" t="s">
        <v>271</v>
      </c>
      <c r="F148" s="3" t="s">
        <v>628</v>
      </c>
      <c r="G148" s="101" t="s">
        <v>524</v>
      </c>
      <c r="H148" s="101" t="s">
        <v>524</v>
      </c>
      <c r="I148" s="101" t="s">
        <v>524</v>
      </c>
      <c r="J148" s="101" t="s">
        <v>524</v>
      </c>
      <c r="K148" s="214">
        <v>6</v>
      </c>
      <c r="L148" s="214">
        <v>4</v>
      </c>
      <c r="M148" s="214">
        <v>11</v>
      </c>
      <c r="N148" s="214">
        <v>9</v>
      </c>
      <c r="O148" s="214">
        <v>16</v>
      </c>
      <c r="P148" s="99"/>
      <c r="Q148" s="99"/>
      <c r="R148" s="99"/>
      <c r="S148" s="99"/>
      <c r="T148" s="99"/>
      <c r="U148" s="99"/>
      <c r="V148" s="99"/>
      <c r="W148" s="99"/>
      <c r="X148" s="99"/>
      <c r="Y148" s="99"/>
      <c r="Z148" s="99"/>
      <c r="AA148" s="99"/>
      <c r="AB148" s="99"/>
      <c r="AC148" s="99"/>
      <c r="AD148" s="99"/>
      <c r="AE148" s="99"/>
      <c r="AF148" s="99"/>
      <c r="AG148" s="99"/>
      <c r="AH148" s="99"/>
    </row>
    <row r="149" spans="3:34">
      <c r="C149" s="3" t="s">
        <v>88</v>
      </c>
      <c r="D149" s="3" t="s">
        <v>272</v>
      </c>
      <c r="E149" s="3" t="s">
        <v>273</v>
      </c>
      <c r="F149" s="3" t="s">
        <v>628</v>
      </c>
      <c r="G149" s="101" t="s">
        <v>524</v>
      </c>
      <c r="H149" s="101" t="s">
        <v>524</v>
      </c>
      <c r="I149" s="101" t="s">
        <v>524</v>
      </c>
      <c r="J149" s="101" t="s">
        <v>524</v>
      </c>
      <c r="K149" s="214">
        <v>31</v>
      </c>
      <c r="L149" s="214">
        <v>37</v>
      </c>
      <c r="M149" s="214">
        <v>46</v>
      </c>
      <c r="N149" s="214">
        <v>38</v>
      </c>
      <c r="O149" s="214">
        <v>50</v>
      </c>
      <c r="P149" s="99"/>
      <c r="Q149" s="99"/>
      <c r="R149" s="99"/>
      <c r="S149" s="99"/>
      <c r="T149" s="99"/>
      <c r="U149" s="99"/>
      <c r="V149" s="99"/>
      <c r="W149" s="99"/>
      <c r="X149" s="99"/>
      <c r="Y149" s="99"/>
      <c r="Z149" s="99"/>
      <c r="AA149" s="99"/>
      <c r="AB149" s="99"/>
      <c r="AC149" s="99"/>
      <c r="AD149" s="99"/>
      <c r="AE149" s="99"/>
      <c r="AF149" s="99"/>
      <c r="AG149" s="99"/>
      <c r="AH149" s="99"/>
    </row>
    <row r="150" spans="3:34">
      <c r="C150" s="3" t="s">
        <v>88</v>
      </c>
      <c r="D150" s="3" t="s">
        <v>274</v>
      </c>
      <c r="E150" s="3" t="s">
        <v>275</v>
      </c>
      <c r="F150" s="3" t="s">
        <v>628</v>
      </c>
      <c r="G150" s="101" t="s">
        <v>524</v>
      </c>
      <c r="H150" s="101" t="s">
        <v>524</v>
      </c>
      <c r="I150" s="101" t="s">
        <v>524</v>
      </c>
      <c r="J150" s="101" t="s">
        <v>524</v>
      </c>
      <c r="K150" s="214">
        <v>40</v>
      </c>
      <c r="L150" s="214">
        <v>57</v>
      </c>
      <c r="M150" s="214">
        <v>57</v>
      </c>
      <c r="N150" s="214">
        <v>60</v>
      </c>
      <c r="O150" s="214">
        <v>93</v>
      </c>
      <c r="P150" s="99"/>
      <c r="Q150" s="99"/>
      <c r="R150" s="99"/>
      <c r="S150" s="99"/>
      <c r="T150" s="99"/>
      <c r="U150" s="99"/>
      <c r="V150" s="99"/>
      <c r="W150" s="99"/>
      <c r="X150" s="99"/>
      <c r="Y150" s="99"/>
      <c r="Z150" s="99"/>
      <c r="AA150" s="99"/>
      <c r="AB150" s="99"/>
      <c r="AC150" s="99"/>
      <c r="AD150" s="99"/>
      <c r="AE150" s="99"/>
      <c r="AF150" s="99"/>
      <c r="AG150" s="99"/>
      <c r="AH150" s="99"/>
    </row>
    <row r="151" spans="3:34">
      <c r="C151" s="3" t="s">
        <v>88</v>
      </c>
      <c r="D151" s="3" t="s">
        <v>276</v>
      </c>
      <c r="E151" s="3" t="s">
        <v>277</v>
      </c>
      <c r="F151" s="3" t="s">
        <v>628</v>
      </c>
      <c r="G151" s="101" t="s">
        <v>524</v>
      </c>
      <c r="H151" s="101" t="s">
        <v>524</v>
      </c>
      <c r="I151" s="101" t="s">
        <v>524</v>
      </c>
      <c r="J151" s="101" t="s">
        <v>524</v>
      </c>
      <c r="K151" s="214">
        <v>19</v>
      </c>
      <c r="L151" s="214">
        <v>22</v>
      </c>
      <c r="M151" s="214">
        <v>23</v>
      </c>
      <c r="N151" s="214">
        <v>16</v>
      </c>
      <c r="O151" s="214">
        <v>21</v>
      </c>
      <c r="P151" s="99"/>
      <c r="Q151" s="99"/>
      <c r="R151" s="99"/>
      <c r="S151" s="99"/>
      <c r="T151" s="99"/>
      <c r="U151" s="99"/>
      <c r="V151" s="99"/>
      <c r="W151" s="99"/>
      <c r="X151" s="99"/>
      <c r="Y151" s="99"/>
      <c r="Z151" s="99"/>
      <c r="AA151" s="99"/>
      <c r="AB151" s="99"/>
      <c r="AC151" s="99"/>
      <c r="AD151" s="99"/>
      <c r="AE151" s="99"/>
      <c r="AF151" s="99"/>
      <c r="AG151" s="99"/>
      <c r="AH151" s="99"/>
    </row>
    <row r="152" spans="3:34">
      <c r="C152" s="3" t="s">
        <v>88</v>
      </c>
      <c r="D152" s="3" t="s">
        <v>278</v>
      </c>
      <c r="E152" s="3" t="s">
        <v>279</v>
      </c>
      <c r="F152" s="3" t="s">
        <v>628</v>
      </c>
      <c r="G152" s="101" t="s">
        <v>524</v>
      </c>
      <c r="H152" s="101" t="s">
        <v>524</v>
      </c>
      <c r="I152" s="101" t="s">
        <v>524</v>
      </c>
      <c r="J152" s="101" t="s">
        <v>524</v>
      </c>
      <c r="K152" s="214">
        <v>16</v>
      </c>
      <c r="L152" s="214">
        <v>14</v>
      </c>
      <c r="M152" s="214">
        <v>20</v>
      </c>
      <c r="N152" s="214">
        <v>26</v>
      </c>
      <c r="O152" s="214">
        <v>14</v>
      </c>
      <c r="P152" s="99"/>
      <c r="Q152" s="99"/>
      <c r="R152" s="99"/>
      <c r="S152" s="99"/>
      <c r="T152" s="99"/>
      <c r="U152" s="99"/>
      <c r="V152" s="99"/>
      <c r="W152" s="99"/>
      <c r="X152" s="99"/>
      <c r="Y152" s="99"/>
      <c r="Z152" s="99"/>
      <c r="AA152" s="99"/>
      <c r="AB152" s="99"/>
      <c r="AC152" s="99"/>
      <c r="AD152" s="99"/>
      <c r="AE152" s="99"/>
      <c r="AF152" s="99"/>
      <c r="AG152" s="99"/>
      <c r="AH152" s="99"/>
    </row>
    <row r="153" spans="3:34">
      <c r="C153" s="3" t="s">
        <v>88</v>
      </c>
      <c r="D153" s="3" t="s">
        <v>280</v>
      </c>
      <c r="E153" s="3" t="s">
        <v>281</v>
      </c>
      <c r="F153" s="3" t="s">
        <v>628</v>
      </c>
      <c r="G153" s="101" t="s">
        <v>524</v>
      </c>
      <c r="H153" s="101" t="s">
        <v>524</v>
      </c>
      <c r="I153" s="101" t="s">
        <v>524</v>
      </c>
      <c r="J153" s="101" t="s">
        <v>524</v>
      </c>
      <c r="K153" s="214">
        <v>17</v>
      </c>
      <c r="L153" s="214">
        <v>22</v>
      </c>
      <c r="M153" s="214">
        <v>24</v>
      </c>
      <c r="N153" s="214">
        <v>34</v>
      </c>
      <c r="O153" s="214">
        <v>37</v>
      </c>
      <c r="P153" s="99"/>
      <c r="Q153" s="99"/>
      <c r="R153" s="99"/>
      <c r="S153" s="99"/>
      <c r="T153" s="99"/>
      <c r="U153" s="99"/>
      <c r="V153" s="99"/>
      <c r="W153" s="99"/>
      <c r="X153" s="99"/>
      <c r="Y153" s="99"/>
      <c r="Z153" s="99"/>
      <c r="AA153" s="99"/>
      <c r="AB153" s="99"/>
      <c r="AC153" s="99"/>
      <c r="AD153" s="99"/>
      <c r="AE153" s="99"/>
      <c r="AF153" s="99"/>
      <c r="AG153" s="99"/>
      <c r="AH153" s="99"/>
    </row>
    <row r="154" spans="3:34">
      <c r="C154" s="3" t="s">
        <v>88</v>
      </c>
      <c r="D154" s="3" t="s">
        <v>282</v>
      </c>
      <c r="E154" s="3" t="s">
        <v>283</v>
      </c>
      <c r="F154" s="3" t="s">
        <v>628</v>
      </c>
      <c r="G154" s="101" t="s">
        <v>524</v>
      </c>
      <c r="H154" s="101" t="s">
        <v>524</v>
      </c>
      <c r="I154" s="101" t="s">
        <v>524</v>
      </c>
      <c r="J154" s="101" t="s">
        <v>524</v>
      </c>
      <c r="K154" s="214">
        <v>10</v>
      </c>
      <c r="L154" s="214">
        <v>12</v>
      </c>
      <c r="M154" s="214">
        <v>19</v>
      </c>
      <c r="N154" s="214">
        <v>13</v>
      </c>
      <c r="O154" s="214">
        <v>9</v>
      </c>
      <c r="P154" s="99"/>
      <c r="Q154" s="99"/>
      <c r="R154" s="99"/>
      <c r="S154" s="99"/>
      <c r="T154" s="99"/>
      <c r="U154" s="99"/>
      <c r="V154" s="99"/>
      <c r="W154" s="99"/>
      <c r="X154" s="99"/>
      <c r="Y154" s="99"/>
      <c r="Z154" s="99"/>
      <c r="AA154" s="99"/>
      <c r="AB154" s="99"/>
      <c r="AC154" s="99"/>
      <c r="AD154" s="99"/>
      <c r="AE154" s="99"/>
      <c r="AF154" s="99"/>
      <c r="AG154" s="99"/>
      <c r="AH154" s="99"/>
    </row>
    <row r="155" spans="3:34">
      <c r="C155" s="3" t="s">
        <v>88</v>
      </c>
      <c r="D155" s="3" t="s">
        <v>284</v>
      </c>
      <c r="E155" s="3" t="s">
        <v>285</v>
      </c>
      <c r="F155" s="3" t="s">
        <v>628</v>
      </c>
      <c r="G155" s="101" t="s">
        <v>524</v>
      </c>
      <c r="H155" s="101" t="s">
        <v>524</v>
      </c>
      <c r="I155" s="101" t="s">
        <v>524</v>
      </c>
      <c r="J155" s="101" t="s">
        <v>524</v>
      </c>
      <c r="K155" s="214">
        <v>9</v>
      </c>
      <c r="L155" s="214">
        <v>6</v>
      </c>
      <c r="M155" s="214">
        <v>13</v>
      </c>
      <c r="N155" s="214">
        <v>10</v>
      </c>
      <c r="O155" s="214">
        <v>8</v>
      </c>
      <c r="P155" s="99"/>
      <c r="Q155" s="99"/>
      <c r="R155" s="99"/>
      <c r="S155" s="99"/>
      <c r="T155" s="99"/>
      <c r="U155" s="99"/>
      <c r="V155" s="99"/>
      <c r="W155" s="99"/>
      <c r="X155" s="99"/>
      <c r="Y155" s="99"/>
      <c r="Z155" s="99"/>
      <c r="AA155" s="99"/>
      <c r="AB155" s="99"/>
      <c r="AC155" s="99"/>
      <c r="AD155" s="99"/>
      <c r="AE155" s="99"/>
      <c r="AF155" s="99"/>
      <c r="AG155" s="99"/>
      <c r="AH155" s="99"/>
    </row>
    <row r="156" spans="3:34">
      <c r="C156" s="3" t="s">
        <v>88</v>
      </c>
      <c r="D156" s="3" t="s">
        <v>286</v>
      </c>
      <c r="E156" s="3" t="s">
        <v>287</v>
      </c>
      <c r="F156" s="3" t="s">
        <v>628</v>
      </c>
      <c r="G156" s="101" t="s">
        <v>524</v>
      </c>
      <c r="H156" s="101" t="s">
        <v>524</v>
      </c>
      <c r="I156" s="101" t="s">
        <v>524</v>
      </c>
      <c r="J156" s="101" t="s">
        <v>524</v>
      </c>
      <c r="K156" s="214">
        <v>5</v>
      </c>
      <c r="L156" s="214">
        <v>3</v>
      </c>
      <c r="M156" s="214">
        <v>1</v>
      </c>
      <c r="N156" s="214">
        <v>5</v>
      </c>
      <c r="O156" s="214">
        <v>13</v>
      </c>
      <c r="P156" s="99"/>
      <c r="Q156" s="99"/>
      <c r="R156" s="99"/>
      <c r="S156" s="99"/>
      <c r="T156" s="99"/>
      <c r="U156" s="99"/>
      <c r="V156" s="99"/>
      <c r="W156" s="99"/>
      <c r="X156" s="99"/>
      <c r="Y156" s="99"/>
      <c r="Z156" s="99"/>
      <c r="AA156" s="99"/>
      <c r="AB156" s="99"/>
      <c r="AC156" s="99"/>
      <c r="AD156" s="99"/>
      <c r="AE156" s="99"/>
      <c r="AF156" s="99"/>
      <c r="AG156" s="99"/>
      <c r="AH156" s="99"/>
    </row>
    <row r="157" spans="3:34">
      <c r="C157" s="3" t="s">
        <v>88</v>
      </c>
      <c r="D157" s="3" t="s">
        <v>288</v>
      </c>
      <c r="E157" s="3" t="s">
        <v>289</v>
      </c>
      <c r="F157" s="3" t="s">
        <v>628</v>
      </c>
      <c r="G157" s="101" t="s">
        <v>524</v>
      </c>
      <c r="H157" s="101" t="s">
        <v>524</v>
      </c>
      <c r="I157" s="101" t="s">
        <v>524</v>
      </c>
      <c r="J157" s="101" t="s">
        <v>524</v>
      </c>
      <c r="K157" s="214" t="s">
        <v>632</v>
      </c>
      <c r="L157" s="214">
        <v>1</v>
      </c>
      <c r="M157" s="214">
        <v>1</v>
      </c>
      <c r="N157" s="214">
        <v>3</v>
      </c>
      <c r="O157" s="214">
        <v>12</v>
      </c>
      <c r="P157" s="99"/>
      <c r="Q157" s="99"/>
      <c r="R157" s="99"/>
      <c r="S157" s="99"/>
      <c r="T157" s="99"/>
      <c r="U157" s="99"/>
      <c r="V157" s="99"/>
      <c r="W157" s="99"/>
      <c r="X157" s="99"/>
      <c r="Y157" s="99"/>
      <c r="Z157" s="99"/>
      <c r="AA157" s="99"/>
      <c r="AB157" s="99"/>
      <c r="AC157" s="99"/>
      <c r="AD157" s="99"/>
      <c r="AE157" s="99"/>
      <c r="AF157" s="99"/>
      <c r="AG157" s="99"/>
      <c r="AH157" s="99"/>
    </row>
    <row r="158" spans="3:34">
      <c r="C158" s="3" t="s">
        <v>88</v>
      </c>
      <c r="D158" s="3" t="s">
        <v>290</v>
      </c>
      <c r="E158" s="3" t="s">
        <v>291</v>
      </c>
      <c r="F158" s="3" t="s">
        <v>628</v>
      </c>
      <c r="G158" s="101" t="s">
        <v>524</v>
      </c>
      <c r="H158" s="101" t="s">
        <v>524</v>
      </c>
      <c r="I158" s="101" t="s">
        <v>524</v>
      </c>
      <c r="J158" s="101" t="s">
        <v>524</v>
      </c>
      <c r="K158" s="214">
        <v>18</v>
      </c>
      <c r="L158" s="214">
        <v>16</v>
      </c>
      <c r="M158" s="214">
        <v>24</v>
      </c>
      <c r="N158" s="214">
        <v>27</v>
      </c>
      <c r="O158" s="214">
        <v>22</v>
      </c>
      <c r="P158" s="99"/>
      <c r="Q158" s="99"/>
      <c r="R158" s="99"/>
      <c r="S158" s="99"/>
      <c r="T158" s="99"/>
      <c r="U158" s="99"/>
      <c r="V158" s="99"/>
      <c r="W158" s="99"/>
      <c r="X158" s="99"/>
      <c r="Y158" s="99"/>
      <c r="Z158" s="99"/>
      <c r="AA158" s="99"/>
      <c r="AB158" s="99"/>
      <c r="AC158" s="99"/>
      <c r="AD158" s="99"/>
      <c r="AE158" s="99"/>
      <c r="AF158" s="99"/>
      <c r="AG158" s="99"/>
      <c r="AH158" s="99"/>
    </row>
    <row r="159" spans="3:34">
      <c r="C159" s="3" t="s">
        <v>88</v>
      </c>
      <c r="D159" s="3" t="s">
        <v>292</v>
      </c>
      <c r="E159" s="3" t="s">
        <v>293</v>
      </c>
      <c r="F159" s="3" t="s">
        <v>628</v>
      </c>
      <c r="G159" s="101" t="s">
        <v>524</v>
      </c>
      <c r="H159" s="101" t="s">
        <v>524</v>
      </c>
      <c r="I159" s="101" t="s">
        <v>524</v>
      </c>
      <c r="J159" s="101" t="s">
        <v>524</v>
      </c>
      <c r="K159" s="214">
        <v>8</v>
      </c>
      <c r="L159" s="214">
        <v>13</v>
      </c>
      <c r="M159" s="214">
        <v>16</v>
      </c>
      <c r="N159" s="214">
        <v>18</v>
      </c>
      <c r="O159" s="214">
        <v>23</v>
      </c>
      <c r="P159" s="99"/>
      <c r="Q159" s="99"/>
      <c r="R159" s="99"/>
      <c r="S159" s="99"/>
      <c r="T159" s="99"/>
      <c r="U159" s="99"/>
      <c r="V159" s="99"/>
      <c r="W159" s="99"/>
      <c r="X159" s="99"/>
      <c r="Y159" s="99"/>
      <c r="Z159" s="99"/>
      <c r="AA159" s="99"/>
      <c r="AB159" s="99"/>
      <c r="AC159" s="99"/>
      <c r="AD159" s="99"/>
      <c r="AE159" s="99"/>
      <c r="AF159" s="99"/>
      <c r="AG159" s="99"/>
      <c r="AH159" s="99"/>
    </row>
    <row r="160" spans="3:34">
      <c r="C160" s="3" t="s">
        <v>88</v>
      </c>
      <c r="D160" s="3" t="s">
        <v>294</v>
      </c>
      <c r="E160" s="3" t="s">
        <v>295</v>
      </c>
      <c r="F160" s="3" t="s">
        <v>628</v>
      </c>
      <c r="G160" s="101" t="s">
        <v>524</v>
      </c>
      <c r="H160" s="101" t="s">
        <v>524</v>
      </c>
      <c r="I160" s="101" t="s">
        <v>524</v>
      </c>
      <c r="J160" s="101" t="s">
        <v>524</v>
      </c>
      <c r="K160" s="214">
        <v>16</v>
      </c>
      <c r="L160" s="214">
        <v>19</v>
      </c>
      <c r="M160" s="214">
        <v>24</v>
      </c>
      <c r="N160" s="214">
        <v>36</v>
      </c>
      <c r="O160" s="214">
        <v>41</v>
      </c>
      <c r="P160" s="99"/>
      <c r="Q160" s="99"/>
      <c r="R160" s="99"/>
      <c r="S160" s="99"/>
      <c r="T160" s="99"/>
      <c r="U160" s="99"/>
      <c r="V160" s="99"/>
      <c r="W160" s="99"/>
      <c r="X160" s="99"/>
      <c r="Y160" s="99"/>
      <c r="Z160" s="99"/>
      <c r="AA160" s="99"/>
      <c r="AB160" s="99"/>
      <c r="AC160" s="99"/>
      <c r="AD160" s="99"/>
      <c r="AE160" s="99"/>
      <c r="AF160" s="99"/>
      <c r="AG160" s="99"/>
      <c r="AH160" s="99"/>
    </row>
    <row r="161" spans="3:34">
      <c r="C161" s="3" t="s">
        <v>88</v>
      </c>
      <c r="D161" s="3" t="s">
        <v>296</v>
      </c>
      <c r="E161" s="3" t="s">
        <v>297</v>
      </c>
      <c r="F161" s="3" t="s">
        <v>628</v>
      </c>
      <c r="G161" s="101" t="s">
        <v>524</v>
      </c>
      <c r="H161" s="101" t="s">
        <v>524</v>
      </c>
      <c r="I161" s="101" t="s">
        <v>524</v>
      </c>
      <c r="J161" s="101" t="s">
        <v>524</v>
      </c>
      <c r="K161" s="214">
        <v>30</v>
      </c>
      <c r="L161" s="214">
        <v>28</v>
      </c>
      <c r="M161" s="214">
        <v>30</v>
      </c>
      <c r="N161" s="214">
        <v>37</v>
      </c>
      <c r="O161" s="214">
        <v>43</v>
      </c>
      <c r="P161" s="99"/>
      <c r="Q161" s="99"/>
      <c r="R161" s="99"/>
      <c r="S161" s="99"/>
      <c r="T161" s="99"/>
      <c r="U161" s="99"/>
      <c r="V161" s="99"/>
      <c r="W161" s="99"/>
      <c r="X161" s="99"/>
      <c r="Y161" s="99"/>
      <c r="Z161" s="99"/>
      <c r="AA161" s="99"/>
      <c r="AB161" s="99"/>
      <c r="AC161" s="99"/>
      <c r="AD161" s="99"/>
      <c r="AE161" s="99"/>
      <c r="AF161" s="99"/>
      <c r="AG161" s="99"/>
      <c r="AH161" s="99"/>
    </row>
    <row r="162" spans="3:34">
      <c r="C162" s="3" t="s">
        <v>88</v>
      </c>
      <c r="D162" s="3" t="s">
        <v>298</v>
      </c>
      <c r="E162" s="3" t="s">
        <v>299</v>
      </c>
      <c r="F162" s="3" t="s">
        <v>628</v>
      </c>
      <c r="G162" s="101" t="s">
        <v>524</v>
      </c>
      <c r="H162" s="101" t="s">
        <v>524</v>
      </c>
      <c r="I162" s="101" t="s">
        <v>524</v>
      </c>
      <c r="J162" s="101" t="s">
        <v>524</v>
      </c>
      <c r="K162" s="214">
        <v>13</v>
      </c>
      <c r="L162" s="214">
        <v>15</v>
      </c>
      <c r="M162" s="214">
        <v>15</v>
      </c>
      <c r="N162" s="214">
        <v>24</v>
      </c>
      <c r="O162" s="214">
        <v>16</v>
      </c>
      <c r="P162" s="99"/>
      <c r="Q162" s="99"/>
      <c r="R162" s="99"/>
      <c r="S162" s="99"/>
      <c r="T162" s="99"/>
      <c r="U162" s="99"/>
      <c r="V162" s="99"/>
      <c r="W162" s="99"/>
      <c r="X162" s="99"/>
      <c r="Y162" s="99"/>
      <c r="Z162" s="99"/>
      <c r="AA162" s="99"/>
      <c r="AB162" s="99"/>
      <c r="AC162" s="99"/>
      <c r="AD162" s="99"/>
      <c r="AE162" s="99"/>
      <c r="AF162" s="99"/>
      <c r="AG162" s="99"/>
      <c r="AH162" s="99"/>
    </row>
    <row r="163" spans="3:34">
      <c r="C163" s="3" t="s">
        <v>88</v>
      </c>
      <c r="D163" s="3" t="s">
        <v>300</v>
      </c>
      <c r="E163" s="3" t="s">
        <v>301</v>
      </c>
      <c r="F163" s="3" t="s">
        <v>628</v>
      </c>
      <c r="G163" s="101" t="s">
        <v>524</v>
      </c>
      <c r="H163" s="101" t="s">
        <v>524</v>
      </c>
      <c r="I163" s="101" t="s">
        <v>524</v>
      </c>
      <c r="J163" s="101" t="s">
        <v>524</v>
      </c>
      <c r="K163" s="214">
        <v>3</v>
      </c>
      <c r="L163" s="214">
        <v>5</v>
      </c>
      <c r="M163" s="214">
        <v>8</v>
      </c>
      <c r="N163" s="214">
        <v>5</v>
      </c>
      <c r="O163" s="214">
        <v>5</v>
      </c>
      <c r="P163" s="99"/>
      <c r="Q163" s="99"/>
      <c r="R163" s="99"/>
      <c r="S163" s="99"/>
      <c r="T163" s="99"/>
      <c r="U163" s="99"/>
      <c r="V163" s="99"/>
      <c r="W163" s="99"/>
      <c r="X163" s="99"/>
      <c r="Y163" s="99"/>
      <c r="Z163" s="99"/>
      <c r="AA163" s="99"/>
      <c r="AB163" s="99"/>
      <c r="AC163" s="99"/>
      <c r="AD163" s="99"/>
      <c r="AE163" s="99"/>
      <c r="AF163" s="99"/>
      <c r="AG163" s="99"/>
      <c r="AH163" s="99"/>
    </row>
    <row r="164" spans="3:34">
      <c r="C164" s="3" t="s">
        <v>88</v>
      </c>
      <c r="D164" s="3" t="s">
        <v>302</v>
      </c>
      <c r="E164" s="3" t="s">
        <v>303</v>
      </c>
      <c r="F164" s="3" t="s">
        <v>628</v>
      </c>
      <c r="G164" s="101" t="s">
        <v>524</v>
      </c>
      <c r="H164" s="101" t="s">
        <v>524</v>
      </c>
      <c r="I164" s="101" t="s">
        <v>524</v>
      </c>
      <c r="J164" s="101" t="s">
        <v>524</v>
      </c>
      <c r="K164" s="214">
        <v>15</v>
      </c>
      <c r="L164" s="214">
        <v>20</v>
      </c>
      <c r="M164" s="214">
        <v>31</v>
      </c>
      <c r="N164" s="214">
        <v>36</v>
      </c>
      <c r="O164" s="214">
        <v>47</v>
      </c>
      <c r="P164" s="99"/>
      <c r="Q164" s="99"/>
      <c r="R164" s="99"/>
      <c r="S164" s="99"/>
      <c r="T164" s="99"/>
      <c r="U164" s="99"/>
      <c r="V164" s="99"/>
      <c r="W164" s="99"/>
      <c r="X164" s="99"/>
      <c r="Y164" s="99"/>
      <c r="Z164" s="99"/>
      <c r="AA164" s="99"/>
      <c r="AB164" s="99"/>
      <c r="AC164" s="99"/>
      <c r="AD164" s="99"/>
      <c r="AE164" s="99"/>
      <c r="AF164" s="99"/>
      <c r="AG164" s="99"/>
      <c r="AH164" s="99"/>
    </row>
    <row r="165" spans="3:34">
      <c r="C165" s="3" t="s">
        <v>88</v>
      </c>
      <c r="D165" s="3" t="s">
        <v>304</v>
      </c>
      <c r="E165" s="3" t="s">
        <v>305</v>
      </c>
      <c r="F165" s="3" t="s">
        <v>628</v>
      </c>
      <c r="G165" s="101" t="s">
        <v>524</v>
      </c>
      <c r="H165" s="101" t="s">
        <v>524</v>
      </c>
      <c r="I165" s="101" t="s">
        <v>524</v>
      </c>
      <c r="J165" s="101" t="s">
        <v>524</v>
      </c>
      <c r="K165" s="214">
        <v>57</v>
      </c>
      <c r="L165" s="214">
        <v>49</v>
      </c>
      <c r="M165" s="214">
        <v>33</v>
      </c>
      <c r="N165" s="214">
        <v>51</v>
      </c>
      <c r="O165" s="214">
        <v>57</v>
      </c>
      <c r="P165" s="99"/>
      <c r="Q165" s="99"/>
      <c r="R165" s="99"/>
      <c r="S165" s="99"/>
      <c r="T165" s="99"/>
      <c r="U165" s="99"/>
      <c r="V165" s="99"/>
      <c r="W165" s="99"/>
      <c r="X165" s="99"/>
      <c r="Y165" s="99"/>
      <c r="Z165" s="99"/>
      <c r="AA165" s="99"/>
      <c r="AB165" s="99"/>
      <c r="AC165" s="99"/>
      <c r="AD165" s="99"/>
      <c r="AE165" s="99"/>
      <c r="AF165" s="99"/>
      <c r="AG165" s="99"/>
      <c r="AH165" s="99"/>
    </row>
    <row r="166" spans="3:34">
      <c r="C166" s="3" t="s">
        <v>88</v>
      </c>
      <c r="D166" s="3" t="s">
        <v>306</v>
      </c>
      <c r="E166" s="3" t="s">
        <v>307</v>
      </c>
      <c r="F166" s="3" t="s">
        <v>628</v>
      </c>
      <c r="G166" s="101" t="s">
        <v>524</v>
      </c>
      <c r="H166" s="101" t="s">
        <v>524</v>
      </c>
      <c r="I166" s="101" t="s">
        <v>524</v>
      </c>
      <c r="J166" s="101" t="s">
        <v>524</v>
      </c>
      <c r="K166" s="214">
        <v>3</v>
      </c>
      <c r="L166" s="214" t="s">
        <v>632</v>
      </c>
      <c r="M166" s="214" t="s">
        <v>632</v>
      </c>
      <c r="N166" s="214" t="s">
        <v>632</v>
      </c>
      <c r="O166" s="214" t="s">
        <v>632</v>
      </c>
      <c r="P166" s="99"/>
      <c r="Q166" s="99"/>
      <c r="R166" s="99"/>
      <c r="S166" s="99"/>
      <c r="T166" s="99"/>
      <c r="U166" s="99"/>
      <c r="V166" s="99"/>
      <c r="W166" s="99"/>
      <c r="X166" s="99"/>
      <c r="Y166" s="99"/>
      <c r="Z166" s="99"/>
      <c r="AA166" s="99"/>
      <c r="AB166" s="99"/>
      <c r="AC166" s="99"/>
      <c r="AD166" s="99"/>
      <c r="AE166" s="99"/>
      <c r="AF166" s="99"/>
      <c r="AG166" s="99"/>
      <c r="AH166" s="99"/>
    </row>
    <row r="167" spans="3:34">
      <c r="C167" s="3" t="s">
        <v>88</v>
      </c>
      <c r="D167" s="3" t="s">
        <v>308</v>
      </c>
      <c r="E167" s="3" t="s">
        <v>309</v>
      </c>
      <c r="F167" s="3" t="s">
        <v>628</v>
      </c>
      <c r="G167" s="101" t="s">
        <v>524</v>
      </c>
      <c r="H167" s="101" t="s">
        <v>524</v>
      </c>
      <c r="I167" s="101" t="s">
        <v>524</v>
      </c>
      <c r="J167" s="101" t="s">
        <v>524</v>
      </c>
      <c r="K167" s="214">
        <v>58</v>
      </c>
      <c r="L167" s="214">
        <v>59</v>
      </c>
      <c r="M167" s="214">
        <v>53</v>
      </c>
      <c r="N167" s="214">
        <v>60</v>
      </c>
      <c r="O167" s="214">
        <v>66</v>
      </c>
      <c r="P167" s="99"/>
      <c r="Q167" s="99"/>
      <c r="R167" s="99"/>
      <c r="S167" s="99"/>
      <c r="T167" s="99"/>
      <c r="U167" s="99"/>
      <c r="V167" s="99"/>
      <c r="W167" s="99"/>
      <c r="X167" s="99"/>
      <c r="Y167" s="99"/>
      <c r="Z167" s="99"/>
      <c r="AA167" s="99"/>
      <c r="AB167" s="99"/>
      <c r="AC167" s="99"/>
      <c r="AD167" s="99"/>
      <c r="AE167" s="99"/>
      <c r="AF167" s="99"/>
      <c r="AG167" s="99"/>
      <c r="AH167" s="99"/>
    </row>
    <row r="168" spans="3:34">
      <c r="C168" s="3" t="s">
        <v>88</v>
      </c>
      <c r="D168" s="3" t="s">
        <v>310</v>
      </c>
      <c r="E168" s="3" t="s">
        <v>311</v>
      </c>
      <c r="F168" s="3" t="s">
        <v>628</v>
      </c>
      <c r="G168" s="101" t="s">
        <v>524</v>
      </c>
      <c r="H168" s="101" t="s">
        <v>524</v>
      </c>
      <c r="I168" s="101" t="s">
        <v>524</v>
      </c>
      <c r="J168" s="101" t="s">
        <v>524</v>
      </c>
      <c r="K168" s="214">
        <v>66</v>
      </c>
      <c r="L168" s="214">
        <v>45</v>
      </c>
      <c r="M168" s="214">
        <v>51</v>
      </c>
      <c r="N168" s="214">
        <v>72</v>
      </c>
      <c r="O168" s="214">
        <v>76</v>
      </c>
      <c r="P168" s="99"/>
      <c r="Q168" s="99"/>
      <c r="R168" s="99"/>
      <c r="S168" s="99"/>
      <c r="T168" s="99"/>
      <c r="U168" s="99"/>
      <c r="V168" s="99"/>
      <c r="W168" s="99"/>
      <c r="X168" s="99"/>
      <c r="Y168" s="99"/>
      <c r="Z168" s="99"/>
      <c r="AA168" s="99"/>
      <c r="AB168" s="99"/>
      <c r="AC168" s="99"/>
      <c r="AD168" s="99"/>
      <c r="AE168" s="99"/>
      <c r="AF168" s="99"/>
      <c r="AG168" s="99"/>
      <c r="AH168" s="99"/>
    </row>
    <row r="169" spans="3:34">
      <c r="C169" s="3" t="s">
        <v>88</v>
      </c>
      <c r="D169" s="3" t="s">
        <v>312</v>
      </c>
      <c r="E169" s="3" t="s">
        <v>313</v>
      </c>
      <c r="F169" s="3" t="s">
        <v>628</v>
      </c>
      <c r="G169" s="101" t="s">
        <v>524</v>
      </c>
      <c r="H169" s="101" t="s">
        <v>524</v>
      </c>
      <c r="I169" s="101" t="s">
        <v>524</v>
      </c>
      <c r="J169" s="101" t="s">
        <v>524</v>
      </c>
      <c r="K169" s="214">
        <v>15</v>
      </c>
      <c r="L169" s="214">
        <v>13</v>
      </c>
      <c r="M169" s="214">
        <v>14</v>
      </c>
      <c r="N169" s="214">
        <v>20</v>
      </c>
      <c r="O169" s="214">
        <v>22</v>
      </c>
      <c r="P169" s="99"/>
      <c r="Q169" s="99"/>
      <c r="R169" s="99"/>
      <c r="S169" s="99"/>
      <c r="T169" s="99"/>
      <c r="U169" s="99"/>
      <c r="V169" s="99"/>
      <c r="W169" s="99"/>
      <c r="X169" s="99"/>
      <c r="Y169" s="99"/>
      <c r="Z169" s="99"/>
      <c r="AA169" s="99"/>
      <c r="AB169" s="99"/>
      <c r="AC169" s="99"/>
      <c r="AD169" s="99"/>
      <c r="AE169" s="99"/>
      <c r="AF169" s="99"/>
      <c r="AG169" s="99"/>
      <c r="AH169" s="99"/>
    </row>
    <row r="170" spans="3:34">
      <c r="C170" s="3" t="s">
        <v>88</v>
      </c>
      <c r="D170" s="3" t="s">
        <v>314</v>
      </c>
      <c r="E170" s="3" t="s">
        <v>315</v>
      </c>
      <c r="F170" s="3" t="s">
        <v>628</v>
      </c>
      <c r="G170" s="101" t="s">
        <v>524</v>
      </c>
      <c r="H170" s="101" t="s">
        <v>524</v>
      </c>
      <c r="I170" s="101" t="s">
        <v>524</v>
      </c>
      <c r="J170" s="101" t="s">
        <v>524</v>
      </c>
      <c r="K170" s="214">
        <v>14</v>
      </c>
      <c r="L170" s="214">
        <v>26</v>
      </c>
      <c r="M170" s="214">
        <v>31</v>
      </c>
      <c r="N170" s="214">
        <v>25</v>
      </c>
      <c r="O170" s="214">
        <v>28</v>
      </c>
      <c r="P170" s="99"/>
      <c r="Q170" s="99"/>
      <c r="R170" s="99"/>
      <c r="S170" s="99"/>
      <c r="T170" s="99"/>
      <c r="U170" s="99"/>
      <c r="V170" s="99"/>
      <c r="W170" s="99"/>
      <c r="X170" s="99"/>
      <c r="Y170" s="99"/>
      <c r="Z170" s="99"/>
      <c r="AA170" s="99"/>
      <c r="AB170" s="99"/>
      <c r="AC170" s="99"/>
      <c r="AD170" s="99"/>
      <c r="AE170" s="99"/>
      <c r="AF170" s="99"/>
      <c r="AG170" s="99"/>
      <c r="AH170" s="99"/>
    </row>
    <row r="171" spans="3:34">
      <c r="C171" s="3" t="s">
        <v>88</v>
      </c>
      <c r="D171" s="3" t="s">
        <v>316</v>
      </c>
      <c r="E171" s="3" t="s">
        <v>317</v>
      </c>
      <c r="F171" s="3" t="s">
        <v>628</v>
      </c>
      <c r="G171" s="101" t="s">
        <v>524</v>
      </c>
      <c r="H171" s="101" t="s">
        <v>524</v>
      </c>
      <c r="I171" s="101" t="s">
        <v>524</v>
      </c>
      <c r="J171" s="101" t="s">
        <v>524</v>
      </c>
      <c r="K171" s="214">
        <v>37</v>
      </c>
      <c r="L171" s="214">
        <v>42</v>
      </c>
      <c r="M171" s="214">
        <v>42</v>
      </c>
      <c r="N171" s="214">
        <v>41</v>
      </c>
      <c r="O171" s="214">
        <v>68</v>
      </c>
      <c r="P171" s="99"/>
      <c r="Q171" s="99"/>
      <c r="R171" s="99"/>
      <c r="S171" s="99"/>
      <c r="T171" s="99"/>
      <c r="U171" s="99"/>
      <c r="V171" s="99"/>
      <c r="W171" s="99"/>
      <c r="X171" s="99"/>
      <c r="Y171" s="99"/>
      <c r="Z171" s="99"/>
      <c r="AA171" s="99"/>
      <c r="AB171" s="99"/>
      <c r="AC171" s="99"/>
      <c r="AD171" s="99"/>
      <c r="AE171" s="99"/>
      <c r="AF171" s="99"/>
      <c r="AG171" s="99"/>
      <c r="AH171" s="99"/>
    </row>
    <row r="172" spans="3:34">
      <c r="C172" s="3" t="s">
        <v>88</v>
      </c>
      <c r="D172" s="3" t="s">
        <v>318</v>
      </c>
      <c r="E172" s="3" t="s">
        <v>319</v>
      </c>
      <c r="F172" s="3" t="s">
        <v>628</v>
      </c>
      <c r="G172" s="101" t="s">
        <v>524</v>
      </c>
      <c r="H172" s="101" t="s">
        <v>524</v>
      </c>
      <c r="I172" s="101" t="s">
        <v>524</v>
      </c>
      <c r="J172" s="101" t="s">
        <v>524</v>
      </c>
      <c r="K172" s="214">
        <v>18</v>
      </c>
      <c r="L172" s="214">
        <v>22</v>
      </c>
      <c r="M172" s="214">
        <v>12</v>
      </c>
      <c r="N172" s="214">
        <v>20</v>
      </c>
      <c r="O172" s="214">
        <v>24</v>
      </c>
      <c r="P172" s="99"/>
      <c r="Q172" s="99"/>
      <c r="R172" s="99"/>
      <c r="S172" s="99"/>
      <c r="T172" s="99"/>
      <c r="U172" s="99"/>
      <c r="V172" s="99"/>
      <c r="W172" s="99"/>
      <c r="X172" s="99"/>
      <c r="Y172" s="99"/>
      <c r="Z172" s="99"/>
      <c r="AA172" s="99"/>
      <c r="AB172" s="99"/>
      <c r="AC172" s="99"/>
      <c r="AD172" s="99"/>
      <c r="AE172" s="99"/>
      <c r="AF172" s="99"/>
      <c r="AG172" s="99"/>
      <c r="AH172" s="99"/>
    </row>
    <row r="173" spans="3:34">
      <c r="C173" s="3" t="s">
        <v>88</v>
      </c>
      <c r="D173" s="3" t="s">
        <v>320</v>
      </c>
      <c r="E173" s="3" t="s">
        <v>321</v>
      </c>
      <c r="F173" s="3" t="s">
        <v>628</v>
      </c>
      <c r="G173" s="101" t="s">
        <v>524</v>
      </c>
      <c r="H173" s="101" t="s">
        <v>524</v>
      </c>
      <c r="I173" s="101" t="s">
        <v>524</v>
      </c>
      <c r="J173" s="101" t="s">
        <v>524</v>
      </c>
      <c r="K173" s="214">
        <v>18</v>
      </c>
      <c r="L173" s="214">
        <v>14</v>
      </c>
      <c r="M173" s="214">
        <v>15</v>
      </c>
      <c r="N173" s="214">
        <v>8</v>
      </c>
      <c r="O173" s="214">
        <v>20</v>
      </c>
      <c r="P173" s="99"/>
      <c r="Q173" s="99"/>
      <c r="R173" s="99"/>
      <c r="S173" s="99"/>
      <c r="T173" s="99"/>
      <c r="U173" s="99"/>
      <c r="V173" s="99"/>
      <c r="W173" s="99"/>
      <c r="X173" s="99"/>
      <c r="Y173" s="99"/>
      <c r="Z173" s="99"/>
      <c r="AA173" s="99"/>
      <c r="AB173" s="99"/>
      <c r="AC173" s="99"/>
      <c r="AD173" s="99"/>
      <c r="AE173" s="99"/>
      <c r="AF173" s="99"/>
      <c r="AG173" s="99"/>
      <c r="AH173" s="99"/>
    </row>
    <row r="174" spans="3:34">
      <c r="C174" s="3" t="s">
        <v>88</v>
      </c>
      <c r="D174" s="3" t="s">
        <v>322</v>
      </c>
      <c r="E174" s="3" t="s">
        <v>323</v>
      </c>
      <c r="F174" s="3" t="s">
        <v>628</v>
      </c>
      <c r="G174" s="101" t="s">
        <v>524</v>
      </c>
      <c r="H174" s="101" t="s">
        <v>524</v>
      </c>
      <c r="I174" s="101" t="s">
        <v>524</v>
      </c>
      <c r="J174" s="101" t="s">
        <v>524</v>
      </c>
      <c r="K174" s="214">
        <v>15</v>
      </c>
      <c r="L174" s="214">
        <v>14</v>
      </c>
      <c r="M174" s="214">
        <v>20</v>
      </c>
      <c r="N174" s="214">
        <v>25</v>
      </c>
      <c r="O174" s="214">
        <v>28</v>
      </c>
      <c r="P174" s="99"/>
      <c r="Q174" s="99"/>
      <c r="R174" s="99"/>
      <c r="S174" s="99"/>
      <c r="T174" s="99"/>
      <c r="U174" s="99"/>
      <c r="V174" s="99"/>
      <c r="W174" s="99"/>
      <c r="X174" s="99"/>
      <c r="Y174" s="99"/>
      <c r="Z174" s="99"/>
      <c r="AA174" s="99"/>
      <c r="AB174" s="99"/>
      <c r="AC174" s="99"/>
      <c r="AD174" s="99"/>
      <c r="AE174" s="99"/>
      <c r="AF174" s="99"/>
      <c r="AG174" s="99"/>
      <c r="AH174" s="99"/>
    </row>
    <row r="175" spans="3:34">
      <c r="C175" s="3" t="s">
        <v>88</v>
      </c>
      <c r="D175" s="3" t="s">
        <v>324</v>
      </c>
      <c r="E175" s="3" t="s">
        <v>325</v>
      </c>
      <c r="F175" s="3" t="s">
        <v>628</v>
      </c>
      <c r="G175" s="101" t="s">
        <v>524</v>
      </c>
      <c r="H175" s="101" t="s">
        <v>524</v>
      </c>
      <c r="I175" s="101" t="s">
        <v>524</v>
      </c>
      <c r="J175" s="101" t="s">
        <v>524</v>
      </c>
      <c r="K175" s="214">
        <v>15</v>
      </c>
      <c r="L175" s="214">
        <v>21</v>
      </c>
      <c r="M175" s="214">
        <v>14</v>
      </c>
      <c r="N175" s="214">
        <v>15</v>
      </c>
      <c r="O175" s="214">
        <v>18</v>
      </c>
      <c r="P175" s="99"/>
      <c r="Q175" s="99"/>
      <c r="R175" s="99"/>
      <c r="S175" s="99"/>
      <c r="T175" s="99"/>
      <c r="U175" s="99"/>
      <c r="V175" s="99"/>
      <c r="W175" s="99"/>
      <c r="X175" s="99"/>
      <c r="Y175" s="99"/>
      <c r="Z175" s="99"/>
      <c r="AA175" s="99"/>
      <c r="AB175" s="99"/>
      <c r="AC175" s="99"/>
      <c r="AD175" s="99"/>
      <c r="AE175" s="99"/>
      <c r="AF175" s="99"/>
      <c r="AG175" s="99"/>
      <c r="AH175" s="99"/>
    </row>
    <row r="176" spans="3:34">
      <c r="C176" s="3" t="s">
        <v>88</v>
      </c>
      <c r="D176" s="3" t="s">
        <v>326</v>
      </c>
      <c r="E176" s="3" t="s">
        <v>327</v>
      </c>
      <c r="F176" s="3" t="s">
        <v>628</v>
      </c>
      <c r="G176" s="101" t="s">
        <v>524</v>
      </c>
      <c r="H176" s="101" t="s">
        <v>524</v>
      </c>
      <c r="I176" s="101" t="s">
        <v>524</v>
      </c>
      <c r="J176" s="101" t="s">
        <v>524</v>
      </c>
      <c r="K176" s="214">
        <v>5</v>
      </c>
      <c r="L176" s="214">
        <v>11</v>
      </c>
      <c r="M176" s="214">
        <v>14</v>
      </c>
      <c r="N176" s="214">
        <v>12</v>
      </c>
      <c r="O176" s="214">
        <v>10</v>
      </c>
      <c r="P176" s="99"/>
      <c r="Q176" s="99"/>
      <c r="R176" s="99"/>
      <c r="S176" s="99"/>
      <c r="T176" s="99"/>
      <c r="U176" s="99"/>
      <c r="V176" s="99"/>
      <c r="W176" s="99"/>
      <c r="X176" s="99"/>
      <c r="Y176" s="99"/>
      <c r="Z176" s="99"/>
      <c r="AA176" s="99"/>
      <c r="AB176" s="99"/>
      <c r="AC176" s="99"/>
      <c r="AD176" s="99"/>
      <c r="AE176" s="99"/>
      <c r="AF176" s="99"/>
      <c r="AG176" s="99"/>
      <c r="AH176" s="99"/>
    </row>
    <row r="177" spans="3:34">
      <c r="C177" s="3" t="s">
        <v>88</v>
      </c>
      <c r="D177" s="3" t="s">
        <v>328</v>
      </c>
      <c r="E177" s="3" t="s">
        <v>329</v>
      </c>
      <c r="F177" s="3" t="s">
        <v>628</v>
      </c>
      <c r="G177" s="101" t="s">
        <v>524</v>
      </c>
      <c r="H177" s="101" t="s">
        <v>524</v>
      </c>
      <c r="I177" s="101" t="s">
        <v>524</v>
      </c>
      <c r="J177" s="101" t="s">
        <v>524</v>
      </c>
      <c r="K177" s="214">
        <v>13</v>
      </c>
      <c r="L177" s="214">
        <v>17</v>
      </c>
      <c r="M177" s="214">
        <v>10</v>
      </c>
      <c r="N177" s="214">
        <v>7</v>
      </c>
      <c r="O177" s="214">
        <v>9</v>
      </c>
      <c r="P177" s="99"/>
      <c r="Q177" s="99"/>
      <c r="R177" s="99"/>
      <c r="S177" s="99"/>
      <c r="T177" s="99"/>
      <c r="U177" s="99"/>
      <c r="V177" s="99"/>
      <c r="W177" s="99"/>
      <c r="X177" s="99"/>
      <c r="Y177" s="99"/>
      <c r="Z177" s="99"/>
      <c r="AA177" s="99"/>
      <c r="AB177" s="99"/>
      <c r="AC177" s="99"/>
      <c r="AD177" s="99"/>
      <c r="AE177" s="99"/>
      <c r="AF177" s="99"/>
      <c r="AG177" s="99"/>
      <c r="AH177" s="99"/>
    </row>
    <row r="178" spans="3:34">
      <c r="C178" s="3" t="s">
        <v>88</v>
      </c>
      <c r="D178" s="3" t="s">
        <v>330</v>
      </c>
      <c r="E178" s="3" t="s">
        <v>331</v>
      </c>
      <c r="F178" s="3" t="s">
        <v>628</v>
      </c>
      <c r="G178" s="101" t="s">
        <v>524</v>
      </c>
      <c r="H178" s="101" t="s">
        <v>524</v>
      </c>
      <c r="I178" s="101" t="s">
        <v>524</v>
      </c>
      <c r="J178" s="101" t="s">
        <v>524</v>
      </c>
      <c r="K178" s="214">
        <v>28</v>
      </c>
      <c r="L178" s="214">
        <v>22</v>
      </c>
      <c r="M178" s="214">
        <v>34</v>
      </c>
      <c r="N178" s="214">
        <v>37</v>
      </c>
      <c r="O178" s="214">
        <v>28</v>
      </c>
      <c r="P178" s="99"/>
      <c r="Q178" s="99"/>
      <c r="R178" s="99"/>
      <c r="S178" s="99"/>
      <c r="T178" s="99"/>
      <c r="U178" s="99"/>
      <c r="V178" s="99"/>
      <c r="W178" s="99"/>
      <c r="X178" s="99"/>
      <c r="Y178" s="99"/>
      <c r="Z178" s="99"/>
      <c r="AA178" s="99"/>
      <c r="AB178" s="99"/>
      <c r="AC178" s="99"/>
      <c r="AD178" s="99"/>
      <c r="AE178" s="99"/>
      <c r="AF178" s="99"/>
      <c r="AG178" s="99"/>
      <c r="AH178" s="99"/>
    </row>
    <row r="179" spans="3:34">
      <c r="C179" s="3" t="s">
        <v>88</v>
      </c>
      <c r="D179" s="3" t="s">
        <v>332</v>
      </c>
      <c r="E179" s="3" t="s">
        <v>333</v>
      </c>
      <c r="F179" s="3" t="s">
        <v>628</v>
      </c>
      <c r="G179" s="101" t="s">
        <v>524</v>
      </c>
      <c r="H179" s="101" t="s">
        <v>524</v>
      </c>
      <c r="I179" s="101" t="s">
        <v>524</v>
      </c>
      <c r="J179" s="101" t="s">
        <v>524</v>
      </c>
      <c r="K179" s="214">
        <v>4</v>
      </c>
      <c r="L179" s="214">
        <v>8</v>
      </c>
      <c r="M179" s="214">
        <v>2</v>
      </c>
      <c r="N179" s="214">
        <v>2</v>
      </c>
      <c r="O179" s="214">
        <v>11</v>
      </c>
      <c r="P179" s="99"/>
      <c r="Q179" s="99"/>
      <c r="R179" s="99"/>
      <c r="S179" s="99"/>
      <c r="T179" s="99"/>
      <c r="U179" s="99"/>
      <c r="V179" s="99"/>
      <c r="W179" s="99"/>
      <c r="X179" s="99"/>
      <c r="Y179" s="99"/>
      <c r="Z179" s="99"/>
      <c r="AA179" s="99"/>
      <c r="AB179" s="99"/>
      <c r="AC179" s="99"/>
      <c r="AD179" s="99"/>
      <c r="AE179" s="99"/>
      <c r="AF179" s="99"/>
      <c r="AG179" s="99"/>
      <c r="AH179" s="99"/>
    </row>
    <row r="180" spans="3:34">
      <c r="C180" s="3" t="s">
        <v>88</v>
      </c>
      <c r="D180" s="3" t="s">
        <v>334</v>
      </c>
      <c r="E180" s="3" t="s">
        <v>335</v>
      </c>
      <c r="F180" s="3" t="s">
        <v>628</v>
      </c>
      <c r="G180" s="101" t="s">
        <v>524</v>
      </c>
      <c r="H180" s="101" t="s">
        <v>524</v>
      </c>
      <c r="I180" s="101" t="s">
        <v>524</v>
      </c>
      <c r="J180" s="101" t="s">
        <v>524</v>
      </c>
      <c r="K180" s="214">
        <v>3</v>
      </c>
      <c r="L180" s="214">
        <v>1</v>
      </c>
      <c r="M180" s="214">
        <v>1</v>
      </c>
      <c r="N180" s="214">
        <v>5</v>
      </c>
      <c r="O180" s="214">
        <v>3</v>
      </c>
      <c r="P180" s="99"/>
      <c r="Q180" s="99"/>
      <c r="R180" s="99"/>
      <c r="S180" s="99"/>
      <c r="T180" s="99"/>
      <c r="U180" s="99"/>
      <c r="V180" s="99"/>
      <c r="W180" s="99"/>
      <c r="X180" s="99"/>
      <c r="Y180" s="99"/>
      <c r="Z180" s="99"/>
      <c r="AA180" s="99"/>
      <c r="AB180" s="99"/>
      <c r="AC180" s="99"/>
      <c r="AD180" s="99"/>
      <c r="AE180" s="99"/>
      <c r="AF180" s="99"/>
      <c r="AG180" s="99"/>
      <c r="AH180" s="99"/>
    </row>
    <row r="181" spans="3:34">
      <c r="C181" s="3" t="s">
        <v>88</v>
      </c>
      <c r="D181" s="3" t="s">
        <v>336</v>
      </c>
      <c r="E181" s="3" t="s">
        <v>337</v>
      </c>
      <c r="F181" s="3" t="s">
        <v>628</v>
      </c>
      <c r="G181" s="101" t="s">
        <v>524</v>
      </c>
      <c r="H181" s="101" t="s">
        <v>524</v>
      </c>
      <c r="I181" s="101" t="s">
        <v>524</v>
      </c>
      <c r="J181" s="101" t="s">
        <v>524</v>
      </c>
      <c r="K181" s="214">
        <v>20</v>
      </c>
      <c r="L181" s="214">
        <v>20</v>
      </c>
      <c r="M181" s="214">
        <v>17</v>
      </c>
      <c r="N181" s="214">
        <v>17</v>
      </c>
      <c r="O181" s="214">
        <v>19</v>
      </c>
      <c r="P181" s="99"/>
      <c r="Q181" s="99"/>
      <c r="R181" s="99"/>
      <c r="S181" s="99"/>
      <c r="T181" s="99"/>
      <c r="U181" s="99"/>
      <c r="V181" s="99"/>
      <c r="W181" s="99"/>
      <c r="X181" s="99"/>
      <c r="Y181" s="99"/>
      <c r="Z181" s="99"/>
      <c r="AA181" s="99"/>
      <c r="AB181" s="99"/>
      <c r="AC181" s="99"/>
      <c r="AD181" s="99"/>
      <c r="AE181" s="99"/>
      <c r="AF181" s="99"/>
      <c r="AG181" s="99"/>
      <c r="AH181" s="99"/>
    </row>
    <row r="182" spans="3:34">
      <c r="C182" s="3" t="s">
        <v>88</v>
      </c>
      <c r="D182" s="3" t="s">
        <v>338</v>
      </c>
      <c r="E182" s="3" t="s">
        <v>339</v>
      </c>
      <c r="F182" s="3" t="s">
        <v>628</v>
      </c>
      <c r="G182" s="101" t="s">
        <v>524</v>
      </c>
      <c r="H182" s="101" t="s">
        <v>524</v>
      </c>
      <c r="I182" s="101" t="s">
        <v>524</v>
      </c>
      <c r="J182" s="101" t="s">
        <v>524</v>
      </c>
      <c r="K182" s="214">
        <v>11</v>
      </c>
      <c r="L182" s="214">
        <v>10</v>
      </c>
      <c r="M182" s="214">
        <v>11</v>
      </c>
      <c r="N182" s="214">
        <v>11</v>
      </c>
      <c r="O182" s="214">
        <v>20</v>
      </c>
      <c r="P182" s="99"/>
      <c r="Q182" s="99"/>
      <c r="R182" s="99"/>
      <c r="S182" s="99"/>
      <c r="T182" s="99"/>
      <c r="U182" s="99"/>
      <c r="V182" s="99"/>
      <c r="W182" s="99"/>
      <c r="X182" s="99"/>
      <c r="Y182" s="99"/>
      <c r="Z182" s="99"/>
      <c r="AA182" s="99"/>
      <c r="AB182" s="99"/>
      <c r="AC182" s="99"/>
      <c r="AD182" s="99"/>
      <c r="AE182" s="99"/>
      <c r="AF182" s="99"/>
      <c r="AG182" s="99"/>
      <c r="AH182" s="99"/>
    </row>
    <row r="183" spans="3:34">
      <c r="C183" s="3" t="s">
        <v>88</v>
      </c>
      <c r="D183" s="3" t="s">
        <v>340</v>
      </c>
      <c r="E183" s="3" t="s">
        <v>341</v>
      </c>
      <c r="F183" s="3" t="s">
        <v>628</v>
      </c>
      <c r="G183" s="101" t="s">
        <v>524</v>
      </c>
      <c r="H183" s="101" t="s">
        <v>524</v>
      </c>
      <c r="I183" s="101" t="s">
        <v>524</v>
      </c>
      <c r="J183" s="101" t="s">
        <v>524</v>
      </c>
      <c r="K183" s="214">
        <v>14</v>
      </c>
      <c r="L183" s="214">
        <v>14</v>
      </c>
      <c r="M183" s="214">
        <v>7</v>
      </c>
      <c r="N183" s="214">
        <v>10</v>
      </c>
      <c r="O183" s="214">
        <v>18</v>
      </c>
      <c r="P183" s="99"/>
      <c r="Q183" s="99"/>
      <c r="R183" s="99"/>
      <c r="S183" s="99"/>
      <c r="T183" s="99"/>
      <c r="U183" s="99"/>
      <c r="V183" s="99"/>
      <c r="W183" s="99"/>
      <c r="X183" s="99"/>
      <c r="Y183" s="99"/>
      <c r="Z183" s="99"/>
      <c r="AA183" s="99"/>
      <c r="AB183" s="99"/>
      <c r="AC183" s="99"/>
      <c r="AD183" s="99"/>
      <c r="AE183" s="99"/>
      <c r="AF183" s="99"/>
      <c r="AG183" s="99"/>
      <c r="AH183" s="99"/>
    </row>
    <row r="184" spans="3:34">
      <c r="C184" s="3" t="s">
        <v>88</v>
      </c>
      <c r="D184" s="3" t="s">
        <v>342</v>
      </c>
      <c r="E184" s="3" t="s">
        <v>343</v>
      </c>
      <c r="F184" s="3" t="s">
        <v>628</v>
      </c>
      <c r="G184" s="101" t="s">
        <v>524</v>
      </c>
      <c r="H184" s="101" t="s">
        <v>524</v>
      </c>
      <c r="I184" s="101" t="s">
        <v>524</v>
      </c>
      <c r="J184" s="101" t="s">
        <v>524</v>
      </c>
      <c r="K184" s="214">
        <v>12</v>
      </c>
      <c r="L184" s="214">
        <v>5</v>
      </c>
      <c r="M184" s="214">
        <v>6</v>
      </c>
      <c r="N184" s="214">
        <v>6</v>
      </c>
      <c r="O184" s="214">
        <v>10</v>
      </c>
      <c r="P184" s="99"/>
      <c r="Q184" s="99"/>
      <c r="R184" s="99"/>
      <c r="S184" s="99"/>
      <c r="T184" s="99"/>
      <c r="U184" s="99"/>
      <c r="V184" s="99"/>
      <c r="W184" s="99"/>
      <c r="X184" s="99"/>
      <c r="Y184" s="99"/>
      <c r="Z184" s="99"/>
      <c r="AA184" s="99"/>
      <c r="AB184" s="99"/>
      <c r="AC184" s="99"/>
      <c r="AD184" s="99"/>
      <c r="AE184" s="99"/>
      <c r="AF184" s="99"/>
      <c r="AG184" s="99"/>
      <c r="AH184" s="99"/>
    </row>
    <row r="185" spans="3:34">
      <c r="C185" s="3" t="s">
        <v>88</v>
      </c>
      <c r="D185" s="3" t="s">
        <v>344</v>
      </c>
      <c r="E185" s="3" t="s">
        <v>345</v>
      </c>
      <c r="F185" s="3" t="s">
        <v>628</v>
      </c>
      <c r="G185" s="101" t="s">
        <v>524</v>
      </c>
      <c r="H185" s="101" t="s">
        <v>524</v>
      </c>
      <c r="I185" s="101" t="s">
        <v>524</v>
      </c>
      <c r="J185" s="101" t="s">
        <v>524</v>
      </c>
      <c r="K185" s="214">
        <v>21</v>
      </c>
      <c r="L185" s="214">
        <v>24</v>
      </c>
      <c r="M185" s="214">
        <v>31</v>
      </c>
      <c r="N185" s="214">
        <v>42</v>
      </c>
      <c r="O185" s="214">
        <v>28</v>
      </c>
      <c r="P185" s="99"/>
      <c r="Q185" s="99"/>
      <c r="R185" s="99"/>
      <c r="S185" s="99"/>
      <c r="T185" s="99"/>
      <c r="U185" s="99"/>
      <c r="V185" s="99"/>
      <c r="W185" s="99"/>
      <c r="X185" s="99"/>
      <c r="Y185" s="99"/>
      <c r="Z185" s="99"/>
      <c r="AA185" s="99"/>
      <c r="AB185" s="99"/>
      <c r="AC185" s="99"/>
      <c r="AD185" s="99"/>
      <c r="AE185" s="99"/>
      <c r="AF185" s="99"/>
      <c r="AG185" s="99"/>
      <c r="AH185" s="99"/>
    </row>
    <row r="186" spans="3:34">
      <c r="C186" s="3" t="s">
        <v>88</v>
      </c>
      <c r="D186" s="3" t="s">
        <v>346</v>
      </c>
      <c r="E186" s="3" t="s">
        <v>347</v>
      </c>
      <c r="F186" s="3" t="s">
        <v>628</v>
      </c>
      <c r="G186" s="101" t="s">
        <v>524</v>
      </c>
      <c r="H186" s="101" t="s">
        <v>524</v>
      </c>
      <c r="I186" s="101" t="s">
        <v>524</v>
      </c>
      <c r="J186" s="101" t="s">
        <v>524</v>
      </c>
      <c r="K186" s="214">
        <v>7</v>
      </c>
      <c r="L186" s="214">
        <v>14</v>
      </c>
      <c r="M186" s="214">
        <v>11</v>
      </c>
      <c r="N186" s="214">
        <v>9</v>
      </c>
      <c r="O186" s="214">
        <v>7</v>
      </c>
      <c r="P186" s="99"/>
      <c r="Q186" s="99"/>
      <c r="R186" s="99"/>
      <c r="S186" s="99"/>
      <c r="T186" s="99"/>
      <c r="U186" s="99"/>
      <c r="V186" s="99"/>
      <c r="W186" s="99"/>
      <c r="X186" s="99"/>
      <c r="Y186" s="99"/>
      <c r="Z186" s="99"/>
      <c r="AA186" s="99"/>
      <c r="AB186" s="99"/>
      <c r="AC186" s="99"/>
      <c r="AD186" s="99"/>
      <c r="AE186" s="99"/>
      <c r="AF186" s="99"/>
      <c r="AG186" s="99"/>
      <c r="AH186" s="99"/>
    </row>
    <row r="187" spans="3:34">
      <c r="C187" s="3" t="s">
        <v>92</v>
      </c>
      <c r="D187" s="3" t="s">
        <v>348</v>
      </c>
      <c r="E187" s="3" t="s">
        <v>349</v>
      </c>
      <c r="F187" s="3" t="s">
        <v>628</v>
      </c>
      <c r="G187" s="101" t="s">
        <v>524</v>
      </c>
      <c r="H187" s="101" t="s">
        <v>524</v>
      </c>
      <c r="I187" s="101" t="s">
        <v>524</v>
      </c>
      <c r="J187" s="101" t="s">
        <v>524</v>
      </c>
      <c r="K187" s="214">
        <v>10</v>
      </c>
      <c r="L187" s="214">
        <v>11</v>
      </c>
      <c r="M187" s="214">
        <v>5</v>
      </c>
      <c r="N187" s="214">
        <v>4</v>
      </c>
      <c r="O187" s="214">
        <v>13</v>
      </c>
      <c r="P187" s="99"/>
      <c r="Q187" s="99"/>
      <c r="R187" s="99"/>
      <c r="S187" s="99"/>
      <c r="T187" s="99"/>
      <c r="U187" s="99"/>
      <c r="V187" s="99"/>
      <c r="W187" s="99"/>
      <c r="X187" s="99"/>
      <c r="Y187" s="99"/>
      <c r="Z187" s="99"/>
      <c r="AA187" s="99"/>
      <c r="AB187" s="99"/>
      <c r="AC187" s="99"/>
      <c r="AD187" s="99"/>
      <c r="AE187" s="99"/>
      <c r="AF187" s="99"/>
      <c r="AG187" s="99"/>
      <c r="AH187" s="99"/>
    </row>
    <row r="188" spans="3:34">
      <c r="C188" s="3" t="s">
        <v>92</v>
      </c>
      <c r="D188" s="3" t="s">
        <v>350</v>
      </c>
      <c r="E188" s="3" t="s">
        <v>351</v>
      </c>
      <c r="F188" s="3" t="s">
        <v>628</v>
      </c>
      <c r="G188" s="101" t="s">
        <v>524</v>
      </c>
      <c r="H188" s="101" t="s">
        <v>524</v>
      </c>
      <c r="I188" s="101" t="s">
        <v>524</v>
      </c>
      <c r="J188" s="101" t="s">
        <v>524</v>
      </c>
      <c r="K188" s="214">
        <v>28</v>
      </c>
      <c r="L188" s="214">
        <v>24</v>
      </c>
      <c r="M188" s="214">
        <v>27</v>
      </c>
      <c r="N188" s="214">
        <v>49</v>
      </c>
      <c r="O188" s="214">
        <v>56</v>
      </c>
      <c r="P188" s="99"/>
      <c r="Q188" s="99"/>
      <c r="R188" s="99"/>
      <c r="S188" s="99"/>
      <c r="T188" s="99"/>
      <c r="U188" s="99"/>
      <c r="V188" s="99"/>
      <c r="W188" s="99"/>
      <c r="X188" s="99"/>
      <c r="Y188" s="99"/>
      <c r="Z188" s="99"/>
      <c r="AA188" s="99"/>
      <c r="AB188" s="99"/>
      <c r="AC188" s="99"/>
      <c r="AD188" s="99"/>
      <c r="AE188" s="99"/>
      <c r="AF188" s="99"/>
      <c r="AG188" s="99"/>
      <c r="AH188" s="99"/>
    </row>
    <row r="189" spans="3:34">
      <c r="C189" s="3" t="s">
        <v>92</v>
      </c>
      <c r="D189" s="3" t="s">
        <v>352</v>
      </c>
      <c r="E189" s="3" t="s">
        <v>353</v>
      </c>
      <c r="F189" s="3" t="s">
        <v>628</v>
      </c>
      <c r="G189" s="101" t="s">
        <v>524</v>
      </c>
      <c r="H189" s="101" t="s">
        <v>524</v>
      </c>
      <c r="I189" s="101" t="s">
        <v>524</v>
      </c>
      <c r="J189" s="101" t="s">
        <v>524</v>
      </c>
      <c r="K189" s="214">
        <v>15</v>
      </c>
      <c r="L189" s="214">
        <v>16</v>
      </c>
      <c r="M189" s="214">
        <v>12</v>
      </c>
      <c r="N189" s="214">
        <v>18</v>
      </c>
      <c r="O189" s="214">
        <v>20</v>
      </c>
      <c r="P189" s="99"/>
      <c r="Q189" s="99"/>
      <c r="R189" s="99"/>
      <c r="S189" s="99"/>
      <c r="T189" s="99"/>
      <c r="U189" s="99"/>
      <c r="V189" s="99"/>
      <c r="W189" s="99"/>
      <c r="X189" s="99"/>
      <c r="Y189" s="99"/>
      <c r="Z189" s="99"/>
      <c r="AA189" s="99"/>
      <c r="AB189" s="99"/>
      <c r="AC189" s="99"/>
      <c r="AD189" s="99"/>
      <c r="AE189" s="99"/>
      <c r="AF189" s="99"/>
      <c r="AG189" s="99"/>
      <c r="AH189" s="99"/>
    </row>
    <row r="190" spans="3:34">
      <c r="C190" s="3" t="s">
        <v>92</v>
      </c>
      <c r="D190" s="3" t="s">
        <v>354</v>
      </c>
      <c r="E190" s="3" t="s">
        <v>355</v>
      </c>
      <c r="F190" s="3" t="s">
        <v>628</v>
      </c>
      <c r="G190" s="101" t="s">
        <v>524</v>
      </c>
      <c r="H190" s="101" t="s">
        <v>524</v>
      </c>
      <c r="I190" s="101" t="s">
        <v>524</v>
      </c>
      <c r="J190" s="101" t="s">
        <v>524</v>
      </c>
      <c r="K190" s="214">
        <v>17</v>
      </c>
      <c r="L190" s="214">
        <v>21</v>
      </c>
      <c r="M190" s="214">
        <v>19</v>
      </c>
      <c r="N190" s="214">
        <v>22</v>
      </c>
      <c r="O190" s="214">
        <v>28</v>
      </c>
      <c r="P190" s="99"/>
      <c r="Q190" s="99"/>
      <c r="R190" s="99"/>
      <c r="S190" s="99"/>
      <c r="T190" s="99"/>
      <c r="U190" s="99"/>
      <c r="V190" s="99"/>
      <c r="W190" s="99"/>
      <c r="X190" s="99"/>
      <c r="Y190" s="99"/>
      <c r="Z190" s="99"/>
      <c r="AA190" s="99"/>
      <c r="AB190" s="99"/>
      <c r="AC190" s="99"/>
      <c r="AD190" s="99"/>
      <c r="AE190" s="99"/>
      <c r="AF190" s="99"/>
      <c r="AG190" s="99"/>
      <c r="AH190" s="99"/>
    </row>
    <row r="191" spans="3:34">
      <c r="C191" s="3" t="s">
        <v>92</v>
      </c>
      <c r="D191" s="3" t="s">
        <v>356</v>
      </c>
      <c r="E191" s="3" t="s">
        <v>357</v>
      </c>
      <c r="F191" s="3" t="s">
        <v>628</v>
      </c>
      <c r="G191" s="101" t="s">
        <v>524</v>
      </c>
      <c r="H191" s="101" t="s">
        <v>524</v>
      </c>
      <c r="I191" s="101" t="s">
        <v>524</v>
      </c>
      <c r="J191" s="101" t="s">
        <v>524</v>
      </c>
      <c r="K191" s="214">
        <v>27</v>
      </c>
      <c r="L191" s="214">
        <v>29</v>
      </c>
      <c r="M191" s="214">
        <v>44</v>
      </c>
      <c r="N191" s="214">
        <v>53</v>
      </c>
      <c r="O191" s="214">
        <v>50</v>
      </c>
      <c r="P191" s="99"/>
      <c r="Q191" s="99"/>
      <c r="R191" s="99"/>
      <c r="S191" s="99"/>
      <c r="T191" s="99"/>
      <c r="U191" s="99"/>
      <c r="V191" s="99"/>
      <c r="W191" s="99"/>
      <c r="X191" s="99"/>
      <c r="Y191" s="99"/>
      <c r="Z191" s="99"/>
      <c r="AA191" s="99"/>
      <c r="AB191" s="99"/>
      <c r="AC191" s="99"/>
      <c r="AD191" s="99"/>
      <c r="AE191" s="99"/>
      <c r="AF191" s="99"/>
      <c r="AG191" s="99"/>
      <c r="AH191" s="99"/>
    </row>
    <row r="192" spans="3:34">
      <c r="C192" s="3" t="s">
        <v>92</v>
      </c>
      <c r="D192" s="3" t="s">
        <v>358</v>
      </c>
      <c r="E192" s="3" t="s">
        <v>359</v>
      </c>
      <c r="F192" s="3" t="s">
        <v>628</v>
      </c>
      <c r="G192" s="101" t="s">
        <v>524</v>
      </c>
      <c r="H192" s="101" t="s">
        <v>524</v>
      </c>
      <c r="I192" s="101" t="s">
        <v>524</v>
      </c>
      <c r="J192" s="101" t="s">
        <v>524</v>
      </c>
      <c r="K192" s="214">
        <v>7</v>
      </c>
      <c r="L192" s="214">
        <v>7</v>
      </c>
      <c r="M192" s="214">
        <v>10</v>
      </c>
      <c r="N192" s="214">
        <v>18</v>
      </c>
      <c r="O192" s="214">
        <v>16</v>
      </c>
      <c r="P192" s="99"/>
      <c r="Q192" s="99"/>
      <c r="R192" s="99"/>
      <c r="S192" s="99"/>
      <c r="T192" s="99"/>
      <c r="U192" s="99"/>
      <c r="V192" s="99"/>
      <c r="W192" s="99"/>
      <c r="X192" s="99"/>
      <c r="Y192" s="99"/>
      <c r="Z192" s="99"/>
      <c r="AA192" s="99"/>
      <c r="AB192" s="99"/>
      <c r="AC192" s="99"/>
      <c r="AD192" s="99"/>
      <c r="AE192" s="99"/>
      <c r="AF192" s="99"/>
      <c r="AG192" s="99"/>
      <c r="AH192" s="99"/>
    </row>
    <row r="193" spans="3:34">
      <c r="C193" s="3" t="s">
        <v>92</v>
      </c>
      <c r="D193" s="3" t="s">
        <v>360</v>
      </c>
      <c r="E193" s="3" t="s">
        <v>361</v>
      </c>
      <c r="F193" s="3" t="s">
        <v>628</v>
      </c>
      <c r="G193" s="101" t="s">
        <v>524</v>
      </c>
      <c r="H193" s="101" t="s">
        <v>524</v>
      </c>
      <c r="I193" s="101" t="s">
        <v>524</v>
      </c>
      <c r="J193" s="101" t="s">
        <v>524</v>
      </c>
      <c r="K193" s="214">
        <v>44</v>
      </c>
      <c r="L193" s="214">
        <v>32</v>
      </c>
      <c r="M193" s="214">
        <v>36</v>
      </c>
      <c r="N193" s="214">
        <v>50</v>
      </c>
      <c r="O193" s="214">
        <v>58</v>
      </c>
      <c r="P193" s="99"/>
      <c r="Q193" s="99"/>
      <c r="R193" s="99"/>
      <c r="S193" s="99"/>
      <c r="T193" s="99"/>
      <c r="U193" s="99"/>
      <c r="V193" s="99"/>
      <c r="W193" s="99"/>
      <c r="X193" s="99"/>
      <c r="Y193" s="99"/>
      <c r="Z193" s="99"/>
      <c r="AA193" s="99"/>
      <c r="AB193" s="99"/>
      <c r="AC193" s="99"/>
      <c r="AD193" s="99"/>
      <c r="AE193" s="99"/>
      <c r="AF193" s="99"/>
      <c r="AG193" s="99"/>
      <c r="AH193" s="99"/>
    </row>
    <row r="194" spans="3:34">
      <c r="C194" s="3" t="s">
        <v>92</v>
      </c>
      <c r="D194" s="3" t="s">
        <v>362</v>
      </c>
      <c r="E194" s="3" t="s">
        <v>363</v>
      </c>
      <c r="F194" s="3" t="s">
        <v>628</v>
      </c>
      <c r="G194" s="101" t="s">
        <v>524</v>
      </c>
      <c r="H194" s="101" t="s">
        <v>524</v>
      </c>
      <c r="I194" s="101" t="s">
        <v>524</v>
      </c>
      <c r="J194" s="101" t="s">
        <v>524</v>
      </c>
      <c r="K194" s="214">
        <v>7</v>
      </c>
      <c r="L194" s="214">
        <v>7</v>
      </c>
      <c r="M194" s="214">
        <v>17</v>
      </c>
      <c r="N194" s="214">
        <v>19</v>
      </c>
      <c r="O194" s="214">
        <v>26</v>
      </c>
      <c r="P194" s="99"/>
      <c r="Q194" s="99"/>
      <c r="R194" s="99"/>
      <c r="S194" s="99"/>
      <c r="T194" s="99"/>
      <c r="U194" s="99"/>
      <c r="V194" s="99"/>
      <c r="W194" s="99"/>
      <c r="X194" s="99"/>
      <c r="Y194" s="99"/>
      <c r="Z194" s="99"/>
      <c r="AA194" s="99"/>
      <c r="AB194" s="99"/>
      <c r="AC194" s="99"/>
      <c r="AD194" s="99"/>
      <c r="AE194" s="99"/>
      <c r="AF194" s="99"/>
      <c r="AG194" s="99"/>
      <c r="AH194" s="99"/>
    </row>
    <row r="195" spans="3:34">
      <c r="C195" s="3" t="s">
        <v>92</v>
      </c>
      <c r="D195" s="3" t="s">
        <v>364</v>
      </c>
      <c r="E195" s="3" t="s">
        <v>365</v>
      </c>
      <c r="F195" s="3" t="s">
        <v>628</v>
      </c>
      <c r="G195" s="101" t="s">
        <v>524</v>
      </c>
      <c r="H195" s="101" t="s">
        <v>524</v>
      </c>
      <c r="I195" s="101" t="s">
        <v>524</v>
      </c>
      <c r="J195" s="101" t="s">
        <v>524</v>
      </c>
      <c r="K195" s="214">
        <v>35</v>
      </c>
      <c r="L195" s="214">
        <v>39</v>
      </c>
      <c r="M195" s="214">
        <v>39</v>
      </c>
      <c r="N195" s="214">
        <v>38</v>
      </c>
      <c r="O195" s="214">
        <v>49</v>
      </c>
      <c r="P195" s="99"/>
      <c r="Q195" s="99"/>
      <c r="R195" s="99"/>
      <c r="S195" s="99"/>
      <c r="T195" s="99"/>
      <c r="U195" s="99"/>
      <c r="V195" s="99"/>
      <c r="W195" s="99"/>
      <c r="X195" s="99"/>
      <c r="Y195" s="99"/>
      <c r="Z195" s="99"/>
      <c r="AA195" s="99"/>
      <c r="AB195" s="99"/>
      <c r="AC195" s="99"/>
      <c r="AD195" s="99"/>
      <c r="AE195" s="99"/>
      <c r="AF195" s="99"/>
      <c r="AG195" s="99"/>
      <c r="AH195" s="99"/>
    </row>
    <row r="196" spans="3:34">
      <c r="C196" s="3" t="s">
        <v>92</v>
      </c>
      <c r="D196" s="3" t="s">
        <v>366</v>
      </c>
      <c r="E196" s="3" t="s">
        <v>367</v>
      </c>
      <c r="F196" s="3" t="s">
        <v>628</v>
      </c>
      <c r="G196" s="101" t="s">
        <v>524</v>
      </c>
      <c r="H196" s="101" t="s">
        <v>524</v>
      </c>
      <c r="I196" s="101" t="s">
        <v>524</v>
      </c>
      <c r="J196" s="101" t="s">
        <v>524</v>
      </c>
      <c r="K196" s="214">
        <v>39</v>
      </c>
      <c r="L196" s="214">
        <v>42</v>
      </c>
      <c r="M196" s="214">
        <v>47</v>
      </c>
      <c r="N196" s="214">
        <v>55</v>
      </c>
      <c r="O196" s="214">
        <v>43</v>
      </c>
      <c r="P196" s="99"/>
      <c r="Q196" s="99"/>
      <c r="R196" s="99"/>
      <c r="S196" s="99"/>
      <c r="T196" s="99"/>
      <c r="U196" s="99"/>
      <c r="V196" s="99"/>
      <c r="W196" s="99"/>
      <c r="X196" s="99"/>
      <c r="Y196" s="99"/>
      <c r="Z196" s="99"/>
      <c r="AA196" s="99"/>
      <c r="AB196" s="99"/>
      <c r="AC196" s="99"/>
      <c r="AD196" s="99"/>
      <c r="AE196" s="99"/>
      <c r="AF196" s="99"/>
      <c r="AG196" s="99"/>
      <c r="AH196" s="99"/>
    </row>
    <row r="197" spans="3:34">
      <c r="C197" s="3" t="s">
        <v>92</v>
      </c>
      <c r="D197" s="3" t="s">
        <v>368</v>
      </c>
      <c r="E197" s="3" t="s">
        <v>369</v>
      </c>
      <c r="F197" s="3" t="s">
        <v>628</v>
      </c>
      <c r="G197" s="101" t="s">
        <v>524</v>
      </c>
      <c r="H197" s="101" t="s">
        <v>524</v>
      </c>
      <c r="I197" s="101" t="s">
        <v>524</v>
      </c>
      <c r="J197" s="101" t="s">
        <v>524</v>
      </c>
      <c r="K197" s="214">
        <v>19</v>
      </c>
      <c r="L197" s="214">
        <v>18</v>
      </c>
      <c r="M197" s="214">
        <v>18</v>
      </c>
      <c r="N197" s="214">
        <v>24</v>
      </c>
      <c r="O197" s="214">
        <v>32</v>
      </c>
      <c r="P197" s="99"/>
      <c r="Q197" s="99"/>
      <c r="R197" s="99"/>
      <c r="S197" s="99"/>
      <c r="T197" s="99"/>
      <c r="U197" s="99"/>
      <c r="V197" s="99"/>
      <c r="W197" s="99"/>
      <c r="X197" s="99"/>
      <c r="Y197" s="99"/>
      <c r="Z197" s="99"/>
      <c r="AA197" s="99"/>
      <c r="AB197" s="99"/>
      <c r="AC197" s="99"/>
      <c r="AD197" s="99"/>
      <c r="AE197" s="99"/>
      <c r="AF197" s="99"/>
      <c r="AG197" s="99"/>
      <c r="AH197" s="99"/>
    </row>
    <row r="198" spans="3:34">
      <c r="C198" s="3" t="s">
        <v>92</v>
      </c>
      <c r="D198" s="3" t="s">
        <v>370</v>
      </c>
      <c r="E198" s="3" t="s">
        <v>371</v>
      </c>
      <c r="F198" s="3" t="s">
        <v>628</v>
      </c>
      <c r="G198" s="101" t="s">
        <v>524</v>
      </c>
      <c r="H198" s="101" t="s">
        <v>524</v>
      </c>
      <c r="I198" s="101" t="s">
        <v>524</v>
      </c>
      <c r="J198" s="101" t="s">
        <v>524</v>
      </c>
      <c r="K198" s="214">
        <v>19</v>
      </c>
      <c r="L198" s="214">
        <v>18</v>
      </c>
      <c r="M198" s="214">
        <v>19</v>
      </c>
      <c r="N198" s="214">
        <v>21</v>
      </c>
      <c r="O198" s="214">
        <v>23</v>
      </c>
      <c r="P198" s="99"/>
      <c r="Q198" s="99"/>
      <c r="R198" s="99"/>
      <c r="S198" s="99"/>
      <c r="T198" s="99"/>
      <c r="U198" s="99"/>
      <c r="V198" s="99"/>
      <c r="W198" s="99"/>
      <c r="X198" s="99"/>
      <c r="Y198" s="99"/>
      <c r="Z198" s="99"/>
      <c r="AA198" s="99"/>
      <c r="AB198" s="99"/>
      <c r="AC198" s="99"/>
      <c r="AD198" s="99"/>
      <c r="AE198" s="99"/>
      <c r="AF198" s="99"/>
      <c r="AG198" s="99"/>
      <c r="AH198" s="99"/>
    </row>
    <row r="199" spans="3:34">
      <c r="C199" s="3" t="s">
        <v>92</v>
      </c>
      <c r="D199" s="3" t="s">
        <v>372</v>
      </c>
      <c r="E199" s="3" t="s">
        <v>373</v>
      </c>
      <c r="F199" s="3" t="s">
        <v>628</v>
      </c>
      <c r="G199" s="101" t="s">
        <v>524</v>
      </c>
      <c r="H199" s="101" t="s">
        <v>524</v>
      </c>
      <c r="I199" s="101" t="s">
        <v>524</v>
      </c>
      <c r="J199" s="101" t="s">
        <v>524</v>
      </c>
      <c r="K199" s="214">
        <v>4</v>
      </c>
      <c r="L199" s="214">
        <v>12</v>
      </c>
      <c r="M199" s="214">
        <v>11</v>
      </c>
      <c r="N199" s="214">
        <v>16</v>
      </c>
      <c r="O199" s="214">
        <v>13</v>
      </c>
      <c r="P199" s="99"/>
      <c r="Q199" s="99"/>
      <c r="R199" s="99"/>
      <c r="S199" s="99"/>
      <c r="T199" s="99"/>
      <c r="U199" s="99"/>
      <c r="V199" s="99"/>
      <c r="W199" s="99"/>
      <c r="X199" s="99"/>
      <c r="Y199" s="99"/>
      <c r="Z199" s="99"/>
      <c r="AA199" s="99"/>
      <c r="AB199" s="99"/>
      <c r="AC199" s="99"/>
      <c r="AD199" s="99"/>
      <c r="AE199" s="99"/>
      <c r="AF199" s="99"/>
      <c r="AG199" s="99"/>
      <c r="AH199" s="99"/>
    </row>
    <row r="200" spans="3:34">
      <c r="C200" s="3" t="s">
        <v>92</v>
      </c>
      <c r="D200" s="3" t="s">
        <v>374</v>
      </c>
      <c r="E200" s="3" t="s">
        <v>375</v>
      </c>
      <c r="F200" s="3" t="s">
        <v>628</v>
      </c>
      <c r="G200" s="101" t="s">
        <v>524</v>
      </c>
      <c r="H200" s="101" t="s">
        <v>524</v>
      </c>
      <c r="I200" s="101" t="s">
        <v>524</v>
      </c>
      <c r="J200" s="101" t="s">
        <v>524</v>
      </c>
      <c r="K200" s="214">
        <v>10</v>
      </c>
      <c r="L200" s="214">
        <v>12</v>
      </c>
      <c r="M200" s="214">
        <v>17</v>
      </c>
      <c r="N200" s="214">
        <v>17</v>
      </c>
      <c r="O200" s="214">
        <v>19</v>
      </c>
      <c r="P200" s="99"/>
      <c r="Q200" s="99"/>
      <c r="R200" s="99"/>
      <c r="S200" s="99"/>
      <c r="T200" s="99"/>
      <c r="U200" s="99"/>
      <c r="V200" s="99"/>
      <c r="W200" s="99"/>
      <c r="X200" s="99"/>
      <c r="Y200" s="99"/>
      <c r="Z200" s="99"/>
      <c r="AA200" s="99"/>
      <c r="AB200" s="99"/>
      <c r="AC200" s="99"/>
      <c r="AD200" s="99"/>
      <c r="AE200" s="99"/>
      <c r="AF200" s="99"/>
      <c r="AG200" s="99"/>
      <c r="AH200" s="99"/>
    </row>
    <row r="201" spans="3:34">
      <c r="C201" s="3" t="s">
        <v>92</v>
      </c>
      <c r="D201" s="3" t="s">
        <v>376</v>
      </c>
      <c r="E201" s="3" t="s">
        <v>377</v>
      </c>
      <c r="F201" s="3" t="s">
        <v>628</v>
      </c>
      <c r="G201" s="101" t="s">
        <v>524</v>
      </c>
      <c r="H201" s="101" t="s">
        <v>524</v>
      </c>
      <c r="I201" s="101" t="s">
        <v>524</v>
      </c>
      <c r="J201" s="101" t="s">
        <v>524</v>
      </c>
      <c r="K201" s="214">
        <v>16</v>
      </c>
      <c r="L201" s="214">
        <v>12</v>
      </c>
      <c r="M201" s="214">
        <v>16</v>
      </c>
      <c r="N201" s="214">
        <v>20</v>
      </c>
      <c r="O201" s="214">
        <v>21</v>
      </c>
      <c r="P201" s="99"/>
      <c r="Q201" s="99"/>
      <c r="R201" s="99"/>
      <c r="S201" s="99"/>
      <c r="T201" s="99"/>
      <c r="U201" s="99"/>
      <c r="V201" s="99"/>
      <c r="W201" s="99"/>
      <c r="X201" s="99"/>
      <c r="Y201" s="99"/>
      <c r="Z201" s="99"/>
      <c r="AA201" s="99"/>
      <c r="AB201" s="99"/>
      <c r="AC201" s="99"/>
      <c r="AD201" s="99"/>
      <c r="AE201" s="99"/>
      <c r="AF201" s="99"/>
      <c r="AG201" s="99"/>
      <c r="AH201" s="99"/>
    </row>
    <row r="202" spans="3:34">
      <c r="C202" s="3" t="s">
        <v>92</v>
      </c>
      <c r="D202" s="3" t="s">
        <v>378</v>
      </c>
      <c r="E202" s="3" t="s">
        <v>379</v>
      </c>
      <c r="F202" s="3" t="s">
        <v>628</v>
      </c>
      <c r="G202" s="101" t="s">
        <v>524</v>
      </c>
      <c r="H202" s="101" t="s">
        <v>524</v>
      </c>
      <c r="I202" s="101" t="s">
        <v>524</v>
      </c>
      <c r="J202" s="101" t="s">
        <v>524</v>
      </c>
      <c r="K202" s="214">
        <v>6</v>
      </c>
      <c r="L202" s="214">
        <v>6</v>
      </c>
      <c r="M202" s="214">
        <v>9</v>
      </c>
      <c r="N202" s="214">
        <v>15</v>
      </c>
      <c r="O202" s="214">
        <v>15</v>
      </c>
      <c r="P202" s="99"/>
      <c r="Q202" s="99"/>
      <c r="R202" s="99"/>
      <c r="S202" s="99"/>
      <c r="T202" s="99"/>
      <c r="U202" s="99"/>
      <c r="V202" s="99"/>
      <c r="W202" s="99"/>
      <c r="X202" s="99"/>
      <c r="Y202" s="99"/>
      <c r="Z202" s="99"/>
      <c r="AA202" s="99"/>
      <c r="AB202" s="99"/>
      <c r="AC202" s="99"/>
      <c r="AD202" s="99"/>
      <c r="AE202" s="99"/>
      <c r="AF202" s="99"/>
      <c r="AG202" s="99"/>
      <c r="AH202" s="99"/>
    </row>
    <row r="203" spans="3:34">
      <c r="C203" s="3" t="s">
        <v>92</v>
      </c>
      <c r="D203" s="3" t="s">
        <v>380</v>
      </c>
      <c r="E203" s="3" t="s">
        <v>381</v>
      </c>
      <c r="F203" s="3" t="s">
        <v>628</v>
      </c>
      <c r="G203" s="101" t="s">
        <v>524</v>
      </c>
      <c r="H203" s="101" t="s">
        <v>524</v>
      </c>
      <c r="I203" s="101" t="s">
        <v>524</v>
      </c>
      <c r="J203" s="101" t="s">
        <v>524</v>
      </c>
      <c r="K203" s="214">
        <v>9</v>
      </c>
      <c r="L203" s="214">
        <v>7</v>
      </c>
      <c r="M203" s="214">
        <v>9</v>
      </c>
      <c r="N203" s="214">
        <v>10</v>
      </c>
      <c r="O203" s="214">
        <v>12</v>
      </c>
      <c r="P203" s="99"/>
      <c r="Q203" s="99"/>
      <c r="R203" s="99"/>
      <c r="S203" s="99"/>
      <c r="T203" s="99"/>
      <c r="U203" s="99"/>
      <c r="V203" s="99"/>
      <c r="W203" s="99"/>
      <c r="X203" s="99"/>
      <c r="Y203" s="99"/>
      <c r="Z203" s="99"/>
      <c r="AA203" s="99"/>
      <c r="AB203" s="99"/>
      <c r="AC203" s="99"/>
      <c r="AD203" s="99"/>
      <c r="AE203" s="99"/>
      <c r="AF203" s="99"/>
      <c r="AG203" s="99"/>
      <c r="AH203" s="99"/>
    </row>
    <row r="204" spans="3:34">
      <c r="C204" s="3" t="s">
        <v>92</v>
      </c>
      <c r="D204" s="3" t="s">
        <v>382</v>
      </c>
      <c r="E204" s="3" t="s">
        <v>383</v>
      </c>
      <c r="F204" s="3" t="s">
        <v>628</v>
      </c>
      <c r="G204" s="101" t="s">
        <v>524</v>
      </c>
      <c r="H204" s="101" t="s">
        <v>524</v>
      </c>
      <c r="I204" s="101" t="s">
        <v>524</v>
      </c>
      <c r="J204" s="101" t="s">
        <v>524</v>
      </c>
      <c r="K204" s="214">
        <v>5</v>
      </c>
      <c r="L204" s="214">
        <v>6</v>
      </c>
      <c r="M204" s="214">
        <v>2</v>
      </c>
      <c r="N204" s="214">
        <v>7</v>
      </c>
      <c r="O204" s="214">
        <v>5</v>
      </c>
      <c r="P204" s="99"/>
      <c r="Q204" s="99"/>
      <c r="R204" s="99"/>
      <c r="S204" s="99"/>
      <c r="T204" s="99"/>
      <c r="U204" s="99"/>
      <c r="V204" s="99"/>
      <c r="W204" s="99"/>
      <c r="X204" s="99"/>
      <c r="Y204" s="99"/>
      <c r="Z204" s="99"/>
      <c r="AA204" s="99"/>
      <c r="AB204" s="99"/>
      <c r="AC204" s="99"/>
      <c r="AD204" s="99"/>
      <c r="AE204" s="99"/>
      <c r="AF204" s="99"/>
      <c r="AG204" s="99"/>
      <c r="AH204" s="99"/>
    </row>
    <row r="205" spans="3:34">
      <c r="C205" s="3" t="s">
        <v>92</v>
      </c>
      <c r="D205" s="3" t="s">
        <v>384</v>
      </c>
      <c r="E205" s="3" t="s">
        <v>385</v>
      </c>
      <c r="F205" s="3" t="s">
        <v>628</v>
      </c>
      <c r="G205" s="101" t="s">
        <v>524</v>
      </c>
      <c r="H205" s="101" t="s">
        <v>524</v>
      </c>
      <c r="I205" s="101" t="s">
        <v>524</v>
      </c>
      <c r="J205" s="101" t="s">
        <v>524</v>
      </c>
      <c r="K205" s="214">
        <v>25</v>
      </c>
      <c r="L205" s="214">
        <v>23</v>
      </c>
      <c r="M205" s="214">
        <v>32</v>
      </c>
      <c r="N205" s="214">
        <v>37</v>
      </c>
      <c r="O205" s="214">
        <v>48</v>
      </c>
      <c r="P205" s="99"/>
      <c r="Q205" s="99"/>
      <c r="R205" s="99"/>
      <c r="S205" s="99"/>
      <c r="T205" s="99"/>
      <c r="U205" s="99"/>
      <c r="V205" s="99"/>
      <c r="W205" s="99"/>
      <c r="X205" s="99"/>
      <c r="Y205" s="99"/>
      <c r="Z205" s="99"/>
      <c r="AA205" s="99"/>
      <c r="AB205" s="99"/>
      <c r="AC205" s="99"/>
      <c r="AD205" s="99"/>
      <c r="AE205" s="99"/>
      <c r="AF205" s="99"/>
      <c r="AG205" s="99"/>
      <c r="AH205" s="99"/>
    </row>
    <row r="206" spans="3:34">
      <c r="C206" s="3" t="s">
        <v>92</v>
      </c>
      <c r="D206" s="3" t="s">
        <v>386</v>
      </c>
      <c r="E206" s="3" t="s">
        <v>387</v>
      </c>
      <c r="F206" s="3" t="s">
        <v>628</v>
      </c>
      <c r="G206" s="101" t="s">
        <v>524</v>
      </c>
      <c r="H206" s="101" t="s">
        <v>524</v>
      </c>
      <c r="I206" s="101" t="s">
        <v>524</v>
      </c>
      <c r="J206" s="101" t="s">
        <v>524</v>
      </c>
      <c r="K206" s="214">
        <v>8</v>
      </c>
      <c r="L206" s="214">
        <v>7</v>
      </c>
      <c r="M206" s="214">
        <v>3</v>
      </c>
      <c r="N206" s="214">
        <v>10</v>
      </c>
      <c r="O206" s="214">
        <v>17</v>
      </c>
      <c r="P206" s="99"/>
      <c r="Q206" s="99"/>
      <c r="R206" s="99"/>
      <c r="S206" s="99"/>
      <c r="T206" s="99"/>
      <c r="U206" s="99"/>
      <c r="V206" s="99"/>
      <c r="W206" s="99"/>
      <c r="X206" s="99"/>
      <c r="Y206" s="99"/>
      <c r="Z206" s="99"/>
      <c r="AA206" s="99"/>
      <c r="AB206" s="99"/>
      <c r="AC206" s="99"/>
      <c r="AD206" s="99"/>
      <c r="AE206" s="99"/>
      <c r="AF206" s="99"/>
      <c r="AG206" s="99"/>
      <c r="AH206" s="99"/>
    </row>
    <row r="207" spans="3:34">
      <c r="C207" s="3" t="s">
        <v>92</v>
      </c>
      <c r="D207" s="3" t="s">
        <v>388</v>
      </c>
      <c r="E207" s="3" t="s">
        <v>389</v>
      </c>
      <c r="F207" s="3" t="s">
        <v>628</v>
      </c>
      <c r="G207" s="101" t="s">
        <v>524</v>
      </c>
      <c r="H207" s="101" t="s">
        <v>524</v>
      </c>
      <c r="I207" s="101" t="s">
        <v>524</v>
      </c>
      <c r="J207" s="101" t="s">
        <v>524</v>
      </c>
      <c r="K207" s="214">
        <v>24</v>
      </c>
      <c r="L207" s="214">
        <v>13</v>
      </c>
      <c r="M207" s="214">
        <v>16</v>
      </c>
      <c r="N207" s="214">
        <v>13</v>
      </c>
      <c r="O207" s="214">
        <v>23</v>
      </c>
      <c r="P207" s="99"/>
      <c r="Q207" s="99"/>
      <c r="R207" s="99"/>
      <c r="S207" s="99"/>
      <c r="T207" s="99"/>
      <c r="U207" s="99"/>
      <c r="V207" s="99"/>
      <c r="W207" s="99"/>
      <c r="X207" s="99"/>
      <c r="Y207" s="99"/>
      <c r="Z207" s="99"/>
      <c r="AA207" s="99"/>
      <c r="AB207" s="99"/>
      <c r="AC207" s="99"/>
      <c r="AD207" s="99"/>
      <c r="AE207" s="99"/>
      <c r="AF207" s="99"/>
      <c r="AG207" s="99"/>
      <c r="AH207" s="99"/>
    </row>
    <row r="208" spans="3:34">
      <c r="C208" s="3" t="s">
        <v>92</v>
      </c>
      <c r="D208" s="3" t="s">
        <v>390</v>
      </c>
      <c r="E208" s="3" t="s">
        <v>391</v>
      </c>
      <c r="F208" s="3" t="s">
        <v>628</v>
      </c>
      <c r="G208" s="101" t="s">
        <v>524</v>
      </c>
      <c r="H208" s="101" t="s">
        <v>524</v>
      </c>
      <c r="I208" s="101" t="s">
        <v>524</v>
      </c>
      <c r="J208" s="101" t="s">
        <v>524</v>
      </c>
      <c r="K208" s="214">
        <v>5</v>
      </c>
      <c r="L208" s="214">
        <v>5</v>
      </c>
      <c r="M208" s="214" t="s">
        <v>632</v>
      </c>
      <c r="N208" s="214">
        <v>2</v>
      </c>
      <c r="O208" s="214" t="s">
        <v>632</v>
      </c>
      <c r="P208" s="99"/>
      <c r="Q208" s="99"/>
      <c r="R208" s="99"/>
      <c r="S208" s="99"/>
      <c r="T208" s="99"/>
      <c r="U208" s="99"/>
      <c r="V208" s="99"/>
      <c r="W208" s="99"/>
      <c r="X208" s="99"/>
      <c r="Y208" s="99"/>
      <c r="Z208" s="99"/>
      <c r="AA208" s="99"/>
      <c r="AB208" s="99"/>
      <c r="AC208" s="99"/>
      <c r="AD208" s="99"/>
      <c r="AE208" s="99"/>
      <c r="AF208" s="99"/>
      <c r="AG208" s="99"/>
      <c r="AH208" s="99"/>
    </row>
    <row r="209" spans="3:34">
      <c r="C209" s="3" t="s">
        <v>92</v>
      </c>
      <c r="D209" s="3" t="s">
        <v>392</v>
      </c>
      <c r="E209" s="3" t="s">
        <v>393</v>
      </c>
      <c r="F209" s="3" t="s">
        <v>628</v>
      </c>
      <c r="G209" s="101" t="s">
        <v>524</v>
      </c>
      <c r="H209" s="101" t="s">
        <v>524</v>
      </c>
      <c r="I209" s="101" t="s">
        <v>524</v>
      </c>
      <c r="J209" s="101" t="s">
        <v>524</v>
      </c>
      <c r="K209" s="214">
        <v>2</v>
      </c>
      <c r="L209" s="214">
        <v>9</v>
      </c>
      <c r="M209" s="214">
        <v>15</v>
      </c>
      <c r="N209" s="214">
        <v>7</v>
      </c>
      <c r="O209" s="214">
        <v>7</v>
      </c>
      <c r="P209" s="99"/>
      <c r="Q209" s="99"/>
      <c r="R209" s="99"/>
      <c r="S209" s="99"/>
      <c r="T209" s="99"/>
      <c r="U209" s="99"/>
      <c r="V209" s="99"/>
      <c r="W209" s="99"/>
      <c r="X209" s="99"/>
      <c r="Y209" s="99"/>
      <c r="Z209" s="99"/>
      <c r="AA209" s="99"/>
      <c r="AB209" s="99"/>
      <c r="AC209" s="99"/>
      <c r="AD209" s="99"/>
      <c r="AE209" s="99"/>
      <c r="AF209" s="99"/>
      <c r="AG209" s="99"/>
      <c r="AH209" s="99"/>
    </row>
    <row r="210" spans="3:34">
      <c r="C210" s="3" t="s">
        <v>92</v>
      </c>
      <c r="D210" s="3" t="s">
        <v>394</v>
      </c>
      <c r="E210" s="3" t="s">
        <v>395</v>
      </c>
      <c r="F210" s="3" t="s">
        <v>628</v>
      </c>
      <c r="G210" s="101" t="s">
        <v>524</v>
      </c>
      <c r="H210" s="101" t="s">
        <v>524</v>
      </c>
      <c r="I210" s="101" t="s">
        <v>524</v>
      </c>
      <c r="J210" s="101" t="s">
        <v>524</v>
      </c>
      <c r="K210" s="214">
        <v>10</v>
      </c>
      <c r="L210" s="214">
        <v>11</v>
      </c>
      <c r="M210" s="214">
        <v>21</v>
      </c>
      <c r="N210" s="214">
        <v>16</v>
      </c>
      <c r="O210" s="214">
        <v>18</v>
      </c>
      <c r="P210" s="99"/>
      <c r="Q210" s="99"/>
      <c r="R210" s="99"/>
      <c r="S210" s="99"/>
      <c r="T210" s="99"/>
      <c r="U210" s="99"/>
      <c r="V210" s="99"/>
      <c r="W210" s="99"/>
      <c r="X210" s="99"/>
      <c r="Y210" s="99"/>
      <c r="Z210" s="99"/>
      <c r="AA210" s="99"/>
      <c r="AB210" s="99"/>
      <c r="AC210" s="99"/>
      <c r="AD210" s="99"/>
      <c r="AE210" s="99"/>
      <c r="AF210" s="99"/>
      <c r="AG210" s="99"/>
      <c r="AH210" s="99"/>
    </row>
    <row r="211" spans="3:34">
      <c r="C211" s="3" t="s">
        <v>92</v>
      </c>
      <c r="D211" s="3" t="s">
        <v>396</v>
      </c>
      <c r="E211" s="3" t="s">
        <v>397</v>
      </c>
      <c r="F211" s="3" t="s">
        <v>628</v>
      </c>
      <c r="G211" s="101" t="s">
        <v>524</v>
      </c>
      <c r="H211" s="101" t="s">
        <v>524</v>
      </c>
      <c r="I211" s="101" t="s">
        <v>524</v>
      </c>
      <c r="J211" s="101" t="s">
        <v>524</v>
      </c>
      <c r="K211" s="214">
        <v>15</v>
      </c>
      <c r="L211" s="214">
        <v>19</v>
      </c>
      <c r="M211" s="214">
        <v>26</v>
      </c>
      <c r="N211" s="214">
        <v>19</v>
      </c>
      <c r="O211" s="214">
        <v>18</v>
      </c>
      <c r="P211" s="99"/>
      <c r="Q211" s="99"/>
      <c r="R211" s="99"/>
      <c r="S211" s="99"/>
      <c r="T211" s="99"/>
      <c r="U211" s="99"/>
      <c r="V211" s="99"/>
      <c r="W211" s="99"/>
      <c r="X211" s="99"/>
      <c r="Y211" s="99"/>
      <c r="Z211" s="99"/>
      <c r="AA211" s="99"/>
      <c r="AB211" s="99"/>
      <c r="AC211" s="99"/>
      <c r="AD211" s="99"/>
      <c r="AE211" s="99"/>
      <c r="AF211" s="99"/>
      <c r="AG211" s="99"/>
      <c r="AH211" s="99"/>
    </row>
    <row r="212" spans="3:34">
      <c r="C212" s="3" t="s">
        <v>92</v>
      </c>
      <c r="D212" s="3" t="s">
        <v>398</v>
      </c>
      <c r="E212" s="3" t="s">
        <v>399</v>
      </c>
      <c r="F212" s="3" t="s">
        <v>628</v>
      </c>
      <c r="G212" s="101" t="s">
        <v>524</v>
      </c>
      <c r="H212" s="101" t="s">
        <v>524</v>
      </c>
      <c r="I212" s="101" t="s">
        <v>524</v>
      </c>
      <c r="J212" s="101" t="s">
        <v>524</v>
      </c>
      <c r="K212" s="214">
        <v>26</v>
      </c>
      <c r="L212" s="214">
        <v>37</v>
      </c>
      <c r="M212" s="214">
        <v>45</v>
      </c>
      <c r="N212" s="214">
        <v>43</v>
      </c>
      <c r="O212" s="214">
        <v>31</v>
      </c>
      <c r="P212" s="99"/>
      <c r="Q212" s="99"/>
      <c r="R212" s="99"/>
      <c r="S212" s="99"/>
      <c r="T212" s="99"/>
      <c r="U212" s="99"/>
      <c r="V212" s="99"/>
      <c r="W212" s="99"/>
      <c r="X212" s="99"/>
      <c r="Y212" s="99"/>
      <c r="Z212" s="99"/>
      <c r="AA212" s="99"/>
      <c r="AB212" s="99"/>
      <c r="AC212" s="99"/>
      <c r="AD212" s="99"/>
      <c r="AE212" s="99"/>
      <c r="AF212" s="99"/>
      <c r="AG212" s="99"/>
      <c r="AH212" s="99"/>
    </row>
    <row r="213" spans="3:34">
      <c r="C213" s="3" t="s">
        <v>92</v>
      </c>
      <c r="D213" s="3" t="s">
        <v>400</v>
      </c>
      <c r="E213" s="3" t="s">
        <v>401</v>
      </c>
      <c r="F213" s="3" t="s">
        <v>628</v>
      </c>
      <c r="G213" s="101" t="s">
        <v>524</v>
      </c>
      <c r="H213" s="101" t="s">
        <v>524</v>
      </c>
      <c r="I213" s="101" t="s">
        <v>524</v>
      </c>
      <c r="J213" s="101" t="s">
        <v>524</v>
      </c>
      <c r="K213" s="214">
        <v>17</v>
      </c>
      <c r="L213" s="214">
        <v>16</v>
      </c>
      <c r="M213" s="214">
        <v>21</v>
      </c>
      <c r="N213" s="214">
        <v>26</v>
      </c>
      <c r="O213" s="214">
        <v>19</v>
      </c>
      <c r="P213" s="99"/>
      <c r="Q213" s="99"/>
      <c r="R213" s="99"/>
      <c r="S213" s="99"/>
      <c r="T213" s="99"/>
      <c r="U213" s="99"/>
      <c r="V213" s="99"/>
      <c r="W213" s="99"/>
      <c r="X213" s="99"/>
      <c r="Y213" s="99"/>
      <c r="Z213" s="99"/>
      <c r="AA213" s="99"/>
      <c r="AB213" s="99"/>
      <c r="AC213" s="99"/>
      <c r="AD213" s="99"/>
      <c r="AE213" s="99"/>
      <c r="AF213" s="99"/>
      <c r="AG213" s="99"/>
      <c r="AH213" s="99"/>
    </row>
    <row r="214" spans="3:34">
      <c r="C214" s="3" t="s">
        <v>92</v>
      </c>
      <c r="D214" s="3" t="s">
        <v>402</v>
      </c>
      <c r="E214" s="3" t="s">
        <v>403</v>
      </c>
      <c r="F214" s="3" t="s">
        <v>628</v>
      </c>
      <c r="G214" s="101" t="s">
        <v>524</v>
      </c>
      <c r="H214" s="101" t="s">
        <v>524</v>
      </c>
      <c r="I214" s="101" t="s">
        <v>524</v>
      </c>
      <c r="J214" s="101" t="s">
        <v>524</v>
      </c>
      <c r="K214" s="214">
        <v>10</v>
      </c>
      <c r="L214" s="214">
        <v>11</v>
      </c>
      <c r="M214" s="214">
        <v>11</v>
      </c>
      <c r="N214" s="214">
        <v>8</v>
      </c>
      <c r="O214" s="214">
        <v>15</v>
      </c>
      <c r="P214" s="99"/>
      <c r="Q214" s="99"/>
      <c r="R214" s="99"/>
      <c r="S214" s="99"/>
      <c r="T214" s="99"/>
      <c r="U214" s="99"/>
      <c r="V214" s="99"/>
      <c r="W214" s="99"/>
      <c r="X214" s="99"/>
      <c r="Y214" s="99"/>
      <c r="Z214" s="99"/>
      <c r="AA214" s="99"/>
      <c r="AB214" s="99"/>
      <c r="AC214" s="99"/>
      <c r="AD214" s="99"/>
      <c r="AE214" s="99"/>
      <c r="AF214" s="99"/>
      <c r="AG214" s="99"/>
      <c r="AH214" s="99"/>
    </row>
    <row r="215" spans="3:34">
      <c r="C215" s="3" t="s">
        <v>92</v>
      </c>
      <c r="D215" s="3" t="s">
        <v>404</v>
      </c>
      <c r="E215" s="3" t="s">
        <v>405</v>
      </c>
      <c r="F215" s="3" t="s">
        <v>628</v>
      </c>
      <c r="G215" s="101" t="s">
        <v>524</v>
      </c>
      <c r="H215" s="101" t="s">
        <v>524</v>
      </c>
      <c r="I215" s="101" t="s">
        <v>524</v>
      </c>
      <c r="J215" s="101" t="s">
        <v>524</v>
      </c>
      <c r="K215" s="214">
        <v>13</v>
      </c>
      <c r="L215" s="214">
        <v>18</v>
      </c>
      <c r="M215" s="214">
        <v>23</v>
      </c>
      <c r="N215" s="214">
        <v>19</v>
      </c>
      <c r="O215" s="214">
        <v>14</v>
      </c>
      <c r="P215" s="99"/>
      <c r="Q215" s="99"/>
      <c r="R215" s="99"/>
      <c r="S215" s="99"/>
      <c r="T215" s="99"/>
      <c r="U215" s="99"/>
      <c r="V215" s="99"/>
      <c r="W215" s="99"/>
      <c r="X215" s="99"/>
      <c r="Y215" s="99"/>
      <c r="Z215" s="99"/>
      <c r="AA215" s="99"/>
      <c r="AB215" s="99"/>
      <c r="AC215" s="99"/>
      <c r="AD215" s="99"/>
      <c r="AE215" s="99"/>
      <c r="AF215" s="99"/>
      <c r="AG215" s="99"/>
      <c r="AH215" s="99"/>
    </row>
    <row r="216" spans="3:34">
      <c r="C216" s="3" t="s">
        <v>92</v>
      </c>
      <c r="D216" s="3" t="s">
        <v>406</v>
      </c>
      <c r="E216" s="3" t="s">
        <v>407</v>
      </c>
      <c r="F216" s="3" t="s">
        <v>628</v>
      </c>
      <c r="G216" s="101" t="s">
        <v>524</v>
      </c>
      <c r="H216" s="101" t="s">
        <v>524</v>
      </c>
      <c r="I216" s="101" t="s">
        <v>524</v>
      </c>
      <c r="J216" s="101" t="s">
        <v>524</v>
      </c>
      <c r="K216" s="214">
        <v>4</v>
      </c>
      <c r="L216" s="214">
        <v>10</v>
      </c>
      <c r="M216" s="214">
        <v>13</v>
      </c>
      <c r="N216" s="214">
        <v>20</v>
      </c>
      <c r="O216" s="214">
        <v>19</v>
      </c>
      <c r="P216" s="99"/>
      <c r="Q216" s="99"/>
      <c r="R216" s="99"/>
      <c r="S216" s="99"/>
      <c r="T216" s="99"/>
      <c r="U216" s="99"/>
      <c r="V216" s="99"/>
      <c r="W216" s="99"/>
      <c r="X216" s="99"/>
      <c r="Y216" s="99"/>
      <c r="Z216" s="99"/>
      <c r="AA216" s="99"/>
      <c r="AB216" s="99"/>
      <c r="AC216" s="99"/>
      <c r="AD216" s="99"/>
      <c r="AE216" s="99"/>
      <c r="AF216" s="99"/>
      <c r="AG216" s="99"/>
      <c r="AH216" s="99"/>
    </row>
    <row r="217" spans="3:34">
      <c r="C217" s="3" t="s">
        <v>92</v>
      </c>
      <c r="D217" s="3" t="s">
        <v>408</v>
      </c>
      <c r="E217" s="3" t="s">
        <v>409</v>
      </c>
      <c r="F217" s="3" t="s">
        <v>628</v>
      </c>
      <c r="G217" s="101" t="s">
        <v>524</v>
      </c>
      <c r="H217" s="101" t="s">
        <v>524</v>
      </c>
      <c r="I217" s="101" t="s">
        <v>524</v>
      </c>
      <c r="J217" s="101" t="s">
        <v>524</v>
      </c>
      <c r="K217" s="214">
        <v>1</v>
      </c>
      <c r="L217" s="214">
        <v>1</v>
      </c>
      <c r="M217" s="214">
        <v>1</v>
      </c>
      <c r="N217" s="214">
        <v>2</v>
      </c>
      <c r="O217" s="214">
        <v>5</v>
      </c>
      <c r="P217" s="99"/>
      <c r="Q217" s="99"/>
      <c r="R217" s="99"/>
      <c r="S217" s="99"/>
      <c r="T217" s="99"/>
      <c r="U217" s="99"/>
      <c r="V217" s="99"/>
      <c r="W217" s="99"/>
      <c r="X217" s="99"/>
      <c r="Y217" s="99"/>
      <c r="Z217" s="99"/>
      <c r="AA217" s="99"/>
      <c r="AB217" s="99"/>
      <c r="AC217" s="99"/>
      <c r="AD217" s="99"/>
      <c r="AE217" s="99"/>
      <c r="AF217" s="99"/>
      <c r="AG217" s="99"/>
      <c r="AH217" s="99"/>
    </row>
    <row r="218" spans="3:34">
      <c r="C218" s="3" t="s">
        <v>92</v>
      </c>
      <c r="D218" s="3" t="s">
        <v>410</v>
      </c>
      <c r="E218" s="3" t="s">
        <v>411</v>
      </c>
      <c r="F218" s="3" t="s">
        <v>628</v>
      </c>
      <c r="G218" s="101" t="s">
        <v>524</v>
      </c>
      <c r="H218" s="101" t="s">
        <v>524</v>
      </c>
      <c r="I218" s="101" t="s">
        <v>524</v>
      </c>
      <c r="J218" s="101" t="s">
        <v>524</v>
      </c>
      <c r="K218" s="214">
        <v>7</v>
      </c>
      <c r="L218" s="214">
        <v>7</v>
      </c>
      <c r="M218" s="214">
        <v>8</v>
      </c>
      <c r="N218" s="214">
        <v>8</v>
      </c>
      <c r="O218" s="214">
        <v>8</v>
      </c>
      <c r="P218" s="99"/>
      <c r="Q218" s="99"/>
      <c r="R218" s="99"/>
      <c r="S218" s="99"/>
      <c r="T218" s="99"/>
      <c r="U218" s="99"/>
      <c r="V218" s="99"/>
      <c r="W218" s="99"/>
      <c r="X218" s="99"/>
      <c r="Y218" s="99"/>
      <c r="Z218" s="99"/>
      <c r="AA218" s="99"/>
      <c r="AB218" s="99"/>
      <c r="AC218" s="99"/>
      <c r="AD218" s="99"/>
      <c r="AE218" s="99"/>
      <c r="AF218" s="99"/>
      <c r="AG218" s="99"/>
      <c r="AH218" s="99"/>
    </row>
    <row r="219" spans="3:34">
      <c r="C219" s="3" t="s">
        <v>92</v>
      </c>
      <c r="D219" s="3" t="s">
        <v>412</v>
      </c>
      <c r="E219" s="3" t="s">
        <v>413</v>
      </c>
      <c r="F219" s="3" t="s">
        <v>628</v>
      </c>
      <c r="G219" s="101" t="s">
        <v>524</v>
      </c>
      <c r="H219" s="101" t="s">
        <v>524</v>
      </c>
      <c r="I219" s="101" t="s">
        <v>524</v>
      </c>
      <c r="J219" s="101" t="s">
        <v>524</v>
      </c>
      <c r="K219" s="214" t="s">
        <v>632</v>
      </c>
      <c r="L219" s="214">
        <v>2</v>
      </c>
      <c r="M219" s="214">
        <v>3</v>
      </c>
      <c r="N219" s="214">
        <v>5</v>
      </c>
      <c r="O219" s="214">
        <v>10</v>
      </c>
      <c r="P219" s="99"/>
      <c r="Q219" s="99"/>
      <c r="R219" s="99"/>
      <c r="S219" s="99"/>
      <c r="T219" s="99"/>
      <c r="U219" s="99"/>
      <c r="V219" s="99"/>
      <c r="W219" s="99"/>
      <c r="X219" s="99"/>
      <c r="Y219" s="99"/>
      <c r="Z219" s="99"/>
      <c r="AA219" s="99"/>
      <c r="AB219" s="99"/>
      <c r="AC219" s="99"/>
      <c r="AD219" s="99"/>
      <c r="AE219" s="99"/>
      <c r="AF219" s="99"/>
      <c r="AG219" s="99"/>
      <c r="AH219" s="99"/>
    </row>
    <row r="220" spans="3:34">
      <c r="C220" s="3" t="s">
        <v>92</v>
      </c>
      <c r="D220" s="3" t="s">
        <v>414</v>
      </c>
      <c r="E220" s="3" t="s">
        <v>415</v>
      </c>
      <c r="F220" s="3" t="s">
        <v>628</v>
      </c>
      <c r="G220" s="101" t="s">
        <v>524</v>
      </c>
      <c r="H220" s="101" t="s">
        <v>524</v>
      </c>
      <c r="I220" s="101" t="s">
        <v>524</v>
      </c>
      <c r="J220" s="101" t="s">
        <v>524</v>
      </c>
      <c r="K220" s="214">
        <v>17</v>
      </c>
      <c r="L220" s="214">
        <v>24</v>
      </c>
      <c r="M220" s="214">
        <v>28</v>
      </c>
      <c r="N220" s="214">
        <v>38</v>
      </c>
      <c r="O220" s="214">
        <v>30</v>
      </c>
      <c r="P220" s="99"/>
      <c r="Q220" s="99"/>
      <c r="R220" s="99"/>
      <c r="S220" s="99"/>
      <c r="T220" s="99"/>
      <c r="U220" s="99"/>
      <c r="V220" s="99"/>
      <c r="W220" s="99"/>
      <c r="X220" s="99"/>
      <c r="Y220" s="99"/>
      <c r="Z220" s="99"/>
      <c r="AA220" s="99"/>
      <c r="AB220" s="99"/>
      <c r="AC220" s="99"/>
      <c r="AD220" s="99"/>
      <c r="AE220" s="99"/>
      <c r="AF220" s="99"/>
      <c r="AG220" s="99"/>
      <c r="AH220" s="99"/>
    </row>
    <row r="221" spans="3:34">
      <c r="C221" s="3" t="s">
        <v>92</v>
      </c>
      <c r="D221" s="3" t="s">
        <v>416</v>
      </c>
      <c r="E221" s="3" t="s">
        <v>417</v>
      </c>
      <c r="F221" s="3" t="s">
        <v>628</v>
      </c>
      <c r="G221" s="101" t="s">
        <v>524</v>
      </c>
      <c r="H221" s="101" t="s">
        <v>524</v>
      </c>
      <c r="I221" s="101" t="s">
        <v>524</v>
      </c>
      <c r="J221" s="101" t="s">
        <v>524</v>
      </c>
      <c r="K221" s="214">
        <v>9</v>
      </c>
      <c r="L221" s="214">
        <v>9</v>
      </c>
      <c r="M221" s="214">
        <v>13</v>
      </c>
      <c r="N221" s="214">
        <v>14</v>
      </c>
      <c r="O221" s="214">
        <v>4</v>
      </c>
      <c r="P221" s="99"/>
      <c r="Q221" s="99"/>
      <c r="R221" s="99"/>
      <c r="S221" s="99"/>
      <c r="T221" s="99"/>
      <c r="U221" s="99"/>
      <c r="V221" s="99"/>
      <c r="W221" s="99"/>
      <c r="X221" s="99"/>
      <c r="Y221" s="99"/>
      <c r="Z221" s="99"/>
      <c r="AA221" s="99"/>
      <c r="AB221" s="99"/>
      <c r="AC221" s="99"/>
      <c r="AD221" s="99"/>
      <c r="AE221" s="99"/>
      <c r="AF221" s="99"/>
      <c r="AG221" s="99"/>
      <c r="AH221" s="99"/>
    </row>
    <row r="222" spans="3:34">
      <c r="C222" s="3" t="s">
        <v>92</v>
      </c>
      <c r="D222" s="3" t="s">
        <v>418</v>
      </c>
      <c r="E222" s="3" t="s">
        <v>419</v>
      </c>
      <c r="F222" s="3" t="s">
        <v>628</v>
      </c>
      <c r="G222" s="101" t="s">
        <v>524</v>
      </c>
      <c r="H222" s="101" t="s">
        <v>524</v>
      </c>
      <c r="I222" s="101" t="s">
        <v>524</v>
      </c>
      <c r="J222" s="101" t="s">
        <v>524</v>
      </c>
      <c r="K222" s="214">
        <v>15</v>
      </c>
      <c r="L222" s="214">
        <v>9</v>
      </c>
      <c r="M222" s="214">
        <v>18</v>
      </c>
      <c r="N222" s="214">
        <v>20</v>
      </c>
      <c r="O222" s="214">
        <v>16</v>
      </c>
      <c r="P222" s="99"/>
      <c r="Q222" s="99"/>
      <c r="R222" s="99"/>
      <c r="S222" s="99"/>
      <c r="T222" s="99"/>
      <c r="U222" s="99"/>
      <c r="V222" s="99"/>
      <c r="W222" s="99"/>
      <c r="X222" s="99"/>
      <c r="Y222" s="99"/>
      <c r="Z222" s="99"/>
      <c r="AA222" s="99"/>
      <c r="AB222" s="99"/>
      <c r="AC222" s="99"/>
      <c r="AD222" s="99"/>
      <c r="AE222" s="99"/>
      <c r="AF222" s="99"/>
      <c r="AG222" s="99"/>
      <c r="AH222" s="99"/>
    </row>
    <row r="223" spans="3:34">
      <c r="C223" s="3" t="s">
        <v>92</v>
      </c>
      <c r="D223" s="3" t="s">
        <v>420</v>
      </c>
      <c r="E223" s="3" t="s">
        <v>421</v>
      </c>
      <c r="F223" s="3" t="s">
        <v>628</v>
      </c>
      <c r="G223" s="101" t="s">
        <v>524</v>
      </c>
      <c r="H223" s="101" t="s">
        <v>524</v>
      </c>
      <c r="I223" s="101" t="s">
        <v>524</v>
      </c>
      <c r="J223" s="101" t="s">
        <v>524</v>
      </c>
      <c r="K223" s="214">
        <v>14</v>
      </c>
      <c r="L223" s="214">
        <v>21</v>
      </c>
      <c r="M223" s="214">
        <v>29</v>
      </c>
      <c r="N223" s="214">
        <v>36</v>
      </c>
      <c r="O223" s="214">
        <v>40</v>
      </c>
      <c r="P223" s="99"/>
      <c r="Q223" s="99"/>
      <c r="R223" s="99"/>
      <c r="S223" s="99"/>
      <c r="T223" s="99"/>
      <c r="U223" s="99"/>
      <c r="V223" s="99"/>
      <c r="W223" s="99"/>
      <c r="X223" s="99"/>
      <c r="Y223" s="99"/>
      <c r="Z223" s="99"/>
      <c r="AA223" s="99"/>
      <c r="AB223" s="99"/>
      <c r="AC223" s="99"/>
      <c r="AD223" s="99"/>
      <c r="AE223" s="99"/>
      <c r="AF223" s="99"/>
      <c r="AG223" s="99"/>
      <c r="AH223" s="99"/>
    </row>
    <row r="224" spans="3:34">
      <c r="C224" s="3" t="s">
        <v>92</v>
      </c>
      <c r="D224" s="3" t="s">
        <v>422</v>
      </c>
      <c r="E224" s="3" t="s">
        <v>423</v>
      </c>
      <c r="F224" s="3" t="s">
        <v>628</v>
      </c>
      <c r="G224" s="101" t="s">
        <v>524</v>
      </c>
      <c r="H224" s="101" t="s">
        <v>524</v>
      </c>
      <c r="I224" s="101" t="s">
        <v>524</v>
      </c>
      <c r="J224" s="101" t="s">
        <v>524</v>
      </c>
      <c r="K224" s="214">
        <v>12</v>
      </c>
      <c r="L224" s="214">
        <v>10</v>
      </c>
      <c r="M224" s="214">
        <v>9</v>
      </c>
      <c r="N224" s="214">
        <v>10</v>
      </c>
      <c r="O224" s="214">
        <v>7</v>
      </c>
      <c r="P224" s="99"/>
      <c r="Q224" s="99"/>
      <c r="R224" s="99"/>
      <c r="S224" s="99"/>
      <c r="T224" s="99"/>
      <c r="U224" s="99"/>
      <c r="V224" s="99"/>
      <c r="W224" s="99"/>
      <c r="X224" s="99"/>
      <c r="Y224" s="99"/>
      <c r="Z224" s="99"/>
      <c r="AA224" s="99"/>
      <c r="AB224" s="99"/>
      <c r="AC224" s="99"/>
      <c r="AD224" s="99"/>
      <c r="AE224" s="99"/>
      <c r="AF224" s="99"/>
      <c r="AG224" s="99"/>
      <c r="AH224" s="99"/>
    </row>
    <row r="225" spans="3:34">
      <c r="C225" s="3" t="s">
        <v>92</v>
      </c>
      <c r="D225" s="3" t="s">
        <v>424</v>
      </c>
      <c r="E225" s="3" t="s">
        <v>425</v>
      </c>
      <c r="F225" s="3" t="s">
        <v>628</v>
      </c>
      <c r="G225" s="101" t="s">
        <v>524</v>
      </c>
      <c r="H225" s="101" t="s">
        <v>524</v>
      </c>
      <c r="I225" s="101" t="s">
        <v>524</v>
      </c>
      <c r="J225" s="101" t="s">
        <v>524</v>
      </c>
      <c r="K225" s="214">
        <v>5</v>
      </c>
      <c r="L225" s="214">
        <v>10</v>
      </c>
      <c r="M225" s="214">
        <v>9</v>
      </c>
      <c r="N225" s="214">
        <v>14</v>
      </c>
      <c r="O225" s="214">
        <v>23</v>
      </c>
      <c r="P225" s="99"/>
      <c r="Q225" s="99"/>
      <c r="R225" s="99"/>
      <c r="S225" s="99"/>
      <c r="T225" s="99"/>
      <c r="U225" s="99"/>
      <c r="V225" s="99"/>
      <c r="W225" s="99"/>
      <c r="X225" s="99"/>
      <c r="Y225" s="99"/>
      <c r="Z225" s="99"/>
      <c r="AA225" s="99"/>
      <c r="AB225" s="99"/>
      <c r="AC225" s="99"/>
      <c r="AD225" s="99"/>
      <c r="AE225" s="99"/>
      <c r="AF225" s="99"/>
      <c r="AG225" s="99"/>
      <c r="AH225" s="99"/>
    </row>
    <row r="226" spans="3:34">
      <c r="C226" s="3" t="s">
        <v>92</v>
      </c>
      <c r="D226" s="3" t="s">
        <v>426</v>
      </c>
      <c r="E226" s="3" t="s">
        <v>427</v>
      </c>
      <c r="F226" s="3" t="s">
        <v>628</v>
      </c>
      <c r="G226" s="101" t="s">
        <v>524</v>
      </c>
      <c r="H226" s="101" t="s">
        <v>524</v>
      </c>
      <c r="I226" s="101" t="s">
        <v>524</v>
      </c>
      <c r="J226" s="101" t="s">
        <v>524</v>
      </c>
      <c r="K226" s="214">
        <v>6</v>
      </c>
      <c r="L226" s="214">
        <v>5</v>
      </c>
      <c r="M226" s="214">
        <v>9</v>
      </c>
      <c r="N226" s="214">
        <v>6</v>
      </c>
      <c r="O226" s="214">
        <v>3</v>
      </c>
      <c r="P226" s="99"/>
      <c r="Q226" s="99"/>
      <c r="R226" s="99"/>
      <c r="S226" s="99"/>
      <c r="T226" s="99"/>
      <c r="U226" s="99"/>
      <c r="V226" s="99"/>
      <c r="W226" s="99"/>
      <c r="X226" s="99"/>
      <c r="Y226" s="99"/>
      <c r="Z226" s="99"/>
      <c r="AA226" s="99"/>
      <c r="AB226" s="99"/>
      <c r="AC226" s="99"/>
      <c r="AD226" s="99"/>
      <c r="AE226" s="99"/>
      <c r="AF226" s="99"/>
      <c r="AG226" s="99"/>
      <c r="AH226" s="99"/>
    </row>
    <row r="227" spans="3:34">
      <c r="C227" s="3" t="s">
        <v>92</v>
      </c>
      <c r="D227" s="3" t="s">
        <v>428</v>
      </c>
      <c r="E227" s="3" t="s">
        <v>429</v>
      </c>
      <c r="F227" s="3" t="s">
        <v>628</v>
      </c>
      <c r="G227" s="101" t="s">
        <v>524</v>
      </c>
      <c r="H227" s="101" t="s">
        <v>524</v>
      </c>
      <c r="I227" s="101" t="s">
        <v>524</v>
      </c>
      <c r="J227" s="101" t="s">
        <v>524</v>
      </c>
      <c r="K227" s="214">
        <v>9</v>
      </c>
      <c r="L227" s="214">
        <v>7</v>
      </c>
      <c r="M227" s="214">
        <v>8</v>
      </c>
      <c r="N227" s="214">
        <v>29</v>
      </c>
      <c r="O227" s="214">
        <v>41</v>
      </c>
      <c r="P227" s="99"/>
      <c r="Q227" s="99"/>
      <c r="R227" s="99"/>
      <c r="S227" s="99"/>
      <c r="T227" s="99"/>
      <c r="U227" s="99"/>
      <c r="V227" s="99"/>
      <c r="W227" s="99"/>
      <c r="X227" s="99"/>
      <c r="Y227" s="99"/>
      <c r="Z227" s="99"/>
      <c r="AA227" s="99"/>
      <c r="AB227" s="99"/>
      <c r="AC227" s="99"/>
      <c r="AD227" s="99"/>
      <c r="AE227" s="99"/>
      <c r="AF227" s="99"/>
      <c r="AG227" s="99"/>
      <c r="AH227" s="99"/>
    </row>
    <row r="228" spans="3:34">
      <c r="C228" s="3" t="s">
        <v>92</v>
      </c>
      <c r="D228" s="3" t="s">
        <v>430</v>
      </c>
      <c r="E228" s="3" t="s">
        <v>431</v>
      </c>
      <c r="F228" s="3" t="s">
        <v>628</v>
      </c>
      <c r="G228" s="101" t="s">
        <v>524</v>
      </c>
      <c r="H228" s="101" t="s">
        <v>524</v>
      </c>
      <c r="I228" s="101" t="s">
        <v>524</v>
      </c>
      <c r="J228" s="101" t="s">
        <v>524</v>
      </c>
      <c r="K228" s="214">
        <v>31</v>
      </c>
      <c r="L228" s="214">
        <v>50</v>
      </c>
      <c r="M228" s="214">
        <v>45</v>
      </c>
      <c r="N228" s="214">
        <v>65</v>
      </c>
      <c r="O228" s="214">
        <v>58</v>
      </c>
      <c r="P228" s="99"/>
      <c r="Q228" s="99"/>
      <c r="R228" s="99"/>
      <c r="S228" s="99"/>
      <c r="T228" s="99"/>
      <c r="U228" s="99"/>
      <c r="V228" s="99"/>
      <c r="W228" s="99"/>
      <c r="X228" s="99"/>
      <c r="Y228" s="99"/>
      <c r="Z228" s="99"/>
      <c r="AA228" s="99"/>
      <c r="AB228" s="99"/>
      <c r="AC228" s="99"/>
      <c r="AD228" s="99"/>
      <c r="AE228" s="99"/>
      <c r="AF228" s="99"/>
      <c r="AG228" s="99"/>
      <c r="AH228" s="99"/>
    </row>
    <row r="229" spans="3:34">
      <c r="C229" s="3" t="s">
        <v>92</v>
      </c>
      <c r="D229" s="3" t="s">
        <v>432</v>
      </c>
      <c r="E229" s="3" t="s">
        <v>433</v>
      </c>
      <c r="F229" s="3" t="s">
        <v>628</v>
      </c>
      <c r="G229" s="101" t="s">
        <v>524</v>
      </c>
      <c r="H229" s="101" t="s">
        <v>524</v>
      </c>
      <c r="I229" s="101" t="s">
        <v>524</v>
      </c>
      <c r="J229" s="101" t="s">
        <v>524</v>
      </c>
      <c r="K229" s="214">
        <v>10</v>
      </c>
      <c r="L229" s="214">
        <v>9</v>
      </c>
      <c r="M229" s="214">
        <v>6</v>
      </c>
      <c r="N229" s="214">
        <v>16</v>
      </c>
      <c r="O229" s="214">
        <v>15</v>
      </c>
      <c r="P229" s="99"/>
      <c r="Q229" s="99"/>
      <c r="R229" s="99"/>
      <c r="S229" s="99"/>
      <c r="T229" s="99"/>
      <c r="U229" s="99"/>
      <c r="V229" s="99"/>
      <c r="W229" s="99"/>
      <c r="X229" s="99"/>
      <c r="Y229" s="99"/>
      <c r="Z229" s="99"/>
      <c r="AA229" s="99"/>
      <c r="AB229" s="99"/>
      <c r="AC229" s="99"/>
      <c r="AD229" s="99"/>
      <c r="AE229" s="99"/>
      <c r="AF229" s="99"/>
      <c r="AG229" s="99"/>
      <c r="AH229" s="99"/>
    </row>
    <row r="230" spans="3:34">
      <c r="C230" s="3" t="s">
        <v>92</v>
      </c>
      <c r="D230" s="3" t="s">
        <v>434</v>
      </c>
      <c r="E230" s="3" t="s">
        <v>435</v>
      </c>
      <c r="F230" s="3" t="s">
        <v>628</v>
      </c>
      <c r="G230" s="101" t="s">
        <v>524</v>
      </c>
      <c r="H230" s="101" t="s">
        <v>524</v>
      </c>
      <c r="I230" s="101" t="s">
        <v>524</v>
      </c>
      <c r="J230" s="101" t="s">
        <v>524</v>
      </c>
      <c r="K230" s="214">
        <v>2</v>
      </c>
      <c r="L230" s="214">
        <v>2</v>
      </c>
      <c r="M230" s="214">
        <v>3</v>
      </c>
      <c r="N230" s="214">
        <v>3</v>
      </c>
      <c r="O230" s="214">
        <v>3</v>
      </c>
      <c r="P230" s="99"/>
      <c r="Q230" s="99"/>
      <c r="R230" s="99"/>
      <c r="S230" s="99"/>
      <c r="T230" s="99"/>
      <c r="U230" s="99"/>
      <c r="V230" s="99"/>
      <c r="W230" s="99"/>
      <c r="X230" s="99"/>
      <c r="Y230" s="99"/>
      <c r="Z230" s="99"/>
      <c r="AA230" s="99"/>
      <c r="AB230" s="99"/>
      <c r="AC230" s="99"/>
      <c r="AD230" s="99"/>
      <c r="AE230" s="99"/>
      <c r="AF230" s="99"/>
      <c r="AG230" s="99"/>
      <c r="AH230" s="99"/>
    </row>
    <row r="231" spans="3:34">
      <c r="C231" s="3" t="s">
        <v>92</v>
      </c>
      <c r="D231" s="3" t="s">
        <v>436</v>
      </c>
      <c r="E231" s="3" t="s">
        <v>437</v>
      </c>
      <c r="F231" s="3" t="s">
        <v>628</v>
      </c>
      <c r="G231" s="101" t="s">
        <v>524</v>
      </c>
      <c r="H231" s="101" t="s">
        <v>524</v>
      </c>
      <c r="I231" s="101" t="s">
        <v>524</v>
      </c>
      <c r="J231" s="101" t="s">
        <v>524</v>
      </c>
      <c r="K231" s="214">
        <v>3</v>
      </c>
      <c r="L231" s="214">
        <v>4</v>
      </c>
      <c r="M231" s="214">
        <v>7</v>
      </c>
      <c r="N231" s="214">
        <v>12</v>
      </c>
      <c r="O231" s="214">
        <v>15</v>
      </c>
      <c r="P231" s="99"/>
      <c r="Q231" s="99"/>
      <c r="R231" s="99"/>
      <c r="S231" s="99"/>
      <c r="T231" s="99"/>
      <c r="U231" s="99"/>
      <c r="V231" s="99"/>
      <c r="W231" s="99"/>
      <c r="X231" s="99"/>
      <c r="Y231" s="99"/>
      <c r="Z231" s="99"/>
      <c r="AA231" s="99"/>
      <c r="AB231" s="99"/>
      <c r="AC231" s="99"/>
      <c r="AD231" s="99"/>
      <c r="AE231" s="99"/>
      <c r="AF231" s="99"/>
      <c r="AG231" s="99"/>
      <c r="AH231" s="99"/>
    </row>
    <row r="232" spans="3:34">
      <c r="C232" s="3" t="s">
        <v>92</v>
      </c>
      <c r="D232" s="3" t="s">
        <v>438</v>
      </c>
      <c r="E232" s="3" t="s">
        <v>439</v>
      </c>
      <c r="F232" s="3" t="s">
        <v>628</v>
      </c>
      <c r="G232" s="101" t="s">
        <v>524</v>
      </c>
      <c r="H232" s="101" t="s">
        <v>524</v>
      </c>
      <c r="I232" s="101" t="s">
        <v>524</v>
      </c>
      <c r="J232" s="101" t="s">
        <v>524</v>
      </c>
      <c r="K232" s="214">
        <v>11</v>
      </c>
      <c r="L232" s="214">
        <v>19</v>
      </c>
      <c r="M232" s="214">
        <v>20</v>
      </c>
      <c r="N232" s="214">
        <v>27</v>
      </c>
      <c r="O232" s="214">
        <v>35</v>
      </c>
      <c r="P232" s="99"/>
      <c r="Q232" s="99"/>
      <c r="R232" s="99"/>
      <c r="S232" s="99"/>
      <c r="T232" s="99"/>
      <c r="U232" s="99"/>
      <c r="V232" s="99"/>
      <c r="W232" s="99"/>
      <c r="X232" s="99"/>
      <c r="Y232" s="99"/>
      <c r="Z232" s="99"/>
      <c r="AA232" s="99"/>
      <c r="AB232" s="99"/>
      <c r="AC232" s="99"/>
      <c r="AD232" s="99"/>
      <c r="AE232" s="99"/>
      <c r="AF232" s="99"/>
      <c r="AG232" s="99"/>
      <c r="AH232" s="99"/>
    </row>
    <row r="233" spans="3:34">
      <c r="C233" s="3" t="s">
        <v>92</v>
      </c>
      <c r="D233" s="3" t="s">
        <v>440</v>
      </c>
      <c r="E233" s="3" t="s">
        <v>441</v>
      </c>
      <c r="F233" s="3" t="s">
        <v>628</v>
      </c>
      <c r="G233" s="101" t="s">
        <v>524</v>
      </c>
      <c r="H233" s="101" t="s">
        <v>524</v>
      </c>
      <c r="I233" s="101" t="s">
        <v>524</v>
      </c>
      <c r="J233" s="101" t="s">
        <v>524</v>
      </c>
      <c r="K233" s="214">
        <v>8</v>
      </c>
      <c r="L233" s="214">
        <v>7</v>
      </c>
      <c r="M233" s="214">
        <v>9</v>
      </c>
      <c r="N233" s="214">
        <v>10</v>
      </c>
      <c r="O233" s="214">
        <v>14</v>
      </c>
      <c r="P233" s="99"/>
      <c r="Q233" s="99"/>
      <c r="R233" s="99"/>
      <c r="S233" s="99"/>
      <c r="T233" s="99"/>
      <c r="U233" s="99"/>
      <c r="V233" s="99"/>
      <c r="W233" s="99"/>
      <c r="X233" s="99"/>
      <c r="Y233" s="99"/>
      <c r="Z233" s="99"/>
      <c r="AA233" s="99"/>
      <c r="AB233" s="99"/>
      <c r="AC233" s="99"/>
      <c r="AD233" s="99"/>
      <c r="AE233" s="99"/>
      <c r="AF233" s="99"/>
      <c r="AG233" s="99"/>
      <c r="AH233" s="99"/>
    </row>
    <row r="234" spans="3:34">
      <c r="C234" s="3" t="s">
        <v>92</v>
      </c>
      <c r="D234" s="3" t="s">
        <v>442</v>
      </c>
      <c r="E234" s="3" t="s">
        <v>443</v>
      </c>
      <c r="F234" s="3" t="s">
        <v>628</v>
      </c>
      <c r="G234" s="101" t="s">
        <v>524</v>
      </c>
      <c r="H234" s="101" t="s">
        <v>524</v>
      </c>
      <c r="I234" s="101" t="s">
        <v>524</v>
      </c>
      <c r="J234" s="101" t="s">
        <v>524</v>
      </c>
      <c r="K234" s="214">
        <v>21</v>
      </c>
      <c r="L234" s="214">
        <v>11</v>
      </c>
      <c r="M234" s="214">
        <v>17</v>
      </c>
      <c r="N234" s="214">
        <v>17</v>
      </c>
      <c r="O234" s="214">
        <v>11</v>
      </c>
      <c r="P234" s="99"/>
      <c r="Q234" s="99"/>
      <c r="R234" s="99"/>
      <c r="S234" s="99"/>
      <c r="T234" s="99"/>
      <c r="U234" s="99"/>
      <c r="V234" s="99"/>
      <c r="W234" s="99"/>
      <c r="X234" s="99"/>
      <c r="Y234" s="99"/>
      <c r="Z234" s="99"/>
      <c r="AA234" s="99"/>
      <c r="AB234" s="99"/>
      <c r="AC234" s="99"/>
      <c r="AD234" s="99"/>
      <c r="AE234" s="99"/>
      <c r="AF234" s="99"/>
      <c r="AG234" s="99"/>
      <c r="AH234" s="99"/>
    </row>
    <row r="235" spans="3:34">
      <c r="C235" s="3" t="s">
        <v>92</v>
      </c>
      <c r="D235" s="3" t="s">
        <v>444</v>
      </c>
      <c r="E235" s="3" t="s">
        <v>445</v>
      </c>
      <c r="F235" s="3" t="s">
        <v>628</v>
      </c>
      <c r="G235" s="101" t="s">
        <v>524</v>
      </c>
      <c r="H235" s="101" t="s">
        <v>524</v>
      </c>
      <c r="I235" s="101" t="s">
        <v>524</v>
      </c>
      <c r="J235" s="101" t="s">
        <v>524</v>
      </c>
      <c r="K235" s="214">
        <v>13</v>
      </c>
      <c r="L235" s="214">
        <v>15</v>
      </c>
      <c r="M235" s="214">
        <v>21</v>
      </c>
      <c r="N235" s="214">
        <v>24</v>
      </c>
      <c r="O235" s="214">
        <v>18</v>
      </c>
      <c r="P235" s="99"/>
      <c r="Q235" s="99"/>
      <c r="R235" s="99"/>
      <c r="S235" s="99"/>
      <c r="T235" s="99"/>
      <c r="U235" s="99"/>
      <c r="V235" s="99"/>
      <c r="W235" s="99"/>
      <c r="X235" s="99"/>
      <c r="Y235" s="99"/>
      <c r="Z235" s="99"/>
      <c r="AA235" s="99"/>
      <c r="AB235" s="99"/>
      <c r="AC235" s="99"/>
      <c r="AD235" s="99"/>
      <c r="AE235" s="99"/>
      <c r="AF235" s="99"/>
      <c r="AG235" s="99"/>
      <c r="AH235" s="99"/>
    </row>
    <row r="236" spans="3:34">
      <c r="C236" s="3" t="s">
        <v>92</v>
      </c>
      <c r="D236" s="3" t="s">
        <v>446</v>
      </c>
      <c r="E236" s="3" t="s">
        <v>447</v>
      </c>
      <c r="F236" s="3" t="s">
        <v>628</v>
      </c>
      <c r="G236" s="101" t="s">
        <v>524</v>
      </c>
      <c r="H236" s="101" t="s">
        <v>524</v>
      </c>
      <c r="I236" s="101" t="s">
        <v>524</v>
      </c>
      <c r="J236" s="101" t="s">
        <v>524</v>
      </c>
      <c r="K236" s="214">
        <v>25</v>
      </c>
      <c r="L236" s="214">
        <v>42</v>
      </c>
      <c r="M236" s="214">
        <v>46</v>
      </c>
      <c r="N236" s="214">
        <v>41</v>
      </c>
      <c r="O236" s="214">
        <v>62</v>
      </c>
      <c r="P236" s="99"/>
      <c r="Q236" s="99"/>
      <c r="R236" s="99"/>
      <c r="S236" s="99"/>
      <c r="T236" s="99"/>
      <c r="U236" s="99"/>
      <c r="V236" s="99"/>
      <c r="W236" s="99"/>
      <c r="X236" s="99"/>
      <c r="Y236" s="99"/>
      <c r="Z236" s="99"/>
      <c r="AA236" s="99"/>
      <c r="AB236" s="99"/>
      <c r="AC236" s="99"/>
      <c r="AD236" s="99"/>
      <c r="AE236" s="99"/>
      <c r="AF236" s="99"/>
      <c r="AG236" s="99"/>
      <c r="AH236" s="99"/>
    </row>
    <row r="237" spans="3:34">
      <c r="C237" s="3" t="s">
        <v>90</v>
      </c>
      <c r="D237" s="3" t="s">
        <v>448</v>
      </c>
      <c r="E237" s="3" t="s">
        <v>449</v>
      </c>
      <c r="F237" s="3" t="s">
        <v>628</v>
      </c>
      <c r="G237" s="101" t="s">
        <v>524</v>
      </c>
      <c r="H237" s="101" t="s">
        <v>524</v>
      </c>
      <c r="I237" s="101" t="s">
        <v>524</v>
      </c>
      <c r="J237" s="101" t="s">
        <v>524</v>
      </c>
      <c r="K237" s="214">
        <v>12</v>
      </c>
      <c r="L237" s="214">
        <v>14</v>
      </c>
      <c r="M237" s="214">
        <v>14</v>
      </c>
      <c r="N237" s="214">
        <v>23</v>
      </c>
      <c r="O237" s="214">
        <v>28</v>
      </c>
      <c r="P237" s="99"/>
      <c r="Q237" s="99"/>
      <c r="R237" s="99"/>
      <c r="S237" s="99"/>
      <c r="T237" s="99"/>
      <c r="U237" s="99"/>
      <c r="V237" s="99"/>
      <c r="W237" s="99"/>
      <c r="X237" s="99"/>
      <c r="Y237" s="99"/>
      <c r="Z237" s="99"/>
      <c r="AA237" s="99"/>
      <c r="AB237" s="99"/>
      <c r="AC237" s="99"/>
      <c r="AD237" s="99"/>
      <c r="AE237" s="99"/>
      <c r="AF237" s="99"/>
      <c r="AG237" s="99"/>
      <c r="AH237" s="99"/>
    </row>
    <row r="238" spans="3:34">
      <c r="C238" s="3" t="s">
        <v>90</v>
      </c>
      <c r="D238" s="3" t="s">
        <v>450</v>
      </c>
      <c r="E238" s="3" t="s">
        <v>451</v>
      </c>
      <c r="F238" s="3" t="s">
        <v>628</v>
      </c>
      <c r="G238" s="101" t="s">
        <v>524</v>
      </c>
      <c r="H238" s="101" t="s">
        <v>524</v>
      </c>
      <c r="I238" s="101" t="s">
        <v>524</v>
      </c>
      <c r="J238" s="101" t="s">
        <v>524</v>
      </c>
      <c r="K238" s="214">
        <v>41</v>
      </c>
      <c r="L238" s="214">
        <v>46</v>
      </c>
      <c r="M238" s="214">
        <v>41</v>
      </c>
      <c r="N238" s="214">
        <v>50</v>
      </c>
      <c r="O238" s="214">
        <v>58</v>
      </c>
      <c r="P238" s="99"/>
      <c r="Q238" s="99"/>
      <c r="R238" s="99"/>
      <c r="S238" s="99"/>
      <c r="T238" s="99"/>
      <c r="U238" s="99"/>
      <c r="V238" s="99"/>
      <c r="W238" s="99"/>
      <c r="X238" s="99"/>
      <c r="Y238" s="99"/>
      <c r="Z238" s="99"/>
      <c r="AA238" s="99"/>
      <c r="AB238" s="99"/>
      <c r="AC238" s="99"/>
      <c r="AD238" s="99"/>
      <c r="AE238" s="99"/>
      <c r="AF238" s="99"/>
      <c r="AG238" s="99"/>
      <c r="AH238" s="99"/>
    </row>
    <row r="239" spans="3:34">
      <c r="C239" s="3" t="s">
        <v>90</v>
      </c>
      <c r="D239" s="3" t="s">
        <v>452</v>
      </c>
      <c r="E239" s="3" t="s">
        <v>453</v>
      </c>
      <c r="F239" s="3" t="s">
        <v>628</v>
      </c>
      <c r="G239" s="101" t="s">
        <v>524</v>
      </c>
      <c r="H239" s="101" t="s">
        <v>524</v>
      </c>
      <c r="I239" s="101" t="s">
        <v>524</v>
      </c>
      <c r="J239" s="101" t="s">
        <v>524</v>
      </c>
      <c r="K239" s="214">
        <v>13</v>
      </c>
      <c r="L239" s="214">
        <v>12</v>
      </c>
      <c r="M239" s="214">
        <v>9</v>
      </c>
      <c r="N239" s="214">
        <v>10</v>
      </c>
      <c r="O239" s="214">
        <v>8</v>
      </c>
      <c r="P239" s="99"/>
      <c r="Q239" s="99"/>
      <c r="R239" s="99"/>
      <c r="S239" s="99"/>
      <c r="T239" s="99"/>
      <c r="U239" s="99"/>
      <c r="V239" s="99"/>
      <c r="W239" s="99"/>
      <c r="X239" s="99"/>
      <c r="Y239" s="99"/>
      <c r="Z239" s="99"/>
      <c r="AA239" s="99"/>
      <c r="AB239" s="99"/>
      <c r="AC239" s="99"/>
      <c r="AD239" s="99"/>
      <c r="AE239" s="99"/>
      <c r="AF239" s="99"/>
      <c r="AG239" s="99"/>
      <c r="AH239" s="99"/>
    </row>
    <row r="240" spans="3:34">
      <c r="C240" s="3" t="s">
        <v>90</v>
      </c>
      <c r="D240" s="3" t="s">
        <v>454</v>
      </c>
      <c r="E240" s="3" t="s">
        <v>455</v>
      </c>
      <c r="F240" s="3" t="s">
        <v>628</v>
      </c>
      <c r="G240" s="101" t="s">
        <v>524</v>
      </c>
      <c r="H240" s="101" t="s">
        <v>524</v>
      </c>
      <c r="I240" s="101" t="s">
        <v>524</v>
      </c>
      <c r="J240" s="101" t="s">
        <v>524</v>
      </c>
      <c r="K240" s="214">
        <v>35</v>
      </c>
      <c r="L240" s="214">
        <v>35</v>
      </c>
      <c r="M240" s="214">
        <v>42</v>
      </c>
      <c r="N240" s="214">
        <v>49</v>
      </c>
      <c r="O240" s="214">
        <v>51</v>
      </c>
      <c r="P240" s="99"/>
      <c r="Q240" s="99"/>
      <c r="R240" s="99"/>
      <c r="S240" s="99"/>
      <c r="T240" s="99"/>
      <c r="U240" s="99"/>
      <c r="V240" s="99"/>
      <c r="W240" s="99"/>
      <c r="X240" s="99"/>
      <c r="Y240" s="99"/>
      <c r="Z240" s="99"/>
      <c r="AA240" s="99"/>
      <c r="AB240" s="99"/>
      <c r="AC240" s="99"/>
      <c r="AD240" s="99"/>
      <c r="AE240" s="99"/>
      <c r="AF240" s="99"/>
      <c r="AG240" s="99"/>
      <c r="AH240" s="99"/>
    </row>
    <row r="241" spans="3:34">
      <c r="C241" s="3" t="s">
        <v>90</v>
      </c>
      <c r="D241" s="3" t="s">
        <v>456</v>
      </c>
      <c r="E241" s="3" t="s">
        <v>457</v>
      </c>
      <c r="F241" s="3" t="s">
        <v>628</v>
      </c>
      <c r="G241" s="101" t="s">
        <v>524</v>
      </c>
      <c r="H241" s="101" t="s">
        <v>524</v>
      </c>
      <c r="I241" s="101" t="s">
        <v>524</v>
      </c>
      <c r="J241" s="101" t="s">
        <v>524</v>
      </c>
      <c r="K241" s="214">
        <v>17</v>
      </c>
      <c r="L241" s="214">
        <v>27</v>
      </c>
      <c r="M241" s="214">
        <v>24</v>
      </c>
      <c r="N241" s="214">
        <v>21</v>
      </c>
      <c r="O241" s="214">
        <v>32</v>
      </c>
      <c r="P241" s="99"/>
      <c r="Q241" s="99"/>
      <c r="R241" s="99"/>
      <c r="S241" s="99"/>
      <c r="T241" s="99"/>
      <c r="U241" s="99"/>
      <c r="V241" s="99"/>
      <c r="W241" s="99"/>
      <c r="X241" s="99"/>
      <c r="Y241" s="99"/>
      <c r="Z241" s="99"/>
      <c r="AA241" s="99"/>
      <c r="AB241" s="99"/>
      <c r="AC241" s="99"/>
      <c r="AD241" s="99"/>
      <c r="AE241" s="99"/>
      <c r="AF241" s="99"/>
      <c r="AG241" s="99"/>
      <c r="AH241" s="99"/>
    </row>
    <row r="242" spans="3:34">
      <c r="C242" s="3" t="s">
        <v>90</v>
      </c>
      <c r="D242" s="3" t="s">
        <v>458</v>
      </c>
      <c r="E242" s="3" t="s">
        <v>459</v>
      </c>
      <c r="F242" s="3" t="s">
        <v>628</v>
      </c>
      <c r="G242" s="101" t="s">
        <v>524</v>
      </c>
      <c r="H242" s="101" t="s">
        <v>524</v>
      </c>
      <c r="I242" s="101" t="s">
        <v>524</v>
      </c>
      <c r="J242" s="101" t="s">
        <v>524</v>
      </c>
      <c r="K242" s="214">
        <v>20</v>
      </c>
      <c r="L242" s="214">
        <v>18</v>
      </c>
      <c r="M242" s="214">
        <v>18</v>
      </c>
      <c r="N242" s="214">
        <v>30</v>
      </c>
      <c r="O242" s="214">
        <v>37</v>
      </c>
      <c r="P242" s="99"/>
      <c r="Q242" s="99"/>
      <c r="R242" s="99"/>
      <c r="S242" s="99"/>
      <c r="T242" s="99"/>
      <c r="U242" s="99"/>
      <c r="V242" s="99"/>
      <c r="W242" s="99"/>
      <c r="X242" s="99"/>
      <c r="Y242" s="99"/>
      <c r="Z242" s="99"/>
      <c r="AA242" s="99"/>
      <c r="AB242" s="99"/>
      <c r="AC242" s="99"/>
      <c r="AD242" s="99"/>
      <c r="AE242" s="99"/>
      <c r="AF242" s="99"/>
      <c r="AG242" s="99"/>
      <c r="AH242" s="99"/>
    </row>
    <row r="243" spans="3:34">
      <c r="C243" s="3" t="s">
        <v>90</v>
      </c>
      <c r="D243" s="3" t="s">
        <v>460</v>
      </c>
      <c r="E243" s="3" t="s">
        <v>461</v>
      </c>
      <c r="F243" s="3" t="s">
        <v>628</v>
      </c>
      <c r="G243" s="101" t="s">
        <v>524</v>
      </c>
      <c r="H243" s="101" t="s">
        <v>524</v>
      </c>
      <c r="I243" s="101" t="s">
        <v>524</v>
      </c>
      <c r="J243" s="101" t="s">
        <v>524</v>
      </c>
      <c r="K243" s="214">
        <v>15</v>
      </c>
      <c r="L243" s="214">
        <v>17</v>
      </c>
      <c r="M243" s="214">
        <v>24</v>
      </c>
      <c r="N243" s="214">
        <v>31</v>
      </c>
      <c r="O243" s="214">
        <v>28</v>
      </c>
      <c r="P243" s="99"/>
      <c r="Q243" s="99"/>
      <c r="R243" s="99"/>
      <c r="S243" s="99"/>
      <c r="T243" s="99"/>
      <c r="U243" s="99"/>
      <c r="V243" s="99"/>
      <c r="W243" s="99"/>
      <c r="X243" s="99"/>
      <c r="Y243" s="99"/>
      <c r="Z243" s="99"/>
      <c r="AA243" s="99"/>
      <c r="AB243" s="99"/>
      <c r="AC243" s="99"/>
      <c r="AD243" s="99"/>
      <c r="AE243" s="99"/>
      <c r="AF243" s="99"/>
      <c r="AG243" s="99"/>
      <c r="AH243" s="99"/>
    </row>
    <row r="244" spans="3:34">
      <c r="C244" s="3" t="s">
        <v>90</v>
      </c>
      <c r="D244" s="3" t="s">
        <v>462</v>
      </c>
      <c r="E244" s="3" t="s">
        <v>463</v>
      </c>
      <c r="F244" s="3" t="s">
        <v>628</v>
      </c>
      <c r="G244" s="101" t="s">
        <v>524</v>
      </c>
      <c r="H244" s="101" t="s">
        <v>524</v>
      </c>
      <c r="I244" s="101" t="s">
        <v>524</v>
      </c>
      <c r="J244" s="101" t="s">
        <v>524</v>
      </c>
      <c r="K244" s="214">
        <v>13</v>
      </c>
      <c r="L244" s="214">
        <v>16</v>
      </c>
      <c r="M244" s="214">
        <v>18</v>
      </c>
      <c r="N244" s="214">
        <v>31</v>
      </c>
      <c r="O244" s="214">
        <v>22</v>
      </c>
      <c r="P244" s="99"/>
      <c r="Q244" s="99"/>
      <c r="R244" s="99"/>
      <c r="S244" s="99"/>
      <c r="T244" s="99"/>
      <c r="U244" s="99"/>
      <c r="V244" s="99"/>
      <c r="W244" s="99"/>
      <c r="X244" s="99"/>
      <c r="Y244" s="99"/>
      <c r="Z244" s="99"/>
      <c r="AA244" s="99"/>
      <c r="AB244" s="99"/>
      <c r="AC244" s="99"/>
      <c r="AD244" s="99"/>
      <c r="AE244" s="99"/>
      <c r="AF244" s="99"/>
      <c r="AG244" s="99"/>
      <c r="AH244" s="99"/>
    </row>
    <row r="245" spans="3:34">
      <c r="C245" s="3" t="s">
        <v>90</v>
      </c>
      <c r="D245" s="3" t="s">
        <v>464</v>
      </c>
      <c r="E245" s="3" t="s">
        <v>465</v>
      </c>
      <c r="F245" s="3" t="s">
        <v>628</v>
      </c>
      <c r="G245" s="101" t="s">
        <v>524</v>
      </c>
      <c r="H245" s="101" t="s">
        <v>524</v>
      </c>
      <c r="I245" s="101" t="s">
        <v>524</v>
      </c>
      <c r="J245" s="101" t="s">
        <v>524</v>
      </c>
      <c r="K245" s="214">
        <v>20</v>
      </c>
      <c r="L245" s="214">
        <v>16</v>
      </c>
      <c r="M245" s="214">
        <v>32</v>
      </c>
      <c r="N245" s="214">
        <v>47</v>
      </c>
      <c r="O245" s="214">
        <v>51</v>
      </c>
      <c r="P245" s="99"/>
      <c r="Q245" s="99"/>
      <c r="R245" s="99"/>
      <c r="S245" s="99"/>
      <c r="T245" s="99"/>
      <c r="U245" s="99"/>
      <c r="V245" s="99"/>
      <c r="W245" s="99"/>
      <c r="X245" s="99"/>
      <c r="Y245" s="99"/>
      <c r="Z245" s="99"/>
      <c r="AA245" s="99"/>
      <c r="AB245" s="99"/>
      <c r="AC245" s="99"/>
      <c r="AD245" s="99"/>
      <c r="AE245" s="99"/>
      <c r="AF245" s="99"/>
      <c r="AG245" s="99"/>
      <c r="AH245" s="99"/>
    </row>
    <row r="246" spans="3:34">
      <c r="C246" s="3" t="s">
        <v>90</v>
      </c>
      <c r="D246" s="3" t="s">
        <v>466</v>
      </c>
      <c r="E246" s="3" t="s">
        <v>467</v>
      </c>
      <c r="F246" s="3" t="s">
        <v>628</v>
      </c>
      <c r="G246" s="101" t="s">
        <v>524</v>
      </c>
      <c r="H246" s="101" t="s">
        <v>524</v>
      </c>
      <c r="I246" s="101" t="s">
        <v>524</v>
      </c>
      <c r="J246" s="101" t="s">
        <v>524</v>
      </c>
      <c r="K246" s="214">
        <v>41</v>
      </c>
      <c r="L246" s="214">
        <v>35</v>
      </c>
      <c r="M246" s="214">
        <v>43</v>
      </c>
      <c r="N246" s="214">
        <v>44</v>
      </c>
      <c r="O246" s="214">
        <v>61</v>
      </c>
      <c r="P246" s="99"/>
      <c r="Q246" s="99"/>
      <c r="R246" s="99"/>
      <c r="S246" s="99"/>
      <c r="T246" s="99"/>
      <c r="U246" s="99"/>
      <c r="V246" s="99"/>
      <c r="W246" s="99"/>
      <c r="X246" s="99"/>
      <c r="Y246" s="99"/>
      <c r="Z246" s="99"/>
      <c r="AA246" s="99"/>
      <c r="AB246" s="99"/>
      <c r="AC246" s="99"/>
      <c r="AD246" s="99"/>
      <c r="AE246" s="99"/>
      <c r="AF246" s="99"/>
      <c r="AG246" s="99"/>
      <c r="AH246" s="99"/>
    </row>
    <row r="247" spans="3:34">
      <c r="C247" s="3" t="s">
        <v>90</v>
      </c>
      <c r="D247" s="3" t="s">
        <v>468</v>
      </c>
      <c r="E247" s="3" t="s">
        <v>469</v>
      </c>
      <c r="F247" s="3" t="s">
        <v>628</v>
      </c>
      <c r="G247" s="101" t="s">
        <v>524</v>
      </c>
      <c r="H247" s="101" t="s">
        <v>524</v>
      </c>
      <c r="I247" s="101" t="s">
        <v>524</v>
      </c>
      <c r="J247" s="101" t="s">
        <v>524</v>
      </c>
      <c r="K247" s="214">
        <v>3</v>
      </c>
      <c r="L247" s="214">
        <v>3</v>
      </c>
      <c r="M247" s="214">
        <v>5</v>
      </c>
      <c r="N247" s="214">
        <v>9</v>
      </c>
      <c r="O247" s="214">
        <v>26</v>
      </c>
      <c r="P247" s="99"/>
      <c r="Q247" s="99"/>
      <c r="R247" s="99"/>
      <c r="S247" s="99"/>
      <c r="T247" s="99"/>
      <c r="U247" s="99"/>
      <c r="V247" s="99"/>
      <c r="W247" s="99"/>
      <c r="X247" s="99"/>
      <c r="Y247" s="99"/>
      <c r="Z247" s="99"/>
      <c r="AA247" s="99"/>
      <c r="AB247" s="99"/>
      <c r="AC247" s="99"/>
      <c r="AD247" s="99"/>
      <c r="AE247" s="99"/>
      <c r="AF247" s="99"/>
      <c r="AG247" s="99"/>
      <c r="AH247" s="99"/>
    </row>
    <row r="248" spans="3:34">
      <c r="C248" s="3" t="s">
        <v>90</v>
      </c>
      <c r="D248" s="3" t="s">
        <v>470</v>
      </c>
      <c r="E248" s="3" t="s">
        <v>471</v>
      </c>
      <c r="F248" s="3" t="s">
        <v>628</v>
      </c>
      <c r="G248" s="101" t="s">
        <v>524</v>
      </c>
      <c r="H248" s="101" t="s">
        <v>524</v>
      </c>
      <c r="I248" s="101" t="s">
        <v>524</v>
      </c>
      <c r="J248" s="101" t="s">
        <v>524</v>
      </c>
      <c r="K248" s="214">
        <v>6</v>
      </c>
      <c r="L248" s="214">
        <v>9</v>
      </c>
      <c r="M248" s="214">
        <v>10</v>
      </c>
      <c r="N248" s="214">
        <v>16</v>
      </c>
      <c r="O248" s="214">
        <v>26</v>
      </c>
      <c r="P248" s="99"/>
      <c r="Q248" s="99"/>
      <c r="R248" s="99"/>
      <c r="S248" s="99"/>
      <c r="T248" s="99"/>
      <c r="U248" s="99"/>
      <c r="V248" s="99"/>
      <c r="W248" s="99"/>
      <c r="X248" s="99"/>
      <c r="Y248" s="99"/>
      <c r="Z248" s="99"/>
      <c r="AA248" s="99"/>
      <c r="AB248" s="99"/>
      <c r="AC248" s="99"/>
      <c r="AD248" s="99"/>
      <c r="AE248" s="99"/>
      <c r="AF248" s="99"/>
      <c r="AG248" s="99"/>
      <c r="AH248" s="99"/>
    </row>
    <row r="249" spans="3:34">
      <c r="C249" s="3" t="s">
        <v>90</v>
      </c>
      <c r="D249" s="3" t="s">
        <v>472</v>
      </c>
      <c r="E249" s="3" t="s">
        <v>473</v>
      </c>
      <c r="F249" s="3" t="s">
        <v>628</v>
      </c>
      <c r="G249" s="101" t="s">
        <v>524</v>
      </c>
      <c r="H249" s="101" t="s">
        <v>524</v>
      </c>
      <c r="I249" s="101" t="s">
        <v>524</v>
      </c>
      <c r="J249" s="101" t="s">
        <v>524</v>
      </c>
      <c r="K249" s="214">
        <v>12</v>
      </c>
      <c r="L249" s="214">
        <v>12</v>
      </c>
      <c r="M249" s="214">
        <v>12</v>
      </c>
      <c r="N249" s="214">
        <v>10</v>
      </c>
      <c r="O249" s="214">
        <v>13</v>
      </c>
      <c r="P249" s="99"/>
      <c r="Q249" s="99"/>
      <c r="R249" s="99"/>
      <c r="S249" s="99"/>
      <c r="T249" s="99"/>
      <c r="U249" s="99"/>
      <c r="V249" s="99"/>
      <c r="W249" s="99"/>
      <c r="X249" s="99"/>
      <c r="Y249" s="99"/>
      <c r="Z249" s="99"/>
      <c r="AA249" s="99"/>
      <c r="AB249" s="99"/>
      <c r="AC249" s="99"/>
      <c r="AD249" s="99"/>
      <c r="AE249" s="99"/>
      <c r="AF249" s="99"/>
      <c r="AG249" s="99"/>
      <c r="AH249" s="99"/>
    </row>
    <row r="250" spans="3:34">
      <c r="C250" s="3" t="s">
        <v>90</v>
      </c>
      <c r="D250" s="3" t="s">
        <v>474</v>
      </c>
      <c r="E250" s="3" t="s">
        <v>475</v>
      </c>
      <c r="F250" s="3" t="s">
        <v>628</v>
      </c>
      <c r="G250" s="101" t="s">
        <v>524</v>
      </c>
      <c r="H250" s="101" t="s">
        <v>524</v>
      </c>
      <c r="I250" s="101" t="s">
        <v>524</v>
      </c>
      <c r="J250" s="101" t="s">
        <v>524</v>
      </c>
      <c r="K250" s="214">
        <v>9</v>
      </c>
      <c r="L250" s="214">
        <v>8</v>
      </c>
      <c r="M250" s="214">
        <v>16</v>
      </c>
      <c r="N250" s="214">
        <v>23</v>
      </c>
      <c r="O250" s="214">
        <v>25</v>
      </c>
      <c r="P250" s="99"/>
      <c r="Q250" s="99"/>
      <c r="R250" s="99"/>
      <c r="S250" s="99"/>
      <c r="T250" s="99"/>
      <c r="U250" s="99"/>
      <c r="V250" s="99"/>
      <c r="W250" s="99"/>
      <c r="X250" s="99"/>
      <c r="Y250" s="99"/>
      <c r="Z250" s="99"/>
      <c r="AA250" s="99"/>
      <c r="AB250" s="99"/>
      <c r="AC250" s="99"/>
      <c r="AD250" s="99"/>
      <c r="AE250" s="99"/>
      <c r="AF250" s="99"/>
      <c r="AG250" s="99"/>
      <c r="AH250" s="99"/>
    </row>
    <row r="251" spans="3:34">
      <c r="C251" s="3" t="s">
        <v>90</v>
      </c>
      <c r="D251" s="3" t="s">
        <v>476</v>
      </c>
      <c r="E251" s="3" t="s">
        <v>477</v>
      </c>
      <c r="F251" s="3" t="s">
        <v>628</v>
      </c>
      <c r="G251" s="101" t="s">
        <v>524</v>
      </c>
      <c r="H251" s="101" t="s">
        <v>524</v>
      </c>
      <c r="I251" s="101" t="s">
        <v>524</v>
      </c>
      <c r="J251" s="101" t="s">
        <v>524</v>
      </c>
      <c r="K251" s="214">
        <v>45</v>
      </c>
      <c r="L251" s="214">
        <v>36</v>
      </c>
      <c r="M251" s="214">
        <v>46</v>
      </c>
      <c r="N251" s="214">
        <v>50</v>
      </c>
      <c r="O251" s="214">
        <v>50</v>
      </c>
      <c r="P251" s="99"/>
      <c r="Q251" s="99"/>
      <c r="R251" s="99"/>
      <c r="S251" s="99"/>
      <c r="T251" s="99"/>
      <c r="U251" s="99"/>
      <c r="V251" s="99"/>
      <c r="W251" s="99"/>
      <c r="X251" s="99"/>
      <c r="Y251" s="99"/>
      <c r="Z251" s="99"/>
      <c r="AA251" s="99"/>
      <c r="AB251" s="99"/>
      <c r="AC251" s="99"/>
      <c r="AD251" s="99"/>
      <c r="AE251" s="99"/>
      <c r="AF251" s="99"/>
      <c r="AG251" s="99"/>
      <c r="AH251" s="99"/>
    </row>
    <row r="252" spans="3:34">
      <c r="C252" s="3" t="s">
        <v>90</v>
      </c>
      <c r="D252" s="3" t="s">
        <v>478</v>
      </c>
      <c r="E252" s="3" t="s">
        <v>479</v>
      </c>
      <c r="F252" s="3" t="s">
        <v>628</v>
      </c>
      <c r="G252" s="101" t="s">
        <v>524</v>
      </c>
      <c r="H252" s="101" t="s">
        <v>524</v>
      </c>
      <c r="I252" s="101" t="s">
        <v>524</v>
      </c>
      <c r="J252" s="101" t="s">
        <v>524</v>
      </c>
      <c r="K252" s="214">
        <v>21</v>
      </c>
      <c r="L252" s="214">
        <v>23</v>
      </c>
      <c r="M252" s="214">
        <v>25</v>
      </c>
      <c r="N252" s="214">
        <v>29</v>
      </c>
      <c r="O252" s="214">
        <v>29</v>
      </c>
      <c r="P252" s="99"/>
      <c r="Q252" s="99"/>
      <c r="R252" s="99"/>
      <c r="S252" s="99"/>
      <c r="T252" s="99"/>
      <c r="U252" s="99"/>
      <c r="V252" s="99"/>
      <c r="W252" s="99"/>
      <c r="X252" s="99"/>
      <c r="Y252" s="99"/>
      <c r="Z252" s="99"/>
      <c r="AA252" s="99"/>
      <c r="AB252" s="99"/>
      <c r="AC252" s="99"/>
      <c r="AD252" s="99"/>
      <c r="AE252" s="99"/>
      <c r="AF252" s="99"/>
      <c r="AG252" s="99"/>
      <c r="AH252" s="99"/>
    </row>
    <row r="253" spans="3:34">
      <c r="C253" s="3" t="s">
        <v>90</v>
      </c>
      <c r="D253" s="3" t="s">
        <v>480</v>
      </c>
      <c r="E253" s="3" t="s">
        <v>481</v>
      </c>
      <c r="F253" s="3" t="s">
        <v>628</v>
      </c>
      <c r="G253" s="101" t="s">
        <v>524</v>
      </c>
      <c r="H253" s="101" t="s">
        <v>524</v>
      </c>
      <c r="I253" s="101" t="s">
        <v>524</v>
      </c>
      <c r="J253" s="101" t="s">
        <v>524</v>
      </c>
      <c r="K253" s="214">
        <v>24</v>
      </c>
      <c r="L253" s="214">
        <v>30</v>
      </c>
      <c r="M253" s="214">
        <v>32</v>
      </c>
      <c r="N253" s="214">
        <v>27</v>
      </c>
      <c r="O253" s="214">
        <v>33</v>
      </c>
      <c r="P253" s="99"/>
      <c r="Q253" s="99"/>
      <c r="R253" s="99"/>
      <c r="S253" s="99"/>
      <c r="T253" s="99"/>
      <c r="U253" s="99"/>
      <c r="V253" s="99"/>
      <c r="W253" s="99"/>
      <c r="X253" s="99"/>
      <c r="Y253" s="99"/>
      <c r="Z253" s="99"/>
      <c r="AA253" s="99"/>
      <c r="AB253" s="99"/>
      <c r="AC253" s="99"/>
      <c r="AD253" s="99"/>
      <c r="AE253" s="99"/>
      <c r="AF253" s="99"/>
      <c r="AG253" s="99"/>
      <c r="AH253" s="99"/>
    </row>
    <row r="254" spans="3:34">
      <c r="C254" s="3" t="s">
        <v>90</v>
      </c>
      <c r="D254" s="3" t="s">
        <v>482</v>
      </c>
      <c r="E254" s="3" t="s">
        <v>483</v>
      </c>
      <c r="F254" s="3" t="s">
        <v>628</v>
      </c>
      <c r="G254" s="101" t="s">
        <v>524</v>
      </c>
      <c r="H254" s="101" t="s">
        <v>524</v>
      </c>
      <c r="I254" s="101" t="s">
        <v>524</v>
      </c>
      <c r="J254" s="101" t="s">
        <v>524</v>
      </c>
      <c r="K254" s="214">
        <v>20</v>
      </c>
      <c r="L254" s="214">
        <v>19</v>
      </c>
      <c r="M254" s="214">
        <v>28</v>
      </c>
      <c r="N254" s="214">
        <v>26</v>
      </c>
      <c r="O254" s="214">
        <v>26</v>
      </c>
      <c r="P254" s="99"/>
      <c r="Q254" s="99"/>
      <c r="R254" s="99"/>
      <c r="S254" s="99"/>
      <c r="T254" s="99"/>
      <c r="U254" s="99"/>
      <c r="V254" s="99"/>
      <c r="W254" s="99"/>
      <c r="X254" s="99"/>
      <c r="Y254" s="99"/>
      <c r="Z254" s="99"/>
      <c r="AA254" s="99"/>
      <c r="AB254" s="99"/>
      <c r="AC254" s="99"/>
      <c r="AD254" s="99"/>
      <c r="AE254" s="99"/>
      <c r="AF254" s="99"/>
      <c r="AG254" s="99"/>
      <c r="AH254" s="99"/>
    </row>
    <row r="255" spans="3:34">
      <c r="C255" s="3" t="s">
        <v>90</v>
      </c>
      <c r="D255" s="3" t="s">
        <v>484</v>
      </c>
      <c r="E255" s="3" t="s">
        <v>485</v>
      </c>
      <c r="F255" s="3" t="s">
        <v>628</v>
      </c>
      <c r="G255" s="101" t="s">
        <v>524</v>
      </c>
      <c r="H255" s="101" t="s">
        <v>524</v>
      </c>
      <c r="I255" s="101" t="s">
        <v>524</v>
      </c>
      <c r="J255" s="101" t="s">
        <v>524</v>
      </c>
      <c r="K255" s="214">
        <v>15</v>
      </c>
      <c r="L255" s="214">
        <v>19</v>
      </c>
      <c r="M255" s="214">
        <v>19</v>
      </c>
      <c r="N255" s="214">
        <v>27</v>
      </c>
      <c r="O255" s="214">
        <v>39</v>
      </c>
      <c r="P255" s="99"/>
      <c r="Q255" s="99"/>
      <c r="R255" s="99"/>
      <c r="S255" s="99"/>
      <c r="T255" s="99"/>
      <c r="U255" s="99"/>
      <c r="V255" s="99"/>
      <c r="W255" s="99"/>
      <c r="X255" s="99"/>
      <c r="Y255" s="99"/>
      <c r="Z255" s="99"/>
      <c r="AA255" s="99"/>
      <c r="AB255" s="99"/>
      <c r="AC255" s="99"/>
      <c r="AD255" s="99"/>
      <c r="AE255" s="99"/>
      <c r="AF255" s="99"/>
      <c r="AG255" s="99"/>
      <c r="AH255" s="99"/>
    </row>
    <row r="256" spans="3:34">
      <c r="C256" s="3" t="s">
        <v>90</v>
      </c>
      <c r="D256" s="3" t="s">
        <v>486</v>
      </c>
      <c r="E256" s="3" t="s">
        <v>487</v>
      </c>
      <c r="F256" s="3" t="s">
        <v>628</v>
      </c>
      <c r="G256" s="101" t="s">
        <v>524</v>
      </c>
      <c r="H256" s="101" t="s">
        <v>524</v>
      </c>
      <c r="I256" s="101" t="s">
        <v>524</v>
      </c>
      <c r="J256" s="101" t="s">
        <v>524</v>
      </c>
      <c r="K256" s="214">
        <v>12</v>
      </c>
      <c r="L256" s="214">
        <v>15</v>
      </c>
      <c r="M256" s="214">
        <v>16</v>
      </c>
      <c r="N256" s="214">
        <v>16</v>
      </c>
      <c r="O256" s="214">
        <v>12</v>
      </c>
      <c r="P256" s="99"/>
      <c r="Q256" s="99"/>
      <c r="R256" s="99"/>
      <c r="S256" s="99"/>
      <c r="T256" s="99"/>
      <c r="U256" s="99"/>
      <c r="V256" s="99"/>
      <c r="W256" s="99"/>
      <c r="X256" s="99"/>
      <c r="Y256" s="99"/>
      <c r="Z256" s="99"/>
      <c r="AA256" s="99"/>
      <c r="AB256" s="99"/>
      <c r="AC256" s="99"/>
      <c r="AD256" s="99"/>
      <c r="AE256" s="99"/>
      <c r="AF256" s="99"/>
      <c r="AG256" s="99"/>
      <c r="AH256" s="99"/>
    </row>
    <row r="257" spans="3:34">
      <c r="C257" s="3" t="s">
        <v>90</v>
      </c>
      <c r="D257" s="3" t="s">
        <v>488</v>
      </c>
      <c r="E257" s="3" t="s">
        <v>489</v>
      </c>
      <c r="F257" s="3" t="s">
        <v>628</v>
      </c>
      <c r="G257" s="101" t="s">
        <v>524</v>
      </c>
      <c r="H257" s="101" t="s">
        <v>524</v>
      </c>
      <c r="I257" s="101" t="s">
        <v>524</v>
      </c>
      <c r="J257" s="101" t="s">
        <v>524</v>
      </c>
      <c r="K257" s="214">
        <v>12</v>
      </c>
      <c r="L257" s="214">
        <v>15</v>
      </c>
      <c r="M257" s="214">
        <v>10</v>
      </c>
      <c r="N257" s="214">
        <v>20</v>
      </c>
      <c r="O257" s="214">
        <v>36</v>
      </c>
      <c r="P257" s="99"/>
      <c r="Q257" s="99"/>
      <c r="R257" s="99"/>
      <c r="S257" s="99"/>
      <c r="T257" s="99"/>
      <c r="U257" s="99"/>
      <c r="V257" s="99"/>
      <c r="W257" s="99"/>
      <c r="X257" s="99"/>
      <c r="Y257" s="99"/>
      <c r="Z257" s="99"/>
      <c r="AA257" s="99"/>
      <c r="AB257" s="99"/>
      <c r="AC257" s="99"/>
      <c r="AD257" s="99"/>
      <c r="AE257" s="99"/>
      <c r="AF257" s="99"/>
      <c r="AG257" s="99"/>
      <c r="AH257" s="99"/>
    </row>
    <row r="258" spans="3:34">
      <c r="C258" s="3" t="s">
        <v>90</v>
      </c>
      <c r="D258" s="3" t="s">
        <v>490</v>
      </c>
      <c r="E258" s="3" t="s">
        <v>491</v>
      </c>
      <c r="F258" s="3" t="s">
        <v>628</v>
      </c>
      <c r="G258" s="101" t="s">
        <v>524</v>
      </c>
      <c r="H258" s="101" t="s">
        <v>524</v>
      </c>
      <c r="I258" s="101" t="s">
        <v>524</v>
      </c>
      <c r="J258" s="101" t="s">
        <v>524</v>
      </c>
      <c r="K258" s="214">
        <v>23</v>
      </c>
      <c r="L258" s="214">
        <v>20</v>
      </c>
      <c r="M258" s="214">
        <v>22</v>
      </c>
      <c r="N258" s="214">
        <v>33</v>
      </c>
      <c r="O258" s="214">
        <v>42</v>
      </c>
      <c r="P258" s="99"/>
      <c r="Q258" s="99"/>
      <c r="R258" s="99"/>
      <c r="S258" s="99"/>
      <c r="T258" s="99"/>
      <c r="U258" s="99"/>
      <c r="V258" s="99"/>
      <c r="W258" s="99"/>
      <c r="X258" s="99"/>
      <c r="Y258" s="99"/>
      <c r="Z258" s="99"/>
      <c r="AA258" s="99"/>
      <c r="AB258" s="99"/>
      <c r="AC258" s="99"/>
      <c r="AD258" s="99"/>
      <c r="AE258" s="99"/>
      <c r="AF258" s="99"/>
      <c r="AG258" s="99"/>
      <c r="AH258" s="99"/>
    </row>
    <row r="259" spans="3:34">
      <c r="C259" s="3" t="s">
        <v>90</v>
      </c>
      <c r="D259" s="3" t="s">
        <v>492</v>
      </c>
      <c r="E259" s="3" t="s">
        <v>493</v>
      </c>
      <c r="F259" s="3" t="s">
        <v>628</v>
      </c>
      <c r="G259" s="101" t="s">
        <v>524</v>
      </c>
      <c r="H259" s="101" t="s">
        <v>524</v>
      </c>
      <c r="I259" s="101" t="s">
        <v>524</v>
      </c>
      <c r="J259" s="101" t="s">
        <v>524</v>
      </c>
      <c r="K259" s="214">
        <v>9</v>
      </c>
      <c r="L259" s="214">
        <v>10</v>
      </c>
      <c r="M259" s="214">
        <v>13</v>
      </c>
      <c r="N259" s="214">
        <v>11</v>
      </c>
      <c r="O259" s="214">
        <v>11</v>
      </c>
      <c r="P259" s="99"/>
      <c r="Q259" s="99"/>
      <c r="R259" s="99"/>
      <c r="S259" s="99"/>
      <c r="T259" s="99"/>
      <c r="U259" s="99"/>
      <c r="V259" s="99"/>
      <c r="W259" s="99"/>
      <c r="X259" s="99"/>
      <c r="Y259" s="99"/>
      <c r="Z259" s="99"/>
      <c r="AA259" s="99"/>
      <c r="AB259" s="99"/>
      <c r="AC259" s="99"/>
      <c r="AD259" s="99"/>
      <c r="AE259" s="99"/>
      <c r="AF259" s="99"/>
      <c r="AG259" s="99"/>
      <c r="AH259" s="99"/>
    </row>
    <row r="260" spans="3:34">
      <c r="C260" s="3" t="s">
        <v>90</v>
      </c>
      <c r="D260" s="3" t="s">
        <v>494</v>
      </c>
      <c r="E260" s="3" t="s">
        <v>495</v>
      </c>
      <c r="F260" s="3" t="s">
        <v>628</v>
      </c>
      <c r="G260" s="101" t="s">
        <v>524</v>
      </c>
      <c r="H260" s="101" t="s">
        <v>524</v>
      </c>
      <c r="I260" s="101" t="s">
        <v>524</v>
      </c>
      <c r="J260" s="101" t="s">
        <v>524</v>
      </c>
      <c r="K260" s="214">
        <v>2</v>
      </c>
      <c r="L260" s="214" t="s">
        <v>632</v>
      </c>
      <c r="M260" s="214">
        <v>1</v>
      </c>
      <c r="N260" s="214">
        <v>5</v>
      </c>
      <c r="O260" s="214">
        <v>3</v>
      </c>
      <c r="P260" s="99"/>
      <c r="Q260" s="99"/>
      <c r="R260" s="99"/>
      <c r="S260" s="99"/>
      <c r="T260" s="99"/>
      <c r="U260" s="99"/>
      <c r="V260" s="99"/>
      <c r="W260" s="99"/>
      <c r="X260" s="99"/>
      <c r="Y260" s="99"/>
      <c r="Z260" s="99"/>
      <c r="AA260" s="99"/>
      <c r="AB260" s="99"/>
      <c r="AC260" s="99"/>
      <c r="AD260" s="99"/>
      <c r="AE260" s="99"/>
      <c r="AF260" s="99"/>
      <c r="AG260" s="99"/>
      <c r="AH260" s="99"/>
    </row>
    <row r="261" spans="3:34">
      <c r="C261" s="3" t="s">
        <v>90</v>
      </c>
      <c r="D261" s="3" t="s">
        <v>496</v>
      </c>
      <c r="E261" s="3" t="s">
        <v>497</v>
      </c>
      <c r="F261" s="3" t="s">
        <v>628</v>
      </c>
      <c r="G261" s="101" t="s">
        <v>524</v>
      </c>
      <c r="H261" s="101" t="s">
        <v>524</v>
      </c>
      <c r="I261" s="101" t="s">
        <v>524</v>
      </c>
      <c r="J261" s="101" t="s">
        <v>524</v>
      </c>
      <c r="K261" s="214">
        <v>18</v>
      </c>
      <c r="L261" s="214">
        <v>12</v>
      </c>
      <c r="M261" s="214">
        <v>12</v>
      </c>
      <c r="N261" s="214">
        <v>19</v>
      </c>
      <c r="O261" s="214">
        <v>23</v>
      </c>
      <c r="P261" s="99"/>
      <c r="Q261" s="99"/>
      <c r="R261" s="99"/>
      <c r="S261" s="99"/>
      <c r="T261" s="99"/>
      <c r="U261" s="99"/>
      <c r="V261" s="99"/>
      <c r="W261" s="99"/>
      <c r="X261" s="99"/>
      <c r="Y261" s="99"/>
      <c r="Z261" s="99"/>
      <c r="AA261" s="99"/>
      <c r="AB261" s="99"/>
      <c r="AC261" s="99"/>
      <c r="AD261" s="99"/>
      <c r="AE261" s="99"/>
      <c r="AF261" s="99"/>
      <c r="AG261" s="99"/>
      <c r="AH261" s="99"/>
    </row>
    <row r="262" spans="3:34">
      <c r="C262" s="3" t="s">
        <v>90</v>
      </c>
      <c r="D262" s="3" t="s">
        <v>498</v>
      </c>
      <c r="E262" s="3" t="s">
        <v>499</v>
      </c>
      <c r="F262" s="3" t="s">
        <v>628</v>
      </c>
      <c r="G262" s="101" t="s">
        <v>524</v>
      </c>
      <c r="H262" s="101" t="s">
        <v>524</v>
      </c>
      <c r="I262" s="101" t="s">
        <v>524</v>
      </c>
      <c r="J262" s="101" t="s">
        <v>524</v>
      </c>
      <c r="K262" s="214">
        <v>20</v>
      </c>
      <c r="L262" s="214">
        <v>13</v>
      </c>
      <c r="M262" s="214">
        <v>21</v>
      </c>
      <c r="N262" s="214">
        <v>30</v>
      </c>
      <c r="O262" s="214">
        <v>30</v>
      </c>
      <c r="P262" s="99"/>
      <c r="Q262" s="99"/>
      <c r="R262" s="99"/>
      <c r="S262" s="99"/>
      <c r="T262" s="99"/>
      <c r="U262" s="99"/>
      <c r="V262" s="99"/>
      <c r="W262" s="99"/>
      <c r="X262" s="99"/>
      <c r="Y262" s="99"/>
      <c r="Z262" s="99"/>
      <c r="AA262" s="99"/>
      <c r="AB262" s="99"/>
      <c r="AC262" s="99"/>
      <c r="AD262" s="99"/>
      <c r="AE262" s="99"/>
      <c r="AF262" s="99"/>
      <c r="AG262" s="99"/>
      <c r="AH262" s="99"/>
    </row>
    <row r="263" spans="3:34">
      <c r="C263" s="3" t="s">
        <v>90</v>
      </c>
      <c r="D263" s="3" t="s">
        <v>500</v>
      </c>
      <c r="E263" s="3" t="s">
        <v>501</v>
      </c>
      <c r="F263" s="3" t="s">
        <v>628</v>
      </c>
      <c r="G263" s="101" t="s">
        <v>524</v>
      </c>
      <c r="H263" s="101" t="s">
        <v>524</v>
      </c>
      <c r="I263" s="101" t="s">
        <v>524</v>
      </c>
      <c r="J263" s="101" t="s">
        <v>524</v>
      </c>
      <c r="K263" s="214">
        <v>18</v>
      </c>
      <c r="L263" s="214">
        <v>18</v>
      </c>
      <c r="M263" s="214">
        <v>31</v>
      </c>
      <c r="N263" s="214">
        <v>45</v>
      </c>
      <c r="O263" s="214">
        <v>42</v>
      </c>
      <c r="P263" s="99"/>
      <c r="Q263" s="99"/>
      <c r="R263" s="99"/>
      <c r="S263" s="99"/>
      <c r="T263" s="99"/>
      <c r="U263" s="99"/>
      <c r="V263" s="99"/>
      <c r="W263" s="99"/>
      <c r="X263" s="99"/>
      <c r="Y263" s="99"/>
      <c r="Z263" s="99"/>
      <c r="AA263" s="99"/>
      <c r="AB263" s="99"/>
      <c r="AC263" s="99"/>
      <c r="AD263" s="99"/>
      <c r="AE263" s="99"/>
      <c r="AF263" s="99"/>
      <c r="AG263" s="99"/>
      <c r="AH263" s="99"/>
    </row>
    <row r="264" spans="3:34">
      <c r="C264" s="3" t="s">
        <v>90</v>
      </c>
      <c r="D264" s="3" t="s">
        <v>502</v>
      </c>
      <c r="E264" s="3" t="s">
        <v>503</v>
      </c>
      <c r="F264" s="3" t="s">
        <v>628</v>
      </c>
      <c r="G264" s="101" t="s">
        <v>524</v>
      </c>
      <c r="H264" s="101" t="s">
        <v>524</v>
      </c>
      <c r="I264" s="101" t="s">
        <v>524</v>
      </c>
      <c r="J264" s="101" t="s">
        <v>524</v>
      </c>
      <c r="K264" s="214">
        <v>8</v>
      </c>
      <c r="L264" s="214">
        <v>8</v>
      </c>
      <c r="M264" s="214">
        <v>9</v>
      </c>
      <c r="N264" s="214">
        <v>12</v>
      </c>
      <c r="O264" s="214">
        <v>15</v>
      </c>
      <c r="P264" s="99"/>
      <c r="Q264" s="99"/>
      <c r="R264" s="99"/>
      <c r="S264" s="99"/>
      <c r="T264" s="99"/>
      <c r="U264" s="99"/>
      <c r="V264" s="99"/>
      <c r="W264" s="99"/>
      <c r="X264" s="99"/>
      <c r="Y264" s="99"/>
      <c r="Z264" s="99"/>
      <c r="AA264" s="99"/>
      <c r="AB264" s="99"/>
      <c r="AC264" s="99"/>
      <c r="AD264" s="99"/>
      <c r="AE264" s="99"/>
      <c r="AF264" s="99"/>
      <c r="AG264" s="99"/>
      <c r="AH264" s="99"/>
    </row>
    <row r="265" spans="3:34">
      <c r="C265" s="3" t="s">
        <v>90</v>
      </c>
      <c r="D265" s="3" t="s">
        <v>504</v>
      </c>
      <c r="E265" s="3" t="s">
        <v>505</v>
      </c>
      <c r="F265" s="3" t="s">
        <v>628</v>
      </c>
      <c r="G265" s="101" t="s">
        <v>524</v>
      </c>
      <c r="H265" s="101" t="s">
        <v>524</v>
      </c>
      <c r="I265" s="101" t="s">
        <v>524</v>
      </c>
      <c r="J265" s="101" t="s">
        <v>524</v>
      </c>
      <c r="K265" s="214">
        <v>5</v>
      </c>
      <c r="L265" s="214">
        <v>3</v>
      </c>
      <c r="M265" s="214">
        <v>5</v>
      </c>
      <c r="N265" s="214">
        <v>16</v>
      </c>
      <c r="O265" s="214">
        <v>9</v>
      </c>
      <c r="P265" s="99"/>
      <c r="Q265" s="99"/>
      <c r="R265" s="99"/>
      <c r="S265" s="99"/>
      <c r="T265" s="99"/>
      <c r="U265" s="99"/>
      <c r="V265" s="99"/>
      <c r="W265" s="99"/>
      <c r="X265" s="99"/>
      <c r="Y265" s="99"/>
      <c r="Z265" s="99"/>
      <c r="AA265" s="99"/>
      <c r="AB265" s="99"/>
      <c r="AC265" s="99"/>
      <c r="AD265" s="99"/>
      <c r="AE265" s="99"/>
      <c r="AF265" s="99"/>
      <c r="AG265" s="99"/>
      <c r="AH265" s="99"/>
    </row>
    <row r="266" spans="3:34">
      <c r="C266" s="3" t="s">
        <v>90</v>
      </c>
      <c r="D266" s="3" t="s">
        <v>506</v>
      </c>
      <c r="E266" s="3" t="s">
        <v>507</v>
      </c>
      <c r="F266" s="3" t="s">
        <v>628</v>
      </c>
      <c r="G266" s="101" t="s">
        <v>524</v>
      </c>
      <c r="H266" s="101" t="s">
        <v>524</v>
      </c>
      <c r="I266" s="101" t="s">
        <v>524</v>
      </c>
      <c r="J266" s="101" t="s">
        <v>524</v>
      </c>
      <c r="K266" s="214">
        <v>26</v>
      </c>
      <c r="L266" s="214">
        <v>29</v>
      </c>
      <c r="M266" s="214">
        <v>23</v>
      </c>
      <c r="N266" s="214">
        <v>25</v>
      </c>
      <c r="O266" s="214">
        <v>32</v>
      </c>
      <c r="P266" s="99"/>
      <c r="Q266" s="99"/>
      <c r="R266" s="99"/>
      <c r="S266" s="99"/>
      <c r="T266" s="99"/>
      <c r="U266" s="99"/>
      <c r="V266" s="99"/>
      <c r="W266" s="99"/>
      <c r="X266" s="99"/>
      <c r="Y266" s="99"/>
      <c r="Z266" s="99"/>
      <c r="AA266" s="99"/>
      <c r="AB266" s="99"/>
      <c r="AC266" s="99"/>
      <c r="AD266" s="99"/>
      <c r="AE266" s="99"/>
      <c r="AF266" s="99"/>
      <c r="AG266" s="99"/>
      <c r="AH266" s="99"/>
    </row>
    <row r="267" spans="3:34">
      <c r="C267" s="3" t="s">
        <v>90</v>
      </c>
      <c r="D267" s="3" t="s">
        <v>508</v>
      </c>
      <c r="E267" s="3" t="s">
        <v>509</v>
      </c>
      <c r="F267" s="3" t="s">
        <v>628</v>
      </c>
      <c r="G267" s="101" t="s">
        <v>524</v>
      </c>
      <c r="H267" s="101" t="s">
        <v>524</v>
      </c>
      <c r="I267" s="101" t="s">
        <v>524</v>
      </c>
      <c r="J267" s="101" t="s">
        <v>524</v>
      </c>
      <c r="K267" s="214">
        <v>9</v>
      </c>
      <c r="L267" s="214">
        <v>6</v>
      </c>
      <c r="M267" s="214">
        <v>13</v>
      </c>
      <c r="N267" s="214">
        <v>15</v>
      </c>
      <c r="O267" s="214">
        <v>14</v>
      </c>
      <c r="P267" s="99"/>
      <c r="Q267" s="99"/>
      <c r="R267" s="99"/>
      <c r="S267" s="99"/>
      <c r="T267" s="99"/>
      <c r="U267" s="99"/>
      <c r="V267" s="99"/>
      <c r="W267" s="99"/>
      <c r="X267" s="99"/>
      <c r="Y267" s="99"/>
      <c r="Z267" s="99"/>
      <c r="AA267" s="99"/>
      <c r="AB267" s="99"/>
      <c r="AC267" s="99"/>
      <c r="AD267" s="99"/>
      <c r="AE267" s="99"/>
      <c r="AF267" s="99"/>
      <c r="AG267" s="99"/>
      <c r="AH267" s="99"/>
    </row>
    <row r="268" spans="3:34">
      <c r="C268" s="3" t="s">
        <v>90</v>
      </c>
      <c r="D268" s="3" t="s">
        <v>510</v>
      </c>
      <c r="E268" s="3" t="s">
        <v>511</v>
      </c>
      <c r="F268" s="3" t="s">
        <v>628</v>
      </c>
      <c r="G268" s="101" t="s">
        <v>524</v>
      </c>
      <c r="H268" s="101" t="s">
        <v>524</v>
      </c>
      <c r="I268" s="101" t="s">
        <v>524</v>
      </c>
      <c r="J268" s="101" t="s">
        <v>524</v>
      </c>
      <c r="K268" s="214">
        <v>11</v>
      </c>
      <c r="L268" s="214">
        <v>14</v>
      </c>
      <c r="M268" s="214">
        <v>14</v>
      </c>
      <c r="N268" s="214">
        <v>13</v>
      </c>
      <c r="O268" s="214">
        <v>15</v>
      </c>
      <c r="P268" s="99"/>
      <c r="Q268" s="99"/>
      <c r="R268" s="99"/>
      <c r="S268" s="99"/>
      <c r="T268" s="99"/>
      <c r="U268" s="99"/>
      <c r="V268" s="99"/>
      <c r="W268" s="99"/>
      <c r="X268" s="99"/>
      <c r="Y268" s="99"/>
      <c r="Z268" s="99"/>
      <c r="AA268" s="99"/>
      <c r="AB268" s="99"/>
      <c r="AC268" s="99"/>
      <c r="AD268" s="99"/>
      <c r="AE268" s="99"/>
      <c r="AF268" s="99"/>
      <c r="AG268" s="99"/>
      <c r="AH268" s="99"/>
    </row>
  </sheetData>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AH268"/>
  <sheetViews>
    <sheetView zoomScale="80" zoomScaleNormal="80" workbookViewId="0">
      <pane ySplit="11" topLeftCell="A12" activePane="bottomLeft" state="frozen"/>
      <selection pane="bottomLeft"/>
    </sheetView>
  </sheetViews>
  <sheetFormatPr defaultRowHeight="15"/>
  <cols>
    <col min="1" max="2" width="9.140625" style="1"/>
    <col min="3" max="3" width="12.7109375" style="3" bestFit="1" customWidth="1"/>
    <col min="4" max="4" width="11.42578125" style="3" customWidth="1"/>
    <col min="5" max="5" width="48.5703125" style="3" customWidth="1"/>
    <col min="6" max="6" width="13.42578125" style="3" customWidth="1"/>
    <col min="7" max="34" width="11.5703125" style="1" bestFit="1" customWidth="1"/>
    <col min="35" max="16384" width="9.140625" style="1"/>
  </cols>
  <sheetData>
    <row r="1" spans="1:34">
      <c r="C1" s="91" t="s">
        <v>547</v>
      </c>
      <c r="D1" s="3" t="s">
        <v>852</v>
      </c>
    </row>
    <row r="2" spans="1:34">
      <c r="C2" s="91" t="s">
        <v>549</v>
      </c>
      <c r="D2" s="3" t="s">
        <v>853</v>
      </c>
    </row>
    <row r="3" spans="1:34">
      <c r="C3" s="91" t="s">
        <v>550</v>
      </c>
      <c r="D3" s="3" t="s">
        <v>964</v>
      </c>
    </row>
    <row r="4" spans="1:34">
      <c r="C4" s="91" t="s">
        <v>551</v>
      </c>
      <c r="D4" s="92">
        <v>42636</v>
      </c>
    </row>
    <row r="5" spans="1:34">
      <c r="J5" s="3"/>
      <c r="K5" s="3"/>
      <c r="L5" s="3"/>
      <c r="M5" s="3"/>
      <c r="N5" s="3"/>
      <c r="O5" s="93"/>
      <c r="P5" s="3"/>
    </row>
    <row r="6" spans="1:34">
      <c r="C6" s="94"/>
      <c r="D6" s="94"/>
    </row>
    <row r="7" spans="1:34">
      <c r="C7" s="94"/>
      <c r="D7" s="94"/>
    </row>
    <row r="9" spans="1:34">
      <c r="A9" s="3"/>
      <c r="B9" s="3"/>
      <c r="G9" s="95"/>
      <c r="H9" s="3"/>
      <c r="I9" s="3"/>
      <c r="J9" s="3"/>
      <c r="K9" s="3"/>
      <c r="L9" s="3"/>
      <c r="M9" s="3"/>
      <c r="N9" s="3"/>
      <c r="O9" s="3"/>
      <c r="P9" s="3"/>
      <c r="Q9" s="3"/>
      <c r="R9" s="3"/>
      <c r="S9" s="3"/>
      <c r="T9" s="3"/>
      <c r="U9" s="3"/>
      <c r="V9" s="3"/>
      <c r="W9" s="3"/>
      <c r="X9" s="3"/>
      <c r="Y9" s="3"/>
      <c r="Z9" s="3"/>
      <c r="AA9" s="3"/>
      <c r="AB9" s="3"/>
      <c r="AC9" s="3"/>
      <c r="AD9" s="3"/>
      <c r="AE9" s="3"/>
      <c r="AF9" s="3"/>
      <c r="AG9" s="3"/>
      <c r="AH9" s="3"/>
    </row>
    <row r="10" spans="1:34" s="91" customFormat="1" ht="15.75" thickBot="1">
      <c r="A10" s="2"/>
      <c r="B10" s="2"/>
      <c r="C10" s="2" t="s">
        <v>552</v>
      </c>
      <c r="D10" s="2" t="s">
        <v>82</v>
      </c>
      <c r="E10" s="2" t="s">
        <v>83</v>
      </c>
      <c r="F10" s="2" t="s">
        <v>553</v>
      </c>
      <c r="G10" s="96" t="s">
        <v>554</v>
      </c>
      <c r="H10" s="96" t="s">
        <v>555</v>
      </c>
      <c r="I10" s="96" t="s">
        <v>556</v>
      </c>
      <c r="J10" s="96" t="s">
        <v>557</v>
      </c>
      <c r="K10" s="96" t="s">
        <v>558</v>
      </c>
      <c r="L10" s="96" t="s">
        <v>559</v>
      </c>
      <c r="M10" s="96" t="s">
        <v>560</v>
      </c>
      <c r="N10" s="96" t="s">
        <v>561</v>
      </c>
      <c r="O10" s="96" t="s">
        <v>525</v>
      </c>
      <c r="P10" s="96" t="s">
        <v>562</v>
      </c>
      <c r="Q10" s="96" t="s">
        <v>563</v>
      </c>
      <c r="R10" s="96" t="s">
        <v>564</v>
      </c>
      <c r="S10" s="96" t="s">
        <v>565</v>
      </c>
      <c r="T10" s="96" t="s">
        <v>566</v>
      </c>
      <c r="U10" s="96" t="s">
        <v>567</v>
      </c>
      <c r="V10" s="96" t="s">
        <v>568</v>
      </c>
      <c r="W10" s="96" t="s">
        <v>569</v>
      </c>
      <c r="X10" s="96" t="s">
        <v>570</v>
      </c>
      <c r="Y10" s="96" t="s">
        <v>571</v>
      </c>
      <c r="Z10" s="96" t="s">
        <v>572</v>
      </c>
      <c r="AA10" s="96" t="s">
        <v>573</v>
      </c>
      <c r="AB10" s="96" t="s">
        <v>574</v>
      </c>
      <c r="AC10" s="96" t="s">
        <v>575</v>
      </c>
      <c r="AD10" s="96" t="s">
        <v>576</v>
      </c>
      <c r="AE10" s="96" t="s">
        <v>577</v>
      </c>
      <c r="AF10" s="96" t="s">
        <v>578</v>
      </c>
      <c r="AG10" s="96" t="s">
        <v>579</v>
      </c>
      <c r="AH10" s="96" t="s">
        <v>580</v>
      </c>
    </row>
    <row r="11" spans="1:34" ht="15.75" thickTop="1">
      <c r="D11" s="3" t="s">
        <v>84</v>
      </c>
      <c r="E11" s="3" t="s">
        <v>85</v>
      </c>
      <c r="F11" s="3" t="s">
        <v>581</v>
      </c>
      <c r="G11" s="101" t="s">
        <v>524</v>
      </c>
      <c r="H11" s="101" t="s">
        <v>524</v>
      </c>
      <c r="I11" s="101" t="s">
        <v>524</v>
      </c>
      <c r="J11" s="101" t="s">
        <v>524</v>
      </c>
      <c r="K11" s="219" t="s">
        <v>524</v>
      </c>
      <c r="L11" s="219" t="s">
        <v>524</v>
      </c>
      <c r="M11" s="219" t="s">
        <v>524</v>
      </c>
      <c r="N11" s="219">
        <v>1102</v>
      </c>
      <c r="O11" s="219">
        <v>1938</v>
      </c>
      <c r="P11" s="99"/>
      <c r="Q11" s="99"/>
      <c r="R11" s="99"/>
      <c r="S11" s="99"/>
      <c r="T11" s="99"/>
      <c r="U11" s="99"/>
      <c r="V11" s="99"/>
      <c r="W11" s="99"/>
      <c r="X11" s="99"/>
      <c r="Y11" s="99"/>
      <c r="Z11" s="99"/>
      <c r="AA11" s="99"/>
      <c r="AB11" s="99"/>
      <c r="AC11" s="99"/>
      <c r="AD11" s="99"/>
      <c r="AE11" s="99"/>
      <c r="AF11" s="99"/>
      <c r="AG11" s="99"/>
      <c r="AH11" s="99"/>
    </row>
    <row r="12" spans="1:34">
      <c r="C12" s="3" t="s">
        <v>84</v>
      </c>
      <c r="D12" s="3" t="s">
        <v>86</v>
      </c>
      <c r="E12" s="3" t="s">
        <v>87</v>
      </c>
      <c r="F12" s="3" t="s">
        <v>582</v>
      </c>
      <c r="G12" s="101" t="s">
        <v>524</v>
      </c>
      <c r="H12" s="101" t="s">
        <v>524</v>
      </c>
      <c r="I12" s="101" t="s">
        <v>524</v>
      </c>
      <c r="J12" s="101" t="s">
        <v>524</v>
      </c>
      <c r="K12" s="219" t="s">
        <v>524</v>
      </c>
      <c r="L12" s="219" t="s">
        <v>524</v>
      </c>
      <c r="M12" s="219" t="s">
        <v>524</v>
      </c>
      <c r="N12" s="219">
        <v>35</v>
      </c>
      <c r="O12" s="219">
        <v>1405</v>
      </c>
      <c r="P12" s="99"/>
      <c r="Q12" s="99"/>
      <c r="R12" s="99"/>
      <c r="S12" s="99"/>
      <c r="T12" s="99"/>
      <c r="U12" s="99"/>
      <c r="V12" s="99"/>
      <c r="W12" s="99"/>
      <c r="X12" s="99"/>
      <c r="Y12" s="99"/>
      <c r="Z12" s="99"/>
      <c r="AA12" s="99"/>
      <c r="AB12" s="99"/>
      <c r="AC12" s="99"/>
      <c r="AD12" s="99"/>
      <c r="AE12" s="99"/>
      <c r="AF12" s="99"/>
      <c r="AG12" s="99"/>
      <c r="AH12" s="99"/>
    </row>
    <row r="13" spans="1:34">
      <c r="C13" s="3" t="s">
        <v>84</v>
      </c>
      <c r="D13" s="3" t="s">
        <v>88</v>
      </c>
      <c r="E13" s="3" t="s">
        <v>89</v>
      </c>
      <c r="F13" s="3" t="s">
        <v>582</v>
      </c>
      <c r="G13" s="101" t="s">
        <v>524</v>
      </c>
      <c r="H13" s="101" t="s">
        <v>524</v>
      </c>
      <c r="I13" s="101" t="s">
        <v>524</v>
      </c>
      <c r="J13" s="101" t="s">
        <v>524</v>
      </c>
      <c r="K13" s="219" t="s">
        <v>524</v>
      </c>
      <c r="L13" s="219" t="s">
        <v>524</v>
      </c>
      <c r="M13" s="219" t="s">
        <v>524</v>
      </c>
      <c r="N13" s="219">
        <v>650</v>
      </c>
      <c r="O13" s="219">
        <v>225</v>
      </c>
      <c r="P13" s="99"/>
      <c r="Q13" s="99"/>
      <c r="R13" s="99"/>
      <c r="S13" s="99"/>
      <c r="T13" s="99"/>
      <c r="U13" s="99"/>
      <c r="V13" s="99"/>
      <c r="W13" s="99"/>
      <c r="X13" s="99"/>
      <c r="Y13" s="99"/>
      <c r="Z13" s="99"/>
      <c r="AA13" s="99"/>
      <c r="AB13" s="99"/>
      <c r="AC13" s="99"/>
      <c r="AD13" s="99"/>
      <c r="AE13" s="99"/>
      <c r="AF13" s="99"/>
      <c r="AG13" s="99"/>
      <c r="AH13" s="99"/>
    </row>
    <row r="14" spans="1:34">
      <c r="C14" s="3" t="s">
        <v>84</v>
      </c>
      <c r="D14" s="3" t="s">
        <v>90</v>
      </c>
      <c r="E14" s="3" t="s">
        <v>91</v>
      </c>
      <c r="F14" s="3" t="s">
        <v>582</v>
      </c>
      <c r="G14" s="101" t="s">
        <v>524</v>
      </c>
      <c r="H14" s="101" t="s">
        <v>524</v>
      </c>
      <c r="I14" s="101" t="s">
        <v>524</v>
      </c>
      <c r="J14" s="101" t="s">
        <v>524</v>
      </c>
      <c r="K14" s="219" t="s">
        <v>524</v>
      </c>
      <c r="L14" s="219" t="s">
        <v>524</v>
      </c>
      <c r="M14" s="219" t="s">
        <v>524</v>
      </c>
      <c r="N14" s="219">
        <v>220</v>
      </c>
      <c r="O14" s="219">
        <v>185</v>
      </c>
      <c r="P14" s="99"/>
      <c r="Q14" s="99"/>
      <c r="R14" s="99"/>
      <c r="S14" s="99"/>
      <c r="T14" s="99"/>
      <c r="U14" s="99"/>
      <c r="V14" s="99"/>
      <c r="W14" s="99"/>
      <c r="X14" s="99"/>
      <c r="Y14" s="99"/>
      <c r="Z14" s="99"/>
      <c r="AA14" s="99"/>
      <c r="AB14" s="99"/>
      <c r="AC14" s="99"/>
      <c r="AD14" s="99"/>
      <c r="AE14" s="99"/>
      <c r="AF14" s="99"/>
      <c r="AG14" s="99"/>
      <c r="AH14" s="99"/>
    </row>
    <row r="15" spans="1:34">
      <c r="C15" s="3" t="s">
        <v>84</v>
      </c>
      <c r="D15" s="3" t="s">
        <v>92</v>
      </c>
      <c r="E15" s="3" t="s">
        <v>93</v>
      </c>
      <c r="F15" s="3" t="s">
        <v>582</v>
      </c>
      <c r="G15" s="101" t="s">
        <v>524</v>
      </c>
      <c r="H15" s="101" t="s">
        <v>524</v>
      </c>
      <c r="I15" s="101" t="s">
        <v>524</v>
      </c>
      <c r="J15" s="101" t="s">
        <v>524</v>
      </c>
      <c r="K15" s="219" t="s">
        <v>524</v>
      </c>
      <c r="L15" s="219" t="s">
        <v>524</v>
      </c>
      <c r="M15" s="219" t="s">
        <v>524</v>
      </c>
      <c r="N15" s="219">
        <v>195</v>
      </c>
      <c r="O15" s="219">
        <v>125</v>
      </c>
      <c r="P15" s="99"/>
      <c r="Q15" s="99"/>
      <c r="R15" s="99"/>
      <c r="S15" s="99"/>
      <c r="T15" s="99"/>
      <c r="U15" s="99"/>
      <c r="V15" s="99"/>
      <c r="W15" s="99"/>
      <c r="X15" s="99"/>
      <c r="Y15" s="99"/>
      <c r="Z15" s="99"/>
      <c r="AA15" s="99"/>
      <c r="AB15" s="99"/>
      <c r="AC15" s="99"/>
      <c r="AD15" s="99"/>
      <c r="AE15" s="99"/>
      <c r="AF15" s="99"/>
      <c r="AG15" s="99"/>
      <c r="AH15" s="99"/>
    </row>
    <row r="16" spans="1:34">
      <c r="E16" s="3" t="s">
        <v>583</v>
      </c>
      <c r="F16" s="3" t="s">
        <v>584</v>
      </c>
      <c r="G16" s="101" t="s">
        <v>524</v>
      </c>
      <c r="H16" s="101" t="s">
        <v>524</v>
      </c>
      <c r="I16" s="101" t="s">
        <v>524</v>
      </c>
      <c r="J16" s="101" t="s">
        <v>524</v>
      </c>
      <c r="K16" s="219" t="s">
        <v>524</v>
      </c>
      <c r="L16" s="219" t="s">
        <v>524</v>
      </c>
      <c r="M16" s="219" t="s">
        <v>524</v>
      </c>
      <c r="N16" s="219" t="e">
        <v>#N/A</v>
      </c>
      <c r="O16" s="219" t="e">
        <v>#N/A</v>
      </c>
      <c r="P16" s="99"/>
      <c r="Q16" s="99"/>
      <c r="R16" s="99"/>
      <c r="S16" s="99"/>
      <c r="T16" s="99"/>
      <c r="U16" s="99"/>
      <c r="V16" s="99"/>
      <c r="W16" s="99"/>
      <c r="X16" s="99"/>
      <c r="Y16" s="99"/>
      <c r="Z16" s="99"/>
      <c r="AA16" s="99"/>
      <c r="AB16" s="99"/>
      <c r="AC16" s="99"/>
      <c r="AD16" s="99"/>
      <c r="AE16" s="99"/>
      <c r="AF16" s="99"/>
      <c r="AG16" s="99"/>
      <c r="AH16" s="99"/>
    </row>
    <row r="17" spans="5:34">
      <c r="E17" s="3" t="s">
        <v>585</v>
      </c>
      <c r="F17" s="3" t="s">
        <v>584</v>
      </c>
      <c r="G17" s="101" t="s">
        <v>524</v>
      </c>
      <c r="H17" s="101" t="s">
        <v>524</v>
      </c>
      <c r="I17" s="101" t="s">
        <v>524</v>
      </c>
      <c r="J17" s="101" t="s">
        <v>524</v>
      </c>
      <c r="K17" s="219" t="s">
        <v>524</v>
      </c>
      <c r="L17" s="219" t="s">
        <v>524</v>
      </c>
      <c r="M17" s="219" t="s">
        <v>524</v>
      </c>
      <c r="N17" s="219" t="e">
        <v>#N/A</v>
      </c>
      <c r="O17" s="219" t="e">
        <v>#N/A</v>
      </c>
      <c r="P17" s="99"/>
      <c r="Q17" s="99"/>
      <c r="R17" s="99"/>
      <c r="S17" s="99"/>
      <c r="T17" s="99"/>
      <c r="U17" s="99"/>
      <c r="V17" s="99"/>
      <c r="W17" s="99"/>
      <c r="X17" s="99"/>
      <c r="Y17" s="99"/>
      <c r="Z17" s="99"/>
      <c r="AA17" s="99"/>
      <c r="AB17" s="99"/>
      <c r="AC17" s="99"/>
      <c r="AD17" s="99"/>
      <c r="AE17" s="99"/>
      <c r="AF17" s="99"/>
      <c r="AG17" s="99"/>
      <c r="AH17" s="99"/>
    </row>
    <row r="18" spans="5:34">
      <c r="E18" s="3" t="s">
        <v>586</v>
      </c>
      <c r="F18" s="3" t="s">
        <v>584</v>
      </c>
      <c r="G18" s="101" t="s">
        <v>524</v>
      </c>
      <c r="H18" s="101" t="s">
        <v>524</v>
      </c>
      <c r="I18" s="101" t="s">
        <v>524</v>
      </c>
      <c r="J18" s="101" t="s">
        <v>524</v>
      </c>
      <c r="K18" s="219" t="s">
        <v>524</v>
      </c>
      <c r="L18" s="219" t="s">
        <v>524</v>
      </c>
      <c r="M18" s="219" t="s">
        <v>524</v>
      </c>
      <c r="N18" s="219" t="e">
        <v>#N/A</v>
      </c>
      <c r="O18" s="219" t="e">
        <v>#N/A</v>
      </c>
      <c r="P18" s="99"/>
      <c r="Q18" s="99"/>
      <c r="R18" s="99"/>
      <c r="S18" s="99"/>
      <c r="T18" s="99"/>
      <c r="U18" s="99"/>
      <c r="V18" s="99"/>
      <c r="W18" s="99"/>
      <c r="X18" s="99"/>
      <c r="Y18" s="99"/>
      <c r="Z18" s="99"/>
      <c r="AA18" s="99"/>
      <c r="AB18" s="99"/>
      <c r="AC18" s="99"/>
      <c r="AD18" s="99"/>
      <c r="AE18" s="99"/>
      <c r="AF18" s="99"/>
      <c r="AG18" s="99"/>
      <c r="AH18" s="99"/>
    </row>
    <row r="19" spans="5:34">
      <c r="E19" s="3" t="s">
        <v>587</v>
      </c>
      <c r="F19" s="3" t="s">
        <v>584</v>
      </c>
      <c r="G19" s="101" t="s">
        <v>524</v>
      </c>
      <c r="H19" s="101" t="s">
        <v>524</v>
      </c>
      <c r="I19" s="101" t="s">
        <v>524</v>
      </c>
      <c r="J19" s="101" t="s">
        <v>524</v>
      </c>
      <c r="K19" s="219" t="s">
        <v>524</v>
      </c>
      <c r="L19" s="219" t="s">
        <v>524</v>
      </c>
      <c r="M19" s="219" t="s">
        <v>524</v>
      </c>
      <c r="N19" s="219" t="e">
        <v>#N/A</v>
      </c>
      <c r="O19" s="219" t="e">
        <v>#N/A</v>
      </c>
      <c r="P19" s="99"/>
      <c r="Q19" s="99"/>
      <c r="R19" s="99"/>
      <c r="S19" s="99"/>
      <c r="T19" s="99"/>
      <c r="U19" s="99"/>
      <c r="V19" s="99"/>
      <c r="W19" s="99"/>
      <c r="X19" s="99"/>
      <c r="Y19" s="99"/>
      <c r="Z19" s="99"/>
      <c r="AA19" s="99"/>
      <c r="AB19" s="99"/>
      <c r="AC19" s="99"/>
      <c r="AD19" s="99"/>
      <c r="AE19" s="99"/>
      <c r="AF19" s="99"/>
      <c r="AG19" s="99"/>
      <c r="AH19" s="99"/>
    </row>
    <row r="20" spans="5:34">
      <c r="E20" s="3" t="s">
        <v>588</v>
      </c>
      <c r="F20" s="3" t="s">
        <v>584</v>
      </c>
      <c r="G20" s="101" t="s">
        <v>524</v>
      </c>
      <c r="H20" s="101" t="s">
        <v>524</v>
      </c>
      <c r="I20" s="101" t="s">
        <v>524</v>
      </c>
      <c r="J20" s="101" t="s">
        <v>524</v>
      </c>
      <c r="K20" s="219" t="s">
        <v>524</v>
      </c>
      <c r="L20" s="219" t="s">
        <v>524</v>
      </c>
      <c r="M20" s="219" t="s">
        <v>524</v>
      </c>
      <c r="N20" s="219" t="e">
        <v>#N/A</v>
      </c>
      <c r="O20" s="219" t="e">
        <v>#N/A</v>
      </c>
      <c r="P20" s="99"/>
      <c r="Q20" s="99"/>
      <c r="R20" s="99"/>
      <c r="S20" s="99"/>
      <c r="T20" s="99"/>
      <c r="U20" s="99"/>
      <c r="V20" s="99"/>
      <c r="W20" s="99"/>
      <c r="X20" s="99"/>
      <c r="Y20" s="99"/>
      <c r="Z20" s="99"/>
      <c r="AA20" s="99"/>
      <c r="AB20" s="99"/>
      <c r="AC20" s="99"/>
      <c r="AD20" s="99"/>
      <c r="AE20" s="99"/>
      <c r="AF20" s="99"/>
      <c r="AG20" s="99"/>
      <c r="AH20" s="99"/>
    </row>
    <row r="21" spans="5:34">
      <c r="E21" s="3" t="s">
        <v>589</v>
      </c>
      <c r="F21" s="3" t="s">
        <v>584</v>
      </c>
      <c r="G21" s="101" t="s">
        <v>524</v>
      </c>
      <c r="H21" s="101" t="s">
        <v>524</v>
      </c>
      <c r="I21" s="101" t="s">
        <v>524</v>
      </c>
      <c r="J21" s="101" t="s">
        <v>524</v>
      </c>
      <c r="K21" s="219" t="s">
        <v>524</v>
      </c>
      <c r="L21" s="219" t="s">
        <v>524</v>
      </c>
      <c r="M21" s="219" t="s">
        <v>524</v>
      </c>
      <c r="N21" s="219" t="e">
        <v>#N/A</v>
      </c>
      <c r="O21" s="219" t="e">
        <v>#N/A</v>
      </c>
      <c r="P21" s="99"/>
      <c r="Q21" s="99"/>
      <c r="R21" s="99"/>
      <c r="S21" s="99"/>
      <c r="T21" s="99"/>
      <c r="U21" s="99"/>
      <c r="V21" s="99"/>
      <c r="W21" s="99"/>
      <c r="X21" s="99"/>
      <c r="Y21" s="99"/>
      <c r="Z21" s="99"/>
      <c r="AA21" s="99"/>
      <c r="AB21" s="99"/>
      <c r="AC21" s="99"/>
      <c r="AD21" s="99"/>
      <c r="AE21" s="99"/>
      <c r="AF21" s="99"/>
      <c r="AG21" s="99"/>
      <c r="AH21" s="99"/>
    </row>
    <row r="22" spans="5:34">
      <c r="E22" s="3" t="s">
        <v>590</v>
      </c>
      <c r="F22" s="3" t="s">
        <v>584</v>
      </c>
      <c r="G22" s="101" t="s">
        <v>524</v>
      </c>
      <c r="H22" s="101" t="s">
        <v>524</v>
      </c>
      <c r="I22" s="101" t="s">
        <v>524</v>
      </c>
      <c r="J22" s="101" t="s">
        <v>524</v>
      </c>
      <c r="K22" s="219" t="s">
        <v>524</v>
      </c>
      <c r="L22" s="219" t="s">
        <v>524</v>
      </c>
      <c r="M22" s="219" t="s">
        <v>524</v>
      </c>
      <c r="N22" s="219" t="e">
        <v>#N/A</v>
      </c>
      <c r="O22" s="219" t="e">
        <v>#N/A</v>
      </c>
      <c r="P22" s="99"/>
      <c r="Q22" s="99"/>
      <c r="R22" s="99"/>
      <c r="S22" s="99"/>
      <c r="T22" s="99"/>
      <c r="U22" s="99"/>
      <c r="V22" s="99"/>
      <c r="W22" s="99"/>
      <c r="X22" s="99"/>
      <c r="Y22" s="99"/>
      <c r="Z22" s="99"/>
      <c r="AA22" s="99"/>
      <c r="AB22" s="99"/>
      <c r="AC22" s="99"/>
      <c r="AD22" s="99"/>
      <c r="AE22" s="99"/>
      <c r="AF22" s="99"/>
      <c r="AG22" s="99"/>
      <c r="AH22" s="99"/>
    </row>
    <row r="23" spans="5:34">
      <c r="E23" s="3" t="s">
        <v>591</v>
      </c>
      <c r="F23" s="3" t="s">
        <v>584</v>
      </c>
      <c r="G23" s="101" t="s">
        <v>524</v>
      </c>
      <c r="H23" s="101" t="s">
        <v>524</v>
      </c>
      <c r="I23" s="101" t="s">
        <v>524</v>
      </c>
      <c r="J23" s="101" t="s">
        <v>524</v>
      </c>
      <c r="K23" s="219" t="s">
        <v>524</v>
      </c>
      <c r="L23" s="219" t="s">
        <v>524</v>
      </c>
      <c r="M23" s="219" t="s">
        <v>524</v>
      </c>
      <c r="N23" s="219" t="e">
        <v>#N/A</v>
      </c>
      <c r="O23" s="219" t="e">
        <v>#N/A</v>
      </c>
      <c r="P23" s="99"/>
      <c r="Q23" s="99"/>
      <c r="R23" s="99"/>
      <c r="S23" s="99"/>
      <c r="T23" s="99"/>
      <c r="U23" s="99"/>
      <c r="V23" s="99"/>
      <c r="W23" s="99"/>
      <c r="X23" s="99"/>
      <c r="Y23" s="99"/>
      <c r="Z23" s="99"/>
      <c r="AA23" s="99"/>
      <c r="AB23" s="99"/>
      <c r="AC23" s="99"/>
      <c r="AD23" s="99"/>
      <c r="AE23" s="99"/>
      <c r="AF23" s="99"/>
      <c r="AG23" s="99"/>
      <c r="AH23" s="99"/>
    </row>
    <row r="24" spans="5:34">
      <c r="E24" s="3" t="s">
        <v>592</v>
      </c>
      <c r="F24" s="3" t="s">
        <v>584</v>
      </c>
      <c r="G24" s="101" t="s">
        <v>524</v>
      </c>
      <c r="H24" s="101" t="s">
        <v>524</v>
      </c>
      <c r="I24" s="101" t="s">
        <v>524</v>
      </c>
      <c r="J24" s="101" t="s">
        <v>524</v>
      </c>
      <c r="K24" s="219" t="s">
        <v>524</v>
      </c>
      <c r="L24" s="219" t="s">
        <v>524</v>
      </c>
      <c r="M24" s="219" t="s">
        <v>524</v>
      </c>
      <c r="N24" s="219" t="e">
        <v>#N/A</v>
      </c>
      <c r="O24" s="219" t="e">
        <v>#N/A</v>
      </c>
      <c r="P24" s="99"/>
      <c r="Q24" s="99"/>
      <c r="R24" s="99"/>
      <c r="S24" s="99"/>
      <c r="T24" s="99"/>
      <c r="U24" s="99"/>
      <c r="V24" s="99"/>
      <c r="W24" s="99"/>
      <c r="X24" s="99"/>
      <c r="Y24" s="99"/>
      <c r="Z24" s="99"/>
      <c r="AA24" s="99"/>
      <c r="AB24" s="99"/>
      <c r="AC24" s="99"/>
      <c r="AD24" s="99"/>
      <c r="AE24" s="99"/>
      <c r="AF24" s="99"/>
      <c r="AG24" s="99"/>
      <c r="AH24" s="99"/>
    </row>
    <row r="25" spans="5:34">
      <c r="E25" s="3" t="s">
        <v>593</v>
      </c>
      <c r="F25" s="3" t="s">
        <v>584</v>
      </c>
      <c r="G25" s="101" t="s">
        <v>524</v>
      </c>
      <c r="H25" s="101" t="s">
        <v>524</v>
      </c>
      <c r="I25" s="101" t="s">
        <v>524</v>
      </c>
      <c r="J25" s="101" t="s">
        <v>524</v>
      </c>
      <c r="K25" s="219" t="s">
        <v>524</v>
      </c>
      <c r="L25" s="219" t="s">
        <v>524</v>
      </c>
      <c r="M25" s="219" t="s">
        <v>524</v>
      </c>
      <c r="N25" s="219" t="e">
        <v>#N/A</v>
      </c>
      <c r="O25" s="219" t="e">
        <v>#N/A</v>
      </c>
      <c r="P25" s="99"/>
      <c r="Q25" s="99"/>
      <c r="R25" s="99"/>
      <c r="S25" s="99"/>
      <c r="T25" s="99"/>
      <c r="U25" s="99"/>
      <c r="V25" s="99"/>
      <c r="W25" s="99"/>
      <c r="X25" s="99"/>
      <c r="Y25" s="99"/>
      <c r="Z25" s="99"/>
      <c r="AA25" s="99"/>
      <c r="AB25" s="99"/>
      <c r="AC25" s="99"/>
      <c r="AD25" s="99"/>
      <c r="AE25" s="99"/>
      <c r="AF25" s="99"/>
      <c r="AG25" s="99"/>
      <c r="AH25" s="99"/>
    </row>
    <row r="26" spans="5:34">
      <c r="E26" s="3" t="s">
        <v>594</v>
      </c>
      <c r="F26" s="3" t="s">
        <v>584</v>
      </c>
      <c r="G26" s="101" t="s">
        <v>524</v>
      </c>
      <c r="H26" s="101" t="s">
        <v>524</v>
      </c>
      <c r="I26" s="101" t="s">
        <v>524</v>
      </c>
      <c r="J26" s="101" t="s">
        <v>524</v>
      </c>
      <c r="K26" s="219" t="s">
        <v>524</v>
      </c>
      <c r="L26" s="219" t="s">
        <v>524</v>
      </c>
      <c r="M26" s="219" t="s">
        <v>524</v>
      </c>
      <c r="N26" s="219" t="e">
        <v>#N/A</v>
      </c>
      <c r="O26" s="219" t="e">
        <v>#N/A</v>
      </c>
      <c r="P26" s="99"/>
      <c r="Q26" s="99"/>
      <c r="R26" s="99"/>
      <c r="S26" s="99"/>
      <c r="T26" s="99"/>
      <c r="U26" s="99"/>
      <c r="V26" s="99"/>
      <c r="W26" s="99"/>
      <c r="X26" s="99"/>
      <c r="Y26" s="99"/>
      <c r="Z26" s="99"/>
      <c r="AA26" s="99"/>
      <c r="AB26" s="99"/>
      <c r="AC26" s="99"/>
      <c r="AD26" s="99"/>
      <c r="AE26" s="99"/>
      <c r="AF26" s="99"/>
      <c r="AG26" s="99"/>
      <c r="AH26" s="99"/>
    </row>
    <row r="27" spans="5:34">
      <c r="E27" s="3" t="s">
        <v>595</v>
      </c>
      <c r="F27" s="3" t="s">
        <v>584</v>
      </c>
      <c r="G27" s="101" t="s">
        <v>524</v>
      </c>
      <c r="H27" s="101" t="s">
        <v>524</v>
      </c>
      <c r="I27" s="101" t="s">
        <v>524</v>
      </c>
      <c r="J27" s="101" t="s">
        <v>524</v>
      </c>
      <c r="K27" s="219" t="s">
        <v>524</v>
      </c>
      <c r="L27" s="219" t="s">
        <v>524</v>
      </c>
      <c r="M27" s="219" t="s">
        <v>524</v>
      </c>
      <c r="N27" s="219" t="e">
        <v>#N/A</v>
      </c>
      <c r="O27" s="219" t="e">
        <v>#N/A</v>
      </c>
      <c r="P27" s="99"/>
      <c r="Q27" s="99"/>
      <c r="R27" s="99"/>
      <c r="S27" s="99"/>
      <c r="T27" s="99"/>
      <c r="U27" s="99"/>
      <c r="V27" s="99"/>
      <c r="W27" s="99"/>
      <c r="X27" s="99"/>
      <c r="Y27" s="99"/>
      <c r="Z27" s="99"/>
      <c r="AA27" s="99"/>
      <c r="AB27" s="99"/>
      <c r="AC27" s="99"/>
      <c r="AD27" s="99"/>
      <c r="AE27" s="99"/>
      <c r="AF27" s="99"/>
      <c r="AG27" s="99"/>
      <c r="AH27" s="99"/>
    </row>
    <row r="28" spans="5:34">
      <c r="E28" s="3" t="s">
        <v>596</v>
      </c>
      <c r="F28" s="3" t="s">
        <v>584</v>
      </c>
      <c r="G28" s="101" t="s">
        <v>524</v>
      </c>
      <c r="H28" s="101" t="s">
        <v>524</v>
      </c>
      <c r="I28" s="101" t="s">
        <v>524</v>
      </c>
      <c r="J28" s="101" t="s">
        <v>524</v>
      </c>
      <c r="K28" s="219" t="s">
        <v>524</v>
      </c>
      <c r="L28" s="219" t="s">
        <v>524</v>
      </c>
      <c r="M28" s="219" t="s">
        <v>524</v>
      </c>
      <c r="N28" s="219" t="e">
        <v>#N/A</v>
      </c>
      <c r="O28" s="219" t="e">
        <v>#N/A</v>
      </c>
      <c r="P28" s="99"/>
      <c r="Q28" s="99"/>
      <c r="R28" s="99"/>
      <c r="S28" s="99"/>
      <c r="T28" s="99"/>
      <c r="U28" s="99"/>
      <c r="V28" s="99"/>
      <c r="W28" s="99"/>
      <c r="X28" s="99"/>
      <c r="Y28" s="99"/>
      <c r="Z28" s="99"/>
      <c r="AA28" s="99"/>
      <c r="AB28" s="99"/>
      <c r="AC28" s="99"/>
      <c r="AD28" s="99"/>
      <c r="AE28" s="99"/>
      <c r="AF28" s="99"/>
      <c r="AG28" s="99"/>
      <c r="AH28" s="99"/>
    </row>
    <row r="29" spans="5:34">
      <c r="E29" s="3" t="s">
        <v>597</v>
      </c>
      <c r="F29" s="3" t="s">
        <v>584</v>
      </c>
      <c r="G29" s="101" t="s">
        <v>524</v>
      </c>
      <c r="H29" s="101" t="s">
        <v>524</v>
      </c>
      <c r="I29" s="101" t="s">
        <v>524</v>
      </c>
      <c r="J29" s="101" t="s">
        <v>524</v>
      </c>
      <c r="K29" s="219" t="s">
        <v>524</v>
      </c>
      <c r="L29" s="219" t="s">
        <v>524</v>
      </c>
      <c r="M29" s="219" t="s">
        <v>524</v>
      </c>
      <c r="N29" s="219" t="e">
        <v>#N/A</v>
      </c>
      <c r="O29" s="219" t="e">
        <v>#N/A</v>
      </c>
      <c r="P29" s="99"/>
      <c r="Q29" s="99"/>
      <c r="R29" s="99"/>
      <c r="S29" s="99"/>
      <c r="T29" s="99"/>
      <c r="U29" s="99"/>
      <c r="V29" s="99"/>
      <c r="W29" s="99"/>
      <c r="X29" s="99"/>
      <c r="Y29" s="99"/>
      <c r="Z29" s="99"/>
      <c r="AA29" s="99"/>
      <c r="AB29" s="99"/>
      <c r="AC29" s="99"/>
      <c r="AD29" s="99"/>
      <c r="AE29" s="99"/>
      <c r="AF29" s="99"/>
      <c r="AG29" s="99"/>
      <c r="AH29" s="99"/>
    </row>
    <row r="30" spans="5:34">
      <c r="E30" s="3" t="s">
        <v>598</v>
      </c>
      <c r="F30" s="3" t="s">
        <v>584</v>
      </c>
      <c r="G30" s="101" t="s">
        <v>524</v>
      </c>
      <c r="H30" s="101" t="s">
        <v>524</v>
      </c>
      <c r="I30" s="101" t="s">
        <v>524</v>
      </c>
      <c r="J30" s="101" t="s">
        <v>524</v>
      </c>
      <c r="K30" s="219" t="s">
        <v>524</v>
      </c>
      <c r="L30" s="219" t="s">
        <v>524</v>
      </c>
      <c r="M30" s="219" t="s">
        <v>524</v>
      </c>
      <c r="N30" s="219" t="e">
        <v>#N/A</v>
      </c>
      <c r="O30" s="219" t="e">
        <v>#N/A</v>
      </c>
      <c r="P30" s="99"/>
      <c r="Q30" s="99"/>
      <c r="R30" s="99"/>
      <c r="S30" s="99"/>
      <c r="T30" s="99"/>
      <c r="U30" s="99"/>
      <c r="V30" s="99"/>
      <c r="W30" s="99"/>
      <c r="X30" s="99"/>
      <c r="Y30" s="99"/>
      <c r="Z30" s="99"/>
      <c r="AA30" s="99"/>
      <c r="AB30" s="99"/>
      <c r="AC30" s="99"/>
      <c r="AD30" s="99"/>
      <c r="AE30" s="99"/>
      <c r="AF30" s="99"/>
      <c r="AG30" s="99"/>
      <c r="AH30" s="99"/>
    </row>
    <row r="31" spans="5:34">
      <c r="E31" s="3" t="s">
        <v>599</v>
      </c>
      <c r="F31" s="3" t="s">
        <v>584</v>
      </c>
      <c r="G31" s="101" t="s">
        <v>524</v>
      </c>
      <c r="H31" s="101" t="s">
        <v>524</v>
      </c>
      <c r="I31" s="101" t="s">
        <v>524</v>
      </c>
      <c r="J31" s="101" t="s">
        <v>524</v>
      </c>
      <c r="K31" s="219" t="s">
        <v>524</v>
      </c>
      <c r="L31" s="219" t="s">
        <v>524</v>
      </c>
      <c r="M31" s="219" t="s">
        <v>524</v>
      </c>
      <c r="N31" s="219" t="e">
        <v>#N/A</v>
      </c>
      <c r="O31" s="219" t="e">
        <v>#N/A</v>
      </c>
      <c r="P31" s="99"/>
      <c r="Q31" s="99"/>
      <c r="R31" s="99"/>
      <c r="S31" s="99"/>
      <c r="T31" s="99"/>
      <c r="U31" s="99"/>
      <c r="V31" s="99"/>
      <c r="W31" s="99"/>
      <c r="X31" s="99"/>
      <c r="Y31" s="99"/>
      <c r="Z31" s="99"/>
      <c r="AA31" s="99"/>
      <c r="AB31" s="99"/>
      <c r="AC31" s="99"/>
      <c r="AD31" s="99"/>
      <c r="AE31" s="99"/>
      <c r="AF31" s="99"/>
      <c r="AG31" s="99"/>
      <c r="AH31" s="99"/>
    </row>
    <row r="32" spans="5:34">
      <c r="E32" s="3" t="s">
        <v>600</v>
      </c>
      <c r="F32" s="3" t="s">
        <v>584</v>
      </c>
      <c r="G32" s="101" t="s">
        <v>524</v>
      </c>
      <c r="H32" s="101" t="s">
        <v>524</v>
      </c>
      <c r="I32" s="101" t="s">
        <v>524</v>
      </c>
      <c r="J32" s="101" t="s">
        <v>524</v>
      </c>
      <c r="K32" s="219" t="s">
        <v>524</v>
      </c>
      <c r="L32" s="219" t="s">
        <v>524</v>
      </c>
      <c r="M32" s="219" t="s">
        <v>524</v>
      </c>
      <c r="N32" s="219" t="e">
        <v>#N/A</v>
      </c>
      <c r="O32" s="219" t="e">
        <v>#N/A</v>
      </c>
      <c r="P32" s="99"/>
      <c r="Q32" s="99"/>
      <c r="R32" s="99"/>
      <c r="S32" s="99"/>
      <c r="T32" s="99"/>
      <c r="U32" s="99"/>
      <c r="V32" s="99"/>
      <c r="W32" s="99"/>
      <c r="X32" s="99"/>
      <c r="Y32" s="99"/>
      <c r="Z32" s="99"/>
      <c r="AA32" s="99"/>
      <c r="AB32" s="99"/>
      <c r="AC32" s="99"/>
      <c r="AD32" s="99"/>
      <c r="AE32" s="99"/>
      <c r="AF32" s="99"/>
      <c r="AG32" s="99"/>
      <c r="AH32" s="99"/>
    </row>
    <row r="33" spans="5:34">
      <c r="E33" s="3" t="s">
        <v>601</v>
      </c>
      <c r="F33" s="3" t="s">
        <v>584</v>
      </c>
      <c r="G33" s="101" t="s">
        <v>524</v>
      </c>
      <c r="H33" s="101" t="s">
        <v>524</v>
      </c>
      <c r="I33" s="101" t="s">
        <v>524</v>
      </c>
      <c r="J33" s="101" t="s">
        <v>524</v>
      </c>
      <c r="K33" s="219" t="s">
        <v>524</v>
      </c>
      <c r="L33" s="219" t="s">
        <v>524</v>
      </c>
      <c r="M33" s="219" t="s">
        <v>524</v>
      </c>
      <c r="N33" s="219" t="e">
        <v>#N/A</v>
      </c>
      <c r="O33" s="219" t="e">
        <v>#N/A</v>
      </c>
      <c r="P33" s="99"/>
      <c r="Q33" s="99"/>
      <c r="R33" s="99"/>
      <c r="S33" s="99"/>
      <c r="T33" s="99"/>
      <c r="U33" s="99"/>
      <c r="V33" s="99"/>
      <c r="W33" s="99"/>
      <c r="X33" s="99"/>
      <c r="Y33" s="99"/>
      <c r="Z33" s="99"/>
      <c r="AA33" s="99"/>
      <c r="AB33" s="99"/>
      <c r="AC33" s="99"/>
      <c r="AD33" s="99"/>
      <c r="AE33" s="99"/>
      <c r="AF33" s="99"/>
      <c r="AG33" s="99"/>
      <c r="AH33" s="99"/>
    </row>
    <row r="34" spans="5:34">
      <c r="E34" s="3" t="s">
        <v>602</v>
      </c>
      <c r="F34" s="3" t="s">
        <v>584</v>
      </c>
      <c r="G34" s="101" t="s">
        <v>524</v>
      </c>
      <c r="H34" s="101" t="s">
        <v>524</v>
      </c>
      <c r="I34" s="101" t="s">
        <v>524</v>
      </c>
      <c r="J34" s="101" t="s">
        <v>524</v>
      </c>
      <c r="K34" s="219" t="s">
        <v>524</v>
      </c>
      <c r="L34" s="219" t="s">
        <v>524</v>
      </c>
      <c r="M34" s="219" t="s">
        <v>524</v>
      </c>
      <c r="N34" s="219" t="e">
        <v>#N/A</v>
      </c>
      <c r="O34" s="219" t="e">
        <v>#N/A</v>
      </c>
      <c r="P34" s="99"/>
      <c r="Q34" s="99"/>
      <c r="R34" s="99"/>
      <c r="S34" s="99"/>
      <c r="T34" s="99"/>
      <c r="U34" s="99"/>
      <c r="V34" s="99"/>
      <c r="W34" s="99"/>
      <c r="X34" s="99"/>
      <c r="Y34" s="99"/>
      <c r="Z34" s="99"/>
      <c r="AA34" s="99"/>
      <c r="AB34" s="99"/>
      <c r="AC34" s="99"/>
      <c r="AD34" s="99"/>
      <c r="AE34" s="99"/>
      <c r="AF34" s="99"/>
      <c r="AG34" s="99"/>
      <c r="AH34" s="99"/>
    </row>
    <row r="35" spans="5:34">
      <c r="E35" s="3" t="s">
        <v>603</v>
      </c>
      <c r="F35" s="3" t="s">
        <v>584</v>
      </c>
      <c r="G35" s="101" t="s">
        <v>524</v>
      </c>
      <c r="H35" s="101" t="s">
        <v>524</v>
      </c>
      <c r="I35" s="101" t="s">
        <v>524</v>
      </c>
      <c r="J35" s="101" t="s">
        <v>524</v>
      </c>
      <c r="K35" s="219" t="s">
        <v>524</v>
      </c>
      <c r="L35" s="219" t="s">
        <v>524</v>
      </c>
      <c r="M35" s="219" t="s">
        <v>524</v>
      </c>
      <c r="N35" s="219" t="e">
        <v>#N/A</v>
      </c>
      <c r="O35" s="219" t="e">
        <v>#N/A</v>
      </c>
      <c r="P35" s="99"/>
      <c r="Q35" s="99"/>
      <c r="R35" s="99"/>
      <c r="S35" s="99"/>
      <c r="T35" s="99"/>
      <c r="U35" s="99"/>
      <c r="V35" s="99"/>
      <c r="W35" s="99"/>
      <c r="X35" s="99"/>
      <c r="Y35" s="99"/>
      <c r="Z35" s="99"/>
      <c r="AA35" s="99"/>
      <c r="AB35" s="99"/>
      <c r="AC35" s="99"/>
      <c r="AD35" s="99"/>
      <c r="AE35" s="99"/>
      <c r="AF35" s="99"/>
      <c r="AG35" s="99"/>
      <c r="AH35" s="99"/>
    </row>
    <row r="36" spans="5:34">
      <c r="E36" s="3" t="s">
        <v>604</v>
      </c>
      <c r="F36" s="3" t="s">
        <v>584</v>
      </c>
      <c r="G36" s="101" t="s">
        <v>524</v>
      </c>
      <c r="H36" s="101" t="s">
        <v>524</v>
      </c>
      <c r="I36" s="101" t="s">
        <v>524</v>
      </c>
      <c r="J36" s="101" t="s">
        <v>524</v>
      </c>
      <c r="K36" s="219" t="s">
        <v>524</v>
      </c>
      <c r="L36" s="219" t="s">
        <v>524</v>
      </c>
      <c r="M36" s="219" t="s">
        <v>524</v>
      </c>
      <c r="N36" s="219" t="e">
        <v>#N/A</v>
      </c>
      <c r="O36" s="219" t="e">
        <v>#N/A</v>
      </c>
      <c r="P36" s="99"/>
      <c r="Q36" s="99"/>
      <c r="R36" s="99"/>
      <c r="S36" s="99"/>
      <c r="T36" s="99"/>
      <c r="U36" s="99"/>
      <c r="V36" s="99"/>
      <c r="W36" s="99"/>
      <c r="X36" s="99"/>
      <c r="Y36" s="99"/>
      <c r="Z36" s="99"/>
      <c r="AA36" s="99"/>
      <c r="AB36" s="99"/>
      <c r="AC36" s="99"/>
      <c r="AD36" s="99"/>
      <c r="AE36" s="99"/>
      <c r="AF36" s="99"/>
      <c r="AG36" s="99"/>
      <c r="AH36" s="99"/>
    </row>
    <row r="37" spans="5:34">
      <c r="E37" s="3" t="s">
        <v>605</v>
      </c>
      <c r="F37" s="3" t="s">
        <v>584</v>
      </c>
      <c r="G37" s="101" t="s">
        <v>524</v>
      </c>
      <c r="H37" s="101" t="s">
        <v>524</v>
      </c>
      <c r="I37" s="101" t="s">
        <v>524</v>
      </c>
      <c r="J37" s="101" t="s">
        <v>524</v>
      </c>
      <c r="K37" s="219" t="s">
        <v>524</v>
      </c>
      <c r="L37" s="219" t="s">
        <v>524</v>
      </c>
      <c r="M37" s="219" t="s">
        <v>524</v>
      </c>
      <c r="N37" s="219" t="e">
        <v>#N/A</v>
      </c>
      <c r="O37" s="219" t="e">
        <v>#N/A</v>
      </c>
      <c r="P37" s="99"/>
      <c r="Q37" s="99"/>
      <c r="R37" s="99"/>
      <c r="S37" s="99"/>
      <c r="T37" s="99"/>
      <c r="U37" s="99"/>
      <c r="V37" s="99"/>
      <c r="W37" s="99"/>
      <c r="X37" s="99"/>
      <c r="Y37" s="99"/>
      <c r="Z37" s="99"/>
      <c r="AA37" s="99"/>
      <c r="AB37" s="99"/>
      <c r="AC37" s="99"/>
      <c r="AD37" s="99"/>
      <c r="AE37" s="99"/>
      <c r="AF37" s="99"/>
      <c r="AG37" s="99"/>
      <c r="AH37" s="99"/>
    </row>
    <row r="38" spans="5:34">
      <c r="E38" s="3" t="s">
        <v>606</v>
      </c>
      <c r="F38" s="3" t="s">
        <v>584</v>
      </c>
      <c r="G38" s="101" t="s">
        <v>524</v>
      </c>
      <c r="H38" s="101" t="s">
        <v>524</v>
      </c>
      <c r="I38" s="101" t="s">
        <v>524</v>
      </c>
      <c r="J38" s="101" t="s">
        <v>524</v>
      </c>
      <c r="K38" s="219" t="s">
        <v>524</v>
      </c>
      <c r="L38" s="219" t="s">
        <v>524</v>
      </c>
      <c r="M38" s="219" t="s">
        <v>524</v>
      </c>
      <c r="N38" s="219" t="e">
        <v>#N/A</v>
      </c>
      <c r="O38" s="219" t="e">
        <v>#N/A</v>
      </c>
      <c r="P38" s="99"/>
      <c r="Q38" s="99"/>
      <c r="R38" s="99"/>
      <c r="S38" s="99"/>
      <c r="T38" s="99"/>
      <c r="U38" s="99"/>
      <c r="V38" s="99"/>
      <c r="W38" s="99"/>
      <c r="X38" s="99"/>
      <c r="Y38" s="99"/>
      <c r="Z38" s="99"/>
      <c r="AA38" s="99"/>
      <c r="AB38" s="99"/>
      <c r="AC38" s="99"/>
      <c r="AD38" s="99"/>
      <c r="AE38" s="99"/>
      <c r="AF38" s="99"/>
      <c r="AG38" s="99"/>
      <c r="AH38" s="99"/>
    </row>
    <row r="39" spans="5:34">
      <c r="E39" s="3" t="s">
        <v>607</v>
      </c>
      <c r="F39" s="3" t="s">
        <v>584</v>
      </c>
      <c r="G39" s="101" t="s">
        <v>524</v>
      </c>
      <c r="H39" s="101" t="s">
        <v>524</v>
      </c>
      <c r="I39" s="101" t="s">
        <v>524</v>
      </c>
      <c r="J39" s="101" t="s">
        <v>524</v>
      </c>
      <c r="K39" s="219" t="s">
        <v>524</v>
      </c>
      <c r="L39" s="219" t="s">
        <v>524</v>
      </c>
      <c r="M39" s="219" t="s">
        <v>524</v>
      </c>
      <c r="N39" s="219" t="e">
        <v>#N/A</v>
      </c>
      <c r="O39" s="219" t="e">
        <v>#N/A</v>
      </c>
      <c r="P39" s="99"/>
      <c r="Q39" s="99"/>
      <c r="R39" s="99"/>
      <c r="S39" s="99"/>
      <c r="T39" s="99"/>
      <c r="U39" s="99"/>
      <c r="V39" s="99"/>
      <c r="W39" s="99"/>
      <c r="X39" s="99"/>
      <c r="Y39" s="99"/>
      <c r="Z39" s="99"/>
      <c r="AA39" s="99"/>
      <c r="AB39" s="99"/>
      <c r="AC39" s="99"/>
      <c r="AD39" s="99"/>
      <c r="AE39" s="99"/>
      <c r="AF39" s="99"/>
      <c r="AG39" s="99"/>
      <c r="AH39" s="99"/>
    </row>
    <row r="40" spans="5:34">
      <c r="E40" s="3" t="s">
        <v>608</v>
      </c>
      <c r="F40" s="3" t="s">
        <v>584</v>
      </c>
      <c r="G40" s="101" t="s">
        <v>524</v>
      </c>
      <c r="H40" s="101" t="s">
        <v>524</v>
      </c>
      <c r="I40" s="101" t="s">
        <v>524</v>
      </c>
      <c r="J40" s="101" t="s">
        <v>524</v>
      </c>
      <c r="K40" s="219" t="s">
        <v>524</v>
      </c>
      <c r="L40" s="219" t="s">
        <v>524</v>
      </c>
      <c r="M40" s="219" t="s">
        <v>524</v>
      </c>
      <c r="N40" s="219" t="e">
        <v>#N/A</v>
      </c>
      <c r="O40" s="219" t="e">
        <v>#N/A</v>
      </c>
      <c r="P40" s="99"/>
      <c r="Q40" s="99"/>
      <c r="R40" s="99"/>
      <c r="S40" s="99"/>
      <c r="T40" s="99"/>
      <c r="U40" s="99"/>
      <c r="V40" s="99"/>
      <c r="W40" s="99"/>
      <c r="X40" s="99"/>
      <c r="Y40" s="99"/>
      <c r="Z40" s="99"/>
      <c r="AA40" s="99"/>
      <c r="AB40" s="99"/>
      <c r="AC40" s="99"/>
      <c r="AD40" s="99"/>
      <c r="AE40" s="99"/>
      <c r="AF40" s="99"/>
      <c r="AG40" s="99"/>
      <c r="AH40" s="99"/>
    </row>
    <row r="41" spans="5:34">
      <c r="E41" s="3" t="s">
        <v>609</v>
      </c>
      <c r="F41" s="3" t="s">
        <v>584</v>
      </c>
      <c r="G41" s="101" t="s">
        <v>524</v>
      </c>
      <c r="H41" s="101" t="s">
        <v>524</v>
      </c>
      <c r="I41" s="101" t="s">
        <v>524</v>
      </c>
      <c r="J41" s="101" t="s">
        <v>524</v>
      </c>
      <c r="K41" s="219" t="s">
        <v>524</v>
      </c>
      <c r="L41" s="219" t="s">
        <v>524</v>
      </c>
      <c r="M41" s="219" t="s">
        <v>524</v>
      </c>
      <c r="N41" s="219" t="e">
        <v>#N/A</v>
      </c>
      <c r="O41" s="219" t="e">
        <v>#N/A</v>
      </c>
      <c r="P41" s="99"/>
      <c r="Q41" s="99"/>
      <c r="R41" s="99"/>
      <c r="S41" s="99"/>
      <c r="T41" s="99"/>
      <c r="U41" s="99"/>
      <c r="V41" s="99"/>
      <c r="W41" s="99"/>
      <c r="X41" s="99"/>
      <c r="Y41" s="99"/>
      <c r="Z41" s="99"/>
      <c r="AA41" s="99"/>
      <c r="AB41" s="99"/>
      <c r="AC41" s="99"/>
      <c r="AD41" s="99"/>
      <c r="AE41" s="99"/>
      <c r="AF41" s="99"/>
      <c r="AG41" s="99"/>
      <c r="AH41" s="99"/>
    </row>
    <row r="42" spans="5:34">
      <c r="E42" s="3" t="s">
        <v>610</v>
      </c>
      <c r="F42" s="3" t="s">
        <v>584</v>
      </c>
      <c r="G42" s="101" t="s">
        <v>524</v>
      </c>
      <c r="H42" s="101" t="s">
        <v>524</v>
      </c>
      <c r="I42" s="101" t="s">
        <v>524</v>
      </c>
      <c r="J42" s="101" t="s">
        <v>524</v>
      </c>
      <c r="K42" s="219" t="s">
        <v>524</v>
      </c>
      <c r="L42" s="219" t="s">
        <v>524</v>
      </c>
      <c r="M42" s="219" t="s">
        <v>524</v>
      </c>
      <c r="N42" s="219" t="e">
        <v>#N/A</v>
      </c>
      <c r="O42" s="219" t="e">
        <v>#N/A</v>
      </c>
      <c r="P42" s="99"/>
      <c r="Q42" s="99"/>
      <c r="R42" s="99"/>
      <c r="S42" s="99"/>
      <c r="T42" s="99"/>
      <c r="U42" s="99"/>
      <c r="V42" s="99"/>
      <c r="W42" s="99"/>
      <c r="X42" s="99"/>
      <c r="Y42" s="99"/>
      <c r="Z42" s="99"/>
      <c r="AA42" s="99"/>
      <c r="AB42" s="99"/>
      <c r="AC42" s="99"/>
      <c r="AD42" s="99"/>
      <c r="AE42" s="99"/>
      <c r="AF42" s="99"/>
      <c r="AG42" s="99"/>
      <c r="AH42" s="99"/>
    </row>
    <row r="43" spans="5:34">
      <c r="E43" s="3" t="s">
        <v>611</v>
      </c>
      <c r="F43" s="3" t="s">
        <v>584</v>
      </c>
      <c r="G43" s="101" t="s">
        <v>524</v>
      </c>
      <c r="H43" s="101" t="s">
        <v>524</v>
      </c>
      <c r="I43" s="101" t="s">
        <v>524</v>
      </c>
      <c r="J43" s="101" t="s">
        <v>524</v>
      </c>
      <c r="K43" s="219" t="s">
        <v>524</v>
      </c>
      <c r="L43" s="219" t="s">
        <v>524</v>
      </c>
      <c r="M43" s="219" t="s">
        <v>524</v>
      </c>
      <c r="N43" s="219" t="e">
        <v>#N/A</v>
      </c>
      <c r="O43" s="219" t="e">
        <v>#N/A</v>
      </c>
      <c r="P43" s="99"/>
      <c r="Q43" s="99"/>
      <c r="R43" s="99"/>
      <c r="S43" s="99"/>
      <c r="T43" s="99"/>
      <c r="U43" s="99"/>
      <c r="V43" s="99"/>
      <c r="W43" s="99"/>
      <c r="X43" s="99"/>
      <c r="Y43" s="99"/>
      <c r="Z43" s="99"/>
      <c r="AA43" s="99"/>
      <c r="AB43" s="99"/>
      <c r="AC43" s="99"/>
      <c r="AD43" s="99"/>
      <c r="AE43" s="99"/>
      <c r="AF43" s="99"/>
      <c r="AG43" s="99"/>
      <c r="AH43" s="99"/>
    </row>
    <row r="44" spans="5:34">
      <c r="E44" s="3" t="s">
        <v>612</v>
      </c>
      <c r="F44" s="3" t="s">
        <v>584</v>
      </c>
      <c r="G44" s="101" t="s">
        <v>524</v>
      </c>
      <c r="H44" s="101" t="s">
        <v>524</v>
      </c>
      <c r="I44" s="101" t="s">
        <v>524</v>
      </c>
      <c r="J44" s="101" t="s">
        <v>524</v>
      </c>
      <c r="K44" s="219" t="s">
        <v>524</v>
      </c>
      <c r="L44" s="219" t="s">
        <v>524</v>
      </c>
      <c r="M44" s="219" t="s">
        <v>524</v>
      </c>
      <c r="N44" s="219" t="e">
        <v>#N/A</v>
      </c>
      <c r="O44" s="219" t="e">
        <v>#N/A</v>
      </c>
      <c r="P44" s="99"/>
      <c r="Q44" s="99"/>
      <c r="R44" s="99"/>
      <c r="S44" s="99"/>
      <c r="T44" s="99"/>
      <c r="U44" s="99"/>
      <c r="V44" s="99"/>
      <c r="W44" s="99"/>
      <c r="X44" s="99"/>
      <c r="Y44" s="99"/>
      <c r="Z44" s="99"/>
      <c r="AA44" s="99"/>
      <c r="AB44" s="99"/>
      <c r="AC44" s="99"/>
      <c r="AD44" s="99"/>
      <c r="AE44" s="99"/>
      <c r="AF44" s="99"/>
      <c r="AG44" s="99"/>
      <c r="AH44" s="99"/>
    </row>
    <row r="45" spans="5:34">
      <c r="E45" s="3" t="s">
        <v>613</v>
      </c>
      <c r="F45" s="3" t="s">
        <v>584</v>
      </c>
      <c r="G45" s="101" t="s">
        <v>524</v>
      </c>
      <c r="H45" s="101" t="s">
        <v>524</v>
      </c>
      <c r="I45" s="101" t="s">
        <v>524</v>
      </c>
      <c r="J45" s="101" t="s">
        <v>524</v>
      </c>
      <c r="K45" s="219" t="s">
        <v>524</v>
      </c>
      <c r="L45" s="219" t="s">
        <v>524</v>
      </c>
      <c r="M45" s="219" t="s">
        <v>524</v>
      </c>
      <c r="N45" s="219" t="e">
        <v>#N/A</v>
      </c>
      <c r="O45" s="219" t="e">
        <v>#N/A</v>
      </c>
      <c r="P45" s="99"/>
      <c r="Q45" s="99"/>
      <c r="R45" s="99"/>
      <c r="S45" s="99"/>
      <c r="T45" s="99"/>
      <c r="U45" s="99"/>
      <c r="V45" s="99"/>
      <c r="W45" s="99"/>
      <c r="X45" s="99"/>
      <c r="Y45" s="99"/>
      <c r="Z45" s="99"/>
      <c r="AA45" s="99"/>
      <c r="AB45" s="99"/>
      <c r="AC45" s="99"/>
      <c r="AD45" s="99"/>
      <c r="AE45" s="99"/>
      <c r="AF45" s="99"/>
      <c r="AG45" s="99"/>
      <c r="AH45" s="99"/>
    </row>
    <row r="46" spans="5:34">
      <c r="E46" s="3" t="s">
        <v>614</v>
      </c>
      <c r="F46" s="3" t="s">
        <v>584</v>
      </c>
      <c r="G46" s="101" t="s">
        <v>524</v>
      </c>
      <c r="H46" s="101" t="s">
        <v>524</v>
      </c>
      <c r="I46" s="101" t="s">
        <v>524</v>
      </c>
      <c r="J46" s="101" t="s">
        <v>524</v>
      </c>
      <c r="K46" s="219" t="s">
        <v>524</v>
      </c>
      <c r="L46" s="219" t="s">
        <v>524</v>
      </c>
      <c r="M46" s="219" t="s">
        <v>524</v>
      </c>
      <c r="N46" s="219" t="e">
        <v>#N/A</v>
      </c>
      <c r="O46" s="219" t="e">
        <v>#N/A</v>
      </c>
      <c r="P46" s="99"/>
      <c r="Q46" s="99"/>
      <c r="R46" s="99"/>
      <c r="S46" s="99"/>
      <c r="T46" s="99"/>
      <c r="U46" s="99"/>
      <c r="V46" s="99"/>
      <c r="W46" s="99"/>
      <c r="X46" s="99"/>
      <c r="Y46" s="99"/>
      <c r="Z46" s="99"/>
      <c r="AA46" s="99"/>
      <c r="AB46" s="99"/>
      <c r="AC46" s="99"/>
      <c r="AD46" s="99"/>
      <c r="AE46" s="99"/>
      <c r="AF46" s="99"/>
      <c r="AG46" s="99"/>
      <c r="AH46" s="99"/>
    </row>
    <row r="47" spans="5:34">
      <c r="E47" s="3" t="s">
        <v>615</v>
      </c>
      <c r="F47" s="3" t="s">
        <v>584</v>
      </c>
      <c r="G47" s="101" t="s">
        <v>524</v>
      </c>
      <c r="H47" s="101" t="s">
        <v>524</v>
      </c>
      <c r="I47" s="101" t="s">
        <v>524</v>
      </c>
      <c r="J47" s="101" t="s">
        <v>524</v>
      </c>
      <c r="K47" s="219" t="s">
        <v>524</v>
      </c>
      <c r="L47" s="219" t="s">
        <v>524</v>
      </c>
      <c r="M47" s="219" t="s">
        <v>524</v>
      </c>
      <c r="N47" s="219" t="e">
        <v>#N/A</v>
      </c>
      <c r="O47" s="219" t="e">
        <v>#N/A</v>
      </c>
      <c r="P47" s="99"/>
      <c r="Q47" s="99"/>
      <c r="R47" s="99"/>
      <c r="S47" s="99"/>
      <c r="T47" s="99"/>
      <c r="U47" s="99"/>
      <c r="V47" s="99"/>
      <c r="W47" s="99"/>
      <c r="X47" s="99"/>
      <c r="Y47" s="99"/>
      <c r="Z47" s="99"/>
      <c r="AA47" s="99"/>
      <c r="AB47" s="99"/>
      <c r="AC47" s="99"/>
      <c r="AD47" s="99"/>
      <c r="AE47" s="99"/>
      <c r="AF47" s="99"/>
      <c r="AG47" s="99"/>
      <c r="AH47" s="99"/>
    </row>
    <row r="48" spans="5:34">
      <c r="E48" s="3" t="s">
        <v>616</v>
      </c>
      <c r="F48" s="3" t="s">
        <v>584</v>
      </c>
      <c r="G48" s="101" t="s">
        <v>524</v>
      </c>
      <c r="H48" s="101" t="s">
        <v>524</v>
      </c>
      <c r="I48" s="101" t="s">
        <v>524</v>
      </c>
      <c r="J48" s="101" t="s">
        <v>524</v>
      </c>
      <c r="K48" s="219" t="s">
        <v>524</v>
      </c>
      <c r="L48" s="219" t="s">
        <v>524</v>
      </c>
      <c r="M48" s="219" t="s">
        <v>524</v>
      </c>
      <c r="N48" s="219" t="e">
        <v>#N/A</v>
      </c>
      <c r="O48" s="219" t="e">
        <v>#N/A</v>
      </c>
      <c r="P48" s="99"/>
      <c r="Q48" s="99"/>
      <c r="R48" s="99"/>
      <c r="S48" s="99"/>
      <c r="T48" s="99"/>
      <c r="U48" s="99"/>
      <c r="V48" s="99"/>
      <c r="W48" s="99"/>
      <c r="X48" s="99"/>
      <c r="Y48" s="99"/>
      <c r="Z48" s="99"/>
      <c r="AA48" s="99"/>
      <c r="AB48" s="99"/>
      <c r="AC48" s="99"/>
      <c r="AD48" s="99"/>
      <c r="AE48" s="99"/>
      <c r="AF48" s="99"/>
      <c r="AG48" s="99"/>
      <c r="AH48" s="99"/>
    </row>
    <row r="49" spans="3:34">
      <c r="E49" s="3" t="s">
        <v>617</v>
      </c>
      <c r="F49" s="3" t="s">
        <v>584</v>
      </c>
      <c r="G49" s="101" t="s">
        <v>524</v>
      </c>
      <c r="H49" s="101" t="s">
        <v>524</v>
      </c>
      <c r="I49" s="101" t="s">
        <v>524</v>
      </c>
      <c r="J49" s="101" t="s">
        <v>524</v>
      </c>
      <c r="K49" s="219" t="s">
        <v>524</v>
      </c>
      <c r="L49" s="219" t="s">
        <v>524</v>
      </c>
      <c r="M49" s="219" t="s">
        <v>524</v>
      </c>
      <c r="N49" s="219" t="e">
        <v>#N/A</v>
      </c>
      <c r="O49" s="219" t="e">
        <v>#N/A</v>
      </c>
      <c r="P49" s="99"/>
      <c r="Q49" s="99"/>
      <c r="R49" s="99"/>
      <c r="S49" s="99"/>
      <c r="T49" s="99"/>
      <c r="U49" s="99"/>
      <c r="V49" s="99"/>
      <c r="W49" s="99"/>
      <c r="X49" s="99"/>
      <c r="Y49" s="99"/>
      <c r="Z49" s="99"/>
      <c r="AA49" s="99"/>
      <c r="AB49" s="99"/>
      <c r="AC49" s="99"/>
      <c r="AD49" s="99"/>
      <c r="AE49" s="99"/>
      <c r="AF49" s="99"/>
      <c r="AG49" s="99"/>
      <c r="AH49" s="99"/>
    </row>
    <row r="50" spans="3:34">
      <c r="E50" s="3" t="s">
        <v>618</v>
      </c>
      <c r="F50" s="3" t="s">
        <v>584</v>
      </c>
      <c r="G50" s="101" t="s">
        <v>524</v>
      </c>
      <c r="H50" s="101" t="s">
        <v>524</v>
      </c>
      <c r="I50" s="101" t="s">
        <v>524</v>
      </c>
      <c r="J50" s="101" t="s">
        <v>524</v>
      </c>
      <c r="K50" s="219" t="s">
        <v>524</v>
      </c>
      <c r="L50" s="219" t="s">
        <v>524</v>
      </c>
      <c r="M50" s="219" t="s">
        <v>524</v>
      </c>
      <c r="N50" s="219" t="e">
        <v>#N/A</v>
      </c>
      <c r="O50" s="219" t="e">
        <v>#N/A</v>
      </c>
      <c r="P50" s="99"/>
      <c r="Q50" s="99"/>
      <c r="R50" s="99"/>
      <c r="S50" s="99"/>
      <c r="T50" s="99"/>
      <c r="U50" s="99"/>
      <c r="V50" s="99"/>
      <c r="W50" s="99"/>
      <c r="X50" s="99"/>
      <c r="Y50" s="99"/>
      <c r="Z50" s="99"/>
      <c r="AA50" s="99"/>
      <c r="AB50" s="99"/>
      <c r="AC50" s="99"/>
      <c r="AD50" s="99"/>
      <c r="AE50" s="99"/>
      <c r="AF50" s="99"/>
      <c r="AG50" s="99"/>
      <c r="AH50" s="99"/>
    </row>
    <row r="51" spans="3:34">
      <c r="E51" s="3" t="s">
        <v>619</v>
      </c>
      <c r="F51" s="3" t="s">
        <v>584</v>
      </c>
      <c r="G51" s="101" t="s">
        <v>524</v>
      </c>
      <c r="H51" s="101" t="s">
        <v>524</v>
      </c>
      <c r="I51" s="101" t="s">
        <v>524</v>
      </c>
      <c r="J51" s="101" t="s">
        <v>524</v>
      </c>
      <c r="K51" s="219" t="s">
        <v>524</v>
      </c>
      <c r="L51" s="219" t="s">
        <v>524</v>
      </c>
      <c r="M51" s="219" t="s">
        <v>524</v>
      </c>
      <c r="N51" s="219" t="e">
        <v>#N/A</v>
      </c>
      <c r="O51" s="219" t="e">
        <v>#N/A</v>
      </c>
      <c r="P51" s="99"/>
      <c r="Q51" s="99"/>
      <c r="R51" s="99"/>
      <c r="S51" s="99"/>
      <c r="T51" s="99"/>
      <c r="U51" s="99"/>
      <c r="V51" s="99"/>
      <c r="W51" s="99"/>
      <c r="X51" s="99"/>
      <c r="Y51" s="99"/>
      <c r="Z51" s="99"/>
      <c r="AA51" s="99"/>
      <c r="AB51" s="99"/>
      <c r="AC51" s="99"/>
      <c r="AD51" s="99"/>
      <c r="AE51" s="99"/>
      <c r="AF51" s="99"/>
      <c r="AG51" s="99"/>
      <c r="AH51" s="99"/>
    </row>
    <row r="52" spans="3:34">
      <c r="E52" s="3" t="s">
        <v>620</v>
      </c>
      <c r="F52" s="3" t="s">
        <v>584</v>
      </c>
      <c r="G52" s="101" t="s">
        <v>524</v>
      </c>
      <c r="H52" s="101" t="s">
        <v>524</v>
      </c>
      <c r="I52" s="101" t="s">
        <v>524</v>
      </c>
      <c r="J52" s="101" t="s">
        <v>524</v>
      </c>
      <c r="K52" s="219" t="s">
        <v>524</v>
      </c>
      <c r="L52" s="219" t="s">
        <v>524</v>
      </c>
      <c r="M52" s="219" t="s">
        <v>524</v>
      </c>
      <c r="N52" s="219" t="e">
        <v>#N/A</v>
      </c>
      <c r="O52" s="219" t="e">
        <v>#N/A</v>
      </c>
      <c r="P52" s="99"/>
      <c r="Q52" s="99"/>
      <c r="R52" s="99"/>
      <c r="S52" s="99"/>
      <c r="T52" s="99"/>
      <c r="U52" s="99"/>
      <c r="V52" s="99"/>
      <c r="W52" s="99"/>
      <c r="X52" s="99"/>
      <c r="Y52" s="99"/>
      <c r="Z52" s="99"/>
      <c r="AA52" s="99"/>
      <c r="AB52" s="99"/>
      <c r="AC52" s="99"/>
      <c r="AD52" s="99"/>
      <c r="AE52" s="99"/>
      <c r="AF52" s="99"/>
      <c r="AG52" s="99"/>
      <c r="AH52" s="99"/>
    </row>
    <row r="53" spans="3:34">
      <c r="E53" s="3" t="s">
        <v>621</v>
      </c>
      <c r="F53" s="3" t="s">
        <v>584</v>
      </c>
      <c r="G53" s="101" t="s">
        <v>524</v>
      </c>
      <c r="H53" s="101" t="s">
        <v>524</v>
      </c>
      <c r="I53" s="101" t="s">
        <v>524</v>
      </c>
      <c r="J53" s="101" t="s">
        <v>524</v>
      </c>
      <c r="K53" s="219" t="s">
        <v>524</v>
      </c>
      <c r="L53" s="219" t="s">
        <v>524</v>
      </c>
      <c r="M53" s="219" t="s">
        <v>524</v>
      </c>
      <c r="N53" s="219" t="e">
        <v>#N/A</v>
      </c>
      <c r="O53" s="219" t="e">
        <v>#N/A</v>
      </c>
      <c r="P53" s="99"/>
      <c r="Q53" s="99"/>
      <c r="R53" s="99"/>
      <c r="S53" s="99"/>
      <c r="T53" s="99"/>
      <c r="U53" s="99"/>
      <c r="V53" s="99"/>
      <c r="W53" s="99"/>
      <c r="X53" s="99"/>
      <c r="Y53" s="99"/>
      <c r="Z53" s="99"/>
      <c r="AA53" s="99"/>
      <c r="AB53" s="99"/>
      <c r="AC53" s="99"/>
      <c r="AD53" s="99"/>
      <c r="AE53" s="99"/>
      <c r="AF53" s="99"/>
      <c r="AG53" s="99"/>
      <c r="AH53" s="99"/>
    </row>
    <row r="54" spans="3:34">
      <c r="E54" s="3" t="s">
        <v>622</v>
      </c>
      <c r="F54" s="3" t="s">
        <v>584</v>
      </c>
      <c r="G54" s="101" t="s">
        <v>524</v>
      </c>
      <c r="H54" s="101" t="s">
        <v>524</v>
      </c>
      <c r="I54" s="101" t="s">
        <v>524</v>
      </c>
      <c r="J54" s="101" t="s">
        <v>524</v>
      </c>
      <c r="K54" s="219" t="s">
        <v>524</v>
      </c>
      <c r="L54" s="219" t="s">
        <v>524</v>
      </c>
      <c r="M54" s="219" t="s">
        <v>524</v>
      </c>
      <c r="N54" s="219" t="e">
        <v>#N/A</v>
      </c>
      <c r="O54" s="219" t="e">
        <v>#N/A</v>
      </c>
      <c r="P54" s="99"/>
      <c r="Q54" s="99"/>
      <c r="R54" s="99"/>
      <c r="S54" s="99"/>
      <c r="T54" s="99"/>
      <c r="U54" s="99"/>
      <c r="V54" s="99"/>
      <c r="W54" s="99"/>
      <c r="X54" s="99"/>
      <c r="Y54" s="99"/>
      <c r="Z54" s="99"/>
      <c r="AA54" s="99"/>
      <c r="AB54" s="99"/>
      <c r="AC54" s="99"/>
      <c r="AD54" s="99"/>
      <c r="AE54" s="99"/>
      <c r="AF54" s="99"/>
      <c r="AG54" s="99"/>
      <c r="AH54" s="99"/>
    </row>
    <row r="55" spans="3:34">
      <c r="E55" s="3" t="s">
        <v>623</v>
      </c>
      <c r="F55" s="3" t="s">
        <v>584</v>
      </c>
      <c r="G55" s="101" t="s">
        <v>524</v>
      </c>
      <c r="H55" s="101" t="s">
        <v>524</v>
      </c>
      <c r="I55" s="101" t="s">
        <v>524</v>
      </c>
      <c r="J55" s="101" t="s">
        <v>524</v>
      </c>
      <c r="K55" s="219" t="s">
        <v>524</v>
      </c>
      <c r="L55" s="219" t="s">
        <v>524</v>
      </c>
      <c r="M55" s="219" t="s">
        <v>524</v>
      </c>
      <c r="N55" s="219" t="e">
        <v>#N/A</v>
      </c>
      <c r="O55" s="219" t="e">
        <v>#N/A</v>
      </c>
      <c r="P55" s="99"/>
      <c r="Q55" s="99"/>
      <c r="R55" s="99"/>
      <c r="S55" s="99"/>
      <c r="T55" s="99"/>
      <c r="U55" s="99"/>
      <c r="V55" s="99"/>
      <c r="W55" s="99"/>
      <c r="X55" s="99"/>
      <c r="Y55" s="99"/>
      <c r="Z55" s="99"/>
      <c r="AA55" s="99"/>
      <c r="AB55" s="99"/>
      <c r="AC55" s="99"/>
      <c r="AD55" s="99"/>
      <c r="AE55" s="99"/>
      <c r="AF55" s="99"/>
      <c r="AG55" s="99"/>
      <c r="AH55" s="99"/>
    </row>
    <row r="56" spans="3:34">
      <c r="E56" s="3" t="s">
        <v>624</v>
      </c>
      <c r="F56" s="3" t="s">
        <v>584</v>
      </c>
      <c r="G56" s="101" t="s">
        <v>524</v>
      </c>
      <c r="H56" s="101" t="s">
        <v>524</v>
      </c>
      <c r="I56" s="101" t="s">
        <v>524</v>
      </c>
      <c r="J56" s="101" t="s">
        <v>524</v>
      </c>
      <c r="K56" s="219" t="s">
        <v>524</v>
      </c>
      <c r="L56" s="219" t="s">
        <v>524</v>
      </c>
      <c r="M56" s="219" t="s">
        <v>524</v>
      </c>
      <c r="N56" s="219" t="e">
        <v>#N/A</v>
      </c>
      <c r="O56" s="219" t="e">
        <v>#N/A</v>
      </c>
      <c r="P56" s="99"/>
      <c r="Q56" s="99"/>
      <c r="R56" s="99"/>
      <c r="S56" s="99"/>
      <c r="T56" s="99"/>
      <c r="U56" s="99"/>
      <c r="V56" s="99"/>
      <c r="W56" s="99"/>
      <c r="X56" s="99"/>
      <c r="Y56" s="99"/>
      <c r="Z56" s="99"/>
      <c r="AA56" s="99"/>
      <c r="AB56" s="99"/>
      <c r="AC56" s="99"/>
      <c r="AD56" s="99"/>
      <c r="AE56" s="99"/>
      <c r="AF56" s="99"/>
      <c r="AG56" s="99"/>
      <c r="AH56" s="99"/>
    </row>
    <row r="57" spans="3:34">
      <c r="E57" s="3" t="s">
        <v>625</v>
      </c>
      <c r="F57" s="3" t="s">
        <v>584</v>
      </c>
      <c r="G57" s="101" t="s">
        <v>524</v>
      </c>
      <c r="H57" s="101" t="s">
        <v>524</v>
      </c>
      <c r="I57" s="101" t="s">
        <v>524</v>
      </c>
      <c r="J57" s="101" t="s">
        <v>524</v>
      </c>
      <c r="K57" s="219" t="s">
        <v>524</v>
      </c>
      <c r="L57" s="219" t="s">
        <v>524</v>
      </c>
      <c r="M57" s="219" t="s">
        <v>524</v>
      </c>
      <c r="N57" s="219" t="e">
        <v>#N/A</v>
      </c>
      <c r="O57" s="219" t="e">
        <v>#N/A</v>
      </c>
      <c r="P57" s="99"/>
      <c r="Q57" s="99"/>
      <c r="R57" s="99"/>
      <c r="S57" s="99"/>
      <c r="T57" s="99"/>
      <c r="U57" s="99"/>
      <c r="V57" s="99"/>
      <c r="W57" s="99"/>
      <c r="X57" s="99"/>
      <c r="Y57" s="99"/>
      <c r="Z57" s="99"/>
      <c r="AA57" s="99"/>
      <c r="AB57" s="99"/>
      <c r="AC57" s="99"/>
      <c r="AD57" s="99"/>
      <c r="AE57" s="99"/>
      <c r="AF57" s="99"/>
      <c r="AG57" s="99"/>
      <c r="AH57" s="99"/>
    </row>
    <row r="58" spans="3:34">
      <c r="E58" s="3" t="s">
        <v>626</v>
      </c>
      <c r="F58" s="3" t="s">
        <v>584</v>
      </c>
      <c r="G58" s="101" t="s">
        <v>524</v>
      </c>
      <c r="H58" s="101" t="s">
        <v>524</v>
      </c>
      <c r="I58" s="101" t="s">
        <v>524</v>
      </c>
      <c r="J58" s="101" t="s">
        <v>524</v>
      </c>
      <c r="K58" s="219" t="s">
        <v>524</v>
      </c>
      <c r="L58" s="219" t="s">
        <v>524</v>
      </c>
      <c r="M58" s="219" t="s">
        <v>524</v>
      </c>
      <c r="N58" s="219" t="e">
        <v>#N/A</v>
      </c>
      <c r="O58" s="219" t="e">
        <v>#N/A</v>
      </c>
      <c r="P58" s="99"/>
      <c r="Q58" s="99"/>
      <c r="R58" s="99"/>
      <c r="S58" s="99"/>
      <c r="T58" s="99"/>
      <c r="U58" s="99"/>
      <c r="V58" s="99"/>
      <c r="W58" s="99"/>
      <c r="X58" s="99"/>
      <c r="Y58" s="99"/>
      <c r="Z58" s="99"/>
      <c r="AA58" s="99"/>
      <c r="AB58" s="99"/>
      <c r="AC58" s="99"/>
      <c r="AD58" s="99"/>
      <c r="AE58" s="99"/>
      <c r="AF58" s="99"/>
      <c r="AG58" s="99"/>
      <c r="AH58" s="99"/>
    </row>
    <row r="59" spans="3:34">
      <c r="E59" s="3" t="s">
        <v>627</v>
      </c>
      <c r="F59" s="3" t="s">
        <v>584</v>
      </c>
      <c r="G59" s="101" t="s">
        <v>524</v>
      </c>
      <c r="H59" s="101" t="s">
        <v>524</v>
      </c>
      <c r="I59" s="101" t="s">
        <v>524</v>
      </c>
      <c r="J59" s="101" t="s">
        <v>524</v>
      </c>
      <c r="K59" s="219" t="s">
        <v>524</v>
      </c>
      <c r="L59" s="219" t="s">
        <v>524</v>
      </c>
      <c r="M59" s="219" t="s">
        <v>524</v>
      </c>
      <c r="N59" s="219" t="e">
        <v>#N/A</v>
      </c>
      <c r="O59" s="219" t="e">
        <v>#N/A</v>
      </c>
      <c r="P59" s="99"/>
      <c r="Q59" s="99"/>
      <c r="R59" s="99"/>
      <c r="S59" s="99"/>
      <c r="T59" s="99"/>
      <c r="U59" s="99"/>
      <c r="V59" s="99"/>
      <c r="W59" s="99"/>
      <c r="X59" s="99"/>
      <c r="Y59" s="99"/>
      <c r="Z59" s="99"/>
      <c r="AA59" s="99"/>
      <c r="AB59" s="99"/>
      <c r="AC59" s="99"/>
      <c r="AD59" s="99"/>
      <c r="AE59" s="99"/>
      <c r="AF59" s="99"/>
      <c r="AG59" s="99"/>
      <c r="AH59" s="99"/>
    </row>
    <row r="60" spans="3:34">
      <c r="C60" s="3" t="s">
        <v>86</v>
      </c>
      <c r="D60" s="3" t="s">
        <v>94</v>
      </c>
      <c r="E60" s="3" t="s">
        <v>95</v>
      </c>
      <c r="F60" s="3" t="s">
        <v>628</v>
      </c>
      <c r="G60" s="101" t="s">
        <v>524</v>
      </c>
      <c r="H60" s="101" t="s">
        <v>524</v>
      </c>
      <c r="I60" s="101" t="s">
        <v>524</v>
      </c>
      <c r="J60" s="101" t="s">
        <v>524</v>
      </c>
      <c r="K60" s="219" t="s">
        <v>524</v>
      </c>
      <c r="L60" s="219" t="s">
        <v>524</v>
      </c>
      <c r="M60" s="219" t="s">
        <v>524</v>
      </c>
      <c r="N60" s="219" t="s">
        <v>653</v>
      </c>
      <c r="O60" s="219" t="s">
        <v>653</v>
      </c>
      <c r="P60" s="99"/>
      <c r="Q60" s="99"/>
      <c r="R60" s="99"/>
      <c r="S60" s="99"/>
      <c r="T60" s="99"/>
      <c r="U60" s="99"/>
      <c r="V60" s="99"/>
      <c r="W60" s="99"/>
      <c r="X60" s="99"/>
      <c r="Y60" s="99"/>
      <c r="Z60" s="99"/>
      <c r="AA60" s="99"/>
      <c r="AB60" s="99"/>
      <c r="AC60" s="99"/>
      <c r="AD60" s="99"/>
      <c r="AE60" s="99"/>
      <c r="AF60" s="99"/>
      <c r="AG60" s="99"/>
      <c r="AH60" s="99"/>
    </row>
    <row r="61" spans="3:34">
      <c r="C61" s="3" t="s">
        <v>86</v>
      </c>
      <c r="D61" s="3" t="s">
        <v>96</v>
      </c>
      <c r="E61" s="3" t="s">
        <v>97</v>
      </c>
      <c r="F61" s="3" t="s">
        <v>628</v>
      </c>
      <c r="G61" s="101" t="s">
        <v>524</v>
      </c>
      <c r="H61" s="101" t="s">
        <v>524</v>
      </c>
      <c r="I61" s="101" t="s">
        <v>524</v>
      </c>
      <c r="J61" s="101" t="s">
        <v>524</v>
      </c>
      <c r="K61" s="219" t="s">
        <v>524</v>
      </c>
      <c r="L61" s="219" t="s">
        <v>524</v>
      </c>
      <c r="M61" s="219" t="s">
        <v>524</v>
      </c>
      <c r="N61" s="219" t="s">
        <v>653</v>
      </c>
      <c r="O61" s="219" t="s">
        <v>653</v>
      </c>
      <c r="P61" s="99"/>
      <c r="Q61" s="99"/>
      <c r="R61" s="99"/>
      <c r="S61" s="99"/>
      <c r="T61" s="99"/>
      <c r="U61" s="99"/>
      <c r="V61" s="99"/>
      <c r="W61" s="99"/>
      <c r="X61" s="99"/>
      <c r="Y61" s="99"/>
      <c r="Z61" s="99"/>
      <c r="AA61" s="99"/>
      <c r="AB61" s="99"/>
      <c r="AC61" s="99"/>
      <c r="AD61" s="99"/>
      <c r="AE61" s="99"/>
      <c r="AF61" s="99"/>
      <c r="AG61" s="99"/>
      <c r="AH61" s="99"/>
    </row>
    <row r="62" spans="3:34">
      <c r="C62" s="3" t="s">
        <v>86</v>
      </c>
      <c r="D62" s="3" t="s">
        <v>98</v>
      </c>
      <c r="E62" s="3" t="s">
        <v>99</v>
      </c>
      <c r="F62" s="3" t="s">
        <v>628</v>
      </c>
      <c r="G62" s="101" t="s">
        <v>524</v>
      </c>
      <c r="H62" s="101" t="s">
        <v>524</v>
      </c>
      <c r="I62" s="101" t="s">
        <v>524</v>
      </c>
      <c r="J62" s="101" t="s">
        <v>524</v>
      </c>
      <c r="K62" s="219" t="s">
        <v>524</v>
      </c>
      <c r="L62" s="219" t="s">
        <v>524</v>
      </c>
      <c r="M62" s="219" t="s">
        <v>524</v>
      </c>
      <c r="N62" s="219" t="s">
        <v>653</v>
      </c>
      <c r="O62" s="219" t="s">
        <v>653</v>
      </c>
      <c r="P62" s="99"/>
      <c r="Q62" s="99"/>
      <c r="R62" s="99"/>
      <c r="S62" s="99"/>
      <c r="T62" s="99"/>
      <c r="U62" s="99"/>
      <c r="V62" s="99"/>
      <c r="W62" s="99"/>
      <c r="X62" s="99"/>
      <c r="Y62" s="99"/>
      <c r="Z62" s="99"/>
      <c r="AA62" s="99"/>
      <c r="AB62" s="99"/>
      <c r="AC62" s="99"/>
      <c r="AD62" s="99"/>
      <c r="AE62" s="99"/>
      <c r="AF62" s="99"/>
      <c r="AG62" s="99"/>
      <c r="AH62" s="99"/>
    </row>
    <row r="63" spans="3:34">
      <c r="C63" s="3" t="s">
        <v>86</v>
      </c>
      <c r="D63" s="3" t="s">
        <v>100</v>
      </c>
      <c r="E63" s="3" t="s">
        <v>101</v>
      </c>
      <c r="F63" s="3" t="s">
        <v>628</v>
      </c>
      <c r="G63" s="101" t="s">
        <v>524</v>
      </c>
      <c r="H63" s="101" t="s">
        <v>524</v>
      </c>
      <c r="I63" s="101" t="s">
        <v>524</v>
      </c>
      <c r="J63" s="101" t="s">
        <v>524</v>
      </c>
      <c r="K63" s="219" t="s">
        <v>524</v>
      </c>
      <c r="L63" s="219" t="s">
        <v>524</v>
      </c>
      <c r="M63" s="219" t="s">
        <v>524</v>
      </c>
      <c r="N63" s="219" t="s">
        <v>653</v>
      </c>
      <c r="O63" s="219" t="s">
        <v>653</v>
      </c>
      <c r="P63" s="99"/>
      <c r="Q63" s="99"/>
      <c r="R63" s="99"/>
      <c r="S63" s="99"/>
      <c r="T63" s="99"/>
      <c r="U63" s="99"/>
      <c r="V63" s="99"/>
      <c r="W63" s="99"/>
      <c r="X63" s="99"/>
      <c r="Y63" s="99"/>
      <c r="Z63" s="99"/>
      <c r="AA63" s="99"/>
      <c r="AB63" s="99"/>
      <c r="AC63" s="99"/>
      <c r="AD63" s="99"/>
      <c r="AE63" s="99"/>
      <c r="AF63" s="99"/>
      <c r="AG63" s="99"/>
      <c r="AH63" s="99"/>
    </row>
    <row r="64" spans="3:34">
      <c r="C64" s="3" t="s">
        <v>86</v>
      </c>
      <c r="D64" s="3" t="s">
        <v>102</v>
      </c>
      <c r="E64" s="3" t="s">
        <v>103</v>
      </c>
      <c r="F64" s="3" t="s">
        <v>628</v>
      </c>
      <c r="G64" s="101" t="s">
        <v>524</v>
      </c>
      <c r="H64" s="101" t="s">
        <v>524</v>
      </c>
      <c r="I64" s="101" t="s">
        <v>524</v>
      </c>
      <c r="J64" s="101" t="s">
        <v>524</v>
      </c>
      <c r="K64" s="219" t="s">
        <v>524</v>
      </c>
      <c r="L64" s="219" t="s">
        <v>524</v>
      </c>
      <c r="M64" s="219" t="s">
        <v>524</v>
      </c>
      <c r="N64" s="219" t="s">
        <v>653</v>
      </c>
      <c r="O64" s="219" t="s">
        <v>653</v>
      </c>
      <c r="P64" s="99"/>
      <c r="Q64" s="99"/>
      <c r="R64" s="99"/>
      <c r="S64" s="99"/>
      <c r="T64" s="99"/>
      <c r="U64" s="99"/>
      <c r="V64" s="99"/>
      <c r="W64" s="99"/>
      <c r="X64" s="99"/>
      <c r="Y64" s="99"/>
      <c r="Z64" s="99"/>
      <c r="AA64" s="99"/>
      <c r="AB64" s="99"/>
      <c r="AC64" s="99"/>
      <c r="AD64" s="99"/>
      <c r="AE64" s="99"/>
      <c r="AF64" s="99"/>
      <c r="AG64" s="99"/>
      <c r="AH64" s="99"/>
    </row>
    <row r="65" spans="3:34">
      <c r="C65" s="3" t="s">
        <v>86</v>
      </c>
      <c r="D65" s="3" t="s">
        <v>104</v>
      </c>
      <c r="E65" s="3" t="s">
        <v>105</v>
      </c>
      <c r="F65" s="3" t="s">
        <v>628</v>
      </c>
      <c r="G65" s="101" t="s">
        <v>524</v>
      </c>
      <c r="H65" s="101" t="s">
        <v>524</v>
      </c>
      <c r="I65" s="101" t="s">
        <v>524</v>
      </c>
      <c r="J65" s="101" t="s">
        <v>524</v>
      </c>
      <c r="K65" s="219" t="s">
        <v>524</v>
      </c>
      <c r="L65" s="219" t="s">
        <v>524</v>
      </c>
      <c r="M65" s="219" t="s">
        <v>524</v>
      </c>
      <c r="N65" s="219" t="s">
        <v>653</v>
      </c>
      <c r="O65" s="219" t="s">
        <v>653</v>
      </c>
      <c r="P65" s="99"/>
      <c r="Q65" s="99"/>
      <c r="R65" s="99"/>
      <c r="S65" s="99"/>
      <c r="T65" s="99"/>
      <c r="U65" s="99"/>
      <c r="V65" s="99"/>
      <c r="W65" s="99"/>
      <c r="X65" s="99"/>
      <c r="Y65" s="99"/>
      <c r="Z65" s="99"/>
      <c r="AA65" s="99"/>
      <c r="AB65" s="99"/>
      <c r="AC65" s="99"/>
      <c r="AD65" s="99"/>
      <c r="AE65" s="99"/>
      <c r="AF65" s="99"/>
      <c r="AG65" s="99"/>
      <c r="AH65" s="99"/>
    </row>
    <row r="66" spans="3:34">
      <c r="C66" s="3" t="s">
        <v>86</v>
      </c>
      <c r="D66" s="3" t="s">
        <v>106</v>
      </c>
      <c r="E66" s="3" t="s">
        <v>107</v>
      </c>
      <c r="F66" s="3" t="s">
        <v>628</v>
      </c>
      <c r="G66" s="101" t="s">
        <v>524</v>
      </c>
      <c r="H66" s="101" t="s">
        <v>524</v>
      </c>
      <c r="I66" s="101" t="s">
        <v>524</v>
      </c>
      <c r="J66" s="101" t="s">
        <v>524</v>
      </c>
      <c r="K66" s="219" t="s">
        <v>524</v>
      </c>
      <c r="L66" s="219" t="s">
        <v>524</v>
      </c>
      <c r="M66" s="219" t="s">
        <v>524</v>
      </c>
      <c r="N66" s="219" t="s">
        <v>653</v>
      </c>
      <c r="O66" s="219" t="s">
        <v>653</v>
      </c>
      <c r="P66" s="99"/>
      <c r="Q66" s="99"/>
      <c r="R66" s="99"/>
      <c r="S66" s="99"/>
      <c r="T66" s="99"/>
      <c r="U66" s="99"/>
      <c r="V66" s="99"/>
      <c r="W66" s="99"/>
      <c r="X66" s="99"/>
      <c r="Y66" s="99"/>
      <c r="Z66" s="99"/>
      <c r="AA66" s="99"/>
      <c r="AB66" s="99"/>
      <c r="AC66" s="99"/>
      <c r="AD66" s="99"/>
      <c r="AE66" s="99"/>
      <c r="AF66" s="99"/>
      <c r="AG66" s="99"/>
      <c r="AH66" s="99"/>
    </row>
    <row r="67" spans="3:34">
      <c r="C67" s="3" t="s">
        <v>86</v>
      </c>
      <c r="D67" s="3" t="s">
        <v>108</v>
      </c>
      <c r="E67" s="3" t="s">
        <v>109</v>
      </c>
      <c r="F67" s="3" t="s">
        <v>628</v>
      </c>
      <c r="G67" s="101" t="s">
        <v>524</v>
      </c>
      <c r="H67" s="101" t="s">
        <v>524</v>
      </c>
      <c r="I67" s="101" t="s">
        <v>524</v>
      </c>
      <c r="J67" s="101" t="s">
        <v>524</v>
      </c>
      <c r="K67" s="219" t="s">
        <v>524</v>
      </c>
      <c r="L67" s="219" t="s">
        <v>524</v>
      </c>
      <c r="M67" s="219" t="s">
        <v>524</v>
      </c>
      <c r="N67" s="219" t="s">
        <v>653</v>
      </c>
      <c r="O67" s="219" t="s">
        <v>653</v>
      </c>
      <c r="P67" s="99"/>
      <c r="Q67" s="99"/>
      <c r="R67" s="99"/>
      <c r="S67" s="99"/>
      <c r="T67" s="99"/>
      <c r="U67" s="99"/>
      <c r="V67" s="99"/>
      <c r="W67" s="99"/>
      <c r="X67" s="99"/>
      <c r="Y67" s="99"/>
      <c r="Z67" s="99"/>
      <c r="AA67" s="99"/>
      <c r="AB67" s="99"/>
      <c r="AC67" s="99"/>
      <c r="AD67" s="99"/>
      <c r="AE67" s="99"/>
      <c r="AF67" s="99"/>
      <c r="AG67" s="99"/>
      <c r="AH67" s="99"/>
    </row>
    <row r="68" spans="3:34">
      <c r="C68" s="3" t="s">
        <v>86</v>
      </c>
      <c r="D68" s="3" t="s">
        <v>110</v>
      </c>
      <c r="E68" s="3" t="s">
        <v>111</v>
      </c>
      <c r="F68" s="3" t="s">
        <v>628</v>
      </c>
      <c r="G68" s="101" t="s">
        <v>524</v>
      </c>
      <c r="H68" s="101" t="s">
        <v>524</v>
      </c>
      <c r="I68" s="101" t="s">
        <v>524</v>
      </c>
      <c r="J68" s="101" t="s">
        <v>524</v>
      </c>
      <c r="K68" s="219" t="s">
        <v>524</v>
      </c>
      <c r="L68" s="219" t="s">
        <v>524</v>
      </c>
      <c r="M68" s="219" t="s">
        <v>524</v>
      </c>
      <c r="N68" s="219" t="s">
        <v>653</v>
      </c>
      <c r="O68" s="219" t="s">
        <v>653</v>
      </c>
      <c r="P68" s="99"/>
      <c r="Q68" s="99"/>
      <c r="R68" s="99"/>
      <c r="S68" s="99"/>
      <c r="T68" s="99"/>
      <c r="U68" s="99"/>
      <c r="V68" s="99"/>
      <c r="W68" s="99"/>
      <c r="X68" s="99"/>
      <c r="Y68" s="99"/>
      <c r="Z68" s="99"/>
      <c r="AA68" s="99"/>
      <c r="AB68" s="99"/>
      <c r="AC68" s="99"/>
      <c r="AD68" s="99"/>
      <c r="AE68" s="99"/>
      <c r="AF68" s="99"/>
      <c r="AG68" s="99"/>
      <c r="AH68" s="99"/>
    </row>
    <row r="69" spans="3:34">
      <c r="C69" s="3" t="s">
        <v>86</v>
      </c>
      <c r="D69" s="3" t="s">
        <v>112</v>
      </c>
      <c r="E69" s="3" t="s">
        <v>113</v>
      </c>
      <c r="F69" s="3" t="s">
        <v>628</v>
      </c>
      <c r="G69" s="101" t="s">
        <v>524</v>
      </c>
      <c r="H69" s="101" t="s">
        <v>524</v>
      </c>
      <c r="I69" s="101" t="s">
        <v>524</v>
      </c>
      <c r="J69" s="101" t="s">
        <v>524</v>
      </c>
      <c r="K69" s="219" t="s">
        <v>524</v>
      </c>
      <c r="L69" s="219" t="s">
        <v>524</v>
      </c>
      <c r="M69" s="219" t="s">
        <v>524</v>
      </c>
      <c r="N69" s="219" t="s">
        <v>653</v>
      </c>
      <c r="O69" s="219">
        <v>5</v>
      </c>
      <c r="P69" s="99"/>
      <c r="Q69" s="99"/>
      <c r="R69" s="99"/>
      <c r="S69" s="99"/>
      <c r="T69" s="99"/>
      <c r="U69" s="99"/>
      <c r="V69" s="99"/>
      <c r="W69" s="99"/>
      <c r="X69" s="99"/>
      <c r="Y69" s="99"/>
      <c r="Z69" s="99"/>
      <c r="AA69" s="99"/>
      <c r="AB69" s="99"/>
      <c r="AC69" s="99"/>
      <c r="AD69" s="99"/>
      <c r="AE69" s="99"/>
      <c r="AF69" s="99"/>
      <c r="AG69" s="99"/>
      <c r="AH69" s="99"/>
    </row>
    <row r="70" spans="3:34">
      <c r="C70" s="3" t="s">
        <v>86</v>
      </c>
      <c r="D70" s="3" t="s">
        <v>114</v>
      </c>
      <c r="E70" s="3" t="s">
        <v>115</v>
      </c>
      <c r="F70" s="3" t="s">
        <v>628</v>
      </c>
      <c r="G70" s="101" t="s">
        <v>524</v>
      </c>
      <c r="H70" s="101" t="s">
        <v>524</v>
      </c>
      <c r="I70" s="101" t="s">
        <v>524</v>
      </c>
      <c r="J70" s="101" t="s">
        <v>524</v>
      </c>
      <c r="K70" s="219" t="s">
        <v>524</v>
      </c>
      <c r="L70" s="219" t="s">
        <v>524</v>
      </c>
      <c r="M70" s="219" t="s">
        <v>524</v>
      </c>
      <c r="N70" s="219" t="s">
        <v>653</v>
      </c>
      <c r="O70" s="219" t="s">
        <v>653</v>
      </c>
      <c r="P70" s="99"/>
      <c r="Q70" s="99"/>
      <c r="R70" s="99"/>
      <c r="S70" s="99"/>
      <c r="T70" s="99"/>
      <c r="U70" s="99"/>
      <c r="V70" s="99"/>
      <c r="W70" s="99"/>
      <c r="X70" s="99"/>
      <c r="Y70" s="99"/>
      <c r="Z70" s="99"/>
      <c r="AA70" s="99"/>
      <c r="AB70" s="99"/>
      <c r="AC70" s="99"/>
      <c r="AD70" s="99"/>
      <c r="AE70" s="99"/>
      <c r="AF70" s="99"/>
      <c r="AG70" s="99"/>
      <c r="AH70" s="99"/>
    </row>
    <row r="71" spans="3:34">
      <c r="C71" s="3" t="s">
        <v>86</v>
      </c>
      <c r="D71" s="3" t="s">
        <v>116</v>
      </c>
      <c r="E71" s="3" t="s">
        <v>117</v>
      </c>
      <c r="F71" s="3" t="s">
        <v>628</v>
      </c>
      <c r="G71" s="101" t="s">
        <v>524</v>
      </c>
      <c r="H71" s="101" t="s">
        <v>524</v>
      </c>
      <c r="I71" s="101" t="s">
        <v>524</v>
      </c>
      <c r="J71" s="101" t="s">
        <v>524</v>
      </c>
      <c r="K71" s="219" t="s">
        <v>524</v>
      </c>
      <c r="L71" s="219" t="s">
        <v>524</v>
      </c>
      <c r="M71" s="219" t="s">
        <v>524</v>
      </c>
      <c r="N71" s="219" t="s">
        <v>653</v>
      </c>
      <c r="O71" s="219" t="s">
        <v>653</v>
      </c>
      <c r="P71" s="99"/>
      <c r="Q71" s="99"/>
      <c r="R71" s="99"/>
      <c r="S71" s="99"/>
      <c r="T71" s="99"/>
      <c r="U71" s="99"/>
      <c r="V71" s="99"/>
      <c r="W71" s="99"/>
      <c r="X71" s="99"/>
      <c r="Y71" s="99"/>
      <c r="Z71" s="99"/>
      <c r="AA71" s="99"/>
      <c r="AB71" s="99"/>
      <c r="AC71" s="99"/>
      <c r="AD71" s="99"/>
      <c r="AE71" s="99"/>
      <c r="AF71" s="99"/>
      <c r="AG71" s="99"/>
      <c r="AH71" s="99"/>
    </row>
    <row r="72" spans="3:34">
      <c r="C72" s="3" t="s">
        <v>86</v>
      </c>
      <c r="D72" s="3" t="s">
        <v>118</v>
      </c>
      <c r="E72" s="3" t="s">
        <v>119</v>
      </c>
      <c r="F72" s="3" t="s">
        <v>628</v>
      </c>
      <c r="G72" s="101" t="s">
        <v>524</v>
      </c>
      <c r="H72" s="101" t="s">
        <v>524</v>
      </c>
      <c r="I72" s="101" t="s">
        <v>524</v>
      </c>
      <c r="J72" s="101" t="s">
        <v>524</v>
      </c>
      <c r="K72" s="219" t="s">
        <v>524</v>
      </c>
      <c r="L72" s="219" t="s">
        <v>524</v>
      </c>
      <c r="M72" s="219" t="s">
        <v>524</v>
      </c>
      <c r="N72" s="219" t="s">
        <v>653</v>
      </c>
      <c r="O72" s="219" t="s">
        <v>653</v>
      </c>
      <c r="P72" s="99"/>
      <c r="Q72" s="99"/>
      <c r="R72" s="99"/>
      <c r="S72" s="99"/>
      <c r="T72" s="99"/>
      <c r="U72" s="99"/>
      <c r="V72" s="99"/>
      <c r="W72" s="99"/>
      <c r="X72" s="99"/>
      <c r="Y72" s="99"/>
      <c r="Z72" s="99"/>
      <c r="AA72" s="99"/>
      <c r="AB72" s="99"/>
      <c r="AC72" s="99"/>
      <c r="AD72" s="99"/>
      <c r="AE72" s="99"/>
      <c r="AF72" s="99"/>
      <c r="AG72" s="99"/>
      <c r="AH72" s="99"/>
    </row>
    <row r="73" spans="3:34">
      <c r="C73" s="3" t="s">
        <v>86</v>
      </c>
      <c r="D73" s="3" t="s">
        <v>120</v>
      </c>
      <c r="E73" s="3" t="s">
        <v>121</v>
      </c>
      <c r="F73" s="3" t="s">
        <v>628</v>
      </c>
      <c r="G73" s="101" t="s">
        <v>524</v>
      </c>
      <c r="H73" s="101" t="s">
        <v>524</v>
      </c>
      <c r="I73" s="101" t="s">
        <v>524</v>
      </c>
      <c r="J73" s="101" t="s">
        <v>524</v>
      </c>
      <c r="K73" s="219" t="s">
        <v>524</v>
      </c>
      <c r="L73" s="219" t="s">
        <v>524</v>
      </c>
      <c r="M73" s="219" t="s">
        <v>524</v>
      </c>
      <c r="N73" s="219" t="s">
        <v>653</v>
      </c>
      <c r="O73" s="219" t="s">
        <v>653</v>
      </c>
      <c r="P73" s="99"/>
      <c r="Q73" s="99"/>
      <c r="R73" s="99"/>
      <c r="S73" s="99"/>
      <c r="T73" s="99"/>
      <c r="U73" s="99"/>
      <c r="V73" s="99"/>
      <c r="W73" s="99"/>
      <c r="X73" s="99"/>
      <c r="Y73" s="99"/>
      <c r="Z73" s="99"/>
      <c r="AA73" s="99"/>
      <c r="AB73" s="99"/>
      <c r="AC73" s="99"/>
      <c r="AD73" s="99"/>
      <c r="AE73" s="99"/>
      <c r="AF73" s="99"/>
      <c r="AG73" s="99"/>
      <c r="AH73" s="99"/>
    </row>
    <row r="74" spans="3:34">
      <c r="C74" s="3" t="s">
        <v>86</v>
      </c>
      <c r="D74" s="3" t="s">
        <v>122</v>
      </c>
      <c r="E74" s="3" t="s">
        <v>123</v>
      </c>
      <c r="F74" s="3" t="s">
        <v>628</v>
      </c>
      <c r="G74" s="101" t="s">
        <v>524</v>
      </c>
      <c r="H74" s="101" t="s">
        <v>524</v>
      </c>
      <c r="I74" s="101" t="s">
        <v>524</v>
      </c>
      <c r="J74" s="101" t="s">
        <v>524</v>
      </c>
      <c r="K74" s="219" t="s">
        <v>524</v>
      </c>
      <c r="L74" s="219" t="s">
        <v>524</v>
      </c>
      <c r="M74" s="219" t="s">
        <v>524</v>
      </c>
      <c r="N74" s="219" t="s">
        <v>653</v>
      </c>
      <c r="O74" s="219" t="s">
        <v>653</v>
      </c>
      <c r="P74" s="99"/>
      <c r="Q74" s="99"/>
      <c r="R74" s="99"/>
      <c r="S74" s="99"/>
      <c r="T74" s="99"/>
      <c r="U74" s="99"/>
      <c r="V74" s="99"/>
      <c r="W74" s="99"/>
      <c r="X74" s="99"/>
      <c r="Y74" s="99"/>
      <c r="Z74" s="99"/>
      <c r="AA74" s="99"/>
      <c r="AB74" s="99"/>
      <c r="AC74" s="99"/>
      <c r="AD74" s="99"/>
      <c r="AE74" s="99"/>
      <c r="AF74" s="99"/>
      <c r="AG74" s="99"/>
      <c r="AH74" s="99"/>
    </row>
    <row r="75" spans="3:34">
      <c r="C75" s="3" t="s">
        <v>86</v>
      </c>
      <c r="D75" s="3" t="s">
        <v>124</v>
      </c>
      <c r="E75" s="3" t="s">
        <v>125</v>
      </c>
      <c r="F75" s="3" t="s">
        <v>628</v>
      </c>
      <c r="G75" s="101" t="s">
        <v>524</v>
      </c>
      <c r="H75" s="101" t="s">
        <v>524</v>
      </c>
      <c r="I75" s="101" t="s">
        <v>524</v>
      </c>
      <c r="J75" s="101" t="s">
        <v>524</v>
      </c>
      <c r="K75" s="219" t="s">
        <v>524</v>
      </c>
      <c r="L75" s="219" t="s">
        <v>524</v>
      </c>
      <c r="M75" s="219" t="s">
        <v>524</v>
      </c>
      <c r="N75" s="219" t="s">
        <v>653</v>
      </c>
      <c r="O75" s="219">
        <v>10</v>
      </c>
      <c r="P75" s="99"/>
      <c r="Q75" s="99"/>
      <c r="R75" s="99"/>
      <c r="S75" s="99"/>
      <c r="T75" s="99"/>
      <c r="U75" s="99"/>
      <c r="V75" s="99"/>
      <c r="W75" s="99"/>
      <c r="X75" s="99"/>
      <c r="Y75" s="99"/>
      <c r="Z75" s="99"/>
      <c r="AA75" s="99"/>
      <c r="AB75" s="99"/>
      <c r="AC75" s="99"/>
      <c r="AD75" s="99"/>
      <c r="AE75" s="99"/>
      <c r="AF75" s="99"/>
      <c r="AG75" s="99"/>
      <c r="AH75" s="99"/>
    </row>
    <row r="76" spans="3:34">
      <c r="C76" s="3" t="s">
        <v>86</v>
      </c>
      <c r="D76" s="3" t="s">
        <v>126</v>
      </c>
      <c r="E76" s="3" t="s">
        <v>127</v>
      </c>
      <c r="F76" s="3" t="s">
        <v>628</v>
      </c>
      <c r="G76" s="101" t="s">
        <v>524</v>
      </c>
      <c r="H76" s="101" t="s">
        <v>524</v>
      </c>
      <c r="I76" s="101" t="s">
        <v>524</v>
      </c>
      <c r="J76" s="101" t="s">
        <v>524</v>
      </c>
      <c r="K76" s="219" t="s">
        <v>524</v>
      </c>
      <c r="L76" s="219" t="s">
        <v>524</v>
      </c>
      <c r="M76" s="219" t="s">
        <v>524</v>
      </c>
      <c r="N76" s="219" t="s">
        <v>653</v>
      </c>
      <c r="O76" s="219" t="s">
        <v>653</v>
      </c>
      <c r="P76" s="99"/>
      <c r="Q76" s="99"/>
      <c r="R76" s="99"/>
      <c r="S76" s="99"/>
      <c r="T76" s="99"/>
      <c r="U76" s="99"/>
      <c r="V76" s="99"/>
      <c r="W76" s="99"/>
      <c r="X76" s="99"/>
      <c r="Y76" s="99"/>
      <c r="Z76" s="99"/>
      <c r="AA76" s="99"/>
      <c r="AB76" s="99"/>
      <c r="AC76" s="99"/>
      <c r="AD76" s="99"/>
      <c r="AE76" s="99"/>
      <c r="AF76" s="99"/>
      <c r="AG76" s="99"/>
      <c r="AH76" s="99"/>
    </row>
    <row r="77" spans="3:34">
      <c r="C77" s="3" t="s">
        <v>86</v>
      </c>
      <c r="D77" s="3" t="s">
        <v>128</v>
      </c>
      <c r="E77" s="3" t="s">
        <v>129</v>
      </c>
      <c r="F77" s="3" t="s">
        <v>628</v>
      </c>
      <c r="G77" s="101" t="s">
        <v>524</v>
      </c>
      <c r="H77" s="101" t="s">
        <v>524</v>
      </c>
      <c r="I77" s="101" t="s">
        <v>524</v>
      </c>
      <c r="J77" s="101" t="s">
        <v>524</v>
      </c>
      <c r="K77" s="219" t="s">
        <v>524</v>
      </c>
      <c r="L77" s="219" t="s">
        <v>524</v>
      </c>
      <c r="M77" s="219" t="s">
        <v>524</v>
      </c>
      <c r="N77" s="219" t="s">
        <v>653</v>
      </c>
      <c r="O77" s="219" t="s">
        <v>653</v>
      </c>
      <c r="P77" s="99"/>
      <c r="Q77" s="99"/>
      <c r="R77" s="99"/>
      <c r="S77" s="99"/>
      <c r="T77" s="99"/>
      <c r="U77" s="99"/>
      <c r="V77" s="99"/>
      <c r="W77" s="99"/>
      <c r="X77" s="99"/>
      <c r="Y77" s="99"/>
      <c r="Z77" s="99"/>
      <c r="AA77" s="99"/>
      <c r="AB77" s="99"/>
      <c r="AC77" s="99"/>
      <c r="AD77" s="99"/>
      <c r="AE77" s="99"/>
      <c r="AF77" s="99"/>
      <c r="AG77" s="99"/>
      <c r="AH77" s="99"/>
    </row>
    <row r="78" spans="3:34">
      <c r="C78" s="3" t="s">
        <v>86</v>
      </c>
      <c r="D78" s="3" t="s">
        <v>130</v>
      </c>
      <c r="E78" s="3" t="s">
        <v>131</v>
      </c>
      <c r="F78" s="3" t="s">
        <v>628</v>
      </c>
      <c r="G78" s="101" t="s">
        <v>524</v>
      </c>
      <c r="H78" s="101" t="s">
        <v>524</v>
      </c>
      <c r="I78" s="101" t="s">
        <v>524</v>
      </c>
      <c r="J78" s="101" t="s">
        <v>524</v>
      </c>
      <c r="K78" s="219" t="s">
        <v>524</v>
      </c>
      <c r="L78" s="219" t="s">
        <v>524</v>
      </c>
      <c r="M78" s="219" t="s">
        <v>524</v>
      </c>
      <c r="N78" s="219" t="s">
        <v>653</v>
      </c>
      <c r="O78" s="219" t="s">
        <v>653</v>
      </c>
      <c r="P78" s="99"/>
      <c r="Q78" s="99"/>
      <c r="R78" s="99"/>
      <c r="S78" s="99"/>
      <c r="T78" s="99"/>
      <c r="U78" s="99"/>
      <c r="V78" s="99"/>
      <c r="W78" s="99"/>
      <c r="X78" s="99"/>
      <c r="Y78" s="99"/>
      <c r="Z78" s="99"/>
      <c r="AA78" s="99"/>
      <c r="AB78" s="99"/>
      <c r="AC78" s="99"/>
      <c r="AD78" s="99"/>
      <c r="AE78" s="99"/>
      <c r="AF78" s="99"/>
      <c r="AG78" s="99"/>
      <c r="AH78" s="99"/>
    </row>
    <row r="79" spans="3:34">
      <c r="C79" s="3" t="s">
        <v>86</v>
      </c>
      <c r="D79" s="3" t="s">
        <v>132</v>
      </c>
      <c r="E79" s="3" t="s">
        <v>133</v>
      </c>
      <c r="F79" s="3" t="s">
        <v>628</v>
      </c>
      <c r="G79" s="101" t="s">
        <v>524</v>
      </c>
      <c r="H79" s="101" t="s">
        <v>524</v>
      </c>
      <c r="I79" s="101" t="s">
        <v>524</v>
      </c>
      <c r="J79" s="101" t="s">
        <v>524</v>
      </c>
      <c r="K79" s="219" t="s">
        <v>524</v>
      </c>
      <c r="L79" s="219" t="s">
        <v>524</v>
      </c>
      <c r="M79" s="219" t="s">
        <v>524</v>
      </c>
      <c r="N79" s="219">
        <v>15</v>
      </c>
      <c r="O79" s="219" t="s">
        <v>653</v>
      </c>
      <c r="P79" s="99"/>
      <c r="Q79" s="99"/>
      <c r="R79" s="99"/>
      <c r="S79" s="99"/>
      <c r="T79" s="99"/>
      <c r="U79" s="99"/>
      <c r="V79" s="99"/>
      <c r="W79" s="99"/>
      <c r="X79" s="99"/>
      <c r="Y79" s="99"/>
      <c r="Z79" s="99"/>
      <c r="AA79" s="99"/>
      <c r="AB79" s="99"/>
      <c r="AC79" s="99"/>
      <c r="AD79" s="99"/>
      <c r="AE79" s="99"/>
      <c r="AF79" s="99"/>
      <c r="AG79" s="99"/>
      <c r="AH79" s="99"/>
    </row>
    <row r="80" spans="3:34">
      <c r="C80" s="3" t="s">
        <v>86</v>
      </c>
      <c r="D80" s="3" t="s">
        <v>134</v>
      </c>
      <c r="E80" s="3" t="s">
        <v>135</v>
      </c>
      <c r="F80" s="3" t="s">
        <v>628</v>
      </c>
      <c r="G80" s="101" t="s">
        <v>524</v>
      </c>
      <c r="H80" s="101" t="s">
        <v>524</v>
      </c>
      <c r="I80" s="101" t="s">
        <v>524</v>
      </c>
      <c r="J80" s="101" t="s">
        <v>524</v>
      </c>
      <c r="K80" s="219" t="s">
        <v>524</v>
      </c>
      <c r="L80" s="219" t="s">
        <v>524</v>
      </c>
      <c r="M80" s="219" t="s">
        <v>524</v>
      </c>
      <c r="N80" s="219" t="s">
        <v>653</v>
      </c>
      <c r="O80" s="219" t="s">
        <v>653</v>
      </c>
      <c r="P80" s="99"/>
      <c r="Q80" s="99"/>
      <c r="R80" s="99"/>
      <c r="S80" s="99"/>
      <c r="T80" s="99"/>
      <c r="U80" s="99"/>
      <c r="V80" s="99"/>
      <c r="W80" s="99"/>
      <c r="X80" s="99"/>
      <c r="Y80" s="99"/>
      <c r="Z80" s="99"/>
      <c r="AA80" s="99"/>
      <c r="AB80" s="99"/>
      <c r="AC80" s="99"/>
      <c r="AD80" s="99"/>
      <c r="AE80" s="99"/>
      <c r="AF80" s="99"/>
      <c r="AG80" s="99"/>
      <c r="AH80" s="99"/>
    </row>
    <row r="81" spans="3:34">
      <c r="C81" s="3" t="s">
        <v>86</v>
      </c>
      <c r="D81" s="3" t="s">
        <v>136</v>
      </c>
      <c r="E81" s="3" t="s">
        <v>137</v>
      </c>
      <c r="F81" s="3" t="s">
        <v>628</v>
      </c>
      <c r="G81" s="101" t="s">
        <v>524</v>
      </c>
      <c r="H81" s="101" t="s">
        <v>524</v>
      </c>
      <c r="I81" s="101" t="s">
        <v>524</v>
      </c>
      <c r="J81" s="101" t="s">
        <v>524</v>
      </c>
      <c r="K81" s="219" t="s">
        <v>524</v>
      </c>
      <c r="L81" s="219" t="s">
        <v>524</v>
      </c>
      <c r="M81" s="219" t="s">
        <v>524</v>
      </c>
      <c r="N81" s="219" t="s">
        <v>653</v>
      </c>
      <c r="O81" s="219" t="s">
        <v>653</v>
      </c>
      <c r="P81" s="99"/>
      <c r="Q81" s="99"/>
      <c r="R81" s="99"/>
      <c r="S81" s="99"/>
      <c r="T81" s="99"/>
      <c r="U81" s="99"/>
      <c r="V81" s="99"/>
      <c r="W81" s="99"/>
      <c r="X81" s="99"/>
      <c r="Y81" s="99"/>
      <c r="Z81" s="99"/>
      <c r="AA81" s="99"/>
      <c r="AB81" s="99"/>
      <c r="AC81" s="99"/>
      <c r="AD81" s="99"/>
      <c r="AE81" s="99"/>
      <c r="AF81" s="99"/>
      <c r="AG81" s="99"/>
      <c r="AH81" s="99"/>
    </row>
    <row r="82" spans="3:34">
      <c r="C82" s="3" t="s">
        <v>86</v>
      </c>
      <c r="D82" s="3" t="s">
        <v>138</v>
      </c>
      <c r="E82" s="3" t="s">
        <v>139</v>
      </c>
      <c r="F82" s="3" t="s">
        <v>628</v>
      </c>
      <c r="G82" s="101" t="s">
        <v>524</v>
      </c>
      <c r="H82" s="101" t="s">
        <v>524</v>
      </c>
      <c r="I82" s="101" t="s">
        <v>524</v>
      </c>
      <c r="J82" s="101" t="s">
        <v>524</v>
      </c>
      <c r="K82" s="219" t="s">
        <v>524</v>
      </c>
      <c r="L82" s="219" t="s">
        <v>524</v>
      </c>
      <c r="M82" s="219" t="s">
        <v>524</v>
      </c>
      <c r="N82" s="219" t="s">
        <v>653</v>
      </c>
      <c r="O82" s="219" t="s">
        <v>653</v>
      </c>
      <c r="P82" s="99"/>
      <c r="Q82" s="99"/>
      <c r="R82" s="99"/>
      <c r="S82" s="99"/>
      <c r="T82" s="99"/>
      <c r="U82" s="99"/>
      <c r="V82" s="99"/>
      <c r="W82" s="99"/>
      <c r="X82" s="99"/>
      <c r="Y82" s="99"/>
      <c r="Z82" s="99"/>
      <c r="AA82" s="99"/>
      <c r="AB82" s="99"/>
      <c r="AC82" s="99"/>
      <c r="AD82" s="99"/>
      <c r="AE82" s="99"/>
      <c r="AF82" s="99"/>
      <c r="AG82" s="99"/>
      <c r="AH82" s="99"/>
    </row>
    <row r="83" spans="3:34">
      <c r="C83" s="3" t="s">
        <v>86</v>
      </c>
      <c r="D83" s="3" t="s">
        <v>140</v>
      </c>
      <c r="E83" s="3" t="s">
        <v>141</v>
      </c>
      <c r="F83" s="3" t="s">
        <v>628</v>
      </c>
      <c r="G83" s="101" t="s">
        <v>524</v>
      </c>
      <c r="H83" s="101" t="s">
        <v>524</v>
      </c>
      <c r="I83" s="101" t="s">
        <v>524</v>
      </c>
      <c r="J83" s="101" t="s">
        <v>524</v>
      </c>
      <c r="K83" s="219" t="s">
        <v>524</v>
      </c>
      <c r="L83" s="219" t="s">
        <v>524</v>
      </c>
      <c r="M83" s="219" t="s">
        <v>524</v>
      </c>
      <c r="N83" s="219" t="s">
        <v>653</v>
      </c>
      <c r="O83" s="219" t="s">
        <v>653</v>
      </c>
      <c r="P83" s="99"/>
      <c r="Q83" s="99"/>
      <c r="R83" s="99"/>
      <c r="S83" s="99"/>
      <c r="T83" s="99"/>
      <c r="U83" s="99"/>
      <c r="V83" s="99"/>
      <c r="W83" s="99"/>
      <c r="X83" s="99"/>
      <c r="Y83" s="99"/>
      <c r="Z83" s="99"/>
      <c r="AA83" s="99"/>
      <c r="AB83" s="99"/>
      <c r="AC83" s="99"/>
      <c r="AD83" s="99"/>
      <c r="AE83" s="99"/>
      <c r="AF83" s="99"/>
      <c r="AG83" s="99"/>
      <c r="AH83" s="99"/>
    </row>
    <row r="84" spans="3:34">
      <c r="C84" s="3" t="s">
        <v>86</v>
      </c>
      <c r="D84" s="3" t="s">
        <v>142</v>
      </c>
      <c r="E84" s="3" t="s">
        <v>143</v>
      </c>
      <c r="F84" s="3" t="s">
        <v>628</v>
      </c>
      <c r="G84" s="101" t="s">
        <v>524</v>
      </c>
      <c r="H84" s="101" t="s">
        <v>524</v>
      </c>
      <c r="I84" s="101" t="s">
        <v>524</v>
      </c>
      <c r="J84" s="101" t="s">
        <v>524</v>
      </c>
      <c r="K84" s="219" t="s">
        <v>524</v>
      </c>
      <c r="L84" s="219" t="s">
        <v>524</v>
      </c>
      <c r="M84" s="219" t="s">
        <v>524</v>
      </c>
      <c r="N84" s="219" t="s">
        <v>653</v>
      </c>
      <c r="O84" s="219" t="s">
        <v>653</v>
      </c>
      <c r="P84" s="99"/>
      <c r="Q84" s="99"/>
      <c r="R84" s="99"/>
      <c r="S84" s="99"/>
      <c r="T84" s="99"/>
      <c r="U84" s="99"/>
      <c r="V84" s="99"/>
      <c r="W84" s="99"/>
      <c r="X84" s="99"/>
      <c r="Y84" s="99"/>
      <c r="Z84" s="99"/>
      <c r="AA84" s="99"/>
      <c r="AB84" s="99"/>
      <c r="AC84" s="99"/>
      <c r="AD84" s="99"/>
      <c r="AE84" s="99"/>
      <c r="AF84" s="99"/>
      <c r="AG84" s="99"/>
      <c r="AH84" s="99"/>
    </row>
    <row r="85" spans="3:34">
      <c r="C85" s="3" t="s">
        <v>86</v>
      </c>
      <c r="D85" s="3" t="s">
        <v>144</v>
      </c>
      <c r="E85" s="3" t="s">
        <v>145</v>
      </c>
      <c r="F85" s="3" t="s">
        <v>628</v>
      </c>
      <c r="G85" s="101" t="s">
        <v>524</v>
      </c>
      <c r="H85" s="101" t="s">
        <v>524</v>
      </c>
      <c r="I85" s="101" t="s">
        <v>524</v>
      </c>
      <c r="J85" s="101" t="s">
        <v>524</v>
      </c>
      <c r="K85" s="219" t="s">
        <v>524</v>
      </c>
      <c r="L85" s="219" t="s">
        <v>524</v>
      </c>
      <c r="M85" s="219" t="s">
        <v>524</v>
      </c>
      <c r="N85" s="219" t="s">
        <v>653</v>
      </c>
      <c r="O85" s="219" t="s">
        <v>653</v>
      </c>
      <c r="P85" s="99"/>
      <c r="Q85" s="99"/>
      <c r="R85" s="99"/>
      <c r="S85" s="99"/>
      <c r="T85" s="99"/>
      <c r="U85" s="99"/>
      <c r="V85" s="99"/>
      <c r="W85" s="99"/>
      <c r="X85" s="99"/>
      <c r="Y85" s="99"/>
      <c r="Z85" s="99"/>
      <c r="AA85" s="99"/>
      <c r="AB85" s="99"/>
      <c r="AC85" s="99"/>
      <c r="AD85" s="99"/>
      <c r="AE85" s="99"/>
      <c r="AF85" s="99"/>
      <c r="AG85" s="99"/>
      <c r="AH85" s="99"/>
    </row>
    <row r="86" spans="3:34">
      <c r="C86" s="3" t="s">
        <v>86</v>
      </c>
      <c r="D86" s="3" t="s">
        <v>146</v>
      </c>
      <c r="E86" s="3" t="s">
        <v>147</v>
      </c>
      <c r="F86" s="3" t="s">
        <v>628</v>
      </c>
      <c r="G86" s="101" t="s">
        <v>524</v>
      </c>
      <c r="H86" s="101" t="s">
        <v>524</v>
      </c>
      <c r="I86" s="101" t="s">
        <v>524</v>
      </c>
      <c r="J86" s="101" t="s">
        <v>524</v>
      </c>
      <c r="K86" s="219" t="s">
        <v>524</v>
      </c>
      <c r="L86" s="219" t="s">
        <v>524</v>
      </c>
      <c r="M86" s="219" t="s">
        <v>524</v>
      </c>
      <c r="N86" s="219" t="s">
        <v>653</v>
      </c>
      <c r="O86" s="219" t="s">
        <v>653</v>
      </c>
      <c r="P86" s="99"/>
      <c r="Q86" s="99"/>
      <c r="R86" s="99"/>
      <c r="S86" s="99"/>
      <c r="T86" s="99"/>
      <c r="U86" s="99"/>
      <c r="V86" s="99"/>
      <c r="W86" s="99"/>
      <c r="X86" s="99"/>
      <c r="Y86" s="99"/>
      <c r="Z86" s="99"/>
      <c r="AA86" s="99"/>
      <c r="AB86" s="99"/>
      <c r="AC86" s="99"/>
      <c r="AD86" s="99"/>
      <c r="AE86" s="99"/>
      <c r="AF86" s="99"/>
      <c r="AG86" s="99"/>
      <c r="AH86" s="99"/>
    </row>
    <row r="87" spans="3:34">
      <c r="C87" s="3" t="s">
        <v>86</v>
      </c>
      <c r="D87" s="3" t="s">
        <v>148</v>
      </c>
      <c r="E87" s="3" t="s">
        <v>149</v>
      </c>
      <c r="F87" s="3" t="s">
        <v>628</v>
      </c>
      <c r="G87" s="101" t="s">
        <v>524</v>
      </c>
      <c r="H87" s="101" t="s">
        <v>524</v>
      </c>
      <c r="I87" s="101" t="s">
        <v>524</v>
      </c>
      <c r="J87" s="101" t="s">
        <v>524</v>
      </c>
      <c r="K87" s="219" t="s">
        <v>524</v>
      </c>
      <c r="L87" s="219" t="s">
        <v>524</v>
      </c>
      <c r="M87" s="219" t="s">
        <v>524</v>
      </c>
      <c r="N87" s="219" t="s">
        <v>653</v>
      </c>
      <c r="O87" s="219" t="s">
        <v>653</v>
      </c>
      <c r="P87" s="99"/>
      <c r="Q87" s="99"/>
      <c r="R87" s="99"/>
      <c r="S87" s="99"/>
      <c r="T87" s="99"/>
      <c r="U87" s="99"/>
      <c r="V87" s="99"/>
      <c r="W87" s="99"/>
      <c r="X87" s="99"/>
      <c r="Y87" s="99"/>
      <c r="Z87" s="99"/>
      <c r="AA87" s="99"/>
      <c r="AB87" s="99"/>
      <c r="AC87" s="99"/>
      <c r="AD87" s="99"/>
      <c r="AE87" s="99"/>
      <c r="AF87" s="99"/>
      <c r="AG87" s="99"/>
      <c r="AH87" s="99"/>
    </row>
    <row r="88" spans="3:34">
      <c r="C88" s="3" t="s">
        <v>86</v>
      </c>
      <c r="D88" s="3" t="s">
        <v>150</v>
      </c>
      <c r="E88" s="3" t="s">
        <v>151</v>
      </c>
      <c r="F88" s="3" t="s">
        <v>628</v>
      </c>
      <c r="G88" s="101" t="s">
        <v>524</v>
      </c>
      <c r="H88" s="101" t="s">
        <v>524</v>
      </c>
      <c r="I88" s="101" t="s">
        <v>524</v>
      </c>
      <c r="J88" s="101" t="s">
        <v>524</v>
      </c>
      <c r="K88" s="219" t="s">
        <v>524</v>
      </c>
      <c r="L88" s="219" t="s">
        <v>524</v>
      </c>
      <c r="M88" s="219" t="s">
        <v>524</v>
      </c>
      <c r="N88" s="219" t="s">
        <v>653</v>
      </c>
      <c r="O88" s="219" t="s">
        <v>653</v>
      </c>
      <c r="P88" s="99"/>
      <c r="Q88" s="99"/>
      <c r="R88" s="99"/>
      <c r="S88" s="99"/>
      <c r="T88" s="99"/>
      <c r="U88" s="99"/>
      <c r="V88" s="99"/>
      <c r="W88" s="99"/>
      <c r="X88" s="99"/>
      <c r="Y88" s="99"/>
      <c r="Z88" s="99"/>
      <c r="AA88" s="99"/>
      <c r="AB88" s="99"/>
      <c r="AC88" s="99"/>
      <c r="AD88" s="99"/>
      <c r="AE88" s="99"/>
      <c r="AF88" s="99"/>
      <c r="AG88" s="99"/>
      <c r="AH88" s="99"/>
    </row>
    <row r="89" spans="3:34">
      <c r="C89" s="3" t="s">
        <v>86</v>
      </c>
      <c r="D89" s="3" t="s">
        <v>152</v>
      </c>
      <c r="E89" s="3" t="s">
        <v>153</v>
      </c>
      <c r="F89" s="3" t="s">
        <v>628</v>
      </c>
      <c r="G89" s="101" t="s">
        <v>524</v>
      </c>
      <c r="H89" s="101" t="s">
        <v>524</v>
      </c>
      <c r="I89" s="101" t="s">
        <v>524</v>
      </c>
      <c r="J89" s="101" t="s">
        <v>524</v>
      </c>
      <c r="K89" s="219" t="s">
        <v>524</v>
      </c>
      <c r="L89" s="219" t="s">
        <v>524</v>
      </c>
      <c r="M89" s="219" t="s">
        <v>524</v>
      </c>
      <c r="N89" s="219" t="s">
        <v>653</v>
      </c>
      <c r="O89" s="219" t="s">
        <v>653</v>
      </c>
      <c r="P89" s="99"/>
      <c r="Q89" s="99"/>
      <c r="R89" s="99"/>
      <c r="S89" s="99"/>
      <c r="T89" s="99"/>
      <c r="U89" s="99"/>
      <c r="V89" s="99"/>
      <c r="W89" s="99"/>
      <c r="X89" s="99"/>
      <c r="Y89" s="99"/>
      <c r="Z89" s="99"/>
      <c r="AA89" s="99"/>
      <c r="AB89" s="99"/>
      <c r="AC89" s="99"/>
      <c r="AD89" s="99"/>
      <c r="AE89" s="99"/>
      <c r="AF89" s="99"/>
      <c r="AG89" s="99"/>
      <c r="AH89" s="99"/>
    </row>
    <row r="90" spans="3:34">
      <c r="C90" s="3" t="s">
        <v>86</v>
      </c>
      <c r="D90" s="3" t="s">
        <v>154</v>
      </c>
      <c r="E90" s="3" t="s">
        <v>155</v>
      </c>
      <c r="F90" s="3" t="s">
        <v>628</v>
      </c>
      <c r="G90" s="101" t="s">
        <v>524</v>
      </c>
      <c r="H90" s="101" t="s">
        <v>524</v>
      </c>
      <c r="I90" s="101" t="s">
        <v>524</v>
      </c>
      <c r="J90" s="101" t="s">
        <v>524</v>
      </c>
      <c r="K90" s="219" t="s">
        <v>524</v>
      </c>
      <c r="L90" s="219" t="s">
        <v>524</v>
      </c>
      <c r="M90" s="219" t="s">
        <v>524</v>
      </c>
      <c r="N90" s="219" t="s">
        <v>653</v>
      </c>
      <c r="O90" s="219" t="s">
        <v>653</v>
      </c>
      <c r="P90" s="99"/>
      <c r="Q90" s="99"/>
      <c r="R90" s="99"/>
      <c r="S90" s="99"/>
      <c r="T90" s="99"/>
      <c r="U90" s="99"/>
      <c r="V90" s="99"/>
      <c r="W90" s="99"/>
      <c r="X90" s="99"/>
      <c r="Y90" s="99"/>
      <c r="Z90" s="99"/>
      <c r="AA90" s="99"/>
      <c r="AB90" s="99"/>
      <c r="AC90" s="99"/>
      <c r="AD90" s="99"/>
      <c r="AE90" s="99"/>
      <c r="AF90" s="99"/>
      <c r="AG90" s="99"/>
      <c r="AH90" s="99"/>
    </row>
    <row r="91" spans="3:34">
      <c r="C91" s="3" t="s">
        <v>86</v>
      </c>
      <c r="D91" s="3" t="s">
        <v>156</v>
      </c>
      <c r="E91" s="3" t="s">
        <v>157</v>
      </c>
      <c r="F91" s="3" t="s">
        <v>628</v>
      </c>
      <c r="G91" s="101" t="s">
        <v>524</v>
      </c>
      <c r="H91" s="101" t="s">
        <v>524</v>
      </c>
      <c r="I91" s="101" t="s">
        <v>524</v>
      </c>
      <c r="J91" s="101" t="s">
        <v>524</v>
      </c>
      <c r="K91" s="219" t="s">
        <v>524</v>
      </c>
      <c r="L91" s="219" t="s">
        <v>524</v>
      </c>
      <c r="M91" s="219" t="s">
        <v>524</v>
      </c>
      <c r="N91" s="219" t="s">
        <v>653</v>
      </c>
      <c r="O91" s="219">
        <v>30</v>
      </c>
      <c r="P91" s="99"/>
      <c r="Q91" s="99"/>
      <c r="R91" s="99"/>
      <c r="S91" s="99"/>
      <c r="T91" s="99"/>
      <c r="U91" s="99"/>
      <c r="V91" s="99"/>
      <c r="W91" s="99"/>
      <c r="X91" s="99"/>
      <c r="Y91" s="99"/>
      <c r="Z91" s="99"/>
      <c r="AA91" s="99"/>
      <c r="AB91" s="99"/>
      <c r="AC91" s="99"/>
      <c r="AD91" s="99"/>
      <c r="AE91" s="99"/>
      <c r="AF91" s="99"/>
      <c r="AG91" s="99"/>
      <c r="AH91" s="99"/>
    </row>
    <row r="92" spans="3:34">
      <c r="C92" s="3" t="s">
        <v>86</v>
      </c>
      <c r="D92" s="3" t="s">
        <v>158</v>
      </c>
      <c r="E92" s="3" t="s">
        <v>159</v>
      </c>
      <c r="F92" s="3" t="s">
        <v>628</v>
      </c>
      <c r="G92" s="101" t="s">
        <v>524</v>
      </c>
      <c r="H92" s="101" t="s">
        <v>524</v>
      </c>
      <c r="I92" s="101" t="s">
        <v>524</v>
      </c>
      <c r="J92" s="101" t="s">
        <v>524</v>
      </c>
      <c r="K92" s="219" t="s">
        <v>524</v>
      </c>
      <c r="L92" s="219" t="s">
        <v>524</v>
      </c>
      <c r="M92" s="219" t="s">
        <v>524</v>
      </c>
      <c r="N92" s="219" t="s">
        <v>653</v>
      </c>
      <c r="O92" s="219" t="s">
        <v>653</v>
      </c>
      <c r="P92" s="99"/>
      <c r="Q92" s="99"/>
      <c r="R92" s="99"/>
      <c r="S92" s="99"/>
      <c r="T92" s="99"/>
      <c r="U92" s="99"/>
      <c r="V92" s="99"/>
      <c r="W92" s="99"/>
      <c r="X92" s="99"/>
      <c r="Y92" s="99"/>
      <c r="Z92" s="99"/>
      <c r="AA92" s="99"/>
      <c r="AB92" s="99"/>
      <c r="AC92" s="99"/>
      <c r="AD92" s="99"/>
      <c r="AE92" s="99"/>
      <c r="AF92" s="99"/>
      <c r="AG92" s="99"/>
      <c r="AH92" s="99"/>
    </row>
    <row r="93" spans="3:34">
      <c r="C93" s="3" t="s">
        <v>86</v>
      </c>
      <c r="D93" s="3" t="s">
        <v>160</v>
      </c>
      <c r="E93" s="3" t="s">
        <v>161</v>
      </c>
      <c r="F93" s="3" t="s">
        <v>628</v>
      </c>
      <c r="G93" s="101" t="s">
        <v>524</v>
      </c>
      <c r="H93" s="101" t="s">
        <v>524</v>
      </c>
      <c r="I93" s="101" t="s">
        <v>524</v>
      </c>
      <c r="J93" s="101" t="s">
        <v>524</v>
      </c>
      <c r="K93" s="219" t="s">
        <v>524</v>
      </c>
      <c r="L93" s="219" t="s">
        <v>524</v>
      </c>
      <c r="M93" s="219" t="s">
        <v>524</v>
      </c>
      <c r="N93" s="219" t="s">
        <v>653</v>
      </c>
      <c r="O93" s="219">
        <v>5</v>
      </c>
      <c r="P93" s="99"/>
      <c r="Q93" s="99"/>
      <c r="R93" s="99"/>
      <c r="S93" s="99"/>
      <c r="T93" s="99"/>
      <c r="U93" s="99"/>
      <c r="V93" s="99"/>
      <c r="W93" s="99"/>
      <c r="X93" s="99"/>
      <c r="Y93" s="99"/>
      <c r="Z93" s="99"/>
      <c r="AA93" s="99"/>
      <c r="AB93" s="99"/>
      <c r="AC93" s="99"/>
      <c r="AD93" s="99"/>
      <c r="AE93" s="99"/>
      <c r="AF93" s="99"/>
      <c r="AG93" s="99"/>
      <c r="AH93" s="99"/>
    </row>
    <row r="94" spans="3:34">
      <c r="C94" s="3" t="s">
        <v>86</v>
      </c>
      <c r="D94" s="3" t="s">
        <v>162</v>
      </c>
      <c r="E94" s="3" t="s">
        <v>163</v>
      </c>
      <c r="F94" s="3" t="s">
        <v>628</v>
      </c>
      <c r="G94" s="101" t="s">
        <v>524</v>
      </c>
      <c r="H94" s="101" t="s">
        <v>524</v>
      </c>
      <c r="I94" s="101" t="s">
        <v>524</v>
      </c>
      <c r="J94" s="101" t="s">
        <v>524</v>
      </c>
      <c r="K94" s="219" t="s">
        <v>524</v>
      </c>
      <c r="L94" s="219" t="s">
        <v>524</v>
      </c>
      <c r="M94" s="219" t="s">
        <v>524</v>
      </c>
      <c r="N94" s="219" t="s">
        <v>653</v>
      </c>
      <c r="O94" s="219" t="s">
        <v>653</v>
      </c>
      <c r="P94" s="99"/>
      <c r="Q94" s="99"/>
      <c r="R94" s="99"/>
      <c r="S94" s="99"/>
      <c r="T94" s="99"/>
      <c r="U94" s="99"/>
      <c r="V94" s="99"/>
      <c r="W94" s="99"/>
      <c r="X94" s="99"/>
      <c r="Y94" s="99"/>
      <c r="Z94" s="99"/>
      <c r="AA94" s="99"/>
      <c r="AB94" s="99"/>
      <c r="AC94" s="99"/>
      <c r="AD94" s="99"/>
      <c r="AE94" s="99"/>
      <c r="AF94" s="99"/>
      <c r="AG94" s="99"/>
      <c r="AH94" s="99"/>
    </row>
    <row r="95" spans="3:34">
      <c r="C95" s="3" t="s">
        <v>86</v>
      </c>
      <c r="D95" s="3" t="s">
        <v>164</v>
      </c>
      <c r="E95" s="3" t="s">
        <v>165</v>
      </c>
      <c r="F95" s="3" t="s">
        <v>628</v>
      </c>
      <c r="G95" s="101" t="s">
        <v>524</v>
      </c>
      <c r="H95" s="101" t="s">
        <v>524</v>
      </c>
      <c r="I95" s="101" t="s">
        <v>524</v>
      </c>
      <c r="J95" s="101" t="s">
        <v>524</v>
      </c>
      <c r="K95" s="219" t="s">
        <v>524</v>
      </c>
      <c r="L95" s="219" t="s">
        <v>524</v>
      </c>
      <c r="M95" s="219" t="s">
        <v>524</v>
      </c>
      <c r="N95" s="219" t="s">
        <v>653</v>
      </c>
      <c r="O95" s="219" t="s">
        <v>653</v>
      </c>
      <c r="P95" s="99"/>
      <c r="Q95" s="99"/>
      <c r="R95" s="99"/>
      <c r="S95" s="99"/>
      <c r="T95" s="99"/>
      <c r="U95" s="99"/>
      <c r="V95" s="99"/>
      <c r="W95" s="99"/>
      <c r="X95" s="99"/>
      <c r="Y95" s="99"/>
      <c r="Z95" s="99"/>
      <c r="AA95" s="99"/>
      <c r="AB95" s="99"/>
      <c r="AC95" s="99"/>
      <c r="AD95" s="99"/>
      <c r="AE95" s="99"/>
      <c r="AF95" s="99"/>
      <c r="AG95" s="99"/>
      <c r="AH95" s="99"/>
    </row>
    <row r="96" spans="3:34">
      <c r="C96" s="3" t="s">
        <v>86</v>
      </c>
      <c r="D96" s="3" t="s">
        <v>166</v>
      </c>
      <c r="E96" s="3" t="s">
        <v>167</v>
      </c>
      <c r="F96" s="3" t="s">
        <v>628</v>
      </c>
      <c r="G96" s="101" t="s">
        <v>524</v>
      </c>
      <c r="H96" s="101" t="s">
        <v>524</v>
      </c>
      <c r="I96" s="101" t="s">
        <v>524</v>
      </c>
      <c r="J96" s="101" t="s">
        <v>524</v>
      </c>
      <c r="K96" s="219" t="s">
        <v>524</v>
      </c>
      <c r="L96" s="219" t="s">
        <v>524</v>
      </c>
      <c r="M96" s="219" t="s">
        <v>524</v>
      </c>
      <c r="N96" s="219" t="s">
        <v>653</v>
      </c>
      <c r="O96" s="219" t="s">
        <v>653</v>
      </c>
      <c r="P96" s="99"/>
      <c r="Q96" s="99"/>
      <c r="R96" s="99"/>
      <c r="S96" s="99"/>
      <c r="T96" s="99"/>
      <c r="U96" s="99"/>
      <c r="V96" s="99"/>
      <c r="W96" s="99"/>
      <c r="X96" s="99"/>
      <c r="Y96" s="99"/>
      <c r="Z96" s="99"/>
      <c r="AA96" s="99"/>
      <c r="AB96" s="99"/>
      <c r="AC96" s="99"/>
      <c r="AD96" s="99"/>
      <c r="AE96" s="99"/>
      <c r="AF96" s="99"/>
      <c r="AG96" s="99"/>
      <c r="AH96" s="99"/>
    </row>
    <row r="97" spans="3:34">
      <c r="C97" s="3" t="s">
        <v>86</v>
      </c>
      <c r="D97" s="3" t="s">
        <v>168</v>
      </c>
      <c r="E97" s="3" t="s">
        <v>169</v>
      </c>
      <c r="F97" s="3" t="s">
        <v>628</v>
      </c>
      <c r="G97" s="101" t="s">
        <v>524</v>
      </c>
      <c r="H97" s="101" t="s">
        <v>524</v>
      </c>
      <c r="I97" s="101" t="s">
        <v>524</v>
      </c>
      <c r="J97" s="101" t="s">
        <v>524</v>
      </c>
      <c r="K97" s="219" t="s">
        <v>524</v>
      </c>
      <c r="L97" s="219" t="s">
        <v>524</v>
      </c>
      <c r="M97" s="219" t="s">
        <v>524</v>
      </c>
      <c r="N97" s="219" t="s">
        <v>653</v>
      </c>
      <c r="O97" s="219" t="s">
        <v>653</v>
      </c>
      <c r="P97" s="99"/>
      <c r="Q97" s="99"/>
      <c r="R97" s="99"/>
      <c r="S97" s="99"/>
      <c r="T97" s="99"/>
      <c r="U97" s="99"/>
      <c r="V97" s="99"/>
      <c r="W97" s="99"/>
      <c r="X97" s="99"/>
      <c r="Y97" s="99"/>
      <c r="Z97" s="99"/>
      <c r="AA97" s="99"/>
      <c r="AB97" s="99"/>
      <c r="AC97" s="99"/>
      <c r="AD97" s="99"/>
      <c r="AE97" s="99"/>
      <c r="AF97" s="99"/>
      <c r="AG97" s="99"/>
      <c r="AH97" s="99"/>
    </row>
    <row r="98" spans="3:34">
      <c r="C98" s="3" t="s">
        <v>86</v>
      </c>
      <c r="D98" s="3" t="s">
        <v>170</v>
      </c>
      <c r="E98" s="3" t="s">
        <v>171</v>
      </c>
      <c r="F98" s="3" t="s">
        <v>628</v>
      </c>
      <c r="G98" s="101" t="s">
        <v>524</v>
      </c>
      <c r="H98" s="101" t="s">
        <v>524</v>
      </c>
      <c r="I98" s="101" t="s">
        <v>524</v>
      </c>
      <c r="J98" s="101" t="s">
        <v>524</v>
      </c>
      <c r="K98" s="219" t="s">
        <v>524</v>
      </c>
      <c r="L98" s="219" t="s">
        <v>524</v>
      </c>
      <c r="M98" s="219" t="s">
        <v>524</v>
      </c>
      <c r="N98" s="219" t="s">
        <v>653</v>
      </c>
      <c r="O98" s="219" t="s">
        <v>653</v>
      </c>
      <c r="P98" s="99"/>
      <c r="Q98" s="99"/>
      <c r="R98" s="99"/>
      <c r="S98" s="99"/>
      <c r="T98" s="99"/>
      <c r="U98" s="99"/>
      <c r="V98" s="99"/>
      <c r="W98" s="99"/>
      <c r="X98" s="99"/>
      <c r="Y98" s="99"/>
      <c r="Z98" s="99"/>
      <c r="AA98" s="99"/>
      <c r="AB98" s="99"/>
      <c r="AC98" s="99"/>
      <c r="AD98" s="99"/>
      <c r="AE98" s="99"/>
      <c r="AF98" s="99"/>
      <c r="AG98" s="99"/>
      <c r="AH98" s="99"/>
    </row>
    <row r="99" spans="3:34">
      <c r="C99" s="3" t="s">
        <v>86</v>
      </c>
      <c r="D99" s="3" t="s">
        <v>172</v>
      </c>
      <c r="E99" s="3" t="s">
        <v>173</v>
      </c>
      <c r="F99" s="3" t="s">
        <v>628</v>
      </c>
      <c r="G99" s="101" t="s">
        <v>524</v>
      </c>
      <c r="H99" s="101" t="s">
        <v>524</v>
      </c>
      <c r="I99" s="101" t="s">
        <v>524</v>
      </c>
      <c r="J99" s="101" t="s">
        <v>524</v>
      </c>
      <c r="K99" s="219" t="s">
        <v>524</v>
      </c>
      <c r="L99" s="219" t="s">
        <v>524</v>
      </c>
      <c r="M99" s="219" t="s">
        <v>524</v>
      </c>
      <c r="N99" s="219" t="s">
        <v>653</v>
      </c>
      <c r="O99" s="219" t="s">
        <v>653</v>
      </c>
      <c r="P99" s="99"/>
      <c r="Q99" s="99"/>
      <c r="R99" s="99"/>
      <c r="S99" s="99"/>
      <c r="T99" s="99"/>
      <c r="U99" s="99"/>
      <c r="V99" s="99"/>
      <c r="W99" s="99"/>
      <c r="X99" s="99"/>
      <c r="Y99" s="99"/>
      <c r="Z99" s="99"/>
      <c r="AA99" s="99"/>
      <c r="AB99" s="99"/>
      <c r="AC99" s="99"/>
      <c r="AD99" s="99"/>
      <c r="AE99" s="99"/>
      <c r="AF99" s="99"/>
      <c r="AG99" s="99"/>
      <c r="AH99" s="99"/>
    </row>
    <row r="100" spans="3:34">
      <c r="C100" s="3" t="s">
        <v>86</v>
      </c>
      <c r="D100" s="3" t="s">
        <v>174</v>
      </c>
      <c r="E100" s="3" t="s">
        <v>175</v>
      </c>
      <c r="F100" s="3" t="s">
        <v>628</v>
      </c>
      <c r="G100" s="101" t="s">
        <v>524</v>
      </c>
      <c r="H100" s="101" t="s">
        <v>524</v>
      </c>
      <c r="I100" s="101" t="s">
        <v>524</v>
      </c>
      <c r="J100" s="101" t="s">
        <v>524</v>
      </c>
      <c r="K100" s="219" t="s">
        <v>524</v>
      </c>
      <c r="L100" s="219" t="s">
        <v>524</v>
      </c>
      <c r="M100" s="219" t="s">
        <v>524</v>
      </c>
      <c r="N100" s="219" t="s">
        <v>653</v>
      </c>
      <c r="O100" s="219" t="s">
        <v>653</v>
      </c>
      <c r="P100" s="99"/>
      <c r="Q100" s="99"/>
      <c r="R100" s="99"/>
      <c r="S100" s="99"/>
      <c r="T100" s="99"/>
      <c r="U100" s="99"/>
      <c r="V100" s="99"/>
      <c r="W100" s="99"/>
      <c r="X100" s="99"/>
      <c r="Y100" s="99"/>
      <c r="Z100" s="99"/>
      <c r="AA100" s="99"/>
      <c r="AB100" s="99"/>
      <c r="AC100" s="99"/>
      <c r="AD100" s="99"/>
      <c r="AE100" s="99"/>
      <c r="AF100" s="99"/>
      <c r="AG100" s="99"/>
      <c r="AH100" s="99"/>
    </row>
    <row r="101" spans="3:34">
      <c r="C101" s="3" t="s">
        <v>86</v>
      </c>
      <c r="D101" s="3" t="s">
        <v>176</v>
      </c>
      <c r="E101" s="3" t="s">
        <v>177</v>
      </c>
      <c r="F101" s="3" t="s">
        <v>628</v>
      </c>
      <c r="G101" s="101" t="s">
        <v>524</v>
      </c>
      <c r="H101" s="101" t="s">
        <v>524</v>
      </c>
      <c r="I101" s="101" t="s">
        <v>524</v>
      </c>
      <c r="J101" s="101" t="s">
        <v>524</v>
      </c>
      <c r="K101" s="219" t="s">
        <v>524</v>
      </c>
      <c r="L101" s="219" t="s">
        <v>524</v>
      </c>
      <c r="M101" s="219" t="s">
        <v>524</v>
      </c>
      <c r="N101" s="219" t="s">
        <v>653</v>
      </c>
      <c r="O101" s="219" t="s">
        <v>653</v>
      </c>
      <c r="P101" s="99"/>
      <c r="Q101" s="99"/>
      <c r="R101" s="99"/>
      <c r="S101" s="99"/>
      <c r="T101" s="99"/>
      <c r="U101" s="99"/>
      <c r="V101" s="99"/>
      <c r="W101" s="99"/>
      <c r="X101" s="99"/>
      <c r="Y101" s="99"/>
      <c r="Z101" s="99"/>
      <c r="AA101" s="99"/>
      <c r="AB101" s="99"/>
      <c r="AC101" s="99"/>
      <c r="AD101" s="99"/>
      <c r="AE101" s="99"/>
      <c r="AF101" s="99"/>
      <c r="AG101" s="99"/>
      <c r="AH101" s="99"/>
    </row>
    <row r="102" spans="3:34">
      <c r="C102" s="3" t="s">
        <v>86</v>
      </c>
      <c r="D102" s="3" t="s">
        <v>178</v>
      </c>
      <c r="E102" s="3" t="s">
        <v>179</v>
      </c>
      <c r="F102" s="3" t="s">
        <v>628</v>
      </c>
      <c r="G102" s="101" t="s">
        <v>524</v>
      </c>
      <c r="H102" s="101" t="s">
        <v>524</v>
      </c>
      <c r="I102" s="101" t="s">
        <v>524</v>
      </c>
      <c r="J102" s="101" t="s">
        <v>524</v>
      </c>
      <c r="K102" s="219" t="s">
        <v>524</v>
      </c>
      <c r="L102" s="219" t="s">
        <v>524</v>
      </c>
      <c r="M102" s="219" t="s">
        <v>524</v>
      </c>
      <c r="N102" s="219" t="s">
        <v>653</v>
      </c>
      <c r="O102" s="219" t="s">
        <v>653</v>
      </c>
      <c r="P102" s="99"/>
      <c r="Q102" s="99"/>
      <c r="R102" s="99"/>
      <c r="S102" s="99"/>
      <c r="T102" s="99"/>
      <c r="U102" s="99"/>
      <c r="V102" s="99"/>
      <c r="W102" s="99"/>
      <c r="X102" s="99"/>
      <c r="Y102" s="99"/>
      <c r="Z102" s="99"/>
      <c r="AA102" s="99"/>
      <c r="AB102" s="99"/>
      <c r="AC102" s="99"/>
      <c r="AD102" s="99"/>
      <c r="AE102" s="99"/>
      <c r="AF102" s="99"/>
      <c r="AG102" s="99"/>
      <c r="AH102" s="99"/>
    </row>
    <row r="103" spans="3:34">
      <c r="C103" s="3" t="s">
        <v>86</v>
      </c>
      <c r="D103" s="3" t="s">
        <v>180</v>
      </c>
      <c r="E103" s="3" t="s">
        <v>181</v>
      </c>
      <c r="F103" s="3" t="s">
        <v>628</v>
      </c>
      <c r="G103" s="101" t="s">
        <v>524</v>
      </c>
      <c r="H103" s="101" t="s">
        <v>524</v>
      </c>
      <c r="I103" s="101" t="s">
        <v>524</v>
      </c>
      <c r="J103" s="101" t="s">
        <v>524</v>
      </c>
      <c r="K103" s="219" t="s">
        <v>524</v>
      </c>
      <c r="L103" s="219" t="s">
        <v>524</v>
      </c>
      <c r="M103" s="219" t="s">
        <v>524</v>
      </c>
      <c r="N103" s="219" t="s">
        <v>653</v>
      </c>
      <c r="O103" s="219" t="s">
        <v>653</v>
      </c>
      <c r="P103" s="99"/>
      <c r="Q103" s="99"/>
      <c r="R103" s="99"/>
      <c r="S103" s="99"/>
      <c r="T103" s="99"/>
      <c r="U103" s="99"/>
      <c r="V103" s="99"/>
      <c r="W103" s="99"/>
      <c r="X103" s="99"/>
      <c r="Y103" s="99"/>
      <c r="Z103" s="99"/>
      <c r="AA103" s="99"/>
      <c r="AB103" s="99"/>
      <c r="AC103" s="99"/>
      <c r="AD103" s="99"/>
      <c r="AE103" s="99"/>
      <c r="AF103" s="99"/>
      <c r="AG103" s="99"/>
      <c r="AH103" s="99"/>
    </row>
    <row r="104" spans="3:34">
      <c r="C104" s="3" t="s">
        <v>86</v>
      </c>
      <c r="D104" s="3" t="s">
        <v>182</v>
      </c>
      <c r="E104" s="3" t="s">
        <v>183</v>
      </c>
      <c r="F104" s="3" t="s">
        <v>628</v>
      </c>
      <c r="G104" s="101" t="s">
        <v>524</v>
      </c>
      <c r="H104" s="101" t="s">
        <v>524</v>
      </c>
      <c r="I104" s="101" t="s">
        <v>524</v>
      </c>
      <c r="J104" s="101" t="s">
        <v>524</v>
      </c>
      <c r="K104" s="219" t="s">
        <v>524</v>
      </c>
      <c r="L104" s="219" t="s">
        <v>524</v>
      </c>
      <c r="M104" s="219" t="s">
        <v>524</v>
      </c>
      <c r="N104" s="219" t="s">
        <v>653</v>
      </c>
      <c r="O104" s="219" t="s">
        <v>653</v>
      </c>
      <c r="P104" s="99"/>
      <c r="Q104" s="99"/>
      <c r="R104" s="99"/>
      <c r="S104" s="99"/>
      <c r="T104" s="99"/>
      <c r="U104" s="99"/>
      <c r="V104" s="99"/>
      <c r="W104" s="99"/>
      <c r="X104" s="99"/>
      <c r="Y104" s="99"/>
      <c r="Z104" s="99"/>
      <c r="AA104" s="99"/>
      <c r="AB104" s="99"/>
      <c r="AC104" s="99"/>
      <c r="AD104" s="99"/>
      <c r="AE104" s="99"/>
      <c r="AF104" s="99"/>
      <c r="AG104" s="99"/>
      <c r="AH104" s="99"/>
    </row>
    <row r="105" spans="3:34">
      <c r="C105" s="3" t="s">
        <v>86</v>
      </c>
      <c r="D105" s="3" t="s">
        <v>184</v>
      </c>
      <c r="E105" s="3" t="s">
        <v>185</v>
      </c>
      <c r="F105" s="3" t="s">
        <v>628</v>
      </c>
      <c r="G105" s="101" t="s">
        <v>524</v>
      </c>
      <c r="H105" s="101" t="s">
        <v>524</v>
      </c>
      <c r="I105" s="101" t="s">
        <v>524</v>
      </c>
      <c r="J105" s="101" t="s">
        <v>524</v>
      </c>
      <c r="K105" s="219" t="s">
        <v>524</v>
      </c>
      <c r="L105" s="219" t="s">
        <v>524</v>
      </c>
      <c r="M105" s="219" t="s">
        <v>524</v>
      </c>
      <c r="N105" s="219" t="s">
        <v>653</v>
      </c>
      <c r="O105" s="219">
        <v>160</v>
      </c>
      <c r="P105" s="99"/>
      <c r="Q105" s="99"/>
      <c r="R105" s="99"/>
      <c r="S105" s="99"/>
      <c r="T105" s="99"/>
      <c r="U105" s="99"/>
      <c r="V105" s="99"/>
      <c r="W105" s="99"/>
      <c r="X105" s="99"/>
      <c r="Y105" s="99"/>
      <c r="Z105" s="99"/>
      <c r="AA105" s="99"/>
      <c r="AB105" s="99"/>
      <c r="AC105" s="99"/>
      <c r="AD105" s="99"/>
      <c r="AE105" s="99"/>
      <c r="AF105" s="99"/>
      <c r="AG105" s="99"/>
      <c r="AH105" s="99"/>
    </row>
    <row r="106" spans="3:34">
      <c r="C106" s="3" t="s">
        <v>86</v>
      </c>
      <c r="D106" s="3" t="s">
        <v>186</v>
      </c>
      <c r="E106" s="3" t="s">
        <v>187</v>
      </c>
      <c r="F106" s="3" t="s">
        <v>628</v>
      </c>
      <c r="G106" s="101" t="s">
        <v>524</v>
      </c>
      <c r="H106" s="101" t="s">
        <v>524</v>
      </c>
      <c r="I106" s="101" t="s">
        <v>524</v>
      </c>
      <c r="J106" s="101" t="s">
        <v>524</v>
      </c>
      <c r="K106" s="219" t="s">
        <v>524</v>
      </c>
      <c r="L106" s="219" t="s">
        <v>524</v>
      </c>
      <c r="M106" s="219" t="s">
        <v>524</v>
      </c>
      <c r="N106" s="219" t="s">
        <v>653</v>
      </c>
      <c r="O106" s="219">
        <v>85</v>
      </c>
      <c r="P106" s="99"/>
      <c r="Q106" s="99"/>
      <c r="R106" s="99"/>
      <c r="S106" s="99"/>
      <c r="T106" s="99"/>
      <c r="U106" s="99"/>
      <c r="V106" s="99"/>
      <c r="W106" s="99"/>
      <c r="X106" s="99"/>
      <c r="Y106" s="99"/>
      <c r="Z106" s="99"/>
      <c r="AA106" s="99"/>
      <c r="AB106" s="99"/>
      <c r="AC106" s="99"/>
      <c r="AD106" s="99"/>
      <c r="AE106" s="99"/>
      <c r="AF106" s="99"/>
      <c r="AG106" s="99"/>
      <c r="AH106" s="99"/>
    </row>
    <row r="107" spans="3:34">
      <c r="C107" s="3" t="s">
        <v>86</v>
      </c>
      <c r="D107" s="3" t="s">
        <v>188</v>
      </c>
      <c r="E107" s="3" t="s">
        <v>189</v>
      </c>
      <c r="F107" s="3" t="s">
        <v>628</v>
      </c>
      <c r="G107" s="101" t="s">
        <v>524</v>
      </c>
      <c r="H107" s="101" t="s">
        <v>524</v>
      </c>
      <c r="I107" s="101" t="s">
        <v>524</v>
      </c>
      <c r="J107" s="101" t="s">
        <v>524</v>
      </c>
      <c r="K107" s="219" t="s">
        <v>524</v>
      </c>
      <c r="L107" s="219" t="s">
        <v>524</v>
      </c>
      <c r="M107" s="219" t="s">
        <v>524</v>
      </c>
      <c r="N107" s="219" t="s">
        <v>653</v>
      </c>
      <c r="O107" s="219" t="s">
        <v>653</v>
      </c>
      <c r="P107" s="99"/>
      <c r="Q107" s="99"/>
      <c r="R107" s="99"/>
      <c r="S107" s="99"/>
      <c r="T107" s="99"/>
      <c r="U107" s="99"/>
      <c r="V107" s="99"/>
      <c r="W107" s="99"/>
      <c r="X107" s="99"/>
      <c r="Y107" s="99"/>
      <c r="Z107" s="99"/>
      <c r="AA107" s="99"/>
      <c r="AB107" s="99"/>
      <c r="AC107" s="99"/>
      <c r="AD107" s="99"/>
      <c r="AE107" s="99"/>
      <c r="AF107" s="99"/>
      <c r="AG107" s="99"/>
      <c r="AH107" s="99"/>
    </row>
    <row r="108" spans="3:34">
      <c r="C108" s="3" t="s">
        <v>86</v>
      </c>
      <c r="D108" s="3" t="s">
        <v>190</v>
      </c>
      <c r="E108" s="3" t="s">
        <v>191</v>
      </c>
      <c r="F108" s="3" t="s">
        <v>628</v>
      </c>
      <c r="G108" s="101" t="s">
        <v>524</v>
      </c>
      <c r="H108" s="101" t="s">
        <v>524</v>
      </c>
      <c r="I108" s="101" t="s">
        <v>524</v>
      </c>
      <c r="J108" s="101" t="s">
        <v>524</v>
      </c>
      <c r="K108" s="219" t="s">
        <v>524</v>
      </c>
      <c r="L108" s="219" t="s">
        <v>524</v>
      </c>
      <c r="M108" s="219" t="s">
        <v>524</v>
      </c>
      <c r="N108" s="219" t="s">
        <v>653</v>
      </c>
      <c r="O108" s="219" t="s">
        <v>653</v>
      </c>
      <c r="P108" s="99"/>
      <c r="Q108" s="99"/>
      <c r="R108" s="99"/>
      <c r="S108" s="99"/>
      <c r="T108" s="99"/>
      <c r="U108" s="99"/>
      <c r="V108" s="99"/>
      <c r="W108" s="99"/>
      <c r="X108" s="99"/>
      <c r="Y108" s="99"/>
      <c r="Z108" s="99"/>
      <c r="AA108" s="99"/>
      <c r="AB108" s="99"/>
      <c r="AC108" s="99"/>
      <c r="AD108" s="99"/>
      <c r="AE108" s="99"/>
      <c r="AF108" s="99"/>
      <c r="AG108" s="99"/>
      <c r="AH108" s="99"/>
    </row>
    <row r="109" spans="3:34">
      <c r="C109" s="3" t="s">
        <v>86</v>
      </c>
      <c r="D109" s="3" t="s">
        <v>192</v>
      </c>
      <c r="E109" s="3" t="s">
        <v>193</v>
      </c>
      <c r="F109" s="3" t="s">
        <v>628</v>
      </c>
      <c r="G109" s="101" t="s">
        <v>524</v>
      </c>
      <c r="H109" s="101" t="s">
        <v>524</v>
      </c>
      <c r="I109" s="101" t="s">
        <v>524</v>
      </c>
      <c r="J109" s="101" t="s">
        <v>524</v>
      </c>
      <c r="K109" s="219" t="s">
        <v>524</v>
      </c>
      <c r="L109" s="219" t="s">
        <v>524</v>
      </c>
      <c r="M109" s="219" t="s">
        <v>524</v>
      </c>
      <c r="N109" s="219" t="s">
        <v>653</v>
      </c>
      <c r="O109" s="219">
        <v>85</v>
      </c>
      <c r="P109" s="99"/>
      <c r="Q109" s="99"/>
      <c r="R109" s="99"/>
      <c r="S109" s="99"/>
      <c r="T109" s="99"/>
      <c r="U109" s="99"/>
      <c r="V109" s="99"/>
      <c r="W109" s="99"/>
      <c r="X109" s="99"/>
      <c r="Y109" s="99"/>
      <c r="Z109" s="99"/>
      <c r="AA109" s="99"/>
      <c r="AB109" s="99"/>
      <c r="AC109" s="99"/>
      <c r="AD109" s="99"/>
      <c r="AE109" s="99"/>
      <c r="AF109" s="99"/>
      <c r="AG109" s="99"/>
      <c r="AH109" s="99"/>
    </row>
    <row r="110" spans="3:34">
      <c r="C110" s="3" t="s">
        <v>86</v>
      </c>
      <c r="D110" s="3" t="s">
        <v>194</v>
      </c>
      <c r="E110" s="3" t="s">
        <v>195</v>
      </c>
      <c r="F110" s="3" t="s">
        <v>628</v>
      </c>
      <c r="G110" s="101" t="s">
        <v>524</v>
      </c>
      <c r="H110" s="101" t="s">
        <v>524</v>
      </c>
      <c r="I110" s="101" t="s">
        <v>524</v>
      </c>
      <c r="J110" s="101" t="s">
        <v>524</v>
      </c>
      <c r="K110" s="219" t="s">
        <v>524</v>
      </c>
      <c r="L110" s="219" t="s">
        <v>524</v>
      </c>
      <c r="M110" s="219" t="s">
        <v>524</v>
      </c>
      <c r="N110" s="219" t="s">
        <v>653</v>
      </c>
      <c r="O110" s="219">
        <v>710</v>
      </c>
      <c r="P110" s="99"/>
      <c r="Q110" s="99"/>
      <c r="R110" s="99"/>
      <c r="S110" s="99"/>
      <c r="T110" s="99"/>
      <c r="U110" s="99"/>
      <c r="V110" s="99"/>
      <c r="W110" s="99"/>
      <c r="X110" s="99"/>
      <c r="Y110" s="99"/>
      <c r="Z110" s="99"/>
      <c r="AA110" s="99"/>
      <c r="AB110" s="99"/>
      <c r="AC110" s="99"/>
      <c r="AD110" s="99"/>
      <c r="AE110" s="99"/>
      <c r="AF110" s="99"/>
      <c r="AG110" s="99"/>
      <c r="AH110" s="99"/>
    </row>
    <row r="111" spans="3:34">
      <c r="C111" s="3" t="s">
        <v>86</v>
      </c>
      <c r="D111" s="3" t="s">
        <v>196</v>
      </c>
      <c r="E111" s="3" t="s">
        <v>197</v>
      </c>
      <c r="F111" s="3" t="s">
        <v>628</v>
      </c>
      <c r="G111" s="101" t="s">
        <v>524</v>
      </c>
      <c r="H111" s="101" t="s">
        <v>524</v>
      </c>
      <c r="I111" s="101" t="s">
        <v>524</v>
      </c>
      <c r="J111" s="101" t="s">
        <v>524</v>
      </c>
      <c r="K111" s="219" t="s">
        <v>524</v>
      </c>
      <c r="L111" s="219" t="s">
        <v>524</v>
      </c>
      <c r="M111" s="219" t="s">
        <v>524</v>
      </c>
      <c r="N111" s="219" t="s">
        <v>653</v>
      </c>
      <c r="O111" s="219" t="s">
        <v>653</v>
      </c>
      <c r="P111" s="99"/>
      <c r="Q111" s="99"/>
      <c r="R111" s="99"/>
      <c r="S111" s="99"/>
      <c r="T111" s="99"/>
      <c r="U111" s="99"/>
      <c r="V111" s="99"/>
      <c r="W111" s="99"/>
      <c r="X111" s="99"/>
      <c r="Y111" s="99"/>
      <c r="Z111" s="99"/>
      <c r="AA111" s="99"/>
      <c r="AB111" s="99"/>
      <c r="AC111" s="99"/>
      <c r="AD111" s="99"/>
      <c r="AE111" s="99"/>
      <c r="AF111" s="99"/>
      <c r="AG111" s="99"/>
      <c r="AH111" s="99"/>
    </row>
    <row r="112" spans="3:34">
      <c r="C112" s="3" t="s">
        <v>86</v>
      </c>
      <c r="D112" s="3" t="s">
        <v>198</v>
      </c>
      <c r="E112" s="3" t="s">
        <v>199</v>
      </c>
      <c r="F112" s="3" t="s">
        <v>628</v>
      </c>
      <c r="G112" s="101" t="s">
        <v>524</v>
      </c>
      <c r="H112" s="101" t="s">
        <v>524</v>
      </c>
      <c r="I112" s="101" t="s">
        <v>524</v>
      </c>
      <c r="J112" s="101" t="s">
        <v>524</v>
      </c>
      <c r="K112" s="219" t="s">
        <v>524</v>
      </c>
      <c r="L112" s="219" t="s">
        <v>524</v>
      </c>
      <c r="M112" s="219" t="s">
        <v>524</v>
      </c>
      <c r="N112" s="219" t="s">
        <v>653</v>
      </c>
      <c r="O112" s="219" t="s">
        <v>653</v>
      </c>
      <c r="P112" s="99"/>
      <c r="Q112" s="99"/>
      <c r="R112" s="99"/>
      <c r="S112" s="99"/>
      <c r="T112" s="99"/>
      <c r="U112" s="99"/>
      <c r="V112" s="99"/>
      <c r="W112" s="99"/>
      <c r="X112" s="99"/>
      <c r="Y112" s="99"/>
      <c r="Z112" s="99"/>
      <c r="AA112" s="99"/>
      <c r="AB112" s="99"/>
      <c r="AC112" s="99"/>
      <c r="AD112" s="99"/>
      <c r="AE112" s="99"/>
      <c r="AF112" s="99"/>
      <c r="AG112" s="99"/>
      <c r="AH112" s="99"/>
    </row>
    <row r="113" spans="3:34">
      <c r="C113" s="3" t="s">
        <v>86</v>
      </c>
      <c r="D113" s="3" t="s">
        <v>200</v>
      </c>
      <c r="E113" s="3" t="s">
        <v>201</v>
      </c>
      <c r="F113" s="3" t="s">
        <v>628</v>
      </c>
      <c r="G113" s="101" t="s">
        <v>524</v>
      </c>
      <c r="H113" s="101" t="s">
        <v>524</v>
      </c>
      <c r="I113" s="101" t="s">
        <v>524</v>
      </c>
      <c r="J113" s="101" t="s">
        <v>524</v>
      </c>
      <c r="K113" s="219" t="s">
        <v>524</v>
      </c>
      <c r="L113" s="219" t="s">
        <v>524</v>
      </c>
      <c r="M113" s="219" t="s">
        <v>524</v>
      </c>
      <c r="N113" s="219" t="s">
        <v>653</v>
      </c>
      <c r="O113" s="219" t="s">
        <v>653</v>
      </c>
      <c r="P113" s="99"/>
      <c r="Q113" s="99"/>
      <c r="R113" s="99"/>
      <c r="S113" s="99"/>
      <c r="T113" s="99"/>
      <c r="U113" s="99"/>
      <c r="V113" s="99"/>
      <c r="W113" s="99"/>
      <c r="X113" s="99"/>
      <c r="Y113" s="99"/>
      <c r="Z113" s="99"/>
      <c r="AA113" s="99"/>
      <c r="AB113" s="99"/>
      <c r="AC113" s="99"/>
      <c r="AD113" s="99"/>
      <c r="AE113" s="99"/>
      <c r="AF113" s="99"/>
      <c r="AG113" s="99"/>
      <c r="AH113" s="99"/>
    </row>
    <row r="114" spans="3:34">
      <c r="C114" s="3" t="s">
        <v>86</v>
      </c>
      <c r="D114" s="3" t="s">
        <v>202</v>
      </c>
      <c r="E114" s="3" t="s">
        <v>203</v>
      </c>
      <c r="F114" s="3" t="s">
        <v>628</v>
      </c>
      <c r="G114" s="101" t="s">
        <v>524</v>
      </c>
      <c r="H114" s="101" t="s">
        <v>524</v>
      </c>
      <c r="I114" s="101" t="s">
        <v>524</v>
      </c>
      <c r="J114" s="101" t="s">
        <v>524</v>
      </c>
      <c r="K114" s="219" t="s">
        <v>524</v>
      </c>
      <c r="L114" s="219" t="s">
        <v>524</v>
      </c>
      <c r="M114" s="219" t="s">
        <v>524</v>
      </c>
      <c r="N114" s="219" t="s">
        <v>653</v>
      </c>
      <c r="O114" s="219" t="s">
        <v>653</v>
      </c>
      <c r="P114" s="99"/>
      <c r="Q114" s="99"/>
      <c r="R114" s="99"/>
      <c r="S114" s="99"/>
      <c r="T114" s="99"/>
      <c r="U114" s="99"/>
      <c r="V114" s="99"/>
      <c r="W114" s="99"/>
      <c r="X114" s="99"/>
      <c r="Y114" s="99"/>
      <c r="Z114" s="99"/>
      <c r="AA114" s="99"/>
      <c r="AB114" s="99"/>
      <c r="AC114" s="99"/>
      <c r="AD114" s="99"/>
      <c r="AE114" s="99"/>
      <c r="AF114" s="99"/>
      <c r="AG114" s="99"/>
      <c r="AH114" s="99"/>
    </row>
    <row r="115" spans="3:34">
      <c r="C115" s="3" t="s">
        <v>86</v>
      </c>
      <c r="D115" s="3" t="s">
        <v>204</v>
      </c>
      <c r="E115" s="3" t="s">
        <v>205</v>
      </c>
      <c r="F115" s="3" t="s">
        <v>628</v>
      </c>
      <c r="G115" s="101" t="s">
        <v>524</v>
      </c>
      <c r="H115" s="101" t="s">
        <v>524</v>
      </c>
      <c r="I115" s="101" t="s">
        <v>524</v>
      </c>
      <c r="J115" s="101" t="s">
        <v>524</v>
      </c>
      <c r="K115" s="219" t="s">
        <v>524</v>
      </c>
      <c r="L115" s="219" t="s">
        <v>524</v>
      </c>
      <c r="M115" s="219" t="s">
        <v>524</v>
      </c>
      <c r="N115" s="219" t="s">
        <v>653</v>
      </c>
      <c r="O115" s="219">
        <v>30</v>
      </c>
      <c r="P115" s="99"/>
      <c r="Q115" s="99"/>
      <c r="R115" s="99"/>
      <c r="S115" s="99"/>
      <c r="T115" s="99"/>
      <c r="U115" s="99"/>
      <c r="V115" s="99"/>
      <c r="W115" s="99"/>
      <c r="X115" s="99"/>
      <c r="Y115" s="99"/>
      <c r="Z115" s="99"/>
      <c r="AA115" s="99"/>
      <c r="AB115" s="99"/>
      <c r="AC115" s="99"/>
      <c r="AD115" s="99"/>
      <c r="AE115" s="99"/>
      <c r="AF115" s="99"/>
      <c r="AG115" s="99"/>
      <c r="AH115" s="99"/>
    </row>
    <row r="116" spans="3:34">
      <c r="C116" s="3" t="s">
        <v>86</v>
      </c>
      <c r="D116" s="3" t="s">
        <v>206</v>
      </c>
      <c r="E116" s="3" t="s">
        <v>207</v>
      </c>
      <c r="F116" s="3" t="s">
        <v>628</v>
      </c>
      <c r="G116" s="101" t="s">
        <v>524</v>
      </c>
      <c r="H116" s="101" t="s">
        <v>524</v>
      </c>
      <c r="I116" s="101" t="s">
        <v>524</v>
      </c>
      <c r="J116" s="101" t="s">
        <v>524</v>
      </c>
      <c r="K116" s="219" t="s">
        <v>524</v>
      </c>
      <c r="L116" s="219" t="s">
        <v>524</v>
      </c>
      <c r="M116" s="219" t="s">
        <v>524</v>
      </c>
      <c r="N116" s="219" t="s">
        <v>653</v>
      </c>
      <c r="O116" s="219" t="s">
        <v>653</v>
      </c>
      <c r="P116" s="99"/>
      <c r="Q116" s="99"/>
      <c r="R116" s="99"/>
      <c r="S116" s="99"/>
      <c r="T116" s="99"/>
      <c r="U116" s="99"/>
      <c r="V116" s="99"/>
      <c r="W116" s="99"/>
      <c r="X116" s="99"/>
      <c r="Y116" s="99"/>
      <c r="Z116" s="99"/>
      <c r="AA116" s="99"/>
      <c r="AB116" s="99"/>
      <c r="AC116" s="99"/>
      <c r="AD116" s="99"/>
      <c r="AE116" s="99"/>
      <c r="AF116" s="99"/>
      <c r="AG116" s="99"/>
      <c r="AH116" s="99"/>
    </row>
    <row r="117" spans="3:34">
      <c r="C117" s="3" t="s">
        <v>86</v>
      </c>
      <c r="D117" s="3" t="s">
        <v>208</v>
      </c>
      <c r="E117" s="3" t="s">
        <v>209</v>
      </c>
      <c r="F117" s="3" t="s">
        <v>628</v>
      </c>
      <c r="G117" s="101" t="s">
        <v>524</v>
      </c>
      <c r="H117" s="101" t="s">
        <v>524</v>
      </c>
      <c r="I117" s="101" t="s">
        <v>524</v>
      </c>
      <c r="J117" s="101" t="s">
        <v>524</v>
      </c>
      <c r="K117" s="219" t="s">
        <v>524</v>
      </c>
      <c r="L117" s="219" t="s">
        <v>524</v>
      </c>
      <c r="M117" s="219" t="s">
        <v>524</v>
      </c>
      <c r="N117" s="219" t="s">
        <v>653</v>
      </c>
      <c r="O117" s="219" t="s">
        <v>653</v>
      </c>
      <c r="P117" s="99"/>
      <c r="Q117" s="99"/>
      <c r="R117" s="99"/>
      <c r="S117" s="99"/>
      <c r="T117" s="99"/>
      <c r="U117" s="99"/>
      <c r="V117" s="99"/>
      <c r="W117" s="99"/>
      <c r="X117" s="99"/>
      <c r="Y117" s="99"/>
      <c r="Z117" s="99"/>
      <c r="AA117" s="99"/>
      <c r="AB117" s="99"/>
      <c r="AC117" s="99"/>
      <c r="AD117" s="99"/>
      <c r="AE117" s="99"/>
      <c r="AF117" s="99"/>
      <c r="AG117" s="99"/>
      <c r="AH117" s="99"/>
    </row>
    <row r="118" spans="3:34">
      <c r="C118" s="3" t="s">
        <v>86</v>
      </c>
      <c r="D118" s="3" t="s">
        <v>210</v>
      </c>
      <c r="E118" s="3" t="s">
        <v>211</v>
      </c>
      <c r="F118" s="3" t="s">
        <v>628</v>
      </c>
      <c r="G118" s="101" t="s">
        <v>524</v>
      </c>
      <c r="H118" s="101" t="s">
        <v>524</v>
      </c>
      <c r="I118" s="101" t="s">
        <v>524</v>
      </c>
      <c r="J118" s="101" t="s">
        <v>524</v>
      </c>
      <c r="K118" s="219" t="s">
        <v>524</v>
      </c>
      <c r="L118" s="219" t="s">
        <v>524</v>
      </c>
      <c r="M118" s="219" t="s">
        <v>524</v>
      </c>
      <c r="N118" s="219" t="s">
        <v>653</v>
      </c>
      <c r="O118" s="219">
        <v>10</v>
      </c>
      <c r="P118" s="99"/>
      <c r="Q118" s="99"/>
      <c r="R118" s="99"/>
      <c r="S118" s="99"/>
      <c r="T118" s="99"/>
      <c r="U118" s="99"/>
      <c r="V118" s="99"/>
      <c r="W118" s="99"/>
      <c r="X118" s="99"/>
      <c r="Y118" s="99"/>
      <c r="Z118" s="99"/>
      <c r="AA118" s="99"/>
      <c r="AB118" s="99"/>
      <c r="AC118" s="99"/>
      <c r="AD118" s="99"/>
      <c r="AE118" s="99"/>
      <c r="AF118" s="99"/>
      <c r="AG118" s="99"/>
      <c r="AH118" s="99"/>
    </row>
    <row r="119" spans="3:34">
      <c r="C119" s="3" t="s">
        <v>86</v>
      </c>
      <c r="D119" s="3" t="s">
        <v>212</v>
      </c>
      <c r="E119" s="3" t="s">
        <v>213</v>
      </c>
      <c r="F119" s="3" t="s">
        <v>628</v>
      </c>
      <c r="G119" s="101" t="s">
        <v>524</v>
      </c>
      <c r="H119" s="101" t="s">
        <v>524</v>
      </c>
      <c r="I119" s="101" t="s">
        <v>524</v>
      </c>
      <c r="J119" s="101" t="s">
        <v>524</v>
      </c>
      <c r="K119" s="219" t="s">
        <v>524</v>
      </c>
      <c r="L119" s="219" t="s">
        <v>524</v>
      </c>
      <c r="M119" s="219" t="s">
        <v>524</v>
      </c>
      <c r="N119" s="219" t="s">
        <v>653</v>
      </c>
      <c r="O119" s="219" t="s">
        <v>653</v>
      </c>
      <c r="P119" s="99"/>
      <c r="Q119" s="99"/>
      <c r="R119" s="99"/>
      <c r="S119" s="99"/>
      <c r="T119" s="99"/>
      <c r="U119" s="99"/>
      <c r="V119" s="99"/>
      <c r="W119" s="99"/>
      <c r="X119" s="99"/>
      <c r="Y119" s="99"/>
      <c r="Z119" s="99"/>
      <c r="AA119" s="99"/>
      <c r="AB119" s="99"/>
      <c r="AC119" s="99"/>
      <c r="AD119" s="99"/>
      <c r="AE119" s="99"/>
      <c r="AF119" s="99"/>
      <c r="AG119" s="99"/>
      <c r="AH119" s="99"/>
    </row>
    <row r="120" spans="3:34">
      <c r="C120" s="3" t="s">
        <v>86</v>
      </c>
      <c r="D120" s="3" t="s">
        <v>214</v>
      </c>
      <c r="E120" s="3" t="s">
        <v>215</v>
      </c>
      <c r="F120" s="3" t="s">
        <v>628</v>
      </c>
      <c r="G120" s="101" t="s">
        <v>524</v>
      </c>
      <c r="H120" s="101" t="s">
        <v>524</v>
      </c>
      <c r="I120" s="101" t="s">
        <v>524</v>
      </c>
      <c r="J120" s="101" t="s">
        <v>524</v>
      </c>
      <c r="K120" s="219" t="s">
        <v>524</v>
      </c>
      <c r="L120" s="219" t="s">
        <v>524</v>
      </c>
      <c r="M120" s="219" t="s">
        <v>524</v>
      </c>
      <c r="N120" s="219" t="s">
        <v>653</v>
      </c>
      <c r="O120" s="219">
        <v>10</v>
      </c>
      <c r="P120" s="99"/>
      <c r="Q120" s="99"/>
      <c r="R120" s="99"/>
      <c r="S120" s="99"/>
      <c r="T120" s="99"/>
      <c r="U120" s="99"/>
      <c r="V120" s="99"/>
      <c r="W120" s="99"/>
      <c r="X120" s="99"/>
      <c r="Y120" s="99"/>
      <c r="Z120" s="99"/>
      <c r="AA120" s="99"/>
      <c r="AB120" s="99"/>
      <c r="AC120" s="99"/>
      <c r="AD120" s="99"/>
      <c r="AE120" s="99"/>
      <c r="AF120" s="99"/>
      <c r="AG120" s="99"/>
      <c r="AH120" s="99"/>
    </row>
    <row r="121" spans="3:34">
      <c r="C121" s="3" t="s">
        <v>86</v>
      </c>
      <c r="D121" s="3" t="s">
        <v>216</v>
      </c>
      <c r="E121" s="3" t="s">
        <v>217</v>
      </c>
      <c r="F121" s="3" t="s">
        <v>628</v>
      </c>
      <c r="G121" s="101" t="s">
        <v>524</v>
      </c>
      <c r="H121" s="101" t="s">
        <v>524</v>
      </c>
      <c r="I121" s="101" t="s">
        <v>524</v>
      </c>
      <c r="J121" s="101" t="s">
        <v>524</v>
      </c>
      <c r="K121" s="219" t="s">
        <v>524</v>
      </c>
      <c r="L121" s="219" t="s">
        <v>524</v>
      </c>
      <c r="M121" s="219" t="s">
        <v>524</v>
      </c>
      <c r="N121" s="219" t="s">
        <v>653</v>
      </c>
      <c r="O121" s="219">
        <v>10</v>
      </c>
      <c r="P121" s="99"/>
      <c r="Q121" s="99"/>
      <c r="R121" s="99"/>
      <c r="S121" s="99"/>
      <c r="T121" s="99"/>
      <c r="U121" s="99"/>
      <c r="V121" s="99"/>
      <c r="W121" s="99"/>
      <c r="X121" s="99"/>
      <c r="Y121" s="99"/>
      <c r="Z121" s="99"/>
      <c r="AA121" s="99"/>
      <c r="AB121" s="99"/>
      <c r="AC121" s="99"/>
      <c r="AD121" s="99"/>
      <c r="AE121" s="99"/>
      <c r="AF121" s="99"/>
      <c r="AG121" s="99"/>
      <c r="AH121" s="99"/>
    </row>
    <row r="122" spans="3:34">
      <c r="C122" s="3" t="s">
        <v>86</v>
      </c>
      <c r="D122" s="3" t="s">
        <v>218</v>
      </c>
      <c r="E122" s="3" t="s">
        <v>219</v>
      </c>
      <c r="F122" s="3" t="s">
        <v>628</v>
      </c>
      <c r="G122" s="101" t="s">
        <v>524</v>
      </c>
      <c r="H122" s="101" t="s">
        <v>524</v>
      </c>
      <c r="I122" s="101" t="s">
        <v>524</v>
      </c>
      <c r="J122" s="101" t="s">
        <v>524</v>
      </c>
      <c r="K122" s="219" t="s">
        <v>524</v>
      </c>
      <c r="L122" s="219" t="s">
        <v>524</v>
      </c>
      <c r="M122" s="219" t="s">
        <v>524</v>
      </c>
      <c r="N122" s="219" t="s">
        <v>653</v>
      </c>
      <c r="O122" s="219">
        <v>85</v>
      </c>
      <c r="P122" s="99"/>
      <c r="Q122" s="99"/>
      <c r="R122" s="99"/>
      <c r="S122" s="99"/>
      <c r="T122" s="99"/>
      <c r="U122" s="99"/>
      <c r="V122" s="99"/>
      <c r="W122" s="99"/>
      <c r="X122" s="99"/>
      <c r="Y122" s="99"/>
      <c r="Z122" s="99"/>
      <c r="AA122" s="99"/>
      <c r="AB122" s="99"/>
      <c r="AC122" s="99"/>
      <c r="AD122" s="99"/>
      <c r="AE122" s="99"/>
      <c r="AF122" s="99"/>
      <c r="AG122" s="99"/>
      <c r="AH122" s="99"/>
    </row>
    <row r="123" spans="3:34">
      <c r="C123" s="3" t="s">
        <v>86</v>
      </c>
      <c r="D123" s="3" t="s">
        <v>220</v>
      </c>
      <c r="E123" s="3" t="s">
        <v>221</v>
      </c>
      <c r="F123" s="3" t="s">
        <v>628</v>
      </c>
      <c r="G123" s="101" t="s">
        <v>524</v>
      </c>
      <c r="H123" s="101" t="s">
        <v>524</v>
      </c>
      <c r="I123" s="101" t="s">
        <v>524</v>
      </c>
      <c r="J123" s="101" t="s">
        <v>524</v>
      </c>
      <c r="K123" s="219" t="s">
        <v>524</v>
      </c>
      <c r="L123" s="219" t="s">
        <v>524</v>
      </c>
      <c r="M123" s="219" t="s">
        <v>524</v>
      </c>
      <c r="N123" s="219" t="s">
        <v>653</v>
      </c>
      <c r="O123" s="219" t="s">
        <v>653</v>
      </c>
      <c r="P123" s="99"/>
      <c r="Q123" s="99"/>
      <c r="R123" s="99"/>
      <c r="S123" s="99"/>
      <c r="T123" s="99"/>
      <c r="U123" s="99"/>
      <c r="V123" s="99"/>
      <c r="W123" s="99"/>
      <c r="X123" s="99"/>
      <c r="Y123" s="99"/>
      <c r="Z123" s="99"/>
      <c r="AA123" s="99"/>
      <c r="AB123" s="99"/>
      <c r="AC123" s="99"/>
      <c r="AD123" s="99"/>
      <c r="AE123" s="99"/>
      <c r="AF123" s="99"/>
      <c r="AG123" s="99"/>
      <c r="AH123" s="99"/>
    </row>
    <row r="124" spans="3:34">
      <c r="C124" s="3" t="s">
        <v>86</v>
      </c>
      <c r="D124" s="3" t="s">
        <v>222</v>
      </c>
      <c r="E124" s="3" t="s">
        <v>223</v>
      </c>
      <c r="F124" s="3" t="s">
        <v>628</v>
      </c>
      <c r="G124" s="101" t="s">
        <v>524</v>
      </c>
      <c r="H124" s="101" t="s">
        <v>524</v>
      </c>
      <c r="I124" s="101" t="s">
        <v>524</v>
      </c>
      <c r="J124" s="101" t="s">
        <v>524</v>
      </c>
      <c r="K124" s="219" t="s">
        <v>524</v>
      </c>
      <c r="L124" s="219" t="s">
        <v>524</v>
      </c>
      <c r="M124" s="219" t="s">
        <v>524</v>
      </c>
      <c r="N124" s="219" t="s">
        <v>653</v>
      </c>
      <c r="O124" s="219" t="s">
        <v>653</v>
      </c>
      <c r="P124" s="99"/>
      <c r="Q124" s="99"/>
      <c r="R124" s="99"/>
      <c r="S124" s="99"/>
      <c r="T124" s="99"/>
      <c r="U124" s="99"/>
      <c r="V124" s="99"/>
      <c r="W124" s="99"/>
      <c r="X124" s="99"/>
      <c r="Y124" s="99"/>
      <c r="Z124" s="99"/>
      <c r="AA124" s="99"/>
      <c r="AB124" s="99"/>
      <c r="AC124" s="99"/>
      <c r="AD124" s="99"/>
      <c r="AE124" s="99"/>
      <c r="AF124" s="99"/>
      <c r="AG124" s="99"/>
      <c r="AH124" s="99"/>
    </row>
    <row r="125" spans="3:34">
      <c r="C125" s="3" t="s">
        <v>86</v>
      </c>
      <c r="D125" s="3" t="s">
        <v>224</v>
      </c>
      <c r="E125" s="3" t="s">
        <v>225</v>
      </c>
      <c r="F125" s="3" t="s">
        <v>628</v>
      </c>
      <c r="G125" s="101" t="s">
        <v>524</v>
      </c>
      <c r="H125" s="101" t="s">
        <v>524</v>
      </c>
      <c r="I125" s="101" t="s">
        <v>524</v>
      </c>
      <c r="J125" s="101" t="s">
        <v>524</v>
      </c>
      <c r="K125" s="219" t="s">
        <v>524</v>
      </c>
      <c r="L125" s="219" t="s">
        <v>524</v>
      </c>
      <c r="M125" s="219" t="s">
        <v>524</v>
      </c>
      <c r="N125" s="219" t="s">
        <v>653</v>
      </c>
      <c r="O125" s="219">
        <v>155</v>
      </c>
      <c r="P125" s="99"/>
      <c r="Q125" s="99"/>
      <c r="R125" s="99"/>
      <c r="S125" s="99"/>
      <c r="T125" s="99"/>
      <c r="U125" s="99"/>
      <c r="V125" s="99"/>
      <c r="W125" s="99"/>
      <c r="X125" s="99"/>
      <c r="Y125" s="99"/>
      <c r="Z125" s="99"/>
      <c r="AA125" s="99"/>
      <c r="AB125" s="99"/>
      <c r="AC125" s="99"/>
      <c r="AD125" s="99"/>
      <c r="AE125" s="99"/>
      <c r="AF125" s="99"/>
      <c r="AG125" s="99"/>
      <c r="AH125" s="99"/>
    </row>
    <row r="126" spans="3:34">
      <c r="C126" s="3" t="s">
        <v>88</v>
      </c>
      <c r="D126" s="3" t="s">
        <v>226</v>
      </c>
      <c r="E126" s="3" t="s">
        <v>227</v>
      </c>
      <c r="F126" s="3" t="s">
        <v>628</v>
      </c>
      <c r="G126" s="101" t="s">
        <v>524</v>
      </c>
      <c r="H126" s="101" t="s">
        <v>524</v>
      </c>
      <c r="I126" s="101" t="s">
        <v>524</v>
      </c>
      <c r="J126" s="101" t="s">
        <v>524</v>
      </c>
      <c r="K126" s="219" t="s">
        <v>524</v>
      </c>
      <c r="L126" s="219" t="s">
        <v>524</v>
      </c>
      <c r="M126" s="219" t="s">
        <v>524</v>
      </c>
      <c r="N126" s="219" t="s">
        <v>653</v>
      </c>
      <c r="O126" s="219" t="s">
        <v>653</v>
      </c>
      <c r="P126" s="99"/>
      <c r="Q126" s="99"/>
      <c r="R126" s="99"/>
      <c r="S126" s="99"/>
      <c r="T126" s="99"/>
      <c r="U126" s="99"/>
      <c r="V126" s="99"/>
      <c r="W126" s="99"/>
      <c r="X126" s="99"/>
      <c r="Y126" s="99"/>
      <c r="Z126" s="99"/>
      <c r="AA126" s="99"/>
      <c r="AB126" s="99"/>
      <c r="AC126" s="99"/>
      <c r="AD126" s="99"/>
      <c r="AE126" s="99"/>
      <c r="AF126" s="99"/>
      <c r="AG126" s="99"/>
      <c r="AH126" s="99"/>
    </row>
    <row r="127" spans="3:34">
      <c r="C127" s="3" t="s">
        <v>88</v>
      </c>
      <c r="D127" s="3" t="s">
        <v>228</v>
      </c>
      <c r="E127" s="3" t="s">
        <v>229</v>
      </c>
      <c r="F127" s="3" t="s">
        <v>628</v>
      </c>
      <c r="G127" s="101" t="s">
        <v>524</v>
      </c>
      <c r="H127" s="101" t="s">
        <v>524</v>
      </c>
      <c r="I127" s="101" t="s">
        <v>524</v>
      </c>
      <c r="J127" s="101" t="s">
        <v>524</v>
      </c>
      <c r="K127" s="219" t="s">
        <v>524</v>
      </c>
      <c r="L127" s="219" t="s">
        <v>524</v>
      </c>
      <c r="M127" s="219" t="s">
        <v>524</v>
      </c>
      <c r="N127" s="219" t="s">
        <v>653</v>
      </c>
      <c r="O127" s="219">
        <v>20</v>
      </c>
      <c r="P127" s="99"/>
      <c r="Q127" s="99"/>
      <c r="R127" s="99"/>
      <c r="S127" s="99"/>
      <c r="T127" s="99"/>
      <c r="U127" s="99"/>
      <c r="V127" s="99"/>
      <c r="W127" s="99"/>
      <c r="X127" s="99"/>
      <c r="Y127" s="99"/>
      <c r="Z127" s="99"/>
      <c r="AA127" s="99"/>
      <c r="AB127" s="99"/>
      <c r="AC127" s="99"/>
      <c r="AD127" s="99"/>
      <c r="AE127" s="99"/>
      <c r="AF127" s="99"/>
      <c r="AG127" s="99"/>
      <c r="AH127" s="99"/>
    </row>
    <row r="128" spans="3:34">
      <c r="C128" s="3" t="s">
        <v>88</v>
      </c>
      <c r="D128" s="3" t="s">
        <v>230</v>
      </c>
      <c r="E128" s="3" t="s">
        <v>231</v>
      </c>
      <c r="F128" s="3" t="s">
        <v>628</v>
      </c>
      <c r="G128" s="101" t="s">
        <v>524</v>
      </c>
      <c r="H128" s="101" t="s">
        <v>524</v>
      </c>
      <c r="I128" s="101" t="s">
        <v>524</v>
      </c>
      <c r="J128" s="101" t="s">
        <v>524</v>
      </c>
      <c r="K128" s="219" t="s">
        <v>524</v>
      </c>
      <c r="L128" s="219" t="s">
        <v>524</v>
      </c>
      <c r="M128" s="219" t="s">
        <v>524</v>
      </c>
      <c r="N128" s="219" t="s">
        <v>653</v>
      </c>
      <c r="O128" s="219" t="s">
        <v>653</v>
      </c>
      <c r="P128" s="99"/>
      <c r="Q128" s="99"/>
      <c r="R128" s="99"/>
      <c r="S128" s="99"/>
      <c r="T128" s="99"/>
      <c r="U128" s="99"/>
      <c r="V128" s="99"/>
      <c r="W128" s="99"/>
      <c r="X128" s="99"/>
      <c r="Y128" s="99"/>
      <c r="Z128" s="99"/>
      <c r="AA128" s="99"/>
      <c r="AB128" s="99"/>
      <c r="AC128" s="99"/>
      <c r="AD128" s="99"/>
      <c r="AE128" s="99"/>
      <c r="AF128" s="99"/>
      <c r="AG128" s="99"/>
      <c r="AH128" s="99"/>
    </row>
    <row r="129" spans="3:34">
      <c r="C129" s="3" t="s">
        <v>88</v>
      </c>
      <c r="D129" s="3" t="s">
        <v>232</v>
      </c>
      <c r="E129" s="3" t="s">
        <v>233</v>
      </c>
      <c r="F129" s="3" t="s">
        <v>628</v>
      </c>
      <c r="G129" s="101" t="s">
        <v>524</v>
      </c>
      <c r="H129" s="101" t="s">
        <v>524</v>
      </c>
      <c r="I129" s="101" t="s">
        <v>524</v>
      </c>
      <c r="J129" s="101" t="s">
        <v>524</v>
      </c>
      <c r="K129" s="219" t="s">
        <v>524</v>
      </c>
      <c r="L129" s="219" t="s">
        <v>524</v>
      </c>
      <c r="M129" s="219" t="s">
        <v>524</v>
      </c>
      <c r="N129" s="219" t="s">
        <v>653</v>
      </c>
      <c r="O129" s="219" t="s">
        <v>653</v>
      </c>
      <c r="P129" s="99"/>
      <c r="Q129" s="99"/>
      <c r="R129" s="99"/>
      <c r="S129" s="99"/>
      <c r="T129" s="99"/>
      <c r="U129" s="99"/>
      <c r="V129" s="99"/>
      <c r="W129" s="99"/>
      <c r="X129" s="99"/>
      <c r="Y129" s="99"/>
      <c r="Z129" s="99"/>
      <c r="AA129" s="99"/>
      <c r="AB129" s="99"/>
      <c r="AC129" s="99"/>
      <c r="AD129" s="99"/>
      <c r="AE129" s="99"/>
      <c r="AF129" s="99"/>
      <c r="AG129" s="99"/>
      <c r="AH129" s="99"/>
    </row>
    <row r="130" spans="3:34">
      <c r="C130" s="3" t="s">
        <v>88</v>
      </c>
      <c r="D130" s="3" t="s">
        <v>234</v>
      </c>
      <c r="E130" s="3" t="s">
        <v>235</v>
      </c>
      <c r="F130" s="3" t="s">
        <v>628</v>
      </c>
      <c r="G130" s="101" t="s">
        <v>524</v>
      </c>
      <c r="H130" s="101" t="s">
        <v>524</v>
      </c>
      <c r="I130" s="101" t="s">
        <v>524</v>
      </c>
      <c r="J130" s="101" t="s">
        <v>524</v>
      </c>
      <c r="K130" s="219" t="s">
        <v>524</v>
      </c>
      <c r="L130" s="219" t="s">
        <v>524</v>
      </c>
      <c r="M130" s="219" t="s">
        <v>524</v>
      </c>
      <c r="N130" s="219" t="s">
        <v>653</v>
      </c>
      <c r="O130" s="219" t="s">
        <v>653</v>
      </c>
      <c r="P130" s="99"/>
      <c r="Q130" s="99"/>
      <c r="R130" s="99"/>
      <c r="S130" s="99"/>
      <c r="T130" s="99"/>
      <c r="U130" s="99"/>
      <c r="V130" s="99"/>
      <c r="W130" s="99"/>
      <c r="X130" s="99"/>
      <c r="Y130" s="99"/>
      <c r="Z130" s="99"/>
      <c r="AA130" s="99"/>
      <c r="AB130" s="99"/>
      <c r="AC130" s="99"/>
      <c r="AD130" s="99"/>
      <c r="AE130" s="99"/>
      <c r="AF130" s="99"/>
      <c r="AG130" s="99"/>
      <c r="AH130" s="99"/>
    </row>
    <row r="131" spans="3:34">
      <c r="C131" s="3" t="s">
        <v>88</v>
      </c>
      <c r="D131" s="3" t="s">
        <v>236</v>
      </c>
      <c r="E131" s="3" t="s">
        <v>237</v>
      </c>
      <c r="F131" s="3" t="s">
        <v>628</v>
      </c>
      <c r="G131" s="101" t="s">
        <v>524</v>
      </c>
      <c r="H131" s="101" t="s">
        <v>524</v>
      </c>
      <c r="I131" s="101" t="s">
        <v>524</v>
      </c>
      <c r="J131" s="101" t="s">
        <v>524</v>
      </c>
      <c r="K131" s="219" t="s">
        <v>524</v>
      </c>
      <c r="L131" s="219" t="s">
        <v>524</v>
      </c>
      <c r="M131" s="219" t="s">
        <v>524</v>
      </c>
      <c r="N131" s="219" t="s">
        <v>653</v>
      </c>
      <c r="O131" s="219" t="s">
        <v>653</v>
      </c>
      <c r="P131" s="99"/>
      <c r="Q131" s="99"/>
      <c r="R131" s="99"/>
      <c r="S131" s="99"/>
      <c r="T131" s="99"/>
      <c r="U131" s="99"/>
      <c r="V131" s="99"/>
      <c r="W131" s="99"/>
      <c r="X131" s="99"/>
      <c r="Y131" s="99"/>
      <c r="Z131" s="99"/>
      <c r="AA131" s="99"/>
      <c r="AB131" s="99"/>
      <c r="AC131" s="99"/>
      <c r="AD131" s="99"/>
      <c r="AE131" s="99"/>
      <c r="AF131" s="99"/>
      <c r="AG131" s="99"/>
      <c r="AH131" s="99"/>
    </row>
    <row r="132" spans="3:34">
      <c r="C132" s="3" t="s">
        <v>88</v>
      </c>
      <c r="D132" s="3" t="s">
        <v>238</v>
      </c>
      <c r="E132" s="3" t="s">
        <v>239</v>
      </c>
      <c r="F132" s="3" t="s">
        <v>628</v>
      </c>
      <c r="G132" s="101" t="s">
        <v>524</v>
      </c>
      <c r="H132" s="101" t="s">
        <v>524</v>
      </c>
      <c r="I132" s="101" t="s">
        <v>524</v>
      </c>
      <c r="J132" s="101" t="s">
        <v>524</v>
      </c>
      <c r="K132" s="219" t="s">
        <v>524</v>
      </c>
      <c r="L132" s="219" t="s">
        <v>524</v>
      </c>
      <c r="M132" s="219" t="s">
        <v>524</v>
      </c>
      <c r="N132" s="219" t="s">
        <v>653</v>
      </c>
      <c r="O132" s="219" t="s">
        <v>653</v>
      </c>
      <c r="P132" s="99"/>
      <c r="Q132" s="99"/>
      <c r="R132" s="99"/>
      <c r="S132" s="99"/>
      <c r="T132" s="99"/>
      <c r="U132" s="99"/>
      <c r="V132" s="99"/>
      <c r="W132" s="99"/>
      <c r="X132" s="99"/>
      <c r="Y132" s="99"/>
      <c r="Z132" s="99"/>
      <c r="AA132" s="99"/>
      <c r="AB132" s="99"/>
      <c r="AC132" s="99"/>
      <c r="AD132" s="99"/>
      <c r="AE132" s="99"/>
      <c r="AF132" s="99"/>
      <c r="AG132" s="99"/>
      <c r="AH132" s="99"/>
    </row>
    <row r="133" spans="3:34">
      <c r="C133" s="3" t="s">
        <v>88</v>
      </c>
      <c r="D133" s="3" t="s">
        <v>240</v>
      </c>
      <c r="E133" s="3" t="s">
        <v>241</v>
      </c>
      <c r="F133" s="3" t="s">
        <v>628</v>
      </c>
      <c r="G133" s="101" t="s">
        <v>524</v>
      </c>
      <c r="H133" s="101" t="s">
        <v>524</v>
      </c>
      <c r="I133" s="101" t="s">
        <v>524</v>
      </c>
      <c r="J133" s="101" t="s">
        <v>524</v>
      </c>
      <c r="K133" s="219" t="s">
        <v>524</v>
      </c>
      <c r="L133" s="219" t="s">
        <v>524</v>
      </c>
      <c r="M133" s="219" t="s">
        <v>524</v>
      </c>
      <c r="N133" s="219" t="s">
        <v>653</v>
      </c>
      <c r="O133" s="219" t="s">
        <v>653</v>
      </c>
      <c r="P133" s="99"/>
      <c r="Q133" s="99"/>
      <c r="R133" s="99"/>
      <c r="S133" s="99"/>
      <c r="T133" s="99"/>
      <c r="U133" s="99"/>
      <c r="V133" s="99"/>
      <c r="W133" s="99"/>
      <c r="X133" s="99"/>
      <c r="Y133" s="99"/>
      <c r="Z133" s="99"/>
      <c r="AA133" s="99"/>
      <c r="AB133" s="99"/>
      <c r="AC133" s="99"/>
      <c r="AD133" s="99"/>
      <c r="AE133" s="99"/>
      <c r="AF133" s="99"/>
      <c r="AG133" s="99"/>
      <c r="AH133" s="99"/>
    </row>
    <row r="134" spans="3:34">
      <c r="C134" s="3" t="s">
        <v>88</v>
      </c>
      <c r="D134" s="3" t="s">
        <v>242</v>
      </c>
      <c r="E134" s="3" t="s">
        <v>243</v>
      </c>
      <c r="F134" s="3" t="s">
        <v>628</v>
      </c>
      <c r="G134" s="101" t="s">
        <v>524</v>
      </c>
      <c r="H134" s="101" t="s">
        <v>524</v>
      </c>
      <c r="I134" s="101" t="s">
        <v>524</v>
      </c>
      <c r="J134" s="101" t="s">
        <v>524</v>
      </c>
      <c r="K134" s="219" t="s">
        <v>524</v>
      </c>
      <c r="L134" s="219" t="s">
        <v>524</v>
      </c>
      <c r="M134" s="219" t="s">
        <v>524</v>
      </c>
      <c r="N134" s="219">
        <v>50</v>
      </c>
      <c r="O134" s="219">
        <v>115</v>
      </c>
      <c r="P134" s="99"/>
      <c r="Q134" s="99"/>
      <c r="R134" s="99"/>
      <c r="S134" s="99"/>
      <c r="T134" s="99"/>
      <c r="U134" s="99"/>
      <c r="V134" s="99"/>
      <c r="W134" s="99"/>
      <c r="X134" s="99"/>
      <c r="Y134" s="99"/>
      <c r="Z134" s="99"/>
      <c r="AA134" s="99"/>
      <c r="AB134" s="99"/>
      <c r="AC134" s="99"/>
      <c r="AD134" s="99"/>
      <c r="AE134" s="99"/>
      <c r="AF134" s="99"/>
      <c r="AG134" s="99"/>
      <c r="AH134" s="99"/>
    </row>
    <row r="135" spans="3:34">
      <c r="C135" s="3" t="s">
        <v>88</v>
      </c>
      <c r="D135" s="3" t="s">
        <v>244</v>
      </c>
      <c r="E135" s="3" t="s">
        <v>245</v>
      </c>
      <c r="F135" s="3" t="s">
        <v>628</v>
      </c>
      <c r="G135" s="101" t="s">
        <v>524</v>
      </c>
      <c r="H135" s="101" t="s">
        <v>524</v>
      </c>
      <c r="I135" s="101" t="s">
        <v>524</v>
      </c>
      <c r="J135" s="101" t="s">
        <v>524</v>
      </c>
      <c r="K135" s="219" t="s">
        <v>524</v>
      </c>
      <c r="L135" s="219" t="s">
        <v>524</v>
      </c>
      <c r="M135" s="219" t="s">
        <v>524</v>
      </c>
      <c r="N135" s="219" t="s">
        <v>653</v>
      </c>
      <c r="O135" s="219" t="s">
        <v>653</v>
      </c>
      <c r="P135" s="99"/>
      <c r="Q135" s="99"/>
      <c r="R135" s="99"/>
      <c r="S135" s="99"/>
      <c r="T135" s="99"/>
      <c r="U135" s="99"/>
      <c r="V135" s="99"/>
      <c r="W135" s="99"/>
      <c r="X135" s="99"/>
      <c r="Y135" s="99"/>
      <c r="Z135" s="99"/>
      <c r="AA135" s="99"/>
      <c r="AB135" s="99"/>
      <c r="AC135" s="99"/>
      <c r="AD135" s="99"/>
      <c r="AE135" s="99"/>
      <c r="AF135" s="99"/>
      <c r="AG135" s="99"/>
      <c r="AH135" s="99"/>
    </row>
    <row r="136" spans="3:34">
      <c r="C136" s="3" t="s">
        <v>88</v>
      </c>
      <c r="D136" s="3" t="s">
        <v>246</v>
      </c>
      <c r="E136" s="3" t="s">
        <v>247</v>
      </c>
      <c r="F136" s="3" t="s">
        <v>628</v>
      </c>
      <c r="G136" s="101" t="s">
        <v>524</v>
      </c>
      <c r="H136" s="101" t="s">
        <v>524</v>
      </c>
      <c r="I136" s="101" t="s">
        <v>524</v>
      </c>
      <c r="J136" s="101" t="s">
        <v>524</v>
      </c>
      <c r="K136" s="219" t="s">
        <v>524</v>
      </c>
      <c r="L136" s="219" t="s">
        <v>524</v>
      </c>
      <c r="M136" s="219" t="s">
        <v>524</v>
      </c>
      <c r="N136" s="219" t="s">
        <v>653</v>
      </c>
      <c r="O136" s="219" t="s">
        <v>653</v>
      </c>
      <c r="P136" s="99"/>
      <c r="Q136" s="99"/>
      <c r="R136" s="99"/>
      <c r="S136" s="99"/>
      <c r="T136" s="99"/>
      <c r="U136" s="99"/>
      <c r="V136" s="99"/>
      <c r="W136" s="99"/>
      <c r="X136" s="99"/>
      <c r="Y136" s="99"/>
      <c r="Z136" s="99"/>
      <c r="AA136" s="99"/>
      <c r="AB136" s="99"/>
      <c r="AC136" s="99"/>
      <c r="AD136" s="99"/>
      <c r="AE136" s="99"/>
      <c r="AF136" s="99"/>
      <c r="AG136" s="99"/>
      <c r="AH136" s="99"/>
    </row>
    <row r="137" spans="3:34">
      <c r="C137" s="3" t="s">
        <v>88</v>
      </c>
      <c r="D137" s="3" t="s">
        <v>248</v>
      </c>
      <c r="E137" s="3" t="s">
        <v>249</v>
      </c>
      <c r="F137" s="3" t="s">
        <v>628</v>
      </c>
      <c r="G137" s="101" t="s">
        <v>524</v>
      </c>
      <c r="H137" s="101" t="s">
        <v>524</v>
      </c>
      <c r="I137" s="101" t="s">
        <v>524</v>
      </c>
      <c r="J137" s="101" t="s">
        <v>524</v>
      </c>
      <c r="K137" s="219" t="s">
        <v>524</v>
      </c>
      <c r="L137" s="219" t="s">
        <v>524</v>
      </c>
      <c r="M137" s="219" t="s">
        <v>524</v>
      </c>
      <c r="N137" s="219" t="s">
        <v>653</v>
      </c>
      <c r="O137" s="219" t="s">
        <v>653</v>
      </c>
      <c r="P137" s="99"/>
      <c r="Q137" s="99"/>
      <c r="R137" s="99"/>
      <c r="S137" s="99"/>
      <c r="T137" s="99"/>
      <c r="U137" s="99"/>
      <c r="V137" s="99"/>
      <c r="W137" s="99"/>
      <c r="X137" s="99"/>
      <c r="Y137" s="99"/>
      <c r="Z137" s="99"/>
      <c r="AA137" s="99"/>
      <c r="AB137" s="99"/>
      <c r="AC137" s="99"/>
      <c r="AD137" s="99"/>
      <c r="AE137" s="99"/>
      <c r="AF137" s="99"/>
      <c r="AG137" s="99"/>
      <c r="AH137" s="99"/>
    </row>
    <row r="138" spans="3:34">
      <c r="C138" s="3" t="s">
        <v>88</v>
      </c>
      <c r="D138" s="3" t="s">
        <v>250</v>
      </c>
      <c r="E138" s="3" t="s">
        <v>251</v>
      </c>
      <c r="F138" s="3" t="s">
        <v>628</v>
      </c>
      <c r="G138" s="101" t="s">
        <v>524</v>
      </c>
      <c r="H138" s="101" t="s">
        <v>524</v>
      </c>
      <c r="I138" s="101" t="s">
        <v>524</v>
      </c>
      <c r="J138" s="101" t="s">
        <v>524</v>
      </c>
      <c r="K138" s="219" t="s">
        <v>524</v>
      </c>
      <c r="L138" s="219" t="s">
        <v>524</v>
      </c>
      <c r="M138" s="219" t="s">
        <v>524</v>
      </c>
      <c r="N138" s="219" t="s">
        <v>653</v>
      </c>
      <c r="O138" s="219" t="s">
        <v>653</v>
      </c>
      <c r="P138" s="99"/>
      <c r="Q138" s="99"/>
      <c r="R138" s="99"/>
      <c r="S138" s="99"/>
      <c r="T138" s="99"/>
      <c r="U138" s="99"/>
      <c r="V138" s="99"/>
      <c r="W138" s="99"/>
      <c r="X138" s="99"/>
      <c r="Y138" s="99"/>
      <c r="Z138" s="99"/>
      <c r="AA138" s="99"/>
      <c r="AB138" s="99"/>
      <c r="AC138" s="99"/>
      <c r="AD138" s="99"/>
      <c r="AE138" s="99"/>
      <c r="AF138" s="99"/>
      <c r="AG138" s="99"/>
      <c r="AH138" s="99"/>
    </row>
    <row r="139" spans="3:34">
      <c r="C139" s="3" t="s">
        <v>88</v>
      </c>
      <c r="D139" s="3" t="s">
        <v>252</v>
      </c>
      <c r="E139" s="3" t="s">
        <v>253</v>
      </c>
      <c r="F139" s="3" t="s">
        <v>628</v>
      </c>
      <c r="G139" s="101" t="s">
        <v>524</v>
      </c>
      <c r="H139" s="101" t="s">
        <v>524</v>
      </c>
      <c r="I139" s="101" t="s">
        <v>524</v>
      </c>
      <c r="J139" s="101" t="s">
        <v>524</v>
      </c>
      <c r="K139" s="219" t="s">
        <v>524</v>
      </c>
      <c r="L139" s="219" t="s">
        <v>524</v>
      </c>
      <c r="M139" s="219" t="s">
        <v>524</v>
      </c>
      <c r="N139" s="219" t="s">
        <v>653</v>
      </c>
      <c r="O139" s="219" t="s">
        <v>653</v>
      </c>
      <c r="P139" s="99"/>
      <c r="Q139" s="99"/>
      <c r="R139" s="99"/>
      <c r="S139" s="99"/>
      <c r="T139" s="99"/>
      <c r="U139" s="99"/>
      <c r="V139" s="99"/>
      <c r="W139" s="99"/>
      <c r="X139" s="99"/>
      <c r="Y139" s="99"/>
      <c r="Z139" s="99"/>
      <c r="AA139" s="99"/>
      <c r="AB139" s="99"/>
      <c r="AC139" s="99"/>
      <c r="AD139" s="99"/>
      <c r="AE139" s="99"/>
      <c r="AF139" s="99"/>
      <c r="AG139" s="99"/>
      <c r="AH139" s="99"/>
    </row>
    <row r="140" spans="3:34">
      <c r="C140" s="3" t="s">
        <v>88</v>
      </c>
      <c r="D140" s="3" t="s">
        <v>254</v>
      </c>
      <c r="E140" s="3" t="s">
        <v>255</v>
      </c>
      <c r="F140" s="3" t="s">
        <v>628</v>
      </c>
      <c r="G140" s="101" t="s">
        <v>524</v>
      </c>
      <c r="H140" s="101" t="s">
        <v>524</v>
      </c>
      <c r="I140" s="101" t="s">
        <v>524</v>
      </c>
      <c r="J140" s="101" t="s">
        <v>524</v>
      </c>
      <c r="K140" s="219" t="s">
        <v>524</v>
      </c>
      <c r="L140" s="219" t="s">
        <v>524</v>
      </c>
      <c r="M140" s="219" t="s">
        <v>524</v>
      </c>
      <c r="N140" s="219" t="s">
        <v>653</v>
      </c>
      <c r="O140" s="219" t="s">
        <v>653</v>
      </c>
      <c r="P140" s="99"/>
      <c r="Q140" s="99"/>
      <c r="R140" s="99"/>
      <c r="S140" s="99"/>
      <c r="T140" s="99"/>
      <c r="U140" s="99"/>
      <c r="V140" s="99"/>
      <c r="W140" s="99"/>
      <c r="X140" s="99"/>
      <c r="Y140" s="99"/>
      <c r="Z140" s="99"/>
      <c r="AA140" s="99"/>
      <c r="AB140" s="99"/>
      <c r="AC140" s="99"/>
      <c r="AD140" s="99"/>
      <c r="AE140" s="99"/>
      <c r="AF140" s="99"/>
      <c r="AG140" s="99"/>
      <c r="AH140" s="99"/>
    </row>
    <row r="141" spans="3:34">
      <c r="C141" s="3" t="s">
        <v>88</v>
      </c>
      <c r="D141" s="3" t="s">
        <v>256</v>
      </c>
      <c r="E141" s="3" t="s">
        <v>257</v>
      </c>
      <c r="F141" s="3" t="s">
        <v>628</v>
      </c>
      <c r="G141" s="101" t="s">
        <v>524</v>
      </c>
      <c r="H141" s="101" t="s">
        <v>524</v>
      </c>
      <c r="I141" s="101" t="s">
        <v>524</v>
      </c>
      <c r="J141" s="101" t="s">
        <v>524</v>
      </c>
      <c r="K141" s="219" t="s">
        <v>524</v>
      </c>
      <c r="L141" s="219" t="s">
        <v>524</v>
      </c>
      <c r="M141" s="219" t="s">
        <v>524</v>
      </c>
      <c r="N141" s="219" t="s">
        <v>653</v>
      </c>
      <c r="O141" s="219" t="s">
        <v>653</v>
      </c>
      <c r="P141" s="99"/>
      <c r="Q141" s="99"/>
      <c r="R141" s="99"/>
      <c r="S141" s="99"/>
      <c r="T141" s="99"/>
      <c r="U141" s="99"/>
      <c r="V141" s="99"/>
      <c r="W141" s="99"/>
      <c r="X141" s="99"/>
      <c r="Y141" s="99"/>
      <c r="Z141" s="99"/>
      <c r="AA141" s="99"/>
      <c r="AB141" s="99"/>
      <c r="AC141" s="99"/>
      <c r="AD141" s="99"/>
      <c r="AE141" s="99"/>
      <c r="AF141" s="99"/>
      <c r="AG141" s="99"/>
      <c r="AH141" s="99"/>
    </row>
    <row r="142" spans="3:34">
      <c r="C142" s="3" t="s">
        <v>88</v>
      </c>
      <c r="D142" s="3" t="s">
        <v>258</v>
      </c>
      <c r="E142" s="3" t="s">
        <v>259</v>
      </c>
      <c r="F142" s="3" t="s">
        <v>628</v>
      </c>
      <c r="G142" s="101" t="s">
        <v>524</v>
      </c>
      <c r="H142" s="101" t="s">
        <v>524</v>
      </c>
      <c r="I142" s="101" t="s">
        <v>524</v>
      </c>
      <c r="J142" s="101" t="s">
        <v>524</v>
      </c>
      <c r="K142" s="219" t="s">
        <v>524</v>
      </c>
      <c r="L142" s="219" t="s">
        <v>524</v>
      </c>
      <c r="M142" s="219" t="s">
        <v>524</v>
      </c>
      <c r="N142" s="219" t="s">
        <v>653</v>
      </c>
      <c r="O142" s="219" t="s">
        <v>653</v>
      </c>
      <c r="P142" s="99"/>
      <c r="Q142" s="99"/>
      <c r="R142" s="99"/>
      <c r="S142" s="99"/>
      <c r="T142" s="99"/>
      <c r="U142" s="99"/>
      <c r="V142" s="99"/>
      <c r="W142" s="99"/>
      <c r="X142" s="99"/>
      <c r="Y142" s="99"/>
      <c r="Z142" s="99"/>
      <c r="AA142" s="99"/>
      <c r="AB142" s="99"/>
      <c r="AC142" s="99"/>
      <c r="AD142" s="99"/>
      <c r="AE142" s="99"/>
      <c r="AF142" s="99"/>
      <c r="AG142" s="99"/>
      <c r="AH142" s="99"/>
    </row>
    <row r="143" spans="3:34">
      <c r="C143" s="3" t="s">
        <v>88</v>
      </c>
      <c r="D143" s="3" t="s">
        <v>260</v>
      </c>
      <c r="E143" s="3" t="s">
        <v>261</v>
      </c>
      <c r="F143" s="3" t="s">
        <v>628</v>
      </c>
      <c r="G143" s="101" t="s">
        <v>524</v>
      </c>
      <c r="H143" s="101" t="s">
        <v>524</v>
      </c>
      <c r="I143" s="101" t="s">
        <v>524</v>
      </c>
      <c r="J143" s="101" t="s">
        <v>524</v>
      </c>
      <c r="K143" s="219" t="s">
        <v>524</v>
      </c>
      <c r="L143" s="219" t="s">
        <v>524</v>
      </c>
      <c r="M143" s="219" t="s">
        <v>524</v>
      </c>
      <c r="N143" s="219" t="s">
        <v>653</v>
      </c>
      <c r="O143" s="219" t="s">
        <v>653</v>
      </c>
      <c r="P143" s="99"/>
      <c r="Q143" s="99"/>
      <c r="R143" s="99"/>
      <c r="S143" s="99"/>
      <c r="T143" s="99"/>
      <c r="U143" s="99"/>
      <c r="V143" s="99"/>
      <c r="W143" s="99"/>
      <c r="X143" s="99"/>
      <c r="Y143" s="99"/>
      <c r="Z143" s="99"/>
      <c r="AA143" s="99"/>
      <c r="AB143" s="99"/>
      <c r="AC143" s="99"/>
      <c r="AD143" s="99"/>
      <c r="AE143" s="99"/>
      <c r="AF143" s="99"/>
      <c r="AG143" s="99"/>
      <c r="AH143" s="99"/>
    </row>
    <row r="144" spans="3:34">
      <c r="C144" s="3" t="s">
        <v>88</v>
      </c>
      <c r="D144" s="3" t="s">
        <v>262</v>
      </c>
      <c r="E144" s="3" t="s">
        <v>263</v>
      </c>
      <c r="F144" s="3" t="s">
        <v>628</v>
      </c>
      <c r="G144" s="101" t="s">
        <v>524</v>
      </c>
      <c r="H144" s="101" t="s">
        <v>524</v>
      </c>
      <c r="I144" s="101" t="s">
        <v>524</v>
      </c>
      <c r="J144" s="101" t="s">
        <v>524</v>
      </c>
      <c r="K144" s="219" t="s">
        <v>524</v>
      </c>
      <c r="L144" s="219" t="s">
        <v>524</v>
      </c>
      <c r="M144" s="219" t="s">
        <v>524</v>
      </c>
      <c r="N144" s="219" t="s">
        <v>653</v>
      </c>
      <c r="O144" s="219" t="s">
        <v>653</v>
      </c>
      <c r="P144" s="99"/>
      <c r="Q144" s="99"/>
      <c r="R144" s="99"/>
      <c r="S144" s="99"/>
      <c r="T144" s="99"/>
      <c r="U144" s="99"/>
      <c r="V144" s="99"/>
      <c r="W144" s="99"/>
      <c r="X144" s="99"/>
      <c r="Y144" s="99"/>
      <c r="Z144" s="99"/>
      <c r="AA144" s="99"/>
      <c r="AB144" s="99"/>
      <c r="AC144" s="99"/>
      <c r="AD144" s="99"/>
      <c r="AE144" s="99"/>
      <c r="AF144" s="99"/>
      <c r="AG144" s="99"/>
      <c r="AH144" s="99"/>
    </row>
    <row r="145" spans="3:34">
      <c r="C145" s="3" t="s">
        <v>88</v>
      </c>
      <c r="D145" s="3" t="s">
        <v>264</v>
      </c>
      <c r="E145" s="3" t="s">
        <v>265</v>
      </c>
      <c r="F145" s="3" t="s">
        <v>628</v>
      </c>
      <c r="G145" s="101" t="s">
        <v>524</v>
      </c>
      <c r="H145" s="101" t="s">
        <v>524</v>
      </c>
      <c r="I145" s="101" t="s">
        <v>524</v>
      </c>
      <c r="J145" s="101" t="s">
        <v>524</v>
      </c>
      <c r="K145" s="219" t="s">
        <v>524</v>
      </c>
      <c r="L145" s="219" t="s">
        <v>524</v>
      </c>
      <c r="M145" s="219" t="s">
        <v>524</v>
      </c>
      <c r="N145" s="219" t="s">
        <v>653</v>
      </c>
      <c r="O145" s="219" t="s">
        <v>653</v>
      </c>
      <c r="P145" s="99"/>
      <c r="Q145" s="99"/>
      <c r="R145" s="99"/>
      <c r="S145" s="99"/>
      <c r="T145" s="99"/>
      <c r="U145" s="99"/>
      <c r="V145" s="99"/>
      <c r="W145" s="99"/>
      <c r="X145" s="99"/>
      <c r="Y145" s="99"/>
      <c r="Z145" s="99"/>
      <c r="AA145" s="99"/>
      <c r="AB145" s="99"/>
      <c r="AC145" s="99"/>
      <c r="AD145" s="99"/>
      <c r="AE145" s="99"/>
      <c r="AF145" s="99"/>
      <c r="AG145" s="99"/>
      <c r="AH145" s="99"/>
    </row>
    <row r="146" spans="3:34">
      <c r="C146" s="3" t="s">
        <v>88</v>
      </c>
      <c r="D146" s="3" t="s">
        <v>266</v>
      </c>
      <c r="E146" s="3" t="s">
        <v>267</v>
      </c>
      <c r="F146" s="3" t="s">
        <v>628</v>
      </c>
      <c r="G146" s="101" t="s">
        <v>524</v>
      </c>
      <c r="H146" s="101" t="s">
        <v>524</v>
      </c>
      <c r="I146" s="101" t="s">
        <v>524</v>
      </c>
      <c r="J146" s="101" t="s">
        <v>524</v>
      </c>
      <c r="K146" s="219" t="s">
        <v>524</v>
      </c>
      <c r="L146" s="219" t="s">
        <v>524</v>
      </c>
      <c r="M146" s="219" t="s">
        <v>524</v>
      </c>
      <c r="N146" s="219" t="s">
        <v>653</v>
      </c>
      <c r="O146" s="219">
        <v>15</v>
      </c>
      <c r="P146" s="99"/>
      <c r="Q146" s="99"/>
      <c r="R146" s="99"/>
      <c r="S146" s="99"/>
      <c r="T146" s="99"/>
      <c r="U146" s="99"/>
      <c r="V146" s="99"/>
      <c r="W146" s="99"/>
      <c r="X146" s="99"/>
      <c r="Y146" s="99"/>
      <c r="Z146" s="99"/>
      <c r="AA146" s="99"/>
      <c r="AB146" s="99"/>
      <c r="AC146" s="99"/>
      <c r="AD146" s="99"/>
      <c r="AE146" s="99"/>
      <c r="AF146" s="99"/>
      <c r="AG146" s="99"/>
      <c r="AH146" s="99"/>
    </row>
    <row r="147" spans="3:34">
      <c r="C147" s="3" t="s">
        <v>88</v>
      </c>
      <c r="D147" s="3" t="s">
        <v>268</v>
      </c>
      <c r="E147" s="3" t="s">
        <v>269</v>
      </c>
      <c r="F147" s="3" t="s">
        <v>628</v>
      </c>
      <c r="G147" s="101" t="s">
        <v>524</v>
      </c>
      <c r="H147" s="101" t="s">
        <v>524</v>
      </c>
      <c r="I147" s="101" t="s">
        <v>524</v>
      </c>
      <c r="J147" s="101" t="s">
        <v>524</v>
      </c>
      <c r="K147" s="219" t="s">
        <v>524</v>
      </c>
      <c r="L147" s="219" t="s">
        <v>524</v>
      </c>
      <c r="M147" s="219" t="s">
        <v>524</v>
      </c>
      <c r="N147" s="219" t="s">
        <v>653</v>
      </c>
      <c r="O147" s="219" t="s">
        <v>653</v>
      </c>
      <c r="P147" s="99"/>
      <c r="Q147" s="99"/>
      <c r="R147" s="99"/>
      <c r="S147" s="99"/>
      <c r="T147" s="99"/>
      <c r="U147" s="99"/>
      <c r="V147" s="99"/>
      <c r="W147" s="99"/>
      <c r="X147" s="99"/>
      <c r="Y147" s="99"/>
      <c r="Z147" s="99"/>
      <c r="AA147" s="99"/>
      <c r="AB147" s="99"/>
      <c r="AC147" s="99"/>
      <c r="AD147" s="99"/>
      <c r="AE147" s="99"/>
      <c r="AF147" s="99"/>
      <c r="AG147" s="99"/>
      <c r="AH147" s="99"/>
    </row>
    <row r="148" spans="3:34">
      <c r="C148" s="3" t="s">
        <v>88</v>
      </c>
      <c r="D148" s="3" t="s">
        <v>270</v>
      </c>
      <c r="E148" s="3" t="s">
        <v>271</v>
      </c>
      <c r="F148" s="3" t="s">
        <v>628</v>
      </c>
      <c r="G148" s="101" t="s">
        <v>524</v>
      </c>
      <c r="H148" s="101" t="s">
        <v>524</v>
      </c>
      <c r="I148" s="101" t="s">
        <v>524</v>
      </c>
      <c r="J148" s="101" t="s">
        <v>524</v>
      </c>
      <c r="K148" s="219" t="s">
        <v>524</v>
      </c>
      <c r="L148" s="219" t="s">
        <v>524</v>
      </c>
      <c r="M148" s="219" t="s">
        <v>524</v>
      </c>
      <c r="N148" s="219" t="s">
        <v>653</v>
      </c>
      <c r="O148" s="219" t="s">
        <v>653</v>
      </c>
      <c r="P148" s="99"/>
      <c r="Q148" s="99"/>
      <c r="R148" s="99"/>
      <c r="S148" s="99"/>
      <c r="T148" s="99"/>
      <c r="U148" s="99"/>
      <c r="V148" s="99"/>
      <c r="W148" s="99"/>
      <c r="X148" s="99"/>
      <c r="Y148" s="99"/>
      <c r="Z148" s="99"/>
      <c r="AA148" s="99"/>
      <c r="AB148" s="99"/>
      <c r="AC148" s="99"/>
      <c r="AD148" s="99"/>
      <c r="AE148" s="99"/>
      <c r="AF148" s="99"/>
      <c r="AG148" s="99"/>
      <c r="AH148" s="99"/>
    </row>
    <row r="149" spans="3:34">
      <c r="C149" s="3" t="s">
        <v>88</v>
      </c>
      <c r="D149" s="3" t="s">
        <v>272</v>
      </c>
      <c r="E149" s="3" t="s">
        <v>273</v>
      </c>
      <c r="F149" s="3" t="s">
        <v>628</v>
      </c>
      <c r="G149" s="101" t="s">
        <v>524</v>
      </c>
      <c r="H149" s="101" t="s">
        <v>524</v>
      </c>
      <c r="I149" s="101" t="s">
        <v>524</v>
      </c>
      <c r="J149" s="101" t="s">
        <v>524</v>
      </c>
      <c r="K149" s="219" t="s">
        <v>524</v>
      </c>
      <c r="L149" s="219" t="s">
        <v>524</v>
      </c>
      <c r="M149" s="219" t="s">
        <v>524</v>
      </c>
      <c r="N149" s="219" t="s">
        <v>653</v>
      </c>
      <c r="O149" s="219" t="s">
        <v>653</v>
      </c>
      <c r="P149" s="99"/>
      <c r="Q149" s="99"/>
      <c r="R149" s="99"/>
      <c r="S149" s="99"/>
      <c r="T149" s="99"/>
      <c r="U149" s="99"/>
      <c r="V149" s="99"/>
      <c r="W149" s="99"/>
      <c r="X149" s="99"/>
      <c r="Y149" s="99"/>
      <c r="Z149" s="99"/>
      <c r="AA149" s="99"/>
      <c r="AB149" s="99"/>
      <c r="AC149" s="99"/>
      <c r="AD149" s="99"/>
      <c r="AE149" s="99"/>
      <c r="AF149" s="99"/>
      <c r="AG149" s="99"/>
      <c r="AH149" s="99"/>
    </row>
    <row r="150" spans="3:34">
      <c r="C150" s="3" t="s">
        <v>88</v>
      </c>
      <c r="D150" s="3" t="s">
        <v>274</v>
      </c>
      <c r="E150" s="3" t="s">
        <v>275</v>
      </c>
      <c r="F150" s="3" t="s">
        <v>628</v>
      </c>
      <c r="G150" s="101" t="s">
        <v>524</v>
      </c>
      <c r="H150" s="101" t="s">
        <v>524</v>
      </c>
      <c r="I150" s="101" t="s">
        <v>524</v>
      </c>
      <c r="J150" s="101" t="s">
        <v>524</v>
      </c>
      <c r="K150" s="219" t="s">
        <v>524</v>
      </c>
      <c r="L150" s="219" t="s">
        <v>524</v>
      </c>
      <c r="M150" s="219" t="s">
        <v>524</v>
      </c>
      <c r="N150" s="219">
        <v>30</v>
      </c>
      <c r="O150" s="219" t="s">
        <v>653</v>
      </c>
      <c r="P150" s="99"/>
      <c r="Q150" s="99"/>
      <c r="R150" s="99"/>
      <c r="S150" s="99"/>
      <c r="T150" s="99"/>
      <c r="U150" s="99"/>
      <c r="V150" s="99"/>
      <c r="W150" s="99"/>
      <c r="X150" s="99"/>
      <c r="Y150" s="99"/>
      <c r="Z150" s="99"/>
      <c r="AA150" s="99"/>
      <c r="AB150" s="99"/>
      <c r="AC150" s="99"/>
      <c r="AD150" s="99"/>
      <c r="AE150" s="99"/>
      <c r="AF150" s="99"/>
      <c r="AG150" s="99"/>
      <c r="AH150" s="99"/>
    </row>
    <row r="151" spans="3:34">
      <c r="C151" s="3" t="s">
        <v>88</v>
      </c>
      <c r="D151" s="3" t="s">
        <v>276</v>
      </c>
      <c r="E151" s="3" t="s">
        <v>277</v>
      </c>
      <c r="F151" s="3" t="s">
        <v>628</v>
      </c>
      <c r="G151" s="101" t="s">
        <v>524</v>
      </c>
      <c r="H151" s="101" t="s">
        <v>524</v>
      </c>
      <c r="I151" s="101" t="s">
        <v>524</v>
      </c>
      <c r="J151" s="101" t="s">
        <v>524</v>
      </c>
      <c r="K151" s="219" t="s">
        <v>524</v>
      </c>
      <c r="L151" s="219" t="s">
        <v>524</v>
      </c>
      <c r="M151" s="219" t="s">
        <v>524</v>
      </c>
      <c r="N151" s="219">
        <v>20</v>
      </c>
      <c r="O151" s="219" t="s">
        <v>653</v>
      </c>
      <c r="P151" s="99"/>
      <c r="Q151" s="99"/>
      <c r="R151" s="99"/>
      <c r="S151" s="99"/>
      <c r="T151" s="99"/>
      <c r="U151" s="99"/>
      <c r="V151" s="99"/>
      <c r="W151" s="99"/>
      <c r="X151" s="99"/>
      <c r="Y151" s="99"/>
      <c r="Z151" s="99"/>
      <c r="AA151" s="99"/>
      <c r="AB151" s="99"/>
      <c r="AC151" s="99"/>
      <c r="AD151" s="99"/>
      <c r="AE151" s="99"/>
      <c r="AF151" s="99"/>
      <c r="AG151" s="99"/>
      <c r="AH151" s="99"/>
    </row>
    <row r="152" spans="3:34">
      <c r="C152" s="3" t="s">
        <v>88</v>
      </c>
      <c r="D152" s="3" t="s">
        <v>278</v>
      </c>
      <c r="E152" s="3" t="s">
        <v>279</v>
      </c>
      <c r="F152" s="3" t="s">
        <v>628</v>
      </c>
      <c r="G152" s="101" t="s">
        <v>524</v>
      </c>
      <c r="H152" s="101" t="s">
        <v>524</v>
      </c>
      <c r="I152" s="101" t="s">
        <v>524</v>
      </c>
      <c r="J152" s="101" t="s">
        <v>524</v>
      </c>
      <c r="K152" s="219" t="s">
        <v>524</v>
      </c>
      <c r="L152" s="219" t="s">
        <v>524</v>
      </c>
      <c r="M152" s="219" t="s">
        <v>524</v>
      </c>
      <c r="N152" s="219">
        <v>40</v>
      </c>
      <c r="O152" s="219" t="s">
        <v>653</v>
      </c>
      <c r="P152" s="99"/>
      <c r="Q152" s="99"/>
      <c r="R152" s="99"/>
      <c r="S152" s="99"/>
      <c r="T152" s="99"/>
      <c r="U152" s="99"/>
      <c r="V152" s="99"/>
      <c r="W152" s="99"/>
      <c r="X152" s="99"/>
      <c r="Y152" s="99"/>
      <c r="Z152" s="99"/>
      <c r="AA152" s="99"/>
      <c r="AB152" s="99"/>
      <c r="AC152" s="99"/>
      <c r="AD152" s="99"/>
      <c r="AE152" s="99"/>
      <c r="AF152" s="99"/>
      <c r="AG152" s="99"/>
      <c r="AH152" s="99"/>
    </row>
    <row r="153" spans="3:34">
      <c r="C153" s="3" t="s">
        <v>88</v>
      </c>
      <c r="D153" s="3" t="s">
        <v>280</v>
      </c>
      <c r="E153" s="3" t="s">
        <v>281</v>
      </c>
      <c r="F153" s="3" t="s">
        <v>628</v>
      </c>
      <c r="G153" s="101" t="s">
        <v>524</v>
      </c>
      <c r="H153" s="101" t="s">
        <v>524</v>
      </c>
      <c r="I153" s="101" t="s">
        <v>524</v>
      </c>
      <c r="J153" s="101" t="s">
        <v>524</v>
      </c>
      <c r="K153" s="219" t="s">
        <v>524</v>
      </c>
      <c r="L153" s="219" t="s">
        <v>524</v>
      </c>
      <c r="M153" s="219" t="s">
        <v>524</v>
      </c>
      <c r="N153" s="219" t="s">
        <v>653</v>
      </c>
      <c r="O153" s="219" t="s">
        <v>653</v>
      </c>
      <c r="P153" s="99"/>
      <c r="Q153" s="99"/>
      <c r="R153" s="99"/>
      <c r="S153" s="99"/>
      <c r="T153" s="99"/>
      <c r="U153" s="99"/>
      <c r="V153" s="99"/>
      <c r="W153" s="99"/>
      <c r="X153" s="99"/>
      <c r="Y153" s="99"/>
      <c r="Z153" s="99"/>
      <c r="AA153" s="99"/>
      <c r="AB153" s="99"/>
      <c r="AC153" s="99"/>
      <c r="AD153" s="99"/>
      <c r="AE153" s="99"/>
      <c r="AF153" s="99"/>
      <c r="AG153" s="99"/>
      <c r="AH153" s="99"/>
    </row>
    <row r="154" spans="3:34">
      <c r="C154" s="3" t="s">
        <v>88</v>
      </c>
      <c r="D154" s="3" t="s">
        <v>282</v>
      </c>
      <c r="E154" s="3" t="s">
        <v>283</v>
      </c>
      <c r="F154" s="3" t="s">
        <v>628</v>
      </c>
      <c r="G154" s="101" t="s">
        <v>524</v>
      </c>
      <c r="H154" s="101" t="s">
        <v>524</v>
      </c>
      <c r="I154" s="101" t="s">
        <v>524</v>
      </c>
      <c r="J154" s="101" t="s">
        <v>524</v>
      </c>
      <c r="K154" s="219" t="s">
        <v>524</v>
      </c>
      <c r="L154" s="219" t="s">
        <v>524</v>
      </c>
      <c r="M154" s="219" t="s">
        <v>524</v>
      </c>
      <c r="N154" s="219" t="s">
        <v>653</v>
      </c>
      <c r="O154" s="219" t="s">
        <v>653</v>
      </c>
      <c r="P154" s="99"/>
      <c r="Q154" s="99"/>
      <c r="R154" s="99"/>
      <c r="S154" s="99"/>
      <c r="T154" s="99"/>
      <c r="U154" s="99"/>
      <c r="V154" s="99"/>
      <c r="W154" s="99"/>
      <c r="X154" s="99"/>
      <c r="Y154" s="99"/>
      <c r="Z154" s="99"/>
      <c r="AA154" s="99"/>
      <c r="AB154" s="99"/>
      <c r="AC154" s="99"/>
      <c r="AD154" s="99"/>
      <c r="AE154" s="99"/>
      <c r="AF154" s="99"/>
      <c r="AG154" s="99"/>
      <c r="AH154" s="99"/>
    </row>
    <row r="155" spans="3:34">
      <c r="C155" s="3" t="s">
        <v>88</v>
      </c>
      <c r="D155" s="3" t="s">
        <v>284</v>
      </c>
      <c r="E155" s="3" t="s">
        <v>285</v>
      </c>
      <c r="F155" s="3" t="s">
        <v>628</v>
      </c>
      <c r="G155" s="101" t="s">
        <v>524</v>
      </c>
      <c r="H155" s="101" t="s">
        <v>524</v>
      </c>
      <c r="I155" s="101" t="s">
        <v>524</v>
      </c>
      <c r="J155" s="101" t="s">
        <v>524</v>
      </c>
      <c r="K155" s="219" t="s">
        <v>524</v>
      </c>
      <c r="L155" s="219" t="s">
        <v>524</v>
      </c>
      <c r="M155" s="219" t="s">
        <v>524</v>
      </c>
      <c r="N155" s="219" t="s">
        <v>653</v>
      </c>
      <c r="O155" s="219" t="s">
        <v>653</v>
      </c>
      <c r="P155" s="99"/>
      <c r="Q155" s="99"/>
      <c r="R155" s="99"/>
      <c r="S155" s="99"/>
      <c r="T155" s="99"/>
      <c r="U155" s="99"/>
      <c r="V155" s="99"/>
      <c r="W155" s="99"/>
      <c r="X155" s="99"/>
      <c r="Y155" s="99"/>
      <c r="Z155" s="99"/>
      <c r="AA155" s="99"/>
      <c r="AB155" s="99"/>
      <c r="AC155" s="99"/>
      <c r="AD155" s="99"/>
      <c r="AE155" s="99"/>
      <c r="AF155" s="99"/>
      <c r="AG155" s="99"/>
      <c r="AH155" s="99"/>
    </row>
    <row r="156" spans="3:34">
      <c r="C156" s="3" t="s">
        <v>88</v>
      </c>
      <c r="D156" s="3" t="s">
        <v>286</v>
      </c>
      <c r="E156" s="3" t="s">
        <v>287</v>
      </c>
      <c r="F156" s="3" t="s">
        <v>628</v>
      </c>
      <c r="G156" s="101" t="s">
        <v>524</v>
      </c>
      <c r="H156" s="101" t="s">
        <v>524</v>
      </c>
      <c r="I156" s="101" t="s">
        <v>524</v>
      </c>
      <c r="J156" s="101" t="s">
        <v>524</v>
      </c>
      <c r="K156" s="219" t="s">
        <v>524</v>
      </c>
      <c r="L156" s="219" t="s">
        <v>524</v>
      </c>
      <c r="M156" s="219" t="s">
        <v>524</v>
      </c>
      <c r="N156" s="219" t="s">
        <v>653</v>
      </c>
      <c r="O156" s="219" t="s">
        <v>653</v>
      </c>
      <c r="P156" s="99"/>
      <c r="Q156" s="99"/>
      <c r="R156" s="99"/>
      <c r="S156" s="99"/>
      <c r="T156" s="99"/>
      <c r="U156" s="99"/>
      <c r="V156" s="99"/>
      <c r="W156" s="99"/>
      <c r="X156" s="99"/>
      <c r="Y156" s="99"/>
      <c r="Z156" s="99"/>
      <c r="AA156" s="99"/>
      <c r="AB156" s="99"/>
      <c r="AC156" s="99"/>
      <c r="AD156" s="99"/>
      <c r="AE156" s="99"/>
      <c r="AF156" s="99"/>
      <c r="AG156" s="99"/>
      <c r="AH156" s="99"/>
    </row>
    <row r="157" spans="3:34">
      <c r="C157" s="3" t="s">
        <v>88</v>
      </c>
      <c r="D157" s="3" t="s">
        <v>288</v>
      </c>
      <c r="E157" s="3" t="s">
        <v>289</v>
      </c>
      <c r="F157" s="3" t="s">
        <v>628</v>
      </c>
      <c r="G157" s="101" t="s">
        <v>524</v>
      </c>
      <c r="H157" s="101" t="s">
        <v>524</v>
      </c>
      <c r="I157" s="101" t="s">
        <v>524</v>
      </c>
      <c r="J157" s="101" t="s">
        <v>524</v>
      </c>
      <c r="K157" s="219" t="s">
        <v>524</v>
      </c>
      <c r="L157" s="219" t="s">
        <v>524</v>
      </c>
      <c r="M157" s="219" t="s">
        <v>524</v>
      </c>
      <c r="N157" s="219" t="s">
        <v>653</v>
      </c>
      <c r="O157" s="219" t="s">
        <v>653</v>
      </c>
      <c r="P157" s="99"/>
      <c r="Q157" s="99"/>
      <c r="R157" s="99"/>
      <c r="S157" s="99"/>
      <c r="T157" s="99"/>
      <c r="U157" s="99"/>
      <c r="V157" s="99"/>
      <c r="W157" s="99"/>
      <c r="X157" s="99"/>
      <c r="Y157" s="99"/>
      <c r="Z157" s="99"/>
      <c r="AA157" s="99"/>
      <c r="AB157" s="99"/>
      <c r="AC157" s="99"/>
      <c r="AD157" s="99"/>
      <c r="AE157" s="99"/>
      <c r="AF157" s="99"/>
      <c r="AG157" s="99"/>
      <c r="AH157" s="99"/>
    </row>
    <row r="158" spans="3:34">
      <c r="C158" s="3" t="s">
        <v>88</v>
      </c>
      <c r="D158" s="3" t="s">
        <v>290</v>
      </c>
      <c r="E158" s="3" t="s">
        <v>291</v>
      </c>
      <c r="F158" s="3" t="s">
        <v>628</v>
      </c>
      <c r="G158" s="101" t="s">
        <v>524</v>
      </c>
      <c r="H158" s="101" t="s">
        <v>524</v>
      </c>
      <c r="I158" s="101" t="s">
        <v>524</v>
      </c>
      <c r="J158" s="101" t="s">
        <v>524</v>
      </c>
      <c r="K158" s="219" t="s">
        <v>524</v>
      </c>
      <c r="L158" s="219" t="s">
        <v>524</v>
      </c>
      <c r="M158" s="219" t="s">
        <v>524</v>
      </c>
      <c r="N158" s="219">
        <v>115</v>
      </c>
      <c r="O158" s="219">
        <v>60</v>
      </c>
      <c r="P158" s="99"/>
      <c r="Q158" s="99"/>
      <c r="R158" s="99"/>
      <c r="S158" s="99"/>
      <c r="T158" s="99"/>
      <c r="U158" s="99"/>
      <c r="V158" s="99"/>
      <c r="W158" s="99"/>
      <c r="X158" s="99"/>
      <c r="Y158" s="99"/>
      <c r="Z158" s="99"/>
      <c r="AA158" s="99"/>
      <c r="AB158" s="99"/>
      <c r="AC158" s="99"/>
      <c r="AD158" s="99"/>
      <c r="AE158" s="99"/>
      <c r="AF158" s="99"/>
      <c r="AG158" s="99"/>
      <c r="AH158" s="99"/>
    </row>
    <row r="159" spans="3:34">
      <c r="C159" s="3" t="s">
        <v>88</v>
      </c>
      <c r="D159" s="3" t="s">
        <v>292</v>
      </c>
      <c r="E159" s="3" t="s">
        <v>293</v>
      </c>
      <c r="F159" s="3" t="s">
        <v>628</v>
      </c>
      <c r="G159" s="101" t="s">
        <v>524</v>
      </c>
      <c r="H159" s="101" t="s">
        <v>524</v>
      </c>
      <c r="I159" s="101" t="s">
        <v>524</v>
      </c>
      <c r="J159" s="101" t="s">
        <v>524</v>
      </c>
      <c r="K159" s="219" t="s">
        <v>524</v>
      </c>
      <c r="L159" s="219" t="s">
        <v>524</v>
      </c>
      <c r="M159" s="219" t="s">
        <v>524</v>
      </c>
      <c r="N159" s="219" t="s">
        <v>653</v>
      </c>
      <c r="O159" s="219" t="s">
        <v>653</v>
      </c>
      <c r="P159" s="99"/>
      <c r="Q159" s="99"/>
      <c r="R159" s="99"/>
      <c r="S159" s="99"/>
      <c r="T159" s="99"/>
      <c r="U159" s="99"/>
      <c r="V159" s="99"/>
      <c r="W159" s="99"/>
      <c r="X159" s="99"/>
      <c r="Y159" s="99"/>
      <c r="Z159" s="99"/>
      <c r="AA159" s="99"/>
      <c r="AB159" s="99"/>
      <c r="AC159" s="99"/>
      <c r="AD159" s="99"/>
      <c r="AE159" s="99"/>
      <c r="AF159" s="99"/>
      <c r="AG159" s="99"/>
      <c r="AH159" s="99"/>
    </row>
    <row r="160" spans="3:34">
      <c r="C160" s="3" t="s">
        <v>88</v>
      </c>
      <c r="D160" s="3" t="s">
        <v>294</v>
      </c>
      <c r="E160" s="3" t="s">
        <v>295</v>
      </c>
      <c r="F160" s="3" t="s">
        <v>628</v>
      </c>
      <c r="G160" s="101" t="s">
        <v>524</v>
      </c>
      <c r="H160" s="101" t="s">
        <v>524</v>
      </c>
      <c r="I160" s="101" t="s">
        <v>524</v>
      </c>
      <c r="J160" s="101" t="s">
        <v>524</v>
      </c>
      <c r="K160" s="219" t="s">
        <v>524</v>
      </c>
      <c r="L160" s="219" t="s">
        <v>524</v>
      </c>
      <c r="M160" s="219" t="s">
        <v>524</v>
      </c>
      <c r="N160" s="219">
        <v>85</v>
      </c>
      <c r="O160" s="219" t="s">
        <v>653</v>
      </c>
      <c r="P160" s="99"/>
      <c r="Q160" s="99"/>
      <c r="R160" s="99"/>
      <c r="S160" s="99"/>
      <c r="T160" s="99"/>
      <c r="U160" s="99"/>
      <c r="V160" s="99"/>
      <c r="W160" s="99"/>
      <c r="X160" s="99"/>
      <c r="Y160" s="99"/>
      <c r="Z160" s="99"/>
      <c r="AA160" s="99"/>
      <c r="AB160" s="99"/>
      <c r="AC160" s="99"/>
      <c r="AD160" s="99"/>
      <c r="AE160" s="99"/>
      <c r="AF160" s="99"/>
      <c r="AG160" s="99"/>
      <c r="AH160" s="99"/>
    </row>
    <row r="161" spans="3:34">
      <c r="C161" s="3" t="s">
        <v>88</v>
      </c>
      <c r="D161" s="3" t="s">
        <v>296</v>
      </c>
      <c r="E161" s="3" t="s">
        <v>297</v>
      </c>
      <c r="F161" s="3" t="s">
        <v>628</v>
      </c>
      <c r="G161" s="101" t="s">
        <v>524</v>
      </c>
      <c r="H161" s="101" t="s">
        <v>524</v>
      </c>
      <c r="I161" s="101" t="s">
        <v>524</v>
      </c>
      <c r="J161" s="101" t="s">
        <v>524</v>
      </c>
      <c r="K161" s="219" t="s">
        <v>524</v>
      </c>
      <c r="L161" s="219" t="s">
        <v>524</v>
      </c>
      <c r="M161" s="219" t="s">
        <v>524</v>
      </c>
      <c r="N161" s="219">
        <v>190</v>
      </c>
      <c r="O161" s="219" t="s">
        <v>653</v>
      </c>
      <c r="P161" s="99"/>
      <c r="Q161" s="99"/>
      <c r="R161" s="99"/>
      <c r="S161" s="99"/>
      <c r="T161" s="99"/>
      <c r="U161" s="99"/>
      <c r="V161" s="99"/>
      <c r="W161" s="99"/>
      <c r="X161" s="99"/>
      <c r="Y161" s="99"/>
      <c r="Z161" s="99"/>
      <c r="AA161" s="99"/>
      <c r="AB161" s="99"/>
      <c r="AC161" s="99"/>
      <c r="AD161" s="99"/>
      <c r="AE161" s="99"/>
      <c r="AF161" s="99"/>
      <c r="AG161" s="99"/>
      <c r="AH161" s="99"/>
    </row>
    <row r="162" spans="3:34">
      <c r="C162" s="3" t="s">
        <v>88</v>
      </c>
      <c r="D162" s="3" t="s">
        <v>298</v>
      </c>
      <c r="E162" s="3" t="s">
        <v>299</v>
      </c>
      <c r="F162" s="3" t="s">
        <v>628</v>
      </c>
      <c r="G162" s="101" t="s">
        <v>524</v>
      </c>
      <c r="H162" s="101" t="s">
        <v>524</v>
      </c>
      <c r="I162" s="101" t="s">
        <v>524</v>
      </c>
      <c r="J162" s="101" t="s">
        <v>524</v>
      </c>
      <c r="K162" s="219" t="s">
        <v>524</v>
      </c>
      <c r="L162" s="219" t="s">
        <v>524</v>
      </c>
      <c r="M162" s="219" t="s">
        <v>524</v>
      </c>
      <c r="N162" s="219" t="s">
        <v>653</v>
      </c>
      <c r="O162" s="219" t="s">
        <v>653</v>
      </c>
      <c r="P162" s="99"/>
      <c r="Q162" s="99"/>
      <c r="R162" s="99"/>
      <c r="S162" s="99"/>
      <c r="T162" s="99"/>
      <c r="U162" s="99"/>
      <c r="V162" s="99"/>
      <c r="W162" s="99"/>
      <c r="X162" s="99"/>
      <c r="Y162" s="99"/>
      <c r="Z162" s="99"/>
      <c r="AA162" s="99"/>
      <c r="AB162" s="99"/>
      <c r="AC162" s="99"/>
      <c r="AD162" s="99"/>
      <c r="AE162" s="99"/>
      <c r="AF162" s="99"/>
      <c r="AG162" s="99"/>
      <c r="AH162" s="99"/>
    </row>
    <row r="163" spans="3:34">
      <c r="C163" s="3" t="s">
        <v>88</v>
      </c>
      <c r="D163" s="3" t="s">
        <v>300</v>
      </c>
      <c r="E163" s="3" t="s">
        <v>301</v>
      </c>
      <c r="F163" s="3" t="s">
        <v>628</v>
      </c>
      <c r="G163" s="101" t="s">
        <v>524</v>
      </c>
      <c r="H163" s="101" t="s">
        <v>524</v>
      </c>
      <c r="I163" s="101" t="s">
        <v>524</v>
      </c>
      <c r="J163" s="101" t="s">
        <v>524</v>
      </c>
      <c r="K163" s="219" t="s">
        <v>524</v>
      </c>
      <c r="L163" s="219" t="s">
        <v>524</v>
      </c>
      <c r="M163" s="219" t="s">
        <v>524</v>
      </c>
      <c r="N163" s="219" t="s">
        <v>653</v>
      </c>
      <c r="O163" s="219" t="s">
        <v>653</v>
      </c>
      <c r="P163" s="99"/>
      <c r="Q163" s="99"/>
      <c r="R163" s="99"/>
      <c r="S163" s="99"/>
      <c r="T163" s="99"/>
      <c r="U163" s="99"/>
      <c r="V163" s="99"/>
      <c r="W163" s="99"/>
      <c r="X163" s="99"/>
      <c r="Y163" s="99"/>
      <c r="Z163" s="99"/>
      <c r="AA163" s="99"/>
      <c r="AB163" s="99"/>
      <c r="AC163" s="99"/>
      <c r="AD163" s="99"/>
      <c r="AE163" s="99"/>
      <c r="AF163" s="99"/>
      <c r="AG163" s="99"/>
      <c r="AH163" s="99"/>
    </row>
    <row r="164" spans="3:34">
      <c r="C164" s="3" t="s">
        <v>88</v>
      </c>
      <c r="D164" s="3" t="s">
        <v>302</v>
      </c>
      <c r="E164" s="3" t="s">
        <v>303</v>
      </c>
      <c r="F164" s="3" t="s">
        <v>628</v>
      </c>
      <c r="G164" s="101" t="s">
        <v>524</v>
      </c>
      <c r="H164" s="101" t="s">
        <v>524</v>
      </c>
      <c r="I164" s="101" t="s">
        <v>524</v>
      </c>
      <c r="J164" s="101" t="s">
        <v>524</v>
      </c>
      <c r="K164" s="219" t="s">
        <v>524</v>
      </c>
      <c r="L164" s="219" t="s">
        <v>524</v>
      </c>
      <c r="M164" s="219" t="s">
        <v>524</v>
      </c>
      <c r="N164" s="219">
        <v>85</v>
      </c>
      <c r="O164" s="219" t="s">
        <v>653</v>
      </c>
      <c r="P164" s="99"/>
      <c r="Q164" s="99"/>
      <c r="R164" s="99"/>
      <c r="S164" s="99"/>
      <c r="T164" s="99"/>
      <c r="U164" s="99"/>
      <c r="V164" s="99"/>
      <c r="W164" s="99"/>
      <c r="X164" s="99"/>
      <c r="Y164" s="99"/>
      <c r="Z164" s="99"/>
      <c r="AA164" s="99"/>
      <c r="AB164" s="99"/>
      <c r="AC164" s="99"/>
      <c r="AD164" s="99"/>
      <c r="AE164" s="99"/>
      <c r="AF164" s="99"/>
      <c r="AG164" s="99"/>
      <c r="AH164" s="99"/>
    </row>
    <row r="165" spans="3:34">
      <c r="C165" s="3" t="s">
        <v>88</v>
      </c>
      <c r="D165" s="3" t="s">
        <v>304</v>
      </c>
      <c r="E165" s="3" t="s">
        <v>305</v>
      </c>
      <c r="F165" s="3" t="s">
        <v>628</v>
      </c>
      <c r="G165" s="101" t="s">
        <v>524</v>
      </c>
      <c r="H165" s="101" t="s">
        <v>524</v>
      </c>
      <c r="I165" s="101" t="s">
        <v>524</v>
      </c>
      <c r="J165" s="101" t="s">
        <v>524</v>
      </c>
      <c r="K165" s="219" t="s">
        <v>524</v>
      </c>
      <c r="L165" s="219" t="s">
        <v>524</v>
      </c>
      <c r="M165" s="219" t="s">
        <v>524</v>
      </c>
      <c r="N165" s="219" t="s">
        <v>653</v>
      </c>
      <c r="O165" s="219" t="s">
        <v>653</v>
      </c>
      <c r="P165" s="99"/>
      <c r="Q165" s="99"/>
      <c r="R165" s="99"/>
      <c r="S165" s="99"/>
      <c r="T165" s="99"/>
      <c r="U165" s="99"/>
      <c r="V165" s="99"/>
      <c r="W165" s="99"/>
      <c r="X165" s="99"/>
      <c r="Y165" s="99"/>
      <c r="Z165" s="99"/>
      <c r="AA165" s="99"/>
      <c r="AB165" s="99"/>
      <c r="AC165" s="99"/>
      <c r="AD165" s="99"/>
      <c r="AE165" s="99"/>
      <c r="AF165" s="99"/>
      <c r="AG165" s="99"/>
      <c r="AH165" s="99"/>
    </row>
    <row r="166" spans="3:34">
      <c r="C166" s="3" t="s">
        <v>88</v>
      </c>
      <c r="D166" s="3" t="s">
        <v>306</v>
      </c>
      <c r="E166" s="3" t="s">
        <v>307</v>
      </c>
      <c r="F166" s="3" t="s">
        <v>628</v>
      </c>
      <c r="G166" s="101" t="s">
        <v>524</v>
      </c>
      <c r="H166" s="101" t="s">
        <v>524</v>
      </c>
      <c r="I166" s="101" t="s">
        <v>524</v>
      </c>
      <c r="J166" s="101" t="s">
        <v>524</v>
      </c>
      <c r="K166" s="219" t="s">
        <v>524</v>
      </c>
      <c r="L166" s="219" t="s">
        <v>524</v>
      </c>
      <c r="M166" s="219" t="s">
        <v>524</v>
      </c>
      <c r="N166" s="219" t="s">
        <v>653</v>
      </c>
      <c r="O166" s="219" t="s">
        <v>653</v>
      </c>
      <c r="P166" s="99"/>
      <c r="Q166" s="99"/>
      <c r="R166" s="99"/>
      <c r="S166" s="99"/>
      <c r="T166" s="99"/>
      <c r="U166" s="99"/>
      <c r="V166" s="99"/>
      <c r="W166" s="99"/>
      <c r="X166" s="99"/>
      <c r="Y166" s="99"/>
      <c r="Z166" s="99"/>
      <c r="AA166" s="99"/>
      <c r="AB166" s="99"/>
      <c r="AC166" s="99"/>
      <c r="AD166" s="99"/>
      <c r="AE166" s="99"/>
      <c r="AF166" s="99"/>
      <c r="AG166" s="99"/>
      <c r="AH166" s="99"/>
    </row>
    <row r="167" spans="3:34">
      <c r="C167" s="3" t="s">
        <v>88</v>
      </c>
      <c r="D167" s="3" t="s">
        <v>308</v>
      </c>
      <c r="E167" s="3" t="s">
        <v>309</v>
      </c>
      <c r="F167" s="3" t="s">
        <v>628</v>
      </c>
      <c r="G167" s="101" t="s">
        <v>524</v>
      </c>
      <c r="H167" s="101" t="s">
        <v>524</v>
      </c>
      <c r="I167" s="101" t="s">
        <v>524</v>
      </c>
      <c r="J167" s="101" t="s">
        <v>524</v>
      </c>
      <c r="K167" s="219" t="s">
        <v>524</v>
      </c>
      <c r="L167" s="219" t="s">
        <v>524</v>
      </c>
      <c r="M167" s="219" t="s">
        <v>524</v>
      </c>
      <c r="N167" s="219">
        <v>30</v>
      </c>
      <c r="O167" s="219" t="s">
        <v>653</v>
      </c>
      <c r="P167" s="99"/>
      <c r="Q167" s="99"/>
      <c r="R167" s="99"/>
      <c r="S167" s="99"/>
      <c r="T167" s="99"/>
      <c r="U167" s="99"/>
      <c r="V167" s="99"/>
      <c r="W167" s="99"/>
      <c r="X167" s="99"/>
      <c r="Y167" s="99"/>
      <c r="Z167" s="99"/>
      <c r="AA167" s="99"/>
      <c r="AB167" s="99"/>
      <c r="AC167" s="99"/>
      <c r="AD167" s="99"/>
      <c r="AE167" s="99"/>
      <c r="AF167" s="99"/>
      <c r="AG167" s="99"/>
      <c r="AH167" s="99"/>
    </row>
    <row r="168" spans="3:34">
      <c r="C168" s="3" t="s">
        <v>88</v>
      </c>
      <c r="D168" s="3" t="s">
        <v>310</v>
      </c>
      <c r="E168" s="3" t="s">
        <v>311</v>
      </c>
      <c r="F168" s="3" t="s">
        <v>628</v>
      </c>
      <c r="G168" s="101" t="s">
        <v>524</v>
      </c>
      <c r="H168" s="101" t="s">
        <v>524</v>
      </c>
      <c r="I168" s="101" t="s">
        <v>524</v>
      </c>
      <c r="J168" s="101" t="s">
        <v>524</v>
      </c>
      <c r="K168" s="219" t="s">
        <v>524</v>
      </c>
      <c r="L168" s="219" t="s">
        <v>524</v>
      </c>
      <c r="M168" s="219" t="s">
        <v>524</v>
      </c>
      <c r="N168" s="219" t="s">
        <v>653</v>
      </c>
      <c r="O168" s="219" t="s">
        <v>653</v>
      </c>
      <c r="P168" s="99"/>
      <c r="Q168" s="99"/>
      <c r="R168" s="99"/>
      <c r="S168" s="99"/>
      <c r="T168" s="99"/>
      <c r="U168" s="99"/>
      <c r="V168" s="99"/>
      <c r="W168" s="99"/>
      <c r="X168" s="99"/>
      <c r="Y168" s="99"/>
      <c r="Z168" s="99"/>
      <c r="AA168" s="99"/>
      <c r="AB168" s="99"/>
      <c r="AC168" s="99"/>
      <c r="AD168" s="99"/>
      <c r="AE168" s="99"/>
      <c r="AF168" s="99"/>
      <c r="AG168" s="99"/>
      <c r="AH168" s="99"/>
    </row>
    <row r="169" spans="3:34">
      <c r="C169" s="3" t="s">
        <v>88</v>
      </c>
      <c r="D169" s="3" t="s">
        <v>312</v>
      </c>
      <c r="E169" s="3" t="s">
        <v>313</v>
      </c>
      <c r="F169" s="3" t="s">
        <v>628</v>
      </c>
      <c r="G169" s="101" t="s">
        <v>524</v>
      </c>
      <c r="H169" s="101" t="s">
        <v>524</v>
      </c>
      <c r="I169" s="101" t="s">
        <v>524</v>
      </c>
      <c r="J169" s="101" t="s">
        <v>524</v>
      </c>
      <c r="K169" s="219" t="s">
        <v>524</v>
      </c>
      <c r="L169" s="219" t="s">
        <v>524</v>
      </c>
      <c r="M169" s="219" t="s">
        <v>524</v>
      </c>
      <c r="N169" s="219" t="s">
        <v>653</v>
      </c>
      <c r="O169" s="219" t="s">
        <v>653</v>
      </c>
      <c r="P169" s="99"/>
      <c r="Q169" s="99"/>
      <c r="R169" s="99"/>
      <c r="S169" s="99"/>
      <c r="T169" s="99"/>
      <c r="U169" s="99"/>
      <c r="V169" s="99"/>
      <c r="W169" s="99"/>
      <c r="X169" s="99"/>
      <c r="Y169" s="99"/>
      <c r="Z169" s="99"/>
      <c r="AA169" s="99"/>
      <c r="AB169" s="99"/>
      <c r="AC169" s="99"/>
      <c r="AD169" s="99"/>
      <c r="AE169" s="99"/>
      <c r="AF169" s="99"/>
      <c r="AG169" s="99"/>
      <c r="AH169" s="99"/>
    </row>
    <row r="170" spans="3:34">
      <c r="C170" s="3" t="s">
        <v>88</v>
      </c>
      <c r="D170" s="3" t="s">
        <v>314</v>
      </c>
      <c r="E170" s="3" t="s">
        <v>315</v>
      </c>
      <c r="F170" s="3" t="s">
        <v>628</v>
      </c>
      <c r="G170" s="101" t="s">
        <v>524</v>
      </c>
      <c r="H170" s="101" t="s">
        <v>524</v>
      </c>
      <c r="I170" s="101" t="s">
        <v>524</v>
      </c>
      <c r="J170" s="101" t="s">
        <v>524</v>
      </c>
      <c r="K170" s="219" t="s">
        <v>524</v>
      </c>
      <c r="L170" s="219" t="s">
        <v>524</v>
      </c>
      <c r="M170" s="219" t="s">
        <v>524</v>
      </c>
      <c r="N170" s="219" t="s">
        <v>653</v>
      </c>
      <c r="O170" s="219">
        <v>10</v>
      </c>
      <c r="P170" s="99"/>
      <c r="Q170" s="99"/>
      <c r="R170" s="99"/>
      <c r="S170" s="99"/>
      <c r="T170" s="99"/>
      <c r="U170" s="99"/>
      <c r="V170" s="99"/>
      <c r="W170" s="99"/>
      <c r="X170" s="99"/>
      <c r="Y170" s="99"/>
      <c r="Z170" s="99"/>
      <c r="AA170" s="99"/>
      <c r="AB170" s="99"/>
      <c r="AC170" s="99"/>
      <c r="AD170" s="99"/>
      <c r="AE170" s="99"/>
      <c r="AF170" s="99"/>
      <c r="AG170" s="99"/>
      <c r="AH170" s="99"/>
    </row>
    <row r="171" spans="3:34">
      <c r="C171" s="3" t="s">
        <v>88</v>
      </c>
      <c r="D171" s="3" t="s">
        <v>316</v>
      </c>
      <c r="E171" s="3" t="s">
        <v>317</v>
      </c>
      <c r="F171" s="3" t="s">
        <v>628</v>
      </c>
      <c r="G171" s="101" t="s">
        <v>524</v>
      </c>
      <c r="H171" s="101" t="s">
        <v>524</v>
      </c>
      <c r="I171" s="101" t="s">
        <v>524</v>
      </c>
      <c r="J171" s="101" t="s">
        <v>524</v>
      </c>
      <c r="K171" s="219" t="s">
        <v>524</v>
      </c>
      <c r="L171" s="219" t="s">
        <v>524</v>
      </c>
      <c r="M171" s="219" t="s">
        <v>524</v>
      </c>
      <c r="N171" s="219" t="s">
        <v>653</v>
      </c>
      <c r="O171" s="219" t="s">
        <v>653</v>
      </c>
      <c r="P171" s="99"/>
      <c r="Q171" s="99"/>
      <c r="R171" s="99"/>
      <c r="S171" s="99"/>
      <c r="T171" s="99"/>
      <c r="U171" s="99"/>
      <c r="V171" s="99"/>
      <c r="W171" s="99"/>
      <c r="X171" s="99"/>
      <c r="Y171" s="99"/>
      <c r="Z171" s="99"/>
      <c r="AA171" s="99"/>
      <c r="AB171" s="99"/>
      <c r="AC171" s="99"/>
      <c r="AD171" s="99"/>
      <c r="AE171" s="99"/>
      <c r="AF171" s="99"/>
      <c r="AG171" s="99"/>
      <c r="AH171" s="99"/>
    </row>
    <row r="172" spans="3:34">
      <c r="C172" s="3" t="s">
        <v>88</v>
      </c>
      <c r="D172" s="3" t="s">
        <v>318</v>
      </c>
      <c r="E172" s="3" t="s">
        <v>319</v>
      </c>
      <c r="F172" s="3" t="s">
        <v>628</v>
      </c>
      <c r="G172" s="101" t="s">
        <v>524</v>
      </c>
      <c r="H172" s="101" t="s">
        <v>524</v>
      </c>
      <c r="I172" s="101" t="s">
        <v>524</v>
      </c>
      <c r="J172" s="101" t="s">
        <v>524</v>
      </c>
      <c r="K172" s="219" t="s">
        <v>524</v>
      </c>
      <c r="L172" s="219" t="s">
        <v>524</v>
      </c>
      <c r="M172" s="219" t="s">
        <v>524</v>
      </c>
      <c r="N172" s="219" t="s">
        <v>653</v>
      </c>
      <c r="O172" s="219" t="s">
        <v>653</v>
      </c>
      <c r="P172" s="99"/>
      <c r="Q172" s="99"/>
      <c r="R172" s="99"/>
      <c r="S172" s="99"/>
      <c r="T172" s="99"/>
      <c r="U172" s="99"/>
      <c r="V172" s="99"/>
      <c r="W172" s="99"/>
      <c r="X172" s="99"/>
      <c r="Y172" s="99"/>
      <c r="Z172" s="99"/>
      <c r="AA172" s="99"/>
      <c r="AB172" s="99"/>
      <c r="AC172" s="99"/>
      <c r="AD172" s="99"/>
      <c r="AE172" s="99"/>
      <c r="AF172" s="99"/>
      <c r="AG172" s="99"/>
      <c r="AH172" s="99"/>
    </row>
    <row r="173" spans="3:34">
      <c r="C173" s="3" t="s">
        <v>88</v>
      </c>
      <c r="D173" s="3" t="s">
        <v>320</v>
      </c>
      <c r="E173" s="3" t="s">
        <v>321</v>
      </c>
      <c r="F173" s="3" t="s">
        <v>628</v>
      </c>
      <c r="G173" s="101" t="s">
        <v>524</v>
      </c>
      <c r="H173" s="101" t="s">
        <v>524</v>
      </c>
      <c r="I173" s="101" t="s">
        <v>524</v>
      </c>
      <c r="J173" s="101" t="s">
        <v>524</v>
      </c>
      <c r="K173" s="219" t="s">
        <v>524</v>
      </c>
      <c r="L173" s="219" t="s">
        <v>524</v>
      </c>
      <c r="M173" s="219" t="s">
        <v>524</v>
      </c>
      <c r="N173" s="219" t="s">
        <v>653</v>
      </c>
      <c r="O173" s="219" t="s">
        <v>653</v>
      </c>
      <c r="P173" s="99"/>
      <c r="Q173" s="99"/>
      <c r="R173" s="99"/>
      <c r="S173" s="99"/>
      <c r="T173" s="99"/>
      <c r="U173" s="99"/>
      <c r="V173" s="99"/>
      <c r="W173" s="99"/>
      <c r="X173" s="99"/>
      <c r="Y173" s="99"/>
      <c r="Z173" s="99"/>
      <c r="AA173" s="99"/>
      <c r="AB173" s="99"/>
      <c r="AC173" s="99"/>
      <c r="AD173" s="99"/>
      <c r="AE173" s="99"/>
      <c r="AF173" s="99"/>
      <c r="AG173" s="99"/>
      <c r="AH173" s="99"/>
    </row>
    <row r="174" spans="3:34">
      <c r="C174" s="3" t="s">
        <v>88</v>
      </c>
      <c r="D174" s="3" t="s">
        <v>322</v>
      </c>
      <c r="E174" s="3" t="s">
        <v>323</v>
      </c>
      <c r="F174" s="3" t="s">
        <v>628</v>
      </c>
      <c r="G174" s="101" t="s">
        <v>524</v>
      </c>
      <c r="H174" s="101" t="s">
        <v>524</v>
      </c>
      <c r="I174" s="101" t="s">
        <v>524</v>
      </c>
      <c r="J174" s="101" t="s">
        <v>524</v>
      </c>
      <c r="K174" s="219" t="s">
        <v>524</v>
      </c>
      <c r="L174" s="219" t="s">
        <v>524</v>
      </c>
      <c r="M174" s="219" t="s">
        <v>524</v>
      </c>
      <c r="N174" s="219" t="s">
        <v>653</v>
      </c>
      <c r="O174" s="219" t="s">
        <v>653</v>
      </c>
      <c r="P174" s="99"/>
      <c r="Q174" s="99"/>
      <c r="R174" s="99"/>
      <c r="S174" s="99"/>
      <c r="T174" s="99"/>
      <c r="U174" s="99"/>
      <c r="V174" s="99"/>
      <c r="W174" s="99"/>
      <c r="X174" s="99"/>
      <c r="Y174" s="99"/>
      <c r="Z174" s="99"/>
      <c r="AA174" s="99"/>
      <c r="AB174" s="99"/>
      <c r="AC174" s="99"/>
      <c r="AD174" s="99"/>
      <c r="AE174" s="99"/>
      <c r="AF174" s="99"/>
      <c r="AG174" s="99"/>
      <c r="AH174" s="99"/>
    </row>
    <row r="175" spans="3:34">
      <c r="C175" s="3" t="s">
        <v>88</v>
      </c>
      <c r="D175" s="3" t="s">
        <v>324</v>
      </c>
      <c r="E175" s="3" t="s">
        <v>325</v>
      </c>
      <c r="F175" s="3" t="s">
        <v>628</v>
      </c>
      <c r="G175" s="101" t="s">
        <v>524</v>
      </c>
      <c r="H175" s="101" t="s">
        <v>524</v>
      </c>
      <c r="I175" s="101" t="s">
        <v>524</v>
      </c>
      <c r="J175" s="101" t="s">
        <v>524</v>
      </c>
      <c r="K175" s="219" t="s">
        <v>524</v>
      </c>
      <c r="L175" s="219" t="s">
        <v>524</v>
      </c>
      <c r="M175" s="219" t="s">
        <v>524</v>
      </c>
      <c r="N175" s="219" t="s">
        <v>653</v>
      </c>
      <c r="O175" s="219" t="s">
        <v>653</v>
      </c>
      <c r="P175" s="99"/>
      <c r="Q175" s="99"/>
      <c r="R175" s="99"/>
      <c r="S175" s="99"/>
      <c r="T175" s="99"/>
      <c r="U175" s="99"/>
      <c r="V175" s="99"/>
      <c r="W175" s="99"/>
      <c r="X175" s="99"/>
      <c r="Y175" s="99"/>
      <c r="Z175" s="99"/>
      <c r="AA175" s="99"/>
      <c r="AB175" s="99"/>
      <c r="AC175" s="99"/>
      <c r="AD175" s="99"/>
      <c r="AE175" s="99"/>
      <c r="AF175" s="99"/>
      <c r="AG175" s="99"/>
      <c r="AH175" s="99"/>
    </row>
    <row r="176" spans="3:34">
      <c r="C176" s="3" t="s">
        <v>88</v>
      </c>
      <c r="D176" s="3" t="s">
        <v>326</v>
      </c>
      <c r="E176" s="3" t="s">
        <v>327</v>
      </c>
      <c r="F176" s="3" t="s">
        <v>628</v>
      </c>
      <c r="G176" s="101" t="s">
        <v>524</v>
      </c>
      <c r="H176" s="101" t="s">
        <v>524</v>
      </c>
      <c r="I176" s="101" t="s">
        <v>524</v>
      </c>
      <c r="J176" s="101" t="s">
        <v>524</v>
      </c>
      <c r="K176" s="219" t="s">
        <v>524</v>
      </c>
      <c r="L176" s="219" t="s">
        <v>524</v>
      </c>
      <c r="M176" s="219" t="s">
        <v>524</v>
      </c>
      <c r="N176" s="219" t="s">
        <v>653</v>
      </c>
      <c r="O176" s="219" t="s">
        <v>653</v>
      </c>
      <c r="P176" s="99"/>
      <c r="Q176" s="99"/>
      <c r="R176" s="99"/>
      <c r="S176" s="99"/>
      <c r="T176" s="99"/>
      <c r="U176" s="99"/>
      <c r="V176" s="99"/>
      <c r="W176" s="99"/>
      <c r="X176" s="99"/>
      <c r="Y176" s="99"/>
      <c r="Z176" s="99"/>
      <c r="AA176" s="99"/>
      <c r="AB176" s="99"/>
      <c r="AC176" s="99"/>
      <c r="AD176" s="99"/>
      <c r="AE176" s="99"/>
      <c r="AF176" s="99"/>
      <c r="AG176" s="99"/>
      <c r="AH176" s="99"/>
    </row>
    <row r="177" spans="3:34">
      <c r="C177" s="3" t="s">
        <v>88</v>
      </c>
      <c r="D177" s="3" t="s">
        <v>328</v>
      </c>
      <c r="E177" s="3" t="s">
        <v>329</v>
      </c>
      <c r="F177" s="3" t="s">
        <v>628</v>
      </c>
      <c r="G177" s="101" t="s">
        <v>524</v>
      </c>
      <c r="H177" s="101" t="s">
        <v>524</v>
      </c>
      <c r="I177" s="101" t="s">
        <v>524</v>
      </c>
      <c r="J177" s="101" t="s">
        <v>524</v>
      </c>
      <c r="K177" s="219" t="s">
        <v>524</v>
      </c>
      <c r="L177" s="219" t="s">
        <v>524</v>
      </c>
      <c r="M177" s="219" t="s">
        <v>524</v>
      </c>
      <c r="N177" s="219" t="s">
        <v>653</v>
      </c>
      <c r="O177" s="219" t="s">
        <v>653</v>
      </c>
      <c r="P177" s="99"/>
      <c r="Q177" s="99"/>
      <c r="R177" s="99"/>
      <c r="S177" s="99"/>
      <c r="T177" s="99"/>
      <c r="U177" s="99"/>
      <c r="V177" s="99"/>
      <c r="W177" s="99"/>
      <c r="X177" s="99"/>
      <c r="Y177" s="99"/>
      <c r="Z177" s="99"/>
      <c r="AA177" s="99"/>
      <c r="AB177" s="99"/>
      <c r="AC177" s="99"/>
      <c r="AD177" s="99"/>
      <c r="AE177" s="99"/>
      <c r="AF177" s="99"/>
      <c r="AG177" s="99"/>
      <c r="AH177" s="99"/>
    </row>
    <row r="178" spans="3:34">
      <c r="C178" s="3" t="s">
        <v>88</v>
      </c>
      <c r="D178" s="3" t="s">
        <v>330</v>
      </c>
      <c r="E178" s="3" t="s">
        <v>331</v>
      </c>
      <c r="F178" s="3" t="s">
        <v>628</v>
      </c>
      <c r="G178" s="101" t="s">
        <v>524</v>
      </c>
      <c r="H178" s="101" t="s">
        <v>524</v>
      </c>
      <c r="I178" s="101" t="s">
        <v>524</v>
      </c>
      <c r="J178" s="101" t="s">
        <v>524</v>
      </c>
      <c r="K178" s="219" t="s">
        <v>524</v>
      </c>
      <c r="L178" s="219" t="s">
        <v>524</v>
      </c>
      <c r="M178" s="219" t="s">
        <v>524</v>
      </c>
      <c r="N178" s="219" t="s">
        <v>653</v>
      </c>
      <c r="O178" s="219" t="s">
        <v>653</v>
      </c>
      <c r="P178" s="99"/>
      <c r="Q178" s="99"/>
      <c r="R178" s="99"/>
      <c r="S178" s="99"/>
      <c r="T178" s="99"/>
      <c r="U178" s="99"/>
      <c r="V178" s="99"/>
      <c r="W178" s="99"/>
      <c r="X178" s="99"/>
      <c r="Y178" s="99"/>
      <c r="Z178" s="99"/>
      <c r="AA178" s="99"/>
      <c r="AB178" s="99"/>
      <c r="AC178" s="99"/>
      <c r="AD178" s="99"/>
      <c r="AE178" s="99"/>
      <c r="AF178" s="99"/>
      <c r="AG178" s="99"/>
      <c r="AH178" s="99"/>
    </row>
    <row r="179" spans="3:34">
      <c r="C179" s="3" t="s">
        <v>88</v>
      </c>
      <c r="D179" s="3" t="s">
        <v>332</v>
      </c>
      <c r="E179" s="3" t="s">
        <v>333</v>
      </c>
      <c r="F179" s="3" t="s">
        <v>628</v>
      </c>
      <c r="G179" s="101" t="s">
        <v>524</v>
      </c>
      <c r="H179" s="101" t="s">
        <v>524</v>
      </c>
      <c r="I179" s="101" t="s">
        <v>524</v>
      </c>
      <c r="J179" s="101" t="s">
        <v>524</v>
      </c>
      <c r="K179" s="219" t="s">
        <v>524</v>
      </c>
      <c r="L179" s="219" t="s">
        <v>524</v>
      </c>
      <c r="M179" s="219" t="s">
        <v>524</v>
      </c>
      <c r="N179" s="219" t="s">
        <v>653</v>
      </c>
      <c r="O179" s="219" t="s">
        <v>653</v>
      </c>
      <c r="P179" s="99"/>
      <c r="Q179" s="99"/>
      <c r="R179" s="99"/>
      <c r="S179" s="99"/>
      <c r="T179" s="99"/>
      <c r="U179" s="99"/>
      <c r="V179" s="99"/>
      <c r="W179" s="99"/>
      <c r="X179" s="99"/>
      <c r="Y179" s="99"/>
      <c r="Z179" s="99"/>
      <c r="AA179" s="99"/>
      <c r="AB179" s="99"/>
      <c r="AC179" s="99"/>
      <c r="AD179" s="99"/>
      <c r="AE179" s="99"/>
      <c r="AF179" s="99"/>
      <c r="AG179" s="99"/>
      <c r="AH179" s="99"/>
    </row>
    <row r="180" spans="3:34">
      <c r="C180" s="3" t="s">
        <v>88</v>
      </c>
      <c r="D180" s="3" t="s">
        <v>334</v>
      </c>
      <c r="E180" s="3" t="s">
        <v>335</v>
      </c>
      <c r="F180" s="3" t="s">
        <v>628</v>
      </c>
      <c r="G180" s="101" t="s">
        <v>524</v>
      </c>
      <c r="H180" s="101" t="s">
        <v>524</v>
      </c>
      <c r="I180" s="101" t="s">
        <v>524</v>
      </c>
      <c r="J180" s="101" t="s">
        <v>524</v>
      </c>
      <c r="K180" s="219" t="s">
        <v>524</v>
      </c>
      <c r="L180" s="219" t="s">
        <v>524</v>
      </c>
      <c r="M180" s="219" t="s">
        <v>524</v>
      </c>
      <c r="N180" s="219" t="s">
        <v>653</v>
      </c>
      <c r="O180" s="219" t="s">
        <v>653</v>
      </c>
      <c r="P180" s="99"/>
      <c r="Q180" s="99"/>
      <c r="R180" s="99"/>
      <c r="S180" s="99"/>
      <c r="T180" s="99"/>
      <c r="U180" s="99"/>
      <c r="V180" s="99"/>
      <c r="W180" s="99"/>
      <c r="X180" s="99"/>
      <c r="Y180" s="99"/>
      <c r="Z180" s="99"/>
      <c r="AA180" s="99"/>
      <c r="AB180" s="99"/>
      <c r="AC180" s="99"/>
      <c r="AD180" s="99"/>
      <c r="AE180" s="99"/>
      <c r="AF180" s="99"/>
      <c r="AG180" s="99"/>
      <c r="AH180" s="99"/>
    </row>
    <row r="181" spans="3:34">
      <c r="C181" s="3" t="s">
        <v>88</v>
      </c>
      <c r="D181" s="3" t="s">
        <v>336</v>
      </c>
      <c r="E181" s="3" t="s">
        <v>337</v>
      </c>
      <c r="F181" s="3" t="s">
        <v>628</v>
      </c>
      <c r="G181" s="101" t="s">
        <v>524</v>
      </c>
      <c r="H181" s="101" t="s">
        <v>524</v>
      </c>
      <c r="I181" s="101" t="s">
        <v>524</v>
      </c>
      <c r="J181" s="101" t="s">
        <v>524</v>
      </c>
      <c r="K181" s="219" t="s">
        <v>524</v>
      </c>
      <c r="L181" s="219" t="s">
        <v>524</v>
      </c>
      <c r="M181" s="219" t="s">
        <v>524</v>
      </c>
      <c r="N181" s="219" t="s">
        <v>653</v>
      </c>
      <c r="O181" s="219" t="s">
        <v>653</v>
      </c>
      <c r="P181" s="99"/>
      <c r="Q181" s="99"/>
      <c r="R181" s="99"/>
      <c r="S181" s="99"/>
      <c r="T181" s="99"/>
      <c r="U181" s="99"/>
      <c r="V181" s="99"/>
      <c r="W181" s="99"/>
      <c r="X181" s="99"/>
      <c r="Y181" s="99"/>
      <c r="Z181" s="99"/>
      <c r="AA181" s="99"/>
      <c r="AB181" s="99"/>
      <c r="AC181" s="99"/>
      <c r="AD181" s="99"/>
      <c r="AE181" s="99"/>
      <c r="AF181" s="99"/>
      <c r="AG181" s="99"/>
      <c r="AH181" s="99"/>
    </row>
    <row r="182" spans="3:34">
      <c r="C182" s="3" t="s">
        <v>88</v>
      </c>
      <c r="D182" s="3" t="s">
        <v>338</v>
      </c>
      <c r="E182" s="3" t="s">
        <v>339</v>
      </c>
      <c r="F182" s="3" t="s">
        <v>628</v>
      </c>
      <c r="G182" s="101" t="s">
        <v>524</v>
      </c>
      <c r="H182" s="101" t="s">
        <v>524</v>
      </c>
      <c r="I182" s="101" t="s">
        <v>524</v>
      </c>
      <c r="J182" s="101" t="s">
        <v>524</v>
      </c>
      <c r="K182" s="219" t="s">
        <v>524</v>
      </c>
      <c r="L182" s="219" t="s">
        <v>524</v>
      </c>
      <c r="M182" s="219" t="s">
        <v>524</v>
      </c>
      <c r="N182" s="219" t="s">
        <v>653</v>
      </c>
      <c r="O182" s="219" t="s">
        <v>653</v>
      </c>
      <c r="P182" s="99"/>
      <c r="Q182" s="99"/>
      <c r="R182" s="99"/>
      <c r="S182" s="99"/>
      <c r="T182" s="99"/>
      <c r="U182" s="99"/>
      <c r="V182" s="99"/>
      <c r="W182" s="99"/>
      <c r="X182" s="99"/>
      <c r="Y182" s="99"/>
      <c r="Z182" s="99"/>
      <c r="AA182" s="99"/>
      <c r="AB182" s="99"/>
      <c r="AC182" s="99"/>
      <c r="AD182" s="99"/>
      <c r="AE182" s="99"/>
      <c r="AF182" s="99"/>
      <c r="AG182" s="99"/>
      <c r="AH182" s="99"/>
    </row>
    <row r="183" spans="3:34">
      <c r="C183" s="3" t="s">
        <v>88</v>
      </c>
      <c r="D183" s="3" t="s">
        <v>340</v>
      </c>
      <c r="E183" s="3" t="s">
        <v>341</v>
      </c>
      <c r="F183" s="3" t="s">
        <v>628</v>
      </c>
      <c r="G183" s="101" t="s">
        <v>524</v>
      </c>
      <c r="H183" s="101" t="s">
        <v>524</v>
      </c>
      <c r="I183" s="101" t="s">
        <v>524</v>
      </c>
      <c r="J183" s="101" t="s">
        <v>524</v>
      </c>
      <c r="K183" s="219" t="s">
        <v>524</v>
      </c>
      <c r="L183" s="219" t="s">
        <v>524</v>
      </c>
      <c r="M183" s="219" t="s">
        <v>524</v>
      </c>
      <c r="N183" s="219" t="s">
        <v>653</v>
      </c>
      <c r="O183" s="219" t="s">
        <v>653</v>
      </c>
      <c r="P183" s="99"/>
      <c r="Q183" s="99"/>
      <c r="R183" s="99"/>
      <c r="S183" s="99"/>
      <c r="T183" s="99"/>
      <c r="U183" s="99"/>
      <c r="V183" s="99"/>
      <c r="W183" s="99"/>
      <c r="X183" s="99"/>
      <c r="Y183" s="99"/>
      <c r="Z183" s="99"/>
      <c r="AA183" s="99"/>
      <c r="AB183" s="99"/>
      <c r="AC183" s="99"/>
      <c r="AD183" s="99"/>
      <c r="AE183" s="99"/>
      <c r="AF183" s="99"/>
      <c r="AG183" s="99"/>
      <c r="AH183" s="99"/>
    </row>
    <row r="184" spans="3:34">
      <c r="C184" s="3" t="s">
        <v>88</v>
      </c>
      <c r="D184" s="3" t="s">
        <v>342</v>
      </c>
      <c r="E184" s="3" t="s">
        <v>343</v>
      </c>
      <c r="F184" s="3" t="s">
        <v>628</v>
      </c>
      <c r="G184" s="101" t="s">
        <v>524</v>
      </c>
      <c r="H184" s="101" t="s">
        <v>524</v>
      </c>
      <c r="I184" s="101" t="s">
        <v>524</v>
      </c>
      <c r="J184" s="101" t="s">
        <v>524</v>
      </c>
      <c r="K184" s="219" t="s">
        <v>524</v>
      </c>
      <c r="L184" s="219" t="s">
        <v>524</v>
      </c>
      <c r="M184" s="219" t="s">
        <v>524</v>
      </c>
      <c r="N184" s="219" t="s">
        <v>653</v>
      </c>
      <c r="O184" s="219" t="s">
        <v>653</v>
      </c>
      <c r="P184" s="99"/>
      <c r="Q184" s="99"/>
      <c r="R184" s="99"/>
      <c r="S184" s="99"/>
      <c r="T184" s="99"/>
      <c r="U184" s="99"/>
      <c r="V184" s="99"/>
      <c r="W184" s="99"/>
      <c r="X184" s="99"/>
      <c r="Y184" s="99"/>
      <c r="Z184" s="99"/>
      <c r="AA184" s="99"/>
      <c r="AB184" s="99"/>
      <c r="AC184" s="99"/>
      <c r="AD184" s="99"/>
      <c r="AE184" s="99"/>
      <c r="AF184" s="99"/>
      <c r="AG184" s="99"/>
      <c r="AH184" s="99"/>
    </row>
    <row r="185" spans="3:34">
      <c r="C185" s="3" t="s">
        <v>88</v>
      </c>
      <c r="D185" s="3" t="s">
        <v>344</v>
      </c>
      <c r="E185" s="3" t="s">
        <v>345</v>
      </c>
      <c r="F185" s="3" t="s">
        <v>628</v>
      </c>
      <c r="G185" s="101" t="s">
        <v>524</v>
      </c>
      <c r="H185" s="101" t="s">
        <v>524</v>
      </c>
      <c r="I185" s="101" t="s">
        <v>524</v>
      </c>
      <c r="J185" s="101" t="s">
        <v>524</v>
      </c>
      <c r="K185" s="219" t="s">
        <v>524</v>
      </c>
      <c r="L185" s="219" t="s">
        <v>524</v>
      </c>
      <c r="M185" s="219" t="s">
        <v>524</v>
      </c>
      <c r="N185" s="219" t="s">
        <v>653</v>
      </c>
      <c r="O185" s="219" t="s">
        <v>653</v>
      </c>
      <c r="P185" s="99"/>
      <c r="Q185" s="99"/>
      <c r="R185" s="99"/>
      <c r="S185" s="99"/>
      <c r="T185" s="99"/>
      <c r="U185" s="99"/>
      <c r="V185" s="99"/>
      <c r="W185" s="99"/>
      <c r="X185" s="99"/>
      <c r="Y185" s="99"/>
      <c r="Z185" s="99"/>
      <c r="AA185" s="99"/>
      <c r="AB185" s="99"/>
      <c r="AC185" s="99"/>
      <c r="AD185" s="99"/>
      <c r="AE185" s="99"/>
      <c r="AF185" s="99"/>
      <c r="AG185" s="99"/>
      <c r="AH185" s="99"/>
    </row>
    <row r="186" spans="3:34">
      <c r="C186" s="3" t="s">
        <v>88</v>
      </c>
      <c r="D186" s="3" t="s">
        <v>346</v>
      </c>
      <c r="E186" s="3" t="s">
        <v>347</v>
      </c>
      <c r="F186" s="3" t="s">
        <v>628</v>
      </c>
      <c r="G186" s="101" t="s">
        <v>524</v>
      </c>
      <c r="H186" s="101" t="s">
        <v>524</v>
      </c>
      <c r="I186" s="101" t="s">
        <v>524</v>
      </c>
      <c r="J186" s="101" t="s">
        <v>524</v>
      </c>
      <c r="K186" s="219" t="s">
        <v>524</v>
      </c>
      <c r="L186" s="219" t="s">
        <v>524</v>
      </c>
      <c r="M186" s="219" t="s">
        <v>524</v>
      </c>
      <c r="N186" s="219" t="s">
        <v>653</v>
      </c>
      <c r="O186" s="219" t="s">
        <v>653</v>
      </c>
      <c r="P186" s="99"/>
      <c r="Q186" s="99"/>
      <c r="R186" s="99"/>
      <c r="S186" s="99"/>
      <c r="T186" s="99"/>
      <c r="U186" s="99"/>
      <c r="V186" s="99"/>
      <c r="W186" s="99"/>
      <c r="X186" s="99"/>
      <c r="Y186" s="99"/>
      <c r="Z186" s="99"/>
      <c r="AA186" s="99"/>
      <c r="AB186" s="99"/>
      <c r="AC186" s="99"/>
      <c r="AD186" s="99"/>
      <c r="AE186" s="99"/>
      <c r="AF186" s="99"/>
      <c r="AG186" s="99"/>
      <c r="AH186" s="99"/>
    </row>
    <row r="187" spans="3:34">
      <c r="C187" s="3" t="s">
        <v>92</v>
      </c>
      <c r="D187" s="3" t="s">
        <v>348</v>
      </c>
      <c r="E187" s="3" t="s">
        <v>349</v>
      </c>
      <c r="F187" s="3" t="s">
        <v>628</v>
      </c>
      <c r="G187" s="101" t="s">
        <v>524</v>
      </c>
      <c r="H187" s="101" t="s">
        <v>524</v>
      </c>
      <c r="I187" s="101" t="s">
        <v>524</v>
      </c>
      <c r="J187" s="101" t="s">
        <v>524</v>
      </c>
      <c r="K187" s="219" t="s">
        <v>524</v>
      </c>
      <c r="L187" s="219" t="s">
        <v>524</v>
      </c>
      <c r="M187" s="219" t="s">
        <v>524</v>
      </c>
      <c r="N187" s="219" t="s">
        <v>653</v>
      </c>
      <c r="O187" s="219" t="s">
        <v>653</v>
      </c>
      <c r="P187" s="99"/>
      <c r="Q187" s="99"/>
      <c r="R187" s="99"/>
      <c r="S187" s="99"/>
      <c r="T187" s="99"/>
      <c r="U187" s="99"/>
      <c r="V187" s="99"/>
      <c r="W187" s="99"/>
      <c r="X187" s="99"/>
      <c r="Y187" s="99"/>
      <c r="Z187" s="99"/>
      <c r="AA187" s="99"/>
      <c r="AB187" s="99"/>
      <c r="AC187" s="99"/>
      <c r="AD187" s="99"/>
      <c r="AE187" s="99"/>
      <c r="AF187" s="99"/>
      <c r="AG187" s="99"/>
      <c r="AH187" s="99"/>
    </row>
    <row r="188" spans="3:34">
      <c r="C188" s="3" t="s">
        <v>92</v>
      </c>
      <c r="D188" s="3" t="s">
        <v>350</v>
      </c>
      <c r="E188" s="3" t="s">
        <v>351</v>
      </c>
      <c r="F188" s="3" t="s">
        <v>628</v>
      </c>
      <c r="G188" s="101" t="s">
        <v>524</v>
      </c>
      <c r="H188" s="101" t="s">
        <v>524</v>
      </c>
      <c r="I188" s="101" t="s">
        <v>524</v>
      </c>
      <c r="J188" s="101" t="s">
        <v>524</v>
      </c>
      <c r="K188" s="219" t="s">
        <v>524</v>
      </c>
      <c r="L188" s="219" t="s">
        <v>524</v>
      </c>
      <c r="M188" s="219" t="s">
        <v>524</v>
      </c>
      <c r="N188" s="219">
        <v>10</v>
      </c>
      <c r="O188" s="219">
        <v>5</v>
      </c>
      <c r="P188" s="99"/>
      <c r="Q188" s="99"/>
      <c r="R188" s="99"/>
      <c r="S188" s="99"/>
      <c r="T188" s="99"/>
      <c r="U188" s="99"/>
      <c r="V188" s="99"/>
      <c r="W188" s="99"/>
      <c r="X188" s="99"/>
      <c r="Y188" s="99"/>
      <c r="Z188" s="99"/>
      <c r="AA188" s="99"/>
      <c r="AB188" s="99"/>
      <c r="AC188" s="99"/>
      <c r="AD188" s="99"/>
      <c r="AE188" s="99"/>
      <c r="AF188" s="99"/>
      <c r="AG188" s="99"/>
      <c r="AH188" s="99"/>
    </row>
    <row r="189" spans="3:34">
      <c r="C189" s="3" t="s">
        <v>92</v>
      </c>
      <c r="D189" s="3" t="s">
        <v>352</v>
      </c>
      <c r="E189" s="3" t="s">
        <v>353</v>
      </c>
      <c r="F189" s="3" t="s">
        <v>628</v>
      </c>
      <c r="G189" s="101" t="s">
        <v>524</v>
      </c>
      <c r="H189" s="101" t="s">
        <v>524</v>
      </c>
      <c r="I189" s="101" t="s">
        <v>524</v>
      </c>
      <c r="J189" s="101" t="s">
        <v>524</v>
      </c>
      <c r="K189" s="219" t="s">
        <v>524</v>
      </c>
      <c r="L189" s="219" t="s">
        <v>524</v>
      </c>
      <c r="M189" s="219" t="s">
        <v>524</v>
      </c>
      <c r="N189" s="219" t="s">
        <v>653</v>
      </c>
      <c r="O189" s="219" t="s">
        <v>653</v>
      </c>
      <c r="P189" s="99"/>
      <c r="Q189" s="99"/>
      <c r="R189" s="99"/>
      <c r="S189" s="99"/>
      <c r="T189" s="99"/>
      <c r="U189" s="99"/>
      <c r="V189" s="99"/>
      <c r="W189" s="99"/>
      <c r="X189" s="99"/>
      <c r="Y189" s="99"/>
      <c r="Z189" s="99"/>
      <c r="AA189" s="99"/>
      <c r="AB189" s="99"/>
      <c r="AC189" s="99"/>
      <c r="AD189" s="99"/>
      <c r="AE189" s="99"/>
      <c r="AF189" s="99"/>
      <c r="AG189" s="99"/>
      <c r="AH189" s="99"/>
    </row>
    <row r="190" spans="3:34">
      <c r="C190" s="3" t="s">
        <v>92</v>
      </c>
      <c r="D190" s="3" t="s">
        <v>354</v>
      </c>
      <c r="E190" s="3" t="s">
        <v>355</v>
      </c>
      <c r="F190" s="3" t="s">
        <v>628</v>
      </c>
      <c r="G190" s="101" t="s">
        <v>524</v>
      </c>
      <c r="H190" s="101" t="s">
        <v>524</v>
      </c>
      <c r="I190" s="101" t="s">
        <v>524</v>
      </c>
      <c r="J190" s="101" t="s">
        <v>524</v>
      </c>
      <c r="K190" s="219" t="s">
        <v>524</v>
      </c>
      <c r="L190" s="219" t="s">
        <v>524</v>
      </c>
      <c r="M190" s="219" t="s">
        <v>524</v>
      </c>
      <c r="N190" s="219" t="s">
        <v>653</v>
      </c>
      <c r="O190" s="219" t="s">
        <v>653</v>
      </c>
      <c r="P190" s="99"/>
      <c r="Q190" s="99"/>
      <c r="R190" s="99"/>
      <c r="S190" s="99"/>
      <c r="T190" s="99"/>
      <c r="U190" s="99"/>
      <c r="V190" s="99"/>
      <c r="W190" s="99"/>
      <c r="X190" s="99"/>
      <c r="Y190" s="99"/>
      <c r="Z190" s="99"/>
      <c r="AA190" s="99"/>
      <c r="AB190" s="99"/>
      <c r="AC190" s="99"/>
      <c r="AD190" s="99"/>
      <c r="AE190" s="99"/>
      <c r="AF190" s="99"/>
      <c r="AG190" s="99"/>
      <c r="AH190" s="99"/>
    </row>
    <row r="191" spans="3:34">
      <c r="C191" s="3" t="s">
        <v>92</v>
      </c>
      <c r="D191" s="3" t="s">
        <v>356</v>
      </c>
      <c r="E191" s="3" t="s">
        <v>357</v>
      </c>
      <c r="F191" s="3" t="s">
        <v>628</v>
      </c>
      <c r="G191" s="101" t="s">
        <v>524</v>
      </c>
      <c r="H191" s="101" t="s">
        <v>524</v>
      </c>
      <c r="I191" s="101" t="s">
        <v>524</v>
      </c>
      <c r="J191" s="101" t="s">
        <v>524</v>
      </c>
      <c r="K191" s="219" t="s">
        <v>524</v>
      </c>
      <c r="L191" s="219" t="s">
        <v>524</v>
      </c>
      <c r="M191" s="219" t="s">
        <v>524</v>
      </c>
      <c r="N191" s="219">
        <v>10</v>
      </c>
      <c r="O191" s="219" t="s">
        <v>653</v>
      </c>
      <c r="P191" s="99"/>
      <c r="Q191" s="99"/>
      <c r="R191" s="99"/>
      <c r="S191" s="99"/>
      <c r="T191" s="99"/>
      <c r="U191" s="99"/>
      <c r="V191" s="99"/>
      <c r="W191" s="99"/>
      <c r="X191" s="99"/>
      <c r="Y191" s="99"/>
      <c r="Z191" s="99"/>
      <c r="AA191" s="99"/>
      <c r="AB191" s="99"/>
      <c r="AC191" s="99"/>
      <c r="AD191" s="99"/>
      <c r="AE191" s="99"/>
      <c r="AF191" s="99"/>
      <c r="AG191" s="99"/>
      <c r="AH191" s="99"/>
    </row>
    <row r="192" spans="3:34">
      <c r="C192" s="3" t="s">
        <v>92</v>
      </c>
      <c r="D192" s="3" t="s">
        <v>358</v>
      </c>
      <c r="E192" s="3" t="s">
        <v>359</v>
      </c>
      <c r="F192" s="3" t="s">
        <v>628</v>
      </c>
      <c r="G192" s="101" t="s">
        <v>524</v>
      </c>
      <c r="H192" s="101" t="s">
        <v>524</v>
      </c>
      <c r="I192" s="101" t="s">
        <v>524</v>
      </c>
      <c r="J192" s="101" t="s">
        <v>524</v>
      </c>
      <c r="K192" s="219" t="s">
        <v>524</v>
      </c>
      <c r="L192" s="219" t="s">
        <v>524</v>
      </c>
      <c r="M192" s="219" t="s">
        <v>524</v>
      </c>
      <c r="N192" s="219" t="s">
        <v>653</v>
      </c>
      <c r="O192" s="219" t="s">
        <v>653</v>
      </c>
      <c r="P192" s="99"/>
      <c r="Q192" s="99"/>
      <c r="R192" s="99"/>
      <c r="S192" s="99"/>
      <c r="T192" s="99"/>
      <c r="U192" s="99"/>
      <c r="V192" s="99"/>
      <c r="W192" s="99"/>
      <c r="X192" s="99"/>
      <c r="Y192" s="99"/>
      <c r="Z192" s="99"/>
      <c r="AA192" s="99"/>
      <c r="AB192" s="99"/>
      <c r="AC192" s="99"/>
      <c r="AD192" s="99"/>
      <c r="AE192" s="99"/>
      <c r="AF192" s="99"/>
      <c r="AG192" s="99"/>
      <c r="AH192" s="99"/>
    </row>
    <row r="193" spans="3:34">
      <c r="C193" s="3" t="s">
        <v>92</v>
      </c>
      <c r="D193" s="3" t="s">
        <v>360</v>
      </c>
      <c r="E193" s="3" t="s">
        <v>361</v>
      </c>
      <c r="F193" s="3" t="s">
        <v>628</v>
      </c>
      <c r="G193" s="101" t="s">
        <v>524</v>
      </c>
      <c r="H193" s="101" t="s">
        <v>524</v>
      </c>
      <c r="I193" s="101" t="s">
        <v>524</v>
      </c>
      <c r="J193" s="101" t="s">
        <v>524</v>
      </c>
      <c r="K193" s="219" t="s">
        <v>524</v>
      </c>
      <c r="L193" s="219" t="s">
        <v>524</v>
      </c>
      <c r="M193" s="219" t="s">
        <v>524</v>
      </c>
      <c r="N193" s="219">
        <v>10</v>
      </c>
      <c r="O193" s="219" t="s">
        <v>653</v>
      </c>
      <c r="P193" s="99"/>
      <c r="Q193" s="99"/>
      <c r="R193" s="99"/>
      <c r="S193" s="99"/>
      <c r="T193" s="99"/>
      <c r="U193" s="99"/>
      <c r="V193" s="99"/>
      <c r="W193" s="99"/>
      <c r="X193" s="99"/>
      <c r="Y193" s="99"/>
      <c r="Z193" s="99"/>
      <c r="AA193" s="99"/>
      <c r="AB193" s="99"/>
      <c r="AC193" s="99"/>
      <c r="AD193" s="99"/>
      <c r="AE193" s="99"/>
      <c r="AF193" s="99"/>
      <c r="AG193" s="99"/>
      <c r="AH193" s="99"/>
    </row>
    <row r="194" spans="3:34">
      <c r="C194" s="3" t="s">
        <v>92</v>
      </c>
      <c r="D194" s="3" t="s">
        <v>362</v>
      </c>
      <c r="E194" s="3" t="s">
        <v>363</v>
      </c>
      <c r="F194" s="3" t="s">
        <v>628</v>
      </c>
      <c r="G194" s="101" t="s">
        <v>524</v>
      </c>
      <c r="H194" s="101" t="s">
        <v>524</v>
      </c>
      <c r="I194" s="101" t="s">
        <v>524</v>
      </c>
      <c r="J194" s="101" t="s">
        <v>524</v>
      </c>
      <c r="K194" s="219" t="s">
        <v>524</v>
      </c>
      <c r="L194" s="219" t="s">
        <v>524</v>
      </c>
      <c r="M194" s="219" t="s">
        <v>524</v>
      </c>
      <c r="N194" s="219" t="s">
        <v>653</v>
      </c>
      <c r="O194" s="219" t="s">
        <v>653</v>
      </c>
      <c r="P194" s="99"/>
      <c r="Q194" s="99"/>
      <c r="R194" s="99"/>
      <c r="S194" s="99"/>
      <c r="T194" s="99"/>
      <c r="U194" s="99"/>
      <c r="V194" s="99"/>
      <c r="W194" s="99"/>
      <c r="X194" s="99"/>
      <c r="Y194" s="99"/>
      <c r="Z194" s="99"/>
      <c r="AA194" s="99"/>
      <c r="AB194" s="99"/>
      <c r="AC194" s="99"/>
      <c r="AD194" s="99"/>
      <c r="AE194" s="99"/>
      <c r="AF194" s="99"/>
      <c r="AG194" s="99"/>
      <c r="AH194" s="99"/>
    </row>
    <row r="195" spans="3:34">
      <c r="C195" s="3" t="s">
        <v>92</v>
      </c>
      <c r="D195" s="3" t="s">
        <v>364</v>
      </c>
      <c r="E195" s="3" t="s">
        <v>365</v>
      </c>
      <c r="F195" s="3" t="s">
        <v>628</v>
      </c>
      <c r="G195" s="101" t="s">
        <v>524</v>
      </c>
      <c r="H195" s="101" t="s">
        <v>524</v>
      </c>
      <c r="I195" s="101" t="s">
        <v>524</v>
      </c>
      <c r="J195" s="101" t="s">
        <v>524</v>
      </c>
      <c r="K195" s="219" t="s">
        <v>524</v>
      </c>
      <c r="L195" s="219" t="s">
        <v>524</v>
      </c>
      <c r="M195" s="219" t="s">
        <v>524</v>
      </c>
      <c r="N195" s="219">
        <v>60</v>
      </c>
      <c r="O195" s="219" t="s">
        <v>653</v>
      </c>
      <c r="P195" s="99"/>
      <c r="Q195" s="99"/>
      <c r="R195" s="99"/>
      <c r="S195" s="99"/>
      <c r="T195" s="99"/>
      <c r="U195" s="99"/>
      <c r="V195" s="99"/>
      <c r="W195" s="99"/>
      <c r="X195" s="99"/>
      <c r="Y195" s="99"/>
      <c r="Z195" s="99"/>
      <c r="AA195" s="99"/>
      <c r="AB195" s="99"/>
      <c r="AC195" s="99"/>
      <c r="AD195" s="99"/>
      <c r="AE195" s="99"/>
      <c r="AF195" s="99"/>
      <c r="AG195" s="99"/>
      <c r="AH195" s="99"/>
    </row>
    <row r="196" spans="3:34">
      <c r="C196" s="3" t="s">
        <v>92</v>
      </c>
      <c r="D196" s="3" t="s">
        <v>366</v>
      </c>
      <c r="E196" s="3" t="s">
        <v>367</v>
      </c>
      <c r="F196" s="3" t="s">
        <v>628</v>
      </c>
      <c r="G196" s="101" t="s">
        <v>524</v>
      </c>
      <c r="H196" s="101" t="s">
        <v>524</v>
      </c>
      <c r="I196" s="101" t="s">
        <v>524</v>
      </c>
      <c r="J196" s="101" t="s">
        <v>524</v>
      </c>
      <c r="K196" s="219" t="s">
        <v>524</v>
      </c>
      <c r="L196" s="219" t="s">
        <v>524</v>
      </c>
      <c r="M196" s="219" t="s">
        <v>524</v>
      </c>
      <c r="N196" s="219" t="s">
        <v>653</v>
      </c>
      <c r="O196" s="219" t="s">
        <v>653</v>
      </c>
      <c r="P196" s="99"/>
      <c r="Q196" s="99"/>
      <c r="R196" s="99"/>
      <c r="S196" s="99"/>
      <c r="T196" s="99"/>
      <c r="U196" s="99"/>
      <c r="V196" s="99"/>
      <c r="W196" s="99"/>
      <c r="X196" s="99"/>
      <c r="Y196" s="99"/>
      <c r="Z196" s="99"/>
      <c r="AA196" s="99"/>
      <c r="AB196" s="99"/>
      <c r="AC196" s="99"/>
      <c r="AD196" s="99"/>
      <c r="AE196" s="99"/>
      <c r="AF196" s="99"/>
      <c r="AG196" s="99"/>
      <c r="AH196" s="99"/>
    </row>
    <row r="197" spans="3:34">
      <c r="C197" s="3" t="s">
        <v>92</v>
      </c>
      <c r="D197" s="3" t="s">
        <v>368</v>
      </c>
      <c r="E197" s="3" t="s">
        <v>369</v>
      </c>
      <c r="F197" s="3" t="s">
        <v>628</v>
      </c>
      <c r="G197" s="101" t="s">
        <v>524</v>
      </c>
      <c r="H197" s="101" t="s">
        <v>524</v>
      </c>
      <c r="I197" s="101" t="s">
        <v>524</v>
      </c>
      <c r="J197" s="101" t="s">
        <v>524</v>
      </c>
      <c r="K197" s="219" t="s">
        <v>524</v>
      </c>
      <c r="L197" s="219" t="s">
        <v>524</v>
      </c>
      <c r="M197" s="219" t="s">
        <v>524</v>
      </c>
      <c r="N197" s="219" t="s">
        <v>653</v>
      </c>
      <c r="O197" s="219" t="s">
        <v>653</v>
      </c>
      <c r="P197" s="99"/>
      <c r="Q197" s="99"/>
      <c r="R197" s="99"/>
      <c r="S197" s="99"/>
      <c r="T197" s="99"/>
      <c r="U197" s="99"/>
      <c r="V197" s="99"/>
      <c r="W197" s="99"/>
      <c r="X197" s="99"/>
      <c r="Y197" s="99"/>
      <c r="Z197" s="99"/>
      <c r="AA197" s="99"/>
      <c r="AB197" s="99"/>
      <c r="AC197" s="99"/>
      <c r="AD197" s="99"/>
      <c r="AE197" s="99"/>
      <c r="AF197" s="99"/>
      <c r="AG197" s="99"/>
      <c r="AH197" s="99"/>
    </row>
    <row r="198" spans="3:34">
      <c r="C198" s="3" t="s">
        <v>92</v>
      </c>
      <c r="D198" s="3" t="s">
        <v>370</v>
      </c>
      <c r="E198" s="3" t="s">
        <v>371</v>
      </c>
      <c r="F198" s="3" t="s">
        <v>628</v>
      </c>
      <c r="G198" s="101" t="s">
        <v>524</v>
      </c>
      <c r="H198" s="101" t="s">
        <v>524</v>
      </c>
      <c r="I198" s="101" t="s">
        <v>524</v>
      </c>
      <c r="J198" s="101" t="s">
        <v>524</v>
      </c>
      <c r="K198" s="219" t="s">
        <v>524</v>
      </c>
      <c r="L198" s="219" t="s">
        <v>524</v>
      </c>
      <c r="M198" s="219" t="s">
        <v>524</v>
      </c>
      <c r="N198" s="219" t="s">
        <v>653</v>
      </c>
      <c r="O198" s="219" t="s">
        <v>653</v>
      </c>
      <c r="P198" s="99"/>
      <c r="Q198" s="99"/>
      <c r="R198" s="99"/>
      <c r="S198" s="99"/>
      <c r="T198" s="99"/>
      <c r="U198" s="99"/>
      <c r="V198" s="99"/>
      <c r="W198" s="99"/>
      <c r="X198" s="99"/>
      <c r="Y198" s="99"/>
      <c r="Z198" s="99"/>
      <c r="AA198" s="99"/>
      <c r="AB198" s="99"/>
      <c r="AC198" s="99"/>
      <c r="AD198" s="99"/>
      <c r="AE198" s="99"/>
      <c r="AF198" s="99"/>
      <c r="AG198" s="99"/>
      <c r="AH198" s="99"/>
    </row>
    <row r="199" spans="3:34">
      <c r="C199" s="3" t="s">
        <v>92</v>
      </c>
      <c r="D199" s="3" t="s">
        <v>372</v>
      </c>
      <c r="E199" s="3" t="s">
        <v>373</v>
      </c>
      <c r="F199" s="3" t="s">
        <v>628</v>
      </c>
      <c r="G199" s="101" t="s">
        <v>524</v>
      </c>
      <c r="H199" s="101" t="s">
        <v>524</v>
      </c>
      <c r="I199" s="101" t="s">
        <v>524</v>
      </c>
      <c r="J199" s="101" t="s">
        <v>524</v>
      </c>
      <c r="K199" s="219" t="s">
        <v>524</v>
      </c>
      <c r="L199" s="219" t="s">
        <v>524</v>
      </c>
      <c r="M199" s="219" t="s">
        <v>524</v>
      </c>
      <c r="N199" s="219">
        <v>5</v>
      </c>
      <c r="O199" s="219">
        <v>10</v>
      </c>
      <c r="P199" s="99"/>
      <c r="Q199" s="99"/>
      <c r="R199" s="99"/>
      <c r="S199" s="99"/>
      <c r="T199" s="99"/>
      <c r="U199" s="99"/>
      <c r="V199" s="99"/>
      <c r="W199" s="99"/>
      <c r="X199" s="99"/>
      <c r="Y199" s="99"/>
      <c r="Z199" s="99"/>
      <c r="AA199" s="99"/>
      <c r="AB199" s="99"/>
      <c r="AC199" s="99"/>
      <c r="AD199" s="99"/>
      <c r="AE199" s="99"/>
      <c r="AF199" s="99"/>
      <c r="AG199" s="99"/>
      <c r="AH199" s="99"/>
    </row>
    <row r="200" spans="3:34">
      <c r="C200" s="3" t="s">
        <v>92</v>
      </c>
      <c r="D200" s="3" t="s">
        <v>374</v>
      </c>
      <c r="E200" s="3" t="s">
        <v>375</v>
      </c>
      <c r="F200" s="3" t="s">
        <v>628</v>
      </c>
      <c r="G200" s="101" t="s">
        <v>524</v>
      </c>
      <c r="H200" s="101" t="s">
        <v>524</v>
      </c>
      <c r="I200" s="101" t="s">
        <v>524</v>
      </c>
      <c r="J200" s="101" t="s">
        <v>524</v>
      </c>
      <c r="K200" s="219" t="s">
        <v>524</v>
      </c>
      <c r="L200" s="219" t="s">
        <v>524</v>
      </c>
      <c r="M200" s="219" t="s">
        <v>524</v>
      </c>
      <c r="N200" s="219" t="s">
        <v>653</v>
      </c>
      <c r="O200" s="219" t="s">
        <v>653</v>
      </c>
      <c r="P200" s="99"/>
      <c r="Q200" s="99"/>
      <c r="R200" s="99"/>
      <c r="S200" s="99"/>
      <c r="T200" s="99"/>
      <c r="U200" s="99"/>
      <c r="V200" s="99"/>
      <c r="W200" s="99"/>
      <c r="X200" s="99"/>
      <c r="Y200" s="99"/>
      <c r="Z200" s="99"/>
      <c r="AA200" s="99"/>
      <c r="AB200" s="99"/>
      <c r="AC200" s="99"/>
      <c r="AD200" s="99"/>
      <c r="AE200" s="99"/>
      <c r="AF200" s="99"/>
      <c r="AG200" s="99"/>
      <c r="AH200" s="99"/>
    </row>
    <row r="201" spans="3:34">
      <c r="C201" s="3" t="s">
        <v>92</v>
      </c>
      <c r="D201" s="3" t="s">
        <v>376</v>
      </c>
      <c r="E201" s="3" t="s">
        <v>377</v>
      </c>
      <c r="F201" s="3" t="s">
        <v>628</v>
      </c>
      <c r="G201" s="101" t="s">
        <v>524</v>
      </c>
      <c r="H201" s="101" t="s">
        <v>524</v>
      </c>
      <c r="I201" s="101" t="s">
        <v>524</v>
      </c>
      <c r="J201" s="101" t="s">
        <v>524</v>
      </c>
      <c r="K201" s="219" t="s">
        <v>524</v>
      </c>
      <c r="L201" s="219" t="s">
        <v>524</v>
      </c>
      <c r="M201" s="219" t="s">
        <v>524</v>
      </c>
      <c r="N201" s="219" t="s">
        <v>653</v>
      </c>
      <c r="O201" s="219" t="s">
        <v>653</v>
      </c>
      <c r="P201" s="99"/>
      <c r="Q201" s="99"/>
      <c r="R201" s="99"/>
      <c r="S201" s="99"/>
      <c r="T201" s="99"/>
      <c r="U201" s="99"/>
      <c r="V201" s="99"/>
      <c r="W201" s="99"/>
      <c r="X201" s="99"/>
      <c r="Y201" s="99"/>
      <c r="Z201" s="99"/>
      <c r="AA201" s="99"/>
      <c r="AB201" s="99"/>
      <c r="AC201" s="99"/>
      <c r="AD201" s="99"/>
      <c r="AE201" s="99"/>
      <c r="AF201" s="99"/>
      <c r="AG201" s="99"/>
      <c r="AH201" s="99"/>
    </row>
    <row r="202" spans="3:34">
      <c r="C202" s="3" t="s">
        <v>92</v>
      </c>
      <c r="D202" s="3" t="s">
        <v>378</v>
      </c>
      <c r="E202" s="3" t="s">
        <v>379</v>
      </c>
      <c r="F202" s="3" t="s">
        <v>628</v>
      </c>
      <c r="G202" s="101" t="s">
        <v>524</v>
      </c>
      <c r="H202" s="101" t="s">
        <v>524</v>
      </c>
      <c r="I202" s="101" t="s">
        <v>524</v>
      </c>
      <c r="J202" s="101" t="s">
        <v>524</v>
      </c>
      <c r="K202" s="219" t="s">
        <v>524</v>
      </c>
      <c r="L202" s="219" t="s">
        <v>524</v>
      </c>
      <c r="M202" s="219" t="s">
        <v>524</v>
      </c>
      <c r="N202" s="219" t="s">
        <v>653</v>
      </c>
      <c r="O202" s="219" t="s">
        <v>653</v>
      </c>
      <c r="P202" s="99"/>
      <c r="Q202" s="99"/>
      <c r="R202" s="99"/>
      <c r="S202" s="99"/>
      <c r="T202" s="99"/>
      <c r="U202" s="99"/>
      <c r="V202" s="99"/>
      <c r="W202" s="99"/>
      <c r="X202" s="99"/>
      <c r="Y202" s="99"/>
      <c r="Z202" s="99"/>
      <c r="AA202" s="99"/>
      <c r="AB202" s="99"/>
      <c r="AC202" s="99"/>
      <c r="AD202" s="99"/>
      <c r="AE202" s="99"/>
      <c r="AF202" s="99"/>
      <c r="AG202" s="99"/>
      <c r="AH202" s="99"/>
    </row>
    <row r="203" spans="3:34">
      <c r="C203" s="3" t="s">
        <v>92</v>
      </c>
      <c r="D203" s="3" t="s">
        <v>380</v>
      </c>
      <c r="E203" s="3" t="s">
        <v>381</v>
      </c>
      <c r="F203" s="3" t="s">
        <v>628</v>
      </c>
      <c r="G203" s="101" t="s">
        <v>524</v>
      </c>
      <c r="H203" s="101" t="s">
        <v>524</v>
      </c>
      <c r="I203" s="101" t="s">
        <v>524</v>
      </c>
      <c r="J203" s="101" t="s">
        <v>524</v>
      </c>
      <c r="K203" s="219" t="s">
        <v>524</v>
      </c>
      <c r="L203" s="219" t="s">
        <v>524</v>
      </c>
      <c r="M203" s="219" t="s">
        <v>524</v>
      </c>
      <c r="N203" s="219" t="s">
        <v>653</v>
      </c>
      <c r="O203" s="219" t="s">
        <v>653</v>
      </c>
      <c r="P203" s="99"/>
      <c r="Q203" s="99"/>
      <c r="R203" s="99"/>
      <c r="S203" s="99"/>
      <c r="T203" s="99"/>
      <c r="U203" s="99"/>
      <c r="V203" s="99"/>
      <c r="W203" s="99"/>
      <c r="X203" s="99"/>
      <c r="Y203" s="99"/>
      <c r="Z203" s="99"/>
      <c r="AA203" s="99"/>
      <c r="AB203" s="99"/>
      <c r="AC203" s="99"/>
      <c r="AD203" s="99"/>
      <c r="AE203" s="99"/>
      <c r="AF203" s="99"/>
      <c r="AG203" s="99"/>
      <c r="AH203" s="99"/>
    </row>
    <row r="204" spans="3:34">
      <c r="C204" s="3" t="s">
        <v>92</v>
      </c>
      <c r="D204" s="3" t="s">
        <v>382</v>
      </c>
      <c r="E204" s="3" t="s">
        <v>383</v>
      </c>
      <c r="F204" s="3" t="s">
        <v>628</v>
      </c>
      <c r="G204" s="101" t="s">
        <v>524</v>
      </c>
      <c r="H204" s="101" t="s">
        <v>524</v>
      </c>
      <c r="I204" s="101" t="s">
        <v>524</v>
      </c>
      <c r="J204" s="101" t="s">
        <v>524</v>
      </c>
      <c r="K204" s="219" t="s">
        <v>524</v>
      </c>
      <c r="L204" s="219" t="s">
        <v>524</v>
      </c>
      <c r="M204" s="219" t="s">
        <v>524</v>
      </c>
      <c r="N204" s="219" t="s">
        <v>653</v>
      </c>
      <c r="O204" s="219" t="s">
        <v>653</v>
      </c>
      <c r="P204" s="99"/>
      <c r="Q204" s="99"/>
      <c r="R204" s="99"/>
      <c r="S204" s="99"/>
      <c r="T204" s="99"/>
      <c r="U204" s="99"/>
      <c r="V204" s="99"/>
      <c r="W204" s="99"/>
      <c r="X204" s="99"/>
      <c r="Y204" s="99"/>
      <c r="Z204" s="99"/>
      <c r="AA204" s="99"/>
      <c r="AB204" s="99"/>
      <c r="AC204" s="99"/>
      <c r="AD204" s="99"/>
      <c r="AE204" s="99"/>
      <c r="AF204" s="99"/>
      <c r="AG204" s="99"/>
      <c r="AH204" s="99"/>
    </row>
    <row r="205" spans="3:34">
      <c r="C205" s="3" t="s">
        <v>92</v>
      </c>
      <c r="D205" s="3" t="s">
        <v>384</v>
      </c>
      <c r="E205" s="3" t="s">
        <v>385</v>
      </c>
      <c r="F205" s="3" t="s">
        <v>628</v>
      </c>
      <c r="G205" s="101" t="s">
        <v>524</v>
      </c>
      <c r="H205" s="101" t="s">
        <v>524</v>
      </c>
      <c r="I205" s="101" t="s">
        <v>524</v>
      </c>
      <c r="J205" s="101" t="s">
        <v>524</v>
      </c>
      <c r="K205" s="219" t="s">
        <v>524</v>
      </c>
      <c r="L205" s="219" t="s">
        <v>524</v>
      </c>
      <c r="M205" s="219" t="s">
        <v>524</v>
      </c>
      <c r="N205" s="219" t="s">
        <v>653</v>
      </c>
      <c r="O205" s="219" t="s">
        <v>653</v>
      </c>
      <c r="P205" s="99"/>
      <c r="Q205" s="99"/>
      <c r="R205" s="99"/>
      <c r="S205" s="99"/>
      <c r="T205" s="99"/>
      <c r="U205" s="99"/>
      <c r="V205" s="99"/>
      <c r="W205" s="99"/>
      <c r="X205" s="99"/>
      <c r="Y205" s="99"/>
      <c r="Z205" s="99"/>
      <c r="AA205" s="99"/>
      <c r="AB205" s="99"/>
      <c r="AC205" s="99"/>
      <c r="AD205" s="99"/>
      <c r="AE205" s="99"/>
      <c r="AF205" s="99"/>
      <c r="AG205" s="99"/>
      <c r="AH205" s="99"/>
    </row>
    <row r="206" spans="3:34">
      <c r="C206" s="3" t="s">
        <v>92</v>
      </c>
      <c r="D206" s="3" t="s">
        <v>386</v>
      </c>
      <c r="E206" s="3" t="s">
        <v>387</v>
      </c>
      <c r="F206" s="3" t="s">
        <v>628</v>
      </c>
      <c r="G206" s="101" t="s">
        <v>524</v>
      </c>
      <c r="H206" s="101" t="s">
        <v>524</v>
      </c>
      <c r="I206" s="101" t="s">
        <v>524</v>
      </c>
      <c r="J206" s="101" t="s">
        <v>524</v>
      </c>
      <c r="K206" s="219" t="s">
        <v>524</v>
      </c>
      <c r="L206" s="219" t="s">
        <v>524</v>
      </c>
      <c r="M206" s="219" t="s">
        <v>524</v>
      </c>
      <c r="N206" s="219" t="s">
        <v>653</v>
      </c>
      <c r="O206" s="219" t="s">
        <v>653</v>
      </c>
      <c r="P206" s="99"/>
      <c r="Q206" s="99"/>
      <c r="R206" s="99"/>
      <c r="S206" s="99"/>
      <c r="T206" s="99"/>
      <c r="U206" s="99"/>
      <c r="V206" s="99"/>
      <c r="W206" s="99"/>
      <c r="X206" s="99"/>
      <c r="Y206" s="99"/>
      <c r="Z206" s="99"/>
      <c r="AA206" s="99"/>
      <c r="AB206" s="99"/>
      <c r="AC206" s="99"/>
      <c r="AD206" s="99"/>
      <c r="AE206" s="99"/>
      <c r="AF206" s="99"/>
      <c r="AG206" s="99"/>
      <c r="AH206" s="99"/>
    </row>
    <row r="207" spans="3:34">
      <c r="C207" s="3" t="s">
        <v>92</v>
      </c>
      <c r="D207" s="3" t="s">
        <v>388</v>
      </c>
      <c r="E207" s="3" t="s">
        <v>389</v>
      </c>
      <c r="F207" s="3" t="s">
        <v>628</v>
      </c>
      <c r="G207" s="101" t="s">
        <v>524</v>
      </c>
      <c r="H207" s="101" t="s">
        <v>524</v>
      </c>
      <c r="I207" s="101" t="s">
        <v>524</v>
      </c>
      <c r="J207" s="101" t="s">
        <v>524</v>
      </c>
      <c r="K207" s="219" t="s">
        <v>524</v>
      </c>
      <c r="L207" s="219" t="s">
        <v>524</v>
      </c>
      <c r="M207" s="219" t="s">
        <v>524</v>
      </c>
      <c r="N207" s="219" t="s">
        <v>653</v>
      </c>
      <c r="O207" s="219" t="s">
        <v>653</v>
      </c>
      <c r="P207" s="99"/>
      <c r="Q207" s="99"/>
      <c r="R207" s="99"/>
      <c r="S207" s="99"/>
      <c r="T207" s="99"/>
      <c r="U207" s="99"/>
      <c r="V207" s="99"/>
      <c r="W207" s="99"/>
      <c r="X207" s="99"/>
      <c r="Y207" s="99"/>
      <c r="Z207" s="99"/>
      <c r="AA207" s="99"/>
      <c r="AB207" s="99"/>
      <c r="AC207" s="99"/>
      <c r="AD207" s="99"/>
      <c r="AE207" s="99"/>
      <c r="AF207" s="99"/>
      <c r="AG207" s="99"/>
      <c r="AH207" s="99"/>
    </row>
    <row r="208" spans="3:34">
      <c r="C208" s="3" t="s">
        <v>92</v>
      </c>
      <c r="D208" s="3" t="s">
        <v>390</v>
      </c>
      <c r="E208" s="3" t="s">
        <v>391</v>
      </c>
      <c r="F208" s="3" t="s">
        <v>628</v>
      </c>
      <c r="G208" s="101" t="s">
        <v>524</v>
      </c>
      <c r="H208" s="101" t="s">
        <v>524</v>
      </c>
      <c r="I208" s="101" t="s">
        <v>524</v>
      </c>
      <c r="J208" s="101" t="s">
        <v>524</v>
      </c>
      <c r="K208" s="219" t="s">
        <v>524</v>
      </c>
      <c r="L208" s="219" t="s">
        <v>524</v>
      </c>
      <c r="M208" s="219" t="s">
        <v>524</v>
      </c>
      <c r="N208" s="219" t="s">
        <v>653</v>
      </c>
      <c r="O208" s="219" t="s">
        <v>653</v>
      </c>
      <c r="P208" s="99"/>
      <c r="Q208" s="99"/>
      <c r="R208" s="99"/>
      <c r="S208" s="99"/>
      <c r="T208" s="99"/>
      <c r="U208" s="99"/>
      <c r="V208" s="99"/>
      <c r="W208" s="99"/>
      <c r="X208" s="99"/>
      <c r="Y208" s="99"/>
      <c r="Z208" s="99"/>
      <c r="AA208" s="99"/>
      <c r="AB208" s="99"/>
      <c r="AC208" s="99"/>
      <c r="AD208" s="99"/>
      <c r="AE208" s="99"/>
      <c r="AF208" s="99"/>
      <c r="AG208" s="99"/>
      <c r="AH208" s="99"/>
    </row>
    <row r="209" spans="3:34">
      <c r="C209" s="3" t="s">
        <v>92</v>
      </c>
      <c r="D209" s="3" t="s">
        <v>392</v>
      </c>
      <c r="E209" s="3" t="s">
        <v>393</v>
      </c>
      <c r="F209" s="3" t="s">
        <v>628</v>
      </c>
      <c r="G209" s="101" t="s">
        <v>524</v>
      </c>
      <c r="H209" s="101" t="s">
        <v>524</v>
      </c>
      <c r="I209" s="101" t="s">
        <v>524</v>
      </c>
      <c r="J209" s="101" t="s">
        <v>524</v>
      </c>
      <c r="K209" s="219" t="s">
        <v>524</v>
      </c>
      <c r="L209" s="219" t="s">
        <v>524</v>
      </c>
      <c r="M209" s="219" t="s">
        <v>524</v>
      </c>
      <c r="N209" s="219" t="s">
        <v>653</v>
      </c>
      <c r="O209" s="219" t="s">
        <v>653</v>
      </c>
      <c r="P209" s="99"/>
      <c r="Q209" s="99"/>
      <c r="R209" s="99"/>
      <c r="S209" s="99"/>
      <c r="T209" s="99"/>
      <c r="U209" s="99"/>
      <c r="V209" s="99"/>
      <c r="W209" s="99"/>
      <c r="X209" s="99"/>
      <c r="Y209" s="99"/>
      <c r="Z209" s="99"/>
      <c r="AA209" s="99"/>
      <c r="AB209" s="99"/>
      <c r="AC209" s="99"/>
      <c r="AD209" s="99"/>
      <c r="AE209" s="99"/>
      <c r="AF209" s="99"/>
      <c r="AG209" s="99"/>
      <c r="AH209" s="99"/>
    </row>
    <row r="210" spans="3:34">
      <c r="C210" s="3" t="s">
        <v>92</v>
      </c>
      <c r="D210" s="3" t="s">
        <v>394</v>
      </c>
      <c r="E210" s="3" t="s">
        <v>395</v>
      </c>
      <c r="F210" s="3" t="s">
        <v>628</v>
      </c>
      <c r="G210" s="101" t="s">
        <v>524</v>
      </c>
      <c r="H210" s="101" t="s">
        <v>524</v>
      </c>
      <c r="I210" s="101" t="s">
        <v>524</v>
      </c>
      <c r="J210" s="101" t="s">
        <v>524</v>
      </c>
      <c r="K210" s="219" t="s">
        <v>524</v>
      </c>
      <c r="L210" s="219" t="s">
        <v>524</v>
      </c>
      <c r="M210" s="219" t="s">
        <v>524</v>
      </c>
      <c r="N210" s="219" t="s">
        <v>653</v>
      </c>
      <c r="O210" s="219" t="s">
        <v>653</v>
      </c>
      <c r="P210" s="99"/>
      <c r="Q210" s="99"/>
      <c r="R210" s="99"/>
      <c r="S210" s="99"/>
      <c r="T210" s="99"/>
      <c r="U210" s="99"/>
      <c r="V210" s="99"/>
      <c r="W210" s="99"/>
      <c r="X210" s="99"/>
      <c r="Y210" s="99"/>
      <c r="Z210" s="99"/>
      <c r="AA210" s="99"/>
      <c r="AB210" s="99"/>
      <c r="AC210" s="99"/>
      <c r="AD210" s="99"/>
      <c r="AE210" s="99"/>
      <c r="AF210" s="99"/>
      <c r="AG210" s="99"/>
      <c r="AH210" s="99"/>
    </row>
    <row r="211" spans="3:34">
      <c r="C211" s="3" t="s">
        <v>92</v>
      </c>
      <c r="D211" s="3" t="s">
        <v>396</v>
      </c>
      <c r="E211" s="3" t="s">
        <v>397</v>
      </c>
      <c r="F211" s="3" t="s">
        <v>628</v>
      </c>
      <c r="G211" s="101" t="s">
        <v>524</v>
      </c>
      <c r="H211" s="101" t="s">
        <v>524</v>
      </c>
      <c r="I211" s="101" t="s">
        <v>524</v>
      </c>
      <c r="J211" s="101" t="s">
        <v>524</v>
      </c>
      <c r="K211" s="219" t="s">
        <v>524</v>
      </c>
      <c r="L211" s="219" t="s">
        <v>524</v>
      </c>
      <c r="M211" s="219" t="s">
        <v>524</v>
      </c>
      <c r="N211" s="219" t="s">
        <v>653</v>
      </c>
      <c r="O211" s="219" t="s">
        <v>653</v>
      </c>
      <c r="P211" s="99"/>
      <c r="Q211" s="99"/>
      <c r="R211" s="99"/>
      <c r="S211" s="99"/>
      <c r="T211" s="99"/>
      <c r="U211" s="99"/>
      <c r="V211" s="99"/>
      <c r="W211" s="99"/>
      <c r="X211" s="99"/>
      <c r="Y211" s="99"/>
      <c r="Z211" s="99"/>
      <c r="AA211" s="99"/>
      <c r="AB211" s="99"/>
      <c r="AC211" s="99"/>
      <c r="AD211" s="99"/>
      <c r="AE211" s="99"/>
      <c r="AF211" s="99"/>
      <c r="AG211" s="99"/>
      <c r="AH211" s="99"/>
    </row>
    <row r="212" spans="3:34">
      <c r="C212" s="3" t="s">
        <v>92</v>
      </c>
      <c r="D212" s="3" t="s">
        <v>398</v>
      </c>
      <c r="E212" s="3" t="s">
        <v>399</v>
      </c>
      <c r="F212" s="3" t="s">
        <v>628</v>
      </c>
      <c r="G212" s="101" t="s">
        <v>524</v>
      </c>
      <c r="H212" s="101" t="s">
        <v>524</v>
      </c>
      <c r="I212" s="101" t="s">
        <v>524</v>
      </c>
      <c r="J212" s="101" t="s">
        <v>524</v>
      </c>
      <c r="K212" s="219" t="s">
        <v>524</v>
      </c>
      <c r="L212" s="219" t="s">
        <v>524</v>
      </c>
      <c r="M212" s="219" t="s">
        <v>524</v>
      </c>
      <c r="N212" s="219">
        <v>90</v>
      </c>
      <c r="O212" s="219">
        <v>90</v>
      </c>
      <c r="P212" s="99"/>
      <c r="Q212" s="99"/>
      <c r="R212" s="99"/>
      <c r="S212" s="99"/>
      <c r="T212" s="99"/>
      <c r="U212" s="99"/>
      <c r="V212" s="99"/>
      <c r="W212" s="99"/>
      <c r="X212" s="99"/>
      <c r="Y212" s="99"/>
      <c r="Z212" s="99"/>
      <c r="AA212" s="99"/>
      <c r="AB212" s="99"/>
      <c r="AC212" s="99"/>
      <c r="AD212" s="99"/>
      <c r="AE212" s="99"/>
      <c r="AF212" s="99"/>
      <c r="AG212" s="99"/>
      <c r="AH212" s="99"/>
    </row>
    <row r="213" spans="3:34">
      <c r="C213" s="3" t="s">
        <v>92</v>
      </c>
      <c r="D213" s="3" t="s">
        <v>400</v>
      </c>
      <c r="E213" s="3" t="s">
        <v>401</v>
      </c>
      <c r="F213" s="3" t="s">
        <v>628</v>
      </c>
      <c r="G213" s="101" t="s">
        <v>524</v>
      </c>
      <c r="H213" s="101" t="s">
        <v>524</v>
      </c>
      <c r="I213" s="101" t="s">
        <v>524</v>
      </c>
      <c r="J213" s="101" t="s">
        <v>524</v>
      </c>
      <c r="K213" s="219" t="s">
        <v>524</v>
      </c>
      <c r="L213" s="219" t="s">
        <v>524</v>
      </c>
      <c r="M213" s="219" t="s">
        <v>524</v>
      </c>
      <c r="N213" s="219" t="s">
        <v>653</v>
      </c>
      <c r="O213" s="219" t="s">
        <v>653</v>
      </c>
      <c r="P213" s="99"/>
      <c r="Q213" s="99"/>
      <c r="R213" s="99"/>
      <c r="S213" s="99"/>
      <c r="T213" s="99"/>
      <c r="U213" s="99"/>
      <c r="V213" s="99"/>
      <c r="W213" s="99"/>
      <c r="X213" s="99"/>
      <c r="Y213" s="99"/>
      <c r="Z213" s="99"/>
      <c r="AA213" s="99"/>
      <c r="AB213" s="99"/>
      <c r="AC213" s="99"/>
      <c r="AD213" s="99"/>
      <c r="AE213" s="99"/>
      <c r="AF213" s="99"/>
      <c r="AG213" s="99"/>
      <c r="AH213" s="99"/>
    </row>
    <row r="214" spans="3:34">
      <c r="C214" s="3" t="s">
        <v>92</v>
      </c>
      <c r="D214" s="3" t="s">
        <v>402</v>
      </c>
      <c r="E214" s="3" t="s">
        <v>403</v>
      </c>
      <c r="F214" s="3" t="s">
        <v>628</v>
      </c>
      <c r="G214" s="101" t="s">
        <v>524</v>
      </c>
      <c r="H214" s="101" t="s">
        <v>524</v>
      </c>
      <c r="I214" s="101" t="s">
        <v>524</v>
      </c>
      <c r="J214" s="101" t="s">
        <v>524</v>
      </c>
      <c r="K214" s="219" t="s">
        <v>524</v>
      </c>
      <c r="L214" s="219" t="s">
        <v>524</v>
      </c>
      <c r="M214" s="219" t="s">
        <v>524</v>
      </c>
      <c r="N214" s="219" t="s">
        <v>653</v>
      </c>
      <c r="O214" s="219" t="s">
        <v>653</v>
      </c>
      <c r="P214" s="99"/>
      <c r="Q214" s="99"/>
      <c r="R214" s="99"/>
      <c r="S214" s="99"/>
      <c r="T214" s="99"/>
      <c r="U214" s="99"/>
      <c r="V214" s="99"/>
      <c r="W214" s="99"/>
      <c r="X214" s="99"/>
      <c r="Y214" s="99"/>
      <c r="Z214" s="99"/>
      <c r="AA214" s="99"/>
      <c r="AB214" s="99"/>
      <c r="AC214" s="99"/>
      <c r="AD214" s="99"/>
      <c r="AE214" s="99"/>
      <c r="AF214" s="99"/>
      <c r="AG214" s="99"/>
      <c r="AH214" s="99"/>
    </row>
    <row r="215" spans="3:34">
      <c r="C215" s="3" t="s">
        <v>92</v>
      </c>
      <c r="D215" s="3" t="s">
        <v>404</v>
      </c>
      <c r="E215" s="3" t="s">
        <v>405</v>
      </c>
      <c r="F215" s="3" t="s">
        <v>628</v>
      </c>
      <c r="G215" s="101" t="s">
        <v>524</v>
      </c>
      <c r="H215" s="101" t="s">
        <v>524</v>
      </c>
      <c r="I215" s="101" t="s">
        <v>524</v>
      </c>
      <c r="J215" s="101" t="s">
        <v>524</v>
      </c>
      <c r="K215" s="219" t="s">
        <v>524</v>
      </c>
      <c r="L215" s="219" t="s">
        <v>524</v>
      </c>
      <c r="M215" s="219" t="s">
        <v>524</v>
      </c>
      <c r="N215" s="219" t="s">
        <v>653</v>
      </c>
      <c r="O215" s="219" t="s">
        <v>653</v>
      </c>
      <c r="P215" s="99"/>
      <c r="Q215" s="99"/>
      <c r="R215" s="99"/>
      <c r="S215" s="99"/>
      <c r="T215" s="99"/>
      <c r="U215" s="99"/>
      <c r="V215" s="99"/>
      <c r="W215" s="99"/>
      <c r="X215" s="99"/>
      <c r="Y215" s="99"/>
      <c r="Z215" s="99"/>
      <c r="AA215" s="99"/>
      <c r="AB215" s="99"/>
      <c r="AC215" s="99"/>
      <c r="AD215" s="99"/>
      <c r="AE215" s="99"/>
      <c r="AF215" s="99"/>
      <c r="AG215" s="99"/>
      <c r="AH215" s="99"/>
    </row>
    <row r="216" spans="3:34">
      <c r="C216" s="3" t="s">
        <v>92</v>
      </c>
      <c r="D216" s="3" t="s">
        <v>406</v>
      </c>
      <c r="E216" s="3" t="s">
        <v>407</v>
      </c>
      <c r="F216" s="3" t="s">
        <v>628</v>
      </c>
      <c r="G216" s="101" t="s">
        <v>524</v>
      </c>
      <c r="H216" s="101" t="s">
        <v>524</v>
      </c>
      <c r="I216" s="101" t="s">
        <v>524</v>
      </c>
      <c r="J216" s="101" t="s">
        <v>524</v>
      </c>
      <c r="K216" s="219" t="s">
        <v>524</v>
      </c>
      <c r="L216" s="219" t="s">
        <v>524</v>
      </c>
      <c r="M216" s="219" t="s">
        <v>524</v>
      </c>
      <c r="N216" s="219" t="s">
        <v>653</v>
      </c>
      <c r="O216" s="219" t="s">
        <v>653</v>
      </c>
      <c r="P216" s="99"/>
      <c r="Q216" s="99"/>
      <c r="R216" s="99"/>
      <c r="S216" s="99"/>
      <c r="T216" s="99"/>
      <c r="U216" s="99"/>
      <c r="V216" s="99"/>
      <c r="W216" s="99"/>
      <c r="X216" s="99"/>
      <c r="Y216" s="99"/>
      <c r="Z216" s="99"/>
      <c r="AA216" s="99"/>
      <c r="AB216" s="99"/>
      <c r="AC216" s="99"/>
      <c r="AD216" s="99"/>
      <c r="AE216" s="99"/>
      <c r="AF216" s="99"/>
      <c r="AG216" s="99"/>
      <c r="AH216" s="99"/>
    </row>
    <row r="217" spans="3:34">
      <c r="C217" s="3" t="s">
        <v>92</v>
      </c>
      <c r="D217" s="3" t="s">
        <v>408</v>
      </c>
      <c r="E217" s="3" t="s">
        <v>409</v>
      </c>
      <c r="F217" s="3" t="s">
        <v>628</v>
      </c>
      <c r="G217" s="101" t="s">
        <v>524</v>
      </c>
      <c r="H217" s="101" t="s">
        <v>524</v>
      </c>
      <c r="I217" s="101" t="s">
        <v>524</v>
      </c>
      <c r="J217" s="101" t="s">
        <v>524</v>
      </c>
      <c r="K217" s="219" t="s">
        <v>524</v>
      </c>
      <c r="L217" s="219" t="s">
        <v>524</v>
      </c>
      <c r="M217" s="219" t="s">
        <v>524</v>
      </c>
      <c r="N217" s="219" t="s">
        <v>653</v>
      </c>
      <c r="O217" s="219" t="s">
        <v>653</v>
      </c>
      <c r="P217" s="99"/>
      <c r="Q217" s="99"/>
      <c r="R217" s="99"/>
      <c r="S217" s="99"/>
      <c r="T217" s="99"/>
      <c r="U217" s="99"/>
      <c r="V217" s="99"/>
      <c r="W217" s="99"/>
      <c r="X217" s="99"/>
      <c r="Y217" s="99"/>
      <c r="Z217" s="99"/>
      <c r="AA217" s="99"/>
      <c r="AB217" s="99"/>
      <c r="AC217" s="99"/>
      <c r="AD217" s="99"/>
      <c r="AE217" s="99"/>
      <c r="AF217" s="99"/>
      <c r="AG217" s="99"/>
      <c r="AH217" s="99"/>
    </row>
    <row r="218" spans="3:34">
      <c r="C218" s="3" t="s">
        <v>92</v>
      </c>
      <c r="D218" s="3" t="s">
        <v>410</v>
      </c>
      <c r="E218" s="3" t="s">
        <v>411</v>
      </c>
      <c r="F218" s="3" t="s">
        <v>628</v>
      </c>
      <c r="G218" s="101" t="s">
        <v>524</v>
      </c>
      <c r="H218" s="101" t="s">
        <v>524</v>
      </c>
      <c r="I218" s="101" t="s">
        <v>524</v>
      </c>
      <c r="J218" s="101" t="s">
        <v>524</v>
      </c>
      <c r="K218" s="219" t="s">
        <v>524</v>
      </c>
      <c r="L218" s="219" t="s">
        <v>524</v>
      </c>
      <c r="M218" s="219" t="s">
        <v>524</v>
      </c>
      <c r="N218" s="219" t="s">
        <v>653</v>
      </c>
      <c r="O218" s="219" t="s">
        <v>653</v>
      </c>
      <c r="P218" s="99"/>
      <c r="Q218" s="99"/>
      <c r="R218" s="99"/>
      <c r="S218" s="99"/>
      <c r="T218" s="99"/>
      <c r="U218" s="99"/>
      <c r="V218" s="99"/>
      <c r="W218" s="99"/>
      <c r="X218" s="99"/>
      <c r="Y218" s="99"/>
      <c r="Z218" s="99"/>
      <c r="AA218" s="99"/>
      <c r="AB218" s="99"/>
      <c r="AC218" s="99"/>
      <c r="AD218" s="99"/>
      <c r="AE218" s="99"/>
      <c r="AF218" s="99"/>
      <c r="AG218" s="99"/>
      <c r="AH218" s="99"/>
    </row>
    <row r="219" spans="3:34">
      <c r="C219" s="3" t="s">
        <v>92</v>
      </c>
      <c r="D219" s="3" t="s">
        <v>412</v>
      </c>
      <c r="E219" s="3" t="s">
        <v>413</v>
      </c>
      <c r="F219" s="3" t="s">
        <v>628</v>
      </c>
      <c r="G219" s="101" t="s">
        <v>524</v>
      </c>
      <c r="H219" s="101" t="s">
        <v>524</v>
      </c>
      <c r="I219" s="101" t="s">
        <v>524</v>
      </c>
      <c r="J219" s="101" t="s">
        <v>524</v>
      </c>
      <c r="K219" s="219" t="s">
        <v>524</v>
      </c>
      <c r="L219" s="219" t="s">
        <v>524</v>
      </c>
      <c r="M219" s="219" t="s">
        <v>524</v>
      </c>
      <c r="N219" s="219" t="s">
        <v>653</v>
      </c>
      <c r="O219" s="219" t="s">
        <v>653</v>
      </c>
      <c r="P219" s="99"/>
      <c r="Q219" s="99"/>
      <c r="R219" s="99"/>
      <c r="S219" s="99"/>
      <c r="T219" s="99"/>
      <c r="U219" s="99"/>
      <c r="V219" s="99"/>
      <c r="W219" s="99"/>
      <c r="X219" s="99"/>
      <c r="Y219" s="99"/>
      <c r="Z219" s="99"/>
      <c r="AA219" s="99"/>
      <c r="AB219" s="99"/>
      <c r="AC219" s="99"/>
      <c r="AD219" s="99"/>
      <c r="AE219" s="99"/>
      <c r="AF219" s="99"/>
      <c r="AG219" s="99"/>
      <c r="AH219" s="99"/>
    </row>
    <row r="220" spans="3:34">
      <c r="C220" s="3" t="s">
        <v>92</v>
      </c>
      <c r="D220" s="3" t="s">
        <v>414</v>
      </c>
      <c r="E220" s="3" t="s">
        <v>415</v>
      </c>
      <c r="F220" s="3" t="s">
        <v>628</v>
      </c>
      <c r="G220" s="101" t="s">
        <v>524</v>
      </c>
      <c r="H220" s="101" t="s">
        <v>524</v>
      </c>
      <c r="I220" s="101" t="s">
        <v>524</v>
      </c>
      <c r="J220" s="101" t="s">
        <v>524</v>
      </c>
      <c r="K220" s="219" t="s">
        <v>524</v>
      </c>
      <c r="L220" s="219" t="s">
        <v>524</v>
      </c>
      <c r="M220" s="219" t="s">
        <v>524</v>
      </c>
      <c r="N220" s="219" t="s">
        <v>653</v>
      </c>
      <c r="O220" s="219">
        <v>15</v>
      </c>
      <c r="P220" s="99"/>
      <c r="Q220" s="99"/>
      <c r="R220" s="99"/>
      <c r="S220" s="99"/>
      <c r="T220" s="99"/>
      <c r="U220" s="99"/>
      <c r="V220" s="99"/>
      <c r="W220" s="99"/>
      <c r="X220" s="99"/>
      <c r="Y220" s="99"/>
      <c r="Z220" s="99"/>
      <c r="AA220" s="99"/>
      <c r="AB220" s="99"/>
      <c r="AC220" s="99"/>
      <c r="AD220" s="99"/>
      <c r="AE220" s="99"/>
      <c r="AF220" s="99"/>
      <c r="AG220" s="99"/>
      <c r="AH220" s="99"/>
    </row>
    <row r="221" spans="3:34">
      <c r="C221" s="3" t="s">
        <v>92</v>
      </c>
      <c r="D221" s="3" t="s">
        <v>416</v>
      </c>
      <c r="E221" s="3" t="s">
        <v>417</v>
      </c>
      <c r="F221" s="3" t="s">
        <v>628</v>
      </c>
      <c r="G221" s="101" t="s">
        <v>524</v>
      </c>
      <c r="H221" s="101" t="s">
        <v>524</v>
      </c>
      <c r="I221" s="101" t="s">
        <v>524</v>
      </c>
      <c r="J221" s="101" t="s">
        <v>524</v>
      </c>
      <c r="K221" s="219" t="s">
        <v>524</v>
      </c>
      <c r="L221" s="219" t="s">
        <v>524</v>
      </c>
      <c r="M221" s="219" t="s">
        <v>524</v>
      </c>
      <c r="N221" s="219" t="s">
        <v>653</v>
      </c>
      <c r="O221" s="219" t="s">
        <v>653</v>
      </c>
      <c r="P221" s="99"/>
      <c r="Q221" s="99"/>
      <c r="R221" s="99"/>
      <c r="S221" s="99"/>
      <c r="T221" s="99"/>
      <c r="U221" s="99"/>
      <c r="V221" s="99"/>
      <c r="W221" s="99"/>
      <c r="X221" s="99"/>
      <c r="Y221" s="99"/>
      <c r="Z221" s="99"/>
      <c r="AA221" s="99"/>
      <c r="AB221" s="99"/>
      <c r="AC221" s="99"/>
      <c r="AD221" s="99"/>
      <c r="AE221" s="99"/>
      <c r="AF221" s="99"/>
      <c r="AG221" s="99"/>
      <c r="AH221" s="99"/>
    </row>
    <row r="222" spans="3:34">
      <c r="C222" s="3" t="s">
        <v>92</v>
      </c>
      <c r="D222" s="3" t="s">
        <v>418</v>
      </c>
      <c r="E222" s="3" t="s">
        <v>419</v>
      </c>
      <c r="F222" s="3" t="s">
        <v>628</v>
      </c>
      <c r="G222" s="101" t="s">
        <v>524</v>
      </c>
      <c r="H222" s="101" t="s">
        <v>524</v>
      </c>
      <c r="I222" s="101" t="s">
        <v>524</v>
      </c>
      <c r="J222" s="101" t="s">
        <v>524</v>
      </c>
      <c r="K222" s="219" t="s">
        <v>524</v>
      </c>
      <c r="L222" s="219" t="s">
        <v>524</v>
      </c>
      <c r="M222" s="219" t="s">
        <v>524</v>
      </c>
      <c r="N222" s="219" t="s">
        <v>653</v>
      </c>
      <c r="O222" s="219" t="s">
        <v>653</v>
      </c>
      <c r="P222" s="99"/>
      <c r="Q222" s="99"/>
      <c r="R222" s="99"/>
      <c r="S222" s="99"/>
      <c r="T222" s="99"/>
      <c r="U222" s="99"/>
      <c r="V222" s="99"/>
      <c r="W222" s="99"/>
      <c r="X222" s="99"/>
      <c r="Y222" s="99"/>
      <c r="Z222" s="99"/>
      <c r="AA222" s="99"/>
      <c r="AB222" s="99"/>
      <c r="AC222" s="99"/>
      <c r="AD222" s="99"/>
      <c r="AE222" s="99"/>
      <c r="AF222" s="99"/>
      <c r="AG222" s="99"/>
      <c r="AH222" s="99"/>
    </row>
    <row r="223" spans="3:34">
      <c r="C223" s="3" t="s">
        <v>92</v>
      </c>
      <c r="D223" s="3" t="s">
        <v>420</v>
      </c>
      <c r="E223" s="3" t="s">
        <v>421</v>
      </c>
      <c r="F223" s="3" t="s">
        <v>628</v>
      </c>
      <c r="G223" s="101" t="s">
        <v>524</v>
      </c>
      <c r="H223" s="101" t="s">
        <v>524</v>
      </c>
      <c r="I223" s="101" t="s">
        <v>524</v>
      </c>
      <c r="J223" s="101" t="s">
        <v>524</v>
      </c>
      <c r="K223" s="219" t="s">
        <v>524</v>
      </c>
      <c r="L223" s="219" t="s">
        <v>524</v>
      </c>
      <c r="M223" s="219" t="s">
        <v>524</v>
      </c>
      <c r="N223" s="219" t="s">
        <v>653</v>
      </c>
      <c r="O223" s="219" t="s">
        <v>653</v>
      </c>
      <c r="P223" s="99"/>
      <c r="Q223" s="99"/>
      <c r="R223" s="99"/>
      <c r="S223" s="99"/>
      <c r="T223" s="99"/>
      <c r="U223" s="99"/>
      <c r="V223" s="99"/>
      <c r="W223" s="99"/>
      <c r="X223" s="99"/>
      <c r="Y223" s="99"/>
      <c r="Z223" s="99"/>
      <c r="AA223" s="99"/>
      <c r="AB223" s="99"/>
      <c r="AC223" s="99"/>
      <c r="AD223" s="99"/>
      <c r="AE223" s="99"/>
      <c r="AF223" s="99"/>
      <c r="AG223" s="99"/>
      <c r="AH223" s="99"/>
    </row>
    <row r="224" spans="3:34">
      <c r="C224" s="3" t="s">
        <v>92</v>
      </c>
      <c r="D224" s="3" t="s">
        <v>422</v>
      </c>
      <c r="E224" s="3" t="s">
        <v>423</v>
      </c>
      <c r="F224" s="3" t="s">
        <v>628</v>
      </c>
      <c r="G224" s="101" t="s">
        <v>524</v>
      </c>
      <c r="H224" s="101" t="s">
        <v>524</v>
      </c>
      <c r="I224" s="101" t="s">
        <v>524</v>
      </c>
      <c r="J224" s="101" t="s">
        <v>524</v>
      </c>
      <c r="K224" s="219" t="s">
        <v>524</v>
      </c>
      <c r="L224" s="219" t="s">
        <v>524</v>
      </c>
      <c r="M224" s="219" t="s">
        <v>524</v>
      </c>
      <c r="N224" s="219" t="s">
        <v>653</v>
      </c>
      <c r="O224" s="219" t="s">
        <v>653</v>
      </c>
      <c r="P224" s="99"/>
      <c r="Q224" s="99"/>
      <c r="R224" s="99"/>
      <c r="S224" s="99"/>
      <c r="T224" s="99"/>
      <c r="U224" s="99"/>
      <c r="V224" s="99"/>
      <c r="W224" s="99"/>
      <c r="X224" s="99"/>
      <c r="Y224" s="99"/>
      <c r="Z224" s="99"/>
      <c r="AA224" s="99"/>
      <c r="AB224" s="99"/>
      <c r="AC224" s="99"/>
      <c r="AD224" s="99"/>
      <c r="AE224" s="99"/>
      <c r="AF224" s="99"/>
      <c r="AG224" s="99"/>
      <c r="AH224" s="99"/>
    </row>
    <row r="225" spans="3:34">
      <c r="C225" s="3" t="s">
        <v>92</v>
      </c>
      <c r="D225" s="3" t="s">
        <v>424</v>
      </c>
      <c r="E225" s="3" t="s">
        <v>425</v>
      </c>
      <c r="F225" s="3" t="s">
        <v>628</v>
      </c>
      <c r="G225" s="101" t="s">
        <v>524</v>
      </c>
      <c r="H225" s="101" t="s">
        <v>524</v>
      </c>
      <c r="I225" s="101" t="s">
        <v>524</v>
      </c>
      <c r="J225" s="101" t="s">
        <v>524</v>
      </c>
      <c r="K225" s="219" t="s">
        <v>524</v>
      </c>
      <c r="L225" s="219" t="s">
        <v>524</v>
      </c>
      <c r="M225" s="219" t="s">
        <v>524</v>
      </c>
      <c r="N225" s="219" t="s">
        <v>653</v>
      </c>
      <c r="O225" s="219" t="s">
        <v>653</v>
      </c>
      <c r="P225" s="99"/>
      <c r="Q225" s="99"/>
      <c r="R225" s="99"/>
      <c r="S225" s="99"/>
      <c r="T225" s="99"/>
      <c r="U225" s="99"/>
      <c r="V225" s="99"/>
      <c r="W225" s="99"/>
      <c r="X225" s="99"/>
      <c r="Y225" s="99"/>
      <c r="Z225" s="99"/>
      <c r="AA225" s="99"/>
      <c r="AB225" s="99"/>
      <c r="AC225" s="99"/>
      <c r="AD225" s="99"/>
      <c r="AE225" s="99"/>
      <c r="AF225" s="99"/>
      <c r="AG225" s="99"/>
      <c r="AH225" s="99"/>
    </row>
    <row r="226" spans="3:34">
      <c r="C226" s="3" t="s">
        <v>92</v>
      </c>
      <c r="D226" s="3" t="s">
        <v>426</v>
      </c>
      <c r="E226" s="3" t="s">
        <v>427</v>
      </c>
      <c r="F226" s="3" t="s">
        <v>628</v>
      </c>
      <c r="G226" s="101" t="s">
        <v>524</v>
      </c>
      <c r="H226" s="101" t="s">
        <v>524</v>
      </c>
      <c r="I226" s="101" t="s">
        <v>524</v>
      </c>
      <c r="J226" s="101" t="s">
        <v>524</v>
      </c>
      <c r="K226" s="219" t="s">
        <v>524</v>
      </c>
      <c r="L226" s="219" t="s">
        <v>524</v>
      </c>
      <c r="M226" s="219" t="s">
        <v>524</v>
      </c>
      <c r="N226" s="219" t="s">
        <v>653</v>
      </c>
      <c r="O226" s="219" t="s">
        <v>653</v>
      </c>
      <c r="P226" s="99"/>
      <c r="Q226" s="99"/>
      <c r="R226" s="99"/>
      <c r="S226" s="99"/>
      <c r="T226" s="99"/>
      <c r="U226" s="99"/>
      <c r="V226" s="99"/>
      <c r="W226" s="99"/>
      <c r="X226" s="99"/>
      <c r="Y226" s="99"/>
      <c r="Z226" s="99"/>
      <c r="AA226" s="99"/>
      <c r="AB226" s="99"/>
      <c r="AC226" s="99"/>
      <c r="AD226" s="99"/>
      <c r="AE226" s="99"/>
      <c r="AF226" s="99"/>
      <c r="AG226" s="99"/>
      <c r="AH226" s="99"/>
    </row>
    <row r="227" spans="3:34">
      <c r="C227" s="3" t="s">
        <v>92</v>
      </c>
      <c r="D227" s="3" t="s">
        <v>428</v>
      </c>
      <c r="E227" s="3" t="s">
        <v>429</v>
      </c>
      <c r="F227" s="3" t="s">
        <v>628</v>
      </c>
      <c r="G227" s="101" t="s">
        <v>524</v>
      </c>
      <c r="H227" s="101" t="s">
        <v>524</v>
      </c>
      <c r="I227" s="101" t="s">
        <v>524</v>
      </c>
      <c r="J227" s="101" t="s">
        <v>524</v>
      </c>
      <c r="K227" s="219" t="s">
        <v>524</v>
      </c>
      <c r="L227" s="219" t="s">
        <v>524</v>
      </c>
      <c r="M227" s="219" t="s">
        <v>524</v>
      </c>
      <c r="N227" s="219" t="s">
        <v>653</v>
      </c>
      <c r="O227" s="219" t="s">
        <v>653</v>
      </c>
      <c r="P227" s="99"/>
      <c r="Q227" s="99"/>
      <c r="R227" s="99"/>
      <c r="S227" s="99"/>
      <c r="T227" s="99"/>
      <c r="U227" s="99"/>
      <c r="V227" s="99"/>
      <c r="W227" s="99"/>
      <c r="X227" s="99"/>
      <c r="Y227" s="99"/>
      <c r="Z227" s="99"/>
      <c r="AA227" s="99"/>
      <c r="AB227" s="99"/>
      <c r="AC227" s="99"/>
      <c r="AD227" s="99"/>
      <c r="AE227" s="99"/>
      <c r="AF227" s="99"/>
      <c r="AG227" s="99"/>
      <c r="AH227" s="99"/>
    </row>
    <row r="228" spans="3:34">
      <c r="C228" s="3" t="s">
        <v>92</v>
      </c>
      <c r="D228" s="3" t="s">
        <v>430</v>
      </c>
      <c r="E228" s="3" t="s">
        <v>431</v>
      </c>
      <c r="F228" s="3" t="s">
        <v>628</v>
      </c>
      <c r="G228" s="101" t="s">
        <v>524</v>
      </c>
      <c r="H228" s="101" t="s">
        <v>524</v>
      </c>
      <c r="I228" s="101" t="s">
        <v>524</v>
      </c>
      <c r="J228" s="101" t="s">
        <v>524</v>
      </c>
      <c r="K228" s="219" t="s">
        <v>524</v>
      </c>
      <c r="L228" s="219" t="s">
        <v>524</v>
      </c>
      <c r="M228" s="219" t="s">
        <v>524</v>
      </c>
      <c r="N228" s="219">
        <v>5</v>
      </c>
      <c r="O228" s="219" t="s">
        <v>653</v>
      </c>
      <c r="P228" s="99"/>
      <c r="Q228" s="99"/>
      <c r="R228" s="99"/>
      <c r="S228" s="99"/>
      <c r="T228" s="99"/>
      <c r="U228" s="99"/>
      <c r="V228" s="99"/>
      <c r="W228" s="99"/>
      <c r="X228" s="99"/>
      <c r="Y228" s="99"/>
      <c r="Z228" s="99"/>
      <c r="AA228" s="99"/>
      <c r="AB228" s="99"/>
      <c r="AC228" s="99"/>
      <c r="AD228" s="99"/>
      <c r="AE228" s="99"/>
      <c r="AF228" s="99"/>
      <c r="AG228" s="99"/>
      <c r="AH228" s="99"/>
    </row>
    <row r="229" spans="3:34">
      <c r="C229" s="3" t="s">
        <v>92</v>
      </c>
      <c r="D229" s="3" t="s">
        <v>432</v>
      </c>
      <c r="E229" s="3" t="s">
        <v>433</v>
      </c>
      <c r="F229" s="3" t="s">
        <v>628</v>
      </c>
      <c r="G229" s="101" t="s">
        <v>524</v>
      </c>
      <c r="H229" s="101" t="s">
        <v>524</v>
      </c>
      <c r="I229" s="101" t="s">
        <v>524</v>
      </c>
      <c r="J229" s="101" t="s">
        <v>524</v>
      </c>
      <c r="K229" s="219" t="s">
        <v>524</v>
      </c>
      <c r="L229" s="219" t="s">
        <v>524</v>
      </c>
      <c r="M229" s="219" t="s">
        <v>524</v>
      </c>
      <c r="N229" s="219" t="s">
        <v>653</v>
      </c>
      <c r="O229" s="219" t="s">
        <v>653</v>
      </c>
      <c r="P229" s="99"/>
      <c r="Q229" s="99"/>
      <c r="R229" s="99"/>
      <c r="S229" s="99"/>
      <c r="T229" s="99"/>
      <c r="U229" s="99"/>
      <c r="V229" s="99"/>
      <c r="W229" s="99"/>
      <c r="X229" s="99"/>
      <c r="Y229" s="99"/>
      <c r="Z229" s="99"/>
      <c r="AA229" s="99"/>
      <c r="AB229" s="99"/>
      <c r="AC229" s="99"/>
      <c r="AD229" s="99"/>
      <c r="AE229" s="99"/>
      <c r="AF229" s="99"/>
      <c r="AG229" s="99"/>
      <c r="AH229" s="99"/>
    </row>
    <row r="230" spans="3:34">
      <c r="C230" s="3" t="s">
        <v>92</v>
      </c>
      <c r="D230" s="3" t="s">
        <v>434</v>
      </c>
      <c r="E230" s="3" t="s">
        <v>435</v>
      </c>
      <c r="F230" s="3" t="s">
        <v>628</v>
      </c>
      <c r="G230" s="101" t="s">
        <v>524</v>
      </c>
      <c r="H230" s="101" t="s">
        <v>524</v>
      </c>
      <c r="I230" s="101" t="s">
        <v>524</v>
      </c>
      <c r="J230" s="101" t="s">
        <v>524</v>
      </c>
      <c r="K230" s="219" t="s">
        <v>524</v>
      </c>
      <c r="L230" s="219" t="s">
        <v>524</v>
      </c>
      <c r="M230" s="219" t="s">
        <v>524</v>
      </c>
      <c r="N230" s="219" t="s">
        <v>653</v>
      </c>
      <c r="O230" s="219" t="s">
        <v>653</v>
      </c>
      <c r="P230" s="99"/>
      <c r="Q230" s="99"/>
      <c r="R230" s="99"/>
      <c r="S230" s="99"/>
      <c r="T230" s="99"/>
      <c r="U230" s="99"/>
      <c r="V230" s="99"/>
      <c r="W230" s="99"/>
      <c r="X230" s="99"/>
      <c r="Y230" s="99"/>
      <c r="Z230" s="99"/>
      <c r="AA230" s="99"/>
      <c r="AB230" s="99"/>
      <c r="AC230" s="99"/>
      <c r="AD230" s="99"/>
      <c r="AE230" s="99"/>
      <c r="AF230" s="99"/>
      <c r="AG230" s="99"/>
      <c r="AH230" s="99"/>
    </row>
    <row r="231" spans="3:34">
      <c r="C231" s="3" t="s">
        <v>92</v>
      </c>
      <c r="D231" s="3" t="s">
        <v>436</v>
      </c>
      <c r="E231" s="3" t="s">
        <v>437</v>
      </c>
      <c r="F231" s="3" t="s">
        <v>628</v>
      </c>
      <c r="G231" s="101" t="s">
        <v>524</v>
      </c>
      <c r="H231" s="101" t="s">
        <v>524</v>
      </c>
      <c r="I231" s="101" t="s">
        <v>524</v>
      </c>
      <c r="J231" s="101" t="s">
        <v>524</v>
      </c>
      <c r="K231" s="219" t="s">
        <v>524</v>
      </c>
      <c r="L231" s="219" t="s">
        <v>524</v>
      </c>
      <c r="M231" s="219" t="s">
        <v>524</v>
      </c>
      <c r="N231" s="219" t="s">
        <v>653</v>
      </c>
      <c r="O231" s="219" t="s">
        <v>653</v>
      </c>
      <c r="P231" s="99"/>
      <c r="Q231" s="99"/>
      <c r="R231" s="99"/>
      <c r="S231" s="99"/>
      <c r="T231" s="99"/>
      <c r="U231" s="99"/>
      <c r="V231" s="99"/>
      <c r="W231" s="99"/>
      <c r="X231" s="99"/>
      <c r="Y231" s="99"/>
      <c r="Z231" s="99"/>
      <c r="AA231" s="99"/>
      <c r="AB231" s="99"/>
      <c r="AC231" s="99"/>
      <c r="AD231" s="99"/>
      <c r="AE231" s="99"/>
      <c r="AF231" s="99"/>
      <c r="AG231" s="99"/>
      <c r="AH231" s="99"/>
    </row>
    <row r="232" spans="3:34">
      <c r="C232" s="3" t="s">
        <v>92</v>
      </c>
      <c r="D232" s="3" t="s">
        <v>438</v>
      </c>
      <c r="E232" s="3" t="s">
        <v>439</v>
      </c>
      <c r="F232" s="3" t="s">
        <v>628</v>
      </c>
      <c r="G232" s="101" t="s">
        <v>524</v>
      </c>
      <c r="H232" s="101" t="s">
        <v>524</v>
      </c>
      <c r="I232" s="101" t="s">
        <v>524</v>
      </c>
      <c r="J232" s="101" t="s">
        <v>524</v>
      </c>
      <c r="K232" s="219" t="s">
        <v>524</v>
      </c>
      <c r="L232" s="219" t="s">
        <v>524</v>
      </c>
      <c r="M232" s="219" t="s">
        <v>524</v>
      </c>
      <c r="N232" s="219" t="s">
        <v>653</v>
      </c>
      <c r="O232" s="219" t="s">
        <v>653</v>
      </c>
      <c r="P232" s="99"/>
      <c r="Q232" s="99"/>
      <c r="R232" s="99"/>
      <c r="S232" s="99"/>
      <c r="T232" s="99"/>
      <c r="U232" s="99"/>
      <c r="V232" s="99"/>
      <c r="W232" s="99"/>
      <c r="X232" s="99"/>
      <c r="Y232" s="99"/>
      <c r="Z232" s="99"/>
      <c r="AA232" s="99"/>
      <c r="AB232" s="99"/>
      <c r="AC232" s="99"/>
      <c r="AD232" s="99"/>
      <c r="AE232" s="99"/>
      <c r="AF232" s="99"/>
      <c r="AG232" s="99"/>
      <c r="AH232" s="99"/>
    </row>
    <row r="233" spans="3:34">
      <c r="C233" s="3" t="s">
        <v>92</v>
      </c>
      <c r="D233" s="3" t="s">
        <v>440</v>
      </c>
      <c r="E233" s="3" t="s">
        <v>441</v>
      </c>
      <c r="F233" s="3" t="s">
        <v>628</v>
      </c>
      <c r="G233" s="101" t="s">
        <v>524</v>
      </c>
      <c r="H233" s="101" t="s">
        <v>524</v>
      </c>
      <c r="I233" s="101" t="s">
        <v>524</v>
      </c>
      <c r="J233" s="101" t="s">
        <v>524</v>
      </c>
      <c r="K233" s="219" t="s">
        <v>524</v>
      </c>
      <c r="L233" s="219" t="s">
        <v>524</v>
      </c>
      <c r="M233" s="219" t="s">
        <v>524</v>
      </c>
      <c r="N233" s="219" t="s">
        <v>653</v>
      </c>
      <c r="O233" s="219" t="s">
        <v>653</v>
      </c>
      <c r="P233" s="99"/>
      <c r="Q233" s="99"/>
      <c r="R233" s="99"/>
      <c r="S233" s="99"/>
      <c r="T233" s="99"/>
      <c r="U233" s="99"/>
      <c r="V233" s="99"/>
      <c r="W233" s="99"/>
      <c r="X233" s="99"/>
      <c r="Y233" s="99"/>
      <c r="Z233" s="99"/>
      <c r="AA233" s="99"/>
      <c r="AB233" s="99"/>
      <c r="AC233" s="99"/>
      <c r="AD233" s="99"/>
      <c r="AE233" s="99"/>
      <c r="AF233" s="99"/>
      <c r="AG233" s="99"/>
      <c r="AH233" s="99"/>
    </row>
    <row r="234" spans="3:34">
      <c r="C234" s="3" t="s">
        <v>92</v>
      </c>
      <c r="D234" s="3" t="s">
        <v>442</v>
      </c>
      <c r="E234" s="3" t="s">
        <v>443</v>
      </c>
      <c r="F234" s="3" t="s">
        <v>628</v>
      </c>
      <c r="G234" s="101" t="s">
        <v>524</v>
      </c>
      <c r="H234" s="101" t="s">
        <v>524</v>
      </c>
      <c r="I234" s="101" t="s">
        <v>524</v>
      </c>
      <c r="J234" s="101" t="s">
        <v>524</v>
      </c>
      <c r="K234" s="219" t="s">
        <v>524</v>
      </c>
      <c r="L234" s="219" t="s">
        <v>524</v>
      </c>
      <c r="M234" s="219" t="s">
        <v>524</v>
      </c>
      <c r="N234" s="219" t="s">
        <v>653</v>
      </c>
      <c r="O234" s="219" t="s">
        <v>653</v>
      </c>
      <c r="P234" s="99"/>
      <c r="Q234" s="99"/>
      <c r="R234" s="99"/>
      <c r="S234" s="99"/>
      <c r="T234" s="99"/>
      <c r="U234" s="99"/>
      <c r="V234" s="99"/>
      <c r="W234" s="99"/>
      <c r="X234" s="99"/>
      <c r="Y234" s="99"/>
      <c r="Z234" s="99"/>
      <c r="AA234" s="99"/>
      <c r="AB234" s="99"/>
      <c r="AC234" s="99"/>
      <c r="AD234" s="99"/>
      <c r="AE234" s="99"/>
      <c r="AF234" s="99"/>
      <c r="AG234" s="99"/>
      <c r="AH234" s="99"/>
    </row>
    <row r="235" spans="3:34">
      <c r="C235" s="3" t="s">
        <v>92</v>
      </c>
      <c r="D235" s="3" t="s">
        <v>444</v>
      </c>
      <c r="E235" s="3" t="s">
        <v>445</v>
      </c>
      <c r="F235" s="3" t="s">
        <v>628</v>
      </c>
      <c r="G235" s="101" t="s">
        <v>524</v>
      </c>
      <c r="H235" s="101" t="s">
        <v>524</v>
      </c>
      <c r="I235" s="101" t="s">
        <v>524</v>
      </c>
      <c r="J235" s="101" t="s">
        <v>524</v>
      </c>
      <c r="K235" s="219" t="s">
        <v>524</v>
      </c>
      <c r="L235" s="219" t="s">
        <v>524</v>
      </c>
      <c r="M235" s="219" t="s">
        <v>524</v>
      </c>
      <c r="N235" s="219" t="s">
        <v>653</v>
      </c>
      <c r="O235" s="219" t="s">
        <v>653</v>
      </c>
      <c r="P235" s="99"/>
      <c r="Q235" s="99"/>
      <c r="R235" s="99"/>
      <c r="S235" s="99"/>
      <c r="T235" s="99"/>
      <c r="U235" s="99"/>
      <c r="V235" s="99"/>
      <c r="W235" s="99"/>
      <c r="X235" s="99"/>
      <c r="Y235" s="99"/>
      <c r="Z235" s="99"/>
      <c r="AA235" s="99"/>
      <c r="AB235" s="99"/>
      <c r="AC235" s="99"/>
      <c r="AD235" s="99"/>
      <c r="AE235" s="99"/>
      <c r="AF235" s="99"/>
      <c r="AG235" s="99"/>
      <c r="AH235" s="99"/>
    </row>
    <row r="236" spans="3:34">
      <c r="C236" s="3" t="s">
        <v>92</v>
      </c>
      <c r="D236" s="3" t="s">
        <v>446</v>
      </c>
      <c r="E236" s="3" t="s">
        <v>447</v>
      </c>
      <c r="F236" s="3" t="s">
        <v>628</v>
      </c>
      <c r="G236" s="101" t="s">
        <v>524</v>
      </c>
      <c r="H236" s="101" t="s">
        <v>524</v>
      </c>
      <c r="I236" s="101" t="s">
        <v>524</v>
      </c>
      <c r="J236" s="101" t="s">
        <v>524</v>
      </c>
      <c r="K236" s="219" t="s">
        <v>524</v>
      </c>
      <c r="L236" s="219" t="s">
        <v>524</v>
      </c>
      <c r="M236" s="219" t="s">
        <v>524</v>
      </c>
      <c r="N236" s="219" t="s">
        <v>653</v>
      </c>
      <c r="O236" s="219" t="s">
        <v>653</v>
      </c>
      <c r="P236" s="99"/>
      <c r="Q236" s="99"/>
      <c r="R236" s="99"/>
      <c r="S236" s="99"/>
      <c r="T236" s="99"/>
      <c r="U236" s="99"/>
      <c r="V236" s="99"/>
      <c r="W236" s="99"/>
      <c r="X236" s="99"/>
      <c r="Y236" s="99"/>
      <c r="Z236" s="99"/>
      <c r="AA236" s="99"/>
      <c r="AB236" s="99"/>
      <c r="AC236" s="99"/>
      <c r="AD236" s="99"/>
      <c r="AE236" s="99"/>
      <c r="AF236" s="99"/>
      <c r="AG236" s="99"/>
      <c r="AH236" s="99"/>
    </row>
    <row r="237" spans="3:34">
      <c r="C237" s="3" t="s">
        <v>90</v>
      </c>
      <c r="D237" s="3" t="s">
        <v>448</v>
      </c>
      <c r="E237" s="3" t="s">
        <v>449</v>
      </c>
      <c r="F237" s="3" t="s">
        <v>628</v>
      </c>
      <c r="G237" s="101" t="s">
        <v>524</v>
      </c>
      <c r="H237" s="101" t="s">
        <v>524</v>
      </c>
      <c r="I237" s="101" t="s">
        <v>524</v>
      </c>
      <c r="J237" s="101" t="s">
        <v>524</v>
      </c>
      <c r="K237" s="219" t="s">
        <v>524</v>
      </c>
      <c r="L237" s="219" t="s">
        <v>524</v>
      </c>
      <c r="M237" s="219" t="s">
        <v>524</v>
      </c>
      <c r="N237" s="219" t="s">
        <v>653</v>
      </c>
      <c r="O237" s="219">
        <v>10</v>
      </c>
      <c r="P237" s="99"/>
      <c r="Q237" s="99"/>
      <c r="R237" s="99"/>
      <c r="S237" s="99"/>
      <c r="T237" s="99"/>
      <c r="U237" s="99"/>
      <c r="V237" s="99"/>
      <c r="W237" s="99"/>
      <c r="X237" s="99"/>
      <c r="Y237" s="99"/>
      <c r="Z237" s="99"/>
      <c r="AA237" s="99"/>
      <c r="AB237" s="99"/>
      <c r="AC237" s="99"/>
      <c r="AD237" s="99"/>
      <c r="AE237" s="99"/>
      <c r="AF237" s="99"/>
      <c r="AG237" s="99"/>
      <c r="AH237" s="99"/>
    </row>
    <row r="238" spans="3:34">
      <c r="C238" s="3" t="s">
        <v>90</v>
      </c>
      <c r="D238" s="3" t="s">
        <v>450</v>
      </c>
      <c r="E238" s="3" t="s">
        <v>451</v>
      </c>
      <c r="F238" s="3" t="s">
        <v>628</v>
      </c>
      <c r="G238" s="101" t="s">
        <v>524</v>
      </c>
      <c r="H238" s="101" t="s">
        <v>524</v>
      </c>
      <c r="I238" s="101" t="s">
        <v>524</v>
      </c>
      <c r="J238" s="101" t="s">
        <v>524</v>
      </c>
      <c r="K238" s="219" t="s">
        <v>524</v>
      </c>
      <c r="L238" s="219" t="s">
        <v>524</v>
      </c>
      <c r="M238" s="219" t="s">
        <v>524</v>
      </c>
      <c r="N238" s="219">
        <v>40</v>
      </c>
      <c r="O238" s="219" t="s">
        <v>653</v>
      </c>
      <c r="P238" s="99"/>
      <c r="Q238" s="99"/>
      <c r="R238" s="99"/>
      <c r="S238" s="99"/>
      <c r="T238" s="99"/>
      <c r="U238" s="99"/>
      <c r="V238" s="99"/>
      <c r="W238" s="99"/>
      <c r="X238" s="99"/>
      <c r="Y238" s="99"/>
      <c r="Z238" s="99"/>
      <c r="AA238" s="99"/>
      <c r="AB238" s="99"/>
      <c r="AC238" s="99"/>
      <c r="AD238" s="99"/>
      <c r="AE238" s="99"/>
      <c r="AF238" s="99"/>
      <c r="AG238" s="99"/>
      <c r="AH238" s="99"/>
    </row>
    <row r="239" spans="3:34">
      <c r="C239" s="3" t="s">
        <v>90</v>
      </c>
      <c r="D239" s="3" t="s">
        <v>452</v>
      </c>
      <c r="E239" s="3" t="s">
        <v>453</v>
      </c>
      <c r="F239" s="3" t="s">
        <v>628</v>
      </c>
      <c r="G239" s="101" t="s">
        <v>524</v>
      </c>
      <c r="H239" s="101" t="s">
        <v>524</v>
      </c>
      <c r="I239" s="101" t="s">
        <v>524</v>
      </c>
      <c r="J239" s="101" t="s">
        <v>524</v>
      </c>
      <c r="K239" s="219" t="s">
        <v>524</v>
      </c>
      <c r="L239" s="219" t="s">
        <v>524</v>
      </c>
      <c r="M239" s="219" t="s">
        <v>524</v>
      </c>
      <c r="N239" s="219">
        <v>5</v>
      </c>
      <c r="O239" s="219" t="s">
        <v>653</v>
      </c>
      <c r="P239" s="99"/>
      <c r="Q239" s="99"/>
      <c r="R239" s="99"/>
      <c r="S239" s="99"/>
      <c r="T239" s="99"/>
      <c r="U239" s="99"/>
      <c r="V239" s="99"/>
      <c r="W239" s="99"/>
      <c r="X239" s="99"/>
      <c r="Y239" s="99"/>
      <c r="Z239" s="99"/>
      <c r="AA239" s="99"/>
      <c r="AB239" s="99"/>
      <c r="AC239" s="99"/>
      <c r="AD239" s="99"/>
      <c r="AE239" s="99"/>
      <c r="AF239" s="99"/>
      <c r="AG239" s="99"/>
      <c r="AH239" s="99"/>
    </row>
    <row r="240" spans="3:34">
      <c r="C240" s="3" t="s">
        <v>90</v>
      </c>
      <c r="D240" s="3" t="s">
        <v>454</v>
      </c>
      <c r="E240" s="3" t="s">
        <v>455</v>
      </c>
      <c r="F240" s="3" t="s">
        <v>628</v>
      </c>
      <c r="G240" s="101" t="s">
        <v>524</v>
      </c>
      <c r="H240" s="101" t="s">
        <v>524</v>
      </c>
      <c r="I240" s="101" t="s">
        <v>524</v>
      </c>
      <c r="J240" s="101" t="s">
        <v>524</v>
      </c>
      <c r="K240" s="219" t="s">
        <v>524</v>
      </c>
      <c r="L240" s="219" t="s">
        <v>524</v>
      </c>
      <c r="M240" s="219" t="s">
        <v>524</v>
      </c>
      <c r="N240" s="219" t="s">
        <v>653</v>
      </c>
      <c r="O240" s="219" t="s">
        <v>653</v>
      </c>
      <c r="P240" s="99"/>
      <c r="Q240" s="99"/>
      <c r="R240" s="99"/>
      <c r="S240" s="99"/>
      <c r="T240" s="99"/>
      <c r="U240" s="99"/>
      <c r="V240" s="99"/>
      <c r="W240" s="99"/>
      <c r="X240" s="99"/>
      <c r="Y240" s="99"/>
      <c r="Z240" s="99"/>
      <c r="AA240" s="99"/>
      <c r="AB240" s="99"/>
      <c r="AC240" s="99"/>
      <c r="AD240" s="99"/>
      <c r="AE240" s="99"/>
      <c r="AF240" s="99"/>
      <c r="AG240" s="99"/>
      <c r="AH240" s="99"/>
    </row>
    <row r="241" spans="3:34">
      <c r="C241" s="3" t="s">
        <v>90</v>
      </c>
      <c r="D241" s="3" t="s">
        <v>456</v>
      </c>
      <c r="E241" s="3" t="s">
        <v>457</v>
      </c>
      <c r="F241" s="3" t="s">
        <v>628</v>
      </c>
      <c r="G241" s="101" t="s">
        <v>524</v>
      </c>
      <c r="H241" s="101" t="s">
        <v>524</v>
      </c>
      <c r="I241" s="101" t="s">
        <v>524</v>
      </c>
      <c r="J241" s="101" t="s">
        <v>524</v>
      </c>
      <c r="K241" s="219" t="s">
        <v>524</v>
      </c>
      <c r="L241" s="219" t="s">
        <v>524</v>
      </c>
      <c r="M241" s="219" t="s">
        <v>524</v>
      </c>
      <c r="N241" s="219">
        <v>20</v>
      </c>
      <c r="O241" s="219">
        <v>35</v>
      </c>
      <c r="P241" s="99"/>
      <c r="Q241" s="99"/>
      <c r="R241" s="99"/>
      <c r="S241" s="99"/>
      <c r="T241" s="99"/>
      <c r="U241" s="99"/>
      <c r="V241" s="99"/>
      <c r="W241" s="99"/>
      <c r="X241" s="99"/>
      <c r="Y241" s="99"/>
      <c r="Z241" s="99"/>
      <c r="AA241" s="99"/>
      <c r="AB241" s="99"/>
      <c r="AC241" s="99"/>
      <c r="AD241" s="99"/>
      <c r="AE241" s="99"/>
      <c r="AF241" s="99"/>
      <c r="AG241" s="99"/>
      <c r="AH241" s="99"/>
    </row>
    <row r="242" spans="3:34">
      <c r="C242" s="3" t="s">
        <v>90</v>
      </c>
      <c r="D242" s="3" t="s">
        <v>458</v>
      </c>
      <c r="E242" s="3" t="s">
        <v>459</v>
      </c>
      <c r="F242" s="3" t="s">
        <v>628</v>
      </c>
      <c r="G242" s="101" t="s">
        <v>524</v>
      </c>
      <c r="H242" s="101" t="s">
        <v>524</v>
      </c>
      <c r="I242" s="101" t="s">
        <v>524</v>
      </c>
      <c r="J242" s="101" t="s">
        <v>524</v>
      </c>
      <c r="K242" s="219" t="s">
        <v>524</v>
      </c>
      <c r="L242" s="219" t="s">
        <v>524</v>
      </c>
      <c r="M242" s="219" t="s">
        <v>524</v>
      </c>
      <c r="N242" s="219" t="s">
        <v>653</v>
      </c>
      <c r="O242" s="219" t="s">
        <v>653</v>
      </c>
      <c r="P242" s="99"/>
      <c r="Q242" s="99"/>
      <c r="R242" s="99"/>
      <c r="S242" s="99"/>
      <c r="T242" s="99"/>
      <c r="U242" s="99"/>
      <c r="V242" s="99"/>
      <c r="W242" s="99"/>
      <c r="X242" s="99"/>
      <c r="Y242" s="99"/>
      <c r="Z242" s="99"/>
      <c r="AA242" s="99"/>
      <c r="AB242" s="99"/>
      <c r="AC242" s="99"/>
      <c r="AD242" s="99"/>
      <c r="AE242" s="99"/>
      <c r="AF242" s="99"/>
      <c r="AG242" s="99"/>
      <c r="AH242" s="99"/>
    </row>
    <row r="243" spans="3:34">
      <c r="C243" s="3" t="s">
        <v>90</v>
      </c>
      <c r="D243" s="3" t="s">
        <v>460</v>
      </c>
      <c r="E243" s="3" t="s">
        <v>461</v>
      </c>
      <c r="F243" s="3" t="s">
        <v>628</v>
      </c>
      <c r="G243" s="101" t="s">
        <v>524</v>
      </c>
      <c r="H243" s="101" t="s">
        <v>524</v>
      </c>
      <c r="I243" s="101" t="s">
        <v>524</v>
      </c>
      <c r="J243" s="101" t="s">
        <v>524</v>
      </c>
      <c r="K243" s="219" t="s">
        <v>524</v>
      </c>
      <c r="L243" s="219" t="s">
        <v>524</v>
      </c>
      <c r="M243" s="219" t="s">
        <v>524</v>
      </c>
      <c r="N243" s="219" t="s">
        <v>653</v>
      </c>
      <c r="O243" s="219" t="s">
        <v>653</v>
      </c>
      <c r="P243" s="99"/>
      <c r="Q243" s="99"/>
      <c r="R243" s="99"/>
      <c r="S243" s="99"/>
      <c r="T243" s="99"/>
      <c r="U243" s="99"/>
      <c r="V243" s="99"/>
      <c r="W243" s="99"/>
      <c r="X243" s="99"/>
      <c r="Y243" s="99"/>
      <c r="Z243" s="99"/>
      <c r="AA243" s="99"/>
      <c r="AB243" s="99"/>
      <c r="AC243" s="99"/>
      <c r="AD243" s="99"/>
      <c r="AE243" s="99"/>
      <c r="AF243" s="99"/>
      <c r="AG243" s="99"/>
      <c r="AH243" s="99"/>
    </row>
    <row r="244" spans="3:34">
      <c r="C244" s="3" t="s">
        <v>90</v>
      </c>
      <c r="D244" s="3" t="s">
        <v>462</v>
      </c>
      <c r="E244" s="3" t="s">
        <v>463</v>
      </c>
      <c r="F244" s="3" t="s">
        <v>628</v>
      </c>
      <c r="G244" s="101" t="s">
        <v>524</v>
      </c>
      <c r="H244" s="101" t="s">
        <v>524</v>
      </c>
      <c r="I244" s="101" t="s">
        <v>524</v>
      </c>
      <c r="J244" s="101" t="s">
        <v>524</v>
      </c>
      <c r="K244" s="219" t="s">
        <v>524</v>
      </c>
      <c r="L244" s="219" t="s">
        <v>524</v>
      </c>
      <c r="M244" s="219" t="s">
        <v>524</v>
      </c>
      <c r="N244" s="219" t="s">
        <v>653</v>
      </c>
      <c r="O244" s="219" t="s">
        <v>653</v>
      </c>
      <c r="P244" s="99"/>
      <c r="Q244" s="99"/>
      <c r="R244" s="99"/>
      <c r="S244" s="99"/>
      <c r="T244" s="99"/>
      <c r="U244" s="99"/>
      <c r="V244" s="99"/>
      <c r="W244" s="99"/>
      <c r="X244" s="99"/>
      <c r="Y244" s="99"/>
      <c r="Z244" s="99"/>
      <c r="AA244" s="99"/>
      <c r="AB244" s="99"/>
      <c r="AC244" s="99"/>
      <c r="AD244" s="99"/>
      <c r="AE244" s="99"/>
      <c r="AF244" s="99"/>
      <c r="AG244" s="99"/>
      <c r="AH244" s="99"/>
    </row>
    <row r="245" spans="3:34">
      <c r="C245" s="3" t="s">
        <v>90</v>
      </c>
      <c r="D245" s="3" t="s">
        <v>464</v>
      </c>
      <c r="E245" s="3" t="s">
        <v>465</v>
      </c>
      <c r="F245" s="3" t="s">
        <v>628</v>
      </c>
      <c r="G245" s="101" t="s">
        <v>524</v>
      </c>
      <c r="H245" s="101" t="s">
        <v>524</v>
      </c>
      <c r="I245" s="101" t="s">
        <v>524</v>
      </c>
      <c r="J245" s="101" t="s">
        <v>524</v>
      </c>
      <c r="K245" s="219" t="s">
        <v>524</v>
      </c>
      <c r="L245" s="219" t="s">
        <v>524</v>
      </c>
      <c r="M245" s="219" t="s">
        <v>524</v>
      </c>
      <c r="N245" s="219" t="s">
        <v>653</v>
      </c>
      <c r="O245" s="219" t="s">
        <v>653</v>
      </c>
      <c r="P245" s="99"/>
      <c r="Q245" s="99"/>
      <c r="R245" s="99"/>
      <c r="S245" s="99"/>
      <c r="T245" s="99"/>
      <c r="U245" s="99"/>
      <c r="V245" s="99"/>
      <c r="W245" s="99"/>
      <c r="X245" s="99"/>
      <c r="Y245" s="99"/>
      <c r="Z245" s="99"/>
      <c r="AA245" s="99"/>
      <c r="AB245" s="99"/>
      <c r="AC245" s="99"/>
      <c r="AD245" s="99"/>
      <c r="AE245" s="99"/>
      <c r="AF245" s="99"/>
      <c r="AG245" s="99"/>
      <c r="AH245" s="99"/>
    </row>
    <row r="246" spans="3:34">
      <c r="C246" s="3" t="s">
        <v>90</v>
      </c>
      <c r="D246" s="3" t="s">
        <v>466</v>
      </c>
      <c r="E246" s="3" t="s">
        <v>467</v>
      </c>
      <c r="F246" s="3" t="s">
        <v>628</v>
      </c>
      <c r="G246" s="101" t="s">
        <v>524</v>
      </c>
      <c r="H246" s="101" t="s">
        <v>524</v>
      </c>
      <c r="I246" s="101" t="s">
        <v>524</v>
      </c>
      <c r="J246" s="101" t="s">
        <v>524</v>
      </c>
      <c r="K246" s="219" t="s">
        <v>524</v>
      </c>
      <c r="L246" s="219" t="s">
        <v>524</v>
      </c>
      <c r="M246" s="219" t="s">
        <v>524</v>
      </c>
      <c r="N246" s="219" t="s">
        <v>653</v>
      </c>
      <c r="O246" s="219" t="s">
        <v>653</v>
      </c>
      <c r="P246" s="99"/>
      <c r="Q246" s="99"/>
      <c r="R246" s="99"/>
      <c r="S246" s="99"/>
      <c r="T246" s="99"/>
      <c r="U246" s="99"/>
      <c r="V246" s="99"/>
      <c r="W246" s="99"/>
      <c r="X246" s="99"/>
      <c r="Y246" s="99"/>
      <c r="Z246" s="99"/>
      <c r="AA246" s="99"/>
      <c r="AB246" s="99"/>
      <c r="AC246" s="99"/>
      <c r="AD246" s="99"/>
      <c r="AE246" s="99"/>
      <c r="AF246" s="99"/>
      <c r="AG246" s="99"/>
      <c r="AH246" s="99"/>
    </row>
    <row r="247" spans="3:34">
      <c r="C247" s="3" t="s">
        <v>90</v>
      </c>
      <c r="D247" s="3" t="s">
        <v>468</v>
      </c>
      <c r="E247" s="3" t="s">
        <v>469</v>
      </c>
      <c r="F247" s="3" t="s">
        <v>628</v>
      </c>
      <c r="G247" s="101" t="s">
        <v>524</v>
      </c>
      <c r="H247" s="101" t="s">
        <v>524</v>
      </c>
      <c r="I247" s="101" t="s">
        <v>524</v>
      </c>
      <c r="J247" s="101" t="s">
        <v>524</v>
      </c>
      <c r="K247" s="219" t="s">
        <v>524</v>
      </c>
      <c r="L247" s="219" t="s">
        <v>524</v>
      </c>
      <c r="M247" s="219" t="s">
        <v>524</v>
      </c>
      <c r="N247" s="219" t="s">
        <v>653</v>
      </c>
      <c r="O247" s="219" t="s">
        <v>653</v>
      </c>
      <c r="P247" s="99"/>
      <c r="Q247" s="99"/>
      <c r="R247" s="99"/>
      <c r="S247" s="99"/>
      <c r="T247" s="99"/>
      <c r="U247" s="99"/>
      <c r="V247" s="99"/>
      <c r="W247" s="99"/>
      <c r="X247" s="99"/>
      <c r="Y247" s="99"/>
      <c r="Z247" s="99"/>
      <c r="AA247" s="99"/>
      <c r="AB247" s="99"/>
      <c r="AC247" s="99"/>
      <c r="AD247" s="99"/>
      <c r="AE247" s="99"/>
      <c r="AF247" s="99"/>
      <c r="AG247" s="99"/>
      <c r="AH247" s="99"/>
    </row>
    <row r="248" spans="3:34">
      <c r="C248" s="3" t="s">
        <v>90</v>
      </c>
      <c r="D248" s="3" t="s">
        <v>470</v>
      </c>
      <c r="E248" s="3" t="s">
        <v>471</v>
      </c>
      <c r="F248" s="3" t="s">
        <v>628</v>
      </c>
      <c r="G248" s="101" t="s">
        <v>524</v>
      </c>
      <c r="H248" s="101" t="s">
        <v>524</v>
      </c>
      <c r="I248" s="101" t="s">
        <v>524</v>
      </c>
      <c r="J248" s="101" t="s">
        <v>524</v>
      </c>
      <c r="K248" s="219" t="s">
        <v>524</v>
      </c>
      <c r="L248" s="219" t="s">
        <v>524</v>
      </c>
      <c r="M248" s="219" t="s">
        <v>524</v>
      </c>
      <c r="N248" s="219">
        <v>10</v>
      </c>
      <c r="O248" s="219">
        <v>40</v>
      </c>
      <c r="P248" s="99"/>
      <c r="Q248" s="99"/>
      <c r="R248" s="99"/>
      <c r="S248" s="99"/>
      <c r="T248" s="99"/>
      <c r="U248" s="99"/>
      <c r="V248" s="99"/>
      <c r="W248" s="99"/>
      <c r="X248" s="99"/>
      <c r="Y248" s="99"/>
      <c r="Z248" s="99"/>
      <c r="AA248" s="99"/>
      <c r="AB248" s="99"/>
      <c r="AC248" s="99"/>
      <c r="AD248" s="99"/>
      <c r="AE248" s="99"/>
      <c r="AF248" s="99"/>
      <c r="AG248" s="99"/>
      <c r="AH248" s="99"/>
    </row>
    <row r="249" spans="3:34">
      <c r="C249" s="3" t="s">
        <v>90</v>
      </c>
      <c r="D249" s="3" t="s">
        <v>472</v>
      </c>
      <c r="E249" s="3" t="s">
        <v>473</v>
      </c>
      <c r="F249" s="3" t="s">
        <v>628</v>
      </c>
      <c r="G249" s="101" t="s">
        <v>524</v>
      </c>
      <c r="H249" s="101" t="s">
        <v>524</v>
      </c>
      <c r="I249" s="101" t="s">
        <v>524</v>
      </c>
      <c r="J249" s="101" t="s">
        <v>524</v>
      </c>
      <c r="K249" s="219" t="s">
        <v>524</v>
      </c>
      <c r="L249" s="219" t="s">
        <v>524</v>
      </c>
      <c r="M249" s="219" t="s">
        <v>524</v>
      </c>
      <c r="N249" s="219" t="s">
        <v>653</v>
      </c>
      <c r="O249" s="219" t="s">
        <v>653</v>
      </c>
      <c r="P249" s="99"/>
      <c r="Q249" s="99"/>
      <c r="R249" s="99"/>
      <c r="S249" s="99"/>
      <c r="T249" s="99"/>
      <c r="U249" s="99"/>
      <c r="V249" s="99"/>
      <c r="W249" s="99"/>
      <c r="X249" s="99"/>
      <c r="Y249" s="99"/>
      <c r="Z249" s="99"/>
      <c r="AA249" s="99"/>
      <c r="AB249" s="99"/>
      <c r="AC249" s="99"/>
      <c r="AD249" s="99"/>
      <c r="AE249" s="99"/>
      <c r="AF249" s="99"/>
      <c r="AG249" s="99"/>
      <c r="AH249" s="99"/>
    </row>
    <row r="250" spans="3:34">
      <c r="C250" s="3" t="s">
        <v>90</v>
      </c>
      <c r="D250" s="3" t="s">
        <v>474</v>
      </c>
      <c r="E250" s="3" t="s">
        <v>475</v>
      </c>
      <c r="F250" s="3" t="s">
        <v>628</v>
      </c>
      <c r="G250" s="101" t="s">
        <v>524</v>
      </c>
      <c r="H250" s="101" t="s">
        <v>524</v>
      </c>
      <c r="I250" s="101" t="s">
        <v>524</v>
      </c>
      <c r="J250" s="101" t="s">
        <v>524</v>
      </c>
      <c r="K250" s="219" t="s">
        <v>524</v>
      </c>
      <c r="L250" s="219" t="s">
        <v>524</v>
      </c>
      <c r="M250" s="219" t="s">
        <v>524</v>
      </c>
      <c r="N250" s="219" t="s">
        <v>653</v>
      </c>
      <c r="O250" s="219" t="s">
        <v>653</v>
      </c>
      <c r="P250" s="99"/>
      <c r="Q250" s="99"/>
      <c r="R250" s="99"/>
      <c r="S250" s="99"/>
      <c r="T250" s="99"/>
      <c r="U250" s="99"/>
      <c r="V250" s="99"/>
      <c r="W250" s="99"/>
      <c r="X250" s="99"/>
      <c r="Y250" s="99"/>
      <c r="Z250" s="99"/>
      <c r="AA250" s="99"/>
      <c r="AB250" s="99"/>
      <c r="AC250" s="99"/>
      <c r="AD250" s="99"/>
      <c r="AE250" s="99"/>
      <c r="AF250" s="99"/>
      <c r="AG250" s="99"/>
      <c r="AH250" s="99"/>
    </row>
    <row r="251" spans="3:34">
      <c r="C251" s="3" t="s">
        <v>90</v>
      </c>
      <c r="D251" s="3" t="s">
        <v>476</v>
      </c>
      <c r="E251" s="3" t="s">
        <v>477</v>
      </c>
      <c r="F251" s="3" t="s">
        <v>628</v>
      </c>
      <c r="G251" s="101" t="s">
        <v>524</v>
      </c>
      <c r="H251" s="101" t="s">
        <v>524</v>
      </c>
      <c r="I251" s="101" t="s">
        <v>524</v>
      </c>
      <c r="J251" s="101" t="s">
        <v>524</v>
      </c>
      <c r="K251" s="219" t="s">
        <v>524</v>
      </c>
      <c r="L251" s="219" t="s">
        <v>524</v>
      </c>
      <c r="M251" s="219" t="s">
        <v>524</v>
      </c>
      <c r="N251" s="219" t="s">
        <v>653</v>
      </c>
      <c r="O251" s="219" t="s">
        <v>653</v>
      </c>
      <c r="P251" s="99"/>
      <c r="Q251" s="99"/>
      <c r="R251" s="99"/>
      <c r="S251" s="99"/>
      <c r="T251" s="99"/>
      <c r="U251" s="99"/>
      <c r="V251" s="99"/>
      <c r="W251" s="99"/>
      <c r="X251" s="99"/>
      <c r="Y251" s="99"/>
      <c r="Z251" s="99"/>
      <c r="AA251" s="99"/>
      <c r="AB251" s="99"/>
      <c r="AC251" s="99"/>
      <c r="AD251" s="99"/>
      <c r="AE251" s="99"/>
      <c r="AF251" s="99"/>
      <c r="AG251" s="99"/>
      <c r="AH251" s="99"/>
    </row>
    <row r="252" spans="3:34">
      <c r="C252" s="3" t="s">
        <v>90</v>
      </c>
      <c r="D252" s="3" t="s">
        <v>478</v>
      </c>
      <c r="E252" s="3" t="s">
        <v>479</v>
      </c>
      <c r="F252" s="3" t="s">
        <v>628</v>
      </c>
      <c r="G252" s="101" t="s">
        <v>524</v>
      </c>
      <c r="H252" s="101" t="s">
        <v>524</v>
      </c>
      <c r="I252" s="101" t="s">
        <v>524</v>
      </c>
      <c r="J252" s="101" t="s">
        <v>524</v>
      </c>
      <c r="K252" s="219" t="s">
        <v>524</v>
      </c>
      <c r="L252" s="219" t="s">
        <v>524</v>
      </c>
      <c r="M252" s="219" t="s">
        <v>524</v>
      </c>
      <c r="N252" s="219" t="s">
        <v>653</v>
      </c>
      <c r="O252" s="219" t="s">
        <v>653</v>
      </c>
      <c r="P252" s="99"/>
      <c r="Q252" s="99"/>
      <c r="R252" s="99"/>
      <c r="S252" s="99"/>
      <c r="T252" s="99"/>
      <c r="U252" s="99"/>
      <c r="V252" s="99"/>
      <c r="W252" s="99"/>
      <c r="X252" s="99"/>
      <c r="Y252" s="99"/>
      <c r="Z252" s="99"/>
      <c r="AA252" s="99"/>
      <c r="AB252" s="99"/>
      <c r="AC252" s="99"/>
      <c r="AD252" s="99"/>
      <c r="AE252" s="99"/>
      <c r="AF252" s="99"/>
      <c r="AG252" s="99"/>
      <c r="AH252" s="99"/>
    </row>
    <row r="253" spans="3:34">
      <c r="C253" s="3" t="s">
        <v>90</v>
      </c>
      <c r="D253" s="3" t="s">
        <v>480</v>
      </c>
      <c r="E253" s="3" t="s">
        <v>481</v>
      </c>
      <c r="F253" s="3" t="s">
        <v>628</v>
      </c>
      <c r="G253" s="101" t="s">
        <v>524</v>
      </c>
      <c r="H253" s="101" t="s">
        <v>524</v>
      </c>
      <c r="I253" s="101" t="s">
        <v>524</v>
      </c>
      <c r="J253" s="101" t="s">
        <v>524</v>
      </c>
      <c r="K253" s="219" t="s">
        <v>524</v>
      </c>
      <c r="L253" s="219" t="s">
        <v>524</v>
      </c>
      <c r="M253" s="219" t="s">
        <v>524</v>
      </c>
      <c r="N253" s="219" t="s">
        <v>653</v>
      </c>
      <c r="O253" s="219" t="s">
        <v>653</v>
      </c>
      <c r="P253" s="99"/>
      <c r="Q253" s="99"/>
      <c r="R253" s="99"/>
      <c r="S253" s="99"/>
      <c r="T253" s="99"/>
      <c r="U253" s="99"/>
      <c r="V253" s="99"/>
      <c r="W253" s="99"/>
      <c r="X253" s="99"/>
      <c r="Y253" s="99"/>
      <c r="Z253" s="99"/>
      <c r="AA253" s="99"/>
      <c r="AB253" s="99"/>
      <c r="AC253" s="99"/>
      <c r="AD253" s="99"/>
      <c r="AE253" s="99"/>
      <c r="AF253" s="99"/>
      <c r="AG253" s="99"/>
      <c r="AH253" s="99"/>
    </row>
    <row r="254" spans="3:34">
      <c r="C254" s="3" t="s">
        <v>90</v>
      </c>
      <c r="D254" s="3" t="s">
        <v>482</v>
      </c>
      <c r="E254" s="3" t="s">
        <v>483</v>
      </c>
      <c r="F254" s="3" t="s">
        <v>628</v>
      </c>
      <c r="G254" s="101" t="s">
        <v>524</v>
      </c>
      <c r="H254" s="101" t="s">
        <v>524</v>
      </c>
      <c r="I254" s="101" t="s">
        <v>524</v>
      </c>
      <c r="J254" s="101" t="s">
        <v>524</v>
      </c>
      <c r="K254" s="219" t="s">
        <v>524</v>
      </c>
      <c r="L254" s="219" t="s">
        <v>524</v>
      </c>
      <c r="M254" s="219" t="s">
        <v>524</v>
      </c>
      <c r="N254" s="219">
        <v>15</v>
      </c>
      <c r="O254" s="219" t="s">
        <v>653</v>
      </c>
      <c r="P254" s="99"/>
      <c r="Q254" s="99"/>
      <c r="R254" s="99"/>
      <c r="S254" s="99"/>
      <c r="T254" s="99"/>
      <c r="U254" s="99"/>
      <c r="V254" s="99"/>
      <c r="W254" s="99"/>
      <c r="X254" s="99"/>
      <c r="Y254" s="99"/>
      <c r="Z254" s="99"/>
      <c r="AA254" s="99"/>
      <c r="AB254" s="99"/>
      <c r="AC254" s="99"/>
      <c r="AD254" s="99"/>
      <c r="AE254" s="99"/>
      <c r="AF254" s="99"/>
      <c r="AG254" s="99"/>
      <c r="AH254" s="99"/>
    </row>
    <row r="255" spans="3:34">
      <c r="C255" s="3" t="s">
        <v>90</v>
      </c>
      <c r="D255" s="3" t="s">
        <v>484</v>
      </c>
      <c r="E255" s="3" t="s">
        <v>485</v>
      </c>
      <c r="F255" s="3" t="s">
        <v>628</v>
      </c>
      <c r="G255" s="101" t="s">
        <v>524</v>
      </c>
      <c r="H255" s="101" t="s">
        <v>524</v>
      </c>
      <c r="I255" s="101" t="s">
        <v>524</v>
      </c>
      <c r="J255" s="101" t="s">
        <v>524</v>
      </c>
      <c r="K255" s="219" t="s">
        <v>524</v>
      </c>
      <c r="L255" s="219" t="s">
        <v>524</v>
      </c>
      <c r="M255" s="219" t="s">
        <v>524</v>
      </c>
      <c r="N255" s="219" t="s">
        <v>653</v>
      </c>
      <c r="O255" s="219" t="s">
        <v>653</v>
      </c>
      <c r="P255" s="99"/>
      <c r="Q255" s="99"/>
      <c r="R255" s="99"/>
      <c r="S255" s="99"/>
      <c r="T255" s="99"/>
      <c r="U255" s="99"/>
      <c r="V255" s="99"/>
      <c r="W255" s="99"/>
      <c r="X255" s="99"/>
      <c r="Y255" s="99"/>
      <c r="Z255" s="99"/>
      <c r="AA255" s="99"/>
      <c r="AB255" s="99"/>
      <c r="AC255" s="99"/>
      <c r="AD255" s="99"/>
      <c r="AE255" s="99"/>
      <c r="AF255" s="99"/>
      <c r="AG255" s="99"/>
      <c r="AH255" s="99"/>
    </row>
    <row r="256" spans="3:34">
      <c r="C256" s="3" t="s">
        <v>90</v>
      </c>
      <c r="D256" s="3" t="s">
        <v>486</v>
      </c>
      <c r="E256" s="3" t="s">
        <v>487</v>
      </c>
      <c r="F256" s="3" t="s">
        <v>628</v>
      </c>
      <c r="G256" s="101" t="s">
        <v>524</v>
      </c>
      <c r="H256" s="101" t="s">
        <v>524</v>
      </c>
      <c r="I256" s="101" t="s">
        <v>524</v>
      </c>
      <c r="J256" s="101" t="s">
        <v>524</v>
      </c>
      <c r="K256" s="219" t="s">
        <v>524</v>
      </c>
      <c r="L256" s="219" t="s">
        <v>524</v>
      </c>
      <c r="M256" s="219" t="s">
        <v>524</v>
      </c>
      <c r="N256" s="219" t="s">
        <v>653</v>
      </c>
      <c r="O256" s="219" t="s">
        <v>653</v>
      </c>
      <c r="P256" s="99"/>
      <c r="Q256" s="99"/>
      <c r="R256" s="99"/>
      <c r="S256" s="99"/>
      <c r="T256" s="99"/>
      <c r="U256" s="99"/>
      <c r="V256" s="99"/>
      <c r="W256" s="99"/>
      <c r="X256" s="99"/>
      <c r="Y256" s="99"/>
      <c r="Z256" s="99"/>
      <c r="AA256" s="99"/>
      <c r="AB256" s="99"/>
      <c r="AC256" s="99"/>
      <c r="AD256" s="99"/>
      <c r="AE256" s="99"/>
      <c r="AF256" s="99"/>
      <c r="AG256" s="99"/>
      <c r="AH256" s="99"/>
    </row>
    <row r="257" spans="3:34">
      <c r="C257" s="3" t="s">
        <v>90</v>
      </c>
      <c r="D257" s="3" t="s">
        <v>488</v>
      </c>
      <c r="E257" s="3" t="s">
        <v>489</v>
      </c>
      <c r="F257" s="3" t="s">
        <v>628</v>
      </c>
      <c r="G257" s="101" t="s">
        <v>524</v>
      </c>
      <c r="H257" s="101" t="s">
        <v>524</v>
      </c>
      <c r="I257" s="101" t="s">
        <v>524</v>
      </c>
      <c r="J257" s="101" t="s">
        <v>524</v>
      </c>
      <c r="K257" s="219" t="s">
        <v>524</v>
      </c>
      <c r="L257" s="219" t="s">
        <v>524</v>
      </c>
      <c r="M257" s="219" t="s">
        <v>524</v>
      </c>
      <c r="N257" s="219" t="s">
        <v>653</v>
      </c>
      <c r="O257" s="219" t="s">
        <v>653</v>
      </c>
      <c r="P257" s="99"/>
      <c r="Q257" s="99"/>
      <c r="R257" s="99"/>
      <c r="S257" s="99"/>
      <c r="T257" s="99"/>
      <c r="U257" s="99"/>
      <c r="V257" s="99"/>
      <c r="W257" s="99"/>
      <c r="X257" s="99"/>
      <c r="Y257" s="99"/>
      <c r="Z257" s="99"/>
      <c r="AA257" s="99"/>
      <c r="AB257" s="99"/>
      <c r="AC257" s="99"/>
      <c r="AD257" s="99"/>
      <c r="AE257" s="99"/>
      <c r="AF257" s="99"/>
      <c r="AG257" s="99"/>
      <c r="AH257" s="99"/>
    </row>
    <row r="258" spans="3:34">
      <c r="C258" s="3" t="s">
        <v>90</v>
      </c>
      <c r="D258" s="3" t="s">
        <v>490</v>
      </c>
      <c r="E258" s="3" t="s">
        <v>491</v>
      </c>
      <c r="F258" s="3" t="s">
        <v>628</v>
      </c>
      <c r="G258" s="101" t="s">
        <v>524</v>
      </c>
      <c r="H258" s="101" t="s">
        <v>524</v>
      </c>
      <c r="I258" s="101" t="s">
        <v>524</v>
      </c>
      <c r="J258" s="101" t="s">
        <v>524</v>
      </c>
      <c r="K258" s="219" t="s">
        <v>524</v>
      </c>
      <c r="L258" s="219" t="s">
        <v>524</v>
      </c>
      <c r="M258" s="219" t="s">
        <v>524</v>
      </c>
      <c r="N258" s="219" t="s">
        <v>653</v>
      </c>
      <c r="O258" s="219" t="s">
        <v>653</v>
      </c>
      <c r="P258" s="99"/>
      <c r="Q258" s="99"/>
      <c r="R258" s="99"/>
      <c r="S258" s="99"/>
      <c r="T258" s="99"/>
      <c r="U258" s="99"/>
      <c r="V258" s="99"/>
      <c r="W258" s="99"/>
      <c r="X258" s="99"/>
      <c r="Y258" s="99"/>
      <c r="Z258" s="99"/>
      <c r="AA258" s="99"/>
      <c r="AB258" s="99"/>
      <c r="AC258" s="99"/>
      <c r="AD258" s="99"/>
      <c r="AE258" s="99"/>
      <c r="AF258" s="99"/>
      <c r="AG258" s="99"/>
      <c r="AH258" s="99"/>
    </row>
    <row r="259" spans="3:34">
      <c r="C259" s="3" t="s">
        <v>90</v>
      </c>
      <c r="D259" s="3" t="s">
        <v>492</v>
      </c>
      <c r="E259" s="3" t="s">
        <v>493</v>
      </c>
      <c r="F259" s="3" t="s">
        <v>628</v>
      </c>
      <c r="G259" s="101" t="s">
        <v>524</v>
      </c>
      <c r="H259" s="101" t="s">
        <v>524</v>
      </c>
      <c r="I259" s="101" t="s">
        <v>524</v>
      </c>
      <c r="J259" s="101" t="s">
        <v>524</v>
      </c>
      <c r="K259" s="219" t="s">
        <v>524</v>
      </c>
      <c r="L259" s="219" t="s">
        <v>524</v>
      </c>
      <c r="M259" s="219" t="s">
        <v>524</v>
      </c>
      <c r="N259" s="219" t="s">
        <v>653</v>
      </c>
      <c r="O259" s="219" t="s">
        <v>653</v>
      </c>
      <c r="P259" s="99"/>
      <c r="Q259" s="99"/>
      <c r="R259" s="99"/>
      <c r="S259" s="99"/>
      <c r="T259" s="99"/>
      <c r="U259" s="99"/>
      <c r="V259" s="99"/>
      <c r="W259" s="99"/>
      <c r="X259" s="99"/>
      <c r="Y259" s="99"/>
      <c r="Z259" s="99"/>
      <c r="AA259" s="99"/>
      <c r="AB259" s="99"/>
      <c r="AC259" s="99"/>
      <c r="AD259" s="99"/>
      <c r="AE259" s="99"/>
      <c r="AF259" s="99"/>
      <c r="AG259" s="99"/>
      <c r="AH259" s="99"/>
    </row>
    <row r="260" spans="3:34">
      <c r="C260" s="3" t="s">
        <v>90</v>
      </c>
      <c r="D260" s="3" t="s">
        <v>494</v>
      </c>
      <c r="E260" s="3" t="s">
        <v>495</v>
      </c>
      <c r="F260" s="3" t="s">
        <v>628</v>
      </c>
      <c r="G260" s="101" t="s">
        <v>524</v>
      </c>
      <c r="H260" s="101" t="s">
        <v>524</v>
      </c>
      <c r="I260" s="101" t="s">
        <v>524</v>
      </c>
      <c r="J260" s="101" t="s">
        <v>524</v>
      </c>
      <c r="K260" s="219" t="s">
        <v>524</v>
      </c>
      <c r="L260" s="219" t="s">
        <v>524</v>
      </c>
      <c r="M260" s="219" t="s">
        <v>524</v>
      </c>
      <c r="N260" s="219" t="s">
        <v>653</v>
      </c>
      <c r="O260" s="219" t="s">
        <v>653</v>
      </c>
      <c r="P260" s="99"/>
      <c r="Q260" s="99"/>
      <c r="R260" s="99"/>
      <c r="S260" s="99"/>
      <c r="T260" s="99"/>
      <c r="U260" s="99"/>
      <c r="V260" s="99"/>
      <c r="W260" s="99"/>
      <c r="X260" s="99"/>
      <c r="Y260" s="99"/>
      <c r="Z260" s="99"/>
      <c r="AA260" s="99"/>
      <c r="AB260" s="99"/>
      <c r="AC260" s="99"/>
      <c r="AD260" s="99"/>
      <c r="AE260" s="99"/>
      <c r="AF260" s="99"/>
      <c r="AG260" s="99"/>
      <c r="AH260" s="99"/>
    </row>
    <row r="261" spans="3:34">
      <c r="C261" s="3" t="s">
        <v>90</v>
      </c>
      <c r="D261" s="3" t="s">
        <v>496</v>
      </c>
      <c r="E261" s="3" t="s">
        <v>497</v>
      </c>
      <c r="F261" s="3" t="s">
        <v>628</v>
      </c>
      <c r="G261" s="101" t="s">
        <v>524</v>
      </c>
      <c r="H261" s="101" t="s">
        <v>524</v>
      </c>
      <c r="I261" s="101" t="s">
        <v>524</v>
      </c>
      <c r="J261" s="101" t="s">
        <v>524</v>
      </c>
      <c r="K261" s="219" t="s">
        <v>524</v>
      </c>
      <c r="L261" s="219" t="s">
        <v>524</v>
      </c>
      <c r="M261" s="219" t="s">
        <v>524</v>
      </c>
      <c r="N261" s="219">
        <v>30</v>
      </c>
      <c r="O261" s="219" t="s">
        <v>653</v>
      </c>
      <c r="P261" s="99"/>
      <c r="Q261" s="99"/>
      <c r="R261" s="99"/>
      <c r="S261" s="99"/>
      <c r="T261" s="99"/>
      <c r="U261" s="99"/>
      <c r="V261" s="99"/>
      <c r="W261" s="99"/>
      <c r="X261" s="99"/>
      <c r="Y261" s="99"/>
      <c r="Z261" s="99"/>
      <c r="AA261" s="99"/>
      <c r="AB261" s="99"/>
      <c r="AC261" s="99"/>
      <c r="AD261" s="99"/>
      <c r="AE261" s="99"/>
      <c r="AF261" s="99"/>
      <c r="AG261" s="99"/>
      <c r="AH261" s="99"/>
    </row>
    <row r="262" spans="3:34">
      <c r="C262" s="3" t="s">
        <v>90</v>
      </c>
      <c r="D262" s="3" t="s">
        <v>498</v>
      </c>
      <c r="E262" s="3" t="s">
        <v>499</v>
      </c>
      <c r="F262" s="3" t="s">
        <v>628</v>
      </c>
      <c r="G262" s="101" t="s">
        <v>524</v>
      </c>
      <c r="H262" s="101" t="s">
        <v>524</v>
      </c>
      <c r="I262" s="101" t="s">
        <v>524</v>
      </c>
      <c r="J262" s="101" t="s">
        <v>524</v>
      </c>
      <c r="K262" s="219" t="s">
        <v>524</v>
      </c>
      <c r="L262" s="219" t="s">
        <v>524</v>
      </c>
      <c r="M262" s="219" t="s">
        <v>524</v>
      </c>
      <c r="N262" s="219" t="s">
        <v>653</v>
      </c>
      <c r="O262" s="219" t="s">
        <v>653</v>
      </c>
      <c r="P262" s="99"/>
      <c r="Q262" s="99"/>
      <c r="R262" s="99"/>
      <c r="S262" s="99"/>
      <c r="T262" s="99"/>
      <c r="U262" s="99"/>
      <c r="V262" s="99"/>
      <c r="W262" s="99"/>
      <c r="X262" s="99"/>
      <c r="Y262" s="99"/>
      <c r="Z262" s="99"/>
      <c r="AA262" s="99"/>
      <c r="AB262" s="99"/>
      <c r="AC262" s="99"/>
      <c r="AD262" s="99"/>
      <c r="AE262" s="99"/>
      <c r="AF262" s="99"/>
      <c r="AG262" s="99"/>
      <c r="AH262" s="99"/>
    </row>
    <row r="263" spans="3:34">
      <c r="C263" s="3" t="s">
        <v>90</v>
      </c>
      <c r="D263" s="3" t="s">
        <v>500</v>
      </c>
      <c r="E263" s="3" t="s">
        <v>501</v>
      </c>
      <c r="F263" s="3" t="s">
        <v>628</v>
      </c>
      <c r="G263" s="101" t="s">
        <v>524</v>
      </c>
      <c r="H263" s="101" t="s">
        <v>524</v>
      </c>
      <c r="I263" s="101" t="s">
        <v>524</v>
      </c>
      <c r="J263" s="101" t="s">
        <v>524</v>
      </c>
      <c r="K263" s="219" t="s">
        <v>524</v>
      </c>
      <c r="L263" s="219" t="s">
        <v>524</v>
      </c>
      <c r="M263" s="219" t="s">
        <v>524</v>
      </c>
      <c r="N263" s="219" t="s">
        <v>653</v>
      </c>
      <c r="O263" s="219" t="s">
        <v>653</v>
      </c>
      <c r="P263" s="99"/>
      <c r="Q263" s="99"/>
      <c r="R263" s="99"/>
      <c r="S263" s="99"/>
      <c r="T263" s="99"/>
      <c r="U263" s="99"/>
      <c r="V263" s="99"/>
      <c r="W263" s="99"/>
      <c r="X263" s="99"/>
      <c r="Y263" s="99"/>
      <c r="Z263" s="99"/>
      <c r="AA263" s="99"/>
      <c r="AB263" s="99"/>
      <c r="AC263" s="99"/>
      <c r="AD263" s="99"/>
      <c r="AE263" s="99"/>
      <c r="AF263" s="99"/>
      <c r="AG263" s="99"/>
      <c r="AH263" s="99"/>
    </row>
    <row r="264" spans="3:34">
      <c r="C264" s="3" t="s">
        <v>90</v>
      </c>
      <c r="D264" s="3" t="s">
        <v>502</v>
      </c>
      <c r="E264" s="3" t="s">
        <v>503</v>
      </c>
      <c r="F264" s="3" t="s">
        <v>628</v>
      </c>
      <c r="G264" s="101" t="s">
        <v>524</v>
      </c>
      <c r="H264" s="101" t="s">
        <v>524</v>
      </c>
      <c r="I264" s="101" t="s">
        <v>524</v>
      </c>
      <c r="J264" s="101" t="s">
        <v>524</v>
      </c>
      <c r="K264" s="219" t="s">
        <v>524</v>
      </c>
      <c r="L264" s="219" t="s">
        <v>524</v>
      </c>
      <c r="M264" s="219" t="s">
        <v>524</v>
      </c>
      <c r="N264" s="219" t="s">
        <v>653</v>
      </c>
      <c r="O264" s="219" t="s">
        <v>653</v>
      </c>
      <c r="P264" s="99"/>
      <c r="Q264" s="99"/>
      <c r="R264" s="99"/>
      <c r="S264" s="99"/>
      <c r="T264" s="99"/>
      <c r="U264" s="99"/>
      <c r="V264" s="99"/>
      <c r="W264" s="99"/>
      <c r="X264" s="99"/>
      <c r="Y264" s="99"/>
      <c r="Z264" s="99"/>
      <c r="AA264" s="99"/>
      <c r="AB264" s="99"/>
      <c r="AC264" s="99"/>
      <c r="AD264" s="99"/>
      <c r="AE264" s="99"/>
      <c r="AF264" s="99"/>
      <c r="AG264" s="99"/>
      <c r="AH264" s="99"/>
    </row>
    <row r="265" spans="3:34">
      <c r="C265" s="3" t="s">
        <v>90</v>
      </c>
      <c r="D265" s="3" t="s">
        <v>504</v>
      </c>
      <c r="E265" s="3" t="s">
        <v>505</v>
      </c>
      <c r="F265" s="3" t="s">
        <v>628</v>
      </c>
      <c r="G265" s="101" t="s">
        <v>524</v>
      </c>
      <c r="H265" s="101" t="s">
        <v>524</v>
      </c>
      <c r="I265" s="101" t="s">
        <v>524</v>
      </c>
      <c r="J265" s="101" t="s">
        <v>524</v>
      </c>
      <c r="K265" s="219" t="s">
        <v>524</v>
      </c>
      <c r="L265" s="219" t="s">
        <v>524</v>
      </c>
      <c r="M265" s="219" t="s">
        <v>524</v>
      </c>
      <c r="N265" s="219" t="s">
        <v>653</v>
      </c>
      <c r="O265" s="219" t="s">
        <v>653</v>
      </c>
      <c r="P265" s="99"/>
      <c r="Q265" s="99"/>
      <c r="R265" s="99"/>
      <c r="S265" s="99"/>
      <c r="T265" s="99"/>
      <c r="U265" s="99"/>
      <c r="V265" s="99"/>
      <c r="W265" s="99"/>
      <c r="X265" s="99"/>
      <c r="Y265" s="99"/>
      <c r="Z265" s="99"/>
      <c r="AA265" s="99"/>
      <c r="AB265" s="99"/>
      <c r="AC265" s="99"/>
      <c r="AD265" s="99"/>
      <c r="AE265" s="99"/>
      <c r="AF265" s="99"/>
      <c r="AG265" s="99"/>
      <c r="AH265" s="99"/>
    </row>
    <row r="266" spans="3:34">
      <c r="C266" s="3" t="s">
        <v>90</v>
      </c>
      <c r="D266" s="3" t="s">
        <v>506</v>
      </c>
      <c r="E266" s="3" t="s">
        <v>507</v>
      </c>
      <c r="F266" s="3" t="s">
        <v>628</v>
      </c>
      <c r="G266" s="101" t="s">
        <v>524</v>
      </c>
      <c r="H266" s="101" t="s">
        <v>524</v>
      </c>
      <c r="I266" s="101" t="s">
        <v>524</v>
      </c>
      <c r="J266" s="101" t="s">
        <v>524</v>
      </c>
      <c r="K266" s="219" t="s">
        <v>524</v>
      </c>
      <c r="L266" s="219" t="s">
        <v>524</v>
      </c>
      <c r="M266" s="219" t="s">
        <v>524</v>
      </c>
      <c r="N266" s="219">
        <v>90</v>
      </c>
      <c r="O266" s="219">
        <v>90</v>
      </c>
      <c r="P266" s="99"/>
      <c r="Q266" s="99"/>
      <c r="R266" s="99"/>
      <c r="S266" s="99"/>
      <c r="T266" s="99"/>
      <c r="U266" s="99"/>
      <c r="V266" s="99"/>
      <c r="W266" s="99"/>
      <c r="X266" s="99"/>
      <c r="Y266" s="99"/>
      <c r="Z266" s="99"/>
      <c r="AA266" s="99"/>
      <c r="AB266" s="99"/>
      <c r="AC266" s="99"/>
      <c r="AD266" s="99"/>
      <c r="AE266" s="99"/>
      <c r="AF266" s="99"/>
      <c r="AG266" s="99"/>
      <c r="AH266" s="99"/>
    </row>
    <row r="267" spans="3:34">
      <c r="C267" s="3" t="s">
        <v>90</v>
      </c>
      <c r="D267" s="3" t="s">
        <v>508</v>
      </c>
      <c r="E267" s="3" t="s">
        <v>509</v>
      </c>
      <c r="F267" s="3" t="s">
        <v>628</v>
      </c>
      <c r="G267" s="101" t="s">
        <v>524</v>
      </c>
      <c r="H267" s="101" t="s">
        <v>524</v>
      </c>
      <c r="I267" s="101" t="s">
        <v>524</v>
      </c>
      <c r="J267" s="101" t="s">
        <v>524</v>
      </c>
      <c r="K267" s="219" t="s">
        <v>524</v>
      </c>
      <c r="L267" s="219" t="s">
        <v>524</v>
      </c>
      <c r="M267" s="219" t="s">
        <v>524</v>
      </c>
      <c r="N267" s="219" t="s">
        <v>653</v>
      </c>
      <c r="O267" s="219" t="s">
        <v>653</v>
      </c>
      <c r="P267" s="99"/>
      <c r="Q267" s="99"/>
      <c r="R267" s="99"/>
      <c r="S267" s="99"/>
      <c r="T267" s="99"/>
      <c r="U267" s="99"/>
      <c r="V267" s="99"/>
      <c r="W267" s="99"/>
      <c r="X267" s="99"/>
      <c r="Y267" s="99"/>
      <c r="Z267" s="99"/>
      <c r="AA267" s="99"/>
      <c r="AB267" s="99"/>
      <c r="AC267" s="99"/>
      <c r="AD267" s="99"/>
      <c r="AE267" s="99"/>
      <c r="AF267" s="99"/>
      <c r="AG267" s="99"/>
      <c r="AH267" s="99"/>
    </row>
    <row r="268" spans="3:34">
      <c r="C268" s="3" t="s">
        <v>90</v>
      </c>
      <c r="D268" s="3" t="s">
        <v>510</v>
      </c>
      <c r="E268" s="3" t="s">
        <v>511</v>
      </c>
      <c r="F268" s="3" t="s">
        <v>628</v>
      </c>
      <c r="G268" s="101" t="s">
        <v>524</v>
      </c>
      <c r="H268" s="101" t="s">
        <v>524</v>
      </c>
      <c r="I268" s="101" t="s">
        <v>524</v>
      </c>
      <c r="J268" s="101" t="s">
        <v>524</v>
      </c>
      <c r="K268" s="219" t="s">
        <v>524</v>
      </c>
      <c r="L268" s="219" t="s">
        <v>524</v>
      </c>
      <c r="M268" s="219" t="s">
        <v>524</v>
      </c>
      <c r="N268" s="219" t="s">
        <v>653</v>
      </c>
      <c r="O268" s="219" t="s">
        <v>653</v>
      </c>
      <c r="P268" s="99"/>
      <c r="Q268" s="99"/>
      <c r="R268" s="99"/>
      <c r="S268" s="99"/>
      <c r="T268" s="99"/>
      <c r="U268" s="99"/>
      <c r="V268" s="99"/>
      <c r="W268" s="99"/>
      <c r="X268" s="99"/>
      <c r="Y268" s="99"/>
      <c r="Z268" s="99"/>
      <c r="AA268" s="99"/>
      <c r="AB268" s="99"/>
      <c r="AC268" s="99"/>
      <c r="AD268" s="99"/>
      <c r="AE268" s="99"/>
      <c r="AF268" s="99"/>
      <c r="AG268" s="99"/>
      <c r="AH268" s="99"/>
    </row>
  </sheetData>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AH268"/>
  <sheetViews>
    <sheetView zoomScale="80" zoomScaleNormal="80" workbookViewId="0">
      <pane ySplit="11" topLeftCell="A12" activePane="bottomLeft" state="frozen"/>
      <selection pane="bottomLeft"/>
    </sheetView>
  </sheetViews>
  <sheetFormatPr defaultRowHeight="15"/>
  <cols>
    <col min="1" max="2" width="9.140625" style="1"/>
    <col min="3" max="3" width="12.7109375" style="3" bestFit="1" customWidth="1"/>
    <col min="4" max="4" width="11.42578125" style="3" customWidth="1"/>
    <col min="5" max="5" width="48.5703125" style="3" customWidth="1"/>
    <col min="6" max="6" width="13.42578125" style="3" customWidth="1"/>
    <col min="7" max="34" width="11.5703125" style="1" bestFit="1" customWidth="1"/>
    <col min="35" max="16384" width="9.140625" style="1"/>
  </cols>
  <sheetData>
    <row r="1" spans="1:34">
      <c r="C1" s="91" t="s">
        <v>547</v>
      </c>
      <c r="D1" s="3" t="s">
        <v>981</v>
      </c>
    </row>
    <row r="2" spans="1:34">
      <c r="C2" s="91" t="s">
        <v>549</v>
      </c>
      <c r="D2" s="3" t="s">
        <v>854</v>
      </c>
    </row>
    <row r="3" spans="1:34">
      <c r="C3" s="91" t="s">
        <v>550</v>
      </c>
      <c r="D3" s="3" t="s">
        <v>964</v>
      </c>
    </row>
    <row r="4" spans="1:34">
      <c r="C4" s="91" t="s">
        <v>551</v>
      </c>
      <c r="D4" s="92">
        <v>42636</v>
      </c>
    </row>
    <row r="5" spans="1:34">
      <c r="J5" s="3"/>
      <c r="K5" s="3"/>
      <c r="L5" s="3"/>
      <c r="M5" s="3"/>
      <c r="N5" s="3"/>
      <c r="O5" s="93"/>
      <c r="P5" s="3"/>
    </row>
    <row r="6" spans="1:34">
      <c r="C6" s="94"/>
      <c r="D6" s="94"/>
    </row>
    <row r="7" spans="1:34">
      <c r="C7" s="94"/>
      <c r="D7" s="94"/>
    </row>
    <row r="9" spans="1:34">
      <c r="A9" s="3"/>
      <c r="B9" s="3"/>
      <c r="G9" s="95"/>
      <c r="H9" s="3"/>
      <c r="I9" s="3"/>
      <c r="J9" s="3"/>
      <c r="K9" s="3"/>
      <c r="L9" s="3"/>
      <c r="M9" s="3"/>
      <c r="N9" s="3"/>
      <c r="O9" s="3"/>
      <c r="P9" s="3"/>
      <c r="Q9" s="3"/>
      <c r="R9" s="3"/>
      <c r="S9" s="3"/>
      <c r="T9" s="3"/>
      <c r="U9" s="3"/>
      <c r="V9" s="3"/>
      <c r="W9" s="3"/>
      <c r="X9" s="3"/>
      <c r="Y9" s="3"/>
      <c r="Z9" s="3"/>
      <c r="AA9" s="3"/>
      <c r="AB9" s="3"/>
      <c r="AC9" s="3"/>
      <c r="AD9" s="3"/>
      <c r="AE9" s="3"/>
      <c r="AF9" s="3"/>
      <c r="AG9" s="3"/>
      <c r="AH9" s="3"/>
    </row>
    <row r="10" spans="1:34" s="91" customFormat="1" ht="15.75" thickBot="1">
      <c r="A10" s="2"/>
      <c r="B10" s="2"/>
      <c r="C10" s="2" t="s">
        <v>552</v>
      </c>
      <c r="D10" s="2" t="s">
        <v>82</v>
      </c>
      <c r="E10" s="2" t="s">
        <v>83</v>
      </c>
      <c r="F10" s="2" t="s">
        <v>553</v>
      </c>
      <c r="G10" s="96" t="s">
        <v>554</v>
      </c>
      <c r="H10" s="96" t="s">
        <v>555</v>
      </c>
      <c r="I10" s="96" t="s">
        <v>556</v>
      </c>
      <c r="J10" s="96" t="s">
        <v>557</v>
      </c>
      <c r="K10" s="96" t="s">
        <v>558</v>
      </c>
      <c r="L10" s="96" t="s">
        <v>559</v>
      </c>
      <c r="M10" s="96" t="s">
        <v>560</v>
      </c>
      <c r="N10" s="96" t="s">
        <v>561</v>
      </c>
      <c r="O10" s="96" t="s">
        <v>525</v>
      </c>
      <c r="P10" s="96" t="s">
        <v>562</v>
      </c>
      <c r="Q10" s="96" t="s">
        <v>563</v>
      </c>
      <c r="R10" s="96" t="s">
        <v>564</v>
      </c>
      <c r="S10" s="96" t="s">
        <v>565</v>
      </c>
      <c r="T10" s="96" t="s">
        <v>566</v>
      </c>
      <c r="U10" s="96" t="s">
        <v>567</v>
      </c>
      <c r="V10" s="96" t="s">
        <v>568</v>
      </c>
      <c r="W10" s="96" t="s">
        <v>569</v>
      </c>
      <c r="X10" s="96" t="s">
        <v>570</v>
      </c>
      <c r="Y10" s="96" t="s">
        <v>571</v>
      </c>
      <c r="Z10" s="96" t="s">
        <v>572</v>
      </c>
      <c r="AA10" s="96" t="s">
        <v>573</v>
      </c>
      <c r="AB10" s="96" t="s">
        <v>574</v>
      </c>
      <c r="AC10" s="96" t="s">
        <v>575</v>
      </c>
      <c r="AD10" s="96" t="s">
        <v>576</v>
      </c>
      <c r="AE10" s="96" t="s">
        <v>577</v>
      </c>
      <c r="AF10" s="96" t="s">
        <v>578</v>
      </c>
      <c r="AG10" s="96" t="s">
        <v>579</v>
      </c>
      <c r="AH10" s="96" t="s">
        <v>580</v>
      </c>
    </row>
    <row r="11" spans="1:34" ht="15.75" thickTop="1">
      <c r="D11" s="3" t="s">
        <v>84</v>
      </c>
      <c r="E11" s="3" t="s">
        <v>85</v>
      </c>
      <c r="F11" s="3" t="s">
        <v>581</v>
      </c>
      <c r="G11" s="101" t="s">
        <v>524</v>
      </c>
      <c r="H11" s="101" t="s">
        <v>524</v>
      </c>
      <c r="I11" s="101" t="s">
        <v>524</v>
      </c>
      <c r="J11" s="101" t="s">
        <v>524</v>
      </c>
      <c r="K11" s="219" t="s">
        <v>524</v>
      </c>
      <c r="L11" s="219" t="s">
        <v>524</v>
      </c>
      <c r="M11" s="219" t="s">
        <v>524</v>
      </c>
      <c r="N11" s="219">
        <v>82</v>
      </c>
      <c r="O11" s="219">
        <v>79</v>
      </c>
      <c r="P11" s="99"/>
      <c r="Q11" s="99"/>
      <c r="R11" s="99"/>
      <c r="S11" s="99"/>
      <c r="T11" s="99"/>
      <c r="U11" s="99"/>
      <c r="V11" s="99"/>
      <c r="W11" s="99"/>
      <c r="X11" s="99"/>
      <c r="Y11" s="99"/>
      <c r="Z11" s="99"/>
      <c r="AA11" s="99"/>
      <c r="AB11" s="99"/>
      <c r="AC11" s="99"/>
      <c r="AD11" s="99"/>
      <c r="AE11" s="99"/>
      <c r="AF11" s="99"/>
      <c r="AG11" s="99"/>
      <c r="AH11" s="99"/>
    </row>
    <row r="12" spans="1:34">
      <c r="C12" s="3" t="s">
        <v>84</v>
      </c>
      <c r="D12" s="3" t="s">
        <v>86</v>
      </c>
      <c r="E12" s="3" t="s">
        <v>87</v>
      </c>
      <c r="F12" s="3" t="s">
        <v>582</v>
      </c>
      <c r="G12" s="101" t="s">
        <v>524</v>
      </c>
      <c r="H12" s="101" t="s">
        <v>524</v>
      </c>
      <c r="I12" s="101" t="s">
        <v>524</v>
      </c>
      <c r="J12" s="101" t="s">
        <v>524</v>
      </c>
      <c r="K12" s="219" t="s">
        <v>524</v>
      </c>
      <c r="L12" s="219" t="s">
        <v>524</v>
      </c>
      <c r="M12" s="219" t="s">
        <v>524</v>
      </c>
      <c r="N12" s="110">
        <v>15</v>
      </c>
      <c r="O12" s="110">
        <v>55</v>
      </c>
      <c r="P12" s="99"/>
      <c r="Q12" s="99"/>
      <c r="R12" s="99"/>
      <c r="S12" s="99"/>
      <c r="T12" s="99"/>
      <c r="U12" s="99"/>
      <c r="V12" s="99"/>
      <c r="W12" s="99"/>
      <c r="X12" s="99"/>
      <c r="Y12" s="99"/>
      <c r="Z12" s="99"/>
      <c r="AA12" s="99"/>
      <c r="AB12" s="99"/>
      <c r="AC12" s="99"/>
      <c r="AD12" s="99"/>
      <c r="AE12" s="99"/>
      <c r="AF12" s="99"/>
      <c r="AG12" s="99"/>
      <c r="AH12" s="99"/>
    </row>
    <row r="13" spans="1:34">
      <c r="C13" s="3" t="s">
        <v>84</v>
      </c>
      <c r="D13" s="3" t="s">
        <v>88</v>
      </c>
      <c r="E13" s="3" t="s">
        <v>89</v>
      </c>
      <c r="F13" s="3" t="s">
        <v>582</v>
      </c>
      <c r="G13" s="101" t="s">
        <v>524</v>
      </c>
      <c r="H13" s="101" t="s">
        <v>524</v>
      </c>
      <c r="I13" s="101" t="s">
        <v>524</v>
      </c>
      <c r="J13" s="101" t="s">
        <v>524</v>
      </c>
      <c r="K13" s="219" t="s">
        <v>524</v>
      </c>
      <c r="L13" s="219" t="s">
        <v>524</v>
      </c>
      <c r="M13" s="219" t="s">
        <v>524</v>
      </c>
      <c r="N13" s="110">
        <v>35</v>
      </c>
      <c r="O13" s="110">
        <v>10</v>
      </c>
      <c r="P13" s="99"/>
      <c r="Q13" s="99"/>
      <c r="R13" s="99"/>
      <c r="S13" s="99"/>
      <c r="T13" s="99"/>
      <c r="U13" s="99"/>
      <c r="V13" s="99"/>
      <c r="W13" s="99"/>
      <c r="X13" s="99"/>
      <c r="Y13" s="99"/>
      <c r="Z13" s="99"/>
      <c r="AA13" s="99"/>
      <c r="AB13" s="99"/>
      <c r="AC13" s="99"/>
      <c r="AD13" s="99"/>
      <c r="AE13" s="99"/>
      <c r="AF13" s="99"/>
      <c r="AG13" s="99"/>
      <c r="AH13" s="99"/>
    </row>
    <row r="14" spans="1:34">
      <c r="C14" s="3" t="s">
        <v>84</v>
      </c>
      <c r="D14" s="3" t="s">
        <v>90</v>
      </c>
      <c r="E14" s="3" t="s">
        <v>91</v>
      </c>
      <c r="F14" s="3" t="s">
        <v>582</v>
      </c>
      <c r="G14" s="101" t="s">
        <v>524</v>
      </c>
      <c r="H14" s="101" t="s">
        <v>524</v>
      </c>
      <c r="I14" s="101" t="s">
        <v>524</v>
      </c>
      <c r="J14" s="101" t="s">
        <v>524</v>
      </c>
      <c r="K14" s="219" t="s">
        <v>524</v>
      </c>
      <c r="L14" s="219" t="s">
        <v>524</v>
      </c>
      <c r="M14" s="219" t="s">
        <v>524</v>
      </c>
      <c r="N14" s="110">
        <v>20</v>
      </c>
      <c r="O14" s="110">
        <v>10</v>
      </c>
      <c r="P14" s="99"/>
      <c r="Q14" s="99"/>
      <c r="R14" s="99"/>
      <c r="S14" s="99"/>
      <c r="T14" s="99"/>
      <c r="U14" s="99"/>
      <c r="V14" s="99"/>
      <c r="W14" s="99"/>
      <c r="X14" s="99"/>
      <c r="Y14" s="99"/>
      <c r="Z14" s="99"/>
      <c r="AA14" s="99"/>
      <c r="AB14" s="99"/>
      <c r="AC14" s="99"/>
      <c r="AD14" s="99"/>
      <c r="AE14" s="99"/>
      <c r="AF14" s="99"/>
      <c r="AG14" s="99"/>
      <c r="AH14" s="99"/>
    </row>
    <row r="15" spans="1:34">
      <c r="C15" s="3" t="s">
        <v>84</v>
      </c>
      <c r="D15" s="3" t="s">
        <v>92</v>
      </c>
      <c r="E15" s="3" t="s">
        <v>93</v>
      </c>
      <c r="F15" s="3" t="s">
        <v>582</v>
      </c>
      <c r="G15" s="101" t="s">
        <v>524</v>
      </c>
      <c r="H15" s="101" t="s">
        <v>524</v>
      </c>
      <c r="I15" s="101" t="s">
        <v>524</v>
      </c>
      <c r="J15" s="101" t="s">
        <v>524</v>
      </c>
      <c r="K15" s="219" t="s">
        <v>524</v>
      </c>
      <c r="L15" s="219" t="s">
        <v>524</v>
      </c>
      <c r="M15" s="219" t="s">
        <v>524</v>
      </c>
      <c r="N15" s="110">
        <v>10</v>
      </c>
      <c r="O15" s="110">
        <v>5</v>
      </c>
      <c r="P15" s="99"/>
      <c r="Q15" s="99"/>
      <c r="R15" s="99"/>
      <c r="S15" s="99"/>
      <c r="T15" s="99"/>
      <c r="U15" s="99"/>
      <c r="V15" s="99"/>
      <c r="W15" s="99"/>
      <c r="X15" s="99"/>
      <c r="Y15" s="99"/>
      <c r="Z15" s="99"/>
      <c r="AA15" s="99"/>
      <c r="AB15" s="99"/>
      <c r="AC15" s="99"/>
      <c r="AD15" s="99"/>
      <c r="AE15" s="99"/>
      <c r="AF15" s="99"/>
      <c r="AG15" s="99"/>
      <c r="AH15" s="99"/>
    </row>
    <row r="16" spans="1:34">
      <c r="E16" s="3" t="s">
        <v>583</v>
      </c>
      <c r="F16" s="3" t="s">
        <v>584</v>
      </c>
      <c r="G16" s="101" t="s">
        <v>524</v>
      </c>
      <c r="H16" s="101" t="s">
        <v>524</v>
      </c>
      <c r="I16" s="101" t="s">
        <v>524</v>
      </c>
      <c r="J16" s="101" t="s">
        <v>524</v>
      </c>
      <c r="K16" s="219" t="s">
        <v>524</v>
      </c>
      <c r="L16" s="219" t="s">
        <v>524</v>
      </c>
      <c r="M16" s="219" t="s">
        <v>524</v>
      </c>
      <c r="N16" s="101" t="e">
        <v>#N/A</v>
      </c>
      <c r="O16" s="99" t="e">
        <v>#N/A</v>
      </c>
      <c r="P16" s="99"/>
      <c r="Q16" s="99"/>
      <c r="R16" s="99"/>
      <c r="S16" s="99"/>
      <c r="T16" s="99"/>
      <c r="U16" s="99"/>
      <c r="V16" s="99"/>
      <c r="W16" s="99"/>
      <c r="X16" s="99"/>
      <c r="Y16" s="99"/>
      <c r="Z16" s="99"/>
      <c r="AA16" s="99"/>
      <c r="AB16" s="99"/>
      <c r="AC16" s="99"/>
      <c r="AD16" s="99"/>
      <c r="AE16" s="99"/>
      <c r="AF16" s="99"/>
      <c r="AG16" s="99"/>
      <c r="AH16" s="99"/>
    </row>
    <row r="17" spans="5:34">
      <c r="E17" s="3" t="s">
        <v>585</v>
      </c>
      <c r="F17" s="3" t="s">
        <v>584</v>
      </c>
      <c r="G17" s="101" t="s">
        <v>524</v>
      </c>
      <c r="H17" s="101" t="s">
        <v>524</v>
      </c>
      <c r="I17" s="101" t="s">
        <v>524</v>
      </c>
      <c r="J17" s="101" t="s">
        <v>524</v>
      </c>
      <c r="K17" s="219" t="s">
        <v>524</v>
      </c>
      <c r="L17" s="219" t="s">
        <v>524</v>
      </c>
      <c r="M17" s="219" t="s">
        <v>524</v>
      </c>
      <c r="N17" s="101" t="e">
        <v>#N/A</v>
      </c>
      <c r="O17" s="99" t="e">
        <v>#N/A</v>
      </c>
      <c r="P17" s="99"/>
      <c r="Q17" s="99"/>
      <c r="R17" s="99"/>
      <c r="S17" s="99"/>
      <c r="T17" s="99"/>
      <c r="U17" s="99"/>
      <c r="V17" s="99"/>
      <c r="W17" s="99"/>
      <c r="X17" s="99"/>
      <c r="Y17" s="99"/>
      <c r="Z17" s="99"/>
      <c r="AA17" s="99"/>
      <c r="AB17" s="99"/>
      <c r="AC17" s="99"/>
      <c r="AD17" s="99"/>
      <c r="AE17" s="99"/>
      <c r="AF17" s="99"/>
      <c r="AG17" s="99"/>
      <c r="AH17" s="99"/>
    </row>
    <row r="18" spans="5:34">
      <c r="E18" s="3" t="s">
        <v>586</v>
      </c>
      <c r="F18" s="3" t="s">
        <v>584</v>
      </c>
      <c r="G18" s="101" t="s">
        <v>524</v>
      </c>
      <c r="H18" s="101" t="s">
        <v>524</v>
      </c>
      <c r="I18" s="101" t="s">
        <v>524</v>
      </c>
      <c r="J18" s="101" t="s">
        <v>524</v>
      </c>
      <c r="K18" s="219" t="s">
        <v>524</v>
      </c>
      <c r="L18" s="219" t="s">
        <v>524</v>
      </c>
      <c r="M18" s="219" t="s">
        <v>524</v>
      </c>
      <c r="N18" s="101" t="e">
        <v>#N/A</v>
      </c>
      <c r="O18" s="99" t="e">
        <v>#N/A</v>
      </c>
      <c r="P18" s="99"/>
      <c r="Q18" s="99"/>
      <c r="R18" s="99"/>
      <c r="S18" s="99"/>
      <c r="T18" s="99"/>
      <c r="U18" s="99"/>
      <c r="V18" s="99"/>
      <c r="W18" s="99"/>
      <c r="X18" s="99"/>
      <c r="Y18" s="99"/>
      <c r="Z18" s="99"/>
      <c r="AA18" s="99"/>
      <c r="AB18" s="99"/>
      <c r="AC18" s="99"/>
      <c r="AD18" s="99"/>
      <c r="AE18" s="99"/>
      <c r="AF18" s="99"/>
      <c r="AG18" s="99"/>
      <c r="AH18" s="99"/>
    </row>
    <row r="19" spans="5:34">
      <c r="E19" s="3" t="s">
        <v>587</v>
      </c>
      <c r="F19" s="3" t="s">
        <v>584</v>
      </c>
      <c r="G19" s="101" t="s">
        <v>524</v>
      </c>
      <c r="H19" s="101" t="s">
        <v>524</v>
      </c>
      <c r="I19" s="101" t="s">
        <v>524</v>
      </c>
      <c r="J19" s="101" t="s">
        <v>524</v>
      </c>
      <c r="K19" s="219" t="s">
        <v>524</v>
      </c>
      <c r="L19" s="219" t="s">
        <v>524</v>
      </c>
      <c r="M19" s="219" t="s">
        <v>524</v>
      </c>
      <c r="N19" s="101" t="e">
        <v>#N/A</v>
      </c>
      <c r="O19" s="99" t="e">
        <v>#N/A</v>
      </c>
      <c r="P19" s="99"/>
      <c r="Q19" s="99"/>
      <c r="R19" s="99"/>
      <c r="S19" s="99"/>
      <c r="T19" s="99"/>
      <c r="U19" s="99"/>
      <c r="V19" s="99"/>
      <c r="W19" s="99"/>
      <c r="X19" s="99"/>
      <c r="Y19" s="99"/>
      <c r="Z19" s="99"/>
      <c r="AA19" s="99"/>
      <c r="AB19" s="99"/>
      <c r="AC19" s="99"/>
      <c r="AD19" s="99"/>
      <c r="AE19" s="99"/>
      <c r="AF19" s="99"/>
      <c r="AG19" s="99"/>
      <c r="AH19" s="99"/>
    </row>
    <row r="20" spans="5:34">
      <c r="E20" s="3" t="s">
        <v>588</v>
      </c>
      <c r="F20" s="3" t="s">
        <v>584</v>
      </c>
      <c r="G20" s="101" t="s">
        <v>524</v>
      </c>
      <c r="H20" s="101" t="s">
        <v>524</v>
      </c>
      <c r="I20" s="101" t="s">
        <v>524</v>
      </c>
      <c r="J20" s="101" t="s">
        <v>524</v>
      </c>
      <c r="K20" s="219" t="s">
        <v>524</v>
      </c>
      <c r="L20" s="219" t="s">
        <v>524</v>
      </c>
      <c r="M20" s="219" t="s">
        <v>524</v>
      </c>
      <c r="N20" s="101" t="e">
        <v>#N/A</v>
      </c>
      <c r="O20" s="99" t="e">
        <v>#N/A</v>
      </c>
      <c r="P20" s="99"/>
      <c r="Q20" s="99"/>
      <c r="R20" s="99"/>
      <c r="S20" s="99"/>
      <c r="T20" s="99"/>
      <c r="U20" s="99"/>
      <c r="V20" s="99"/>
      <c r="W20" s="99"/>
      <c r="X20" s="99"/>
      <c r="Y20" s="99"/>
      <c r="Z20" s="99"/>
      <c r="AA20" s="99"/>
      <c r="AB20" s="99"/>
      <c r="AC20" s="99"/>
      <c r="AD20" s="99"/>
      <c r="AE20" s="99"/>
      <c r="AF20" s="99"/>
      <c r="AG20" s="99"/>
      <c r="AH20" s="99"/>
    </row>
    <row r="21" spans="5:34">
      <c r="E21" s="3" t="s">
        <v>589</v>
      </c>
      <c r="F21" s="3" t="s">
        <v>584</v>
      </c>
      <c r="G21" s="101" t="s">
        <v>524</v>
      </c>
      <c r="H21" s="101" t="s">
        <v>524</v>
      </c>
      <c r="I21" s="101" t="s">
        <v>524</v>
      </c>
      <c r="J21" s="101" t="s">
        <v>524</v>
      </c>
      <c r="K21" s="219" t="s">
        <v>524</v>
      </c>
      <c r="L21" s="219" t="s">
        <v>524</v>
      </c>
      <c r="M21" s="219" t="s">
        <v>524</v>
      </c>
      <c r="N21" s="101" t="e">
        <v>#N/A</v>
      </c>
      <c r="O21" s="99" t="e">
        <v>#N/A</v>
      </c>
      <c r="P21" s="99"/>
      <c r="Q21" s="99"/>
      <c r="R21" s="99"/>
      <c r="S21" s="99"/>
      <c r="T21" s="99"/>
      <c r="U21" s="99"/>
      <c r="V21" s="99"/>
      <c r="W21" s="99"/>
      <c r="X21" s="99"/>
      <c r="Y21" s="99"/>
      <c r="Z21" s="99"/>
      <c r="AA21" s="99"/>
      <c r="AB21" s="99"/>
      <c r="AC21" s="99"/>
      <c r="AD21" s="99"/>
      <c r="AE21" s="99"/>
      <c r="AF21" s="99"/>
      <c r="AG21" s="99"/>
      <c r="AH21" s="99"/>
    </row>
    <row r="22" spans="5:34">
      <c r="E22" s="3" t="s">
        <v>590</v>
      </c>
      <c r="F22" s="3" t="s">
        <v>584</v>
      </c>
      <c r="G22" s="101" t="s">
        <v>524</v>
      </c>
      <c r="H22" s="101" t="s">
        <v>524</v>
      </c>
      <c r="I22" s="101" t="s">
        <v>524</v>
      </c>
      <c r="J22" s="101" t="s">
        <v>524</v>
      </c>
      <c r="K22" s="219" t="s">
        <v>524</v>
      </c>
      <c r="L22" s="219" t="s">
        <v>524</v>
      </c>
      <c r="M22" s="219" t="s">
        <v>524</v>
      </c>
      <c r="N22" s="101" t="e">
        <v>#N/A</v>
      </c>
      <c r="O22" s="99" t="e">
        <v>#N/A</v>
      </c>
      <c r="P22" s="99"/>
      <c r="Q22" s="99"/>
      <c r="R22" s="99"/>
      <c r="S22" s="99"/>
      <c r="T22" s="99"/>
      <c r="U22" s="99"/>
      <c r="V22" s="99"/>
      <c r="W22" s="99"/>
      <c r="X22" s="99"/>
      <c r="Y22" s="99"/>
      <c r="Z22" s="99"/>
      <c r="AA22" s="99"/>
      <c r="AB22" s="99"/>
      <c r="AC22" s="99"/>
      <c r="AD22" s="99"/>
      <c r="AE22" s="99"/>
      <c r="AF22" s="99"/>
      <c r="AG22" s="99"/>
      <c r="AH22" s="99"/>
    </row>
    <row r="23" spans="5:34">
      <c r="E23" s="3" t="s">
        <v>591</v>
      </c>
      <c r="F23" s="3" t="s">
        <v>584</v>
      </c>
      <c r="G23" s="101" t="s">
        <v>524</v>
      </c>
      <c r="H23" s="101" t="s">
        <v>524</v>
      </c>
      <c r="I23" s="101" t="s">
        <v>524</v>
      </c>
      <c r="J23" s="101" t="s">
        <v>524</v>
      </c>
      <c r="K23" s="219" t="s">
        <v>524</v>
      </c>
      <c r="L23" s="219" t="s">
        <v>524</v>
      </c>
      <c r="M23" s="219" t="s">
        <v>524</v>
      </c>
      <c r="N23" s="101" t="e">
        <v>#N/A</v>
      </c>
      <c r="O23" s="99" t="e">
        <v>#N/A</v>
      </c>
      <c r="P23" s="99"/>
      <c r="Q23" s="99"/>
      <c r="R23" s="99"/>
      <c r="S23" s="99"/>
      <c r="T23" s="99"/>
      <c r="U23" s="99"/>
      <c r="V23" s="99"/>
      <c r="W23" s="99"/>
      <c r="X23" s="99"/>
      <c r="Y23" s="99"/>
      <c r="Z23" s="99"/>
      <c r="AA23" s="99"/>
      <c r="AB23" s="99"/>
      <c r="AC23" s="99"/>
      <c r="AD23" s="99"/>
      <c r="AE23" s="99"/>
      <c r="AF23" s="99"/>
      <c r="AG23" s="99"/>
      <c r="AH23" s="99"/>
    </row>
    <row r="24" spans="5:34">
      <c r="E24" s="3" t="s">
        <v>592</v>
      </c>
      <c r="F24" s="3" t="s">
        <v>584</v>
      </c>
      <c r="G24" s="101" t="s">
        <v>524</v>
      </c>
      <c r="H24" s="101" t="s">
        <v>524</v>
      </c>
      <c r="I24" s="101" t="s">
        <v>524</v>
      </c>
      <c r="J24" s="101" t="s">
        <v>524</v>
      </c>
      <c r="K24" s="219" t="s">
        <v>524</v>
      </c>
      <c r="L24" s="219" t="s">
        <v>524</v>
      </c>
      <c r="M24" s="219" t="s">
        <v>524</v>
      </c>
      <c r="N24" s="101" t="e">
        <v>#N/A</v>
      </c>
      <c r="O24" s="99" t="e">
        <v>#N/A</v>
      </c>
      <c r="P24" s="99"/>
      <c r="Q24" s="99"/>
      <c r="R24" s="99"/>
      <c r="S24" s="99"/>
      <c r="T24" s="99"/>
      <c r="U24" s="99"/>
      <c r="V24" s="99"/>
      <c r="W24" s="99"/>
      <c r="X24" s="99"/>
      <c r="Y24" s="99"/>
      <c r="Z24" s="99"/>
      <c r="AA24" s="99"/>
      <c r="AB24" s="99"/>
      <c r="AC24" s="99"/>
      <c r="AD24" s="99"/>
      <c r="AE24" s="99"/>
      <c r="AF24" s="99"/>
      <c r="AG24" s="99"/>
      <c r="AH24" s="99"/>
    </row>
    <row r="25" spans="5:34">
      <c r="E25" s="3" t="s">
        <v>593</v>
      </c>
      <c r="F25" s="3" t="s">
        <v>584</v>
      </c>
      <c r="G25" s="101" t="s">
        <v>524</v>
      </c>
      <c r="H25" s="101" t="s">
        <v>524</v>
      </c>
      <c r="I25" s="101" t="s">
        <v>524</v>
      </c>
      <c r="J25" s="101" t="s">
        <v>524</v>
      </c>
      <c r="K25" s="219" t="s">
        <v>524</v>
      </c>
      <c r="L25" s="219" t="s">
        <v>524</v>
      </c>
      <c r="M25" s="219" t="s">
        <v>524</v>
      </c>
      <c r="N25" s="101" t="e">
        <v>#N/A</v>
      </c>
      <c r="O25" s="99" t="e">
        <v>#N/A</v>
      </c>
      <c r="P25" s="99"/>
      <c r="Q25" s="99"/>
      <c r="R25" s="99"/>
      <c r="S25" s="99"/>
      <c r="T25" s="99"/>
      <c r="U25" s="99"/>
      <c r="V25" s="99"/>
      <c r="W25" s="99"/>
      <c r="X25" s="99"/>
      <c r="Y25" s="99"/>
      <c r="Z25" s="99"/>
      <c r="AA25" s="99"/>
      <c r="AB25" s="99"/>
      <c r="AC25" s="99"/>
      <c r="AD25" s="99"/>
      <c r="AE25" s="99"/>
      <c r="AF25" s="99"/>
      <c r="AG25" s="99"/>
      <c r="AH25" s="99"/>
    </row>
    <row r="26" spans="5:34">
      <c r="E26" s="3" t="s">
        <v>594</v>
      </c>
      <c r="F26" s="3" t="s">
        <v>584</v>
      </c>
      <c r="G26" s="101" t="s">
        <v>524</v>
      </c>
      <c r="H26" s="101" t="s">
        <v>524</v>
      </c>
      <c r="I26" s="101" t="s">
        <v>524</v>
      </c>
      <c r="J26" s="101" t="s">
        <v>524</v>
      </c>
      <c r="K26" s="219" t="s">
        <v>524</v>
      </c>
      <c r="L26" s="219" t="s">
        <v>524</v>
      </c>
      <c r="M26" s="219" t="s">
        <v>524</v>
      </c>
      <c r="N26" s="101" t="e">
        <v>#N/A</v>
      </c>
      <c r="O26" s="99" t="e">
        <v>#N/A</v>
      </c>
      <c r="P26" s="99"/>
      <c r="Q26" s="99"/>
      <c r="R26" s="99"/>
      <c r="S26" s="99"/>
      <c r="T26" s="99"/>
      <c r="U26" s="99"/>
      <c r="V26" s="99"/>
      <c r="W26" s="99"/>
      <c r="X26" s="99"/>
      <c r="Y26" s="99"/>
      <c r="Z26" s="99"/>
      <c r="AA26" s="99"/>
      <c r="AB26" s="99"/>
      <c r="AC26" s="99"/>
      <c r="AD26" s="99"/>
      <c r="AE26" s="99"/>
      <c r="AF26" s="99"/>
      <c r="AG26" s="99"/>
      <c r="AH26" s="99"/>
    </row>
    <row r="27" spans="5:34">
      <c r="E27" s="3" t="s">
        <v>595</v>
      </c>
      <c r="F27" s="3" t="s">
        <v>584</v>
      </c>
      <c r="G27" s="101" t="s">
        <v>524</v>
      </c>
      <c r="H27" s="101" t="s">
        <v>524</v>
      </c>
      <c r="I27" s="101" t="s">
        <v>524</v>
      </c>
      <c r="J27" s="101" t="s">
        <v>524</v>
      </c>
      <c r="K27" s="219" t="s">
        <v>524</v>
      </c>
      <c r="L27" s="219" t="s">
        <v>524</v>
      </c>
      <c r="M27" s="219" t="s">
        <v>524</v>
      </c>
      <c r="N27" s="101" t="e">
        <v>#N/A</v>
      </c>
      <c r="O27" s="99" t="e">
        <v>#N/A</v>
      </c>
      <c r="P27" s="99"/>
      <c r="Q27" s="99"/>
      <c r="R27" s="99"/>
      <c r="S27" s="99"/>
      <c r="T27" s="99"/>
      <c r="U27" s="99"/>
      <c r="V27" s="99"/>
      <c r="W27" s="99"/>
      <c r="X27" s="99"/>
      <c r="Y27" s="99"/>
      <c r="Z27" s="99"/>
      <c r="AA27" s="99"/>
      <c r="AB27" s="99"/>
      <c r="AC27" s="99"/>
      <c r="AD27" s="99"/>
      <c r="AE27" s="99"/>
      <c r="AF27" s="99"/>
      <c r="AG27" s="99"/>
      <c r="AH27" s="99"/>
    </row>
    <row r="28" spans="5:34">
      <c r="E28" s="3" t="s">
        <v>596</v>
      </c>
      <c r="F28" s="3" t="s">
        <v>584</v>
      </c>
      <c r="G28" s="101" t="s">
        <v>524</v>
      </c>
      <c r="H28" s="101" t="s">
        <v>524</v>
      </c>
      <c r="I28" s="101" t="s">
        <v>524</v>
      </c>
      <c r="J28" s="101" t="s">
        <v>524</v>
      </c>
      <c r="K28" s="219" t="s">
        <v>524</v>
      </c>
      <c r="L28" s="219" t="s">
        <v>524</v>
      </c>
      <c r="M28" s="219" t="s">
        <v>524</v>
      </c>
      <c r="N28" s="101" t="e">
        <v>#N/A</v>
      </c>
      <c r="O28" s="99" t="e">
        <v>#N/A</v>
      </c>
      <c r="P28" s="99"/>
      <c r="Q28" s="99"/>
      <c r="R28" s="99"/>
      <c r="S28" s="99"/>
      <c r="T28" s="99"/>
      <c r="U28" s="99"/>
      <c r="V28" s="99"/>
      <c r="W28" s="99"/>
      <c r="X28" s="99"/>
      <c r="Y28" s="99"/>
      <c r="Z28" s="99"/>
      <c r="AA28" s="99"/>
      <c r="AB28" s="99"/>
      <c r="AC28" s="99"/>
      <c r="AD28" s="99"/>
      <c r="AE28" s="99"/>
      <c r="AF28" s="99"/>
      <c r="AG28" s="99"/>
      <c r="AH28" s="99"/>
    </row>
    <row r="29" spans="5:34">
      <c r="E29" s="3" t="s">
        <v>597</v>
      </c>
      <c r="F29" s="3" t="s">
        <v>584</v>
      </c>
      <c r="G29" s="101" t="s">
        <v>524</v>
      </c>
      <c r="H29" s="101" t="s">
        <v>524</v>
      </c>
      <c r="I29" s="101" t="s">
        <v>524</v>
      </c>
      <c r="J29" s="101" t="s">
        <v>524</v>
      </c>
      <c r="K29" s="219" t="s">
        <v>524</v>
      </c>
      <c r="L29" s="219" t="s">
        <v>524</v>
      </c>
      <c r="M29" s="219" t="s">
        <v>524</v>
      </c>
      <c r="N29" s="101" t="e">
        <v>#N/A</v>
      </c>
      <c r="O29" s="99" t="e">
        <v>#N/A</v>
      </c>
      <c r="P29" s="99"/>
      <c r="Q29" s="99"/>
      <c r="R29" s="99"/>
      <c r="S29" s="99"/>
      <c r="T29" s="99"/>
      <c r="U29" s="99"/>
      <c r="V29" s="99"/>
      <c r="W29" s="99"/>
      <c r="X29" s="99"/>
      <c r="Y29" s="99"/>
      <c r="Z29" s="99"/>
      <c r="AA29" s="99"/>
      <c r="AB29" s="99"/>
      <c r="AC29" s="99"/>
      <c r="AD29" s="99"/>
      <c r="AE29" s="99"/>
      <c r="AF29" s="99"/>
      <c r="AG29" s="99"/>
      <c r="AH29" s="99"/>
    </row>
    <row r="30" spans="5:34">
      <c r="E30" s="3" t="s">
        <v>598</v>
      </c>
      <c r="F30" s="3" t="s">
        <v>584</v>
      </c>
      <c r="G30" s="101" t="s">
        <v>524</v>
      </c>
      <c r="H30" s="101" t="s">
        <v>524</v>
      </c>
      <c r="I30" s="101" t="s">
        <v>524</v>
      </c>
      <c r="J30" s="101" t="s">
        <v>524</v>
      </c>
      <c r="K30" s="219" t="s">
        <v>524</v>
      </c>
      <c r="L30" s="219" t="s">
        <v>524</v>
      </c>
      <c r="M30" s="219" t="s">
        <v>524</v>
      </c>
      <c r="N30" s="101" t="e">
        <v>#N/A</v>
      </c>
      <c r="O30" s="99" t="e">
        <v>#N/A</v>
      </c>
      <c r="P30" s="99"/>
      <c r="Q30" s="99"/>
      <c r="R30" s="99"/>
      <c r="S30" s="99"/>
      <c r="T30" s="99"/>
      <c r="U30" s="99"/>
      <c r="V30" s="99"/>
      <c r="W30" s="99"/>
      <c r="X30" s="99"/>
      <c r="Y30" s="99"/>
      <c r="Z30" s="99"/>
      <c r="AA30" s="99"/>
      <c r="AB30" s="99"/>
      <c r="AC30" s="99"/>
      <c r="AD30" s="99"/>
      <c r="AE30" s="99"/>
      <c r="AF30" s="99"/>
      <c r="AG30" s="99"/>
      <c r="AH30" s="99"/>
    </row>
    <row r="31" spans="5:34">
      <c r="E31" s="3" t="s">
        <v>599</v>
      </c>
      <c r="F31" s="3" t="s">
        <v>584</v>
      </c>
      <c r="G31" s="101" t="s">
        <v>524</v>
      </c>
      <c r="H31" s="101" t="s">
        <v>524</v>
      </c>
      <c r="I31" s="101" t="s">
        <v>524</v>
      </c>
      <c r="J31" s="101" t="s">
        <v>524</v>
      </c>
      <c r="K31" s="219" t="s">
        <v>524</v>
      </c>
      <c r="L31" s="219" t="s">
        <v>524</v>
      </c>
      <c r="M31" s="219" t="s">
        <v>524</v>
      </c>
      <c r="N31" s="101" t="e">
        <v>#N/A</v>
      </c>
      <c r="O31" s="99" t="e">
        <v>#N/A</v>
      </c>
      <c r="P31" s="99"/>
      <c r="Q31" s="99"/>
      <c r="R31" s="99"/>
      <c r="S31" s="99"/>
      <c r="T31" s="99"/>
      <c r="U31" s="99"/>
      <c r="V31" s="99"/>
      <c r="W31" s="99"/>
      <c r="X31" s="99"/>
      <c r="Y31" s="99"/>
      <c r="Z31" s="99"/>
      <c r="AA31" s="99"/>
      <c r="AB31" s="99"/>
      <c r="AC31" s="99"/>
      <c r="AD31" s="99"/>
      <c r="AE31" s="99"/>
      <c r="AF31" s="99"/>
      <c r="AG31" s="99"/>
      <c r="AH31" s="99"/>
    </row>
    <row r="32" spans="5:34">
      <c r="E32" s="3" t="s">
        <v>600</v>
      </c>
      <c r="F32" s="3" t="s">
        <v>584</v>
      </c>
      <c r="G32" s="101" t="s">
        <v>524</v>
      </c>
      <c r="H32" s="101" t="s">
        <v>524</v>
      </c>
      <c r="I32" s="101" t="s">
        <v>524</v>
      </c>
      <c r="J32" s="101" t="s">
        <v>524</v>
      </c>
      <c r="K32" s="219" t="s">
        <v>524</v>
      </c>
      <c r="L32" s="219" t="s">
        <v>524</v>
      </c>
      <c r="M32" s="219" t="s">
        <v>524</v>
      </c>
      <c r="N32" s="101" t="e">
        <v>#N/A</v>
      </c>
      <c r="O32" s="99" t="e">
        <v>#N/A</v>
      </c>
      <c r="P32" s="99"/>
      <c r="Q32" s="99"/>
      <c r="R32" s="99"/>
      <c r="S32" s="99"/>
      <c r="T32" s="99"/>
      <c r="U32" s="99"/>
      <c r="V32" s="99"/>
      <c r="W32" s="99"/>
      <c r="X32" s="99"/>
      <c r="Y32" s="99"/>
      <c r="Z32" s="99"/>
      <c r="AA32" s="99"/>
      <c r="AB32" s="99"/>
      <c r="AC32" s="99"/>
      <c r="AD32" s="99"/>
      <c r="AE32" s="99"/>
      <c r="AF32" s="99"/>
      <c r="AG32" s="99"/>
      <c r="AH32" s="99"/>
    </row>
    <row r="33" spans="5:34">
      <c r="E33" s="3" t="s">
        <v>601</v>
      </c>
      <c r="F33" s="3" t="s">
        <v>584</v>
      </c>
      <c r="G33" s="101" t="s">
        <v>524</v>
      </c>
      <c r="H33" s="101" t="s">
        <v>524</v>
      </c>
      <c r="I33" s="101" t="s">
        <v>524</v>
      </c>
      <c r="J33" s="101" t="s">
        <v>524</v>
      </c>
      <c r="K33" s="219" t="s">
        <v>524</v>
      </c>
      <c r="L33" s="219" t="s">
        <v>524</v>
      </c>
      <c r="M33" s="219" t="s">
        <v>524</v>
      </c>
      <c r="N33" s="101" t="e">
        <v>#N/A</v>
      </c>
      <c r="O33" s="99" t="e">
        <v>#N/A</v>
      </c>
      <c r="P33" s="99"/>
      <c r="Q33" s="99"/>
      <c r="R33" s="99"/>
      <c r="S33" s="99"/>
      <c r="T33" s="99"/>
      <c r="U33" s="99"/>
      <c r="V33" s="99"/>
      <c r="W33" s="99"/>
      <c r="X33" s="99"/>
      <c r="Y33" s="99"/>
      <c r="Z33" s="99"/>
      <c r="AA33" s="99"/>
      <c r="AB33" s="99"/>
      <c r="AC33" s="99"/>
      <c r="AD33" s="99"/>
      <c r="AE33" s="99"/>
      <c r="AF33" s="99"/>
      <c r="AG33" s="99"/>
      <c r="AH33" s="99"/>
    </row>
    <row r="34" spans="5:34">
      <c r="E34" s="3" t="s">
        <v>602</v>
      </c>
      <c r="F34" s="3" t="s">
        <v>584</v>
      </c>
      <c r="G34" s="101" t="s">
        <v>524</v>
      </c>
      <c r="H34" s="101" t="s">
        <v>524</v>
      </c>
      <c r="I34" s="101" t="s">
        <v>524</v>
      </c>
      <c r="J34" s="101" t="s">
        <v>524</v>
      </c>
      <c r="K34" s="219" t="s">
        <v>524</v>
      </c>
      <c r="L34" s="219" t="s">
        <v>524</v>
      </c>
      <c r="M34" s="219" t="s">
        <v>524</v>
      </c>
      <c r="N34" s="101" t="e">
        <v>#N/A</v>
      </c>
      <c r="O34" s="99" t="e">
        <v>#N/A</v>
      </c>
      <c r="P34" s="99"/>
      <c r="Q34" s="99"/>
      <c r="R34" s="99"/>
      <c r="S34" s="99"/>
      <c r="T34" s="99"/>
      <c r="U34" s="99"/>
      <c r="V34" s="99"/>
      <c r="W34" s="99"/>
      <c r="X34" s="99"/>
      <c r="Y34" s="99"/>
      <c r="Z34" s="99"/>
      <c r="AA34" s="99"/>
      <c r="AB34" s="99"/>
      <c r="AC34" s="99"/>
      <c r="AD34" s="99"/>
      <c r="AE34" s="99"/>
      <c r="AF34" s="99"/>
      <c r="AG34" s="99"/>
      <c r="AH34" s="99"/>
    </row>
    <row r="35" spans="5:34">
      <c r="E35" s="3" t="s">
        <v>603</v>
      </c>
      <c r="F35" s="3" t="s">
        <v>584</v>
      </c>
      <c r="G35" s="101" t="s">
        <v>524</v>
      </c>
      <c r="H35" s="101" t="s">
        <v>524</v>
      </c>
      <c r="I35" s="101" t="s">
        <v>524</v>
      </c>
      <c r="J35" s="101" t="s">
        <v>524</v>
      </c>
      <c r="K35" s="219" t="s">
        <v>524</v>
      </c>
      <c r="L35" s="219" t="s">
        <v>524</v>
      </c>
      <c r="M35" s="219" t="s">
        <v>524</v>
      </c>
      <c r="N35" s="101" t="e">
        <v>#N/A</v>
      </c>
      <c r="O35" s="99" t="e">
        <v>#N/A</v>
      </c>
      <c r="P35" s="99"/>
      <c r="Q35" s="99"/>
      <c r="R35" s="99"/>
      <c r="S35" s="99"/>
      <c r="T35" s="99"/>
      <c r="U35" s="99"/>
      <c r="V35" s="99"/>
      <c r="W35" s="99"/>
      <c r="X35" s="99"/>
      <c r="Y35" s="99"/>
      <c r="Z35" s="99"/>
      <c r="AA35" s="99"/>
      <c r="AB35" s="99"/>
      <c r="AC35" s="99"/>
      <c r="AD35" s="99"/>
      <c r="AE35" s="99"/>
      <c r="AF35" s="99"/>
      <c r="AG35" s="99"/>
      <c r="AH35" s="99"/>
    </row>
    <row r="36" spans="5:34">
      <c r="E36" s="3" t="s">
        <v>604</v>
      </c>
      <c r="F36" s="3" t="s">
        <v>584</v>
      </c>
      <c r="G36" s="101" t="s">
        <v>524</v>
      </c>
      <c r="H36" s="101" t="s">
        <v>524</v>
      </c>
      <c r="I36" s="101" t="s">
        <v>524</v>
      </c>
      <c r="J36" s="101" t="s">
        <v>524</v>
      </c>
      <c r="K36" s="219" t="s">
        <v>524</v>
      </c>
      <c r="L36" s="219" t="s">
        <v>524</v>
      </c>
      <c r="M36" s="219" t="s">
        <v>524</v>
      </c>
      <c r="N36" s="101" t="e">
        <v>#N/A</v>
      </c>
      <c r="O36" s="99" t="e">
        <v>#N/A</v>
      </c>
      <c r="P36" s="99"/>
      <c r="Q36" s="99"/>
      <c r="R36" s="99"/>
      <c r="S36" s="99"/>
      <c r="T36" s="99"/>
      <c r="U36" s="99"/>
      <c r="V36" s="99"/>
      <c r="W36" s="99"/>
      <c r="X36" s="99"/>
      <c r="Y36" s="99"/>
      <c r="Z36" s="99"/>
      <c r="AA36" s="99"/>
      <c r="AB36" s="99"/>
      <c r="AC36" s="99"/>
      <c r="AD36" s="99"/>
      <c r="AE36" s="99"/>
      <c r="AF36" s="99"/>
      <c r="AG36" s="99"/>
      <c r="AH36" s="99"/>
    </row>
    <row r="37" spans="5:34">
      <c r="E37" s="3" t="s">
        <v>605</v>
      </c>
      <c r="F37" s="3" t="s">
        <v>584</v>
      </c>
      <c r="G37" s="101" t="s">
        <v>524</v>
      </c>
      <c r="H37" s="101" t="s">
        <v>524</v>
      </c>
      <c r="I37" s="101" t="s">
        <v>524</v>
      </c>
      <c r="J37" s="101" t="s">
        <v>524</v>
      </c>
      <c r="K37" s="219" t="s">
        <v>524</v>
      </c>
      <c r="L37" s="219" t="s">
        <v>524</v>
      </c>
      <c r="M37" s="219" t="s">
        <v>524</v>
      </c>
      <c r="N37" s="101" t="e">
        <v>#N/A</v>
      </c>
      <c r="O37" s="99" t="e">
        <v>#N/A</v>
      </c>
      <c r="P37" s="99"/>
      <c r="Q37" s="99"/>
      <c r="R37" s="99"/>
      <c r="S37" s="99"/>
      <c r="T37" s="99"/>
      <c r="U37" s="99"/>
      <c r="V37" s="99"/>
      <c r="W37" s="99"/>
      <c r="X37" s="99"/>
      <c r="Y37" s="99"/>
      <c r="Z37" s="99"/>
      <c r="AA37" s="99"/>
      <c r="AB37" s="99"/>
      <c r="AC37" s="99"/>
      <c r="AD37" s="99"/>
      <c r="AE37" s="99"/>
      <c r="AF37" s="99"/>
      <c r="AG37" s="99"/>
      <c r="AH37" s="99"/>
    </row>
    <row r="38" spans="5:34">
      <c r="E38" s="3" t="s">
        <v>606</v>
      </c>
      <c r="F38" s="3" t="s">
        <v>584</v>
      </c>
      <c r="G38" s="101" t="s">
        <v>524</v>
      </c>
      <c r="H38" s="101" t="s">
        <v>524</v>
      </c>
      <c r="I38" s="101" t="s">
        <v>524</v>
      </c>
      <c r="J38" s="101" t="s">
        <v>524</v>
      </c>
      <c r="K38" s="219" t="s">
        <v>524</v>
      </c>
      <c r="L38" s="219" t="s">
        <v>524</v>
      </c>
      <c r="M38" s="219" t="s">
        <v>524</v>
      </c>
      <c r="N38" s="101" t="e">
        <v>#N/A</v>
      </c>
      <c r="O38" s="99" t="e">
        <v>#N/A</v>
      </c>
      <c r="P38" s="99"/>
      <c r="Q38" s="99"/>
      <c r="R38" s="99"/>
      <c r="S38" s="99"/>
      <c r="T38" s="99"/>
      <c r="U38" s="99"/>
      <c r="V38" s="99"/>
      <c r="W38" s="99"/>
      <c r="X38" s="99"/>
      <c r="Y38" s="99"/>
      <c r="Z38" s="99"/>
      <c r="AA38" s="99"/>
      <c r="AB38" s="99"/>
      <c r="AC38" s="99"/>
      <c r="AD38" s="99"/>
      <c r="AE38" s="99"/>
      <c r="AF38" s="99"/>
      <c r="AG38" s="99"/>
      <c r="AH38" s="99"/>
    </row>
    <row r="39" spans="5:34">
      <c r="E39" s="3" t="s">
        <v>607</v>
      </c>
      <c r="F39" s="3" t="s">
        <v>584</v>
      </c>
      <c r="G39" s="101" t="s">
        <v>524</v>
      </c>
      <c r="H39" s="101" t="s">
        <v>524</v>
      </c>
      <c r="I39" s="101" t="s">
        <v>524</v>
      </c>
      <c r="J39" s="101" t="s">
        <v>524</v>
      </c>
      <c r="K39" s="219" t="s">
        <v>524</v>
      </c>
      <c r="L39" s="219" t="s">
        <v>524</v>
      </c>
      <c r="M39" s="219" t="s">
        <v>524</v>
      </c>
      <c r="N39" s="101" t="e">
        <v>#N/A</v>
      </c>
      <c r="O39" s="99" t="e">
        <v>#N/A</v>
      </c>
      <c r="P39" s="99"/>
      <c r="Q39" s="99"/>
      <c r="R39" s="99"/>
      <c r="S39" s="99"/>
      <c r="T39" s="99"/>
      <c r="U39" s="99"/>
      <c r="V39" s="99"/>
      <c r="W39" s="99"/>
      <c r="X39" s="99"/>
      <c r="Y39" s="99"/>
      <c r="Z39" s="99"/>
      <c r="AA39" s="99"/>
      <c r="AB39" s="99"/>
      <c r="AC39" s="99"/>
      <c r="AD39" s="99"/>
      <c r="AE39" s="99"/>
      <c r="AF39" s="99"/>
      <c r="AG39" s="99"/>
      <c r="AH39" s="99"/>
    </row>
    <row r="40" spans="5:34">
      <c r="E40" s="3" t="s">
        <v>608</v>
      </c>
      <c r="F40" s="3" t="s">
        <v>584</v>
      </c>
      <c r="G40" s="101" t="s">
        <v>524</v>
      </c>
      <c r="H40" s="101" t="s">
        <v>524</v>
      </c>
      <c r="I40" s="101" t="s">
        <v>524</v>
      </c>
      <c r="J40" s="101" t="s">
        <v>524</v>
      </c>
      <c r="K40" s="219" t="s">
        <v>524</v>
      </c>
      <c r="L40" s="219" t="s">
        <v>524</v>
      </c>
      <c r="M40" s="219" t="s">
        <v>524</v>
      </c>
      <c r="N40" s="101" t="e">
        <v>#N/A</v>
      </c>
      <c r="O40" s="99" t="e">
        <v>#N/A</v>
      </c>
      <c r="P40" s="99"/>
      <c r="Q40" s="99"/>
      <c r="R40" s="99"/>
      <c r="S40" s="99"/>
      <c r="T40" s="99"/>
      <c r="U40" s="99"/>
      <c r="V40" s="99"/>
      <c r="W40" s="99"/>
      <c r="X40" s="99"/>
      <c r="Y40" s="99"/>
      <c r="Z40" s="99"/>
      <c r="AA40" s="99"/>
      <c r="AB40" s="99"/>
      <c r="AC40" s="99"/>
      <c r="AD40" s="99"/>
      <c r="AE40" s="99"/>
      <c r="AF40" s="99"/>
      <c r="AG40" s="99"/>
      <c r="AH40" s="99"/>
    </row>
    <row r="41" spans="5:34">
      <c r="E41" s="3" t="s">
        <v>609</v>
      </c>
      <c r="F41" s="3" t="s">
        <v>584</v>
      </c>
      <c r="G41" s="101" t="s">
        <v>524</v>
      </c>
      <c r="H41" s="101" t="s">
        <v>524</v>
      </c>
      <c r="I41" s="101" t="s">
        <v>524</v>
      </c>
      <c r="J41" s="101" t="s">
        <v>524</v>
      </c>
      <c r="K41" s="219" t="s">
        <v>524</v>
      </c>
      <c r="L41" s="219" t="s">
        <v>524</v>
      </c>
      <c r="M41" s="219" t="s">
        <v>524</v>
      </c>
      <c r="N41" s="101" t="e">
        <v>#N/A</v>
      </c>
      <c r="O41" s="99" t="e">
        <v>#N/A</v>
      </c>
      <c r="P41" s="99"/>
      <c r="Q41" s="99"/>
      <c r="R41" s="99"/>
      <c r="S41" s="99"/>
      <c r="T41" s="99"/>
      <c r="U41" s="99"/>
      <c r="V41" s="99"/>
      <c r="W41" s="99"/>
      <c r="X41" s="99"/>
      <c r="Y41" s="99"/>
      <c r="Z41" s="99"/>
      <c r="AA41" s="99"/>
      <c r="AB41" s="99"/>
      <c r="AC41" s="99"/>
      <c r="AD41" s="99"/>
      <c r="AE41" s="99"/>
      <c r="AF41" s="99"/>
      <c r="AG41" s="99"/>
      <c r="AH41" s="99"/>
    </row>
    <row r="42" spans="5:34">
      <c r="E42" s="3" t="s">
        <v>610</v>
      </c>
      <c r="F42" s="3" t="s">
        <v>584</v>
      </c>
      <c r="G42" s="101" t="s">
        <v>524</v>
      </c>
      <c r="H42" s="101" t="s">
        <v>524</v>
      </c>
      <c r="I42" s="101" t="s">
        <v>524</v>
      </c>
      <c r="J42" s="101" t="s">
        <v>524</v>
      </c>
      <c r="K42" s="219" t="s">
        <v>524</v>
      </c>
      <c r="L42" s="219" t="s">
        <v>524</v>
      </c>
      <c r="M42" s="219" t="s">
        <v>524</v>
      </c>
      <c r="N42" s="101" t="e">
        <v>#N/A</v>
      </c>
      <c r="O42" s="99" t="e">
        <v>#N/A</v>
      </c>
      <c r="P42" s="99"/>
      <c r="Q42" s="99"/>
      <c r="R42" s="99"/>
      <c r="S42" s="99"/>
      <c r="T42" s="99"/>
      <c r="U42" s="99"/>
      <c r="V42" s="99"/>
      <c r="W42" s="99"/>
      <c r="X42" s="99"/>
      <c r="Y42" s="99"/>
      <c r="Z42" s="99"/>
      <c r="AA42" s="99"/>
      <c r="AB42" s="99"/>
      <c r="AC42" s="99"/>
      <c r="AD42" s="99"/>
      <c r="AE42" s="99"/>
      <c r="AF42" s="99"/>
      <c r="AG42" s="99"/>
      <c r="AH42" s="99"/>
    </row>
    <row r="43" spans="5:34">
      <c r="E43" s="3" t="s">
        <v>611</v>
      </c>
      <c r="F43" s="3" t="s">
        <v>584</v>
      </c>
      <c r="G43" s="101" t="s">
        <v>524</v>
      </c>
      <c r="H43" s="101" t="s">
        <v>524</v>
      </c>
      <c r="I43" s="101" t="s">
        <v>524</v>
      </c>
      <c r="J43" s="101" t="s">
        <v>524</v>
      </c>
      <c r="K43" s="219" t="s">
        <v>524</v>
      </c>
      <c r="L43" s="219" t="s">
        <v>524</v>
      </c>
      <c r="M43" s="219" t="s">
        <v>524</v>
      </c>
      <c r="N43" s="101" t="e">
        <v>#N/A</v>
      </c>
      <c r="O43" s="99" t="e">
        <v>#N/A</v>
      </c>
      <c r="P43" s="99"/>
      <c r="Q43" s="99"/>
      <c r="R43" s="99"/>
      <c r="S43" s="99"/>
      <c r="T43" s="99"/>
      <c r="U43" s="99"/>
      <c r="V43" s="99"/>
      <c r="W43" s="99"/>
      <c r="X43" s="99"/>
      <c r="Y43" s="99"/>
      <c r="Z43" s="99"/>
      <c r="AA43" s="99"/>
      <c r="AB43" s="99"/>
      <c r="AC43" s="99"/>
      <c r="AD43" s="99"/>
      <c r="AE43" s="99"/>
      <c r="AF43" s="99"/>
      <c r="AG43" s="99"/>
      <c r="AH43" s="99"/>
    </row>
    <row r="44" spans="5:34">
      <c r="E44" s="3" t="s">
        <v>612</v>
      </c>
      <c r="F44" s="3" t="s">
        <v>584</v>
      </c>
      <c r="G44" s="101" t="s">
        <v>524</v>
      </c>
      <c r="H44" s="101" t="s">
        <v>524</v>
      </c>
      <c r="I44" s="101" t="s">
        <v>524</v>
      </c>
      <c r="J44" s="101" t="s">
        <v>524</v>
      </c>
      <c r="K44" s="219" t="s">
        <v>524</v>
      </c>
      <c r="L44" s="219" t="s">
        <v>524</v>
      </c>
      <c r="M44" s="219" t="s">
        <v>524</v>
      </c>
      <c r="N44" s="101" t="e">
        <v>#N/A</v>
      </c>
      <c r="O44" s="99" t="e">
        <v>#N/A</v>
      </c>
      <c r="P44" s="99"/>
      <c r="Q44" s="99"/>
      <c r="R44" s="99"/>
      <c r="S44" s="99"/>
      <c r="T44" s="99"/>
      <c r="U44" s="99"/>
      <c r="V44" s="99"/>
      <c r="W44" s="99"/>
      <c r="X44" s="99"/>
      <c r="Y44" s="99"/>
      <c r="Z44" s="99"/>
      <c r="AA44" s="99"/>
      <c r="AB44" s="99"/>
      <c r="AC44" s="99"/>
      <c r="AD44" s="99"/>
      <c r="AE44" s="99"/>
      <c r="AF44" s="99"/>
      <c r="AG44" s="99"/>
      <c r="AH44" s="99"/>
    </row>
    <row r="45" spans="5:34">
      <c r="E45" s="3" t="s">
        <v>613</v>
      </c>
      <c r="F45" s="3" t="s">
        <v>584</v>
      </c>
      <c r="G45" s="101" t="s">
        <v>524</v>
      </c>
      <c r="H45" s="101" t="s">
        <v>524</v>
      </c>
      <c r="I45" s="101" t="s">
        <v>524</v>
      </c>
      <c r="J45" s="101" t="s">
        <v>524</v>
      </c>
      <c r="K45" s="219" t="s">
        <v>524</v>
      </c>
      <c r="L45" s="219" t="s">
        <v>524</v>
      </c>
      <c r="M45" s="219" t="s">
        <v>524</v>
      </c>
      <c r="N45" s="101" t="e">
        <v>#N/A</v>
      </c>
      <c r="O45" s="99" t="e">
        <v>#N/A</v>
      </c>
      <c r="P45" s="99"/>
      <c r="Q45" s="99"/>
      <c r="R45" s="99"/>
      <c r="S45" s="99"/>
      <c r="T45" s="99"/>
      <c r="U45" s="99"/>
      <c r="V45" s="99"/>
      <c r="W45" s="99"/>
      <c r="X45" s="99"/>
      <c r="Y45" s="99"/>
      <c r="Z45" s="99"/>
      <c r="AA45" s="99"/>
      <c r="AB45" s="99"/>
      <c r="AC45" s="99"/>
      <c r="AD45" s="99"/>
      <c r="AE45" s="99"/>
      <c r="AF45" s="99"/>
      <c r="AG45" s="99"/>
      <c r="AH45" s="99"/>
    </row>
    <row r="46" spans="5:34">
      <c r="E46" s="3" t="s">
        <v>614</v>
      </c>
      <c r="F46" s="3" t="s">
        <v>584</v>
      </c>
      <c r="G46" s="101" t="s">
        <v>524</v>
      </c>
      <c r="H46" s="101" t="s">
        <v>524</v>
      </c>
      <c r="I46" s="101" t="s">
        <v>524</v>
      </c>
      <c r="J46" s="101" t="s">
        <v>524</v>
      </c>
      <c r="K46" s="219" t="s">
        <v>524</v>
      </c>
      <c r="L46" s="219" t="s">
        <v>524</v>
      </c>
      <c r="M46" s="219" t="s">
        <v>524</v>
      </c>
      <c r="N46" s="101" t="e">
        <v>#N/A</v>
      </c>
      <c r="O46" s="99" t="e">
        <v>#N/A</v>
      </c>
      <c r="P46" s="99"/>
      <c r="Q46" s="99"/>
      <c r="R46" s="99"/>
      <c r="S46" s="99"/>
      <c r="T46" s="99"/>
      <c r="U46" s="99"/>
      <c r="V46" s="99"/>
      <c r="W46" s="99"/>
      <c r="X46" s="99"/>
      <c r="Y46" s="99"/>
      <c r="Z46" s="99"/>
      <c r="AA46" s="99"/>
      <c r="AB46" s="99"/>
      <c r="AC46" s="99"/>
      <c r="AD46" s="99"/>
      <c r="AE46" s="99"/>
      <c r="AF46" s="99"/>
      <c r="AG46" s="99"/>
      <c r="AH46" s="99"/>
    </row>
    <row r="47" spans="5:34">
      <c r="E47" s="3" t="s">
        <v>615</v>
      </c>
      <c r="F47" s="3" t="s">
        <v>584</v>
      </c>
      <c r="G47" s="101" t="s">
        <v>524</v>
      </c>
      <c r="H47" s="101" t="s">
        <v>524</v>
      </c>
      <c r="I47" s="101" t="s">
        <v>524</v>
      </c>
      <c r="J47" s="101" t="s">
        <v>524</v>
      </c>
      <c r="K47" s="219" t="s">
        <v>524</v>
      </c>
      <c r="L47" s="219" t="s">
        <v>524</v>
      </c>
      <c r="M47" s="219" t="s">
        <v>524</v>
      </c>
      <c r="N47" s="101" t="e">
        <v>#N/A</v>
      </c>
      <c r="O47" s="99" t="e">
        <v>#N/A</v>
      </c>
      <c r="P47" s="99"/>
      <c r="Q47" s="99"/>
      <c r="R47" s="99"/>
      <c r="S47" s="99"/>
      <c r="T47" s="99"/>
      <c r="U47" s="99"/>
      <c r="V47" s="99"/>
      <c r="W47" s="99"/>
      <c r="X47" s="99"/>
      <c r="Y47" s="99"/>
      <c r="Z47" s="99"/>
      <c r="AA47" s="99"/>
      <c r="AB47" s="99"/>
      <c r="AC47" s="99"/>
      <c r="AD47" s="99"/>
      <c r="AE47" s="99"/>
      <c r="AF47" s="99"/>
      <c r="AG47" s="99"/>
      <c r="AH47" s="99"/>
    </row>
    <row r="48" spans="5:34">
      <c r="E48" s="3" t="s">
        <v>616</v>
      </c>
      <c r="F48" s="3" t="s">
        <v>584</v>
      </c>
      <c r="G48" s="101" t="s">
        <v>524</v>
      </c>
      <c r="H48" s="101" t="s">
        <v>524</v>
      </c>
      <c r="I48" s="101" t="s">
        <v>524</v>
      </c>
      <c r="J48" s="101" t="s">
        <v>524</v>
      </c>
      <c r="K48" s="219" t="s">
        <v>524</v>
      </c>
      <c r="L48" s="219" t="s">
        <v>524</v>
      </c>
      <c r="M48" s="219" t="s">
        <v>524</v>
      </c>
      <c r="N48" s="101" t="e">
        <v>#N/A</v>
      </c>
      <c r="O48" s="99" t="e">
        <v>#N/A</v>
      </c>
      <c r="P48" s="99"/>
      <c r="Q48" s="99"/>
      <c r="R48" s="99"/>
      <c r="S48" s="99"/>
      <c r="T48" s="99"/>
      <c r="U48" s="99"/>
      <c r="V48" s="99"/>
      <c r="W48" s="99"/>
      <c r="X48" s="99"/>
      <c r="Y48" s="99"/>
      <c r="Z48" s="99"/>
      <c r="AA48" s="99"/>
      <c r="AB48" s="99"/>
      <c r="AC48" s="99"/>
      <c r="AD48" s="99"/>
      <c r="AE48" s="99"/>
      <c r="AF48" s="99"/>
      <c r="AG48" s="99"/>
      <c r="AH48" s="99"/>
    </row>
    <row r="49" spans="3:34">
      <c r="E49" s="3" t="s">
        <v>617</v>
      </c>
      <c r="F49" s="3" t="s">
        <v>584</v>
      </c>
      <c r="G49" s="101" t="s">
        <v>524</v>
      </c>
      <c r="H49" s="101" t="s">
        <v>524</v>
      </c>
      <c r="I49" s="101" t="s">
        <v>524</v>
      </c>
      <c r="J49" s="101" t="s">
        <v>524</v>
      </c>
      <c r="K49" s="219" t="s">
        <v>524</v>
      </c>
      <c r="L49" s="219" t="s">
        <v>524</v>
      </c>
      <c r="M49" s="219" t="s">
        <v>524</v>
      </c>
      <c r="N49" s="101" t="e">
        <v>#N/A</v>
      </c>
      <c r="O49" s="99" t="e">
        <v>#N/A</v>
      </c>
      <c r="P49" s="99"/>
      <c r="Q49" s="99"/>
      <c r="R49" s="99"/>
      <c r="S49" s="99"/>
      <c r="T49" s="99"/>
      <c r="U49" s="99"/>
      <c r="V49" s="99"/>
      <c r="W49" s="99"/>
      <c r="X49" s="99"/>
      <c r="Y49" s="99"/>
      <c r="Z49" s="99"/>
      <c r="AA49" s="99"/>
      <c r="AB49" s="99"/>
      <c r="AC49" s="99"/>
      <c r="AD49" s="99"/>
      <c r="AE49" s="99"/>
      <c r="AF49" s="99"/>
      <c r="AG49" s="99"/>
      <c r="AH49" s="99"/>
    </row>
    <row r="50" spans="3:34">
      <c r="E50" s="3" t="s">
        <v>618</v>
      </c>
      <c r="F50" s="3" t="s">
        <v>584</v>
      </c>
      <c r="G50" s="101" t="s">
        <v>524</v>
      </c>
      <c r="H50" s="101" t="s">
        <v>524</v>
      </c>
      <c r="I50" s="101" t="s">
        <v>524</v>
      </c>
      <c r="J50" s="101" t="s">
        <v>524</v>
      </c>
      <c r="K50" s="219" t="s">
        <v>524</v>
      </c>
      <c r="L50" s="219" t="s">
        <v>524</v>
      </c>
      <c r="M50" s="219" t="s">
        <v>524</v>
      </c>
      <c r="N50" s="101" t="e">
        <v>#N/A</v>
      </c>
      <c r="O50" s="99" t="e">
        <v>#N/A</v>
      </c>
      <c r="P50" s="99"/>
      <c r="Q50" s="99"/>
      <c r="R50" s="99"/>
      <c r="S50" s="99"/>
      <c r="T50" s="99"/>
      <c r="U50" s="99"/>
      <c r="V50" s="99"/>
      <c r="W50" s="99"/>
      <c r="X50" s="99"/>
      <c r="Y50" s="99"/>
      <c r="Z50" s="99"/>
      <c r="AA50" s="99"/>
      <c r="AB50" s="99"/>
      <c r="AC50" s="99"/>
      <c r="AD50" s="99"/>
      <c r="AE50" s="99"/>
      <c r="AF50" s="99"/>
      <c r="AG50" s="99"/>
      <c r="AH50" s="99"/>
    </row>
    <row r="51" spans="3:34">
      <c r="E51" s="3" t="s">
        <v>619</v>
      </c>
      <c r="F51" s="3" t="s">
        <v>584</v>
      </c>
      <c r="G51" s="101" t="s">
        <v>524</v>
      </c>
      <c r="H51" s="101" t="s">
        <v>524</v>
      </c>
      <c r="I51" s="101" t="s">
        <v>524</v>
      </c>
      <c r="J51" s="101" t="s">
        <v>524</v>
      </c>
      <c r="K51" s="219" t="s">
        <v>524</v>
      </c>
      <c r="L51" s="219" t="s">
        <v>524</v>
      </c>
      <c r="M51" s="219" t="s">
        <v>524</v>
      </c>
      <c r="N51" s="101" t="e">
        <v>#N/A</v>
      </c>
      <c r="O51" s="99" t="e">
        <v>#N/A</v>
      </c>
      <c r="P51" s="99"/>
      <c r="Q51" s="99"/>
      <c r="R51" s="99"/>
      <c r="S51" s="99"/>
      <c r="T51" s="99"/>
      <c r="U51" s="99"/>
      <c r="V51" s="99"/>
      <c r="W51" s="99"/>
      <c r="X51" s="99"/>
      <c r="Y51" s="99"/>
      <c r="Z51" s="99"/>
      <c r="AA51" s="99"/>
      <c r="AB51" s="99"/>
      <c r="AC51" s="99"/>
      <c r="AD51" s="99"/>
      <c r="AE51" s="99"/>
      <c r="AF51" s="99"/>
      <c r="AG51" s="99"/>
      <c r="AH51" s="99"/>
    </row>
    <row r="52" spans="3:34">
      <c r="E52" s="3" t="s">
        <v>620</v>
      </c>
      <c r="F52" s="3" t="s">
        <v>584</v>
      </c>
      <c r="G52" s="101" t="s">
        <v>524</v>
      </c>
      <c r="H52" s="101" t="s">
        <v>524</v>
      </c>
      <c r="I52" s="101" t="s">
        <v>524</v>
      </c>
      <c r="J52" s="101" t="s">
        <v>524</v>
      </c>
      <c r="K52" s="219" t="s">
        <v>524</v>
      </c>
      <c r="L52" s="219" t="s">
        <v>524</v>
      </c>
      <c r="M52" s="219" t="s">
        <v>524</v>
      </c>
      <c r="N52" s="101" t="e">
        <v>#N/A</v>
      </c>
      <c r="O52" s="99" t="e">
        <v>#N/A</v>
      </c>
      <c r="P52" s="99"/>
      <c r="Q52" s="99"/>
      <c r="R52" s="99"/>
      <c r="S52" s="99"/>
      <c r="T52" s="99"/>
      <c r="U52" s="99"/>
      <c r="V52" s="99"/>
      <c r="W52" s="99"/>
      <c r="X52" s="99"/>
      <c r="Y52" s="99"/>
      <c r="Z52" s="99"/>
      <c r="AA52" s="99"/>
      <c r="AB52" s="99"/>
      <c r="AC52" s="99"/>
      <c r="AD52" s="99"/>
      <c r="AE52" s="99"/>
      <c r="AF52" s="99"/>
      <c r="AG52" s="99"/>
      <c r="AH52" s="99"/>
    </row>
    <row r="53" spans="3:34">
      <c r="E53" s="3" t="s">
        <v>621</v>
      </c>
      <c r="F53" s="3" t="s">
        <v>584</v>
      </c>
      <c r="G53" s="101" t="s">
        <v>524</v>
      </c>
      <c r="H53" s="101" t="s">
        <v>524</v>
      </c>
      <c r="I53" s="101" t="s">
        <v>524</v>
      </c>
      <c r="J53" s="101" t="s">
        <v>524</v>
      </c>
      <c r="K53" s="219" t="s">
        <v>524</v>
      </c>
      <c r="L53" s="219" t="s">
        <v>524</v>
      </c>
      <c r="M53" s="219" t="s">
        <v>524</v>
      </c>
      <c r="N53" s="101" t="e">
        <v>#N/A</v>
      </c>
      <c r="O53" s="99" t="e">
        <v>#N/A</v>
      </c>
      <c r="P53" s="99"/>
      <c r="Q53" s="99"/>
      <c r="R53" s="99"/>
      <c r="S53" s="99"/>
      <c r="T53" s="99"/>
      <c r="U53" s="99"/>
      <c r="V53" s="99"/>
      <c r="W53" s="99"/>
      <c r="X53" s="99"/>
      <c r="Y53" s="99"/>
      <c r="Z53" s="99"/>
      <c r="AA53" s="99"/>
      <c r="AB53" s="99"/>
      <c r="AC53" s="99"/>
      <c r="AD53" s="99"/>
      <c r="AE53" s="99"/>
      <c r="AF53" s="99"/>
      <c r="AG53" s="99"/>
      <c r="AH53" s="99"/>
    </row>
    <row r="54" spans="3:34">
      <c r="E54" s="3" t="s">
        <v>622</v>
      </c>
      <c r="F54" s="3" t="s">
        <v>584</v>
      </c>
      <c r="G54" s="101" t="s">
        <v>524</v>
      </c>
      <c r="H54" s="101" t="s">
        <v>524</v>
      </c>
      <c r="I54" s="101" t="s">
        <v>524</v>
      </c>
      <c r="J54" s="101" t="s">
        <v>524</v>
      </c>
      <c r="K54" s="219" t="s">
        <v>524</v>
      </c>
      <c r="L54" s="219" t="s">
        <v>524</v>
      </c>
      <c r="M54" s="219" t="s">
        <v>524</v>
      </c>
      <c r="N54" s="101" t="e">
        <v>#N/A</v>
      </c>
      <c r="O54" s="99" t="e">
        <v>#N/A</v>
      </c>
      <c r="P54" s="99"/>
      <c r="Q54" s="99"/>
      <c r="R54" s="99"/>
      <c r="S54" s="99"/>
      <c r="T54" s="99"/>
      <c r="U54" s="99"/>
      <c r="V54" s="99"/>
      <c r="W54" s="99"/>
      <c r="X54" s="99"/>
      <c r="Y54" s="99"/>
      <c r="Z54" s="99"/>
      <c r="AA54" s="99"/>
      <c r="AB54" s="99"/>
      <c r="AC54" s="99"/>
      <c r="AD54" s="99"/>
      <c r="AE54" s="99"/>
      <c r="AF54" s="99"/>
      <c r="AG54" s="99"/>
      <c r="AH54" s="99"/>
    </row>
    <row r="55" spans="3:34">
      <c r="E55" s="3" t="s">
        <v>623</v>
      </c>
      <c r="F55" s="3" t="s">
        <v>584</v>
      </c>
      <c r="G55" s="101" t="s">
        <v>524</v>
      </c>
      <c r="H55" s="101" t="s">
        <v>524</v>
      </c>
      <c r="I55" s="101" t="s">
        <v>524</v>
      </c>
      <c r="J55" s="101" t="s">
        <v>524</v>
      </c>
      <c r="K55" s="219" t="s">
        <v>524</v>
      </c>
      <c r="L55" s="219" t="s">
        <v>524</v>
      </c>
      <c r="M55" s="219" t="s">
        <v>524</v>
      </c>
      <c r="N55" s="101" t="e">
        <v>#N/A</v>
      </c>
      <c r="O55" s="99" t="e">
        <v>#N/A</v>
      </c>
      <c r="P55" s="99"/>
      <c r="Q55" s="99"/>
      <c r="R55" s="99"/>
      <c r="S55" s="99"/>
      <c r="T55" s="99"/>
      <c r="U55" s="99"/>
      <c r="V55" s="99"/>
      <c r="W55" s="99"/>
      <c r="X55" s="99"/>
      <c r="Y55" s="99"/>
      <c r="Z55" s="99"/>
      <c r="AA55" s="99"/>
      <c r="AB55" s="99"/>
      <c r="AC55" s="99"/>
      <c r="AD55" s="99"/>
      <c r="AE55" s="99"/>
      <c r="AF55" s="99"/>
      <c r="AG55" s="99"/>
      <c r="AH55" s="99"/>
    </row>
    <row r="56" spans="3:34">
      <c r="E56" s="3" t="s">
        <v>624</v>
      </c>
      <c r="F56" s="3" t="s">
        <v>584</v>
      </c>
      <c r="G56" s="101" t="s">
        <v>524</v>
      </c>
      <c r="H56" s="101" t="s">
        <v>524</v>
      </c>
      <c r="I56" s="101" t="s">
        <v>524</v>
      </c>
      <c r="J56" s="101" t="s">
        <v>524</v>
      </c>
      <c r="K56" s="219" t="s">
        <v>524</v>
      </c>
      <c r="L56" s="219" t="s">
        <v>524</v>
      </c>
      <c r="M56" s="219" t="s">
        <v>524</v>
      </c>
      <c r="N56" s="101" t="e">
        <v>#N/A</v>
      </c>
      <c r="O56" s="99" t="e">
        <v>#N/A</v>
      </c>
      <c r="P56" s="99"/>
      <c r="Q56" s="99"/>
      <c r="R56" s="99"/>
      <c r="S56" s="99"/>
      <c r="T56" s="99"/>
      <c r="U56" s="99"/>
      <c r="V56" s="99"/>
      <c r="W56" s="99"/>
      <c r="X56" s="99"/>
      <c r="Y56" s="99"/>
      <c r="Z56" s="99"/>
      <c r="AA56" s="99"/>
      <c r="AB56" s="99"/>
      <c r="AC56" s="99"/>
      <c r="AD56" s="99"/>
      <c r="AE56" s="99"/>
      <c r="AF56" s="99"/>
      <c r="AG56" s="99"/>
      <c r="AH56" s="99"/>
    </row>
    <row r="57" spans="3:34">
      <c r="E57" s="3" t="s">
        <v>625</v>
      </c>
      <c r="F57" s="3" t="s">
        <v>584</v>
      </c>
      <c r="G57" s="101" t="s">
        <v>524</v>
      </c>
      <c r="H57" s="101" t="s">
        <v>524</v>
      </c>
      <c r="I57" s="101" t="s">
        <v>524</v>
      </c>
      <c r="J57" s="101" t="s">
        <v>524</v>
      </c>
      <c r="K57" s="219" t="s">
        <v>524</v>
      </c>
      <c r="L57" s="219" t="s">
        <v>524</v>
      </c>
      <c r="M57" s="219" t="s">
        <v>524</v>
      </c>
      <c r="N57" s="101" t="e">
        <v>#N/A</v>
      </c>
      <c r="O57" s="99" t="e">
        <v>#N/A</v>
      </c>
      <c r="P57" s="99"/>
      <c r="Q57" s="99"/>
      <c r="R57" s="99"/>
      <c r="S57" s="99"/>
      <c r="T57" s="99"/>
      <c r="U57" s="99"/>
      <c r="V57" s="99"/>
      <c r="W57" s="99"/>
      <c r="X57" s="99"/>
      <c r="Y57" s="99"/>
      <c r="Z57" s="99"/>
      <c r="AA57" s="99"/>
      <c r="AB57" s="99"/>
      <c r="AC57" s="99"/>
      <c r="AD57" s="99"/>
      <c r="AE57" s="99"/>
      <c r="AF57" s="99"/>
      <c r="AG57" s="99"/>
      <c r="AH57" s="99"/>
    </row>
    <row r="58" spans="3:34">
      <c r="E58" s="3" t="s">
        <v>626</v>
      </c>
      <c r="F58" s="3" t="s">
        <v>584</v>
      </c>
      <c r="G58" s="101" t="s">
        <v>524</v>
      </c>
      <c r="H58" s="101" t="s">
        <v>524</v>
      </c>
      <c r="I58" s="101" t="s">
        <v>524</v>
      </c>
      <c r="J58" s="101" t="s">
        <v>524</v>
      </c>
      <c r="K58" s="219" t="s">
        <v>524</v>
      </c>
      <c r="L58" s="219" t="s">
        <v>524</v>
      </c>
      <c r="M58" s="219" t="s">
        <v>524</v>
      </c>
      <c r="N58" s="101" t="e">
        <v>#N/A</v>
      </c>
      <c r="O58" s="99" t="e">
        <v>#N/A</v>
      </c>
      <c r="P58" s="99"/>
      <c r="Q58" s="99"/>
      <c r="R58" s="99"/>
      <c r="S58" s="99"/>
      <c r="T58" s="99"/>
      <c r="U58" s="99"/>
      <c r="V58" s="99"/>
      <c r="W58" s="99"/>
      <c r="X58" s="99"/>
      <c r="Y58" s="99"/>
      <c r="Z58" s="99"/>
      <c r="AA58" s="99"/>
      <c r="AB58" s="99"/>
      <c r="AC58" s="99"/>
      <c r="AD58" s="99"/>
      <c r="AE58" s="99"/>
      <c r="AF58" s="99"/>
      <c r="AG58" s="99"/>
      <c r="AH58" s="99"/>
    </row>
    <row r="59" spans="3:34">
      <c r="E59" s="3" t="s">
        <v>627</v>
      </c>
      <c r="F59" s="3" t="s">
        <v>584</v>
      </c>
      <c r="G59" s="101" t="s">
        <v>524</v>
      </c>
      <c r="H59" s="101" t="s">
        <v>524</v>
      </c>
      <c r="I59" s="101" t="s">
        <v>524</v>
      </c>
      <c r="J59" s="101" t="s">
        <v>524</v>
      </c>
      <c r="K59" s="219" t="s">
        <v>524</v>
      </c>
      <c r="L59" s="219" t="s">
        <v>524</v>
      </c>
      <c r="M59" s="219" t="s">
        <v>524</v>
      </c>
      <c r="N59" s="101" t="e">
        <v>#N/A</v>
      </c>
      <c r="O59" s="99" t="e">
        <v>#N/A</v>
      </c>
      <c r="P59" s="99"/>
      <c r="Q59" s="99"/>
      <c r="R59" s="99"/>
      <c r="S59" s="99"/>
      <c r="T59" s="99"/>
      <c r="U59" s="99"/>
      <c r="V59" s="99"/>
      <c r="W59" s="99"/>
      <c r="X59" s="99"/>
      <c r="Y59" s="99"/>
      <c r="Z59" s="99"/>
      <c r="AA59" s="99"/>
      <c r="AB59" s="99"/>
      <c r="AC59" s="99"/>
      <c r="AD59" s="99"/>
      <c r="AE59" s="99"/>
      <c r="AF59" s="99"/>
      <c r="AG59" s="99"/>
      <c r="AH59" s="99"/>
    </row>
    <row r="60" spans="3:34">
      <c r="C60" s="3" t="s">
        <v>86</v>
      </c>
      <c r="D60" s="3" t="s">
        <v>94</v>
      </c>
      <c r="E60" s="3" t="s">
        <v>95</v>
      </c>
      <c r="F60" s="3" t="s">
        <v>628</v>
      </c>
      <c r="G60" s="101" t="s">
        <v>524</v>
      </c>
      <c r="H60" s="101" t="s">
        <v>524</v>
      </c>
      <c r="I60" s="101" t="s">
        <v>524</v>
      </c>
      <c r="J60" s="101" t="s">
        <v>524</v>
      </c>
      <c r="K60" s="219" t="s">
        <v>524</v>
      </c>
      <c r="L60" s="219" t="s">
        <v>524</v>
      </c>
      <c r="M60" s="219" t="s">
        <v>524</v>
      </c>
      <c r="N60" s="220" t="s">
        <v>653</v>
      </c>
      <c r="O60" s="220" t="s">
        <v>653</v>
      </c>
      <c r="P60" s="99"/>
      <c r="Q60" s="99"/>
      <c r="R60" s="99"/>
      <c r="S60" s="99"/>
      <c r="T60" s="99"/>
      <c r="U60" s="99"/>
      <c r="V60" s="99"/>
      <c r="W60" s="99"/>
      <c r="X60" s="99"/>
      <c r="Y60" s="99"/>
      <c r="Z60" s="99"/>
      <c r="AA60" s="99"/>
      <c r="AB60" s="99"/>
      <c r="AC60" s="99"/>
      <c r="AD60" s="99"/>
      <c r="AE60" s="99"/>
      <c r="AF60" s="99"/>
      <c r="AG60" s="99"/>
      <c r="AH60" s="99"/>
    </row>
    <row r="61" spans="3:34">
      <c r="C61" s="3" t="s">
        <v>86</v>
      </c>
      <c r="D61" s="3" t="s">
        <v>96</v>
      </c>
      <c r="E61" s="3" t="s">
        <v>97</v>
      </c>
      <c r="F61" s="3" t="s">
        <v>628</v>
      </c>
      <c r="G61" s="101" t="s">
        <v>524</v>
      </c>
      <c r="H61" s="101" t="s">
        <v>524</v>
      </c>
      <c r="I61" s="101" t="s">
        <v>524</v>
      </c>
      <c r="J61" s="101" t="s">
        <v>524</v>
      </c>
      <c r="K61" s="219" t="s">
        <v>524</v>
      </c>
      <c r="L61" s="219" t="s">
        <v>524</v>
      </c>
      <c r="M61" s="219" t="s">
        <v>524</v>
      </c>
      <c r="N61" s="220" t="s">
        <v>653</v>
      </c>
      <c r="O61" s="220" t="s">
        <v>653</v>
      </c>
      <c r="P61" s="99"/>
      <c r="Q61" s="99"/>
      <c r="R61" s="99"/>
      <c r="S61" s="99"/>
      <c r="T61" s="99"/>
      <c r="U61" s="99"/>
      <c r="V61" s="99"/>
      <c r="W61" s="99"/>
      <c r="X61" s="99"/>
      <c r="Y61" s="99"/>
      <c r="Z61" s="99"/>
      <c r="AA61" s="99"/>
      <c r="AB61" s="99"/>
      <c r="AC61" s="99"/>
      <c r="AD61" s="99"/>
      <c r="AE61" s="99"/>
      <c r="AF61" s="99"/>
      <c r="AG61" s="99"/>
      <c r="AH61" s="99"/>
    </row>
    <row r="62" spans="3:34">
      <c r="C62" s="3" t="s">
        <v>86</v>
      </c>
      <c r="D62" s="3" t="s">
        <v>98</v>
      </c>
      <c r="E62" s="3" t="s">
        <v>99</v>
      </c>
      <c r="F62" s="3" t="s">
        <v>628</v>
      </c>
      <c r="G62" s="101" t="s">
        <v>524</v>
      </c>
      <c r="H62" s="101" t="s">
        <v>524</v>
      </c>
      <c r="I62" s="101" t="s">
        <v>524</v>
      </c>
      <c r="J62" s="101" t="s">
        <v>524</v>
      </c>
      <c r="K62" s="219" t="s">
        <v>524</v>
      </c>
      <c r="L62" s="219" t="s">
        <v>524</v>
      </c>
      <c r="M62" s="219" t="s">
        <v>524</v>
      </c>
      <c r="N62" s="220" t="s">
        <v>653</v>
      </c>
      <c r="O62" s="220" t="s">
        <v>653</v>
      </c>
      <c r="P62" s="99"/>
      <c r="Q62" s="99"/>
      <c r="R62" s="99"/>
      <c r="S62" s="99"/>
      <c r="T62" s="99"/>
      <c r="U62" s="99"/>
      <c r="V62" s="99"/>
      <c r="W62" s="99"/>
      <c r="X62" s="99"/>
      <c r="Y62" s="99"/>
      <c r="Z62" s="99"/>
      <c r="AA62" s="99"/>
      <c r="AB62" s="99"/>
      <c r="AC62" s="99"/>
      <c r="AD62" s="99"/>
      <c r="AE62" s="99"/>
      <c r="AF62" s="99"/>
      <c r="AG62" s="99"/>
      <c r="AH62" s="99"/>
    </row>
    <row r="63" spans="3:34">
      <c r="C63" s="3" t="s">
        <v>86</v>
      </c>
      <c r="D63" s="3" t="s">
        <v>100</v>
      </c>
      <c r="E63" s="3" t="s">
        <v>101</v>
      </c>
      <c r="F63" s="3" t="s">
        <v>628</v>
      </c>
      <c r="G63" s="101" t="s">
        <v>524</v>
      </c>
      <c r="H63" s="101" t="s">
        <v>524</v>
      </c>
      <c r="I63" s="101" t="s">
        <v>524</v>
      </c>
      <c r="J63" s="101" t="s">
        <v>524</v>
      </c>
      <c r="K63" s="219" t="s">
        <v>524</v>
      </c>
      <c r="L63" s="219" t="s">
        <v>524</v>
      </c>
      <c r="M63" s="219" t="s">
        <v>524</v>
      </c>
      <c r="N63" s="220" t="s">
        <v>653</v>
      </c>
      <c r="O63" s="220" t="s">
        <v>653</v>
      </c>
      <c r="P63" s="99"/>
      <c r="Q63" s="99"/>
      <c r="R63" s="99"/>
      <c r="S63" s="99"/>
      <c r="T63" s="99"/>
      <c r="U63" s="99"/>
      <c r="V63" s="99"/>
      <c r="W63" s="99"/>
      <c r="X63" s="99"/>
      <c r="Y63" s="99"/>
      <c r="Z63" s="99"/>
      <c r="AA63" s="99"/>
      <c r="AB63" s="99"/>
      <c r="AC63" s="99"/>
      <c r="AD63" s="99"/>
      <c r="AE63" s="99"/>
      <c r="AF63" s="99"/>
      <c r="AG63" s="99"/>
      <c r="AH63" s="99"/>
    </row>
    <row r="64" spans="3:34">
      <c r="C64" s="3" t="s">
        <v>86</v>
      </c>
      <c r="D64" s="3" t="s">
        <v>102</v>
      </c>
      <c r="E64" s="3" t="s">
        <v>103</v>
      </c>
      <c r="F64" s="3" t="s">
        <v>628</v>
      </c>
      <c r="G64" s="101" t="s">
        <v>524</v>
      </c>
      <c r="H64" s="101" t="s">
        <v>524</v>
      </c>
      <c r="I64" s="101" t="s">
        <v>524</v>
      </c>
      <c r="J64" s="101" t="s">
        <v>524</v>
      </c>
      <c r="K64" s="219" t="s">
        <v>524</v>
      </c>
      <c r="L64" s="219" t="s">
        <v>524</v>
      </c>
      <c r="M64" s="219" t="s">
        <v>524</v>
      </c>
      <c r="N64" s="220" t="s">
        <v>653</v>
      </c>
      <c r="O64" s="220" t="s">
        <v>653</v>
      </c>
      <c r="P64" s="99"/>
      <c r="Q64" s="99"/>
      <c r="R64" s="99"/>
      <c r="S64" s="99"/>
      <c r="T64" s="99"/>
      <c r="U64" s="99"/>
      <c r="V64" s="99"/>
      <c r="W64" s="99"/>
      <c r="X64" s="99"/>
      <c r="Y64" s="99"/>
      <c r="Z64" s="99"/>
      <c r="AA64" s="99"/>
      <c r="AB64" s="99"/>
      <c r="AC64" s="99"/>
      <c r="AD64" s="99"/>
      <c r="AE64" s="99"/>
      <c r="AF64" s="99"/>
      <c r="AG64" s="99"/>
      <c r="AH64" s="99"/>
    </row>
    <row r="65" spans="3:34">
      <c r="C65" s="3" t="s">
        <v>86</v>
      </c>
      <c r="D65" s="3" t="s">
        <v>104</v>
      </c>
      <c r="E65" s="3" t="s">
        <v>105</v>
      </c>
      <c r="F65" s="3" t="s">
        <v>628</v>
      </c>
      <c r="G65" s="101" t="s">
        <v>524</v>
      </c>
      <c r="H65" s="101" t="s">
        <v>524</v>
      </c>
      <c r="I65" s="101" t="s">
        <v>524</v>
      </c>
      <c r="J65" s="101" t="s">
        <v>524</v>
      </c>
      <c r="K65" s="219" t="s">
        <v>524</v>
      </c>
      <c r="L65" s="219" t="s">
        <v>524</v>
      </c>
      <c r="M65" s="219" t="s">
        <v>524</v>
      </c>
      <c r="N65" s="220" t="s">
        <v>653</v>
      </c>
      <c r="O65" s="220" t="s">
        <v>653</v>
      </c>
      <c r="P65" s="99"/>
      <c r="Q65" s="99"/>
      <c r="R65" s="99"/>
      <c r="S65" s="99"/>
      <c r="T65" s="99"/>
      <c r="U65" s="99"/>
      <c r="V65" s="99"/>
      <c r="W65" s="99"/>
      <c r="X65" s="99"/>
      <c r="Y65" s="99"/>
      <c r="Z65" s="99"/>
      <c r="AA65" s="99"/>
      <c r="AB65" s="99"/>
      <c r="AC65" s="99"/>
      <c r="AD65" s="99"/>
      <c r="AE65" s="99"/>
      <c r="AF65" s="99"/>
      <c r="AG65" s="99"/>
      <c r="AH65" s="99"/>
    </row>
    <row r="66" spans="3:34">
      <c r="C66" s="3" t="s">
        <v>86</v>
      </c>
      <c r="D66" s="3" t="s">
        <v>106</v>
      </c>
      <c r="E66" s="3" t="s">
        <v>107</v>
      </c>
      <c r="F66" s="3" t="s">
        <v>628</v>
      </c>
      <c r="G66" s="101" t="s">
        <v>524</v>
      </c>
      <c r="H66" s="101" t="s">
        <v>524</v>
      </c>
      <c r="I66" s="101" t="s">
        <v>524</v>
      </c>
      <c r="J66" s="101" t="s">
        <v>524</v>
      </c>
      <c r="K66" s="219" t="s">
        <v>524</v>
      </c>
      <c r="L66" s="219" t="s">
        <v>524</v>
      </c>
      <c r="M66" s="219" t="s">
        <v>524</v>
      </c>
      <c r="N66" s="220" t="s">
        <v>653</v>
      </c>
      <c r="O66" s="220" t="s">
        <v>653</v>
      </c>
      <c r="P66" s="99"/>
      <c r="Q66" s="99"/>
      <c r="R66" s="99"/>
      <c r="S66" s="99"/>
      <c r="T66" s="99"/>
      <c r="U66" s="99"/>
      <c r="V66" s="99"/>
      <c r="W66" s="99"/>
      <c r="X66" s="99"/>
      <c r="Y66" s="99"/>
      <c r="Z66" s="99"/>
      <c r="AA66" s="99"/>
      <c r="AB66" s="99"/>
      <c r="AC66" s="99"/>
      <c r="AD66" s="99"/>
      <c r="AE66" s="99"/>
      <c r="AF66" s="99"/>
      <c r="AG66" s="99"/>
      <c r="AH66" s="99"/>
    </row>
    <row r="67" spans="3:34">
      <c r="C67" s="3" t="s">
        <v>86</v>
      </c>
      <c r="D67" s="3" t="s">
        <v>108</v>
      </c>
      <c r="E67" s="3" t="s">
        <v>109</v>
      </c>
      <c r="F67" s="3" t="s">
        <v>628</v>
      </c>
      <c r="G67" s="101" t="s">
        <v>524</v>
      </c>
      <c r="H67" s="101" t="s">
        <v>524</v>
      </c>
      <c r="I67" s="101" t="s">
        <v>524</v>
      </c>
      <c r="J67" s="101" t="s">
        <v>524</v>
      </c>
      <c r="K67" s="219" t="s">
        <v>524</v>
      </c>
      <c r="L67" s="219" t="s">
        <v>524</v>
      </c>
      <c r="M67" s="219" t="s">
        <v>524</v>
      </c>
      <c r="N67" s="220" t="s">
        <v>653</v>
      </c>
      <c r="O67" s="220" t="s">
        <v>653</v>
      </c>
      <c r="P67" s="99"/>
      <c r="Q67" s="99"/>
      <c r="R67" s="99"/>
      <c r="S67" s="99"/>
      <c r="T67" s="99"/>
      <c r="U67" s="99"/>
      <c r="V67" s="99"/>
      <c r="W67" s="99"/>
      <c r="X67" s="99"/>
      <c r="Y67" s="99"/>
      <c r="Z67" s="99"/>
      <c r="AA67" s="99"/>
      <c r="AB67" s="99"/>
      <c r="AC67" s="99"/>
      <c r="AD67" s="99"/>
      <c r="AE67" s="99"/>
      <c r="AF67" s="99"/>
      <c r="AG67" s="99"/>
      <c r="AH67" s="99"/>
    </row>
    <row r="68" spans="3:34">
      <c r="C68" s="3" t="s">
        <v>86</v>
      </c>
      <c r="D68" s="3" t="s">
        <v>110</v>
      </c>
      <c r="E68" s="3" t="s">
        <v>111</v>
      </c>
      <c r="F68" s="3" t="s">
        <v>628</v>
      </c>
      <c r="G68" s="101" t="s">
        <v>524</v>
      </c>
      <c r="H68" s="101" t="s">
        <v>524</v>
      </c>
      <c r="I68" s="101" t="s">
        <v>524</v>
      </c>
      <c r="J68" s="101" t="s">
        <v>524</v>
      </c>
      <c r="K68" s="219" t="s">
        <v>524</v>
      </c>
      <c r="L68" s="219" t="s">
        <v>524</v>
      </c>
      <c r="M68" s="219" t="s">
        <v>524</v>
      </c>
      <c r="N68" s="220" t="s">
        <v>653</v>
      </c>
      <c r="O68" s="220" t="s">
        <v>653</v>
      </c>
      <c r="P68" s="99"/>
      <c r="Q68" s="99"/>
      <c r="R68" s="99"/>
      <c r="S68" s="99"/>
      <c r="T68" s="99"/>
      <c r="U68" s="99"/>
      <c r="V68" s="99"/>
      <c r="W68" s="99"/>
      <c r="X68" s="99"/>
      <c r="Y68" s="99"/>
      <c r="Z68" s="99"/>
      <c r="AA68" s="99"/>
      <c r="AB68" s="99"/>
      <c r="AC68" s="99"/>
      <c r="AD68" s="99"/>
      <c r="AE68" s="99"/>
      <c r="AF68" s="99"/>
      <c r="AG68" s="99"/>
      <c r="AH68" s="99"/>
    </row>
    <row r="69" spans="3:34">
      <c r="C69" s="3" t="s">
        <v>86</v>
      </c>
      <c r="D69" s="3" t="s">
        <v>112</v>
      </c>
      <c r="E69" s="3" t="s">
        <v>113</v>
      </c>
      <c r="F69" s="3" t="s">
        <v>628</v>
      </c>
      <c r="G69" s="101" t="s">
        <v>524</v>
      </c>
      <c r="H69" s="101" t="s">
        <v>524</v>
      </c>
      <c r="I69" s="101" t="s">
        <v>524</v>
      </c>
      <c r="J69" s="101" t="s">
        <v>524</v>
      </c>
      <c r="K69" s="219" t="s">
        <v>524</v>
      </c>
      <c r="L69" s="219" t="s">
        <v>524</v>
      </c>
      <c r="M69" s="219" t="s">
        <v>524</v>
      </c>
      <c r="N69" s="220" t="s">
        <v>653</v>
      </c>
      <c r="O69" s="220" t="s">
        <v>653</v>
      </c>
      <c r="P69" s="99"/>
      <c r="Q69" s="99"/>
      <c r="R69" s="99"/>
      <c r="S69" s="99"/>
      <c r="T69" s="99"/>
      <c r="U69" s="99"/>
      <c r="V69" s="99"/>
      <c r="W69" s="99"/>
      <c r="X69" s="99"/>
      <c r="Y69" s="99"/>
      <c r="Z69" s="99"/>
      <c r="AA69" s="99"/>
      <c r="AB69" s="99"/>
      <c r="AC69" s="99"/>
      <c r="AD69" s="99"/>
      <c r="AE69" s="99"/>
      <c r="AF69" s="99"/>
      <c r="AG69" s="99"/>
      <c r="AH69" s="99"/>
    </row>
    <row r="70" spans="3:34">
      <c r="C70" s="3" t="s">
        <v>86</v>
      </c>
      <c r="D70" s="3" t="s">
        <v>114</v>
      </c>
      <c r="E70" s="3" t="s">
        <v>115</v>
      </c>
      <c r="F70" s="3" t="s">
        <v>628</v>
      </c>
      <c r="G70" s="101" t="s">
        <v>524</v>
      </c>
      <c r="H70" s="101" t="s">
        <v>524</v>
      </c>
      <c r="I70" s="101" t="s">
        <v>524</v>
      </c>
      <c r="J70" s="101" t="s">
        <v>524</v>
      </c>
      <c r="K70" s="219" t="s">
        <v>524</v>
      </c>
      <c r="L70" s="219" t="s">
        <v>524</v>
      </c>
      <c r="M70" s="219" t="s">
        <v>524</v>
      </c>
      <c r="N70" s="220" t="s">
        <v>653</v>
      </c>
      <c r="O70" s="220" t="s">
        <v>653</v>
      </c>
      <c r="P70" s="99"/>
      <c r="Q70" s="99"/>
      <c r="R70" s="99"/>
      <c r="S70" s="99"/>
      <c r="T70" s="99"/>
      <c r="U70" s="99"/>
      <c r="V70" s="99"/>
      <c r="W70" s="99"/>
      <c r="X70" s="99"/>
      <c r="Y70" s="99"/>
      <c r="Z70" s="99"/>
      <c r="AA70" s="99"/>
      <c r="AB70" s="99"/>
      <c r="AC70" s="99"/>
      <c r="AD70" s="99"/>
      <c r="AE70" s="99"/>
      <c r="AF70" s="99"/>
      <c r="AG70" s="99"/>
      <c r="AH70" s="99"/>
    </row>
    <row r="71" spans="3:34">
      <c r="C71" s="3" t="s">
        <v>86</v>
      </c>
      <c r="D71" s="3" t="s">
        <v>116</v>
      </c>
      <c r="E71" s="3" t="s">
        <v>117</v>
      </c>
      <c r="F71" s="3" t="s">
        <v>628</v>
      </c>
      <c r="G71" s="101" t="s">
        <v>524</v>
      </c>
      <c r="H71" s="101" t="s">
        <v>524</v>
      </c>
      <c r="I71" s="101" t="s">
        <v>524</v>
      </c>
      <c r="J71" s="101" t="s">
        <v>524</v>
      </c>
      <c r="K71" s="219" t="s">
        <v>524</v>
      </c>
      <c r="L71" s="219" t="s">
        <v>524</v>
      </c>
      <c r="M71" s="219" t="s">
        <v>524</v>
      </c>
      <c r="N71" s="220" t="s">
        <v>653</v>
      </c>
      <c r="O71" s="220" t="s">
        <v>653</v>
      </c>
      <c r="P71" s="99"/>
      <c r="Q71" s="99"/>
      <c r="R71" s="99"/>
      <c r="S71" s="99"/>
      <c r="T71" s="99"/>
      <c r="U71" s="99"/>
      <c r="V71" s="99"/>
      <c r="W71" s="99"/>
      <c r="X71" s="99"/>
      <c r="Y71" s="99"/>
      <c r="Z71" s="99"/>
      <c r="AA71" s="99"/>
      <c r="AB71" s="99"/>
      <c r="AC71" s="99"/>
      <c r="AD71" s="99"/>
      <c r="AE71" s="99"/>
      <c r="AF71" s="99"/>
      <c r="AG71" s="99"/>
      <c r="AH71" s="99"/>
    </row>
    <row r="72" spans="3:34">
      <c r="C72" s="3" t="s">
        <v>86</v>
      </c>
      <c r="D72" s="3" t="s">
        <v>118</v>
      </c>
      <c r="E72" s="3" t="s">
        <v>119</v>
      </c>
      <c r="F72" s="3" t="s">
        <v>628</v>
      </c>
      <c r="G72" s="101" t="s">
        <v>524</v>
      </c>
      <c r="H72" s="101" t="s">
        <v>524</v>
      </c>
      <c r="I72" s="101" t="s">
        <v>524</v>
      </c>
      <c r="J72" s="101" t="s">
        <v>524</v>
      </c>
      <c r="K72" s="219" t="s">
        <v>524</v>
      </c>
      <c r="L72" s="219" t="s">
        <v>524</v>
      </c>
      <c r="M72" s="219" t="s">
        <v>524</v>
      </c>
      <c r="N72" s="220" t="s">
        <v>653</v>
      </c>
      <c r="O72" s="220" t="s">
        <v>653</v>
      </c>
      <c r="P72" s="99"/>
      <c r="Q72" s="99"/>
      <c r="R72" s="99"/>
      <c r="S72" s="99"/>
      <c r="T72" s="99"/>
      <c r="U72" s="99"/>
      <c r="V72" s="99"/>
      <c r="W72" s="99"/>
      <c r="X72" s="99"/>
      <c r="Y72" s="99"/>
      <c r="Z72" s="99"/>
      <c r="AA72" s="99"/>
      <c r="AB72" s="99"/>
      <c r="AC72" s="99"/>
      <c r="AD72" s="99"/>
      <c r="AE72" s="99"/>
      <c r="AF72" s="99"/>
      <c r="AG72" s="99"/>
      <c r="AH72" s="99"/>
    </row>
    <row r="73" spans="3:34">
      <c r="C73" s="3" t="s">
        <v>86</v>
      </c>
      <c r="D73" s="3" t="s">
        <v>120</v>
      </c>
      <c r="E73" s="3" t="s">
        <v>121</v>
      </c>
      <c r="F73" s="3" t="s">
        <v>628</v>
      </c>
      <c r="G73" s="101" t="s">
        <v>524</v>
      </c>
      <c r="H73" s="101" t="s">
        <v>524</v>
      </c>
      <c r="I73" s="101" t="s">
        <v>524</v>
      </c>
      <c r="J73" s="101" t="s">
        <v>524</v>
      </c>
      <c r="K73" s="219" t="s">
        <v>524</v>
      </c>
      <c r="L73" s="219" t="s">
        <v>524</v>
      </c>
      <c r="M73" s="219" t="s">
        <v>524</v>
      </c>
      <c r="N73" s="220" t="s">
        <v>653</v>
      </c>
      <c r="O73" s="220" t="s">
        <v>653</v>
      </c>
      <c r="P73" s="99"/>
      <c r="Q73" s="99"/>
      <c r="R73" s="99"/>
      <c r="S73" s="99"/>
      <c r="T73" s="99"/>
      <c r="U73" s="99"/>
      <c r="V73" s="99"/>
      <c r="W73" s="99"/>
      <c r="X73" s="99"/>
      <c r="Y73" s="99"/>
      <c r="Z73" s="99"/>
      <c r="AA73" s="99"/>
      <c r="AB73" s="99"/>
      <c r="AC73" s="99"/>
      <c r="AD73" s="99"/>
      <c r="AE73" s="99"/>
      <c r="AF73" s="99"/>
      <c r="AG73" s="99"/>
      <c r="AH73" s="99"/>
    </row>
    <row r="74" spans="3:34">
      <c r="C74" s="3" t="s">
        <v>86</v>
      </c>
      <c r="D74" s="3" t="s">
        <v>122</v>
      </c>
      <c r="E74" s="3" t="s">
        <v>123</v>
      </c>
      <c r="F74" s="3" t="s">
        <v>628</v>
      </c>
      <c r="G74" s="101" t="s">
        <v>524</v>
      </c>
      <c r="H74" s="101" t="s">
        <v>524</v>
      </c>
      <c r="I74" s="101" t="s">
        <v>524</v>
      </c>
      <c r="J74" s="101" t="s">
        <v>524</v>
      </c>
      <c r="K74" s="219" t="s">
        <v>524</v>
      </c>
      <c r="L74" s="219" t="s">
        <v>524</v>
      </c>
      <c r="M74" s="219" t="s">
        <v>524</v>
      </c>
      <c r="N74" s="220" t="s">
        <v>653</v>
      </c>
      <c r="O74" s="220" t="s">
        <v>653</v>
      </c>
      <c r="P74" s="99"/>
      <c r="Q74" s="99"/>
      <c r="R74" s="99"/>
      <c r="S74" s="99"/>
      <c r="T74" s="99"/>
      <c r="U74" s="99"/>
      <c r="V74" s="99"/>
      <c r="W74" s="99"/>
      <c r="X74" s="99"/>
      <c r="Y74" s="99"/>
      <c r="Z74" s="99"/>
      <c r="AA74" s="99"/>
      <c r="AB74" s="99"/>
      <c r="AC74" s="99"/>
      <c r="AD74" s="99"/>
      <c r="AE74" s="99"/>
      <c r="AF74" s="99"/>
      <c r="AG74" s="99"/>
      <c r="AH74" s="99"/>
    </row>
    <row r="75" spans="3:34">
      <c r="C75" s="3" t="s">
        <v>86</v>
      </c>
      <c r="D75" s="3" t="s">
        <v>124</v>
      </c>
      <c r="E75" s="3" t="s">
        <v>125</v>
      </c>
      <c r="F75" s="3" t="s">
        <v>628</v>
      </c>
      <c r="G75" s="101" t="s">
        <v>524</v>
      </c>
      <c r="H75" s="101" t="s">
        <v>524</v>
      </c>
      <c r="I75" s="101" t="s">
        <v>524</v>
      </c>
      <c r="J75" s="101" t="s">
        <v>524</v>
      </c>
      <c r="K75" s="219" t="s">
        <v>524</v>
      </c>
      <c r="L75" s="219" t="s">
        <v>524</v>
      </c>
      <c r="M75" s="219" t="s">
        <v>524</v>
      </c>
      <c r="N75" s="220" t="s">
        <v>653</v>
      </c>
      <c r="O75" s="220" t="s">
        <v>653</v>
      </c>
      <c r="P75" s="99"/>
      <c r="Q75" s="99"/>
      <c r="R75" s="99"/>
      <c r="S75" s="99"/>
      <c r="T75" s="99"/>
      <c r="U75" s="99"/>
      <c r="V75" s="99"/>
      <c r="W75" s="99"/>
      <c r="X75" s="99"/>
      <c r="Y75" s="99"/>
      <c r="Z75" s="99"/>
      <c r="AA75" s="99"/>
      <c r="AB75" s="99"/>
      <c r="AC75" s="99"/>
      <c r="AD75" s="99"/>
      <c r="AE75" s="99"/>
      <c r="AF75" s="99"/>
      <c r="AG75" s="99"/>
      <c r="AH75" s="99"/>
    </row>
    <row r="76" spans="3:34">
      <c r="C76" s="3" t="s">
        <v>86</v>
      </c>
      <c r="D76" s="3" t="s">
        <v>126</v>
      </c>
      <c r="E76" s="3" t="s">
        <v>127</v>
      </c>
      <c r="F76" s="3" t="s">
        <v>628</v>
      </c>
      <c r="G76" s="101" t="s">
        <v>524</v>
      </c>
      <c r="H76" s="101" t="s">
        <v>524</v>
      </c>
      <c r="I76" s="101" t="s">
        <v>524</v>
      </c>
      <c r="J76" s="101" t="s">
        <v>524</v>
      </c>
      <c r="K76" s="219" t="s">
        <v>524</v>
      </c>
      <c r="L76" s="219" t="s">
        <v>524</v>
      </c>
      <c r="M76" s="219" t="s">
        <v>524</v>
      </c>
      <c r="N76" s="220" t="s">
        <v>653</v>
      </c>
      <c r="O76" s="220" t="s">
        <v>653</v>
      </c>
      <c r="P76" s="99"/>
      <c r="Q76" s="99"/>
      <c r="R76" s="99"/>
      <c r="S76" s="99"/>
      <c r="T76" s="99"/>
      <c r="U76" s="99"/>
      <c r="V76" s="99"/>
      <c r="W76" s="99"/>
      <c r="X76" s="99"/>
      <c r="Y76" s="99"/>
      <c r="Z76" s="99"/>
      <c r="AA76" s="99"/>
      <c r="AB76" s="99"/>
      <c r="AC76" s="99"/>
      <c r="AD76" s="99"/>
      <c r="AE76" s="99"/>
      <c r="AF76" s="99"/>
      <c r="AG76" s="99"/>
      <c r="AH76" s="99"/>
    </row>
    <row r="77" spans="3:34">
      <c r="C77" s="3" t="s">
        <v>86</v>
      </c>
      <c r="D77" s="3" t="s">
        <v>128</v>
      </c>
      <c r="E77" s="3" t="s">
        <v>129</v>
      </c>
      <c r="F77" s="3" t="s">
        <v>628</v>
      </c>
      <c r="G77" s="101" t="s">
        <v>524</v>
      </c>
      <c r="H77" s="101" t="s">
        <v>524</v>
      </c>
      <c r="I77" s="101" t="s">
        <v>524</v>
      </c>
      <c r="J77" s="101" t="s">
        <v>524</v>
      </c>
      <c r="K77" s="219" t="s">
        <v>524</v>
      </c>
      <c r="L77" s="219" t="s">
        <v>524</v>
      </c>
      <c r="M77" s="219" t="s">
        <v>524</v>
      </c>
      <c r="N77" s="220" t="s">
        <v>653</v>
      </c>
      <c r="O77" s="220" t="s">
        <v>653</v>
      </c>
      <c r="P77" s="99"/>
      <c r="Q77" s="99"/>
      <c r="R77" s="99"/>
      <c r="S77" s="99"/>
      <c r="T77" s="99"/>
      <c r="U77" s="99"/>
      <c r="V77" s="99"/>
      <c r="W77" s="99"/>
      <c r="X77" s="99"/>
      <c r="Y77" s="99"/>
      <c r="Z77" s="99"/>
      <c r="AA77" s="99"/>
      <c r="AB77" s="99"/>
      <c r="AC77" s="99"/>
      <c r="AD77" s="99"/>
      <c r="AE77" s="99"/>
      <c r="AF77" s="99"/>
      <c r="AG77" s="99"/>
      <c r="AH77" s="99"/>
    </row>
    <row r="78" spans="3:34">
      <c r="C78" s="3" t="s">
        <v>86</v>
      </c>
      <c r="D78" s="3" t="s">
        <v>130</v>
      </c>
      <c r="E78" s="3" t="s">
        <v>131</v>
      </c>
      <c r="F78" s="3" t="s">
        <v>628</v>
      </c>
      <c r="G78" s="101" t="s">
        <v>524</v>
      </c>
      <c r="H78" s="101" t="s">
        <v>524</v>
      </c>
      <c r="I78" s="101" t="s">
        <v>524</v>
      </c>
      <c r="J78" s="101" t="s">
        <v>524</v>
      </c>
      <c r="K78" s="219" t="s">
        <v>524</v>
      </c>
      <c r="L78" s="219" t="s">
        <v>524</v>
      </c>
      <c r="M78" s="219" t="s">
        <v>524</v>
      </c>
      <c r="N78" s="220" t="s">
        <v>653</v>
      </c>
      <c r="O78" s="220" t="s">
        <v>653</v>
      </c>
      <c r="P78" s="99"/>
      <c r="Q78" s="99"/>
      <c r="R78" s="99"/>
      <c r="S78" s="99"/>
      <c r="T78" s="99"/>
      <c r="U78" s="99"/>
      <c r="V78" s="99"/>
      <c r="W78" s="99"/>
      <c r="X78" s="99"/>
      <c r="Y78" s="99"/>
      <c r="Z78" s="99"/>
      <c r="AA78" s="99"/>
      <c r="AB78" s="99"/>
      <c r="AC78" s="99"/>
      <c r="AD78" s="99"/>
      <c r="AE78" s="99"/>
      <c r="AF78" s="99"/>
      <c r="AG78" s="99"/>
      <c r="AH78" s="99"/>
    </row>
    <row r="79" spans="3:34">
      <c r="C79" s="3" t="s">
        <v>86</v>
      </c>
      <c r="D79" s="3" t="s">
        <v>132</v>
      </c>
      <c r="E79" s="3" t="s">
        <v>133</v>
      </c>
      <c r="F79" s="3" t="s">
        <v>628</v>
      </c>
      <c r="G79" s="101" t="s">
        <v>524</v>
      </c>
      <c r="H79" s="101" t="s">
        <v>524</v>
      </c>
      <c r="I79" s="101" t="s">
        <v>524</v>
      </c>
      <c r="J79" s="101" t="s">
        <v>524</v>
      </c>
      <c r="K79" s="219" t="s">
        <v>524</v>
      </c>
      <c r="L79" s="219" t="s">
        <v>524</v>
      </c>
      <c r="M79" s="219" t="s">
        <v>524</v>
      </c>
      <c r="N79" s="220" t="s">
        <v>653</v>
      </c>
      <c r="O79" s="220" t="s">
        <v>653</v>
      </c>
      <c r="P79" s="99"/>
      <c r="Q79" s="99"/>
      <c r="R79" s="99"/>
      <c r="S79" s="99"/>
      <c r="T79" s="99"/>
      <c r="U79" s="99"/>
      <c r="V79" s="99"/>
      <c r="W79" s="99"/>
      <c r="X79" s="99"/>
      <c r="Y79" s="99"/>
      <c r="Z79" s="99"/>
      <c r="AA79" s="99"/>
      <c r="AB79" s="99"/>
      <c r="AC79" s="99"/>
      <c r="AD79" s="99"/>
      <c r="AE79" s="99"/>
      <c r="AF79" s="99"/>
      <c r="AG79" s="99"/>
      <c r="AH79" s="99"/>
    </row>
    <row r="80" spans="3:34">
      <c r="C80" s="3" t="s">
        <v>86</v>
      </c>
      <c r="D80" s="3" t="s">
        <v>134</v>
      </c>
      <c r="E80" s="3" t="s">
        <v>135</v>
      </c>
      <c r="F80" s="3" t="s">
        <v>628</v>
      </c>
      <c r="G80" s="101" t="s">
        <v>524</v>
      </c>
      <c r="H80" s="101" t="s">
        <v>524</v>
      </c>
      <c r="I80" s="101" t="s">
        <v>524</v>
      </c>
      <c r="J80" s="101" t="s">
        <v>524</v>
      </c>
      <c r="K80" s="219" t="s">
        <v>524</v>
      </c>
      <c r="L80" s="219" t="s">
        <v>524</v>
      </c>
      <c r="M80" s="219" t="s">
        <v>524</v>
      </c>
      <c r="N80" s="220" t="s">
        <v>653</v>
      </c>
      <c r="O80" s="220" t="s">
        <v>653</v>
      </c>
      <c r="P80" s="99"/>
      <c r="Q80" s="99"/>
      <c r="R80" s="99"/>
      <c r="S80" s="99"/>
      <c r="T80" s="99"/>
      <c r="U80" s="99"/>
      <c r="V80" s="99"/>
      <c r="W80" s="99"/>
      <c r="X80" s="99"/>
      <c r="Y80" s="99"/>
      <c r="Z80" s="99"/>
      <c r="AA80" s="99"/>
      <c r="AB80" s="99"/>
      <c r="AC80" s="99"/>
      <c r="AD80" s="99"/>
      <c r="AE80" s="99"/>
      <c r="AF80" s="99"/>
      <c r="AG80" s="99"/>
      <c r="AH80" s="99"/>
    </row>
    <row r="81" spans="3:34">
      <c r="C81" s="3" t="s">
        <v>86</v>
      </c>
      <c r="D81" s="3" t="s">
        <v>136</v>
      </c>
      <c r="E81" s="3" t="s">
        <v>137</v>
      </c>
      <c r="F81" s="3" t="s">
        <v>628</v>
      </c>
      <c r="G81" s="101" t="s">
        <v>524</v>
      </c>
      <c r="H81" s="101" t="s">
        <v>524</v>
      </c>
      <c r="I81" s="101" t="s">
        <v>524</v>
      </c>
      <c r="J81" s="101" t="s">
        <v>524</v>
      </c>
      <c r="K81" s="219" t="s">
        <v>524</v>
      </c>
      <c r="L81" s="219" t="s">
        <v>524</v>
      </c>
      <c r="M81" s="219" t="s">
        <v>524</v>
      </c>
      <c r="N81" s="220" t="s">
        <v>653</v>
      </c>
      <c r="O81" s="220" t="s">
        <v>653</v>
      </c>
      <c r="P81" s="99"/>
      <c r="Q81" s="99"/>
      <c r="R81" s="99"/>
      <c r="S81" s="99"/>
      <c r="T81" s="99"/>
      <c r="U81" s="99"/>
      <c r="V81" s="99"/>
      <c r="W81" s="99"/>
      <c r="X81" s="99"/>
      <c r="Y81" s="99"/>
      <c r="Z81" s="99"/>
      <c r="AA81" s="99"/>
      <c r="AB81" s="99"/>
      <c r="AC81" s="99"/>
      <c r="AD81" s="99"/>
      <c r="AE81" s="99"/>
      <c r="AF81" s="99"/>
      <c r="AG81" s="99"/>
      <c r="AH81" s="99"/>
    </row>
    <row r="82" spans="3:34">
      <c r="C82" s="3" t="s">
        <v>86</v>
      </c>
      <c r="D82" s="3" t="s">
        <v>138</v>
      </c>
      <c r="E82" s="3" t="s">
        <v>139</v>
      </c>
      <c r="F82" s="3" t="s">
        <v>628</v>
      </c>
      <c r="G82" s="101" t="s">
        <v>524</v>
      </c>
      <c r="H82" s="101" t="s">
        <v>524</v>
      </c>
      <c r="I82" s="101" t="s">
        <v>524</v>
      </c>
      <c r="J82" s="101" t="s">
        <v>524</v>
      </c>
      <c r="K82" s="219" t="s">
        <v>524</v>
      </c>
      <c r="L82" s="219" t="s">
        <v>524</v>
      </c>
      <c r="M82" s="219" t="s">
        <v>524</v>
      </c>
      <c r="N82" s="220" t="s">
        <v>653</v>
      </c>
      <c r="O82" s="220" t="s">
        <v>653</v>
      </c>
      <c r="P82" s="99"/>
      <c r="Q82" s="99"/>
      <c r="R82" s="99"/>
      <c r="S82" s="99"/>
      <c r="T82" s="99"/>
      <c r="U82" s="99"/>
      <c r="V82" s="99"/>
      <c r="W82" s="99"/>
      <c r="X82" s="99"/>
      <c r="Y82" s="99"/>
      <c r="Z82" s="99"/>
      <c r="AA82" s="99"/>
      <c r="AB82" s="99"/>
      <c r="AC82" s="99"/>
      <c r="AD82" s="99"/>
      <c r="AE82" s="99"/>
      <c r="AF82" s="99"/>
      <c r="AG82" s="99"/>
      <c r="AH82" s="99"/>
    </row>
    <row r="83" spans="3:34">
      <c r="C83" s="3" t="s">
        <v>86</v>
      </c>
      <c r="D83" s="3" t="s">
        <v>140</v>
      </c>
      <c r="E83" s="3" t="s">
        <v>141</v>
      </c>
      <c r="F83" s="3" t="s">
        <v>628</v>
      </c>
      <c r="G83" s="101" t="s">
        <v>524</v>
      </c>
      <c r="H83" s="101" t="s">
        <v>524</v>
      </c>
      <c r="I83" s="101" t="s">
        <v>524</v>
      </c>
      <c r="J83" s="101" t="s">
        <v>524</v>
      </c>
      <c r="K83" s="219" t="s">
        <v>524</v>
      </c>
      <c r="L83" s="219" t="s">
        <v>524</v>
      </c>
      <c r="M83" s="219" t="s">
        <v>524</v>
      </c>
      <c r="N83" s="220" t="s">
        <v>653</v>
      </c>
      <c r="O83" s="220" t="s">
        <v>653</v>
      </c>
      <c r="P83" s="99"/>
      <c r="Q83" s="99"/>
      <c r="R83" s="99"/>
      <c r="S83" s="99"/>
      <c r="T83" s="99"/>
      <c r="U83" s="99"/>
      <c r="V83" s="99"/>
      <c r="W83" s="99"/>
      <c r="X83" s="99"/>
      <c r="Y83" s="99"/>
      <c r="Z83" s="99"/>
      <c r="AA83" s="99"/>
      <c r="AB83" s="99"/>
      <c r="AC83" s="99"/>
      <c r="AD83" s="99"/>
      <c r="AE83" s="99"/>
      <c r="AF83" s="99"/>
      <c r="AG83" s="99"/>
      <c r="AH83" s="99"/>
    </row>
    <row r="84" spans="3:34">
      <c r="C84" s="3" t="s">
        <v>86</v>
      </c>
      <c r="D84" s="3" t="s">
        <v>142</v>
      </c>
      <c r="E84" s="3" t="s">
        <v>143</v>
      </c>
      <c r="F84" s="3" t="s">
        <v>628</v>
      </c>
      <c r="G84" s="101" t="s">
        <v>524</v>
      </c>
      <c r="H84" s="101" t="s">
        <v>524</v>
      </c>
      <c r="I84" s="101" t="s">
        <v>524</v>
      </c>
      <c r="J84" s="101" t="s">
        <v>524</v>
      </c>
      <c r="K84" s="219" t="s">
        <v>524</v>
      </c>
      <c r="L84" s="219" t="s">
        <v>524</v>
      </c>
      <c r="M84" s="219" t="s">
        <v>524</v>
      </c>
      <c r="N84" s="220" t="s">
        <v>653</v>
      </c>
      <c r="O84" s="220" t="s">
        <v>653</v>
      </c>
      <c r="P84" s="99"/>
      <c r="Q84" s="99"/>
      <c r="R84" s="99"/>
      <c r="S84" s="99"/>
      <c r="T84" s="99"/>
      <c r="U84" s="99"/>
      <c r="V84" s="99"/>
      <c r="W84" s="99"/>
      <c r="X84" s="99"/>
      <c r="Y84" s="99"/>
      <c r="Z84" s="99"/>
      <c r="AA84" s="99"/>
      <c r="AB84" s="99"/>
      <c r="AC84" s="99"/>
      <c r="AD84" s="99"/>
      <c r="AE84" s="99"/>
      <c r="AF84" s="99"/>
      <c r="AG84" s="99"/>
      <c r="AH84" s="99"/>
    </row>
    <row r="85" spans="3:34">
      <c r="C85" s="3" t="s">
        <v>86</v>
      </c>
      <c r="D85" s="3" t="s">
        <v>144</v>
      </c>
      <c r="E85" s="3" t="s">
        <v>145</v>
      </c>
      <c r="F85" s="3" t="s">
        <v>628</v>
      </c>
      <c r="G85" s="101" t="s">
        <v>524</v>
      </c>
      <c r="H85" s="101" t="s">
        <v>524</v>
      </c>
      <c r="I85" s="101" t="s">
        <v>524</v>
      </c>
      <c r="J85" s="101" t="s">
        <v>524</v>
      </c>
      <c r="K85" s="219" t="s">
        <v>524</v>
      </c>
      <c r="L85" s="219" t="s">
        <v>524</v>
      </c>
      <c r="M85" s="219" t="s">
        <v>524</v>
      </c>
      <c r="N85" s="220" t="s">
        <v>653</v>
      </c>
      <c r="O85" s="220" t="s">
        <v>653</v>
      </c>
      <c r="P85" s="99"/>
      <c r="Q85" s="99"/>
      <c r="R85" s="99"/>
      <c r="S85" s="99"/>
      <c r="T85" s="99"/>
      <c r="U85" s="99"/>
      <c r="V85" s="99"/>
      <c r="W85" s="99"/>
      <c r="X85" s="99"/>
      <c r="Y85" s="99"/>
      <c r="Z85" s="99"/>
      <c r="AA85" s="99"/>
      <c r="AB85" s="99"/>
      <c r="AC85" s="99"/>
      <c r="AD85" s="99"/>
      <c r="AE85" s="99"/>
      <c r="AF85" s="99"/>
      <c r="AG85" s="99"/>
      <c r="AH85" s="99"/>
    </row>
    <row r="86" spans="3:34">
      <c r="C86" s="3" t="s">
        <v>86</v>
      </c>
      <c r="D86" s="3" t="s">
        <v>146</v>
      </c>
      <c r="E86" s="3" t="s">
        <v>147</v>
      </c>
      <c r="F86" s="3" t="s">
        <v>628</v>
      </c>
      <c r="G86" s="101" t="s">
        <v>524</v>
      </c>
      <c r="H86" s="101" t="s">
        <v>524</v>
      </c>
      <c r="I86" s="101" t="s">
        <v>524</v>
      </c>
      <c r="J86" s="101" t="s">
        <v>524</v>
      </c>
      <c r="K86" s="219" t="s">
        <v>524</v>
      </c>
      <c r="L86" s="219" t="s">
        <v>524</v>
      </c>
      <c r="M86" s="219" t="s">
        <v>524</v>
      </c>
      <c r="N86" s="220" t="s">
        <v>653</v>
      </c>
      <c r="O86" s="220" t="s">
        <v>653</v>
      </c>
      <c r="P86" s="99"/>
      <c r="Q86" s="99"/>
      <c r="R86" s="99"/>
      <c r="S86" s="99"/>
      <c r="T86" s="99"/>
      <c r="U86" s="99"/>
      <c r="V86" s="99"/>
      <c r="W86" s="99"/>
      <c r="X86" s="99"/>
      <c r="Y86" s="99"/>
      <c r="Z86" s="99"/>
      <c r="AA86" s="99"/>
      <c r="AB86" s="99"/>
      <c r="AC86" s="99"/>
      <c r="AD86" s="99"/>
      <c r="AE86" s="99"/>
      <c r="AF86" s="99"/>
      <c r="AG86" s="99"/>
      <c r="AH86" s="99"/>
    </row>
    <row r="87" spans="3:34">
      <c r="C87" s="3" t="s">
        <v>86</v>
      </c>
      <c r="D87" s="3" t="s">
        <v>148</v>
      </c>
      <c r="E87" s="3" t="s">
        <v>149</v>
      </c>
      <c r="F87" s="3" t="s">
        <v>628</v>
      </c>
      <c r="G87" s="101" t="s">
        <v>524</v>
      </c>
      <c r="H87" s="101" t="s">
        <v>524</v>
      </c>
      <c r="I87" s="101" t="s">
        <v>524</v>
      </c>
      <c r="J87" s="101" t="s">
        <v>524</v>
      </c>
      <c r="K87" s="219" t="s">
        <v>524</v>
      </c>
      <c r="L87" s="219" t="s">
        <v>524</v>
      </c>
      <c r="M87" s="219" t="s">
        <v>524</v>
      </c>
      <c r="N87" s="220" t="s">
        <v>653</v>
      </c>
      <c r="O87" s="220" t="s">
        <v>653</v>
      </c>
      <c r="P87" s="99"/>
      <c r="Q87" s="99"/>
      <c r="R87" s="99"/>
      <c r="S87" s="99"/>
      <c r="T87" s="99"/>
      <c r="U87" s="99"/>
      <c r="V87" s="99"/>
      <c r="W87" s="99"/>
      <c r="X87" s="99"/>
      <c r="Y87" s="99"/>
      <c r="Z87" s="99"/>
      <c r="AA87" s="99"/>
      <c r="AB87" s="99"/>
      <c r="AC87" s="99"/>
      <c r="AD87" s="99"/>
      <c r="AE87" s="99"/>
      <c r="AF87" s="99"/>
      <c r="AG87" s="99"/>
      <c r="AH87" s="99"/>
    </row>
    <row r="88" spans="3:34">
      <c r="C88" s="3" t="s">
        <v>86</v>
      </c>
      <c r="D88" s="3" t="s">
        <v>150</v>
      </c>
      <c r="E88" s="3" t="s">
        <v>151</v>
      </c>
      <c r="F88" s="3" t="s">
        <v>628</v>
      </c>
      <c r="G88" s="101" t="s">
        <v>524</v>
      </c>
      <c r="H88" s="101" t="s">
        <v>524</v>
      </c>
      <c r="I88" s="101" t="s">
        <v>524</v>
      </c>
      <c r="J88" s="101" t="s">
        <v>524</v>
      </c>
      <c r="K88" s="219" t="s">
        <v>524</v>
      </c>
      <c r="L88" s="219" t="s">
        <v>524</v>
      </c>
      <c r="M88" s="219" t="s">
        <v>524</v>
      </c>
      <c r="N88" s="220" t="s">
        <v>653</v>
      </c>
      <c r="O88" s="220" t="s">
        <v>653</v>
      </c>
      <c r="P88" s="99"/>
      <c r="Q88" s="99"/>
      <c r="R88" s="99"/>
      <c r="S88" s="99"/>
      <c r="T88" s="99"/>
      <c r="U88" s="99"/>
      <c r="V88" s="99"/>
      <c r="W88" s="99"/>
      <c r="X88" s="99"/>
      <c r="Y88" s="99"/>
      <c r="Z88" s="99"/>
      <c r="AA88" s="99"/>
      <c r="AB88" s="99"/>
      <c r="AC88" s="99"/>
      <c r="AD88" s="99"/>
      <c r="AE88" s="99"/>
      <c r="AF88" s="99"/>
      <c r="AG88" s="99"/>
      <c r="AH88" s="99"/>
    </row>
    <row r="89" spans="3:34">
      <c r="C89" s="3" t="s">
        <v>86</v>
      </c>
      <c r="D89" s="3" t="s">
        <v>152</v>
      </c>
      <c r="E89" s="3" t="s">
        <v>153</v>
      </c>
      <c r="F89" s="3" t="s">
        <v>628</v>
      </c>
      <c r="G89" s="101" t="s">
        <v>524</v>
      </c>
      <c r="H89" s="101" t="s">
        <v>524</v>
      </c>
      <c r="I89" s="101" t="s">
        <v>524</v>
      </c>
      <c r="J89" s="101" t="s">
        <v>524</v>
      </c>
      <c r="K89" s="219" t="s">
        <v>524</v>
      </c>
      <c r="L89" s="219" t="s">
        <v>524</v>
      </c>
      <c r="M89" s="219" t="s">
        <v>524</v>
      </c>
      <c r="N89" s="220" t="s">
        <v>653</v>
      </c>
      <c r="O89" s="220" t="s">
        <v>653</v>
      </c>
      <c r="P89" s="99"/>
      <c r="Q89" s="99"/>
      <c r="R89" s="99"/>
      <c r="S89" s="99"/>
      <c r="T89" s="99"/>
      <c r="U89" s="99"/>
      <c r="V89" s="99"/>
      <c r="W89" s="99"/>
      <c r="X89" s="99"/>
      <c r="Y89" s="99"/>
      <c r="Z89" s="99"/>
      <c r="AA89" s="99"/>
      <c r="AB89" s="99"/>
      <c r="AC89" s="99"/>
      <c r="AD89" s="99"/>
      <c r="AE89" s="99"/>
      <c r="AF89" s="99"/>
      <c r="AG89" s="99"/>
      <c r="AH89" s="99"/>
    </row>
    <row r="90" spans="3:34">
      <c r="C90" s="3" t="s">
        <v>86</v>
      </c>
      <c r="D90" s="3" t="s">
        <v>154</v>
      </c>
      <c r="E90" s="3" t="s">
        <v>155</v>
      </c>
      <c r="F90" s="3" t="s">
        <v>628</v>
      </c>
      <c r="G90" s="101" t="s">
        <v>524</v>
      </c>
      <c r="H90" s="101" t="s">
        <v>524</v>
      </c>
      <c r="I90" s="101" t="s">
        <v>524</v>
      </c>
      <c r="J90" s="101" t="s">
        <v>524</v>
      </c>
      <c r="K90" s="219" t="s">
        <v>524</v>
      </c>
      <c r="L90" s="219" t="s">
        <v>524</v>
      </c>
      <c r="M90" s="219" t="s">
        <v>524</v>
      </c>
      <c r="N90" s="220" t="s">
        <v>653</v>
      </c>
      <c r="O90" s="220" t="s">
        <v>653</v>
      </c>
      <c r="P90" s="99"/>
      <c r="Q90" s="99"/>
      <c r="R90" s="99"/>
      <c r="S90" s="99"/>
      <c r="T90" s="99"/>
      <c r="U90" s="99"/>
      <c r="V90" s="99"/>
      <c r="W90" s="99"/>
      <c r="X90" s="99"/>
      <c r="Y90" s="99"/>
      <c r="Z90" s="99"/>
      <c r="AA90" s="99"/>
      <c r="AB90" s="99"/>
      <c r="AC90" s="99"/>
      <c r="AD90" s="99"/>
      <c r="AE90" s="99"/>
      <c r="AF90" s="99"/>
      <c r="AG90" s="99"/>
      <c r="AH90" s="99"/>
    </row>
    <row r="91" spans="3:34">
      <c r="C91" s="3" t="s">
        <v>86</v>
      </c>
      <c r="D91" s="3" t="s">
        <v>156</v>
      </c>
      <c r="E91" s="3" t="s">
        <v>157</v>
      </c>
      <c r="F91" s="3" t="s">
        <v>628</v>
      </c>
      <c r="G91" s="101" t="s">
        <v>524</v>
      </c>
      <c r="H91" s="101" t="s">
        <v>524</v>
      </c>
      <c r="I91" s="101" t="s">
        <v>524</v>
      </c>
      <c r="J91" s="101" t="s">
        <v>524</v>
      </c>
      <c r="K91" s="219" t="s">
        <v>524</v>
      </c>
      <c r="L91" s="219" t="s">
        <v>524</v>
      </c>
      <c r="M91" s="219" t="s">
        <v>524</v>
      </c>
      <c r="N91" s="220" t="s">
        <v>653</v>
      </c>
      <c r="O91" s="220" t="s">
        <v>653</v>
      </c>
      <c r="P91" s="99"/>
      <c r="Q91" s="99"/>
      <c r="R91" s="99"/>
      <c r="S91" s="99"/>
      <c r="T91" s="99"/>
      <c r="U91" s="99"/>
      <c r="V91" s="99"/>
      <c r="W91" s="99"/>
      <c r="X91" s="99"/>
      <c r="Y91" s="99"/>
      <c r="Z91" s="99"/>
      <c r="AA91" s="99"/>
      <c r="AB91" s="99"/>
      <c r="AC91" s="99"/>
      <c r="AD91" s="99"/>
      <c r="AE91" s="99"/>
      <c r="AF91" s="99"/>
      <c r="AG91" s="99"/>
      <c r="AH91" s="99"/>
    </row>
    <row r="92" spans="3:34">
      <c r="C92" s="3" t="s">
        <v>86</v>
      </c>
      <c r="D92" s="3" t="s">
        <v>158</v>
      </c>
      <c r="E92" s="3" t="s">
        <v>159</v>
      </c>
      <c r="F92" s="3" t="s">
        <v>628</v>
      </c>
      <c r="G92" s="101" t="s">
        <v>524</v>
      </c>
      <c r="H92" s="101" t="s">
        <v>524</v>
      </c>
      <c r="I92" s="101" t="s">
        <v>524</v>
      </c>
      <c r="J92" s="101" t="s">
        <v>524</v>
      </c>
      <c r="K92" s="219" t="s">
        <v>524</v>
      </c>
      <c r="L92" s="219" t="s">
        <v>524</v>
      </c>
      <c r="M92" s="219" t="s">
        <v>524</v>
      </c>
      <c r="N92" s="220" t="s">
        <v>653</v>
      </c>
      <c r="O92" s="220" t="s">
        <v>653</v>
      </c>
      <c r="P92" s="99"/>
      <c r="Q92" s="99"/>
      <c r="R92" s="99"/>
      <c r="S92" s="99"/>
      <c r="T92" s="99"/>
      <c r="U92" s="99"/>
      <c r="V92" s="99"/>
      <c r="W92" s="99"/>
      <c r="X92" s="99"/>
      <c r="Y92" s="99"/>
      <c r="Z92" s="99"/>
      <c r="AA92" s="99"/>
      <c r="AB92" s="99"/>
      <c r="AC92" s="99"/>
      <c r="AD92" s="99"/>
      <c r="AE92" s="99"/>
      <c r="AF92" s="99"/>
      <c r="AG92" s="99"/>
      <c r="AH92" s="99"/>
    </row>
    <row r="93" spans="3:34">
      <c r="C93" s="3" t="s">
        <v>86</v>
      </c>
      <c r="D93" s="3" t="s">
        <v>160</v>
      </c>
      <c r="E93" s="3" t="s">
        <v>161</v>
      </c>
      <c r="F93" s="3" t="s">
        <v>628</v>
      </c>
      <c r="G93" s="101" t="s">
        <v>524</v>
      </c>
      <c r="H93" s="101" t="s">
        <v>524</v>
      </c>
      <c r="I93" s="101" t="s">
        <v>524</v>
      </c>
      <c r="J93" s="101" t="s">
        <v>524</v>
      </c>
      <c r="K93" s="219" t="s">
        <v>524</v>
      </c>
      <c r="L93" s="219" t="s">
        <v>524</v>
      </c>
      <c r="M93" s="219" t="s">
        <v>524</v>
      </c>
      <c r="N93" s="220" t="s">
        <v>653</v>
      </c>
      <c r="O93" s="220" t="s">
        <v>653</v>
      </c>
      <c r="P93" s="99"/>
      <c r="Q93" s="99"/>
      <c r="R93" s="99"/>
      <c r="S93" s="99"/>
      <c r="T93" s="99"/>
      <c r="U93" s="99"/>
      <c r="V93" s="99"/>
      <c r="W93" s="99"/>
      <c r="X93" s="99"/>
      <c r="Y93" s="99"/>
      <c r="Z93" s="99"/>
      <c r="AA93" s="99"/>
      <c r="AB93" s="99"/>
      <c r="AC93" s="99"/>
      <c r="AD93" s="99"/>
      <c r="AE93" s="99"/>
      <c r="AF93" s="99"/>
      <c r="AG93" s="99"/>
      <c r="AH93" s="99"/>
    </row>
    <row r="94" spans="3:34">
      <c r="C94" s="3" t="s">
        <v>86</v>
      </c>
      <c r="D94" s="3" t="s">
        <v>162</v>
      </c>
      <c r="E94" s="3" t="s">
        <v>163</v>
      </c>
      <c r="F94" s="3" t="s">
        <v>628</v>
      </c>
      <c r="G94" s="101" t="s">
        <v>524</v>
      </c>
      <c r="H94" s="101" t="s">
        <v>524</v>
      </c>
      <c r="I94" s="101" t="s">
        <v>524</v>
      </c>
      <c r="J94" s="101" t="s">
        <v>524</v>
      </c>
      <c r="K94" s="219" t="s">
        <v>524</v>
      </c>
      <c r="L94" s="219" t="s">
        <v>524</v>
      </c>
      <c r="M94" s="219" t="s">
        <v>524</v>
      </c>
      <c r="N94" s="220" t="s">
        <v>653</v>
      </c>
      <c r="O94" s="220" t="s">
        <v>653</v>
      </c>
      <c r="P94" s="99"/>
      <c r="Q94" s="99"/>
      <c r="R94" s="99"/>
      <c r="S94" s="99"/>
      <c r="T94" s="99"/>
      <c r="U94" s="99"/>
      <c r="V94" s="99"/>
      <c r="W94" s="99"/>
      <c r="X94" s="99"/>
      <c r="Y94" s="99"/>
      <c r="Z94" s="99"/>
      <c r="AA94" s="99"/>
      <c r="AB94" s="99"/>
      <c r="AC94" s="99"/>
      <c r="AD94" s="99"/>
      <c r="AE94" s="99"/>
      <c r="AF94" s="99"/>
      <c r="AG94" s="99"/>
      <c r="AH94" s="99"/>
    </row>
    <row r="95" spans="3:34">
      <c r="C95" s="3" t="s">
        <v>86</v>
      </c>
      <c r="D95" s="3" t="s">
        <v>164</v>
      </c>
      <c r="E95" s="3" t="s">
        <v>165</v>
      </c>
      <c r="F95" s="3" t="s">
        <v>628</v>
      </c>
      <c r="G95" s="101" t="s">
        <v>524</v>
      </c>
      <c r="H95" s="101" t="s">
        <v>524</v>
      </c>
      <c r="I95" s="101" t="s">
        <v>524</v>
      </c>
      <c r="J95" s="101" t="s">
        <v>524</v>
      </c>
      <c r="K95" s="219" t="s">
        <v>524</v>
      </c>
      <c r="L95" s="219" t="s">
        <v>524</v>
      </c>
      <c r="M95" s="219" t="s">
        <v>524</v>
      </c>
      <c r="N95" s="220" t="s">
        <v>653</v>
      </c>
      <c r="O95" s="220" t="s">
        <v>653</v>
      </c>
      <c r="P95" s="99"/>
      <c r="Q95" s="99"/>
      <c r="R95" s="99"/>
      <c r="S95" s="99"/>
      <c r="T95" s="99"/>
      <c r="U95" s="99"/>
      <c r="V95" s="99"/>
      <c r="W95" s="99"/>
      <c r="X95" s="99"/>
      <c r="Y95" s="99"/>
      <c r="Z95" s="99"/>
      <c r="AA95" s="99"/>
      <c r="AB95" s="99"/>
      <c r="AC95" s="99"/>
      <c r="AD95" s="99"/>
      <c r="AE95" s="99"/>
      <c r="AF95" s="99"/>
      <c r="AG95" s="99"/>
      <c r="AH95" s="99"/>
    </row>
    <row r="96" spans="3:34">
      <c r="C96" s="3" t="s">
        <v>86</v>
      </c>
      <c r="D96" s="3" t="s">
        <v>166</v>
      </c>
      <c r="E96" s="3" t="s">
        <v>167</v>
      </c>
      <c r="F96" s="3" t="s">
        <v>628</v>
      </c>
      <c r="G96" s="101" t="s">
        <v>524</v>
      </c>
      <c r="H96" s="101" t="s">
        <v>524</v>
      </c>
      <c r="I96" s="101" t="s">
        <v>524</v>
      </c>
      <c r="J96" s="101" t="s">
        <v>524</v>
      </c>
      <c r="K96" s="219" t="s">
        <v>524</v>
      </c>
      <c r="L96" s="219" t="s">
        <v>524</v>
      </c>
      <c r="M96" s="219" t="s">
        <v>524</v>
      </c>
      <c r="N96" s="220" t="s">
        <v>653</v>
      </c>
      <c r="O96" s="220" t="s">
        <v>653</v>
      </c>
      <c r="P96" s="99"/>
      <c r="Q96" s="99"/>
      <c r="R96" s="99"/>
      <c r="S96" s="99"/>
      <c r="T96" s="99"/>
      <c r="U96" s="99"/>
      <c r="V96" s="99"/>
      <c r="W96" s="99"/>
      <c r="X96" s="99"/>
      <c r="Y96" s="99"/>
      <c r="Z96" s="99"/>
      <c r="AA96" s="99"/>
      <c r="AB96" s="99"/>
      <c r="AC96" s="99"/>
      <c r="AD96" s="99"/>
      <c r="AE96" s="99"/>
      <c r="AF96" s="99"/>
      <c r="AG96" s="99"/>
      <c r="AH96" s="99"/>
    </row>
    <row r="97" spans="3:34">
      <c r="C97" s="3" t="s">
        <v>86</v>
      </c>
      <c r="D97" s="3" t="s">
        <v>168</v>
      </c>
      <c r="E97" s="3" t="s">
        <v>169</v>
      </c>
      <c r="F97" s="3" t="s">
        <v>628</v>
      </c>
      <c r="G97" s="101" t="s">
        <v>524</v>
      </c>
      <c r="H97" s="101" t="s">
        <v>524</v>
      </c>
      <c r="I97" s="101" t="s">
        <v>524</v>
      </c>
      <c r="J97" s="101" t="s">
        <v>524</v>
      </c>
      <c r="K97" s="219" t="s">
        <v>524</v>
      </c>
      <c r="L97" s="219" t="s">
        <v>524</v>
      </c>
      <c r="M97" s="219" t="s">
        <v>524</v>
      </c>
      <c r="N97" s="220" t="s">
        <v>653</v>
      </c>
      <c r="O97" s="220" t="s">
        <v>653</v>
      </c>
      <c r="P97" s="99"/>
      <c r="Q97" s="99"/>
      <c r="R97" s="99"/>
      <c r="S97" s="99"/>
      <c r="T97" s="99"/>
      <c r="U97" s="99"/>
      <c r="V97" s="99"/>
      <c r="W97" s="99"/>
      <c r="X97" s="99"/>
      <c r="Y97" s="99"/>
      <c r="Z97" s="99"/>
      <c r="AA97" s="99"/>
      <c r="AB97" s="99"/>
      <c r="AC97" s="99"/>
      <c r="AD97" s="99"/>
      <c r="AE97" s="99"/>
      <c r="AF97" s="99"/>
      <c r="AG97" s="99"/>
      <c r="AH97" s="99"/>
    </row>
    <row r="98" spans="3:34">
      <c r="C98" s="3" t="s">
        <v>86</v>
      </c>
      <c r="D98" s="3" t="s">
        <v>170</v>
      </c>
      <c r="E98" s="3" t="s">
        <v>171</v>
      </c>
      <c r="F98" s="3" t="s">
        <v>628</v>
      </c>
      <c r="G98" s="101" t="s">
        <v>524</v>
      </c>
      <c r="H98" s="101" t="s">
        <v>524</v>
      </c>
      <c r="I98" s="101" t="s">
        <v>524</v>
      </c>
      <c r="J98" s="101" t="s">
        <v>524</v>
      </c>
      <c r="K98" s="219" t="s">
        <v>524</v>
      </c>
      <c r="L98" s="219" t="s">
        <v>524</v>
      </c>
      <c r="M98" s="219" t="s">
        <v>524</v>
      </c>
      <c r="N98" s="220" t="s">
        <v>653</v>
      </c>
      <c r="O98" s="220" t="s">
        <v>653</v>
      </c>
      <c r="P98" s="99"/>
      <c r="Q98" s="99"/>
      <c r="R98" s="99"/>
      <c r="S98" s="99"/>
      <c r="T98" s="99"/>
      <c r="U98" s="99"/>
      <c r="V98" s="99"/>
      <c r="W98" s="99"/>
      <c r="X98" s="99"/>
      <c r="Y98" s="99"/>
      <c r="Z98" s="99"/>
      <c r="AA98" s="99"/>
      <c r="AB98" s="99"/>
      <c r="AC98" s="99"/>
      <c r="AD98" s="99"/>
      <c r="AE98" s="99"/>
      <c r="AF98" s="99"/>
      <c r="AG98" s="99"/>
      <c r="AH98" s="99"/>
    </row>
    <row r="99" spans="3:34">
      <c r="C99" s="3" t="s">
        <v>86</v>
      </c>
      <c r="D99" s="3" t="s">
        <v>172</v>
      </c>
      <c r="E99" s="3" t="s">
        <v>173</v>
      </c>
      <c r="F99" s="3" t="s">
        <v>628</v>
      </c>
      <c r="G99" s="101" t="s">
        <v>524</v>
      </c>
      <c r="H99" s="101" t="s">
        <v>524</v>
      </c>
      <c r="I99" s="101" t="s">
        <v>524</v>
      </c>
      <c r="J99" s="101" t="s">
        <v>524</v>
      </c>
      <c r="K99" s="219" t="s">
        <v>524</v>
      </c>
      <c r="L99" s="219" t="s">
        <v>524</v>
      </c>
      <c r="M99" s="219" t="s">
        <v>524</v>
      </c>
      <c r="N99" s="220" t="s">
        <v>653</v>
      </c>
      <c r="O99" s="220" t="s">
        <v>653</v>
      </c>
      <c r="P99" s="99"/>
      <c r="Q99" s="99"/>
      <c r="R99" s="99"/>
      <c r="S99" s="99"/>
      <c r="T99" s="99"/>
      <c r="U99" s="99"/>
      <c r="V99" s="99"/>
      <c r="W99" s="99"/>
      <c r="X99" s="99"/>
      <c r="Y99" s="99"/>
      <c r="Z99" s="99"/>
      <c r="AA99" s="99"/>
      <c r="AB99" s="99"/>
      <c r="AC99" s="99"/>
      <c r="AD99" s="99"/>
      <c r="AE99" s="99"/>
      <c r="AF99" s="99"/>
      <c r="AG99" s="99"/>
      <c r="AH99" s="99"/>
    </row>
    <row r="100" spans="3:34">
      <c r="C100" s="3" t="s">
        <v>86</v>
      </c>
      <c r="D100" s="3" t="s">
        <v>174</v>
      </c>
      <c r="E100" s="3" t="s">
        <v>175</v>
      </c>
      <c r="F100" s="3" t="s">
        <v>628</v>
      </c>
      <c r="G100" s="101" t="s">
        <v>524</v>
      </c>
      <c r="H100" s="101" t="s">
        <v>524</v>
      </c>
      <c r="I100" s="101" t="s">
        <v>524</v>
      </c>
      <c r="J100" s="101" t="s">
        <v>524</v>
      </c>
      <c r="K100" s="219" t="s">
        <v>524</v>
      </c>
      <c r="L100" s="219" t="s">
        <v>524</v>
      </c>
      <c r="M100" s="219" t="s">
        <v>524</v>
      </c>
      <c r="N100" s="220" t="s">
        <v>653</v>
      </c>
      <c r="O100" s="220" t="s">
        <v>653</v>
      </c>
      <c r="P100" s="99"/>
      <c r="Q100" s="99"/>
      <c r="R100" s="99"/>
      <c r="S100" s="99"/>
      <c r="T100" s="99"/>
      <c r="U100" s="99"/>
      <c r="V100" s="99"/>
      <c r="W100" s="99"/>
      <c r="X100" s="99"/>
      <c r="Y100" s="99"/>
      <c r="Z100" s="99"/>
      <c r="AA100" s="99"/>
      <c r="AB100" s="99"/>
      <c r="AC100" s="99"/>
      <c r="AD100" s="99"/>
      <c r="AE100" s="99"/>
      <c r="AF100" s="99"/>
      <c r="AG100" s="99"/>
      <c r="AH100" s="99"/>
    </row>
    <row r="101" spans="3:34">
      <c r="C101" s="3" t="s">
        <v>86</v>
      </c>
      <c r="D101" s="3" t="s">
        <v>176</v>
      </c>
      <c r="E101" s="3" t="s">
        <v>177</v>
      </c>
      <c r="F101" s="3" t="s">
        <v>628</v>
      </c>
      <c r="G101" s="101" t="s">
        <v>524</v>
      </c>
      <c r="H101" s="101" t="s">
        <v>524</v>
      </c>
      <c r="I101" s="101" t="s">
        <v>524</v>
      </c>
      <c r="J101" s="101" t="s">
        <v>524</v>
      </c>
      <c r="K101" s="219" t="s">
        <v>524</v>
      </c>
      <c r="L101" s="219" t="s">
        <v>524</v>
      </c>
      <c r="M101" s="219" t="s">
        <v>524</v>
      </c>
      <c r="N101" s="220" t="s">
        <v>653</v>
      </c>
      <c r="O101" s="220" t="s">
        <v>653</v>
      </c>
      <c r="P101" s="99"/>
      <c r="Q101" s="99"/>
      <c r="R101" s="99"/>
      <c r="S101" s="99"/>
      <c r="T101" s="99"/>
      <c r="U101" s="99"/>
      <c r="V101" s="99"/>
      <c r="W101" s="99"/>
      <c r="X101" s="99"/>
      <c r="Y101" s="99"/>
      <c r="Z101" s="99"/>
      <c r="AA101" s="99"/>
      <c r="AB101" s="99"/>
      <c r="AC101" s="99"/>
      <c r="AD101" s="99"/>
      <c r="AE101" s="99"/>
      <c r="AF101" s="99"/>
      <c r="AG101" s="99"/>
      <c r="AH101" s="99"/>
    </row>
    <row r="102" spans="3:34">
      <c r="C102" s="3" t="s">
        <v>86</v>
      </c>
      <c r="D102" s="3" t="s">
        <v>178</v>
      </c>
      <c r="E102" s="3" t="s">
        <v>179</v>
      </c>
      <c r="F102" s="3" t="s">
        <v>628</v>
      </c>
      <c r="G102" s="101" t="s">
        <v>524</v>
      </c>
      <c r="H102" s="101" t="s">
        <v>524</v>
      </c>
      <c r="I102" s="101" t="s">
        <v>524</v>
      </c>
      <c r="J102" s="101" t="s">
        <v>524</v>
      </c>
      <c r="K102" s="219" t="s">
        <v>524</v>
      </c>
      <c r="L102" s="219" t="s">
        <v>524</v>
      </c>
      <c r="M102" s="219" t="s">
        <v>524</v>
      </c>
      <c r="N102" s="220" t="s">
        <v>653</v>
      </c>
      <c r="O102" s="220" t="s">
        <v>653</v>
      </c>
      <c r="P102" s="99"/>
      <c r="Q102" s="99"/>
      <c r="R102" s="99"/>
      <c r="S102" s="99"/>
      <c r="T102" s="99"/>
      <c r="U102" s="99"/>
      <c r="V102" s="99"/>
      <c r="W102" s="99"/>
      <c r="X102" s="99"/>
      <c r="Y102" s="99"/>
      <c r="Z102" s="99"/>
      <c r="AA102" s="99"/>
      <c r="AB102" s="99"/>
      <c r="AC102" s="99"/>
      <c r="AD102" s="99"/>
      <c r="AE102" s="99"/>
      <c r="AF102" s="99"/>
      <c r="AG102" s="99"/>
      <c r="AH102" s="99"/>
    </row>
    <row r="103" spans="3:34">
      <c r="C103" s="3" t="s">
        <v>86</v>
      </c>
      <c r="D103" s="3" t="s">
        <v>180</v>
      </c>
      <c r="E103" s="3" t="s">
        <v>181</v>
      </c>
      <c r="F103" s="3" t="s">
        <v>628</v>
      </c>
      <c r="G103" s="101" t="s">
        <v>524</v>
      </c>
      <c r="H103" s="101" t="s">
        <v>524</v>
      </c>
      <c r="I103" s="101" t="s">
        <v>524</v>
      </c>
      <c r="J103" s="101" t="s">
        <v>524</v>
      </c>
      <c r="K103" s="219" t="s">
        <v>524</v>
      </c>
      <c r="L103" s="219" t="s">
        <v>524</v>
      </c>
      <c r="M103" s="219" t="s">
        <v>524</v>
      </c>
      <c r="N103" s="220" t="s">
        <v>653</v>
      </c>
      <c r="O103" s="220" t="s">
        <v>653</v>
      </c>
      <c r="P103" s="99"/>
      <c r="Q103" s="99"/>
      <c r="R103" s="99"/>
      <c r="S103" s="99"/>
      <c r="T103" s="99"/>
      <c r="U103" s="99"/>
      <c r="V103" s="99"/>
      <c r="W103" s="99"/>
      <c r="X103" s="99"/>
      <c r="Y103" s="99"/>
      <c r="Z103" s="99"/>
      <c r="AA103" s="99"/>
      <c r="AB103" s="99"/>
      <c r="AC103" s="99"/>
      <c r="AD103" s="99"/>
      <c r="AE103" s="99"/>
      <c r="AF103" s="99"/>
      <c r="AG103" s="99"/>
      <c r="AH103" s="99"/>
    </row>
    <row r="104" spans="3:34">
      <c r="C104" s="3" t="s">
        <v>86</v>
      </c>
      <c r="D104" s="3" t="s">
        <v>182</v>
      </c>
      <c r="E104" s="3" t="s">
        <v>183</v>
      </c>
      <c r="F104" s="3" t="s">
        <v>628</v>
      </c>
      <c r="G104" s="101" t="s">
        <v>524</v>
      </c>
      <c r="H104" s="101" t="s">
        <v>524</v>
      </c>
      <c r="I104" s="101" t="s">
        <v>524</v>
      </c>
      <c r="J104" s="101" t="s">
        <v>524</v>
      </c>
      <c r="K104" s="219" t="s">
        <v>524</v>
      </c>
      <c r="L104" s="219" t="s">
        <v>524</v>
      </c>
      <c r="M104" s="219" t="s">
        <v>524</v>
      </c>
      <c r="N104" s="220" t="s">
        <v>653</v>
      </c>
      <c r="O104" s="220" t="s">
        <v>653</v>
      </c>
      <c r="P104" s="99"/>
      <c r="Q104" s="99"/>
      <c r="R104" s="99"/>
      <c r="S104" s="99"/>
      <c r="T104" s="99"/>
      <c r="U104" s="99"/>
      <c r="V104" s="99"/>
      <c r="W104" s="99"/>
      <c r="X104" s="99"/>
      <c r="Y104" s="99"/>
      <c r="Z104" s="99"/>
      <c r="AA104" s="99"/>
      <c r="AB104" s="99"/>
      <c r="AC104" s="99"/>
      <c r="AD104" s="99"/>
      <c r="AE104" s="99"/>
      <c r="AF104" s="99"/>
      <c r="AG104" s="99"/>
      <c r="AH104" s="99"/>
    </row>
    <row r="105" spans="3:34">
      <c r="C105" s="3" t="s">
        <v>86</v>
      </c>
      <c r="D105" s="3" t="s">
        <v>184</v>
      </c>
      <c r="E105" s="3" t="s">
        <v>185</v>
      </c>
      <c r="F105" s="3" t="s">
        <v>628</v>
      </c>
      <c r="G105" s="101" t="s">
        <v>524</v>
      </c>
      <c r="H105" s="101" t="s">
        <v>524</v>
      </c>
      <c r="I105" s="101" t="s">
        <v>524</v>
      </c>
      <c r="J105" s="101" t="s">
        <v>524</v>
      </c>
      <c r="K105" s="219" t="s">
        <v>524</v>
      </c>
      <c r="L105" s="219" t="s">
        <v>524</v>
      </c>
      <c r="M105" s="219" t="s">
        <v>524</v>
      </c>
      <c r="N105" s="220" t="s">
        <v>653</v>
      </c>
      <c r="O105" s="220" t="s">
        <v>653</v>
      </c>
      <c r="P105" s="99"/>
      <c r="Q105" s="99"/>
      <c r="R105" s="99"/>
      <c r="S105" s="99"/>
      <c r="T105" s="99"/>
      <c r="U105" s="99"/>
      <c r="V105" s="99"/>
      <c r="W105" s="99"/>
      <c r="X105" s="99"/>
      <c r="Y105" s="99"/>
      <c r="Z105" s="99"/>
      <c r="AA105" s="99"/>
      <c r="AB105" s="99"/>
      <c r="AC105" s="99"/>
      <c r="AD105" s="99"/>
      <c r="AE105" s="99"/>
      <c r="AF105" s="99"/>
      <c r="AG105" s="99"/>
      <c r="AH105" s="99"/>
    </row>
    <row r="106" spans="3:34">
      <c r="C106" s="3" t="s">
        <v>86</v>
      </c>
      <c r="D106" s="3" t="s">
        <v>186</v>
      </c>
      <c r="E106" s="3" t="s">
        <v>187</v>
      </c>
      <c r="F106" s="3" t="s">
        <v>628</v>
      </c>
      <c r="G106" s="101" t="s">
        <v>524</v>
      </c>
      <c r="H106" s="101" t="s">
        <v>524</v>
      </c>
      <c r="I106" s="101" t="s">
        <v>524</v>
      </c>
      <c r="J106" s="101" t="s">
        <v>524</v>
      </c>
      <c r="K106" s="219" t="s">
        <v>524</v>
      </c>
      <c r="L106" s="219" t="s">
        <v>524</v>
      </c>
      <c r="M106" s="219" t="s">
        <v>524</v>
      </c>
      <c r="N106" s="220" t="s">
        <v>653</v>
      </c>
      <c r="O106" s="220" t="s">
        <v>653</v>
      </c>
      <c r="P106" s="99"/>
      <c r="Q106" s="99"/>
      <c r="R106" s="99"/>
      <c r="S106" s="99"/>
      <c r="T106" s="99"/>
      <c r="U106" s="99"/>
      <c r="V106" s="99"/>
      <c r="W106" s="99"/>
      <c r="X106" s="99"/>
      <c r="Y106" s="99"/>
      <c r="Z106" s="99"/>
      <c r="AA106" s="99"/>
      <c r="AB106" s="99"/>
      <c r="AC106" s="99"/>
      <c r="AD106" s="99"/>
      <c r="AE106" s="99"/>
      <c r="AF106" s="99"/>
      <c r="AG106" s="99"/>
      <c r="AH106" s="99"/>
    </row>
    <row r="107" spans="3:34">
      <c r="C107" s="3" t="s">
        <v>86</v>
      </c>
      <c r="D107" s="3" t="s">
        <v>188</v>
      </c>
      <c r="E107" s="3" t="s">
        <v>189</v>
      </c>
      <c r="F107" s="3" t="s">
        <v>628</v>
      </c>
      <c r="G107" s="101" t="s">
        <v>524</v>
      </c>
      <c r="H107" s="101" t="s">
        <v>524</v>
      </c>
      <c r="I107" s="101" t="s">
        <v>524</v>
      </c>
      <c r="J107" s="101" t="s">
        <v>524</v>
      </c>
      <c r="K107" s="219" t="s">
        <v>524</v>
      </c>
      <c r="L107" s="219" t="s">
        <v>524</v>
      </c>
      <c r="M107" s="219" t="s">
        <v>524</v>
      </c>
      <c r="N107" s="220" t="s">
        <v>653</v>
      </c>
      <c r="O107" s="220" t="s">
        <v>653</v>
      </c>
      <c r="P107" s="99"/>
      <c r="Q107" s="99"/>
      <c r="R107" s="99"/>
      <c r="S107" s="99"/>
      <c r="T107" s="99"/>
      <c r="U107" s="99"/>
      <c r="V107" s="99"/>
      <c r="W107" s="99"/>
      <c r="X107" s="99"/>
      <c r="Y107" s="99"/>
      <c r="Z107" s="99"/>
      <c r="AA107" s="99"/>
      <c r="AB107" s="99"/>
      <c r="AC107" s="99"/>
      <c r="AD107" s="99"/>
      <c r="AE107" s="99"/>
      <c r="AF107" s="99"/>
      <c r="AG107" s="99"/>
      <c r="AH107" s="99"/>
    </row>
    <row r="108" spans="3:34">
      <c r="C108" s="3" t="s">
        <v>86</v>
      </c>
      <c r="D108" s="3" t="s">
        <v>190</v>
      </c>
      <c r="E108" s="3" t="s">
        <v>191</v>
      </c>
      <c r="F108" s="3" t="s">
        <v>628</v>
      </c>
      <c r="G108" s="101" t="s">
        <v>524</v>
      </c>
      <c r="H108" s="101" t="s">
        <v>524</v>
      </c>
      <c r="I108" s="101" t="s">
        <v>524</v>
      </c>
      <c r="J108" s="101" t="s">
        <v>524</v>
      </c>
      <c r="K108" s="219" t="s">
        <v>524</v>
      </c>
      <c r="L108" s="219" t="s">
        <v>524</v>
      </c>
      <c r="M108" s="219" t="s">
        <v>524</v>
      </c>
      <c r="N108" s="220" t="s">
        <v>653</v>
      </c>
      <c r="O108" s="220" t="s">
        <v>653</v>
      </c>
      <c r="P108" s="99"/>
      <c r="Q108" s="99"/>
      <c r="R108" s="99"/>
      <c r="S108" s="99"/>
      <c r="T108" s="99"/>
      <c r="U108" s="99"/>
      <c r="V108" s="99"/>
      <c r="W108" s="99"/>
      <c r="X108" s="99"/>
      <c r="Y108" s="99"/>
      <c r="Z108" s="99"/>
      <c r="AA108" s="99"/>
      <c r="AB108" s="99"/>
      <c r="AC108" s="99"/>
      <c r="AD108" s="99"/>
      <c r="AE108" s="99"/>
      <c r="AF108" s="99"/>
      <c r="AG108" s="99"/>
      <c r="AH108" s="99"/>
    </row>
    <row r="109" spans="3:34">
      <c r="C109" s="3" t="s">
        <v>86</v>
      </c>
      <c r="D109" s="3" t="s">
        <v>192</v>
      </c>
      <c r="E109" s="3" t="s">
        <v>193</v>
      </c>
      <c r="F109" s="3" t="s">
        <v>628</v>
      </c>
      <c r="G109" s="101" t="s">
        <v>524</v>
      </c>
      <c r="H109" s="101" t="s">
        <v>524</v>
      </c>
      <c r="I109" s="101" t="s">
        <v>524</v>
      </c>
      <c r="J109" s="101" t="s">
        <v>524</v>
      </c>
      <c r="K109" s="219" t="s">
        <v>524</v>
      </c>
      <c r="L109" s="219" t="s">
        <v>524</v>
      </c>
      <c r="M109" s="219" t="s">
        <v>524</v>
      </c>
      <c r="N109" s="220" t="s">
        <v>653</v>
      </c>
      <c r="O109" s="220" t="s">
        <v>653</v>
      </c>
      <c r="P109" s="99"/>
      <c r="Q109" s="99"/>
      <c r="R109" s="99"/>
      <c r="S109" s="99"/>
      <c r="T109" s="99"/>
      <c r="U109" s="99"/>
      <c r="V109" s="99"/>
      <c r="W109" s="99"/>
      <c r="X109" s="99"/>
      <c r="Y109" s="99"/>
      <c r="Z109" s="99"/>
      <c r="AA109" s="99"/>
      <c r="AB109" s="99"/>
      <c r="AC109" s="99"/>
      <c r="AD109" s="99"/>
      <c r="AE109" s="99"/>
      <c r="AF109" s="99"/>
      <c r="AG109" s="99"/>
      <c r="AH109" s="99"/>
    </row>
    <row r="110" spans="3:34">
      <c r="C110" s="3" t="s">
        <v>86</v>
      </c>
      <c r="D110" s="3" t="s">
        <v>194</v>
      </c>
      <c r="E110" s="3" t="s">
        <v>195</v>
      </c>
      <c r="F110" s="3" t="s">
        <v>628</v>
      </c>
      <c r="G110" s="101" t="s">
        <v>524</v>
      </c>
      <c r="H110" s="101" t="s">
        <v>524</v>
      </c>
      <c r="I110" s="101" t="s">
        <v>524</v>
      </c>
      <c r="J110" s="101" t="s">
        <v>524</v>
      </c>
      <c r="K110" s="219" t="s">
        <v>524</v>
      </c>
      <c r="L110" s="219" t="s">
        <v>524</v>
      </c>
      <c r="M110" s="219" t="s">
        <v>524</v>
      </c>
      <c r="N110" s="220" t="s">
        <v>653</v>
      </c>
      <c r="O110" s="220">
        <v>15</v>
      </c>
      <c r="P110" s="99"/>
      <c r="Q110" s="99"/>
      <c r="R110" s="99"/>
      <c r="S110" s="99"/>
      <c r="T110" s="99"/>
      <c r="U110" s="99"/>
      <c r="V110" s="99"/>
      <c r="W110" s="99"/>
      <c r="X110" s="99"/>
      <c r="Y110" s="99"/>
      <c r="Z110" s="99"/>
      <c r="AA110" s="99"/>
      <c r="AB110" s="99"/>
      <c r="AC110" s="99"/>
      <c r="AD110" s="99"/>
      <c r="AE110" s="99"/>
      <c r="AF110" s="99"/>
      <c r="AG110" s="99"/>
      <c r="AH110" s="99"/>
    </row>
    <row r="111" spans="3:34">
      <c r="C111" s="3" t="s">
        <v>86</v>
      </c>
      <c r="D111" s="3" t="s">
        <v>196</v>
      </c>
      <c r="E111" s="3" t="s">
        <v>197</v>
      </c>
      <c r="F111" s="3" t="s">
        <v>628</v>
      </c>
      <c r="G111" s="101" t="s">
        <v>524</v>
      </c>
      <c r="H111" s="101" t="s">
        <v>524</v>
      </c>
      <c r="I111" s="101" t="s">
        <v>524</v>
      </c>
      <c r="J111" s="101" t="s">
        <v>524</v>
      </c>
      <c r="K111" s="219" t="s">
        <v>524</v>
      </c>
      <c r="L111" s="219" t="s">
        <v>524</v>
      </c>
      <c r="M111" s="219" t="s">
        <v>524</v>
      </c>
      <c r="N111" s="220" t="s">
        <v>653</v>
      </c>
      <c r="O111" s="220" t="s">
        <v>653</v>
      </c>
      <c r="P111" s="99"/>
      <c r="Q111" s="99"/>
      <c r="R111" s="99"/>
      <c r="S111" s="99"/>
      <c r="T111" s="99"/>
      <c r="U111" s="99"/>
      <c r="V111" s="99"/>
      <c r="W111" s="99"/>
      <c r="X111" s="99"/>
      <c r="Y111" s="99"/>
      <c r="Z111" s="99"/>
      <c r="AA111" s="99"/>
      <c r="AB111" s="99"/>
      <c r="AC111" s="99"/>
      <c r="AD111" s="99"/>
      <c r="AE111" s="99"/>
      <c r="AF111" s="99"/>
      <c r="AG111" s="99"/>
      <c r="AH111" s="99"/>
    </row>
    <row r="112" spans="3:34">
      <c r="C112" s="3" t="s">
        <v>86</v>
      </c>
      <c r="D112" s="3" t="s">
        <v>198</v>
      </c>
      <c r="E112" s="3" t="s">
        <v>199</v>
      </c>
      <c r="F112" s="3" t="s">
        <v>628</v>
      </c>
      <c r="G112" s="101" t="s">
        <v>524</v>
      </c>
      <c r="H112" s="101" t="s">
        <v>524</v>
      </c>
      <c r="I112" s="101" t="s">
        <v>524</v>
      </c>
      <c r="J112" s="101" t="s">
        <v>524</v>
      </c>
      <c r="K112" s="219" t="s">
        <v>524</v>
      </c>
      <c r="L112" s="219" t="s">
        <v>524</v>
      </c>
      <c r="M112" s="219" t="s">
        <v>524</v>
      </c>
      <c r="N112" s="220" t="s">
        <v>653</v>
      </c>
      <c r="O112" s="220" t="s">
        <v>653</v>
      </c>
      <c r="P112" s="99"/>
      <c r="Q112" s="99"/>
      <c r="R112" s="99"/>
      <c r="S112" s="99"/>
      <c r="T112" s="99"/>
      <c r="U112" s="99"/>
      <c r="V112" s="99"/>
      <c r="W112" s="99"/>
      <c r="X112" s="99"/>
      <c r="Y112" s="99"/>
      <c r="Z112" s="99"/>
      <c r="AA112" s="99"/>
      <c r="AB112" s="99"/>
      <c r="AC112" s="99"/>
      <c r="AD112" s="99"/>
      <c r="AE112" s="99"/>
      <c r="AF112" s="99"/>
      <c r="AG112" s="99"/>
      <c r="AH112" s="99"/>
    </row>
    <row r="113" spans="3:34">
      <c r="C113" s="3" t="s">
        <v>86</v>
      </c>
      <c r="D113" s="3" t="s">
        <v>200</v>
      </c>
      <c r="E113" s="3" t="s">
        <v>201</v>
      </c>
      <c r="F113" s="3" t="s">
        <v>628</v>
      </c>
      <c r="G113" s="101" t="s">
        <v>524</v>
      </c>
      <c r="H113" s="101" t="s">
        <v>524</v>
      </c>
      <c r="I113" s="101" t="s">
        <v>524</v>
      </c>
      <c r="J113" s="101" t="s">
        <v>524</v>
      </c>
      <c r="K113" s="219" t="s">
        <v>524</v>
      </c>
      <c r="L113" s="219" t="s">
        <v>524</v>
      </c>
      <c r="M113" s="219" t="s">
        <v>524</v>
      </c>
      <c r="N113" s="220" t="s">
        <v>653</v>
      </c>
      <c r="O113" s="220" t="s">
        <v>653</v>
      </c>
      <c r="P113" s="99"/>
      <c r="Q113" s="99"/>
      <c r="R113" s="99"/>
      <c r="S113" s="99"/>
      <c r="T113" s="99"/>
      <c r="U113" s="99"/>
      <c r="V113" s="99"/>
      <c r="W113" s="99"/>
      <c r="X113" s="99"/>
      <c r="Y113" s="99"/>
      <c r="Z113" s="99"/>
      <c r="AA113" s="99"/>
      <c r="AB113" s="99"/>
      <c r="AC113" s="99"/>
      <c r="AD113" s="99"/>
      <c r="AE113" s="99"/>
      <c r="AF113" s="99"/>
      <c r="AG113" s="99"/>
      <c r="AH113" s="99"/>
    </row>
    <row r="114" spans="3:34">
      <c r="C114" s="3" t="s">
        <v>86</v>
      </c>
      <c r="D114" s="3" t="s">
        <v>202</v>
      </c>
      <c r="E114" s="3" t="s">
        <v>203</v>
      </c>
      <c r="F114" s="3" t="s">
        <v>628</v>
      </c>
      <c r="G114" s="101" t="s">
        <v>524</v>
      </c>
      <c r="H114" s="101" t="s">
        <v>524</v>
      </c>
      <c r="I114" s="101" t="s">
        <v>524</v>
      </c>
      <c r="J114" s="101" t="s">
        <v>524</v>
      </c>
      <c r="K114" s="219" t="s">
        <v>524</v>
      </c>
      <c r="L114" s="219" t="s">
        <v>524</v>
      </c>
      <c r="M114" s="219" t="s">
        <v>524</v>
      </c>
      <c r="N114" s="220" t="s">
        <v>653</v>
      </c>
      <c r="O114" s="220" t="s">
        <v>653</v>
      </c>
      <c r="P114" s="99"/>
      <c r="Q114" s="99"/>
      <c r="R114" s="99"/>
      <c r="S114" s="99"/>
      <c r="T114" s="99"/>
      <c r="U114" s="99"/>
      <c r="V114" s="99"/>
      <c r="W114" s="99"/>
      <c r="X114" s="99"/>
      <c r="Y114" s="99"/>
      <c r="Z114" s="99"/>
      <c r="AA114" s="99"/>
      <c r="AB114" s="99"/>
      <c r="AC114" s="99"/>
      <c r="AD114" s="99"/>
      <c r="AE114" s="99"/>
      <c r="AF114" s="99"/>
      <c r="AG114" s="99"/>
      <c r="AH114" s="99"/>
    </row>
    <row r="115" spans="3:34">
      <c r="C115" s="3" t="s">
        <v>86</v>
      </c>
      <c r="D115" s="3" t="s">
        <v>204</v>
      </c>
      <c r="E115" s="3" t="s">
        <v>205</v>
      </c>
      <c r="F115" s="3" t="s">
        <v>628</v>
      </c>
      <c r="G115" s="101" t="s">
        <v>524</v>
      </c>
      <c r="H115" s="101" t="s">
        <v>524</v>
      </c>
      <c r="I115" s="101" t="s">
        <v>524</v>
      </c>
      <c r="J115" s="101" t="s">
        <v>524</v>
      </c>
      <c r="K115" s="219" t="s">
        <v>524</v>
      </c>
      <c r="L115" s="219" t="s">
        <v>524</v>
      </c>
      <c r="M115" s="219" t="s">
        <v>524</v>
      </c>
      <c r="N115" s="220" t="s">
        <v>653</v>
      </c>
      <c r="O115" s="220" t="s">
        <v>653</v>
      </c>
      <c r="P115" s="99"/>
      <c r="Q115" s="99"/>
      <c r="R115" s="99"/>
      <c r="S115" s="99"/>
      <c r="T115" s="99"/>
      <c r="U115" s="99"/>
      <c r="V115" s="99"/>
      <c r="W115" s="99"/>
      <c r="X115" s="99"/>
      <c r="Y115" s="99"/>
      <c r="Z115" s="99"/>
      <c r="AA115" s="99"/>
      <c r="AB115" s="99"/>
      <c r="AC115" s="99"/>
      <c r="AD115" s="99"/>
      <c r="AE115" s="99"/>
      <c r="AF115" s="99"/>
      <c r="AG115" s="99"/>
      <c r="AH115" s="99"/>
    </row>
    <row r="116" spans="3:34">
      <c r="C116" s="3" t="s">
        <v>86</v>
      </c>
      <c r="D116" s="3" t="s">
        <v>206</v>
      </c>
      <c r="E116" s="3" t="s">
        <v>207</v>
      </c>
      <c r="F116" s="3" t="s">
        <v>628</v>
      </c>
      <c r="G116" s="101" t="s">
        <v>524</v>
      </c>
      <c r="H116" s="101" t="s">
        <v>524</v>
      </c>
      <c r="I116" s="101" t="s">
        <v>524</v>
      </c>
      <c r="J116" s="101" t="s">
        <v>524</v>
      </c>
      <c r="K116" s="219" t="s">
        <v>524</v>
      </c>
      <c r="L116" s="219" t="s">
        <v>524</v>
      </c>
      <c r="M116" s="219" t="s">
        <v>524</v>
      </c>
      <c r="N116" s="220" t="s">
        <v>653</v>
      </c>
      <c r="O116" s="220" t="s">
        <v>653</v>
      </c>
      <c r="P116" s="99"/>
      <c r="Q116" s="99"/>
      <c r="R116" s="99"/>
      <c r="S116" s="99"/>
      <c r="T116" s="99"/>
      <c r="U116" s="99"/>
      <c r="V116" s="99"/>
      <c r="W116" s="99"/>
      <c r="X116" s="99"/>
      <c r="Y116" s="99"/>
      <c r="Z116" s="99"/>
      <c r="AA116" s="99"/>
      <c r="AB116" s="99"/>
      <c r="AC116" s="99"/>
      <c r="AD116" s="99"/>
      <c r="AE116" s="99"/>
      <c r="AF116" s="99"/>
      <c r="AG116" s="99"/>
      <c r="AH116" s="99"/>
    </row>
    <row r="117" spans="3:34">
      <c r="C117" s="3" t="s">
        <v>86</v>
      </c>
      <c r="D117" s="3" t="s">
        <v>208</v>
      </c>
      <c r="E117" s="3" t="s">
        <v>209</v>
      </c>
      <c r="F117" s="3" t="s">
        <v>628</v>
      </c>
      <c r="G117" s="101" t="s">
        <v>524</v>
      </c>
      <c r="H117" s="101" t="s">
        <v>524</v>
      </c>
      <c r="I117" s="101" t="s">
        <v>524</v>
      </c>
      <c r="J117" s="101" t="s">
        <v>524</v>
      </c>
      <c r="K117" s="219" t="s">
        <v>524</v>
      </c>
      <c r="L117" s="219" t="s">
        <v>524</v>
      </c>
      <c r="M117" s="219" t="s">
        <v>524</v>
      </c>
      <c r="N117" s="220" t="s">
        <v>653</v>
      </c>
      <c r="O117" s="220" t="s">
        <v>653</v>
      </c>
      <c r="P117" s="99"/>
      <c r="Q117" s="99"/>
      <c r="R117" s="99"/>
      <c r="S117" s="99"/>
      <c r="T117" s="99"/>
      <c r="U117" s="99"/>
      <c r="V117" s="99"/>
      <c r="W117" s="99"/>
      <c r="X117" s="99"/>
      <c r="Y117" s="99"/>
      <c r="Z117" s="99"/>
      <c r="AA117" s="99"/>
      <c r="AB117" s="99"/>
      <c r="AC117" s="99"/>
      <c r="AD117" s="99"/>
      <c r="AE117" s="99"/>
      <c r="AF117" s="99"/>
      <c r="AG117" s="99"/>
      <c r="AH117" s="99"/>
    </row>
    <row r="118" spans="3:34">
      <c r="C118" s="3" t="s">
        <v>86</v>
      </c>
      <c r="D118" s="3" t="s">
        <v>210</v>
      </c>
      <c r="E118" s="3" t="s">
        <v>211</v>
      </c>
      <c r="F118" s="3" t="s">
        <v>628</v>
      </c>
      <c r="G118" s="101" t="s">
        <v>524</v>
      </c>
      <c r="H118" s="101" t="s">
        <v>524</v>
      </c>
      <c r="I118" s="101" t="s">
        <v>524</v>
      </c>
      <c r="J118" s="101" t="s">
        <v>524</v>
      </c>
      <c r="K118" s="219" t="s">
        <v>524</v>
      </c>
      <c r="L118" s="219" t="s">
        <v>524</v>
      </c>
      <c r="M118" s="219" t="s">
        <v>524</v>
      </c>
      <c r="N118" s="220" t="s">
        <v>653</v>
      </c>
      <c r="O118" s="220" t="s">
        <v>653</v>
      </c>
      <c r="P118" s="99"/>
      <c r="Q118" s="99"/>
      <c r="R118" s="99"/>
      <c r="S118" s="99"/>
      <c r="T118" s="99"/>
      <c r="U118" s="99"/>
      <c r="V118" s="99"/>
      <c r="W118" s="99"/>
      <c r="X118" s="99"/>
      <c r="Y118" s="99"/>
      <c r="Z118" s="99"/>
      <c r="AA118" s="99"/>
      <c r="AB118" s="99"/>
      <c r="AC118" s="99"/>
      <c r="AD118" s="99"/>
      <c r="AE118" s="99"/>
      <c r="AF118" s="99"/>
      <c r="AG118" s="99"/>
      <c r="AH118" s="99"/>
    </row>
    <row r="119" spans="3:34">
      <c r="C119" s="3" t="s">
        <v>86</v>
      </c>
      <c r="D119" s="3" t="s">
        <v>212</v>
      </c>
      <c r="E119" s="3" t="s">
        <v>213</v>
      </c>
      <c r="F119" s="3" t="s">
        <v>628</v>
      </c>
      <c r="G119" s="101" t="s">
        <v>524</v>
      </c>
      <c r="H119" s="101" t="s">
        <v>524</v>
      </c>
      <c r="I119" s="101" t="s">
        <v>524</v>
      </c>
      <c r="J119" s="101" t="s">
        <v>524</v>
      </c>
      <c r="K119" s="219" t="s">
        <v>524</v>
      </c>
      <c r="L119" s="219" t="s">
        <v>524</v>
      </c>
      <c r="M119" s="219" t="s">
        <v>524</v>
      </c>
      <c r="N119" s="220" t="s">
        <v>653</v>
      </c>
      <c r="O119" s="220" t="s">
        <v>653</v>
      </c>
      <c r="P119" s="99"/>
      <c r="Q119" s="99"/>
      <c r="R119" s="99"/>
      <c r="S119" s="99"/>
      <c r="T119" s="99"/>
      <c r="U119" s="99"/>
      <c r="V119" s="99"/>
      <c r="W119" s="99"/>
      <c r="X119" s="99"/>
      <c r="Y119" s="99"/>
      <c r="Z119" s="99"/>
      <c r="AA119" s="99"/>
      <c r="AB119" s="99"/>
      <c r="AC119" s="99"/>
      <c r="AD119" s="99"/>
      <c r="AE119" s="99"/>
      <c r="AF119" s="99"/>
      <c r="AG119" s="99"/>
      <c r="AH119" s="99"/>
    </row>
    <row r="120" spans="3:34">
      <c r="C120" s="3" t="s">
        <v>86</v>
      </c>
      <c r="D120" s="3" t="s">
        <v>214</v>
      </c>
      <c r="E120" s="3" t="s">
        <v>215</v>
      </c>
      <c r="F120" s="3" t="s">
        <v>628</v>
      </c>
      <c r="G120" s="101" t="s">
        <v>524</v>
      </c>
      <c r="H120" s="101" t="s">
        <v>524</v>
      </c>
      <c r="I120" s="101" t="s">
        <v>524</v>
      </c>
      <c r="J120" s="101" t="s">
        <v>524</v>
      </c>
      <c r="K120" s="219" t="s">
        <v>524</v>
      </c>
      <c r="L120" s="219" t="s">
        <v>524</v>
      </c>
      <c r="M120" s="219" t="s">
        <v>524</v>
      </c>
      <c r="N120" s="220" t="s">
        <v>653</v>
      </c>
      <c r="O120" s="220" t="s">
        <v>653</v>
      </c>
      <c r="P120" s="99"/>
      <c r="Q120" s="99"/>
      <c r="R120" s="99"/>
      <c r="S120" s="99"/>
      <c r="T120" s="99"/>
      <c r="U120" s="99"/>
      <c r="V120" s="99"/>
      <c r="W120" s="99"/>
      <c r="X120" s="99"/>
      <c r="Y120" s="99"/>
      <c r="Z120" s="99"/>
      <c r="AA120" s="99"/>
      <c r="AB120" s="99"/>
      <c r="AC120" s="99"/>
      <c r="AD120" s="99"/>
      <c r="AE120" s="99"/>
      <c r="AF120" s="99"/>
      <c r="AG120" s="99"/>
      <c r="AH120" s="99"/>
    </row>
    <row r="121" spans="3:34">
      <c r="C121" s="3" t="s">
        <v>86</v>
      </c>
      <c r="D121" s="3" t="s">
        <v>216</v>
      </c>
      <c r="E121" s="3" t="s">
        <v>217</v>
      </c>
      <c r="F121" s="3" t="s">
        <v>628</v>
      </c>
      <c r="G121" s="101" t="s">
        <v>524</v>
      </c>
      <c r="H121" s="101" t="s">
        <v>524</v>
      </c>
      <c r="I121" s="101" t="s">
        <v>524</v>
      </c>
      <c r="J121" s="101" t="s">
        <v>524</v>
      </c>
      <c r="K121" s="219" t="s">
        <v>524</v>
      </c>
      <c r="L121" s="219" t="s">
        <v>524</v>
      </c>
      <c r="M121" s="219" t="s">
        <v>524</v>
      </c>
      <c r="N121" s="220" t="s">
        <v>653</v>
      </c>
      <c r="O121" s="220" t="s">
        <v>653</v>
      </c>
      <c r="P121" s="99"/>
      <c r="Q121" s="99"/>
      <c r="R121" s="99"/>
      <c r="S121" s="99"/>
      <c r="T121" s="99"/>
      <c r="U121" s="99"/>
      <c r="V121" s="99"/>
      <c r="W121" s="99"/>
      <c r="X121" s="99"/>
      <c r="Y121" s="99"/>
      <c r="Z121" s="99"/>
      <c r="AA121" s="99"/>
      <c r="AB121" s="99"/>
      <c r="AC121" s="99"/>
      <c r="AD121" s="99"/>
      <c r="AE121" s="99"/>
      <c r="AF121" s="99"/>
      <c r="AG121" s="99"/>
      <c r="AH121" s="99"/>
    </row>
    <row r="122" spans="3:34">
      <c r="C122" s="3" t="s">
        <v>86</v>
      </c>
      <c r="D122" s="3" t="s">
        <v>218</v>
      </c>
      <c r="E122" s="3" t="s">
        <v>219</v>
      </c>
      <c r="F122" s="3" t="s">
        <v>628</v>
      </c>
      <c r="G122" s="101" t="s">
        <v>524</v>
      </c>
      <c r="H122" s="101" t="s">
        <v>524</v>
      </c>
      <c r="I122" s="101" t="s">
        <v>524</v>
      </c>
      <c r="J122" s="101" t="s">
        <v>524</v>
      </c>
      <c r="K122" s="219" t="s">
        <v>524</v>
      </c>
      <c r="L122" s="219" t="s">
        <v>524</v>
      </c>
      <c r="M122" s="219" t="s">
        <v>524</v>
      </c>
      <c r="N122" s="220" t="s">
        <v>653</v>
      </c>
      <c r="O122" s="220" t="s">
        <v>653</v>
      </c>
      <c r="P122" s="99"/>
      <c r="Q122" s="99"/>
      <c r="R122" s="99"/>
      <c r="S122" s="99"/>
      <c r="T122" s="99"/>
      <c r="U122" s="99"/>
      <c r="V122" s="99"/>
      <c r="W122" s="99"/>
      <c r="X122" s="99"/>
      <c r="Y122" s="99"/>
      <c r="Z122" s="99"/>
      <c r="AA122" s="99"/>
      <c r="AB122" s="99"/>
      <c r="AC122" s="99"/>
      <c r="AD122" s="99"/>
      <c r="AE122" s="99"/>
      <c r="AF122" s="99"/>
      <c r="AG122" s="99"/>
      <c r="AH122" s="99"/>
    </row>
    <row r="123" spans="3:34">
      <c r="C123" s="3" t="s">
        <v>86</v>
      </c>
      <c r="D123" s="3" t="s">
        <v>220</v>
      </c>
      <c r="E123" s="3" t="s">
        <v>221</v>
      </c>
      <c r="F123" s="3" t="s">
        <v>628</v>
      </c>
      <c r="G123" s="101" t="s">
        <v>524</v>
      </c>
      <c r="H123" s="101" t="s">
        <v>524</v>
      </c>
      <c r="I123" s="101" t="s">
        <v>524</v>
      </c>
      <c r="J123" s="101" t="s">
        <v>524</v>
      </c>
      <c r="K123" s="219" t="s">
        <v>524</v>
      </c>
      <c r="L123" s="219" t="s">
        <v>524</v>
      </c>
      <c r="M123" s="219" t="s">
        <v>524</v>
      </c>
      <c r="N123" s="220" t="s">
        <v>653</v>
      </c>
      <c r="O123" s="220" t="s">
        <v>653</v>
      </c>
      <c r="P123" s="99"/>
      <c r="Q123" s="99"/>
      <c r="R123" s="99"/>
      <c r="S123" s="99"/>
      <c r="T123" s="99"/>
      <c r="U123" s="99"/>
      <c r="V123" s="99"/>
      <c r="W123" s="99"/>
      <c r="X123" s="99"/>
      <c r="Y123" s="99"/>
      <c r="Z123" s="99"/>
      <c r="AA123" s="99"/>
      <c r="AB123" s="99"/>
      <c r="AC123" s="99"/>
      <c r="AD123" s="99"/>
      <c r="AE123" s="99"/>
      <c r="AF123" s="99"/>
      <c r="AG123" s="99"/>
      <c r="AH123" s="99"/>
    </row>
    <row r="124" spans="3:34">
      <c r="C124" s="3" t="s">
        <v>86</v>
      </c>
      <c r="D124" s="3" t="s">
        <v>222</v>
      </c>
      <c r="E124" s="3" t="s">
        <v>223</v>
      </c>
      <c r="F124" s="3" t="s">
        <v>628</v>
      </c>
      <c r="G124" s="101" t="s">
        <v>524</v>
      </c>
      <c r="H124" s="101" t="s">
        <v>524</v>
      </c>
      <c r="I124" s="101" t="s">
        <v>524</v>
      </c>
      <c r="J124" s="101" t="s">
        <v>524</v>
      </c>
      <c r="K124" s="219" t="s">
        <v>524</v>
      </c>
      <c r="L124" s="219" t="s">
        <v>524</v>
      </c>
      <c r="M124" s="219" t="s">
        <v>524</v>
      </c>
      <c r="N124" s="220" t="s">
        <v>653</v>
      </c>
      <c r="O124" s="220" t="s">
        <v>653</v>
      </c>
      <c r="P124" s="99"/>
      <c r="Q124" s="99"/>
      <c r="R124" s="99"/>
      <c r="S124" s="99"/>
      <c r="T124" s="99"/>
      <c r="U124" s="99"/>
      <c r="V124" s="99"/>
      <c r="W124" s="99"/>
      <c r="X124" s="99"/>
      <c r="Y124" s="99"/>
      <c r="Z124" s="99"/>
      <c r="AA124" s="99"/>
      <c r="AB124" s="99"/>
      <c r="AC124" s="99"/>
      <c r="AD124" s="99"/>
      <c r="AE124" s="99"/>
      <c r="AF124" s="99"/>
      <c r="AG124" s="99"/>
      <c r="AH124" s="99"/>
    </row>
    <row r="125" spans="3:34">
      <c r="C125" s="3" t="s">
        <v>86</v>
      </c>
      <c r="D125" s="3" t="s">
        <v>224</v>
      </c>
      <c r="E125" s="3" t="s">
        <v>225</v>
      </c>
      <c r="F125" s="3" t="s">
        <v>628</v>
      </c>
      <c r="G125" s="101" t="s">
        <v>524</v>
      </c>
      <c r="H125" s="101" t="s">
        <v>524</v>
      </c>
      <c r="I125" s="101" t="s">
        <v>524</v>
      </c>
      <c r="J125" s="101" t="s">
        <v>524</v>
      </c>
      <c r="K125" s="219" t="s">
        <v>524</v>
      </c>
      <c r="L125" s="219" t="s">
        <v>524</v>
      </c>
      <c r="M125" s="219" t="s">
        <v>524</v>
      </c>
      <c r="N125" s="220" t="s">
        <v>653</v>
      </c>
      <c r="O125" s="220" t="s">
        <v>653</v>
      </c>
      <c r="P125" s="99"/>
      <c r="Q125" s="99"/>
      <c r="R125" s="99"/>
      <c r="S125" s="99"/>
      <c r="T125" s="99"/>
      <c r="U125" s="99"/>
      <c r="V125" s="99"/>
      <c r="W125" s="99"/>
      <c r="X125" s="99"/>
      <c r="Y125" s="99"/>
      <c r="Z125" s="99"/>
      <c r="AA125" s="99"/>
      <c r="AB125" s="99"/>
      <c r="AC125" s="99"/>
      <c r="AD125" s="99"/>
      <c r="AE125" s="99"/>
      <c r="AF125" s="99"/>
      <c r="AG125" s="99"/>
      <c r="AH125" s="99"/>
    </row>
    <row r="126" spans="3:34">
      <c r="C126" s="3" t="s">
        <v>88</v>
      </c>
      <c r="D126" s="3" t="s">
        <v>226</v>
      </c>
      <c r="E126" s="3" t="s">
        <v>227</v>
      </c>
      <c r="F126" s="3" t="s">
        <v>628</v>
      </c>
      <c r="G126" s="101" t="s">
        <v>524</v>
      </c>
      <c r="H126" s="101" t="s">
        <v>524</v>
      </c>
      <c r="I126" s="101" t="s">
        <v>524</v>
      </c>
      <c r="J126" s="101" t="s">
        <v>524</v>
      </c>
      <c r="K126" s="219" t="s">
        <v>524</v>
      </c>
      <c r="L126" s="219" t="s">
        <v>524</v>
      </c>
      <c r="M126" s="219" t="s">
        <v>524</v>
      </c>
      <c r="N126" s="220" t="s">
        <v>653</v>
      </c>
      <c r="O126" s="220" t="s">
        <v>653</v>
      </c>
      <c r="P126" s="99"/>
      <c r="Q126" s="99"/>
      <c r="R126" s="99"/>
      <c r="S126" s="99"/>
      <c r="T126" s="99"/>
      <c r="U126" s="99"/>
      <c r="V126" s="99"/>
      <c r="W126" s="99"/>
      <c r="X126" s="99"/>
      <c r="Y126" s="99"/>
      <c r="Z126" s="99"/>
      <c r="AA126" s="99"/>
      <c r="AB126" s="99"/>
      <c r="AC126" s="99"/>
      <c r="AD126" s="99"/>
      <c r="AE126" s="99"/>
      <c r="AF126" s="99"/>
      <c r="AG126" s="99"/>
      <c r="AH126" s="99"/>
    </row>
    <row r="127" spans="3:34">
      <c r="C127" s="3" t="s">
        <v>88</v>
      </c>
      <c r="D127" s="3" t="s">
        <v>228</v>
      </c>
      <c r="E127" s="3" t="s">
        <v>229</v>
      </c>
      <c r="F127" s="3" t="s">
        <v>628</v>
      </c>
      <c r="G127" s="101" t="s">
        <v>524</v>
      </c>
      <c r="H127" s="101" t="s">
        <v>524</v>
      </c>
      <c r="I127" s="101" t="s">
        <v>524</v>
      </c>
      <c r="J127" s="101" t="s">
        <v>524</v>
      </c>
      <c r="K127" s="219" t="s">
        <v>524</v>
      </c>
      <c r="L127" s="219" t="s">
        <v>524</v>
      </c>
      <c r="M127" s="219" t="s">
        <v>524</v>
      </c>
      <c r="N127" s="220" t="s">
        <v>653</v>
      </c>
      <c r="O127" s="220" t="s">
        <v>653</v>
      </c>
      <c r="P127" s="99"/>
      <c r="Q127" s="99"/>
      <c r="R127" s="99"/>
      <c r="S127" s="99"/>
      <c r="T127" s="99"/>
      <c r="U127" s="99"/>
      <c r="V127" s="99"/>
      <c r="W127" s="99"/>
      <c r="X127" s="99"/>
      <c r="Y127" s="99"/>
      <c r="Z127" s="99"/>
      <c r="AA127" s="99"/>
      <c r="AB127" s="99"/>
      <c r="AC127" s="99"/>
      <c r="AD127" s="99"/>
      <c r="AE127" s="99"/>
      <c r="AF127" s="99"/>
      <c r="AG127" s="99"/>
      <c r="AH127" s="99"/>
    </row>
    <row r="128" spans="3:34">
      <c r="C128" s="3" t="s">
        <v>88</v>
      </c>
      <c r="D128" s="3" t="s">
        <v>230</v>
      </c>
      <c r="E128" s="3" t="s">
        <v>231</v>
      </c>
      <c r="F128" s="3" t="s">
        <v>628</v>
      </c>
      <c r="G128" s="101" t="s">
        <v>524</v>
      </c>
      <c r="H128" s="101" t="s">
        <v>524</v>
      </c>
      <c r="I128" s="101" t="s">
        <v>524</v>
      </c>
      <c r="J128" s="101" t="s">
        <v>524</v>
      </c>
      <c r="K128" s="219" t="s">
        <v>524</v>
      </c>
      <c r="L128" s="219" t="s">
        <v>524</v>
      </c>
      <c r="M128" s="219" t="s">
        <v>524</v>
      </c>
      <c r="N128" s="220" t="s">
        <v>653</v>
      </c>
      <c r="O128" s="220" t="s">
        <v>653</v>
      </c>
      <c r="P128" s="99"/>
      <c r="Q128" s="99"/>
      <c r="R128" s="99"/>
      <c r="S128" s="99"/>
      <c r="T128" s="99"/>
      <c r="U128" s="99"/>
      <c r="V128" s="99"/>
      <c r="W128" s="99"/>
      <c r="X128" s="99"/>
      <c r="Y128" s="99"/>
      <c r="Z128" s="99"/>
      <c r="AA128" s="99"/>
      <c r="AB128" s="99"/>
      <c r="AC128" s="99"/>
      <c r="AD128" s="99"/>
      <c r="AE128" s="99"/>
      <c r="AF128" s="99"/>
      <c r="AG128" s="99"/>
      <c r="AH128" s="99"/>
    </row>
    <row r="129" spans="3:34">
      <c r="C129" s="3" t="s">
        <v>88</v>
      </c>
      <c r="D129" s="3" t="s">
        <v>232</v>
      </c>
      <c r="E129" s="3" t="s">
        <v>233</v>
      </c>
      <c r="F129" s="3" t="s">
        <v>628</v>
      </c>
      <c r="G129" s="101" t="s">
        <v>524</v>
      </c>
      <c r="H129" s="101" t="s">
        <v>524</v>
      </c>
      <c r="I129" s="101" t="s">
        <v>524</v>
      </c>
      <c r="J129" s="101" t="s">
        <v>524</v>
      </c>
      <c r="K129" s="219" t="s">
        <v>524</v>
      </c>
      <c r="L129" s="219" t="s">
        <v>524</v>
      </c>
      <c r="M129" s="219" t="s">
        <v>524</v>
      </c>
      <c r="N129" s="220" t="s">
        <v>653</v>
      </c>
      <c r="O129" s="220" t="s">
        <v>653</v>
      </c>
      <c r="P129" s="99"/>
      <c r="Q129" s="99"/>
      <c r="R129" s="99"/>
      <c r="S129" s="99"/>
      <c r="T129" s="99"/>
      <c r="U129" s="99"/>
      <c r="V129" s="99"/>
      <c r="W129" s="99"/>
      <c r="X129" s="99"/>
      <c r="Y129" s="99"/>
      <c r="Z129" s="99"/>
      <c r="AA129" s="99"/>
      <c r="AB129" s="99"/>
      <c r="AC129" s="99"/>
      <c r="AD129" s="99"/>
      <c r="AE129" s="99"/>
      <c r="AF129" s="99"/>
      <c r="AG129" s="99"/>
      <c r="AH129" s="99"/>
    </row>
    <row r="130" spans="3:34">
      <c r="C130" s="3" t="s">
        <v>88</v>
      </c>
      <c r="D130" s="3" t="s">
        <v>234</v>
      </c>
      <c r="E130" s="3" t="s">
        <v>235</v>
      </c>
      <c r="F130" s="3" t="s">
        <v>628</v>
      </c>
      <c r="G130" s="101" t="s">
        <v>524</v>
      </c>
      <c r="H130" s="101" t="s">
        <v>524</v>
      </c>
      <c r="I130" s="101" t="s">
        <v>524</v>
      </c>
      <c r="J130" s="101" t="s">
        <v>524</v>
      </c>
      <c r="K130" s="219" t="s">
        <v>524</v>
      </c>
      <c r="L130" s="219" t="s">
        <v>524</v>
      </c>
      <c r="M130" s="219" t="s">
        <v>524</v>
      </c>
      <c r="N130" s="220" t="s">
        <v>653</v>
      </c>
      <c r="O130" s="220" t="s">
        <v>653</v>
      </c>
      <c r="P130" s="99"/>
      <c r="Q130" s="99"/>
      <c r="R130" s="99"/>
      <c r="S130" s="99"/>
      <c r="T130" s="99"/>
      <c r="U130" s="99"/>
      <c r="V130" s="99"/>
      <c r="W130" s="99"/>
      <c r="X130" s="99"/>
      <c r="Y130" s="99"/>
      <c r="Z130" s="99"/>
      <c r="AA130" s="99"/>
      <c r="AB130" s="99"/>
      <c r="AC130" s="99"/>
      <c r="AD130" s="99"/>
      <c r="AE130" s="99"/>
      <c r="AF130" s="99"/>
      <c r="AG130" s="99"/>
      <c r="AH130" s="99"/>
    </row>
    <row r="131" spans="3:34">
      <c r="C131" s="3" t="s">
        <v>88</v>
      </c>
      <c r="D131" s="3" t="s">
        <v>236</v>
      </c>
      <c r="E131" s="3" t="s">
        <v>237</v>
      </c>
      <c r="F131" s="3" t="s">
        <v>628</v>
      </c>
      <c r="G131" s="101" t="s">
        <v>524</v>
      </c>
      <c r="H131" s="101" t="s">
        <v>524</v>
      </c>
      <c r="I131" s="101" t="s">
        <v>524</v>
      </c>
      <c r="J131" s="101" t="s">
        <v>524</v>
      </c>
      <c r="K131" s="219" t="s">
        <v>524</v>
      </c>
      <c r="L131" s="219" t="s">
        <v>524</v>
      </c>
      <c r="M131" s="219" t="s">
        <v>524</v>
      </c>
      <c r="N131" s="220" t="s">
        <v>653</v>
      </c>
      <c r="O131" s="220" t="s">
        <v>653</v>
      </c>
      <c r="P131" s="99"/>
      <c r="Q131" s="99"/>
      <c r="R131" s="99"/>
      <c r="S131" s="99"/>
      <c r="T131" s="99"/>
      <c r="U131" s="99"/>
      <c r="V131" s="99"/>
      <c r="W131" s="99"/>
      <c r="X131" s="99"/>
      <c r="Y131" s="99"/>
      <c r="Z131" s="99"/>
      <c r="AA131" s="99"/>
      <c r="AB131" s="99"/>
      <c r="AC131" s="99"/>
      <c r="AD131" s="99"/>
      <c r="AE131" s="99"/>
      <c r="AF131" s="99"/>
      <c r="AG131" s="99"/>
      <c r="AH131" s="99"/>
    </row>
    <row r="132" spans="3:34">
      <c r="C132" s="3" t="s">
        <v>88</v>
      </c>
      <c r="D132" s="3" t="s">
        <v>238</v>
      </c>
      <c r="E132" s="3" t="s">
        <v>239</v>
      </c>
      <c r="F132" s="3" t="s">
        <v>628</v>
      </c>
      <c r="G132" s="101" t="s">
        <v>524</v>
      </c>
      <c r="H132" s="101" t="s">
        <v>524</v>
      </c>
      <c r="I132" s="101" t="s">
        <v>524</v>
      </c>
      <c r="J132" s="101" t="s">
        <v>524</v>
      </c>
      <c r="K132" s="219" t="s">
        <v>524</v>
      </c>
      <c r="L132" s="219" t="s">
        <v>524</v>
      </c>
      <c r="M132" s="219" t="s">
        <v>524</v>
      </c>
      <c r="N132" s="220" t="s">
        <v>653</v>
      </c>
      <c r="O132" s="220" t="s">
        <v>653</v>
      </c>
      <c r="P132" s="99"/>
      <c r="Q132" s="99"/>
      <c r="R132" s="99"/>
      <c r="S132" s="99"/>
      <c r="T132" s="99"/>
      <c r="U132" s="99"/>
      <c r="V132" s="99"/>
      <c r="W132" s="99"/>
      <c r="X132" s="99"/>
      <c r="Y132" s="99"/>
      <c r="Z132" s="99"/>
      <c r="AA132" s="99"/>
      <c r="AB132" s="99"/>
      <c r="AC132" s="99"/>
      <c r="AD132" s="99"/>
      <c r="AE132" s="99"/>
      <c r="AF132" s="99"/>
      <c r="AG132" s="99"/>
      <c r="AH132" s="99"/>
    </row>
    <row r="133" spans="3:34">
      <c r="C133" s="3" t="s">
        <v>88</v>
      </c>
      <c r="D133" s="3" t="s">
        <v>240</v>
      </c>
      <c r="E133" s="3" t="s">
        <v>241</v>
      </c>
      <c r="F133" s="3" t="s">
        <v>628</v>
      </c>
      <c r="G133" s="101" t="s">
        <v>524</v>
      </c>
      <c r="H133" s="101" t="s">
        <v>524</v>
      </c>
      <c r="I133" s="101" t="s">
        <v>524</v>
      </c>
      <c r="J133" s="101" t="s">
        <v>524</v>
      </c>
      <c r="K133" s="219" t="s">
        <v>524</v>
      </c>
      <c r="L133" s="219" t="s">
        <v>524</v>
      </c>
      <c r="M133" s="219" t="s">
        <v>524</v>
      </c>
      <c r="N133" s="220" t="s">
        <v>653</v>
      </c>
      <c r="O133" s="220" t="s">
        <v>653</v>
      </c>
      <c r="P133" s="99"/>
      <c r="Q133" s="99"/>
      <c r="R133" s="99"/>
      <c r="S133" s="99"/>
      <c r="T133" s="99"/>
      <c r="U133" s="99"/>
      <c r="V133" s="99"/>
      <c r="W133" s="99"/>
      <c r="X133" s="99"/>
      <c r="Y133" s="99"/>
      <c r="Z133" s="99"/>
      <c r="AA133" s="99"/>
      <c r="AB133" s="99"/>
      <c r="AC133" s="99"/>
      <c r="AD133" s="99"/>
      <c r="AE133" s="99"/>
      <c r="AF133" s="99"/>
      <c r="AG133" s="99"/>
      <c r="AH133" s="99"/>
    </row>
    <row r="134" spans="3:34">
      <c r="C134" s="3" t="s">
        <v>88</v>
      </c>
      <c r="D134" s="3" t="s">
        <v>242</v>
      </c>
      <c r="E134" s="3" t="s">
        <v>243</v>
      </c>
      <c r="F134" s="3" t="s">
        <v>628</v>
      </c>
      <c r="G134" s="101" t="s">
        <v>524</v>
      </c>
      <c r="H134" s="101" t="s">
        <v>524</v>
      </c>
      <c r="I134" s="101" t="s">
        <v>524</v>
      </c>
      <c r="J134" s="101" t="s">
        <v>524</v>
      </c>
      <c r="K134" s="219" t="s">
        <v>524</v>
      </c>
      <c r="L134" s="219" t="s">
        <v>524</v>
      </c>
      <c r="M134" s="219" t="s">
        <v>524</v>
      </c>
      <c r="N134" s="220" t="s">
        <v>653</v>
      </c>
      <c r="O134" s="220" t="s">
        <v>653</v>
      </c>
      <c r="P134" s="99"/>
      <c r="Q134" s="99"/>
      <c r="R134" s="99"/>
      <c r="S134" s="99"/>
      <c r="T134" s="99"/>
      <c r="U134" s="99"/>
      <c r="V134" s="99"/>
      <c r="W134" s="99"/>
      <c r="X134" s="99"/>
      <c r="Y134" s="99"/>
      <c r="Z134" s="99"/>
      <c r="AA134" s="99"/>
      <c r="AB134" s="99"/>
      <c r="AC134" s="99"/>
      <c r="AD134" s="99"/>
      <c r="AE134" s="99"/>
      <c r="AF134" s="99"/>
      <c r="AG134" s="99"/>
      <c r="AH134" s="99"/>
    </row>
    <row r="135" spans="3:34">
      <c r="C135" s="3" t="s">
        <v>88</v>
      </c>
      <c r="D135" s="3" t="s">
        <v>244</v>
      </c>
      <c r="E135" s="3" t="s">
        <v>245</v>
      </c>
      <c r="F135" s="3" t="s">
        <v>628</v>
      </c>
      <c r="G135" s="101" t="s">
        <v>524</v>
      </c>
      <c r="H135" s="101" t="s">
        <v>524</v>
      </c>
      <c r="I135" s="101" t="s">
        <v>524</v>
      </c>
      <c r="J135" s="101" t="s">
        <v>524</v>
      </c>
      <c r="K135" s="219" t="s">
        <v>524</v>
      </c>
      <c r="L135" s="219" t="s">
        <v>524</v>
      </c>
      <c r="M135" s="219" t="s">
        <v>524</v>
      </c>
      <c r="N135" s="220" t="s">
        <v>653</v>
      </c>
      <c r="O135" s="220" t="s">
        <v>653</v>
      </c>
      <c r="P135" s="99"/>
      <c r="Q135" s="99"/>
      <c r="R135" s="99"/>
      <c r="S135" s="99"/>
      <c r="T135" s="99"/>
      <c r="U135" s="99"/>
      <c r="V135" s="99"/>
      <c r="W135" s="99"/>
      <c r="X135" s="99"/>
      <c r="Y135" s="99"/>
      <c r="Z135" s="99"/>
      <c r="AA135" s="99"/>
      <c r="AB135" s="99"/>
      <c r="AC135" s="99"/>
      <c r="AD135" s="99"/>
      <c r="AE135" s="99"/>
      <c r="AF135" s="99"/>
      <c r="AG135" s="99"/>
      <c r="AH135" s="99"/>
    </row>
    <row r="136" spans="3:34">
      <c r="C136" s="3" t="s">
        <v>88</v>
      </c>
      <c r="D136" s="3" t="s">
        <v>246</v>
      </c>
      <c r="E136" s="3" t="s">
        <v>247</v>
      </c>
      <c r="F136" s="3" t="s">
        <v>628</v>
      </c>
      <c r="G136" s="101" t="s">
        <v>524</v>
      </c>
      <c r="H136" s="101" t="s">
        <v>524</v>
      </c>
      <c r="I136" s="101" t="s">
        <v>524</v>
      </c>
      <c r="J136" s="101" t="s">
        <v>524</v>
      </c>
      <c r="K136" s="219" t="s">
        <v>524</v>
      </c>
      <c r="L136" s="219" t="s">
        <v>524</v>
      </c>
      <c r="M136" s="219" t="s">
        <v>524</v>
      </c>
      <c r="N136" s="220" t="s">
        <v>653</v>
      </c>
      <c r="O136" s="220" t="s">
        <v>653</v>
      </c>
      <c r="P136" s="99"/>
      <c r="Q136" s="99"/>
      <c r="R136" s="99"/>
      <c r="S136" s="99"/>
      <c r="T136" s="99"/>
      <c r="U136" s="99"/>
      <c r="V136" s="99"/>
      <c r="W136" s="99"/>
      <c r="X136" s="99"/>
      <c r="Y136" s="99"/>
      <c r="Z136" s="99"/>
      <c r="AA136" s="99"/>
      <c r="AB136" s="99"/>
      <c r="AC136" s="99"/>
      <c r="AD136" s="99"/>
      <c r="AE136" s="99"/>
      <c r="AF136" s="99"/>
      <c r="AG136" s="99"/>
      <c r="AH136" s="99"/>
    </row>
    <row r="137" spans="3:34">
      <c r="C137" s="3" t="s">
        <v>88</v>
      </c>
      <c r="D137" s="3" t="s">
        <v>248</v>
      </c>
      <c r="E137" s="3" t="s">
        <v>249</v>
      </c>
      <c r="F137" s="3" t="s">
        <v>628</v>
      </c>
      <c r="G137" s="101" t="s">
        <v>524</v>
      </c>
      <c r="H137" s="101" t="s">
        <v>524</v>
      </c>
      <c r="I137" s="101" t="s">
        <v>524</v>
      </c>
      <c r="J137" s="101" t="s">
        <v>524</v>
      </c>
      <c r="K137" s="219" t="s">
        <v>524</v>
      </c>
      <c r="L137" s="219" t="s">
        <v>524</v>
      </c>
      <c r="M137" s="219" t="s">
        <v>524</v>
      </c>
      <c r="N137" s="220" t="s">
        <v>653</v>
      </c>
      <c r="O137" s="220" t="s">
        <v>653</v>
      </c>
      <c r="P137" s="99"/>
      <c r="Q137" s="99"/>
      <c r="R137" s="99"/>
      <c r="S137" s="99"/>
      <c r="T137" s="99"/>
      <c r="U137" s="99"/>
      <c r="V137" s="99"/>
      <c r="W137" s="99"/>
      <c r="X137" s="99"/>
      <c r="Y137" s="99"/>
      <c r="Z137" s="99"/>
      <c r="AA137" s="99"/>
      <c r="AB137" s="99"/>
      <c r="AC137" s="99"/>
      <c r="AD137" s="99"/>
      <c r="AE137" s="99"/>
      <c r="AF137" s="99"/>
      <c r="AG137" s="99"/>
      <c r="AH137" s="99"/>
    </row>
    <row r="138" spans="3:34">
      <c r="C138" s="3" t="s">
        <v>88</v>
      </c>
      <c r="D138" s="3" t="s">
        <v>250</v>
      </c>
      <c r="E138" s="3" t="s">
        <v>251</v>
      </c>
      <c r="F138" s="3" t="s">
        <v>628</v>
      </c>
      <c r="G138" s="101" t="s">
        <v>524</v>
      </c>
      <c r="H138" s="101" t="s">
        <v>524</v>
      </c>
      <c r="I138" s="101" t="s">
        <v>524</v>
      </c>
      <c r="J138" s="101" t="s">
        <v>524</v>
      </c>
      <c r="K138" s="219" t="s">
        <v>524</v>
      </c>
      <c r="L138" s="219" t="s">
        <v>524</v>
      </c>
      <c r="M138" s="219" t="s">
        <v>524</v>
      </c>
      <c r="N138" s="220" t="s">
        <v>653</v>
      </c>
      <c r="O138" s="220" t="s">
        <v>653</v>
      </c>
      <c r="P138" s="99"/>
      <c r="Q138" s="99"/>
      <c r="R138" s="99"/>
      <c r="S138" s="99"/>
      <c r="T138" s="99"/>
      <c r="U138" s="99"/>
      <c r="V138" s="99"/>
      <c r="W138" s="99"/>
      <c r="X138" s="99"/>
      <c r="Y138" s="99"/>
      <c r="Z138" s="99"/>
      <c r="AA138" s="99"/>
      <c r="AB138" s="99"/>
      <c r="AC138" s="99"/>
      <c r="AD138" s="99"/>
      <c r="AE138" s="99"/>
      <c r="AF138" s="99"/>
      <c r="AG138" s="99"/>
      <c r="AH138" s="99"/>
    </row>
    <row r="139" spans="3:34">
      <c r="C139" s="3" t="s">
        <v>88</v>
      </c>
      <c r="D139" s="3" t="s">
        <v>252</v>
      </c>
      <c r="E139" s="3" t="s">
        <v>253</v>
      </c>
      <c r="F139" s="3" t="s">
        <v>628</v>
      </c>
      <c r="G139" s="101" t="s">
        <v>524</v>
      </c>
      <c r="H139" s="101" t="s">
        <v>524</v>
      </c>
      <c r="I139" s="101" t="s">
        <v>524</v>
      </c>
      <c r="J139" s="101" t="s">
        <v>524</v>
      </c>
      <c r="K139" s="219" t="s">
        <v>524</v>
      </c>
      <c r="L139" s="219" t="s">
        <v>524</v>
      </c>
      <c r="M139" s="219" t="s">
        <v>524</v>
      </c>
      <c r="N139" s="220" t="s">
        <v>653</v>
      </c>
      <c r="O139" s="220" t="s">
        <v>653</v>
      </c>
      <c r="P139" s="99"/>
      <c r="Q139" s="99"/>
      <c r="R139" s="99"/>
      <c r="S139" s="99"/>
      <c r="T139" s="99"/>
      <c r="U139" s="99"/>
      <c r="V139" s="99"/>
      <c r="W139" s="99"/>
      <c r="X139" s="99"/>
      <c r="Y139" s="99"/>
      <c r="Z139" s="99"/>
      <c r="AA139" s="99"/>
      <c r="AB139" s="99"/>
      <c r="AC139" s="99"/>
      <c r="AD139" s="99"/>
      <c r="AE139" s="99"/>
      <c r="AF139" s="99"/>
      <c r="AG139" s="99"/>
      <c r="AH139" s="99"/>
    </row>
    <row r="140" spans="3:34">
      <c r="C140" s="3" t="s">
        <v>88</v>
      </c>
      <c r="D140" s="3" t="s">
        <v>254</v>
      </c>
      <c r="E140" s="3" t="s">
        <v>255</v>
      </c>
      <c r="F140" s="3" t="s">
        <v>628</v>
      </c>
      <c r="G140" s="101" t="s">
        <v>524</v>
      </c>
      <c r="H140" s="101" t="s">
        <v>524</v>
      </c>
      <c r="I140" s="101" t="s">
        <v>524</v>
      </c>
      <c r="J140" s="101" t="s">
        <v>524</v>
      </c>
      <c r="K140" s="219" t="s">
        <v>524</v>
      </c>
      <c r="L140" s="219" t="s">
        <v>524</v>
      </c>
      <c r="M140" s="219" t="s">
        <v>524</v>
      </c>
      <c r="N140" s="220" t="s">
        <v>653</v>
      </c>
      <c r="O140" s="220" t="s">
        <v>653</v>
      </c>
      <c r="P140" s="99"/>
      <c r="Q140" s="99"/>
      <c r="R140" s="99"/>
      <c r="S140" s="99"/>
      <c r="T140" s="99"/>
      <c r="U140" s="99"/>
      <c r="V140" s="99"/>
      <c r="W140" s="99"/>
      <c r="X140" s="99"/>
      <c r="Y140" s="99"/>
      <c r="Z140" s="99"/>
      <c r="AA140" s="99"/>
      <c r="AB140" s="99"/>
      <c r="AC140" s="99"/>
      <c r="AD140" s="99"/>
      <c r="AE140" s="99"/>
      <c r="AF140" s="99"/>
      <c r="AG140" s="99"/>
      <c r="AH140" s="99"/>
    </row>
    <row r="141" spans="3:34">
      <c r="C141" s="3" t="s">
        <v>88</v>
      </c>
      <c r="D141" s="3" t="s">
        <v>256</v>
      </c>
      <c r="E141" s="3" t="s">
        <v>257</v>
      </c>
      <c r="F141" s="3" t="s">
        <v>628</v>
      </c>
      <c r="G141" s="101" t="s">
        <v>524</v>
      </c>
      <c r="H141" s="101" t="s">
        <v>524</v>
      </c>
      <c r="I141" s="101" t="s">
        <v>524</v>
      </c>
      <c r="J141" s="101" t="s">
        <v>524</v>
      </c>
      <c r="K141" s="219" t="s">
        <v>524</v>
      </c>
      <c r="L141" s="219" t="s">
        <v>524</v>
      </c>
      <c r="M141" s="219" t="s">
        <v>524</v>
      </c>
      <c r="N141" s="220" t="s">
        <v>653</v>
      </c>
      <c r="O141" s="220" t="s">
        <v>653</v>
      </c>
      <c r="P141" s="99"/>
      <c r="Q141" s="99"/>
      <c r="R141" s="99"/>
      <c r="S141" s="99"/>
      <c r="T141" s="99"/>
      <c r="U141" s="99"/>
      <c r="V141" s="99"/>
      <c r="W141" s="99"/>
      <c r="X141" s="99"/>
      <c r="Y141" s="99"/>
      <c r="Z141" s="99"/>
      <c r="AA141" s="99"/>
      <c r="AB141" s="99"/>
      <c r="AC141" s="99"/>
      <c r="AD141" s="99"/>
      <c r="AE141" s="99"/>
      <c r="AF141" s="99"/>
      <c r="AG141" s="99"/>
      <c r="AH141" s="99"/>
    </row>
    <row r="142" spans="3:34">
      <c r="C142" s="3" t="s">
        <v>88</v>
      </c>
      <c r="D142" s="3" t="s">
        <v>258</v>
      </c>
      <c r="E142" s="3" t="s">
        <v>259</v>
      </c>
      <c r="F142" s="3" t="s">
        <v>628</v>
      </c>
      <c r="G142" s="101" t="s">
        <v>524</v>
      </c>
      <c r="H142" s="101" t="s">
        <v>524</v>
      </c>
      <c r="I142" s="101" t="s">
        <v>524</v>
      </c>
      <c r="J142" s="101" t="s">
        <v>524</v>
      </c>
      <c r="K142" s="219" t="s">
        <v>524</v>
      </c>
      <c r="L142" s="219" t="s">
        <v>524</v>
      </c>
      <c r="M142" s="219" t="s">
        <v>524</v>
      </c>
      <c r="N142" s="220" t="s">
        <v>653</v>
      </c>
      <c r="O142" s="220" t="s">
        <v>653</v>
      </c>
      <c r="P142" s="99"/>
      <c r="Q142" s="99"/>
      <c r="R142" s="99"/>
      <c r="S142" s="99"/>
      <c r="T142" s="99"/>
      <c r="U142" s="99"/>
      <c r="V142" s="99"/>
      <c r="W142" s="99"/>
      <c r="X142" s="99"/>
      <c r="Y142" s="99"/>
      <c r="Z142" s="99"/>
      <c r="AA142" s="99"/>
      <c r="AB142" s="99"/>
      <c r="AC142" s="99"/>
      <c r="AD142" s="99"/>
      <c r="AE142" s="99"/>
      <c r="AF142" s="99"/>
      <c r="AG142" s="99"/>
      <c r="AH142" s="99"/>
    </row>
    <row r="143" spans="3:34">
      <c r="C143" s="3" t="s">
        <v>88</v>
      </c>
      <c r="D143" s="3" t="s">
        <v>260</v>
      </c>
      <c r="E143" s="3" t="s">
        <v>261</v>
      </c>
      <c r="F143" s="3" t="s">
        <v>628</v>
      </c>
      <c r="G143" s="101" t="s">
        <v>524</v>
      </c>
      <c r="H143" s="101" t="s">
        <v>524</v>
      </c>
      <c r="I143" s="101" t="s">
        <v>524</v>
      </c>
      <c r="J143" s="101" t="s">
        <v>524</v>
      </c>
      <c r="K143" s="219" t="s">
        <v>524</v>
      </c>
      <c r="L143" s="219" t="s">
        <v>524</v>
      </c>
      <c r="M143" s="219" t="s">
        <v>524</v>
      </c>
      <c r="N143" s="220" t="s">
        <v>653</v>
      </c>
      <c r="O143" s="220" t="s">
        <v>653</v>
      </c>
      <c r="P143" s="99"/>
      <c r="Q143" s="99"/>
      <c r="R143" s="99"/>
      <c r="S143" s="99"/>
      <c r="T143" s="99"/>
      <c r="U143" s="99"/>
      <c r="V143" s="99"/>
      <c r="W143" s="99"/>
      <c r="X143" s="99"/>
      <c r="Y143" s="99"/>
      <c r="Z143" s="99"/>
      <c r="AA143" s="99"/>
      <c r="AB143" s="99"/>
      <c r="AC143" s="99"/>
      <c r="AD143" s="99"/>
      <c r="AE143" s="99"/>
      <c r="AF143" s="99"/>
      <c r="AG143" s="99"/>
      <c r="AH143" s="99"/>
    </row>
    <row r="144" spans="3:34">
      <c r="C144" s="3" t="s">
        <v>88</v>
      </c>
      <c r="D144" s="3" t="s">
        <v>262</v>
      </c>
      <c r="E144" s="3" t="s">
        <v>263</v>
      </c>
      <c r="F144" s="3" t="s">
        <v>628</v>
      </c>
      <c r="G144" s="101" t="s">
        <v>524</v>
      </c>
      <c r="H144" s="101" t="s">
        <v>524</v>
      </c>
      <c r="I144" s="101" t="s">
        <v>524</v>
      </c>
      <c r="J144" s="101" t="s">
        <v>524</v>
      </c>
      <c r="K144" s="219" t="s">
        <v>524</v>
      </c>
      <c r="L144" s="219" t="s">
        <v>524</v>
      </c>
      <c r="M144" s="219" t="s">
        <v>524</v>
      </c>
      <c r="N144" s="220" t="s">
        <v>653</v>
      </c>
      <c r="O144" s="220" t="s">
        <v>653</v>
      </c>
      <c r="P144" s="99"/>
      <c r="Q144" s="99"/>
      <c r="R144" s="99"/>
      <c r="S144" s="99"/>
      <c r="T144" s="99"/>
      <c r="U144" s="99"/>
      <c r="V144" s="99"/>
      <c r="W144" s="99"/>
      <c r="X144" s="99"/>
      <c r="Y144" s="99"/>
      <c r="Z144" s="99"/>
      <c r="AA144" s="99"/>
      <c r="AB144" s="99"/>
      <c r="AC144" s="99"/>
      <c r="AD144" s="99"/>
      <c r="AE144" s="99"/>
      <c r="AF144" s="99"/>
      <c r="AG144" s="99"/>
      <c r="AH144" s="99"/>
    </row>
    <row r="145" spans="3:34">
      <c r="C145" s="3" t="s">
        <v>88</v>
      </c>
      <c r="D145" s="3" t="s">
        <v>264</v>
      </c>
      <c r="E145" s="3" t="s">
        <v>265</v>
      </c>
      <c r="F145" s="3" t="s">
        <v>628</v>
      </c>
      <c r="G145" s="101" t="s">
        <v>524</v>
      </c>
      <c r="H145" s="101" t="s">
        <v>524</v>
      </c>
      <c r="I145" s="101" t="s">
        <v>524</v>
      </c>
      <c r="J145" s="101" t="s">
        <v>524</v>
      </c>
      <c r="K145" s="219" t="s">
        <v>524</v>
      </c>
      <c r="L145" s="219" t="s">
        <v>524</v>
      </c>
      <c r="M145" s="219" t="s">
        <v>524</v>
      </c>
      <c r="N145" s="220" t="s">
        <v>653</v>
      </c>
      <c r="O145" s="220" t="s">
        <v>653</v>
      </c>
      <c r="P145" s="99"/>
      <c r="Q145" s="99"/>
      <c r="R145" s="99"/>
      <c r="S145" s="99"/>
      <c r="T145" s="99"/>
      <c r="U145" s="99"/>
      <c r="V145" s="99"/>
      <c r="W145" s="99"/>
      <c r="X145" s="99"/>
      <c r="Y145" s="99"/>
      <c r="Z145" s="99"/>
      <c r="AA145" s="99"/>
      <c r="AB145" s="99"/>
      <c r="AC145" s="99"/>
      <c r="AD145" s="99"/>
      <c r="AE145" s="99"/>
      <c r="AF145" s="99"/>
      <c r="AG145" s="99"/>
      <c r="AH145" s="99"/>
    </row>
    <row r="146" spans="3:34">
      <c r="C146" s="3" t="s">
        <v>88</v>
      </c>
      <c r="D146" s="3" t="s">
        <v>266</v>
      </c>
      <c r="E146" s="3" t="s">
        <v>267</v>
      </c>
      <c r="F146" s="3" t="s">
        <v>628</v>
      </c>
      <c r="G146" s="101" t="s">
        <v>524</v>
      </c>
      <c r="H146" s="101" t="s">
        <v>524</v>
      </c>
      <c r="I146" s="101" t="s">
        <v>524</v>
      </c>
      <c r="J146" s="101" t="s">
        <v>524</v>
      </c>
      <c r="K146" s="219" t="s">
        <v>524</v>
      </c>
      <c r="L146" s="219" t="s">
        <v>524</v>
      </c>
      <c r="M146" s="219" t="s">
        <v>524</v>
      </c>
      <c r="N146" s="220" t="s">
        <v>653</v>
      </c>
      <c r="O146" s="220" t="s">
        <v>653</v>
      </c>
      <c r="P146" s="99"/>
      <c r="Q146" s="99"/>
      <c r="R146" s="99"/>
      <c r="S146" s="99"/>
      <c r="T146" s="99"/>
      <c r="U146" s="99"/>
      <c r="V146" s="99"/>
      <c r="W146" s="99"/>
      <c r="X146" s="99"/>
      <c r="Y146" s="99"/>
      <c r="Z146" s="99"/>
      <c r="AA146" s="99"/>
      <c r="AB146" s="99"/>
      <c r="AC146" s="99"/>
      <c r="AD146" s="99"/>
      <c r="AE146" s="99"/>
      <c r="AF146" s="99"/>
      <c r="AG146" s="99"/>
      <c r="AH146" s="99"/>
    </row>
    <row r="147" spans="3:34">
      <c r="C147" s="3" t="s">
        <v>88</v>
      </c>
      <c r="D147" s="3" t="s">
        <v>268</v>
      </c>
      <c r="E147" s="3" t="s">
        <v>269</v>
      </c>
      <c r="F147" s="3" t="s">
        <v>628</v>
      </c>
      <c r="G147" s="101" t="s">
        <v>524</v>
      </c>
      <c r="H147" s="101" t="s">
        <v>524</v>
      </c>
      <c r="I147" s="101" t="s">
        <v>524</v>
      </c>
      <c r="J147" s="101" t="s">
        <v>524</v>
      </c>
      <c r="K147" s="219" t="s">
        <v>524</v>
      </c>
      <c r="L147" s="219" t="s">
        <v>524</v>
      </c>
      <c r="M147" s="219" t="s">
        <v>524</v>
      </c>
      <c r="N147" s="220" t="s">
        <v>653</v>
      </c>
      <c r="O147" s="220" t="s">
        <v>653</v>
      </c>
      <c r="P147" s="99"/>
      <c r="Q147" s="99"/>
      <c r="R147" s="99"/>
      <c r="S147" s="99"/>
      <c r="T147" s="99"/>
      <c r="U147" s="99"/>
      <c r="V147" s="99"/>
      <c r="W147" s="99"/>
      <c r="X147" s="99"/>
      <c r="Y147" s="99"/>
      <c r="Z147" s="99"/>
      <c r="AA147" s="99"/>
      <c r="AB147" s="99"/>
      <c r="AC147" s="99"/>
      <c r="AD147" s="99"/>
      <c r="AE147" s="99"/>
      <c r="AF147" s="99"/>
      <c r="AG147" s="99"/>
      <c r="AH147" s="99"/>
    </row>
    <row r="148" spans="3:34">
      <c r="C148" s="3" t="s">
        <v>88</v>
      </c>
      <c r="D148" s="3" t="s">
        <v>270</v>
      </c>
      <c r="E148" s="3" t="s">
        <v>271</v>
      </c>
      <c r="F148" s="3" t="s">
        <v>628</v>
      </c>
      <c r="G148" s="101" t="s">
        <v>524</v>
      </c>
      <c r="H148" s="101" t="s">
        <v>524</v>
      </c>
      <c r="I148" s="101" t="s">
        <v>524</v>
      </c>
      <c r="J148" s="101" t="s">
        <v>524</v>
      </c>
      <c r="K148" s="219" t="s">
        <v>524</v>
      </c>
      <c r="L148" s="219" t="s">
        <v>524</v>
      </c>
      <c r="M148" s="219" t="s">
        <v>524</v>
      </c>
      <c r="N148" s="220" t="s">
        <v>653</v>
      </c>
      <c r="O148" s="220" t="s">
        <v>653</v>
      </c>
      <c r="P148" s="99"/>
      <c r="Q148" s="99"/>
      <c r="R148" s="99"/>
      <c r="S148" s="99"/>
      <c r="T148" s="99"/>
      <c r="U148" s="99"/>
      <c r="V148" s="99"/>
      <c r="W148" s="99"/>
      <c r="X148" s="99"/>
      <c r="Y148" s="99"/>
      <c r="Z148" s="99"/>
      <c r="AA148" s="99"/>
      <c r="AB148" s="99"/>
      <c r="AC148" s="99"/>
      <c r="AD148" s="99"/>
      <c r="AE148" s="99"/>
      <c r="AF148" s="99"/>
      <c r="AG148" s="99"/>
      <c r="AH148" s="99"/>
    </row>
    <row r="149" spans="3:34">
      <c r="C149" s="3" t="s">
        <v>88</v>
      </c>
      <c r="D149" s="3" t="s">
        <v>272</v>
      </c>
      <c r="E149" s="3" t="s">
        <v>273</v>
      </c>
      <c r="F149" s="3" t="s">
        <v>628</v>
      </c>
      <c r="G149" s="101" t="s">
        <v>524</v>
      </c>
      <c r="H149" s="101" t="s">
        <v>524</v>
      </c>
      <c r="I149" s="101" t="s">
        <v>524</v>
      </c>
      <c r="J149" s="101" t="s">
        <v>524</v>
      </c>
      <c r="K149" s="219" t="s">
        <v>524</v>
      </c>
      <c r="L149" s="219" t="s">
        <v>524</v>
      </c>
      <c r="M149" s="219" t="s">
        <v>524</v>
      </c>
      <c r="N149" s="220" t="s">
        <v>653</v>
      </c>
      <c r="O149" s="220" t="s">
        <v>653</v>
      </c>
      <c r="P149" s="99"/>
      <c r="Q149" s="99"/>
      <c r="R149" s="99"/>
      <c r="S149" s="99"/>
      <c r="T149" s="99"/>
      <c r="U149" s="99"/>
      <c r="V149" s="99"/>
      <c r="W149" s="99"/>
      <c r="X149" s="99"/>
      <c r="Y149" s="99"/>
      <c r="Z149" s="99"/>
      <c r="AA149" s="99"/>
      <c r="AB149" s="99"/>
      <c r="AC149" s="99"/>
      <c r="AD149" s="99"/>
      <c r="AE149" s="99"/>
      <c r="AF149" s="99"/>
      <c r="AG149" s="99"/>
      <c r="AH149" s="99"/>
    </row>
    <row r="150" spans="3:34">
      <c r="C150" s="3" t="s">
        <v>88</v>
      </c>
      <c r="D150" s="3" t="s">
        <v>274</v>
      </c>
      <c r="E150" s="3" t="s">
        <v>275</v>
      </c>
      <c r="F150" s="3" t="s">
        <v>628</v>
      </c>
      <c r="G150" s="101" t="s">
        <v>524</v>
      </c>
      <c r="H150" s="101" t="s">
        <v>524</v>
      </c>
      <c r="I150" s="101" t="s">
        <v>524</v>
      </c>
      <c r="J150" s="101" t="s">
        <v>524</v>
      </c>
      <c r="K150" s="219" t="s">
        <v>524</v>
      </c>
      <c r="L150" s="219" t="s">
        <v>524</v>
      </c>
      <c r="M150" s="219" t="s">
        <v>524</v>
      </c>
      <c r="N150" s="220" t="s">
        <v>653</v>
      </c>
      <c r="O150" s="220" t="s">
        <v>653</v>
      </c>
      <c r="P150" s="99"/>
      <c r="Q150" s="99"/>
      <c r="R150" s="99"/>
      <c r="S150" s="99"/>
      <c r="T150" s="99"/>
      <c r="U150" s="99"/>
      <c r="V150" s="99"/>
      <c r="W150" s="99"/>
      <c r="X150" s="99"/>
      <c r="Y150" s="99"/>
      <c r="Z150" s="99"/>
      <c r="AA150" s="99"/>
      <c r="AB150" s="99"/>
      <c r="AC150" s="99"/>
      <c r="AD150" s="99"/>
      <c r="AE150" s="99"/>
      <c r="AF150" s="99"/>
      <c r="AG150" s="99"/>
      <c r="AH150" s="99"/>
    </row>
    <row r="151" spans="3:34">
      <c r="C151" s="3" t="s">
        <v>88</v>
      </c>
      <c r="D151" s="3" t="s">
        <v>276</v>
      </c>
      <c r="E151" s="3" t="s">
        <v>277</v>
      </c>
      <c r="F151" s="3" t="s">
        <v>628</v>
      </c>
      <c r="G151" s="101" t="s">
        <v>524</v>
      </c>
      <c r="H151" s="101" t="s">
        <v>524</v>
      </c>
      <c r="I151" s="101" t="s">
        <v>524</v>
      </c>
      <c r="J151" s="101" t="s">
        <v>524</v>
      </c>
      <c r="K151" s="219" t="s">
        <v>524</v>
      </c>
      <c r="L151" s="219" t="s">
        <v>524</v>
      </c>
      <c r="M151" s="219" t="s">
        <v>524</v>
      </c>
      <c r="N151" s="220" t="s">
        <v>653</v>
      </c>
      <c r="O151" s="220" t="s">
        <v>653</v>
      </c>
      <c r="P151" s="99"/>
      <c r="Q151" s="99"/>
      <c r="R151" s="99"/>
      <c r="S151" s="99"/>
      <c r="T151" s="99"/>
      <c r="U151" s="99"/>
      <c r="V151" s="99"/>
      <c r="W151" s="99"/>
      <c r="X151" s="99"/>
      <c r="Y151" s="99"/>
      <c r="Z151" s="99"/>
      <c r="AA151" s="99"/>
      <c r="AB151" s="99"/>
      <c r="AC151" s="99"/>
      <c r="AD151" s="99"/>
      <c r="AE151" s="99"/>
      <c r="AF151" s="99"/>
      <c r="AG151" s="99"/>
      <c r="AH151" s="99"/>
    </row>
    <row r="152" spans="3:34">
      <c r="C152" s="3" t="s">
        <v>88</v>
      </c>
      <c r="D152" s="3" t="s">
        <v>278</v>
      </c>
      <c r="E152" s="3" t="s">
        <v>279</v>
      </c>
      <c r="F152" s="3" t="s">
        <v>628</v>
      </c>
      <c r="G152" s="101" t="s">
        <v>524</v>
      </c>
      <c r="H152" s="101" t="s">
        <v>524</v>
      </c>
      <c r="I152" s="101" t="s">
        <v>524</v>
      </c>
      <c r="J152" s="101" t="s">
        <v>524</v>
      </c>
      <c r="K152" s="219" t="s">
        <v>524</v>
      </c>
      <c r="L152" s="219" t="s">
        <v>524</v>
      </c>
      <c r="M152" s="219" t="s">
        <v>524</v>
      </c>
      <c r="N152" s="220" t="s">
        <v>653</v>
      </c>
      <c r="O152" s="220" t="s">
        <v>653</v>
      </c>
      <c r="P152" s="99"/>
      <c r="Q152" s="99"/>
      <c r="R152" s="99"/>
      <c r="S152" s="99"/>
      <c r="T152" s="99"/>
      <c r="U152" s="99"/>
      <c r="V152" s="99"/>
      <c r="W152" s="99"/>
      <c r="X152" s="99"/>
      <c r="Y152" s="99"/>
      <c r="Z152" s="99"/>
      <c r="AA152" s="99"/>
      <c r="AB152" s="99"/>
      <c r="AC152" s="99"/>
      <c r="AD152" s="99"/>
      <c r="AE152" s="99"/>
      <c r="AF152" s="99"/>
      <c r="AG152" s="99"/>
      <c r="AH152" s="99"/>
    </row>
    <row r="153" spans="3:34">
      <c r="C153" s="3" t="s">
        <v>88</v>
      </c>
      <c r="D153" s="3" t="s">
        <v>280</v>
      </c>
      <c r="E153" s="3" t="s">
        <v>281</v>
      </c>
      <c r="F153" s="3" t="s">
        <v>628</v>
      </c>
      <c r="G153" s="101" t="s">
        <v>524</v>
      </c>
      <c r="H153" s="101" t="s">
        <v>524</v>
      </c>
      <c r="I153" s="101" t="s">
        <v>524</v>
      </c>
      <c r="J153" s="101" t="s">
        <v>524</v>
      </c>
      <c r="K153" s="219" t="s">
        <v>524</v>
      </c>
      <c r="L153" s="219" t="s">
        <v>524</v>
      </c>
      <c r="M153" s="219" t="s">
        <v>524</v>
      </c>
      <c r="N153" s="220" t="s">
        <v>653</v>
      </c>
      <c r="O153" s="220" t="s">
        <v>653</v>
      </c>
      <c r="P153" s="99"/>
      <c r="Q153" s="99"/>
      <c r="R153" s="99"/>
      <c r="S153" s="99"/>
      <c r="T153" s="99"/>
      <c r="U153" s="99"/>
      <c r="V153" s="99"/>
      <c r="W153" s="99"/>
      <c r="X153" s="99"/>
      <c r="Y153" s="99"/>
      <c r="Z153" s="99"/>
      <c r="AA153" s="99"/>
      <c r="AB153" s="99"/>
      <c r="AC153" s="99"/>
      <c r="AD153" s="99"/>
      <c r="AE153" s="99"/>
      <c r="AF153" s="99"/>
      <c r="AG153" s="99"/>
      <c r="AH153" s="99"/>
    </row>
    <row r="154" spans="3:34">
      <c r="C154" s="3" t="s">
        <v>88</v>
      </c>
      <c r="D154" s="3" t="s">
        <v>282</v>
      </c>
      <c r="E154" s="3" t="s">
        <v>283</v>
      </c>
      <c r="F154" s="3" t="s">
        <v>628</v>
      </c>
      <c r="G154" s="101" t="s">
        <v>524</v>
      </c>
      <c r="H154" s="101" t="s">
        <v>524</v>
      </c>
      <c r="I154" s="101" t="s">
        <v>524</v>
      </c>
      <c r="J154" s="101" t="s">
        <v>524</v>
      </c>
      <c r="K154" s="219" t="s">
        <v>524</v>
      </c>
      <c r="L154" s="219" t="s">
        <v>524</v>
      </c>
      <c r="M154" s="219" t="s">
        <v>524</v>
      </c>
      <c r="N154" s="220" t="s">
        <v>653</v>
      </c>
      <c r="O154" s="220" t="s">
        <v>653</v>
      </c>
      <c r="P154" s="99"/>
      <c r="Q154" s="99"/>
      <c r="R154" s="99"/>
      <c r="S154" s="99"/>
      <c r="T154" s="99"/>
      <c r="U154" s="99"/>
      <c r="V154" s="99"/>
      <c r="W154" s="99"/>
      <c r="X154" s="99"/>
      <c r="Y154" s="99"/>
      <c r="Z154" s="99"/>
      <c r="AA154" s="99"/>
      <c r="AB154" s="99"/>
      <c r="AC154" s="99"/>
      <c r="AD154" s="99"/>
      <c r="AE154" s="99"/>
      <c r="AF154" s="99"/>
      <c r="AG154" s="99"/>
      <c r="AH154" s="99"/>
    </row>
    <row r="155" spans="3:34">
      <c r="C155" s="3" t="s">
        <v>88</v>
      </c>
      <c r="D155" s="3" t="s">
        <v>284</v>
      </c>
      <c r="E155" s="3" t="s">
        <v>285</v>
      </c>
      <c r="F155" s="3" t="s">
        <v>628</v>
      </c>
      <c r="G155" s="101" t="s">
        <v>524</v>
      </c>
      <c r="H155" s="101" t="s">
        <v>524</v>
      </c>
      <c r="I155" s="101" t="s">
        <v>524</v>
      </c>
      <c r="J155" s="101" t="s">
        <v>524</v>
      </c>
      <c r="K155" s="219" t="s">
        <v>524</v>
      </c>
      <c r="L155" s="219" t="s">
        <v>524</v>
      </c>
      <c r="M155" s="219" t="s">
        <v>524</v>
      </c>
      <c r="N155" s="220" t="s">
        <v>653</v>
      </c>
      <c r="O155" s="220" t="s">
        <v>653</v>
      </c>
      <c r="P155" s="99"/>
      <c r="Q155" s="99"/>
      <c r="R155" s="99"/>
      <c r="S155" s="99"/>
      <c r="T155" s="99"/>
      <c r="U155" s="99"/>
      <c r="V155" s="99"/>
      <c r="W155" s="99"/>
      <c r="X155" s="99"/>
      <c r="Y155" s="99"/>
      <c r="Z155" s="99"/>
      <c r="AA155" s="99"/>
      <c r="AB155" s="99"/>
      <c r="AC155" s="99"/>
      <c r="AD155" s="99"/>
      <c r="AE155" s="99"/>
      <c r="AF155" s="99"/>
      <c r="AG155" s="99"/>
      <c r="AH155" s="99"/>
    </row>
    <row r="156" spans="3:34">
      <c r="C156" s="3" t="s">
        <v>88</v>
      </c>
      <c r="D156" s="3" t="s">
        <v>286</v>
      </c>
      <c r="E156" s="3" t="s">
        <v>287</v>
      </c>
      <c r="F156" s="3" t="s">
        <v>628</v>
      </c>
      <c r="G156" s="101" t="s">
        <v>524</v>
      </c>
      <c r="H156" s="101" t="s">
        <v>524</v>
      </c>
      <c r="I156" s="101" t="s">
        <v>524</v>
      </c>
      <c r="J156" s="101" t="s">
        <v>524</v>
      </c>
      <c r="K156" s="219" t="s">
        <v>524</v>
      </c>
      <c r="L156" s="219" t="s">
        <v>524</v>
      </c>
      <c r="M156" s="219" t="s">
        <v>524</v>
      </c>
      <c r="N156" s="220" t="s">
        <v>653</v>
      </c>
      <c r="O156" s="220" t="s">
        <v>653</v>
      </c>
      <c r="P156" s="99"/>
      <c r="Q156" s="99"/>
      <c r="R156" s="99"/>
      <c r="S156" s="99"/>
      <c r="T156" s="99"/>
      <c r="U156" s="99"/>
      <c r="V156" s="99"/>
      <c r="W156" s="99"/>
      <c r="X156" s="99"/>
      <c r="Y156" s="99"/>
      <c r="Z156" s="99"/>
      <c r="AA156" s="99"/>
      <c r="AB156" s="99"/>
      <c r="AC156" s="99"/>
      <c r="AD156" s="99"/>
      <c r="AE156" s="99"/>
      <c r="AF156" s="99"/>
      <c r="AG156" s="99"/>
      <c r="AH156" s="99"/>
    </row>
    <row r="157" spans="3:34">
      <c r="C157" s="3" t="s">
        <v>88</v>
      </c>
      <c r="D157" s="3" t="s">
        <v>288</v>
      </c>
      <c r="E157" s="3" t="s">
        <v>289</v>
      </c>
      <c r="F157" s="3" t="s">
        <v>628</v>
      </c>
      <c r="G157" s="101" t="s">
        <v>524</v>
      </c>
      <c r="H157" s="101" t="s">
        <v>524</v>
      </c>
      <c r="I157" s="101" t="s">
        <v>524</v>
      </c>
      <c r="J157" s="101" t="s">
        <v>524</v>
      </c>
      <c r="K157" s="219" t="s">
        <v>524</v>
      </c>
      <c r="L157" s="219" t="s">
        <v>524</v>
      </c>
      <c r="M157" s="219" t="s">
        <v>524</v>
      </c>
      <c r="N157" s="220" t="s">
        <v>653</v>
      </c>
      <c r="O157" s="220" t="s">
        <v>653</v>
      </c>
      <c r="P157" s="99"/>
      <c r="Q157" s="99"/>
      <c r="R157" s="99"/>
      <c r="S157" s="99"/>
      <c r="T157" s="99"/>
      <c r="U157" s="99"/>
      <c r="V157" s="99"/>
      <c r="W157" s="99"/>
      <c r="X157" s="99"/>
      <c r="Y157" s="99"/>
      <c r="Z157" s="99"/>
      <c r="AA157" s="99"/>
      <c r="AB157" s="99"/>
      <c r="AC157" s="99"/>
      <c r="AD157" s="99"/>
      <c r="AE157" s="99"/>
      <c r="AF157" s="99"/>
      <c r="AG157" s="99"/>
      <c r="AH157" s="99"/>
    </row>
    <row r="158" spans="3:34">
      <c r="C158" s="3" t="s">
        <v>88</v>
      </c>
      <c r="D158" s="3" t="s">
        <v>290</v>
      </c>
      <c r="E158" s="3" t="s">
        <v>291</v>
      </c>
      <c r="F158" s="3" t="s">
        <v>628</v>
      </c>
      <c r="G158" s="101" t="s">
        <v>524</v>
      </c>
      <c r="H158" s="101" t="s">
        <v>524</v>
      </c>
      <c r="I158" s="101" t="s">
        <v>524</v>
      </c>
      <c r="J158" s="101" t="s">
        <v>524</v>
      </c>
      <c r="K158" s="219" t="s">
        <v>524</v>
      </c>
      <c r="L158" s="219" t="s">
        <v>524</v>
      </c>
      <c r="M158" s="219" t="s">
        <v>524</v>
      </c>
      <c r="N158" s="220" t="s">
        <v>653</v>
      </c>
      <c r="O158" s="220" t="s">
        <v>653</v>
      </c>
      <c r="P158" s="99"/>
      <c r="Q158" s="99"/>
      <c r="R158" s="99"/>
      <c r="S158" s="99"/>
      <c r="T158" s="99"/>
      <c r="U158" s="99"/>
      <c r="V158" s="99"/>
      <c r="W158" s="99"/>
      <c r="X158" s="99"/>
      <c r="Y158" s="99"/>
      <c r="Z158" s="99"/>
      <c r="AA158" s="99"/>
      <c r="AB158" s="99"/>
      <c r="AC158" s="99"/>
      <c r="AD158" s="99"/>
      <c r="AE158" s="99"/>
      <c r="AF158" s="99"/>
      <c r="AG158" s="99"/>
      <c r="AH158" s="99"/>
    </row>
    <row r="159" spans="3:34">
      <c r="C159" s="3" t="s">
        <v>88</v>
      </c>
      <c r="D159" s="3" t="s">
        <v>292</v>
      </c>
      <c r="E159" s="3" t="s">
        <v>293</v>
      </c>
      <c r="F159" s="3" t="s">
        <v>628</v>
      </c>
      <c r="G159" s="101" t="s">
        <v>524</v>
      </c>
      <c r="H159" s="101" t="s">
        <v>524</v>
      </c>
      <c r="I159" s="101" t="s">
        <v>524</v>
      </c>
      <c r="J159" s="101" t="s">
        <v>524</v>
      </c>
      <c r="K159" s="219" t="s">
        <v>524</v>
      </c>
      <c r="L159" s="219" t="s">
        <v>524</v>
      </c>
      <c r="M159" s="219" t="s">
        <v>524</v>
      </c>
      <c r="N159" s="220" t="s">
        <v>653</v>
      </c>
      <c r="O159" s="220" t="s">
        <v>653</v>
      </c>
      <c r="P159" s="99"/>
      <c r="Q159" s="99"/>
      <c r="R159" s="99"/>
      <c r="S159" s="99"/>
      <c r="T159" s="99"/>
      <c r="U159" s="99"/>
      <c r="V159" s="99"/>
      <c r="W159" s="99"/>
      <c r="X159" s="99"/>
      <c r="Y159" s="99"/>
      <c r="Z159" s="99"/>
      <c r="AA159" s="99"/>
      <c r="AB159" s="99"/>
      <c r="AC159" s="99"/>
      <c r="AD159" s="99"/>
      <c r="AE159" s="99"/>
      <c r="AF159" s="99"/>
      <c r="AG159" s="99"/>
      <c r="AH159" s="99"/>
    </row>
    <row r="160" spans="3:34">
      <c r="C160" s="3" t="s">
        <v>88</v>
      </c>
      <c r="D160" s="3" t="s">
        <v>294</v>
      </c>
      <c r="E160" s="3" t="s">
        <v>295</v>
      </c>
      <c r="F160" s="3" t="s">
        <v>628</v>
      </c>
      <c r="G160" s="101" t="s">
        <v>524</v>
      </c>
      <c r="H160" s="101" t="s">
        <v>524</v>
      </c>
      <c r="I160" s="101" t="s">
        <v>524</v>
      </c>
      <c r="J160" s="101" t="s">
        <v>524</v>
      </c>
      <c r="K160" s="219" t="s">
        <v>524</v>
      </c>
      <c r="L160" s="219" t="s">
        <v>524</v>
      </c>
      <c r="M160" s="219" t="s">
        <v>524</v>
      </c>
      <c r="N160" s="220">
        <v>5</v>
      </c>
      <c r="O160" s="220" t="s">
        <v>653</v>
      </c>
      <c r="P160" s="99"/>
      <c r="Q160" s="99"/>
      <c r="R160" s="99"/>
      <c r="S160" s="99"/>
      <c r="T160" s="99"/>
      <c r="U160" s="99"/>
      <c r="V160" s="99"/>
      <c r="W160" s="99"/>
      <c r="X160" s="99"/>
      <c r="Y160" s="99"/>
      <c r="Z160" s="99"/>
      <c r="AA160" s="99"/>
      <c r="AB160" s="99"/>
      <c r="AC160" s="99"/>
      <c r="AD160" s="99"/>
      <c r="AE160" s="99"/>
      <c r="AF160" s="99"/>
      <c r="AG160" s="99"/>
      <c r="AH160" s="99"/>
    </row>
    <row r="161" spans="3:34">
      <c r="C161" s="3" t="s">
        <v>88</v>
      </c>
      <c r="D161" s="3" t="s">
        <v>296</v>
      </c>
      <c r="E161" s="3" t="s">
        <v>297</v>
      </c>
      <c r="F161" s="3" t="s">
        <v>628</v>
      </c>
      <c r="G161" s="101" t="s">
        <v>524</v>
      </c>
      <c r="H161" s="101" t="s">
        <v>524</v>
      </c>
      <c r="I161" s="101" t="s">
        <v>524</v>
      </c>
      <c r="J161" s="101" t="s">
        <v>524</v>
      </c>
      <c r="K161" s="219" t="s">
        <v>524</v>
      </c>
      <c r="L161" s="219" t="s">
        <v>524</v>
      </c>
      <c r="M161" s="219" t="s">
        <v>524</v>
      </c>
      <c r="N161" s="220">
        <v>10</v>
      </c>
      <c r="O161" s="220" t="s">
        <v>653</v>
      </c>
      <c r="P161" s="99"/>
      <c r="Q161" s="99"/>
      <c r="R161" s="99"/>
      <c r="S161" s="99"/>
      <c r="T161" s="99"/>
      <c r="U161" s="99"/>
      <c r="V161" s="99"/>
      <c r="W161" s="99"/>
      <c r="X161" s="99"/>
      <c r="Y161" s="99"/>
      <c r="Z161" s="99"/>
      <c r="AA161" s="99"/>
      <c r="AB161" s="99"/>
      <c r="AC161" s="99"/>
      <c r="AD161" s="99"/>
      <c r="AE161" s="99"/>
      <c r="AF161" s="99"/>
      <c r="AG161" s="99"/>
      <c r="AH161" s="99"/>
    </row>
    <row r="162" spans="3:34">
      <c r="C162" s="3" t="s">
        <v>88</v>
      </c>
      <c r="D162" s="3" t="s">
        <v>298</v>
      </c>
      <c r="E162" s="3" t="s">
        <v>299</v>
      </c>
      <c r="F162" s="3" t="s">
        <v>628</v>
      </c>
      <c r="G162" s="101" t="s">
        <v>524</v>
      </c>
      <c r="H162" s="101" t="s">
        <v>524</v>
      </c>
      <c r="I162" s="101" t="s">
        <v>524</v>
      </c>
      <c r="J162" s="101" t="s">
        <v>524</v>
      </c>
      <c r="K162" s="219" t="s">
        <v>524</v>
      </c>
      <c r="L162" s="219" t="s">
        <v>524</v>
      </c>
      <c r="M162" s="219" t="s">
        <v>524</v>
      </c>
      <c r="N162" s="220" t="s">
        <v>653</v>
      </c>
      <c r="O162" s="220" t="s">
        <v>653</v>
      </c>
      <c r="P162" s="99"/>
      <c r="Q162" s="99"/>
      <c r="R162" s="99"/>
      <c r="S162" s="99"/>
      <c r="T162" s="99"/>
      <c r="U162" s="99"/>
      <c r="V162" s="99"/>
      <c r="W162" s="99"/>
      <c r="X162" s="99"/>
      <c r="Y162" s="99"/>
      <c r="Z162" s="99"/>
      <c r="AA162" s="99"/>
      <c r="AB162" s="99"/>
      <c r="AC162" s="99"/>
      <c r="AD162" s="99"/>
      <c r="AE162" s="99"/>
      <c r="AF162" s="99"/>
      <c r="AG162" s="99"/>
      <c r="AH162" s="99"/>
    </row>
    <row r="163" spans="3:34">
      <c r="C163" s="3" t="s">
        <v>88</v>
      </c>
      <c r="D163" s="3" t="s">
        <v>300</v>
      </c>
      <c r="E163" s="3" t="s">
        <v>301</v>
      </c>
      <c r="F163" s="3" t="s">
        <v>628</v>
      </c>
      <c r="G163" s="101" t="s">
        <v>524</v>
      </c>
      <c r="H163" s="101" t="s">
        <v>524</v>
      </c>
      <c r="I163" s="101" t="s">
        <v>524</v>
      </c>
      <c r="J163" s="101" t="s">
        <v>524</v>
      </c>
      <c r="K163" s="219" t="s">
        <v>524</v>
      </c>
      <c r="L163" s="219" t="s">
        <v>524</v>
      </c>
      <c r="M163" s="219" t="s">
        <v>524</v>
      </c>
      <c r="N163" s="220" t="s">
        <v>653</v>
      </c>
      <c r="O163" s="220" t="s">
        <v>653</v>
      </c>
      <c r="P163" s="99"/>
      <c r="Q163" s="99"/>
      <c r="R163" s="99"/>
      <c r="S163" s="99"/>
      <c r="T163" s="99"/>
      <c r="U163" s="99"/>
      <c r="V163" s="99"/>
      <c r="W163" s="99"/>
      <c r="X163" s="99"/>
      <c r="Y163" s="99"/>
      <c r="Z163" s="99"/>
      <c r="AA163" s="99"/>
      <c r="AB163" s="99"/>
      <c r="AC163" s="99"/>
      <c r="AD163" s="99"/>
      <c r="AE163" s="99"/>
      <c r="AF163" s="99"/>
      <c r="AG163" s="99"/>
      <c r="AH163" s="99"/>
    </row>
    <row r="164" spans="3:34">
      <c r="C164" s="3" t="s">
        <v>88</v>
      </c>
      <c r="D164" s="3" t="s">
        <v>302</v>
      </c>
      <c r="E164" s="3" t="s">
        <v>303</v>
      </c>
      <c r="F164" s="3" t="s">
        <v>628</v>
      </c>
      <c r="G164" s="101" t="s">
        <v>524</v>
      </c>
      <c r="H164" s="101" t="s">
        <v>524</v>
      </c>
      <c r="I164" s="101" t="s">
        <v>524</v>
      </c>
      <c r="J164" s="101" t="s">
        <v>524</v>
      </c>
      <c r="K164" s="219" t="s">
        <v>524</v>
      </c>
      <c r="L164" s="219" t="s">
        <v>524</v>
      </c>
      <c r="M164" s="219" t="s">
        <v>524</v>
      </c>
      <c r="N164" s="220" t="s">
        <v>653</v>
      </c>
      <c r="O164" s="220" t="s">
        <v>653</v>
      </c>
      <c r="P164" s="99"/>
      <c r="Q164" s="99"/>
      <c r="R164" s="99"/>
      <c r="S164" s="99"/>
      <c r="T164" s="99"/>
      <c r="U164" s="99"/>
      <c r="V164" s="99"/>
      <c r="W164" s="99"/>
      <c r="X164" s="99"/>
      <c r="Y164" s="99"/>
      <c r="Z164" s="99"/>
      <c r="AA164" s="99"/>
      <c r="AB164" s="99"/>
      <c r="AC164" s="99"/>
      <c r="AD164" s="99"/>
      <c r="AE164" s="99"/>
      <c r="AF164" s="99"/>
      <c r="AG164" s="99"/>
      <c r="AH164" s="99"/>
    </row>
    <row r="165" spans="3:34">
      <c r="C165" s="3" t="s">
        <v>88</v>
      </c>
      <c r="D165" s="3" t="s">
        <v>304</v>
      </c>
      <c r="E165" s="3" t="s">
        <v>305</v>
      </c>
      <c r="F165" s="3" t="s">
        <v>628</v>
      </c>
      <c r="G165" s="101" t="s">
        <v>524</v>
      </c>
      <c r="H165" s="101" t="s">
        <v>524</v>
      </c>
      <c r="I165" s="101" t="s">
        <v>524</v>
      </c>
      <c r="J165" s="101" t="s">
        <v>524</v>
      </c>
      <c r="K165" s="219" t="s">
        <v>524</v>
      </c>
      <c r="L165" s="219" t="s">
        <v>524</v>
      </c>
      <c r="M165" s="219" t="s">
        <v>524</v>
      </c>
      <c r="N165" s="220" t="s">
        <v>653</v>
      </c>
      <c r="O165" s="220" t="s">
        <v>653</v>
      </c>
      <c r="P165" s="99"/>
      <c r="Q165" s="99"/>
      <c r="R165" s="99"/>
      <c r="S165" s="99"/>
      <c r="T165" s="99"/>
      <c r="U165" s="99"/>
      <c r="V165" s="99"/>
      <c r="W165" s="99"/>
      <c r="X165" s="99"/>
      <c r="Y165" s="99"/>
      <c r="Z165" s="99"/>
      <c r="AA165" s="99"/>
      <c r="AB165" s="99"/>
      <c r="AC165" s="99"/>
      <c r="AD165" s="99"/>
      <c r="AE165" s="99"/>
      <c r="AF165" s="99"/>
      <c r="AG165" s="99"/>
      <c r="AH165" s="99"/>
    </row>
    <row r="166" spans="3:34">
      <c r="C166" s="3" t="s">
        <v>88</v>
      </c>
      <c r="D166" s="3" t="s">
        <v>306</v>
      </c>
      <c r="E166" s="3" t="s">
        <v>307</v>
      </c>
      <c r="F166" s="3" t="s">
        <v>628</v>
      </c>
      <c r="G166" s="101" t="s">
        <v>524</v>
      </c>
      <c r="H166" s="101" t="s">
        <v>524</v>
      </c>
      <c r="I166" s="101" t="s">
        <v>524</v>
      </c>
      <c r="J166" s="101" t="s">
        <v>524</v>
      </c>
      <c r="K166" s="219" t="s">
        <v>524</v>
      </c>
      <c r="L166" s="219" t="s">
        <v>524</v>
      </c>
      <c r="M166" s="219" t="s">
        <v>524</v>
      </c>
      <c r="N166" s="220" t="s">
        <v>653</v>
      </c>
      <c r="O166" s="220" t="s">
        <v>653</v>
      </c>
      <c r="P166" s="99"/>
      <c r="Q166" s="99"/>
      <c r="R166" s="99"/>
      <c r="S166" s="99"/>
      <c r="T166" s="99"/>
      <c r="U166" s="99"/>
      <c r="V166" s="99"/>
      <c r="W166" s="99"/>
      <c r="X166" s="99"/>
      <c r="Y166" s="99"/>
      <c r="Z166" s="99"/>
      <c r="AA166" s="99"/>
      <c r="AB166" s="99"/>
      <c r="AC166" s="99"/>
      <c r="AD166" s="99"/>
      <c r="AE166" s="99"/>
      <c r="AF166" s="99"/>
      <c r="AG166" s="99"/>
      <c r="AH166" s="99"/>
    </row>
    <row r="167" spans="3:34">
      <c r="C167" s="3" t="s">
        <v>88</v>
      </c>
      <c r="D167" s="3" t="s">
        <v>308</v>
      </c>
      <c r="E167" s="3" t="s">
        <v>309</v>
      </c>
      <c r="F167" s="3" t="s">
        <v>628</v>
      </c>
      <c r="G167" s="101" t="s">
        <v>524</v>
      </c>
      <c r="H167" s="101" t="s">
        <v>524</v>
      </c>
      <c r="I167" s="101" t="s">
        <v>524</v>
      </c>
      <c r="J167" s="101" t="s">
        <v>524</v>
      </c>
      <c r="K167" s="219" t="s">
        <v>524</v>
      </c>
      <c r="L167" s="219" t="s">
        <v>524</v>
      </c>
      <c r="M167" s="219" t="s">
        <v>524</v>
      </c>
      <c r="N167" s="220" t="s">
        <v>653</v>
      </c>
      <c r="O167" s="220" t="s">
        <v>653</v>
      </c>
      <c r="P167" s="99"/>
      <c r="Q167" s="99"/>
      <c r="R167" s="99"/>
      <c r="S167" s="99"/>
      <c r="T167" s="99"/>
      <c r="U167" s="99"/>
      <c r="V167" s="99"/>
      <c r="W167" s="99"/>
      <c r="X167" s="99"/>
      <c r="Y167" s="99"/>
      <c r="Z167" s="99"/>
      <c r="AA167" s="99"/>
      <c r="AB167" s="99"/>
      <c r="AC167" s="99"/>
      <c r="AD167" s="99"/>
      <c r="AE167" s="99"/>
      <c r="AF167" s="99"/>
      <c r="AG167" s="99"/>
      <c r="AH167" s="99"/>
    </row>
    <row r="168" spans="3:34">
      <c r="C168" s="3" t="s">
        <v>88</v>
      </c>
      <c r="D168" s="3" t="s">
        <v>310</v>
      </c>
      <c r="E168" s="3" t="s">
        <v>311</v>
      </c>
      <c r="F168" s="3" t="s">
        <v>628</v>
      </c>
      <c r="G168" s="101" t="s">
        <v>524</v>
      </c>
      <c r="H168" s="101" t="s">
        <v>524</v>
      </c>
      <c r="I168" s="101" t="s">
        <v>524</v>
      </c>
      <c r="J168" s="101" t="s">
        <v>524</v>
      </c>
      <c r="K168" s="219" t="s">
        <v>524</v>
      </c>
      <c r="L168" s="219" t="s">
        <v>524</v>
      </c>
      <c r="M168" s="219" t="s">
        <v>524</v>
      </c>
      <c r="N168" s="220" t="s">
        <v>653</v>
      </c>
      <c r="O168" s="220" t="s">
        <v>653</v>
      </c>
      <c r="P168" s="99"/>
      <c r="Q168" s="99"/>
      <c r="R168" s="99"/>
      <c r="S168" s="99"/>
      <c r="T168" s="99"/>
      <c r="U168" s="99"/>
      <c r="V168" s="99"/>
      <c r="W168" s="99"/>
      <c r="X168" s="99"/>
      <c r="Y168" s="99"/>
      <c r="Z168" s="99"/>
      <c r="AA168" s="99"/>
      <c r="AB168" s="99"/>
      <c r="AC168" s="99"/>
      <c r="AD168" s="99"/>
      <c r="AE168" s="99"/>
      <c r="AF168" s="99"/>
      <c r="AG168" s="99"/>
      <c r="AH168" s="99"/>
    </row>
    <row r="169" spans="3:34">
      <c r="C169" s="3" t="s">
        <v>88</v>
      </c>
      <c r="D169" s="3" t="s">
        <v>312</v>
      </c>
      <c r="E169" s="3" t="s">
        <v>313</v>
      </c>
      <c r="F169" s="3" t="s">
        <v>628</v>
      </c>
      <c r="G169" s="101" t="s">
        <v>524</v>
      </c>
      <c r="H169" s="101" t="s">
        <v>524</v>
      </c>
      <c r="I169" s="101" t="s">
        <v>524</v>
      </c>
      <c r="J169" s="101" t="s">
        <v>524</v>
      </c>
      <c r="K169" s="219" t="s">
        <v>524</v>
      </c>
      <c r="L169" s="219" t="s">
        <v>524</v>
      </c>
      <c r="M169" s="219" t="s">
        <v>524</v>
      </c>
      <c r="N169" s="220" t="s">
        <v>653</v>
      </c>
      <c r="O169" s="220" t="s">
        <v>653</v>
      </c>
      <c r="P169" s="99"/>
      <c r="Q169" s="99"/>
      <c r="R169" s="99"/>
      <c r="S169" s="99"/>
      <c r="T169" s="99"/>
      <c r="U169" s="99"/>
      <c r="V169" s="99"/>
      <c r="W169" s="99"/>
      <c r="X169" s="99"/>
      <c r="Y169" s="99"/>
      <c r="Z169" s="99"/>
      <c r="AA169" s="99"/>
      <c r="AB169" s="99"/>
      <c r="AC169" s="99"/>
      <c r="AD169" s="99"/>
      <c r="AE169" s="99"/>
      <c r="AF169" s="99"/>
      <c r="AG169" s="99"/>
      <c r="AH169" s="99"/>
    </row>
    <row r="170" spans="3:34">
      <c r="C170" s="3" t="s">
        <v>88</v>
      </c>
      <c r="D170" s="3" t="s">
        <v>314</v>
      </c>
      <c r="E170" s="3" t="s">
        <v>315</v>
      </c>
      <c r="F170" s="3" t="s">
        <v>628</v>
      </c>
      <c r="G170" s="101" t="s">
        <v>524</v>
      </c>
      <c r="H170" s="101" t="s">
        <v>524</v>
      </c>
      <c r="I170" s="101" t="s">
        <v>524</v>
      </c>
      <c r="J170" s="101" t="s">
        <v>524</v>
      </c>
      <c r="K170" s="219" t="s">
        <v>524</v>
      </c>
      <c r="L170" s="219" t="s">
        <v>524</v>
      </c>
      <c r="M170" s="219" t="s">
        <v>524</v>
      </c>
      <c r="N170" s="220" t="s">
        <v>653</v>
      </c>
      <c r="O170" s="220" t="s">
        <v>653</v>
      </c>
      <c r="P170" s="99"/>
      <c r="Q170" s="99"/>
      <c r="R170" s="99"/>
      <c r="S170" s="99"/>
      <c r="T170" s="99"/>
      <c r="U170" s="99"/>
      <c r="V170" s="99"/>
      <c r="W170" s="99"/>
      <c r="X170" s="99"/>
      <c r="Y170" s="99"/>
      <c r="Z170" s="99"/>
      <c r="AA170" s="99"/>
      <c r="AB170" s="99"/>
      <c r="AC170" s="99"/>
      <c r="AD170" s="99"/>
      <c r="AE170" s="99"/>
      <c r="AF170" s="99"/>
      <c r="AG170" s="99"/>
      <c r="AH170" s="99"/>
    </row>
    <row r="171" spans="3:34">
      <c r="C171" s="3" t="s">
        <v>88</v>
      </c>
      <c r="D171" s="3" t="s">
        <v>316</v>
      </c>
      <c r="E171" s="3" t="s">
        <v>317</v>
      </c>
      <c r="F171" s="3" t="s">
        <v>628</v>
      </c>
      <c r="G171" s="101" t="s">
        <v>524</v>
      </c>
      <c r="H171" s="101" t="s">
        <v>524</v>
      </c>
      <c r="I171" s="101" t="s">
        <v>524</v>
      </c>
      <c r="J171" s="101" t="s">
        <v>524</v>
      </c>
      <c r="K171" s="219" t="s">
        <v>524</v>
      </c>
      <c r="L171" s="219" t="s">
        <v>524</v>
      </c>
      <c r="M171" s="219" t="s">
        <v>524</v>
      </c>
      <c r="N171" s="220" t="s">
        <v>653</v>
      </c>
      <c r="O171" s="220" t="s">
        <v>653</v>
      </c>
      <c r="P171" s="99"/>
      <c r="Q171" s="99"/>
      <c r="R171" s="99"/>
      <c r="S171" s="99"/>
      <c r="T171" s="99"/>
      <c r="U171" s="99"/>
      <c r="V171" s="99"/>
      <c r="W171" s="99"/>
      <c r="X171" s="99"/>
      <c r="Y171" s="99"/>
      <c r="Z171" s="99"/>
      <c r="AA171" s="99"/>
      <c r="AB171" s="99"/>
      <c r="AC171" s="99"/>
      <c r="AD171" s="99"/>
      <c r="AE171" s="99"/>
      <c r="AF171" s="99"/>
      <c r="AG171" s="99"/>
      <c r="AH171" s="99"/>
    </row>
    <row r="172" spans="3:34">
      <c r="C172" s="3" t="s">
        <v>88</v>
      </c>
      <c r="D172" s="3" t="s">
        <v>318</v>
      </c>
      <c r="E172" s="3" t="s">
        <v>319</v>
      </c>
      <c r="F172" s="3" t="s">
        <v>628</v>
      </c>
      <c r="G172" s="101" t="s">
        <v>524</v>
      </c>
      <c r="H172" s="101" t="s">
        <v>524</v>
      </c>
      <c r="I172" s="101" t="s">
        <v>524</v>
      </c>
      <c r="J172" s="101" t="s">
        <v>524</v>
      </c>
      <c r="K172" s="219" t="s">
        <v>524</v>
      </c>
      <c r="L172" s="219" t="s">
        <v>524</v>
      </c>
      <c r="M172" s="219" t="s">
        <v>524</v>
      </c>
      <c r="N172" s="220" t="s">
        <v>653</v>
      </c>
      <c r="O172" s="220" t="s">
        <v>653</v>
      </c>
      <c r="P172" s="99"/>
      <c r="Q172" s="99"/>
      <c r="R172" s="99"/>
      <c r="S172" s="99"/>
      <c r="T172" s="99"/>
      <c r="U172" s="99"/>
      <c r="V172" s="99"/>
      <c r="W172" s="99"/>
      <c r="X172" s="99"/>
      <c r="Y172" s="99"/>
      <c r="Z172" s="99"/>
      <c r="AA172" s="99"/>
      <c r="AB172" s="99"/>
      <c r="AC172" s="99"/>
      <c r="AD172" s="99"/>
      <c r="AE172" s="99"/>
      <c r="AF172" s="99"/>
      <c r="AG172" s="99"/>
      <c r="AH172" s="99"/>
    </row>
    <row r="173" spans="3:34">
      <c r="C173" s="3" t="s">
        <v>88</v>
      </c>
      <c r="D173" s="3" t="s">
        <v>320</v>
      </c>
      <c r="E173" s="3" t="s">
        <v>321</v>
      </c>
      <c r="F173" s="3" t="s">
        <v>628</v>
      </c>
      <c r="G173" s="101" t="s">
        <v>524</v>
      </c>
      <c r="H173" s="101" t="s">
        <v>524</v>
      </c>
      <c r="I173" s="101" t="s">
        <v>524</v>
      </c>
      <c r="J173" s="101" t="s">
        <v>524</v>
      </c>
      <c r="K173" s="219" t="s">
        <v>524</v>
      </c>
      <c r="L173" s="219" t="s">
        <v>524</v>
      </c>
      <c r="M173" s="219" t="s">
        <v>524</v>
      </c>
      <c r="N173" s="220" t="s">
        <v>653</v>
      </c>
      <c r="O173" s="220" t="s">
        <v>653</v>
      </c>
      <c r="P173" s="99"/>
      <c r="Q173" s="99"/>
      <c r="R173" s="99"/>
      <c r="S173" s="99"/>
      <c r="T173" s="99"/>
      <c r="U173" s="99"/>
      <c r="V173" s="99"/>
      <c r="W173" s="99"/>
      <c r="X173" s="99"/>
      <c r="Y173" s="99"/>
      <c r="Z173" s="99"/>
      <c r="AA173" s="99"/>
      <c r="AB173" s="99"/>
      <c r="AC173" s="99"/>
      <c r="AD173" s="99"/>
      <c r="AE173" s="99"/>
      <c r="AF173" s="99"/>
      <c r="AG173" s="99"/>
      <c r="AH173" s="99"/>
    </row>
    <row r="174" spans="3:34">
      <c r="C174" s="3" t="s">
        <v>88</v>
      </c>
      <c r="D174" s="3" t="s">
        <v>322</v>
      </c>
      <c r="E174" s="3" t="s">
        <v>323</v>
      </c>
      <c r="F174" s="3" t="s">
        <v>628</v>
      </c>
      <c r="G174" s="101" t="s">
        <v>524</v>
      </c>
      <c r="H174" s="101" t="s">
        <v>524</v>
      </c>
      <c r="I174" s="101" t="s">
        <v>524</v>
      </c>
      <c r="J174" s="101" t="s">
        <v>524</v>
      </c>
      <c r="K174" s="219" t="s">
        <v>524</v>
      </c>
      <c r="L174" s="219" t="s">
        <v>524</v>
      </c>
      <c r="M174" s="219" t="s">
        <v>524</v>
      </c>
      <c r="N174" s="220" t="s">
        <v>653</v>
      </c>
      <c r="O174" s="220" t="s">
        <v>653</v>
      </c>
      <c r="P174" s="99"/>
      <c r="Q174" s="99"/>
      <c r="R174" s="99"/>
      <c r="S174" s="99"/>
      <c r="T174" s="99"/>
      <c r="U174" s="99"/>
      <c r="V174" s="99"/>
      <c r="W174" s="99"/>
      <c r="X174" s="99"/>
      <c r="Y174" s="99"/>
      <c r="Z174" s="99"/>
      <c r="AA174" s="99"/>
      <c r="AB174" s="99"/>
      <c r="AC174" s="99"/>
      <c r="AD174" s="99"/>
      <c r="AE174" s="99"/>
      <c r="AF174" s="99"/>
      <c r="AG174" s="99"/>
      <c r="AH174" s="99"/>
    </row>
    <row r="175" spans="3:34">
      <c r="C175" s="3" t="s">
        <v>88</v>
      </c>
      <c r="D175" s="3" t="s">
        <v>324</v>
      </c>
      <c r="E175" s="3" t="s">
        <v>325</v>
      </c>
      <c r="F175" s="3" t="s">
        <v>628</v>
      </c>
      <c r="G175" s="101" t="s">
        <v>524</v>
      </c>
      <c r="H175" s="101" t="s">
        <v>524</v>
      </c>
      <c r="I175" s="101" t="s">
        <v>524</v>
      </c>
      <c r="J175" s="101" t="s">
        <v>524</v>
      </c>
      <c r="K175" s="219" t="s">
        <v>524</v>
      </c>
      <c r="L175" s="219" t="s">
        <v>524</v>
      </c>
      <c r="M175" s="219" t="s">
        <v>524</v>
      </c>
      <c r="N175" s="220" t="s">
        <v>653</v>
      </c>
      <c r="O175" s="220" t="s">
        <v>653</v>
      </c>
      <c r="P175" s="99"/>
      <c r="Q175" s="99"/>
      <c r="R175" s="99"/>
      <c r="S175" s="99"/>
      <c r="T175" s="99"/>
      <c r="U175" s="99"/>
      <c r="V175" s="99"/>
      <c r="W175" s="99"/>
      <c r="X175" s="99"/>
      <c r="Y175" s="99"/>
      <c r="Z175" s="99"/>
      <c r="AA175" s="99"/>
      <c r="AB175" s="99"/>
      <c r="AC175" s="99"/>
      <c r="AD175" s="99"/>
      <c r="AE175" s="99"/>
      <c r="AF175" s="99"/>
      <c r="AG175" s="99"/>
      <c r="AH175" s="99"/>
    </row>
    <row r="176" spans="3:34">
      <c r="C176" s="3" t="s">
        <v>88</v>
      </c>
      <c r="D176" s="3" t="s">
        <v>326</v>
      </c>
      <c r="E176" s="3" t="s">
        <v>327</v>
      </c>
      <c r="F176" s="3" t="s">
        <v>628</v>
      </c>
      <c r="G176" s="101" t="s">
        <v>524</v>
      </c>
      <c r="H176" s="101" t="s">
        <v>524</v>
      </c>
      <c r="I176" s="101" t="s">
        <v>524</v>
      </c>
      <c r="J176" s="101" t="s">
        <v>524</v>
      </c>
      <c r="K176" s="219" t="s">
        <v>524</v>
      </c>
      <c r="L176" s="219" t="s">
        <v>524</v>
      </c>
      <c r="M176" s="219" t="s">
        <v>524</v>
      </c>
      <c r="N176" s="220" t="s">
        <v>653</v>
      </c>
      <c r="O176" s="220" t="s">
        <v>653</v>
      </c>
      <c r="P176" s="99"/>
      <c r="Q176" s="99"/>
      <c r="R176" s="99"/>
      <c r="S176" s="99"/>
      <c r="T176" s="99"/>
      <c r="U176" s="99"/>
      <c r="V176" s="99"/>
      <c r="W176" s="99"/>
      <c r="X176" s="99"/>
      <c r="Y176" s="99"/>
      <c r="Z176" s="99"/>
      <c r="AA176" s="99"/>
      <c r="AB176" s="99"/>
      <c r="AC176" s="99"/>
      <c r="AD176" s="99"/>
      <c r="AE176" s="99"/>
      <c r="AF176" s="99"/>
      <c r="AG176" s="99"/>
      <c r="AH176" s="99"/>
    </row>
    <row r="177" spans="3:34">
      <c r="C177" s="3" t="s">
        <v>88</v>
      </c>
      <c r="D177" s="3" t="s">
        <v>328</v>
      </c>
      <c r="E177" s="3" t="s">
        <v>329</v>
      </c>
      <c r="F177" s="3" t="s">
        <v>628</v>
      </c>
      <c r="G177" s="101" t="s">
        <v>524</v>
      </c>
      <c r="H177" s="101" t="s">
        <v>524</v>
      </c>
      <c r="I177" s="101" t="s">
        <v>524</v>
      </c>
      <c r="J177" s="101" t="s">
        <v>524</v>
      </c>
      <c r="K177" s="219" t="s">
        <v>524</v>
      </c>
      <c r="L177" s="219" t="s">
        <v>524</v>
      </c>
      <c r="M177" s="219" t="s">
        <v>524</v>
      </c>
      <c r="N177" s="220" t="s">
        <v>653</v>
      </c>
      <c r="O177" s="220" t="s">
        <v>653</v>
      </c>
      <c r="P177" s="99"/>
      <c r="Q177" s="99"/>
      <c r="R177" s="99"/>
      <c r="S177" s="99"/>
      <c r="T177" s="99"/>
      <c r="U177" s="99"/>
      <c r="V177" s="99"/>
      <c r="W177" s="99"/>
      <c r="X177" s="99"/>
      <c r="Y177" s="99"/>
      <c r="Z177" s="99"/>
      <c r="AA177" s="99"/>
      <c r="AB177" s="99"/>
      <c r="AC177" s="99"/>
      <c r="AD177" s="99"/>
      <c r="AE177" s="99"/>
      <c r="AF177" s="99"/>
      <c r="AG177" s="99"/>
      <c r="AH177" s="99"/>
    </row>
    <row r="178" spans="3:34">
      <c r="C178" s="3" t="s">
        <v>88</v>
      </c>
      <c r="D178" s="3" t="s">
        <v>330</v>
      </c>
      <c r="E178" s="3" t="s">
        <v>331</v>
      </c>
      <c r="F178" s="3" t="s">
        <v>628</v>
      </c>
      <c r="G178" s="101" t="s">
        <v>524</v>
      </c>
      <c r="H178" s="101" t="s">
        <v>524</v>
      </c>
      <c r="I178" s="101" t="s">
        <v>524</v>
      </c>
      <c r="J178" s="101" t="s">
        <v>524</v>
      </c>
      <c r="K178" s="219" t="s">
        <v>524</v>
      </c>
      <c r="L178" s="219" t="s">
        <v>524</v>
      </c>
      <c r="M178" s="219" t="s">
        <v>524</v>
      </c>
      <c r="N178" s="220" t="s">
        <v>653</v>
      </c>
      <c r="O178" s="220" t="s">
        <v>653</v>
      </c>
      <c r="P178" s="99"/>
      <c r="Q178" s="99"/>
      <c r="R178" s="99"/>
      <c r="S178" s="99"/>
      <c r="T178" s="99"/>
      <c r="U178" s="99"/>
      <c r="V178" s="99"/>
      <c r="W178" s="99"/>
      <c r="X178" s="99"/>
      <c r="Y178" s="99"/>
      <c r="Z178" s="99"/>
      <c r="AA178" s="99"/>
      <c r="AB178" s="99"/>
      <c r="AC178" s="99"/>
      <c r="AD178" s="99"/>
      <c r="AE178" s="99"/>
      <c r="AF178" s="99"/>
      <c r="AG178" s="99"/>
      <c r="AH178" s="99"/>
    </row>
    <row r="179" spans="3:34">
      <c r="C179" s="3" t="s">
        <v>88</v>
      </c>
      <c r="D179" s="3" t="s">
        <v>332</v>
      </c>
      <c r="E179" s="3" t="s">
        <v>333</v>
      </c>
      <c r="F179" s="3" t="s">
        <v>628</v>
      </c>
      <c r="G179" s="101" t="s">
        <v>524</v>
      </c>
      <c r="H179" s="101" t="s">
        <v>524</v>
      </c>
      <c r="I179" s="101" t="s">
        <v>524</v>
      </c>
      <c r="J179" s="101" t="s">
        <v>524</v>
      </c>
      <c r="K179" s="219" t="s">
        <v>524</v>
      </c>
      <c r="L179" s="219" t="s">
        <v>524</v>
      </c>
      <c r="M179" s="219" t="s">
        <v>524</v>
      </c>
      <c r="N179" s="220" t="s">
        <v>653</v>
      </c>
      <c r="O179" s="220" t="s">
        <v>653</v>
      </c>
      <c r="P179" s="99"/>
      <c r="Q179" s="99"/>
      <c r="R179" s="99"/>
      <c r="S179" s="99"/>
      <c r="T179" s="99"/>
      <c r="U179" s="99"/>
      <c r="V179" s="99"/>
      <c r="W179" s="99"/>
      <c r="X179" s="99"/>
      <c r="Y179" s="99"/>
      <c r="Z179" s="99"/>
      <c r="AA179" s="99"/>
      <c r="AB179" s="99"/>
      <c r="AC179" s="99"/>
      <c r="AD179" s="99"/>
      <c r="AE179" s="99"/>
      <c r="AF179" s="99"/>
      <c r="AG179" s="99"/>
      <c r="AH179" s="99"/>
    </row>
    <row r="180" spans="3:34">
      <c r="C180" s="3" t="s">
        <v>88</v>
      </c>
      <c r="D180" s="3" t="s">
        <v>334</v>
      </c>
      <c r="E180" s="3" t="s">
        <v>335</v>
      </c>
      <c r="F180" s="3" t="s">
        <v>628</v>
      </c>
      <c r="G180" s="101" t="s">
        <v>524</v>
      </c>
      <c r="H180" s="101" t="s">
        <v>524</v>
      </c>
      <c r="I180" s="101" t="s">
        <v>524</v>
      </c>
      <c r="J180" s="101" t="s">
        <v>524</v>
      </c>
      <c r="K180" s="219" t="s">
        <v>524</v>
      </c>
      <c r="L180" s="219" t="s">
        <v>524</v>
      </c>
      <c r="M180" s="219" t="s">
        <v>524</v>
      </c>
      <c r="N180" s="220" t="s">
        <v>653</v>
      </c>
      <c r="O180" s="220" t="s">
        <v>653</v>
      </c>
      <c r="P180" s="99"/>
      <c r="Q180" s="99"/>
      <c r="R180" s="99"/>
      <c r="S180" s="99"/>
      <c r="T180" s="99"/>
      <c r="U180" s="99"/>
      <c r="V180" s="99"/>
      <c r="W180" s="99"/>
      <c r="X180" s="99"/>
      <c r="Y180" s="99"/>
      <c r="Z180" s="99"/>
      <c r="AA180" s="99"/>
      <c r="AB180" s="99"/>
      <c r="AC180" s="99"/>
      <c r="AD180" s="99"/>
      <c r="AE180" s="99"/>
      <c r="AF180" s="99"/>
      <c r="AG180" s="99"/>
      <c r="AH180" s="99"/>
    </row>
    <row r="181" spans="3:34">
      <c r="C181" s="3" t="s">
        <v>88</v>
      </c>
      <c r="D181" s="3" t="s">
        <v>336</v>
      </c>
      <c r="E181" s="3" t="s">
        <v>337</v>
      </c>
      <c r="F181" s="3" t="s">
        <v>628</v>
      </c>
      <c r="G181" s="101" t="s">
        <v>524</v>
      </c>
      <c r="H181" s="101" t="s">
        <v>524</v>
      </c>
      <c r="I181" s="101" t="s">
        <v>524</v>
      </c>
      <c r="J181" s="101" t="s">
        <v>524</v>
      </c>
      <c r="K181" s="219" t="s">
        <v>524</v>
      </c>
      <c r="L181" s="219" t="s">
        <v>524</v>
      </c>
      <c r="M181" s="219" t="s">
        <v>524</v>
      </c>
      <c r="N181" s="220" t="s">
        <v>653</v>
      </c>
      <c r="O181" s="220" t="s">
        <v>653</v>
      </c>
      <c r="P181" s="99"/>
      <c r="Q181" s="99"/>
      <c r="R181" s="99"/>
      <c r="S181" s="99"/>
      <c r="T181" s="99"/>
      <c r="U181" s="99"/>
      <c r="V181" s="99"/>
      <c r="W181" s="99"/>
      <c r="X181" s="99"/>
      <c r="Y181" s="99"/>
      <c r="Z181" s="99"/>
      <c r="AA181" s="99"/>
      <c r="AB181" s="99"/>
      <c r="AC181" s="99"/>
      <c r="AD181" s="99"/>
      <c r="AE181" s="99"/>
      <c r="AF181" s="99"/>
      <c r="AG181" s="99"/>
      <c r="AH181" s="99"/>
    </row>
    <row r="182" spans="3:34">
      <c r="C182" s="3" t="s">
        <v>88</v>
      </c>
      <c r="D182" s="3" t="s">
        <v>338</v>
      </c>
      <c r="E182" s="3" t="s">
        <v>339</v>
      </c>
      <c r="F182" s="3" t="s">
        <v>628</v>
      </c>
      <c r="G182" s="101" t="s">
        <v>524</v>
      </c>
      <c r="H182" s="101" t="s">
        <v>524</v>
      </c>
      <c r="I182" s="101" t="s">
        <v>524</v>
      </c>
      <c r="J182" s="101" t="s">
        <v>524</v>
      </c>
      <c r="K182" s="219" t="s">
        <v>524</v>
      </c>
      <c r="L182" s="219" t="s">
        <v>524</v>
      </c>
      <c r="M182" s="219" t="s">
        <v>524</v>
      </c>
      <c r="N182" s="220" t="s">
        <v>653</v>
      </c>
      <c r="O182" s="220" t="s">
        <v>653</v>
      </c>
      <c r="P182" s="99"/>
      <c r="Q182" s="99"/>
      <c r="R182" s="99"/>
      <c r="S182" s="99"/>
      <c r="T182" s="99"/>
      <c r="U182" s="99"/>
      <c r="V182" s="99"/>
      <c r="W182" s="99"/>
      <c r="X182" s="99"/>
      <c r="Y182" s="99"/>
      <c r="Z182" s="99"/>
      <c r="AA182" s="99"/>
      <c r="AB182" s="99"/>
      <c r="AC182" s="99"/>
      <c r="AD182" s="99"/>
      <c r="AE182" s="99"/>
      <c r="AF182" s="99"/>
      <c r="AG182" s="99"/>
      <c r="AH182" s="99"/>
    </row>
    <row r="183" spans="3:34">
      <c r="C183" s="3" t="s">
        <v>88</v>
      </c>
      <c r="D183" s="3" t="s">
        <v>340</v>
      </c>
      <c r="E183" s="3" t="s">
        <v>341</v>
      </c>
      <c r="F183" s="3" t="s">
        <v>628</v>
      </c>
      <c r="G183" s="101" t="s">
        <v>524</v>
      </c>
      <c r="H183" s="101" t="s">
        <v>524</v>
      </c>
      <c r="I183" s="101" t="s">
        <v>524</v>
      </c>
      <c r="J183" s="101" t="s">
        <v>524</v>
      </c>
      <c r="K183" s="219" t="s">
        <v>524</v>
      </c>
      <c r="L183" s="219" t="s">
        <v>524</v>
      </c>
      <c r="M183" s="219" t="s">
        <v>524</v>
      </c>
      <c r="N183" s="220" t="s">
        <v>653</v>
      </c>
      <c r="O183" s="220" t="s">
        <v>653</v>
      </c>
      <c r="P183" s="99"/>
      <c r="Q183" s="99"/>
      <c r="R183" s="99"/>
      <c r="S183" s="99"/>
      <c r="T183" s="99"/>
      <c r="U183" s="99"/>
      <c r="V183" s="99"/>
      <c r="W183" s="99"/>
      <c r="X183" s="99"/>
      <c r="Y183" s="99"/>
      <c r="Z183" s="99"/>
      <c r="AA183" s="99"/>
      <c r="AB183" s="99"/>
      <c r="AC183" s="99"/>
      <c r="AD183" s="99"/>
      <c r="AE183" s="99"/>
      <c r="AF183" s="99"/>
      <c r="AG183" s="99"/>
      <c r="AH183" s="99"/>
    </row>
    <row r="184" spans="3:34">
      <c r="C184" s="3" t="s">
        <v>88</v>
      </c>
      <c r="D184" s="3" t="s">
        <v>342</v>
      </c>
      <c r="E184" s="3" t="s">
        <v>343</v>
      </c>
      <c r="F184" s="3" t="s">
        <v>628</v>
      </c>
      <c r="G184" s="101" t="s">
        <v>524</v>
      </c>
      <c r="H184" s="101" t="s">
        <v>524</v>
      </c>
      <c r="I184" s="101" t="s">
        <v>524</v>
      </c>
      <c r="J184" s="101" t="s">
        <v>524</v>
      </c>
      <c r="K184" s="219" t="s">
        <v>524</v>
      </c>
      <c r="L184" s="219" t="s">
        <v>524</v>
      </c>
      <c r="M184" s="219" t="s">
        <v>524</v>
      </c>
      <c r="N184" s="220" t="s">
        <v>653</v>
      </c>
      <c r="O184" s="220" t="s">
        <v>653</v>
      </c>
      <c r="P184" s="99"/>
      <c r="Q184" s="99"/>
      <c r="R184" s="99"/>
      <c r="S184" s="99"/>
      <c r="T184" s="99"/>
      <c r="U184" s="99"/>
      <c r="V184" s="99"/>
      <c r="W184" s="99"/>
      <c r="X184" s="99"/>
      <c r="Y184" s="99"/>
      <c r="Z184" s="99"/>
      <c r="AA184" s="99"/>
      <c r="AB184" s="99"/>
      <c r="AC184" s="99"/>
      <c r="AD184" s="99"/>
      <c r="AE184" s="99"/>
      <c r="AF184" s="99"/>
      <c r="AG184" s="99"/>
      <c r="AH184" s="99"/>
    </row>
    <row r="185" spans="3:34">
      <c r="C185" s="3" t="s">
        <v>88</v>
      </c>
      <c r="D185" s="3" t="s">
        <v>344</v>
      </c>
      <c r="E185" s="3" t="s">
        <v>345</v>
      </c>
      <c r="F185" s="3" t="s">
        <v>628</v>
      </c>
      <c r="G185" s="101" t="s">
        <v>524</v>
      </c>
      <c r="H185" s="101" t="s">
        <v>524</v>
      </c>
      <c r="I185" s="101" t="s">
        <v>524</v>
      </c>
      <c r="J185" s="101" t="s">
        <v>524</v>
      </c>
      <c r="K185" s="219" t="s">
        <v>524</v>
      </c>
      <c r="L185" s="219" t="s">
        <v>524</v>
      </c>
      <c r="M185" s="219" t="s">
        <v>524</v>
      </c>
      <c r="N185" s="220" t="s">
        <v>653</v>
      </c>
      <c r="O185" s="220" t="s">
        <v>653</v>
      </c>
      <c r="P185" s="99"/>
      <c r="Q185" s="99"/>
      <c r="R185" s="99"/>
      <c r="S185" s="99"/>
      <c r="T185" s="99"/>
      <c r="U185" s="99"/>
      <c r="V185" s="99"/>
      <c r="W185" s="99"/>
      <c r="X185" s="99"/>
      <c r="Y185" s="99"/>
      <c r="Z185" s="99"/>
      <c r="AA185" s="99"/>
      <c r="AB185" s="99"/>
      <c r="AC185" s="99"/>
      <c r="AD185" s="99"/>
      <c r="AE185" s="99"/>
      <c r="AF185" s="99"/>
      <c r="AG185" s="99"/>
      <c r="AH185" s="99"/>
    </row>
    <row r="186" spans="3:34">
      <c r="C186" s="3" t="s">
        <v>88</v>
      </c>
      <c r="D186" s="3" t="s">
        <v>346</v>
      </c>
      <c r="E186" s="3" t="s">
        <v>347</v>
      </c>
      <c r="F186" s="3" t="s">
        <v>628</v>
      </c>
      <c r="G186" s="101" t="s">
        <v>524</v>
      </c>
      <c r="H186" s="101" t="s">
        <v>524</v>
      </c>
      <c r="I186" s="101" t="s">
        <v>524</v>
      </c>
      <c r="J186" s="101" t="s">
        <v>524</v>
      </c>
      <c r="K186" s="219" t="s">
        <v>524</v>
      </c>
      <c r="L186" s="219" t="s">
        <v>524</v>
      </c>
      <c r="M186" s="219" t="s">
        <v>524</v>
      </c>
      <c r="N186" s="220" t="s">
        <v>653</v>
      </c>
      <c r="O186" s="220" t="s">
        <v>653</v>
      </c>
      <c r="P186" s="99"/>
      <c r="Q186" s="99"/>
      <c r="R186" s="99"/>
      <c r="S186" s="99"/>
      <c r="T186" s="99"/>
      <c r="U186" s="99"/>
      <c r="V186" s="99"/>
      <c r="W186" s="99"/>
      <c r="X186" s="99"/>
      <c r="Y186" s="99"/>
      <c r="Z186" s="99"/>
      <c r="AA186" s="99"/>
      <c r="AB186" s="99"/>
      <c r="AC186" s="99"/>
      <c r="AD186" s="99"/>
      <c r="AE186" s="99"/>
      <c r="AF186" s="99"/>
      <c r="AG186" s="99"/>
      <c r="AH186" s="99"/>
    </row>
    <row r="187" spans="3:34">
      <c r="C187" s="3" t="s">
        <v>92</v>
      </c>
      <c r="D187" s="3" t="s">
        <v>348</v>
      </c>
      <c r="E187" s="3" t="s">
        <v>349</v>
      </c>
      <c r="F187" s="3" t="s">
        <v>628</v>
      </c>
      <c r="G187" s="101" t="s">
        <v>524</v>
      </c>
      <c r="H187" s="101" t="s">
        <v>524</v>
      </c>
      <c r="I187" s="101" t="s">
        <v>524</v>
      </c>
      <c r="J187" s="101" t="s">
        <v>524</v>
      </c>
      <c r="K187" s="219" t="s">
        <v>524</v>
      </c>
      <c r="L187" s="219" t="s">
        <v>524</v>
      </c>
      <c r="M187" s="219" t="s">
        <v>524</v>
      </c>
      <c r="N187" s="220" t="s">
        <v>653</v>
      </c>
      <c r="O187" s="220" t="s">
        <v>653</v>
      </c>
      <c r="P187" s="99"/>
      <c r="Q187" s="99"/>
      <c r="R187" s="99"/>
      <c r="S187" s="99"/>
      <c r="T187" s="99"/>
      <c r="U187" s="99"/>
      <c r="V187" s="99"/>
      <c r="W187" s="99"/>
      <c r="X187" s="99"/>
      <c r="Y187" s="99"/>
      <c r="Z187" s="99"/>
      <c r="AA187" s="99"/>
      <c r="AB187" s="99"/>
      <c r="AC187" s="99"/>
      <c r="AD187" s="99"/>
      <c r="AE187" s="99"/>
      <c r="AF187" s="99"/>
      <c r="AG187" s="99"/>
      <c r="AH187" s="99"/>
    </row>
    <row r="188" spans="3:34">
      <c r="C188" s="3" t="s">
        <v>92</v>
      </c>
      <c r="D188" s="3" t="s">
        <v>350</v>
      </c>
      <c r="E188" s="3" t="s">
        <v>351</v>
      </c>
      <c r="F188" s="3" t="s">
        <v>628</v>
      </c>
      <c r="G188" s="101" t="s">
        <v>524</v>
      </c>
      <c r="H188" s="101" t="s">
        <v>524</v>
      </c>
      <c r="I188" s="101" t="s">
        <v>524</v>
      </c>
      <c r="J188" s="101" t="s">
        <v>524</v>
      </c>
      <c r="K188" s="219" t="s">
        <v>524</v>
      </c>
      <c r="L188" s="219" t="s">
        <v>524</v>
      </c>
      <c r="M188" s="219" t="s">
        <v>524</v>
      </c>
      <c r="N188" s="220" t="s">
        <v>653</v>
      </c>
      <c r="O188" s="220" t="s">
        <v>653</v>
      </c>
      <c r="P188" s="99"/>
      <c r="Q188" s="99"/>
      <c r="R188" s="99"/>
      <c r="S188" s="99"/>
      <c r="T188" s="99"/>
      <c r="U188" s="99"/>
      <c r="V188" s="99"/>
      <c r="W188" s="99"/>
      <c r="X188" s="99"/>
      <c r="Y188" s="99"/>
      <c r="Z188" s="99"/>
      <c r="AA188" s="99"/>
      <c r="AB188" s="99"/>
      <c r="AC188" s="99"/>
      <c r="AD188" s="99"/>
      <c r="AE188" s="99"/>
      <c r="AF188" s="99"/>
      <c r="AG188" s="99"/>
      <c r="AH188" s="99"/>
    </row>
    <row r="189" spans="3:34">
      <c r="C189" s="3" t="s">
        <v>92</v>
      </c>
      <c r="D189" s="3" t="s">
        <v>352</v>
      </c>
      <c r="E189" s="3" t="s">
        <v>353</v>
      </c>
      <c r="F189" s="3" t="s">
        <v>628</v>
      </c>
      <c r="G189" s="101" t="s">
        <v>524</v>
      </c>
      <c r="H189" s="101" t="s">
        <v>524</v>
      </c>
      <c r="I189" s="101" t="s">
        <v>524</v>
      </c>
      <c r="J189" s="101" t="s">
        <v>524</v>
      </c>
      <c r="K189" s="219" t="s">
        <v>524</v>
      </c>
      <c r="L189" s="219" t="s">
        <v>524</v>
      </c>
      <c r="M189" s="219" t="s">
        <v>524</v>
      </c>
      <c r="N189" s="220" t="s">
        <v>653</v>
      </c>
      <c r="O189" s="220" t="s">
        <v>653</v>
      </c>
      <c r="P189" s="99"/>
      <c r="Q189" s="99"/>
      <c r="R189" s="99"/>
      <c r="S189" s="99"/>
      <c r="T189" s="99"/>
      <c r="U189" s="99"/>
      <c r="V189" s="99"/>
      <c r="W189" s="99"/>
      <c r="X189" s="99"/>
      <c r="Y189" s="99"/>
      <c r="Z189" s="99"/>
      <c r="AA189" s="99"/>
      <c r="AB189" s="99"/>
      <c r="AC189" s="99"/>
      <c r="AD189" s="99"/>
      <c r="AE189" s="99"/>
      <c r="AF189" s="99"/>
      <c r="AG189" s="99"/>
      <c r="AH189" s="99"/>
    </row>
    <row r="190" spans="3:34">
      <c r="C190" s="3" t="s">
        <v>92</v>
      </c>
      <c r="D190" s="3" t="s">
        <v>354</v>
      </c>
      <c r="E190" s="3" t="s">
        <v>355</v>
      </c>
      <c r="F190" s="3" t="s">
        <v>628</v>
      </c>
      <c r="G190" s="101" t="s">
        <v>524</v>
      </c>
      <c r="H190" s="101" t="s">
        <v>524</v>
      </c>
      <c r="I190" s="101" t="s">
        <v>524</v>
      </c>
      <c r="J190" s="101" t="s">
        <v>524</v>
      </c>
      <c r="K190" s="219" t="s">
        <v>524</v>
      </c>
      <c r="L190" s="219" t="s">
        <v>524</v>
      </c>
      <c r="M190" s="219" t="s">
        <v>524</v>
      </c>
      <c r="N190" s="220" t="s">
        <v>653</v>
      </c>
      <c r="O190" s="220" t="s">
        <v>653</v>
      </c>
      <c r="P190" s="99"/>
      <c r="Q190" s="99"/>
      <c r="R190" s="99"/>
      <c r="S190" s="99"/>
      <c r="T190" s="99"/>
      <c r="U190" s="99"/>
      <c r="V190" s="99"/>
      <c r="W190" s="99"/>
      <c r="X190" s="99"/>
      <c r="Y190" s="99"/>
      <c r="Z190" s="99"/>
      <c r="AA190" s="99"/>
      <c r="AB190" s="99"/>
      <c r="AC190" s="99"/>
      <c r="AD190" s="99"/>
      <c r="AE190" s="99"/>
      <c r="AF190" s="99"/>
      <c r="AG190" s="99"/>
      <c r="AH190" s="99"/>
    </row>
    <row r="191" spans="3:34">
      <c r="C191" s="3" t="s">
        <v>92</v>
      </c>
      <c r="D191" s="3" t="s">
        <v>356</v>
      </c>
      <c r="E191" s="3" t="s">
        <v>357</v>
      </c>
      <c r="F191" s="3" t="s">
        <v>628</v>
      </c>
      <c r="G191" s="101" t="s">
        <v>524</v>
      </c>
      <c r="H191" s="101" t="s">
        <v>524</v>
      </c>
      <c r="I191" s="101" t="s">
        <v>524</v>
      </c>
      <c r="J191" s="101" t="s">
        <v>524</v>
      </c>
      <c r="K191" s="219" t="s">
        <v>524</v>
      </c>
      <c r="L191" s="219" t="s">
        <v>524</v>
      </c>
      <c r="M191" s="219" t="s">
        <v>524</v>
      </c>
      <c r="N191" s="220" t="s">
        <v>653</v>
      </c>
      <c r="O191" s="220" t="s">
        <v>653</v>
      </c>
      <c r="P191" s="99"/>
      <c r="Q191" s="99"/>
      <c r="R191" s="99"/>
      <c r="S191" s="99"/>
      <c r="T191" s="99"/>
      <c r="U191" s="99"/>
      <c r="V191" s="99"/>
      <c r="W191" s="99"/>
      <c r="X191" s="99"/>
      <c r="Y191" s="99"/>
      <c r="Z191" s="99"/>
      <c r="AA191" s="99"/>
      <c r="AB191" s="99"/>
      <c r="AC191" s="99"/>
      <c r="AD191" s="99"/>
      <c r="AE191" s="99"/>
      <c r="AF191" s="99"/>
      <c r="AG191" s="99"/>
      <c r="AH191" s="99"/>
    </row>
    <row r="192" spans="3:34">
      <c r="C192" s="3" t="s">
        <v>92</v>
      </c>
      <c r="D192" s="3" t="s">
        <v>358</v>
      </c>
      <c r="E192" s="3" t="s">
        <v>359</v>
      </c>
      <c r="F192" s="3" t="s">
        <v>628</v>
      </c>
      <c r="G192" s="101" t="s">
        <v>524</v>
      </c>
      <c r="H192" s="101" t="s">
        <v>524</v>
      </c>
      <c r="I192" s="101" t="s">
        <v>524</v>
      </c>
      <c r="J192" s="101" t="s">
        <v>524</v>
      </c>
      <c r="K192" s="219" t="s">
        <v>524</v>
      </c>
      <c r="L192" s="219" t="s">
        <v>524</v>
      </c>
      <c r="M192" s="219" t="s">
        <v>524</v>
      </c>
      <c r="N192" s="220" t="s">
        <v>653</v>
      </c>
      <c r="O192" s="220" t="s">
        <v>653</v>
      </c>
      <c r="P192" s="99"/>
      <c r="Q192" s="99"/>
      <c r="R192" s="99"/>
      <c r="S192" s="99"/>
      <c r="T192" s="99"/>
      <c r="U192" s="99"/>
      <c r="V192" s="99"/>
      <c r="W192" s="99"/>
      <c r="X192" s="99"/>
      <c r="Y192" s="99"/>
      <c r="Z192" s="99"/>
      <c r="AA192" s="99"/>
      <c r="AB192" s="99"/>
      <c r="AC192" s="99"/>
      <c r="AD192" s="99"/>
      <c r="AE192" s="99"/>
      <c r="AF192" s="99"/>
      <c r="AG192" s="99"/>
      <c r="AH192" s="99"/>
    </row>
    <row r="193" spans="3:34">
      <c r="C193" s="3" t="s">
        <v>92</v>
      </c>
      <c r="D193" s="3" t="s">
        <v>360</v>
      </c>
      <c r="E193" s="3" t="s">
        <v>361</v>
      </c>
      <c r="F193" s="3" t="s">
        <v>628</v>
      </c>
      <c r="G193" s="101" t="s">
        <v>524</v>
      </c>
      <c r="H193" s="101" t="s">
        <v>524</v>
      </c>
      <c r="I193" s="101" t="s">
        <v>524</v>
      </c>
      <c r="J193" s="101" t="s">
        <v>524</v>
      </c>
      <c r="K193" s="219" t="s">
        <v>524</v>
      </c>
      <c r="L193" s="219" t="s">
        <v>524</v>
      </c>
      <c r="M193" s="219" t="s">
        <v>524</v>
      </c>
      <c r="N193" s="220" t="s">
        <v>653</v>
      </c>
      <c r="O193" s="220" t="s">
        <v>653</v>
      </c>
      <c r="P193" s="99"/>
      <c r="Q193" s="99"/>
      <c r="R193" s="99"/>
      <c r="S193" s="99"/>
      <c r="T193" s="99"/>
      <c r="U193" s="99"/>
      <c r="V193" s="99"/>
      <c r="W193" s="99"/>
      <c r="X193" s="99"/>
      <c r="Y193" s="99"/>
      <c r="Z193" s="99"/>
      <c r="AA193" s="99"/>
      <c r="AB193" s="99"/>
      <c r="AC193" s="99"/>
      <c r="AD193" s="99"/>
      <c r="AE193" s="99"/>
      <c r="AF193" s="99"/>
      <c r="AG193" s="99"/>
      <c r="AH193" s="99"/>
    </row>
    <row r="194" spans="3:34">
      <c r="C194" s="3" t="s">
        <v>92</v>
      </c>
      <c r="D194" s="3" t="s">
        <v>362</v>
      </c>
      <c r="E194" s="3" t="s">
        <v>363</v>
      </c>
      <c r="F194" s="3" t="s">
        <v>628</v>
      </c>
      <c r="G194" s="101" t="s">
        <v>524</v>
      </c>
      <c r="H194" s="101" t="s">
        <v>524</v>
      </c>
      <c r="I194" s="101" t="s">
        <v>524</v>
      </c>
      <c r="J194" s="101" t="s">
        <v>524</v>
      </c>
      <c r="K194" s="219" t="s">
        <v>524</v>
      </c>
      <c r="L194" s="219" t="s">
        <v>524</v>
      </c>
      <c r="M194" s="219" t="s">
        <v>524</v>
      </c>
      <c r="N194" s="220" t="s">
        <v>653</v>
      </c>
      <c r="O194" s="220" t="s">
        <v>653</v>
      </c>
      <c r="P194" s="99"/>
      <c r="Q194" s="99"/>
      <c r="R194" s="99"/>
      <c r="S194" s="99"/>
      <c r="T194" s="99"/>
      <c r="U194" s="99"/>
      <c r="V194" s="99"/>
      <c r="W194" s="99"/>
      <c r="X194" s="99"/>
      <c r="Y194" s="99"/>
      <c r="Z194" s="99"/>
      <c r="AA194" s="99"/>
      <c r="AB194" s="99"/>
      <c r="AC194" s="99"/>
      <c r="AD194" s="99"/>
      <c r="AE194" s="99"/>
      <c r="AF194" s="99"/>
      <c r="AG194" s="99"/>
      <c r="AH194" s="99"/>
    </row>
    <row r="195" spans="3:34">
      <c r="C195" s="3" t="s">
        <v>92</v>
      </c>
      <c r="D195" s="3" t="s">
        <v>364</v>
      </c>
      <c r="E195" s="3" t="s">
        <v>365</v>
      </c>
      <c r="F195" s="3" t="s">
        <v>628</v>
      </c>
      <c r="G195" s="101" t="s">
        <v>524</v>
      </c>
      <c r="H195" s="101" t="s">
        <v>524</v>
      </c>
      <c r="I195" s="101" t="s">
        <v>524</v>
      </c>
      <c r="J195" s="101" t="s">
        <v>524</v>
      </c>
      <c r="K195" s="219" t="s">
        <v>524</v>
      </c>
      <c r="L195" s="219" t="s">
        <v>524</v>
      </c>
      <c r="M195" s="219" t="s">
        <v>524</v>
      </c>
      <c r="N195" s="220" t="s">
        <v>653</v>
      </c>
      <c r="O195" s="220" t="s">
        <v>653</v>
      </c>
      <c r="P195" s="99"/>
      <c r="Q195" s="99"/>
      <c r="R195" s="99"/>
      <c r="S195" s="99"/>
      <c r="T195" s="99"/>
      <c r="U195" s="99"/>
      <c r="V195" s="99"/>
      <c r="W195" s="99"/>
      <c r="X195" s="99"/>
      <c r="Y195" s="99"/>
      <c r="Z195" s="99"/>
      <c r="AA195" s="99"/>
      <c r="AB195" s="99"/>
      <c r="AC195" s="99"/>
      <c r="AD195" s="99"/>
      <c r="AE195" s="99"/>
      <c r="AF195" s="99"/>
      <c r="AG195" s="99"/>
      <c r="AH195" s="99"/>
    </row>
    <row r="196" spans="3:34">
      <c r="C196" s="3" t="s">
        <v>92</v>
      </c>
      <c r="D196" s="3" t="s">
        <v>366</v>
      </c>
      <c r="E196" s="3" t="s">
        <v>367</v>
      </c>
      <c r="F196" s="3" t="s">
        <v>628</v>
      </c>
      <c r="G196" s="101" t="s">
        <v>524</v>
      </c>
      <c r="H196" s="101" t="s">
        <v>524</v>
      </c>
      <c r="I196" s="101" t="s">
        <v>524</v>
      </c>
      <c r="J196" s="101" t="s">
        <v>524</v>
      </c>
      <c r="K196" s="219" t="s">
        <v>524</v>
      </c>
      <c r="L196" s="219" t="s">
        <v>524</v>
      </c>
      <c r="M196" s="219" t="s">
        <v>524</v>
      </c>
      <c r="N196" s="220" t="s">
        <v>653</v>
      </c>
      <c r="O196" s="220" t="s">
        <v>653</v>
      </c>
      <c r="P196" s="99"/>
      <c r="Q196" s="99"/>
      <c r="R196" s="99"/>
      <c r="S196" s="99"/>
      <c r="T196" s="99"/>
      <c r="U196" s="99"/>
      <c r="V196" s="99"/>
      <c r="W196" s="99"/>
      <c r="X196" s="99"/>
      <c r="Y196" s="99"/>
      <c r="Z196" s="99"/>
      <c r="AA196" s="99"/>
      <c r="AB196" s="99"/>
      <c r="AC196" s="99"/>
      <c r="AD196" s="99"/>
      <c r="AE196" s="99"/>
      <c r="AF196" s="99"/>
      <c r="AG196" s="99"/>
      <c r="AH196" s="99"/>
    </row>
    <row r="197" spans="3:34">
      <c r="C197" s="3" t="s">
        <v>92</v>
      </c>
      <c r="D197" s="3" t="s">
        <v>368</v>
      </c>
      <c r="E197" s="3" t="s">
        <v>369</v>
      </c>
      <c r="F197" s="3" t="s">
        <v>628</v>
      </c>
      <c r="G197" s="101" t="s">
        <v>524</v>
      </c>
      <c r="H197" s="101" t="s">
        <v>524</v>
      </c>
      <c r="I197" s="101" t="s">
        <v>524</v>
      </c>
      <c r="J197" s="101" t="s">
        <v>524</v>
      </c>
      <c r="K197" s="219" t="s">
        <v>524</v>
      </c>
      <c r="L197" s="219" t="s">
        <v>524</v>
      </c>
      <c r="M197" s="219" t="s">
        <v>524</v>
      </c>
      <c r="N197" s="220" t="s">
        <v>653</v>
      </c>
      <c r="O197" s="220" t="s">
        <v>653</v>
      </c>
      <c r="P197" s="99"/>
      <c r="Q197" s="99"/>
      <c r="R197" s="99"/>
      <c r="S197" s="99"/>
      <c r="T197" s="99"/>
      <c r="U197" s="99"/>
      <c r="V197" s="99"/>
      <c r="W197" s="99"/>
      <c r="X197" s="99"/>
      <c r="Y197" s="99"/>
      <c r="Z197" s="99"/>
      <c r="AA197" s="99"/>
      <c r="AB197" s="99"/>
      <c r="AC197" s="99"/>
      <c r="AD197" s="99"/>
      <c r="AE197" s="99"/>
      <c r="AF197" s="99"/>
      <c r="AG197" s="99"/>
      <c r="AH197" s="99"/>
    </row>
    <row r="198" spans="3:34">
      <c r="C198" s="3" t="s">
        <v>92</v>
      </c>
      <c r="D198" s="3" t="s">
        <v>370</v>
      </c>
      <c r="E198" s="3" t="s">
        <v>371</v>
      </c>
      <c r="F198" s="3" t="s">
        <v>628</v>
      </c>
      <c r="G198" s="101" t="s">
        <v>524</v>
      </c>
      <c r="H198" s="101" t="s">
        <v>524</v>
      </c>
      <c r="I198" s="101" t="s">
        <v>524</v>
      </c>
      <c r="J198" s="101" t="s">
        <v>524</v>
      </c>
      <c r="K198" s="219" t="s">
        <v>524</v>
      </c>
      <c r="L198" s="219" t="s">
        <v>524</v>
      </c>
      <c r="M198" s="219" t="s">
        <v>524</v>
      </c>
      <c r="N198" s="220" t="s">
        <v>653</v>
      </c>
      <c r="O198" s="220" t="s">
        <v>653</v>
      </c>
      <c r="P198" s="99"/>
      <c r="Q198" s="99"/>
      <c r="R198" s="99"/>
      <c r="S198" s="99"/>
      <c r="T198" s="99"/>
      <c r="U198" s="99"/>
      <c r="V198" s="99"/>
      <c r="W198" s="99"/>
      <c r="X198" s="99"/>
      <c r="Y198" s="99"/>
      <c r="Z198" s="99"/>
      <c r="AA198" s="99"/>
      <c r="AB198" s="99"/>
      <c r="AC198" s="99"/>
      <c r="AD198" s="99"/>
      <c r="AE198" s="99"/>
      <c r="AF198" s="99"/>
      <c r="AG198" s="99"/>
      <c r="AH198" s="99"/>
    </row>
    <row r="199" spans="3:34">
      <c r="C199" s="3" t="s">
        <v>92</v>
      </c>
      <c r="D199" s="3" t="s">
        <v>372</v>
      </c>
      <c r="E199" s="3" t="s">
        <v>373</v>
      </c>
      <c r="F199" s="3" t="s">
        <v>628</v>
      </c>
      <c r="G199" s="101" t="s">
        <v>524</v>
      </c>
      <c r="H199" s="101" t="s">
        <v>524</v>
      </c>
      <c r="I199" s="101" t="s">
        <v>524</v>
      </c>
      <c r="J199" s="101" t="s">
        <v>524</v>
      </c>
      <c r="K199" s="219" t="s">
        <v>524</v>
      </c>
      <c r="L199" s="219" t="s">
        <v>524</v>
      </c>
      <c r="M199" s="219" t="s">
        <v>524</v>
      </c>
      <c r="N199" s="220" t="s">
        <v>653</v>
      </c>
      <c r="O199" s="220" t="s">
        <v>653</v>
      </c>
      <c r="P199" s="99"/>
      <c r="Q199" s="99"/>
      <c r="R199" s="99"/>
      <c r="S199" s="99"/>
      <c r="T199" s="99"/>
      <c r="U199" s="99"/>
      <c r="V199" s="99"/>
      <c r="W199" s="99"/>
      <c r="X199" s="99"/>
      <c r="Y199" s="99"/>
      <c r="Z199" s="99"/>
      <c r="AA199" s="99"/>
      <c r="AB199" s="99"/>
      <c r="AC199" s="99"/>
      <c r="AD199" s="99"/>
      <c r="AE199" s="99"/>
      <c r="AF199" s="99"/>
      <c r="AG199" s="99"/>
      <c r="AH199" s="99"/>
    </row>
    <row r="200" spans="3:34">
      <c r="C200" s="3" t="s">
        <v>92</v>
      </c>
      <c r="D200" s="3" t="s">
        <v>374</v>
      </c>
      <c r="E200" s="3" t="s">
        <v>375</v>
      </c>
      <c r="F200" s="3" t="s">
        <v>628</v>
      </c>
      <c r="G200" s="101" t="s">
        <v>524</v>
      </c>
      <c r="H200" s="101" t="s">
        <v>524</v>
      </c>
      <c r="I200" s="101" t="s">
        <v>524</v>
      </c>
      <c r="J200" s="101" t="s">
        <v>524</v>
      </c>
      <c r="K200" s="219" t="s">
        <v>524</v>
      </c>
      <c r="L200" s="219" t="s">
        <v>524</v>
      </c>
      <c r="M200" s="219" t="s">
        <v>524</v>
      </c>
      <c r="N200" s="220" t="s">
        <v>653</v>
      </c>
      <c r="O200" s="220" t="s">
        <v>653</v>
      </c>
      <c r="P200" s="99"/>
      <c r="Q200" s="99"/>
      <c r="R200" s="99"/>
      <c r="S200" s="99"/>
      <c r="T200" s="99"/>
      <c r="U200" s="99"/>
      <c r="V200" s="99"/>
      <c r="W200" s="99"/>
      <c r="X200" s="99"/>
      <c r="Y200" s="99"/>
      <c r="Z200" s="99"/>
      <c r="AA200" s="99"/>
      <c r="AB200" s="99"/>
      <c r="AC200" s="99"/>
      <c r="AD200" s="99"/>
      <c r="AE200" s="99"/>
      <c r="AF200" s="99"/>
      <c r="AG200" s="99"/>
      <c r="AH200" s="99"/>
    </row>
    <row r="201" spans="3:34">
      <c r="C201" s="3" t="s">
        <v>92</v>
      </c>
      <c r="D201" s="3" t="s">
        <v>376</v>
      </c>
      <c r="E201" s="3" t="s">
        <v>377</v>
      </c>
      <c r="F201" s="3" t="s">
        <v>628</v>
      </c>
      <c r="G201" s="101" t="s">
        <v>524</v>
      </c>
      <c r="H201" s="101" t="s">
        <v>524</v>
      </c>
      <c r="I201" s="101" t="s">
        <v>524</v>
      </c>
      <c r="J201" s="101" t="s">
        <v>524</v>
      </c>
      <c r="K201" s="219" t="s">
        <v>524</v>
      </c>
      <c r="L201" s="219" t="s">
        <v>524</v>
      </c>
      <c r="M201" s="219" t="s">
        <v>524</v>
      </c>
      <c r="N201" s="220" t="s">
        <v>653</v>
      </c>
      <c r="O201" s="220" t="s">
        <v>653</v>
      </c>
      <c r="P201" s="99"/>
      <c r="Q201" s="99"/>
      <c r="R201" s="99"/>
      <c r="S201" s="99"/>
      <c r="T201" s="99"/>
      <c r="U201" s="99"/>
      <c r="V201" s="99"/>
      <c r="W201" s="99"/>
      <c r="X201" s="99"/>
      <c r="Y201" s="99"/>
      <c r="Z201" s="99"/>
      <c r="AA201" s="99"/>
      <c r="AB201" s="99"/>
      <c r="AC201" s="99"/>
      <c r="AD201" s="99"/>
      <c r="AE201" s="99"/>
      <c r="AF201" s="99"/>
      <c r="AG201" s="99"/>
      <c r="AH201" s="99"/>
    </row>
    <row r="202" spans="3:34">
      <c r="C202" s="3" t="s">
        <v>92</v>
      </c>
      <c r="D202" s="3" t="s">
        <v>378</v>
      </c>
      <c r="E202" s="3" t="s">
        <v>379</v>
      </c>
      <c r="F202" s="3" t="s">
        <v>628</v>
      </c>
      <c r="G202" s="101" t="s">
        <v>524</v>
      </c>
      <c r="H202" s="101" t="s">
        <v>524</v>
      </c>
      <c r="I202" s="101" t="s">
        <v>524</v>
      </c>
      <c r="J202" s="101" t="s">
        <v>524</v>
      </c>
      <c r="K202" s="219" t="s">
        <v>524</v>
      </c>
      <c r="L202" s="219" t="s">
        <v>524</v>
      </c>
      <c r="M202" s="219" t="s">
        <v>524</v>
      </c>
      <c r="N202" s="220" t="s">
        <v>653</v>
      </c>
      <c r="O202" s="220" t="s">
        <v>653</v>
      </c>
      <c r="P202" s="99"/>
      <c r="Q202" s="99"/>
      <c r="R202" s="99"/>
      <c r="S202" s="99"/>
      <c r="T202" s="99"/>
      <c r="U202" s="99"/>
      <c r="V202" s="99"/>
      <c r="W202" s="99"/>
      <c r="X202" s="99"/>
      <c r="Y202" s="99"/>
      <c r="Z202" s="99"/>
      <c r="AA202" s="99"/>
      <c r="AB202" s="99"/>
      <c r="AC202" s="99"/>
      <c r="AD202" s="99"/>
      <c r="AE202" s="99"/>
      <c r="AF202" s="99"/>
      <c r="AG202" s="99"/>
      <c r="AH202" s="99"/>
    </row>
    <row r="203" spans="3:34">
      <c r="C203" s="3" t="s">
        <v>92</v>
      </c>
      <c r="D203" s="3" t="s">
        <v>380</v>
      </c>
      <c r="E203" s="3" t="s">
        <v>381</v>
      </c>
      <c r="F203" s="3" t="s">
        <v>628</v>
      </c>
      <c r="G203" s="101" t="s">
        <v>524</v>
      </c>
      <c r="H203" s="101" t="s">
        <v>524</v>
      </c>
      <c r="I203" s="101" t="s">
        <v>524</v>
      </c>
      <c r="J203" s="101" t="s">
        <v>524</v>
      </c>
      <c r="K203" s="219" t="s">
        <v>524</v>
      </c>
      <c r="L203" s="219" t="s">
        <v>524</v>
      </c>
      <c r="M203" s="219" t="s">
        <v>524</v>
      </c>
      <c r="N203" s="220" t="s">
        <v>653</v>
      </c>
      <c r="O203" s="220" t="s">
        <v>653</v>
      </c>
      <c r="P203" s="99"/>
      <c r="Q203" s="99"/>
      <c r="R203" s="99"/>
      <c r="S203" s="99"/>
      <c r="T203" s="99"/>
      <c r="U203" s="99"/>
      <c r="V203" s="99"/>
      <c r="W203" s="99"/>
      <c r="X203" s="99"/>
      <c r="Y203" s="99"/>
      <c r="Z203" s="99"/>
      <c r="AA203" s="99"/>
      <c r="AB203" s="99"/>
      <c r="AC203" s="99"/>
      <c r="AD203" s="99"/>
      <c r="AE203" s="99"/>
      <c r="AF203" s="99"/>
      <c r="AG203" s="99"/>
      <c r="AH203" s="99"/>
    </row>
    <row r="204" spans="3:34">
      <c r="C204" s="3" t="s">
        <v>92</v>
      </c>
      <c r="D204" s="3" t="s">
        <v>382</v>
      </c>
      <c r="E204" s="3" t="s">
        <v>383</v>
      </c>
      <c r="F204" s="3" t="s">
        <v>628</v>
      </c>
      <c r="G204" s="101" t="s">
        <v>524</v>
      </c>
      <c r="H204" s="101" t="s">
        <v>524</v>
      </c>
      <c r="I204" s="101" t="s">
        <v>524</v>
      </c>
      <c r="J204" s="101" t="s">
        <v>524</v>
      </c>
      <c r="K204" s="219" t="s">
        <v>524</v>
      </c>
      <c r="L204" s="219" t="s">
        <v>524</v>
      </c>
      <c r="M204" s="219" t="s">
        <v>524</v>
      </c>
      <c r="N204" s="220" t="s">
        <v>653</v>
      </c>
      <c r="O204" s="220" t="s">
        <v>653</v>
      </c>
      <c r="P204" s="99"/>
      <c r="Q204" s="99"/>
      <c r="R204" s="99"/>
      <c r="S204" s="99"/>
      <c r="T204" s="99"/>
      <c r="U204" s="99"/>
      <c r="V204" s="99"/>
      <c r="W204" s="99"/>
      <c r="X204" s="99"/>
      <c r="Y204" s="99"/>
      <c r="Z204" s="99"/>
      <c r="AA204" s="99"/>
      <c r="AB204" s="99"/>
      <c r="AC204" s="99"/>
      <c r="AD204" s="99"/>
      <c r="AE204" s="99"/>
      <c r="AF204" s="99"/>
      <c r="AG204" s="99"/>
      <c r="AH204" s="99"/>
    </row>
    <row r="205" spans="3:34">
      <c r="C205" s="3" t="s">
        <v>92</v>
      </c>
      <c r="D205" s="3" t="s">
        <v>384</v>
      </c>
      <c r="E205" s="3" t="s">
        <v>385</v>
      </c>
      <c r="F205" s="3" t="s">
        <v>628</v>
      </c>
      <c r="G205" s="101" t="s">
        <v>524</v>
      </c>
      <c r="H205" s="101" t="s">
        <v>524</v>
      </c>
      <c r="I205" s="101" t="s">
        <v>524</v>
      </c>
      <c r="J205" s="101" t="s">
        <v>524</v>
      </c>
      <c r="K205" s="219" t="s">
        <v>524</v>
      </c>
      <c r="L205" s="219" t="s">
        <v>524</v>
      </c>
      <c r="M205" s="219" t="s">
        <v>524</v>
      </c>
      <c r="N205" s="220" t="s">
        <v>653</v>
      </c>
      <c r="O205" s="220" t="s">
        <v>653</v>
      </c>
      <c r="P205" s="99"/>
      <c r="Q205" s="99"/>
      <c r="R205" s="99"/>
      <c r="S205" s="99"/>
      <c r="T205" s="99"/>
      <c r="U205" s="99"/>
      <c r="V205" s="99"/>
      <c r="W205" s="99"/>
      <c r="X205" s="99"/>
      <c r="Y205" s="99"/>
      <c r="Z205" s="99"/>
      <c r="AA205" s="99"/>
      <c r="AB205" s="99"/>
      <c r="AC205" s="99"/>
      <c r="AD205" s="99"/>
      <c r="AE205" s="99"/>
      <c r="AF205" s="99"/>
      <c r="AG205" s="99"/>
      <c r="AH205" s="99"/>
    </row>
    <row r="206" spans="3:34">
      <c r="C206" s="3" t="s">
        <v>92</v>
      </c>
      <c r="D206" s="3" t="s">
        <v>386</v>
      </c>
      <c r="E206" s="3" t="s">
        <v>387</v>
      </c>
      <c r="F206" s="3" t="s">
        <v>628</v>
      </c>
      <c r="G206" s="101" t="s">
        <v>524</v>
      </c>
      <c r="H206" s="101" t="s">
        <v>524</v>
      </c>
      <c r="I206" s="101" t="s">
        <v>524</v>
      </c>
      <c r="J206" s="101" t="s">
        <v>524</v>
      </c>
      <c r="K206" s="219" t="s">
        <v>524</v>
      </c>
      <c r="L206" s="219" t="s">
        <v>524</v>
      </c>
      <c r="M206" s="219" t="s">
        <v>524</v>
      </c>
      <c r="N206" s="220" t="s">
        <v>653</v>
      </c>
      <c r="O206" s="220" t="s">
        <v>653</v>
      </c>
      <c r="P206" s="99"/>
      <c r="Q206" s="99"/>
      <c r="R206" s="99"/>
      <c r="S206" s="99"/>
      <c r="T206" s="99"/>
      <c r="U206" s="99"/>
      <c r="V206" s="99"/>
      <c r="W206" s="99"/>
      <c r="X206" s="99"/>
      <c r="Y206" s="99"/>
      <c r="Z206" s="99"/>
      <c r="AA206" s="99"/>
      <c r="AB206" s="99"/>
      <c r="AC206" s="99"/>
      <c r="AD206" s="99"/>
      <c r="AE206" s="99"/>
      <c r="AF206" s="99"/>
      <c r="AG206" s="99"/>
      <c r="AH206" s="99"/>
    </row>
    <row r="207" spans="3:34">
      <c r="C207" s="3" t="s">
        <v>92</v>
      </c>
      <c r="D207" s="3" t="s">
        <v>388</v>
      </c>
      <c r="E207" s="3" t="s">
        <v>389</v>
      </c>
      <c r="F207" s="3" t="s">
        <v>628</v>
      </c>
      <c r="G207" s="101" t="s">
        <v>524</v>
      </c>
      <c r="H207" s="101" t="s">
        <v>524</v>
      </c>
      <c r="I207" s="101" t="s">
        <v>524</v>
      </c>
      <c r="J207" s="101" t="s">
        <v>524</v>
      </c>
      <c r="K207" s="219" t="s">
        <v>524</v>
      </c>
      <c r="L207" s="219" t="s">
        <v>524</v>
      </c>
      <c r="M207" s="219" t="s">
        <v>524</v>
      </c>
      <c r="N207" s="220" t="s">
        <v>653</v>
      </c>
      <c r="O207" s="220" t="s">
        <v>653</v>
      </c>
      <c r="P207" s="99"/>
      <c r="Q207" s="99"/>
      <c r="R207" s="99"/>
      <c r="S207" s="99"/>
      <c r="T207" s="99"/>
      <c r="U207" s="99"/>
      <c r="V207" s="99"/>
      <c r="W207" s="99"/>
      <c r="X207" s="99"/>
      <c r="Y207" s="99"/>
      <c r="Z207" s="99"/>
      <c r="AA207" s="99"/>
      <c r="AB207" s="99"/>
      <c r="AC207" s="99"/>
      <c r="AD207" s="99"/>
      <c r="AE207" s="99"/>
      <c r="AF207" s="99"/>
      <c r="AG207" s="99"/>
      <c r="AH207" s="99"/>
    </row>
    <row r="208" spans="3:34">
      <c r="C208" s="3" t="s">
        <v>92</v>
      </c>
      <c r="D208" s="3" t="s">
        <v>390</v>
      </c>
      <c r="E208" s="3" t="s">
        <v>391</v>
      </c>
      <c r="F208" s="3" t="s">
        <v>628</v>
      </c>
      <c r="G208" s="101" t="s">
        <v>524</v>
      </c>
      <c r="H208" s="101" t="s">
        <v>524</v>
      </c>
      <c r="I208" s="101" t="s">
        <v>524</v>
      </c>
      <c r="J208" s="101" t="s">
        <v>524</v>
      </c>
      <c r="K208" s="219" t="s">
        <v>524</v>
      </c>
      <c r="L208" s="219" t="s">
        <v>524</v>
      </c>
      <c r="M208" s="219" t="s">
        <v>524</v>
      </c>
      <c r="N208" s="220" t="s">
        <v>653</v>
      </c>
      <c r="O208" s="220" t="s">
        <v>653</v>
      </c>
      <c r="P208" s="99"/>
      <c r="Q208" s="99"/>
      <c r="R208" s="99"/>
      <c r="S208" s="99"/>
      <c r="T208" s="99"/>
      <c r="U208" s="99"/>
      <c r="V208" s="99"/>
      <c r="W208" s="99"/>
      <c r="X208" s="99"/>
      <c r="Y208" s="99"/>
      <c r="Z208" s="99"/>
      <c r="AA208" s="99"/>
      <c r="AB208" s="99"/>
      <c r="AC208" s="99"/>
      <c r="AD208" s="99"/>
      <c r="AE208" s="99"/>
      <c r="AF208" s="99"/>
      <c r="AG208" s="99"/>
      <c r="AH208" s="99"/>
    </row>
    <row r="209" spans="3:34">
      <c r="C209" s="3" t="s">
        <v>92</v>
      </c>
      <c r="D209" s="3" t="s">
        <v>392</v>
      </c>
      <c r="E209" s="3" t="s">
        <v>393</v>
      </c>
      <c r="F209" s="3" t="s">
        <v>628</v>
      </c>
      <c r="G209" s="101" t="s">
        <v>524</v>
      </c>
      <c r="H209" s="101" t="s">
        <v>524</v>
      </c>
      <c r="I209" s="101" t="s">
        <v>524</v>
      </c>
      <c r="J209" s="101" t="s">
        <v>524</v>
      </c>
      <c r="K209" s="219" t="s">
        <v>524</v>
      </c>
      <c r="L209" s="219" t="s">
        <v>524</v>
      </c>
      <c r="M209" s="219" t="s">
        <v>524</v>
      </c>
      <c r="N209" s="220" t="s">
        <v>653</v>
      </c>
      <c r="O209" s="220" t="s">
        <v>653</v>
      </c>
      <c r="P209" s="99"/>
      <c r="Q209" s="99"/>
      <c r="R209" s="99"/>
      <c r="S209" s="99"/>
      <c r="T209" s="99"/>
      <c r="U209" s="99"/>
      <c r="V209" s="99"/>
      <c r="W209" s="99"/>
      <c r="X209" s="99"/>
      <c r="Y209" s="99"/>
      <c r="Z209" s="99"/>
      <c r="AA209" s="99"/>
      <c r="AB209" s="99"/>
      <c r="AC209" s="99"/>
      <c r="AD209" s="99"/>
      <c r="AE209" s="99"/>
      <c r="AF209" s="99"/>
      <c r="AG209" s="99"/>
      <c r="AH209" s="99"/>
    </row>
    <row r="210" spans="3:34">
      <c r="C210" s="3" t="s">
        <v>92</v>
      </c>
      <c r="D210" s="3" t="s">
        <v>394</v>
      </c>
      <c r="E210" s="3" t="s">
        <v>395</v>
      </c>
      <c r="F210" s="3" t="s">
        <v>628</v>
      </c>
      <c r="G210" s="101" t="s">
        <v>524</v>
      </c>
      <c r="H210" s="101" t="s">
        <v>524</v>
      </c>
      <c r="I210" s="101" t="s">
        <v>524</v>
      </c>
      <c r="J210" s="101" t="s">
        <v>524</v>
      </c>
      <c r="K210" s="219" t="s">
        <v>524</v>
      </c>
      <c r="L210" s="219" t="s">
        <v>524</v>
      </c>
      <c r="M210" s="219" t="s">
        <v>524</v>
      </c>
      <c r="N210" s="220" t="s">
        <v>653</v>
      </c>
      <c r="O210" s="220" t="s">
        <v>653</v>
      </c>
      <c r="P210" s="99"/>
      <c r="Q210" s="99"/>
      <c r="R210" s="99"/>
      <c r="S210" s="99"/>
      <c r="T210" s="99"/>
      <c r="U210" s="99"/>
      <c r="V210" s="99"/>
      <c r="W210" s="99"/>
      <c r="X210" s="99"/>
      <c r="Y210" s="99"/>
      <c r="Z210" s="99"/>
      <c r="AA210" s="99"/>
      <c r="AB210" s="99"/>
      <c r="AC210" s="99"/>
      <c r="AD210" s="99"/>
      <c r="AE210" s="99"/>
      <c r="AF210" s="99"/>
      <c r="AG210" s="99"/>
      <c r="AH210" s="99"/>
    </row>
    <row r="211" spans="3:34">
      <c r="C211" s="3" t="s">
        <v>92</v>
      </c>
      <c r="D211" s="3" t="s">
        <v>396</v>
      </c>
      <c r="E211" s="3" t="s">
        <v>397</v>
      </c>
      <c r="F211" s="3" t="s">
        <v>628</v>
      </c>
      <c r="G211" s="101" t="s">
        <v>524</v>
      </c>
      <c r="H211" s="101" t="s">
        <v>524</v>
      </c>
      <c r="I211" s="101" t="s">
        <v>524</v>
      </c>
      <c r="J211" s="101" t="s">
        <v>524</v>
      </c>
      <c r="K211" s="219" t="s">
        <v>524</v>
      </c>
      <c r="L211" s="219" t="s">
        <v>524</v>
      </c>
      <c r="M211" s="219" t="s">
        <v>524</v>
      </c>
      <c r="N211" s="220" t="s">
        <v>653</v>
      </c>
      <c r="O211" s="220" t="s">
        <v>653</v>
      </c>
      <c r="P211" s="99"/>
      <c r="Q211" s="99"/>
      <c r="R211" s="99"/>
      <c r="S211" s="99"/>
      <c r="T211" s="99"/>
      <c r="U211" s="99"/>
      <c r="V211" s="99"/>
      <c r="W211" s="99"/>
      <c r="X211" s="99"/>
      <c r="Y211" s="99"/>
      <c r="Z211" s="99"/>
      <c r="AA211" s="99"/>
      <c r="AB211" s="99"/>
      <c r="AC211" s="99"/>
      <c r="AD211" s="99"/>
      <c r="AE211" s="99"/>
      <c r="AF211" s="99"/>
      <c r="AG211" s="99"/>
      <c r="AH211" s="99"/>
    </row>
    <row r="212" spans="3:34">
      <c r="C212" s="3" t="s">
        <v>92</v>
      </c>
      <c r="D212" s="3" t="s">
        <v>398</v>
      </c>
      <c r="E212" s="3" t="s">
        <v>399</v>
      </c>
      <c r="F212" s="3" t="s">
        <v>628</v>
      </c>
      <c r="G212" s="101" t="s">
        <v>524</v>
      </c>
      <c r="H212" s="101" t="s">
        <v>524</v>
      </c>
      <c r="I212" s="101" t="s">
        <v>524</v>
      </c>
      <c r="J212" s="101" t="s">
        <v>524</v>
      </c>
      <c r="K212" s="219" t="s">
        <v>524</v>
      </c>
      <c r="L212" s="219" t="s">
        <v>524</v>
      </c>
      <c r="M212" s="219" t="s">
        <v>524</v>
      </c>
      <c r="N212" s="220" t="s">
        <v>653</v>
      </c>
      <c r="O212" s="220" t="s">
        <v>653</v>
      </c>
      <c r="P212" s="99"/>
      <c r="Q212" s="99"/>
      <c r="R212" s="99"/>
      <c r="S212" s="99"/>
      <c r="T212" s="99"/>
      <c r="U212" s="99"/>
      <c r="V212" s="99"/>
      <c r="W212" s="99"/>
      <c r="X212" s="99"/>
      <c r="Y212" s="99"/>
      <c r="Z212" s="99"/>
      <c r="AA212" s="99"/>
      <c r="AB212" s="99"/>
      <c r="AC212" s="99"/>
      <c r="AD212" s="99"/>
      <c r="AE212" s="99"/>
      <c r="AF212" s="99"/>
      <c r="AG212" s="99"/>
      <c r="AH212" s="99"/>
    </row>
    <row r="213" spans="3:34">
      <c r="C213" s="3" t="s">
        <v>92</v>
      </c>
      <c r="D213" s="3" t="s">
        <v>400</v>
      </c>
      <c r="E213" s="3" t="s">
        <v>401</v>
      </c>
      <c r="F213" s="3" t="s">
        <v>628</v>
      </c>
      <c r="G213" s="101" t="s">
        <v>524</v>
      </c>
      <c r="H213" s="101" t="s">
        <v>524</v>
      </c>
      <c r="I213" s="101" t="s">
        <v>524</v>
      </c>
      <c r="J213" s="101" t="s">
        <v>524</v>
      </c>
      <c r="K213" s="219" t="s">
        <v>524</v>
      </c>
      <c r="L213" s="219" t="s">
        <v>524</v>
      </c>
      <c r="M213" s="219" t="s">
        <v>524</v>
      </c>
      <c r="N213" s="220" t="s">
        <v>653</v>
      </c>
      <c r="O213" s="220" t="s">
        <v>653</v>
      </c>
      <c r="P213" s="99"/>
      <c r="Q213" s="99"/>
      <c r="R213" s="99"/>
      <c r="S213" s="99"/>
      <c r="T213" s="99"/>
      <c r="U213" s="99"/>
      <c r="V213" s="99"/>
      <c r="W213" s="99"/>
      <c r="X213" s="99"/>
      <c r="Y213" s="99"/>
      <c r="Z213" s="99"/>
      <c r="AA213" s="99"/>
      <c r="AB213" s="99"/>
      <c r="AC213" s="99"/>
      <c r="AD213" s="99"/>
      <c r="AE213" s="99"/>
      <c r="AF213" s="99"/>
      <c r="AG213" s="99"/>
      <c r="AH213" s="99"/>
    </row>
    <row r="214" spans="3:34">
      <c r="C214" s="3" t="s">
        <v>92</v>
      </c>
      <c r="D214" s="3" t="s">
        <v>402</v>
      </c>
      <c r="E214" s="3" t="s">
        <v>403</v>
      </c>
      <c r="F214" s="3" t="s">
        <v>628</v>
      </c>
      <c r="G214" s="101" t="s">
        <v>524</v>
      </c>
      <c r="H214" s="101" t="s">
        <v>524</v>
      </c>
      <c r="I214" s="101" t="s">
        <v>524</v>
      </c>
      <c r="J214" s="101" t="s">
        <v>524</v>
      </c>
      <c r="K214" s="219" t="s">
        <v>524</v>
      </c>
      <c r="L214" s="219" t="s">
        <v>524</v>
      </c>
      <c r="M214" s="219" t="s">
        <v>524</v>
      </c>
      <c r="N214" s="220" t="s">
        <v>653</v>
      </c>
      <c r="O214" s="220" t="s">
        <v>653</v>
      </c>
      <c r="P214" s="99"/>
      <c r="Q214" s="99"/>
      <c r="R214" s="99"/>
      <c r="S214" s="99"/>
      <c r="T214" s="99"/>
      <c r="U214" s="99"/>
      <c r="V214" s="99"/>
      <c r="W214" s="99"/>
      <c r="X214" s="99"/>
      <c r="Y214" s="99"/>
      <c r="Z214" s="99"/>
      <c r="AA214" s="99"/>
      <c r="AB214" s="99"/>
      <c r="AC214" s="99"/>
      <c r="AD214" s="99"/>
      <c r="AE214" s="99"/>
      <c r="AF214" s="99"/>
      <c r="AG214" s="99"/>
      <c r="AH214" s="99"/>
    </row>
    <row r="215" spans="3:34">
      <c r="C215" s="3" t="s">
        <v>92</v>
      </c>
      <c r="D215" s="3" t="s">
        <v>404</v>
      </c>
      <c r="E215" s="3" t="s">
        <v>405</v>
      </c>
      <c r="F215" s="3" t="s">
        <v>628</v>
      </c>
      <c r="G215" s="101" t="s">
        <v>524</v>
      </c>
      <c r="H215" s="101" t="s">
        <v>524</v>
      </c>
      <c r="I215" s="101" t="s">
        <v>524</v>
      </c>
      <c r="J215" s="101" t="s">
        <v>524</v>
      </c>
      <c r="K215" s="219" t="s">
        <v>524</v>
      </c>
      <c r="L215" s="219" t="s">
        <v>524</v>
      </c>
      <c r="M215" s="219" t="s">
        <v>524</v>
      </c>
      <c r="N215" s="220" t="s">
        <v>653</v>
      </c>
      <c r="O215" s="220" t="s">
        <v>653</v>
      </c>
      <c r="P215" s="99"/>
      <c r="Q215" s="99"/>
      <c r="R215" s="99"/>
      <c r="S215" s="99"/>
      <c r="T215" s="99"/>
      <c r="U215" s="99"/>
      <c r="V215" s="99"/>
      <c r="W215" s="99"/>
      <c r="X215" s="99"/>
      <c r="Y215" s="99"/>
      <c r="Z215" s="99"/>
      <c r="AA215" s="99"/>
      <c r="AB215" s="99"/>
      <c r="AC215" s="99"/>
      <c r="AD215" s="99"/>
      <c r="AE215" s="99"/>
      <c r="AF215" s="99"/>
      <c r="AG215" s="99"/>
      <c r="AH215" s="99"/>
    </row>
    <row r="216" spans="3:34">
      <c r="C216" s="3" t="s">
        <v>92</v>
      </c>
      <c r="D216" s="3" t="s">
        <v>406</v>
      </c>
      <c r="E216" s="3" t="s">
        <v>407</v>
      </c>
      <c r="F216" s="3" t="s">
        <v>628</v>
      </c>
      <c r="G216" s="101" t="s">
        <v>524</v>
      </c>
      <c r="H216" s="101" t="s">
        <v>524</v>
      </c>
      <c r="I216" s="101" t="s">
        <v>524</v>
      </c>
      <c r="J216" s="101" t="s">
        <v>524</v>
      </c>
      <c r="K216" s="219" t="s">
        <v>524</v>
      </c>
      <c r="L216" s="219" t="s">
        <v>524</v>
      </c>
      <c r="M216" s="219" t="s">
        <v>524</v>
      </c>
      <c r="N216" s="220" t="s">
        <v>653</v>
      </c>
      <c r="O216" s="220" t="s">
        <v>653</v>
      </c>
      <c r="P216" s="99"/>
      <c r="Q216" s="99"/>
      <c r="R216" s="99"/>
      <c r="S216" s="99"/>
      <c r="T216" s="99"/>
      <c r="U216" s="99"/>
      <c r="V216" s="99"/>
      <c r="W216" s="99"/>
      <c r="X216" s="99"/>
      <c r="Y216" s="99"/>
      <c r="Z216" s="99"/>
      <c r="AA216" s="99"/>
      <c r="AB216" s="99"/>
      <c r="AC216" s="99"/>
      <c r="AD216" s="99"/>
      <c r="AE216" s="99"/>
      <c r="AF216" s="99"/>
      <c r="AG216" s="99"/>
      <c r="AH216" s="99"/>
    </row>
    <row r="217" spans="3:34">
      <c r="C217" s="3" t="s">
        <v>92</v>
      </c>
      <c r="D217" s="3" t="s">
        <v>408</v>
      </c>
      <c r="E217" s="3" t="s">
        <v>409</v>
      </c>
      <c r="F217" s="3" t="s">
        <v>628</v>
      </c>
      <c r="G217" s="101" t="s">
        <v>524</v>
      </c>
      <c r="H217" s="101" t="s">
        <v>524</v>
      </c>
      <c r="I217" s="101" t="s">
        <v>524</v>
      </c>
      <c r="J217" s="101" t="s">
        <v>524</v>
      </c>
      <c r="K217" s="219" t="s">
        <v>524</v>
      </c>
      <c r="L217" s="219" t="s">
        <v>524</v>
      </c>
      <c r="M217" s="219" t="s">
        <v>524</v>
      </c>
      <c r="N217" s="220" t="s">
        <v>653</v>
      </c>
      <c r="O217" s="220" t="s">
        <v>653</v>
      </c>
      <c r="P217" s="99"/>
      <c r="Q217" s="99"/>
      <c r="R217" s="99"/>
      <c r="S217" s="99"/>
      <c r="T217" s="99"/>
      <c r="U217" s="99"/>
      <c r="V217" s="99"/>
      <c r="W217" s="99"/>
      <c r="X217" s="99"/>
      <c r="Y217" s="99"/>
      <c r="Z217" s="99"/>
      <c r="AA217" s="99"/>
      <c r="AB217" s="99"/>
      <c r="AC217" s="99"/>
      <c r="AD217" s="99"/>
      <c r="AE217" s="99"/>
      <c r="AF217" s="99"/>
      <c r="AG217" s="99"/>
      <c r="AH217" s="99"/>
    </row>
    <row r="218" spans="3:34">
      <c r="C218" s="3" t="s">
        <v>92</v>
      </c>
      <c r="D218" s="3" t="s">
        <v>410</v>
      </c>
      <c r="E218" s="3" t="s">
        <v>411</v>
      </c>
      <c r="F218" s="3" t="s">
        <v>628</v>
      </c>
      <c r="G218" s="101" t="s">
        <v>524</v>
      </c>
      <c r="H218" s="101" t="s">
        <v>524</v>
      </c>
      <c r="I218" s="101" t="s">
        <v>524</v>
      </c>
      <c r="J218" s="101" t="s">
        <v>524</v>
      </c>
      <c r="K218" s="219" t="s">
        <v>524</v>
      </c>
      <c r="L218" s="219" t="s">
        <v>524</v>
      </c>
      <c r="M218" s="219" t="s">
        <v>524</v>
      </c>
      <c r="N218" s="220" t="s">
        <v>653</v>
      </c>
      <c r="O218" s="220" t="s">
        <v>653</v>
      </c>
      <c r="P218" s="99"/>
      <c r="Q218" s="99"/>
      <c r="R218" s="99"/>
      <c r="S218" s="99"/>
      <c r="T218" s="99"/>
      <c r="U218" s="99"/>
      <c r="V218" s="99"/>
      <c r="W218" s="99"/>
      <c r="X218" s="99"/>
      <c r="Y218" s="99"/>
      <c r="Z218" s="99"/>
      <c r="AA218" s="99"/>
      <c r="AB218" s="99"/>
      <c r="AC218" s="99"/>
      <c r="AD218" s="99"/>
      <c r="AE218" s="99"/>
      <c r="AF218" s="99"/>
      <c r="AG218" s="99"/>
      <c r="AH218" s="99"/>
    </row>
    <row r="219" spans="3:34">
      <c r="C219" s="3" t="s">
        <v>92</v>
      </c>
      <c r="D219" s="3" t="s">
        <v>412</v>
      </c>
      <c r="E219" s="3" t="s">
        <v>413</v>
      </c>
      <c r="F219" s="3" t="s">
        <v>628</v>
      </c>
      <c r="G219" s="101" t="s">
        <v>524</v>
      </c>
      <c r="H219" s="101" t="s">
        <v>524</v>
      </c>
      <c r="I219" s="101" t="s">
        <v>524</v>
      </c>
      <c r="J219" s="101" t="s">
        <v>524</v>
      </c>
      <c r="K219" s="219" t="s">
        <v>524</v>
      </c>
      <c r="L219" s="219" t="s">
        <v>524</v>
      </c>
      <c r="M219" s="219" t="s">
        <v>524</v>
      </c>
      <c r="N219" s="220" t="s">
        <v>653</v>
      </c>
      <c r="O219" s="220" t="s">
        <v>653</v>
      </c>
      <c r="P219" s="99"/>
      <c r="Q219" s="99"/>
      <c r="R219" s="99"/>
      <c r="S219" s="99"/>
      <c r="T219" s="99"/>
      <c r="U219" s="99"/>
      <c r="V219" s="99"/>
      <c r="W219" s="99"/>
      <c r="X219" s="99"/>
      <c r="Y219" s="99"/>
      <c r="Z219" s="99"/>
      <c r="AA219" s="99"/>
      <c r="AB219" s="99"/>
      <c r="AC219" s="99"/>
      <c r="AD219" s="99"/>
      <c r="AE219" s="99"/>
      <c r="AF219" s="99"/>
      <c r="AG219" s="99"/>
      <c r="AH219" s="99"/>
    </row>
    <row r="220" spans="3:34">
      <c r="C220" s="3" t="s">
        <v>92</v>
      </c>
      <c r="D220" s="3" t="s">
        <v>414</v>
      </c>
      <c r="E220" s="3" t="s">
        <v>415</v>
      </c>
      <c r="F220" s="3" t="s">
        <v>628</v>
      </c>
      <c r="G220" s="101" t="s">
        <v>524</v>
      </c>
      <c r="H220" s="101" t="s">
        <v>524</v>
      </c>
      <c r="I220" s="101" t="s">
        <v>524</v>
      </c>
      <c r="J220" s="101" t="s">
        <v>524</v>
      </c>
      <c r="K220" s="219" t="s">
        <v>524</v>
      </c>
      <c r="L220" s="219" t="s">
        <v>524</v>
      </c>
      <c r="M220" s="219" t="s">
        <v>524</v>
      </c>
      <c r="N220" s="220" t="s">
        <v>653</v>
      </c>
      <c r="O220" s="220" t="s">
        <v>653</v>
      </c>
      <c r="P220" s="99"/>
      <c r="Q220" s="99"/>
      <c r="R220" s="99"/>
      <c r="S220" s="99"/>
      <c r="T220" s="99"/>
      <c r="U220" s="99"/>
      <c r="V220" s="99"/>
      <c r="W220" s="99"/>
      <c r="X220" s="99"/>
      <c r="Y220" s="99"/>
      <c r="Z220" s="99"/>
      <c r="AA220" s="99"/>
      <c r="AB220" s="99"/>
      <c r="AC220" s="99"/>
      <c r="AD220" s="99"/>
      <c r="AE220" s="99"/>
      <c r="AF220" s="99"/>
      <c r="AG220" s="99"/>
      <c r="AH220" s="99"/>
    </row>
    <row r="221" spans="3:34">
      <c r="C221" s="3" t="s">
        <v>92</v>
      </c>
      <c r="D221" s="3" t="s">
        <v>416</v>
      </c>
      <c r="E221" s="3" t="s">
        <v>417</v>
      </c>
      <c r="F221" s="3" t="s">
        <v>628</v>
      </c>
      <c r="G221" s="101" t="s">
        <v>524</v>
      </c>
      <c r="H221" s="101" t="s">
        <v>524</v>
      </c>
      <c r="I221" s="101" t="s">
        <v>524</v>
      </c>
      <c r="J221" s="101" t="s">
        <v>524</v>
      </c>
      <c r="K221" s="219" t="s">
        <v>524</v>
      </c>
      <c r="L221" s="219" t="s">
        <v>524</v>
      </c>
      <c r="M221" s="219" t="s">
        <v>524</v>
      </c>
      <c r="N221" s="220" t="s">
        <v>653</v>
      </c>
      <c r="O221" s="220" t="s">
        <v>653</v>
      </c>
      <c r="P221" s="99"/>
      <c r="Q221" s="99"/>
      <c r="R221" s="99"/>
      <c r="S221" s="99"/>
      <c r="T221" s="99"/>
      <c r="U221" s="99"/>
      <c r="V221" s="99"/>
      <c r="W221" s="99"/>
      <c r="X221" s="99"/>
      <c r="Y221" s="99"/>
      <c r="Z221" s="99"/>
      <c r="AA221" s="99"/>
      <c r="AB221" s="99"/>
      <c r="AC221" s="99"/>
      <c r="AD221" s="99"/>
      <c r="AE221" s="99"/>
      <c r="AF221" s="99"/>
      <c r="AG221" s="99"/>
      <c r="AH221" s="99"/>
    </row>
    <row r="222" spans="3:34">
      <c r="C222" s="3" t="s">
        <v>92</v>
      </c>
      <c r="D222" s="3" t="s">
        <v>418</v>
      </c>
      <c r="E222" s="3" t="s">
        <v>419</v>
      </c>
      <c r="F222" s="3" t="s">
        <v>628</v>
      </c>
      <c r="G222" s="101" t="s">
        <v>524</v>
      </c>
      <c r="H222" s="101" t="s">
        <v>524</v>
      </c>
      <c r="I222" s="101" t="s">
        <v>524</v>
      </c>
      <c r="J222" s="101" t="s">
        <v>524</v>
      </c>
      <c r="K222" s="219" t="s">
        <v>524</v>
      </c>
      <c r="L222" s="219" t="s">
        <v>524</v>
      </c>
      <c r="M222" s="219" t="s">
        <v>524</v>
      </c>
      <c r="N222" s="220" t="s">
        <v>653</v>
      </c>
      <c r="O222" s="220" t="s">
        <v>653</v>
      </c>
      <c r="P222" s="99"/>
      <c r="Q222" s="99"/>
      <c r="R222" s="99"/>
      <c r="S222" s="99"/>
      <c r="T222" s="99"/>
      <c r="U222" s="99"/>
      <c r="V222" s="99"/>
      <c r="W222" s="99"/>
      <c r="X222" s="99"/>
      <c r="Y222" s="99"/>
      <c r="Z222" s="99"/>
      <c r="AA222" s="99"/>
      <c r="AB222" s="99"/>
      <c r="AC222" s="99"/>
      <c r="AD222" s="99"/>
      <c r="AE222" s="99"/>
      <c r="AF222" s="99"/>
      <c r="AG222" s="99"/>
      <c r="AH222" s="99"/>
    </row>
    <row r="223" spans="3:34">
      <c r="C223" s="3" t="s">
        <v>92</v>
      </c>
      <c r="D223" s="3" t="s">
        <v>420</v>
      </c>
      <c r="E223" s="3" t="s">
        <v>421</v>
      </c>
      <c r="F223" s="3" t="s">
        <v>628</v>
      </c>
      <c r="G223" s="101" t="s">
        <v>524</v>
      </c>
      <c r="H223" s="101" t="s">
        <v>524</v>
      </c>
      <c r="I223" s="101" t="s">
        <v>524</v>
      </c>
      <c r="J223" s="101" t="s">
        <v>524</v>
      </c>
      <c r="K223" s="219" t="s">
        <v>524</v>
      </c>
      <c r="L223" s="219" t="s">
        <v>524</v>
      </c>
      <c r="M223" s="219" t="s">
        <v>524</v>
      </c>
      <c r="N223" s="220" t="s">
        <v>653</v>
      </c>
      <c r="O223" s="220" t="s">
        <v>653</v>
      </c>
      <c r="P223" s="99"/>
      <c r="Q223" s="99"/>
      <c r="R223" s="99"/>
      <c r="S223" s="99"/>
      <c r="T223" s="99"/>
      <c r="U223" s="99"/>
      <c r="V223" s="99"/>
      <c r="W223" s="99"/>
      <c r="X223" s="99"/>
      <c r="Y223" s="99"/>
      <c r="Z223" s="99"/>
      <c r="AA223" s="99"/>
      <c r="AB223" s="99"/>
      <c r="AC223" s="99"/>
      <c r="AD223" s="99"/>
      <c r="AE223" s="99"/>
      <c r="AF223" s="99"/>
      <c r="AG223" s="99"/>
      <c r="AH223" s="99"/>
    </row>
    <row r="224" spans="3:34">
      <c r="C224" s="3" t="s">
        <v>92</v>
      </c>
      <c r="D224" s="3" t="s">
        <v>422</v>
      </c>
      <c r="E224" s="3" t="s">
        <v>423</v>
      </c>
      <c r="F224" s="3" t="s">
        <v>628</v>
      </c>
      <c r="G224" s="101" t="s">
        <v>524</v>
      </c>
      <c r="H224" s="101" t="s">
        <v>524</v>
      </c>
      <c r="I224" s="101" t="s">
        <v>524</v>
      </c>
      <c r="J224" s="101" t="s">
        <v>524</v>
      </c>
      <c r="K224" s="219" t="s">
        <v>524</v>
      </c>
      <c r="L224" s="219" t="s">
        <v>524</v>
      </c>
      <c r="M224" s="219" t="s">
        <v>524</v>
      </c>
      <c r="N224" s="220" t="s">
        <v>653</v>
      </c>
      <c r="O224" s="220" t="s">
        <v>653</v>
      </c>
      <c r="P224" s="99"/>
      <c r="Q224" s="99"/>
      <c r="R224" s="99"/>
      <c r="S224" s="99"/>
      <c r="T224" s="99"/>
      <c r="U224" s="99"/>
      <c r="V224" s="99"/>
      <c r="W224" s="99"/>
      <c r="X224" s="99"/>
      <c r="Y224" s="99"/>
      <c r="Z224" s="99"/>
      <c r="AA224" s="99"/>
      <c r="AB224" s="99"/>
      <c r="AC224" s="99"/>
      <c r="AD224" s="99"/>
      <c r="AE224" s="99"/>
      <c r="AF224" s="99"/>
      <c r="AG224" s="99"/>
      <c r="AH224" s="99"/>
    </row>
    <row r="225" spans="3:34">
      <c r="C225" s="3" t="s">
        <v>92</v>
      </c>
      <c r="D225" s="3" t="s">
        <v>424</v>
      </c>
      <c r="E225" s="3" t="s">
        <v>425</v>
      </c>
      <c r="F225" s="3" t="s">
        <v>628</v>
      </c>
      <c r="G225" s="101" t="s">
        <v>524</v>
      </c>
      <c r="H225" s="101" t="s">
        <v>524</v>
      </c>
      <c r="I225" s="101" t="s">
        <v>524</v>
      </c>
      <c r="J225" s="101" t="s">
        <v>524</v>
      </c>
      <c r="K225" s="219" t="s">
        <v>524</v>
      </c>
      <c r="L225" s="219" t="s">
        <v>524</v>
      </c>
      <c r="M225" s="219" t="s">
        <v>524</v>
      </c>
      <c r="N225" s="220" t="s">
        <v>653</v>
      </c>
      <c r="O225" s="220" t="s">
        <v>653</v>
      </c>
      <c r="P225" s="99"/>
      <c r="Q225" s="99"/>
      <c r="R225" s="99"/>
      <c r="S225" s="99"/>
      <c r="T225" s="99"/>
      <c r="U225" s="99"/>
      <c r="V225" s="99"/>
      <c r="W225" s="99"/>
      <c r="X225" s="99"/>
      <c r="Y225" s="99"/>
      <c r="Z225" s="99"/>
      <c r="AA225" s="99"/>
      <c r="AB225" s="99"/>
      <c r="AC225" s="99"/>
      <c r="AD225" s="99"/>
      <c r="AE225" s="99"/>
      <c r="AF225" s="99"/>
      <c r="AG225" s="99"/>
      <c r="AH225" s="99"/>
    </row>
    <row r="226" spans="3:34">
      <c r="C226" s="3" t="s">
        <v>92</v>
      </c>
      <c r="D226" s="3" t="s">
        <v>426</v>
      </c>
      <c r="E226" s="3" t="s">
        <v>427</v>
      </c>
      <c r="F226" s="3" t="s">
        <v>628</v>
      </c>
      <c r="G226" s="101" t="s">
        <v>524</v>
      </c>
      <c r="H226" s="101" t="s">
        <v>524</v>
      </c>
      <c r="I226" s="101" t="s">
        <v>524</v>
      </c>
      <c r="J226" s="101" t="s">
        <v>524</v>
      </c>
      <c r="K226" s="219" t="s">
        <v>524</v>
      </c>
      <c r="L226" s="219" t="s">
        <v>524</v>
      </c>
      <c r="M226" s="219" t="s">
        <v>524</v>
      </c>
      <c r="N226" s="220" t="s">
        <v>653</v>
      </c>
      <c r="O226" s="220" t="s">
        <v>653</v>
      </c>
      <c r="P226" s="99"/>
      <c r="Q226" s="99"/>
      <c r="R226" s="99"/>
      <c r="S226" s="99"/>
      <c r="T226" s="99"/>
      <c r="U226" s="99"/>
      <c r="V226" s="99"/>
      <c r="W226" s="99"/>
      <c r="X226" s="99"/>
      <c r="Y226" s="99"/>
      <c r="Z226" s="99"/>
      <c r="AA226" s="99"/>
      <c r="AB226" s="99"/>
      <c r="AC226" s="99"/>
      <c r="AD226" s="99"/>
      <c r="AE226" s="99"/>
      <c r="AF226" s="99"/>
      <c r="AG226" s="99"/>
      <c r="AH226" s="99"/>
    </row>
    <row r="227" spans="3:34">
      <c r="C227" s="3" t="s">
        <v>92</v>
      </c>
      <c r="D227" s="3" t="s">
        <v>428</v>
      </c>
      <c r="E227" s="3" t="s">
        <v>429</v>
      </c>
      <c r="F227" s="3" t="s">
        <v>628</v>
      </c>
      <c r="G227" s="101" t="s">
        <v>524</v>
      </c>
      <c r="H227" s="101" t="s">
        <v>524</v>
      </c>
      <c r="I227" s="101" t="s">
        <v>524</v>
      </c>
      <c r="J227" s="101" t="s">
        <v>524</v>
      </c>
      <c r="K227" s="219" t="s">
        <v>524</v>
      </c>
      <c r="L227" s="219" t="s">
        <v>524</v>
      </c>
      <c r="M227" s="219" t="s">
        <v>524</v>
      </c>
      <c r="N227" s="220" t="s">
        <v>653</v>
      </c>
      <c r="O227" s="220" t="s">
        <v>653</v>
      </c>
      <c r="P227" s="99"/>
      <c r="Q227" s="99"/>
      <c r="R227" s="99"/>
      <c r="S227" s="99"/>
      <c r="T227" s="99"/>
      <c r="U227" s="99"/>
      <c r="V227" s="99"/>
      <c r="W227" s="99"/>
      <c r="X227" s="99"/>
      <c r="Y227" s="99"/>
      <c r="Z227" s="99"/>
      <c r="AA227" s="99"/>
      <c r="AB227" s="99"/>
      <c r="AC227" s="99"/>
      <c r="AD227" s="99"/>
      <c r="AE227" s="99"/>
      <c r="AF227" s="99"/>
      <c r="AG227" s="99"/>
      <c r="AH227" s="99"/>
    </row>
    <row r="228" spans="3:34">
      <c r="C228" s="3" t="s">
        <v>92</v>
      </c>
      <c r="D228" s="3" t="s">
        <v>430</v>
      </c>
      <c r="E228" s="3" t="s">
        <v>431</v>
      </c>
      <c r="F228" s="3" t="s">
        <v>628</v>
      </c>
      <c r="G228" s="101" t="s">
        <v>524</v>
      </c>
      <c r="H228" s="101" t="s">
        <v>524</v>
      </c>
      <c r="I228" s="101" t="s">
        <v>524</v>
      </c>
      <c r="J228" s="101" t="s">
        <v>524</v>
      </c>
      <c r="K228" s="219" t="s">
        <v>524</v>
      </c>
      <c r="L228" s="219" t="s">
        <v>524</v>
      </c>
      <c r="M228" s="219" t="s">
        <v>524</v>
      </c>
      <c r="N228" s="220" t="s">
        <v>653</v>
      </c>
      <c r="O228" s="220" t="s">
        <v>653</v>
      </c>
      <c r="P228" s="99"/>
      <c r="Q228" s="99"/>
      <c r="R228" s="99"/>
      <c r="S228" s="99"/>
      <c r="T228" s="99"/>
      <c r="U228" s="99"/>
      <c r="V228" s="99"/>
      <c r="W228" s="99"/>
      <c r="X228" s="99"/>
      <c r="Y228" s="99"/>
      <c r="Z228" s="99"/>
      <c r="AA228" s="99"/>
      <c r="AB228" s="99"/>
      <c r="AC228" s="99"/>
      <c r="AD228" s="99"/>
      <c r="AE228" s="99"/>
      <c r="AF228" s="99"/>
      <c r="AG228" s="99"/>
      <c r="AH228" s="99"/>
    </row>
    <row r="229" spans="3:34">
      <c r="C229" s="3" t="s">
        <v>92</v>
      </c>
      <c r="D229" s="3" t="s">
        <v>432</v>
      </c>
      <c r="E229" s="3" t="s">
        <v>433</v>
      </c>
      <c r="F229" s="3" t="s">
        <v>628</v>
      </c>
      <c r="G229" s="101" t="s">
        <v>524</v>
      </c>
      <c r="H229" s="101" t="s">
        <v>524</v>
      </c>
      <c r="I229" s="101" t="s">
        <v>524</v>
      </c>
      <c r="J229" s="101" t="s">
        <v>524</v>
      </c>
      <c r="K229" s="219" t="s">
        <v>524</v>
      </c>
      <c r="L229" s="219" t="s">
        <v>524</v>
      </c>
      <c r="M229" s="219" t="s">
        <v>524</v>
      </c>
      <c r="N229" s="220" t="s">
        <v>653</v>
      </c>
      <c r="O229" s="220" t="s">
        <v>653</v>
      </c>
      <c r="P229" s="99"/>
      <c r="Q229" s="99"/>
      <c r="R229" s="99"/>
      <c r="S229" s="99"/>
      <c r="T229" s="99"/>
      <c r="U229" s="99"/>
      <c r="V229" s="99"/>
      <c r="W229" s="99"/>
      <c r="X229" s="99"/>
      <c r="Y229" s="99"/>
      <c r="Z229" s="99"/>
      <c r="AA229" s="99"/>
      <c r="AB229" s="99"/>
      <c r="AC229" s="99"/>
      <c r="AD229" s="99"/>
      <c r="AE229" s="99"/>
      <c r="AF229" s="99"/>
      <c r="AG229" s="99"/>
      <c r="AH229" s="99"/>
    </row>
    <row r="230" spans="3:34">
      <c r="C230" s="3" t="s">
        <v>92</v>
      </c>
      <c r="D230" s="3" t="s">
        <v>434</v>
      </c>
      <c r="E230" s="3" t="s">
        <v>435</v>
      </c>
      <c r="F230" s="3" t="s">
        <v>628</v>
      </c>
      <c r="G230" s="101" t="s">
        <v>524</v>
      </c>
      <c r="H230" s="101" t="s">
        <v>524</v>
      </c>
      <c r="I230" s="101" t="s">
        <v>524</v>
      </c>
      <c r="J230" s="101" t="s">
        <v>524</v>
      </c>
      <c r="K230" s="219" t="s">
        <v>524</v>
      </c>
      <c r="L230" s="219" t="s">
        <v>524</v>
      </c>
      <c r="M230" s="219" t="s">
        <v>524</v>
      </c>
      <c r="N230" s="220" t="s">
        <v>653</v>
      </c>
      <c r="O230" s="220" t="s">
        <v>653</v>
      </c>
      <c r="P230" s="99"/>
      <c r="Q230" s="99"/>
      <c r="R230" s="99"/>
      <c r="S230" s="99"/>
      <c r="T230" s="99"/>
      <c r="U230" s="99"/>
      <c r="V230" s="99"/>
      <c r="W230" s="99"/>
      <c r="X230" s="99"/>
      <c r="Y230" s="99"/>
      <c r="Z230" s="99"/>
      <c r="AA230" s="99"/>
      <c r="AB230" s="99"/>
      <c r="AC230" s="99"/>
      <c r="AD230" s="99"/>
      <c r="AE230" s="99"/>
      <c r="AF230" s="99"/>
      <c r="AG230" s="99"/>
      <c r="AH230" s="99"/>
    </row>
    <row r="231" spans="3:34">
      <c r="C231" s="3" t="s">
        <v>92</v>
      </c>
      <c r="D231" s="3" t="s">
        <v>436</v>
      </c>
      <c r="E231" s="3" t="s">
        <v>437</v>
      </c>
      <c r="F231" s="3" t="s">
        <v>628</v>
      </c>
      <c r="G231" s="101" t="s">
        <v>524</v>
      </c>
      <c r="H231" s="101" t="s">
        <v>524</v>
      </c>
      <c r="I231" s="101" t="s">
        <v>524</v>
      </c>
      <c r="J231" s="101" t="s">
        <v>524</v>
      </c>
      <c r="K231" s="219" t="s">
        <v>524</v>
      </c>
      <c r="L231" s="219" t="s">
        <v>524</v>
      </c>
      <c r="M231" s="219" t="s">
        <v>524</v>
      </c>
      <c r="N231" s="220" t="s">
        <v>653</v>
      </c>
      <c r="O231" s="220" t="s">
        <v>653</v>
      </c>
      <c r="P231" s="99"/>
      <c r="Q231" s="99"/>
      <c r="R231" s="99"/>
      <c r="S231" s="99"/>
      <c r="T231" s="99"/>
      <c r="U231" s="99"/>
      <c r="V231" s="99"/>
      <c r="W231" s="99"/>
      <c r="X231" s="99"/>
      <c r="Y231" s="99"/>
      <c r="Z231" s="99"/>
      <c r="AA231" s="99"/>
      <c r="AB231" s="99"/>
      <c r="AC231" s="99"/>
      <c r="AD231" s="99"/>
      <c r="AE231" s="99"/>
      <c r="AF231" s="99"/>
      <c r="AG231" s="99"/>
      <c r="AH231" s="99"/>
    </row>
    <row r="232" spans="3:34">
      <c r="C232" s="3" t="s">
        <v>92</v>
      </c>
      <c r="D232" s="3" t="s">
        <v>438</v>
      </c>
      <c r="E232" s="3" t="s">
        <v>439</v>
      </c>
      <c r="F232" s="3" t="s">
        <v>628</v>
      </c>
      <c r="G232" s="101" t="s">
        <v>524</v>
      </c>
      <c r="H232" s="101" t="s">
        <v>524</v>
      </c>
      <c r="I232" s="101" t="s">
        <v>524</v>
      </c>
      <c r="J232" s="101" t="s">
        <v>524</v>
      </c>
      <c r="K232" s="219" t="s">
        <v>524</v>
      </c>
      <c r="L232" s="219" t="s">
        <v>524</v>
      </c>
      <c r="M232" s="219" t="s">
        <v>524</v>
      </c>
      <c r="N232" s="220" t="s">
        <v>653</v>
      </c>
      <c r="O232" s="220" t="s">
        <v>653</v>
      </c>
      <c r="P232" s="99"/>
      <c r="Q232" s="99"/>
      <c r="R232" s="99"/>
      <c r="S232" s="99"/>
      <c r="T232" s="99"/>
      <c r="U232" s="99"/>
      <c r="V232" s="99"/>
      <c r="W232" s="99"/>
      <c r="X232" s="99"/>
      <c r="Y232" s="99"/>
      <c r="Z232" s="99"/>
      <c r="AA232" s="99"/>
      <c r="AB232" s="99"/>
      <c r="AC232" s="99"/>
      <c r="AD232" s="99"/>
      <c r="AE232" s="99"/>
      <c r="AF232" s="99"/>
      <c r="AG232" s="99"/>
      <c r="AH232" s="99"/>
    </row>
    <row r="233" spans="3:34">
      <c r="C233" s="3" t="s">
        <v>92</v>
      </c>
      <c r="D233" s="3" t="s">
        <v>440</v>
      </c>
      <c r="E233" s="3" t="s">
        <v>441</v>
      </c>
      <c r="F233" s="3" t="s">
        <v>628</v>
      </c>
      <c r="G233" s="101" t="s">
        <v>524</v>
      </c>
      <c r="H233" s="101" t="s">
        <v>524</v>
      </c>
      <c r="I233" s="101" t="s">
        <v>524</v>
      </c>
      <c r="J233" s="101" t="s">
        <v>524</v>
      </c>
      <c r="K233" s="219" t="s">
        <v>524</v>
      </c>
      <c r="L233" s="219" t="s">
        <v>524</v>
      </c>
      <c r="M233" s="219" t="s">
        <v>524</v>
      </c>
      <c r="N233" s="220" t="s">
        <v>653</v>
      </c>
      <c r="O233" s="220" t="s">
        <v>653</v>
      </c>
      <c r="P233" s="99"/>
      <c r="Q233" s="99"/>
      <c r="R233" s="99"/>
      <c r="S233" s="99"/>
      <c r="T233" s="99"/>
      <c r="U233" s="99"/>
      <c r="V233" s="99"/>
      <c r="W233" s="99"/>
      <c r="X233" s="99"/>
      <c r="Y233" s="99"/>
      <c r="Z233" s="99"/>
      <c r="AA233" s="99"/>
      <c r="AB233" s="99"/>
      <c r="AC233" s="99"/>
      <c r="AD233" s="99"/>
      <c r="AE233" s="99"/>
      <c r="AF233" s="99"/>
      <c r="AG233" s="99"/>
      <c r="AH233" s="99"/>
    </row>
    <row r="234" spans="3:34">
      <c r="C234" s="3" t="s">
        <v>92</v>
      </c>
      <c r="D234" s="3" t="s">
        <v>442</v>
      </c>
      <c r="E234" s="3" t="s">
        <v>443</v>
      </c>
      <c r="F234" s="3" t="s">
        <v>628</v>
      </c>
      <c r="G234" s="101" t="s">
        <v>524</v>
      </c>
      <c r="H234" s="101" t="s">
        <v>524</v>
      </c>
      <c r="I234" s="101" t="s">
        <v>524</v>
      </c>
      <c r="J234" s="101" t="s">
        <v>524</v>
      </c>
      <c r="K234" s="219" t="s">
        <v>524</v>
      </c>
      <c r="L234" s="219" t="s">
        <v>524</v>
      </c>
      <c r="M234" s="219" t="s">
        <v>524</v>
      </c>
      <c r="N234" s="220" t="s">
        <v>653</v>
      </c>
      <c r="O234" s="220" t="s">
        <v>653</v>
      </c>
      <c r="P234" s="99"/>
      <c r="Q234" s="99"/>
      <c r="R234" s="99"/>
      <c r="S234" s="99"/>
      <c r="T234" s="99"/>
      <c r="U234" s="99"/>
      <c r="V234" s="99"/>
      <c r="W234" s="99"/>
      <c r="X234" s="99"/>
      <c r="Y234" s="99"/>
      <c r="Z234" s="99"/>
      <c r="AA234" s="99"/>
      <c r="AB234" s="99"/>
      <c r="AC234" s="99"/>
      <c r="AD234" s="99"/>
      <c r="AE234" s="99"/>
      <c r="AF234" s="99"/>
      <c r="AG234" s="99"/>
      <c r="AH234" s="99"/>
    </row>
    <row r="235" spans="3:34">
      <c r="C235" s="3" t="s">
        <v>92</v>
      </c>
      <c r="D235" s="3" t="s">
        <v>444</v>
      </c>
      <c r="E235" s="3" t="s">
        <v>445</v>
      </c>
      <c r="F235" s="3" t="s">
        <v>628</v>
      </c>
      <c r="G235" s="101" t="s">
        <v>524</v>
      </c>
      <c r="H235" s="101" t="s">
        <v>524</v>
      </c>
      <c r="I235" s="101" t="s">
        <v>524</v>
      </c>
      <c r="J235" s="101" t="s">
        <v>524</v>
      </c>
      <c r="K235" s="219" t="s">
        <v>524</v>
      </c>
      <c r="L235" s="219" t="s">
        <v>524</v>
      </c>
      <c r="M235" s="219" t="s">
        <v>524</v>
      </c>
      <c r="N235" s="220" t="s">
        <v>653</v>
      </c>
      <c r="O235" s="220" t="s">
        <v>653</v>
      </c>
      <c r="P235" s="99"/>
      <c r="Q235" s="99"/>
      <c r="R235" s="99"/>
      <c r="S235" s="99"/>
      <c r="T235" s="99"/>
      <c r="U235" s="99"/>
      <c r="V235" s="99"/>
      <c r="W235" s="99"/>
      <c r="X235" s="99"/>
      <c r="Y235" s="99"/>
      <c r="Z235" s="99"/>
      <c r="AA235" s="99"/>
      <c r="AB235" s="99"/>
      <c r="AC235" s="99"/>
      <c r="AD235" s="99"/>
      <c r="AE235" s="99"/>
      <c r="AF235" s="99"/>
      <c r="AG235" s="99"/>
      <c r="AH235" s="99"/>
    </row>
    <row r="236" spans="3:34">
      <c r="C236" s="3" t="s">
        <v>92</v>
      </c>
      <c r="D236" s="3" t="s">
        <v>446</v>
      </c>
      <c r="E236" s="3" t="s">
        <v>447</v>
      </c>
      <c r="F236" s="3" t="s">
        <v>628</v>
      </c>
      <c r="G236" s="101" t="s">
        <v>524</v>
      </c>
      <c r="H236" s="101" t="s">
        <v>524</v>
      </c>
      <c r="I236" s="101" t="s">
        <v>524</v>
      </c>
      <c r="J236" s="101" t="s">
        <v>524</v>
      </c>
      <c r="K236" s="219" t="s">
        <v>524</v>
      </c>
      <c r="L236" s="219" t="s">
        <v>524</v>
      </c>
      <c r="M236" s="219" t="s">
        <v>524</v>
      </c>
      <c r="N236" s="220" t="s">
        <v>653</v>
      </c>
      <c r="O236" s="220" t="s">
        <v>653</v>
      </c>
      <c r="P236" s="99"/>
      <c r="Q236" s="99"/>
      <c r="R236" s="99"/>
      <c r="S236" s="99"/>
      <c r="T236" s="99"/>
      <c r="U236" s="99"/>
      <c r="V236" s="99"/>
      <c r="W236" s="99"/>
      <c r="X236" s="99"/>
      <c r="Y236" s="99"/>
      <c r="Z236" s="99"/>
      <c r="AA236" s="99"/>
      <c r="AB236" s="99"/>
      <c r="AC236" s="99"/>
      <c r="AD236" s="99"/>
      <c r="AE236" s="99"/>
      <c r="AF236" s="99"/>
      <c r="AG236" s="99"/>
      <c r="AH236" s="99"/>
    </row>
    <row r="237" spans="3:34">
      <c r="C237" s="3" t="s">
        <v>90</v>
      </c>
      <c r="D237" s="3" t="s">
        <v>448</v>
      </c>
      <c r="E237" s="3" t="s">
        <v>449</v>
      </c>
      <c r="F237" s="3" t="s">
        <v>628</v>
      </c>
      <c r="G237" s="101" t="s">
        <v>524</v>
      </c>
      <c r="H237" s="101" t="s">
        <v>524</v>
      </c>
      <c r="I237" s="101" t="s">
        <v>524</v>
      </c>
      <c r="J237" s="101" t="s">
        <v>524</v>
      </c>
      <c r="K237" s="219" t="s">
        <v>524</v>
      </c>
      <c r="L237" s="219" t="s">
        <v>524</v>
      </c>
      <c r="M237" s="219" t="s">
        <v>524</v>
      </c>
      <c r="N237" s="220" t="s">
        <v>653</v>
      </c>
      <c r="O237" s="220" t="s">
        <v>653</v>
      </c>
      <c r="P237" s="99"/>
      <c r="Q237" s="99"/>
      <c r="R237" s="99"/>
      <c r="S237" s="99"/>
      <c r="T237" s="99"/>
      <c r="U237" s="99"/>
      <c r="V237" s="99"/>
      <c r="W237" s="99"/>
      <c r="X237" s="99"/>
      <c r="Y237" s="99"/>
      <c r="Z237" s="99"/>
      <c r="AA237" s="99"/>
      <c r="AB237" s="99"/>
      <c r="AC237" s="99"/>
      <c r="AD237" s="99"/>
      <c r="AE237" s="99"/>
      <c r="AF237" s="99"/>
      <c r="AG237" s="99"/>
      <c r="AH237" s="99"/>
    </row>
    <row r="238" spans="3:34">
      <c r="C238" s="3" t="s">
        <v>90</v>
      </c>
      <c r="D238" s="3" t="s">
        <v>450</v>
      </c>
      <c r="E238" s="3" t="s">
        <v>451</v>
      </c>
      <c r="F238" s="3" t="s">
        <v>628</v>
      </c>
      <c r="G238" s="101" t="s">
        <v>524</v>
      </c>
      <c r="H238" s="101" t="s">
        <v>524</v>
      </c>
      <c r="I238" s="101" t="s">
        <v>524</v>
      </c>
      <c r="J238" s="101" t="s">
        <v>524</v>
      </c>
      <c r="K238" s="219" t="s">
        <v>524</v>
      </c>
      <c r="L238" s="219" t="s">
        <v>524</v>
      </c>
      <c r="M238" s="219" t="s">
        <v>524</v>
      </c>
      <c r="N238" s="220" t="s">
        <v>653</v>
      </c>
      <c r="O238" s="220" t="s">
        <v>653</v>
      </c>
      <c r="P238" s="99"/>
      <c r="Q238" s="99"/>
      <c r="R238" s="99"/>
      <c r="S238" s="99"/>
      <c r="T238" s="99"/>
      <c r="U238" s="99"/>
      <c r="V238" s="99"/>
      <c r="W238" s="99"/>
      <c r="X238" s="99"/>
      <c r="Y238" s="99"/>
      <c r="Z238" s="99"/>
      <c r="AA238" s="99"/>
      <c r="AB238" s="99"/>
      <c r="AC238" s="99"/>
      <c r="AD238" s="99"/>
      <c r="AE238" s="99"/>
      <c r="AF238" s="99"/>
      <c r="AG238" s="99"/>
      <c r="AH238" s="99"/>
    </row>
    <row r="239" spans="3:34">
      <c r="C239" s="3" t="s">
        <v>90</v>
      </c>
      <c r="D239" s="3" t="s">
        <v>452</v>
      </c>
      <c r="E239" s="3" t="s">
        <v>453</v>
      </c>
      <c r="F239" s="3" t="s">
        <v>628</v>
      </c>
      <c r="G239" s="101" t="s">
        <v>524</v>
      </c>
      <c r="H239" s="101" t="s">
        <v>524</v>
      </c>
      <c r="I239" s="101" t="s">
        <v>524</v>
      </c>
      <c r="J239" s="101" t="s">
        <v>524</v>
      </c>
      <c r="K239" s="219" t="s">
        <v>524</v>
      </c>
      <c r="L239" s="219" t="s">
        <v>524</v>
      </c>
      <c r="M239" s="219" t="s">
        <v>524</v>
      </c>
      <c r="N239" s="220" t="s">
        <v>653</v>
      </c>
      <c r="O239" s="220" t="s">
        <v>653</v>
      </c>
      <c r="P239" s="99"/>
      <c r="Q239" s="99"/>
      <c r="R239" s="99"/>
      <c r="S239" s="99"/>
      <c r="T239" s="99"/>
      <c r="U239" s="99"/>
      <c r="V239" s="99"/>
      <c r="W239" s="99"/>
      <c r="X239" s="99"/>
      <c r="Y239" s="99"/>
      <c r="Z239" s="99"/>
      <c r="AA239" s="99"/>
      <c r="AB239" s="99"/>
      <c r="AC239" s="99"/>
      <c r="AD239" s="99"/>
      <c r="AE239" s="99"/>
      <c r="AF239" s="99"/>
      <c r="AG239" s="99"/>
      <c r="AH239" s="99"/>
    </row>
    <row r="240" spans="3:34">
      <c r="C240" s="3" t="s">
        <v>90</v>
      </c>
      <c r="D240" s="3" t="s">
        <v>454</v>
      </c>
      <c r="E240" s="3" t="s">
        <v>455</v>
      </c>
      <c r="F240" s="3" t="s">
        <v>628</v>
      </c>
      <c r="G240" s="101" t="s">
        <v>524</v>
      </c>
      <c r="H240" s="101" t="s">
        <v>524</v>
      </c>
      <c r="I240" s="101" t="s">
        <v>524</v>
      </c>
      <c r="J240" s="101" t="s">
        <v>524</v>
      </c>
      <c r="K240" s="219" t="s">
        <v>524</v>
      </c>
      <c r="L240" s="219" t="s">
        <v>524</v>
      </c>
      <c r="M240" s="219" t="s">
        <v>524</v>
      </c>
      <c r="N240" s="220" t="s">
        <v>653</v>
      </c>
      <c r="O240" s="220" t="s">
        <v>653</v>
      </c>
      <c r="P240" s="99"/>
      <c r="Q240" s="99"/>
      <c r="R240" s="99"/>
      <c r="S240" s="99"/>
      <c r="T240" s="99"/>
      <c r="U240" s="99"/>
      <c r="V240" s="99"/>
      <c r="W240" s="99"/>
      <c r="X240" s="99"/>
      <c r="Y240" s="99"/>
      <c r="Z240" s="99"/>
      <c r="AA240" s="99"/>
      <c r="AB240" s="99"/>
      <c r="AC240" s="99"/>
      <c r="AD240" s="99"/>
      <c r="AE240" s="99"/>
      <c r="AF240" s="99"/>
      <c r="AG240" s="99"/>
      <c r="AH240" s="99"/>
    </row>
    <row r="241" spans="3:34">
      <c r="C241" s="3" t="s">
        <v>90</v>
      </c>
      <c r="D241" s="3" t="s">
        <v>456</v>
      </c>
      <c r="E241" s="3" t="s">
        <v>457</v>
      </c>
      <c r="F241" s="3" t="s">
        <v>628</v>
      </c>
      <c r="G241" s="101" t="s">
        <v>524</v>
      </c>
      <c r="H241" s="101" t="s">
        <v>524</v>
      </c>
      <c r="I241" s="101" t="s">
        <v>524</v>
      </c>
      <c r="J241" s="101" t="s">
        <v>524</v>
      </c>
      <c r="K241" s="219" t="s">
        <v>524</v>
      </c>
      <c r="L241" s="219" t="s">
        <v>524</v>
      </c>
      <c r="M241" s="219" t="s">
        <v>524</v>
      </c>
      <c r="N241" s="220" t="s">
        <v>653</v>
      </c>
      <c r="O241" s="220" t="s">
        <v>653</v>
      </c>
      <c r="P241" s="99"/>
      <c r="Q241" s="99"/>
      <c r="R241" s="99"/>
      <c r="S241" s="99"/>
      <c r="T241" s="99"/>
      <c r="U241" s="99"/>
      <c r="V241" s="99"/>
      <c r="W241" s="99"/>
      <c r="X241" s="99"/>
      <c r="Y241" s="99"/>
      <c r="Z241" s="99"/>
      <c r="AA241" s="99"/>
      <c r="AB241" s="99"/>
      <c r="AC241" s="99"/>
      <c r="AD241" s="99"/>
      <c r="AE241" s="99"/>
      <c r="AF241" s="99"/>
      <c r="AG241" s="99"/>
      <c r="AH241" s="99"/>
    </row>
    <row r="242" spans="3:34">
      <c r="C242" s="3" t="s">
        <v>90</v>
      </c>
      <c r="D242" s="3" t="s">
        <v>458</v>
      </c>
      <c r="E242" s="3" t="s">
        <v>459</v>
      </c>
      <c r="F242" s="3" t="s">
        <v>628</v>
      </c>
      <c r="G242" s="101" t="s">
        <v>524</v>
      </c>
      <c r="H242" s="101" t="s">
        <v>524</v>
      </c>
      <c r="I242" s="101" t="s">
        <v>524</v>
      </c>
      <c r="J242" s="101" t="s">
        <v>524</v>
      </c>
      <c r="K242" s="219" t="s">
        <v>524</v>
      </c>
      <c r="L242" s="219" t="s">
        <v>524</v>
      </c>
      <c r="M242" s="219" t="s">
        <v>524</v>
      </c>
      <c r="N242" s="220" t="s">
        <v>653</v>
      </c>
      <c r="O242" s="220" t="s">
        <v>653</v>
      </c>
      <c r="P242" s="99"/>
      <c r="Q242" s="99"/>
      <c r="R242" s="99"/>
      <c r="S242" s="99"/>
      <c r="T242" s="99"/>
      <c r="U242" s="99"/>
      <c r="V242" s="99"/>
      <c r="W242" s="99"/>
      <c r="X242" s="99"/>
      <c r="Y242" s="99"/>
      <c r="Z242" s="99"/>
      <c r="AA242" s="99"/>
      <c r="AB242" s="99"/>
      <c r="AC242" s="99"/>
      <c r="AD242" s="99"/>
      <c r="AE242" s="99"/>
      <c r="AF242" s="99"/>
      <c r="AG242" s="99"/>
      <c r="AH242" s="99"/>
    </row>
    <row r="243" spans="3:34">
      <c r="C243" s="3" t="s">
        <v>90</v>
      </c>
      <c r="D243" s="3" t="s">
        <v>460</v>
      </c>
      <c r="E243" s="3" t="s">
        <v>461</v>
      </c>
      <c r="F243" s="3" t="s">
        <v>628</v>
      </c>
      <c r="G243" s="101" t="s">
        <v>524</v>
      </c>
      <c r="H243" s="101" t="s">
        <v>524</v>
      </c>
      <c r="I243" s="101" t="s">
        <v>524</v>
      </c>
      <c r="J243" s="101" t="s">
        <v>524</v>
      </c>
      <c r="K243" s="219" t="s">
        <v>524</v>
      </c>
      <c r="L243" s="219" t="s">
        <v>524</v>
      </c>
      <c r="M243" s="219" t="s">
        <v>524</v>
      </c>
      <c r="N243" s="220" t="s">
        <v>653</v>
      </c>
      <c r="O243" s="220" t="s">
        <v>653</v>
      </c>
      <c r="P243" s="99"/>
      <c r="Q243" s="99"/>
      <c r="R243" s="99"/>
      <c r="S243" s="99"/>
      <c r="T243" s="99"/>
      <c r="U243" s="99"/>
      <c r="V243" s="99"/>
      <c r="W243" s="99"/>
      <c r="X243" s="99"/>
      <c r="Y243" s="99"/>
      <c r="Z243" s="99"/>
      <c r="AA243" s="99"/>
      <c r="AB243" s="99"/>
      <c r="AC243" s="99"/>
      <c r="AD243" s="99"/>
      <c r="AE243" s="99"/>
      <c r="AF243" s="99"/>
      <c r="AG243" s="99"/>
      <c r="AH243" s="99"/>
    </row>
    <row r="244" spans="3:34">
      <c r="C244" s="3" t="s">
        <v>90</v>
      </c>
      <c r="D244" s="3" t="s">
        <v>462</v>
      </c>
      <c r="E244" s="3" t="s">
        <v>463</v>
      </c>
      <c r="F244" s="3" t="s">
        <v>628</v>
      </c>
      <c r="G244" s="101" t="s">
        <v>524</v>
      </c>
      <c r="H244" s="101" t="s">
        <v>524</v>
      </c>
      <c r="I244" s="101" t="s">
        <v>524</v>
      </c>
      <c r="J244" s="101" t="s">
        <v>524</v>
      </c>
      <c r="K244" s="219" t="s">
        <v>524</v>
      </c>
      <c r="L244" s="219" t="s">
        <v>524</v>
      </c>
      <c r="M244" s="219" t="s">
        <v>524</v>
      </c>
      <c r="N244" s="220" t="s">
        <v>653</v>
      </c>
      <c r="O244" s="220" t="s">
        <v>653</v>
      </c>
      <c r="P244" s="99"/>
      <c r="Q244" s="99"/>
      <c r="R244" s="99"/>
      <c r="S244" s="99"/>
      <c r="T244" s="99"/>
      <c r="U244" s="99"/>
      <c r="V244" s="99"/>
      <c r="W244" s="99"/>
      <c r="X244" s="99"/>
      <c r="Y244" s="99"/>
      <c r="Z244" s="99"/>
      <c r="AA244" s="99"/>
      <c r="AB244" s="99"/>
      <c r="AC244" s="99"/>
      <c r="AD244" s="99"/>
      <c r="AE244" s="99"/>
      <c r="AF244" s="99"/>
      <c r="AG244" s="99"/>
      <c r="AH244" s="99"/>
    </row>
    <row r="245" spans="3:34">
      <c r="C245" s="3" t="s">
        <v>90</v>
      </c>
      <c r="D245" s="3" t="s">
        <v>464</v>
      </c>
      <c r="E245" s="3" t="s">
        <v>465</v>
      </c>
      <c r="F245" s="3" t="s">
        <v>628</v>
      </c>
      <c r="G245" s="101" t="s">
        <v>524</v>
      </c>
      <c r="H245" s="101" t="s">
        <v>524</v>
      </c>
      <c r="I245" s="101" t="s">
        <v>524</v>
      </c>
      <c r="J245" s="101" t="s">
        <v>524</v>
      </c>
      <c r="K245" s="219" t="s">
        <v>524</v>
      </c>
      <c r="L245" s="219" t="s">
        <v>524</v>
      </c>
      <c r="M245" s="219" t="s">
        <v>524</v>
      </c>
      <c r="N245" s="220" t="s">
        <v>653</v>
      </c>
      <c r="O245" s="220" t="s">
        <v>653</v>
      </c>
      <c r="P245" s="99"/>
      <c r="Q245" s="99"/>
      <c r="R245" s="99"/>
      <c r="S245" s="99"/>
      <c r="T245" s="99"/>
      <c r="U245" s="99"/>
      <c r="V245" s="99"/>
      <c r="W245" s="99"/>
      <c r="X245" s="99"/>
      <c r="Y245" s="99"/>
      <c r="Z245" s="99"/>
      <c r="AA245" s="99"/>
      <c r="AB245" s="99"/>
      <c r="AC245" s="99"/>
      <c r="AD245" s="99"/>
      <c r="AE245" s="99"/>
      <c r="AF245" s="99"/>
      <c r="AG245" s="99"/>
      <c r="AH245" s="99"/>
    </row>
    <row r="246" spans="3:34">
      <c r="C246" s="3" t="s">
        <v>90</v>
      </c>
      <c r="D246" s="3" t="s">
        <v>466</v>
      </c>
      <c r="E246" s="3" t="s">
        <v>467</v>
      </c>
      <c r="F246" s="3" t="s">
        <v>628</v>
      </c>
      <c r="G246" s="101" t="s">
        <v>524</v>
      </c>
      <c r="H246" s="101" t="s">
        <v>524</v>
      </c>
      <c r="I246" s="101" t="s">
        <v>524</v>
      </c>
      <c r="J246" s="101" t="s">
        <v>524</v>
      </c>
      <c r="K246" s="219" t="s">
        <v>524</v>
      </c>
      <c r="L246" s="219" t="s">
        <v>524</v>
      </c>
      <c r="M246" s="219" t="s">
        <v>524</v>
      </c>
      <c r="N246" s="220" t="s">
        <v>653</v>
      </c>
      <c r="O246" s="220" t="s">
        <v>653</v>
      </c>
      <c r="P246" s="99"/>
      <c r="Q246" s="99"/>
      <c r="R246" s="99"/>
      <c r="S246" s="99"/>
      <c r="T246" s="99"/>
      <c r="U246" s="99"/>
      <c r="V246" s="99"/>
      <c r="W246" s="99"/>
      <c r="X246" s="99"/>
      <c r="Y246" s="99"/>
      <c r="Z246" s="99"/>
      <c r="AA246" s="99"/>
      <c r="AB246" s="99"/>
      <c r="AC246" s="99"/>
      <c r="AD246" s="99"/>
      <c r="AE246" s="99"/>
      <c r="AF246" s="99"/>
      <c r="AG246" s="99"/>
      <c r="AH246" s="99"/>
    </row>
    <row r="247" spans="3:34">
      <c r="C247" s="3" t="s">
        <v>90</v>
      </c>
      <c r="D247" s="3" t="s">
        <v>468</v>
      </c>
      <c r="E247" s="3" t="s">
        <v>469</v>
      </c>
      <c r="F247" s="3" t="s">
        <v>628</v>
      </c>
      <c r="G247" s="101" t="s">
        <v>524</v>
      </c>
      <c r="H247" s="101" t="s">
        <v>524</v>
      </c>
      <c r="I247" s="101" t="s">
        <v>524</v>
      </c>
      <c r="J247" s="101" t="s">
        <v>524</v>
      </c>
      <c r="K247" s="219" t="s">
        <v>524</v>
      </c>
      <c r="L247" s="219" t="s">
        <v>524</v>
      </c>
      <c r="M247" s="219" t="s">
        <v>524</v>
      </c>
      <c r="N247" s="220" t="s">
        <v>653</v>
      </c>
      <c r="O247" s="220" t="s">
        <v>653</v>
      </c>
      <c r="P247" s="99"/>
      <c r="Q247" s="99"/>
      <c r="R247" s="99"/>
      <c r="S247" s="99"/>
      <c r="T247" s="99"/>
      <c r="U247" s="99"/>
      <c r="V247" s="99"/>
      <c r="W247" s="99"/>
      <c r="X247" s="99"/>
      <c r="Y247" s="99"/>
      <c r="Z247" s="99"/>
      <c r="AA247" s="99"/>
      <c r="AB247" s="99"/>
      <c r="AC247" s="99"/>
      <c r="AD247" s="99"/>
      <c r="AE247" s="99"/>
      <c r="AF247" s="99"/>
      <c r="AG247" s="99"/>
      <c r="AH247" s="99"/>
    </row>
    <row r="248" spans="3:34">
      <c r="C248" s="3" t="s">
        <v>90</v>
      </c>
      <c r="D248" s="3" t="s">
        <v>470</v>
      </c>
      <c r="E248" s="3" t="s">
        <v>471</v>
      </c>
      <c r="F248" s="3" t="s">
        <v>628</v>
      </c>
      <c r="G248" s="101" t="s">
        <v>524</v>
      </c>
      <c r="H248" s="101" t="s">
        <v>524</v>
      </c>
      <c r="I248" s="101" t="s">
        <v>524</v>
      </c>
      <c r="J248" s="101" t="s">
        <v>524</v>
      </c>
      <c r="K248" s="219" t="s">
        <v>524</v>
      </c>
      <c r="L248" s="219" t="s">
        <v>524</v>
      </c>
      <c r="M248" s="219" t="s">
        <v>524</v>
      </c>
      <c r="N248" s="220" t="s">
        <v>653</v>
      </c>
      <c r="O248" s="220" t="s">
        <v>653</v>
      </c>
      <c r="P248" s="99"/>
      <c r="Q248" s="99"/>
      <c r="R248" s="99"/>
      <c r="S248" s="99"/>
      <c r="T248" s="99"/>
      <c r="U248" s="99"/>
      <c r="V248" s="99"/>
      <c r="W248" s="99"/>
      <c r="X248" s="99"/>
      <c r="Y248" s="99"/>
      <c r="Z248" s="99"/>
      <c r="AA248" s="99"/>
      <c r="AB248" s="99"/>
      <c r="AC248" s="99"/>
      <c r="AD248" s="99"/>
      <c r="AE248" s="99"/>
      <c r="AF248" s="99"/>
      <c r="AG248" s="99"/>
      <c r="AH248" s="99"/>
    </row>
    <row r="249" spans="3:34">
      <c r="C249" s="3" t="s">
        <v>90</v>
      </c>
      <c r="D249" s="3" t="s">
        <v>472</v>
      </c>
      <c r="E249" s="3" t="s">
        <v>473</v>
      </c>
      <c r="F249" s="3" t="s">
        <v>628</v>
      </c>
      <c r="G249" s="101" t="s">
        <v>524</v>
      </c>
      <c r="H249" s="101" t="s">
        <v>524</v>
      </c>
      <c r="I249" s="101" t="s">
        <v>524</v>
      </c>
      <c r="J249" s="101" t="s">
        <v>524</v>
      </c>
      <c r="K249" s="219" t="s">
        <v>524</v>
      </c>
      <c r="L249" s="219" t="s">
        <v>524</v>
      </c>
      <c r="M249" s="219" t="s">
        <v>524</v>
      </c>
      <c r="N249" s="220" t="s">
        <v>653</v>
      </c>
      <c r="O249" s="220" t="s">
        <v>653</v>
      </c>
      <c r="P249" s="99"/>
      <c r="Q249" s="99"/>
      <c r="R249" s="99"/>
      <c r="S249" s="99"/>
      <c r="T249" s="99"/>
      <c r="U249" s="99"/>
      <c r="V249" s="99"/>
      <c r="W249" s="99"/>
      <c r="X249" s="99"/>
      <c r="Y249" s="99"/>
      <c r="Z249" s="99"/>
      <c r="AA249" s="99"/>
      <c r="AB249" s="99"/>
      <c r="AC249" s="99"/>
      <c r="AD249" s="99"/>
      <c r="AE249" s="99"/>
      <c r="AF249" s="99"/>
      <c r="AG249" s="99"/>
      <c r="AH249" s="99"/>
    </row>
    <row r="250" spans="3:34">
      <c r="C250" s="3" t="s">
        <v>90</v>
      </c>
      <c r="D250" s="3" t="s">
        <v>474</v>
      </c>
      <c r="E250" s="3" t="s">
        <v>475</v>
      </c>
      <c r="F250" s="3" t="s">
        <v>628</v>
      </c>
      <c r="G250" s="101" t="s">
        <v>524</v>
      </c>
      <c r="H250" s="101" t="s">
        <v>524</v>
      </c>
      <c r="I250" s="101" t="s">
        <v>524</v>
      </c>
      <c r="J250" s="101" t="s">
        <v>524</v>
      </c>
      <c r="K250" s="219" t="s">
        <v>524</v>
      </c>
      <c r="L250" s="219" t="s">
        <v>524</v>
      </c>
      <c r="M250" s="219" t="s">
        <v>524</v>
      </c>
      <c r="N250" s="220" t="s">
        <v>653</v>
      </c>
      <c r="O250" s="220" t="s">
        <v>653</v>
      </c>
      <c r="P250" s="99"/>
      <c r="Q250" s="99"/>
      <c r="R250" s="99"/>
      <c r="S250" s="99"/>
      <c r="T250" s="99"/>
      <c r="U250" s="99"/>
      <c r="V250" s="99"/>
      <c r="W250" s="99"/>
      <c r="X250" s="99"/>
      <c r="Y250" s="99"/>
      <c r="Z250" s="99"/>
      <c r="AA250" s="99"/>
      <c r="AB250" s="99"/>
      <c r="AC250" s="99"/>
      <c r="AD250" s="99"/>
      <c r="AE250" s="99"/>
      <c r="AF250" s="99"/>
      <c r="AG250" s="99"/>
      <c r="AH250" s="99"/>
    </row>
    <row r="251" spans="3:34">
      <c r="C251" s="3" t="s">
        <v>90</v>
      </c>
      <c r="D251" s="3" t="s">
        <v>476</v>
      </c>
      <c r="E251" s="3" t="s">
        <v>477</v>
      </c>
      <c r="F251" s="3" t="s">
        <v>628</v>
      </c>
      <c r="G251" s="101" t="s">
        <v>524</v>
      </c>
      <c r="H251" s="101" t="s">
        <v>524</v>
      </c>
      <c r="I251" s="101" t="s">
        <v>524</v>
      </c>
      <c r="J251" s="101" t="s">
        <v>524</v>
      </c>
      <c r="K251" s="219" t="s">
        <v>524</v>
      </c>
      <c r="L251" s="219" t="s">
        <v>524</v>
      </c>
      <c r="M251" s="219" t="s">
        <v>524</v>
      </c>
      <c r="N251" s="220" t="s">
        <v>653</v>
      </c>
      <c r="O251" s="220" t="s">
        <v>653</v>
      </c>
      <c r="P251" s="99"/>
      <c r="Q251" s="99"/>
      <c r="R251" s="99"/>
      <c r="S251" s="99"/>
      <c r="T251" s="99"/>
      <c r="U251" s="99"/>
      <c r="V251" s="99"/>
      <c r="W251" s="99"/>
      <c r="X251" s="99"/>
      <c r="Y251" s="99"/>
      <c r="Z251" s="99"/>
      <c r="AA251" s="99"/>
      <c r="AB251" s="99"/>
      <c r="AC251" s="99"/>
      <c r="AD251" s="99"/>
      <c r="AE251" s="99"/>
      <c r="AF251" s="99"/>
      <c r="AG251" s="99"/>
      <c r="AH251" s="99"/>
    </row>
    <row r="252" spans="3:34">
      <c r="C252" s="3" t="s">
        <v>90</v>
      </c>
      <c r="D252" s="3" t="s">
        <v>478</v>
      </c>
      <c r="E252" s="3" t="s">
        <v>479</v>
      </c>
      <c r="F252" s="3" t="s">
        <v>628</v>
      </c>
      <c r="G252" s="101" t="s">
        <v>524</v>
      </c>
      <c r="H252" s="101" t="s">
        <v>524</v>
      </c>
      <c r="I252" s="101" t="s">
        <v>524</v>
      </c>
      <c r="J252" s="101" t="s">
        <v>524</v>
      </c>
      <c r="K252" s="219" t="s">
        <v>524</v>
      </c>
      <c r="L252" s="219" t="s">
        <v>524</v>
      </c>
      <c r="M252" s="219" t="s">
        <v>524</v>
      </c>
      <c r="N252" s="220" t="s">
        <v>653</v>
      </c>
      <c r="O252" s="220" t="s">
        <v>653</v>
      </c>
      <c r="P252" s="99"/>
      <c r="Q252" s="99"/>
      <c r="R252" s="99"/>
      <c r="S252" s="99"/>
      <c r="T252" s="99"/>
      <c r="U252" s="99"/>
      <c r="V252" s="99"/>
      <c r="W252" s="99"/>
      <c r="X252" s="99"/>
      <c r="Y252" s="99"/>
      <c r="Z252" s="99"/>
      <c r="AA252" s="99"/>
      <c r="AB252" s="99"/>
      <c r="AC252" s="99"/>
      <c r="AD252" s="99"/>
      <c r="AE252" s="99"/>
      <c r="AF252" s="99"/>
      <c r="AG252" s="99"/>
      <c r="AH252" s="99"/>
    </row>
    <row r="253" spans="3:34">
      <c r="C253" s="3" t="s">
        <v>90</v>
      </c>
      <c r="D253" s="3" t="s">
        <v>480</v>
      </c>
      <c r="E253" s="3" t="s">
        <v>481</v>
      </c>
      <c r="F253" s="3" t="s">
        <v>628</v>
      </c>
      <c r="G253" s="101" t="s">
        <v>524</v>
      </c>
      <c r="H253" s="101" t="s">
        <v>524</v>
      </c>
      <c r="I253" s="101" t="s">
        <v>524</v>
      </c>
      <c r="J253" s="101" t="s">
        <v>524</v>
      </c>
      <c r="K253" s="219" t="s">
        <v>524</v>
      </c>
      <c r="L253" s="219" t="s">
        <v>524</v>
      </c>
      <c r="M253" s="219" t="s">
        <v>524</v>
      </c>
      <c r="N253" s="220" t="s">
        <v>653</v>
      </c>
      <c r="O253" s="220" t="s">
        <v>653</v>
      </c>
      <c r="P253" s="99"/>
      <c r="Q253" s="99"/>
      <c r="R253" s="99"/>
      <c r="S253" s="99"/>
      <c r="T253" s="99"/>
      <c r="U253" s="99"/>
      <c r="V253" s="99"/>
      <c r="W253" s="99"/>
      <c r="X253" s="99"/>
      <c r="Y253" s="99"/>
      <c r="Z253" s="99"/>
      <c r="AA253" s="99"/>
      <c r="AB253" s="99"/>
      <c r="AC253" s="99"/>
      <c r="AD253" s="99"/>
      <c r="AE253" s="99"/>
      <c r="AF253" s="99"/>
      <c r="AG253" s="99"/>
      <c r="AH253" s="99"/>
    </row>
    <row r="254" spans="3:34">
      <c r="C254" s="3" t="s">
        <v>90</v>
      </c>
      <c r="D254" s="3" t="s">
        <v>482</v>
      </c>
      <c r="E254" s="3" t="s">
        <v>483</v>
      </c>
      <c r="F254" s="3" t="s">
        <v>628</v>
      </c>
      <c r="G254" s="101" t="s">
        <v>524</v>
      </c>
      <c r="H254" s="101" t="s">
        <v>524</v>
      </c>
      <c r="I254" s="101" t="s">
        <v>524</v>
      </c>
      <c r="J254" s="101" t="s">
        <v>524</v>
      </c>
      <c r="K254" s="219" t="s">
        <v>524</v>
      </c>
      <c r="L254" s="219" t="s">
        <v>524</v>
      </c>
      <c r="M254" s="219" t="s">
        <v>524</v>
      </c>
      <c r="N254" s="220" t="s">
        <v>653</v>
      </c>
      <c r="O254" s="220" t="s">
        <v>653</v>
      </c>
      <c r="P254" s="99"/>
      <c r="Q254" s="99"/>
      <c r="R254" s="99"/>
      <c r="S254" s="99"/>
      <c r="T254" s="99"/>
      <c r="U254" s="99"/>
      <c r="V254" s="99"/>
      <c r="W254" s="99"/>
      <c r="X254" s="99"/>
      <c r="Y254" s="99"/>
      <c r="Z254" s="99"/>
      <c r="AA254" s="99"/>
      <c r="AB254" s="99"/>
      <c r="AC254" s="99"/>
      <c r="AD254" s="99"/>
      <c r="AE254" s="99"/>
      <c r="AF254" s="99"/>
      <c r="AG254" s="99"/>
      <c r="AH254" s="99"/>
    </row>
    <row r="255" spans="3:34">
      <c r="C255" s="3" t="s">
        <v>90</v>
      </c>
      <c r="D255" s="3" t="s">
        <v>484</v>
      </c>
      <c r="E255" s="3" t="s">
        <v>485</v>
      </c>
      <c r="F255" s="3" t="s">
        <v>628</v>
      </c>
      <c r="G255" s="101" t="s">
        <v>524</v>
      </c>
      <c r="H255" s="101" t="s">
        <v>524</v>
      </c>
      <c r="I255" s="101" t="s">
        <v>524</v>
      </c>
      <c r="J255" s="101" t="s">
        <v>524</v>
      </c>
      <c r="K255" s="219" t="s">
        <v>524</v>
      </c>
      <c r="L255" s="219" t="s">
        <v>524</v>
      </c>
      <c r="M255" s="219" t="s">
        <v>524</v>
      </c>
      <c r="N255" s="220" t="s">
        <v>653</v>
      </c>
      <c r="O255" s="220" t="s">
        <v>653</v>
      </c>
      <c r="P255" s="99"/>
      <c r="Q255" s="99"/>
      <c r="R255" s="99"/>
      <c r="S255" s="99"/>
      <c r="T255" s="99"/>
      <c r="U255" s="99"/>
      <c r="V255" s="99"/>
      <c r="W255" s="99"/>
      <c r="X255" s="99"/>
      <c r="Y255" s="99"/>
      <c r="Z255" s="99"/>
      <c r="AA255" s="99"/>
      <c r="AB255" s="99"/>
      <c r="AC255" s="99"/>
      <c r="AD255" s="99"/>
      <c r="AE255" s="99"/>
      <c r="AF255" s="99"/>
      <c r="AG255" s="99"/>
      <c r="AH255" s="99"/>
    </row>
    <row r="256" spans="3:34">
      <c r="C256" s="3" t="s">
        <v>90</v>
      </c>
      <c r="D256" s="3" t="s">
        <v>486</v>
      </c>
      <c r="E256" s="3" t="s">
        <v>487</v>
      </c>
      <c r="F256" s="3" t="s">
        <v>628</v>
      </c>
      <c r="G256" s="101" t="s">
        <v>524</v>
      </c>
      <c r="H256" s="101" t="s">
        <v>524</v>
      </c>
      <c r="I256" s="101" t="s">
        <v>524</v>
      </c>
      <c r="J256" s="101" t="s">
        <v>524</v>
      </c>
      <c r="K256" s="219" t="s">
        <v>524</v>
      </c>
      <c r="L256" s="219" t="s">
        <v>524</v>
      </c>
      <c r="M256" s="219" t="s">
        <v>524</v>
      </c>
      <c r="N256" s="220" t="s">
        <v>653</v>
      </c>
      <c r="O256" s="220" t="s">
        <v>653</v>
      </c>
      <c r="P256" s="99"/>
      <c r="Q256" s="99"/>
      <c r="R256" s="99"/>
      <c r="S256" s="99"/>
      <c r="T256" s="99"/>
      <c r="U256" s="99"/>
      <c r="V256" s="99"/>
      <c r="W256" s="99"/>
      <c r="X256" s="99"/>
      <c r="Y256" s="99"/>
      <c r="Z256" s="99"/>
      <c r="AA256" s="99"/>
      <c r="AB256" s="99"/>
      <c r="AC256" s="99"/>
      <c r="AD256" s="99"/>
      <c r="AE256" s="99"/>
      <c r="AF256" s="99"/>
      <c r="AG256" s="99"/>
      <c r="AH256" s="99"/>
    </row>
    <row r="257" spans="3:34">
      <c r="C257" s="3" t="s">
        <v>90</v>
      </c>
      <c r="D257" s="3" t="s">
        <v>488</v>
      </c>
      <c r="E257" s="3" t="s">
        <v>489</v>
      </c>
      <c r="F257" s="3" t="s">
        <v>628</v>
      </c>
      <c r="G257" s="101" t="s">
        <v>524</v>
      </c>
      <c r="H257" s="101" t="s">
        <v>524</v>
      </c>
      <c r="I257" s="101" t="s">
        <v>524</v>
      </c>
      <c r="J257" s="101" t="s">
        <v>524</v>
      </c>
      <c r="K257" s="219" t="s">
        <v>524</v>
      </c>
      <c r="L257" s="219" t="s">
        <v>524</v>
      </c>
      <c r="M257" s="219" t="s">
        <v>524</v>
      </c>
      <c r="N257" s="220" t="s">
        <v>653</v>
      </c>
      <c r="O257" s="220" t="s">
        <v>653</v>
      </c>
      <c r="P257" s="99"/>
      <c r="Q257" s="99"/>
      <c r="R257" s="99"/>
      <c r="S257" s="99"/>
      <c r="T257" s="99"/>
      <c r="U257" s="99"/>
      <c r="V257" s="99"/>
      <c r="W257" s="99"/>
      <c r="X257" s="99"/>
      <c r="Y257" s="99"/>
      <c r="Z257" s="99"/>
      <c r="AA257" s="99"/>
      <c r="AB257" s="99"/>
      <c r="AC257" s="99"/>
      <c r="AD257" s="99"/>
      <c r="AE257" s="99"/>
      <c r="AF257" s="99"/>
      <c r="AG257" s="99"/>
      <c r="AH257" s="99"/>
    </row>
    <row r="258" spans="3:34">
      <c r="C258" s="3" t="s">
        <v>90</v>
      </c>
      <c r="D258" s="3" t="s">
        <v>490</v>
      </c>
      <c r="E258" s="3" t="s">
        <v>491</v>
      </c>
      <c r="F258" s="3" t="s">
        <v>628</v>
      </c>
      <c r="G258" s="101" t="s">
        <v>524</v>
      </c>
      <c r="H258" s="101" t="s">
        <v>524</v>
      </c>
      <c r="I258" s="101" t="s">
        <v>524</v>
      </c>
      <c r="J258" s="101" t="s">
        <v>524</v>
      </c>
      <c r="K258" s="219" t="s">
        <v>524</v>
      </c>
      <c r="L258" s="219" t="s">
        <v>524</v>
      </c>
      <c r="M258" s="219" t="s">
        <v>524</v>
      </c>
      <c r="N258" s="220" t="s">
        <v>653</v>
      </c>
      <c r="O258" s="220" t="s">
        <v>653</v>
      </c>
      <c r="P258" s="99"/>
      <c r="Q258" s="99"/>
      <c r="R258" s="99"/>
      <c r="S258" s="99"/>
      <c r="T258" s="99"/>
      <c r="U258" s="99"/>
      <c r="V258" s="99"/>
      <c r="W258" s="99"/>
      <c r="X258" s="99"/>
      <c r="Y258" s="99"/>
      <c r="Z258" s="99"/>
      <c r="AA258" s="99"/>
      <c r="AB258" s="99"/>
      <c r="AC258" s="99"/>
      <c r="AD258" s="99"/>
      <c r="AE258" s="99"/>
      <c r="AF258" s="99"/>
      <c r="AG258" s="99"/>
      <c r="AH258" s="99"/>
    </row>
    <row r="259" spans="3:34">
      <c r="C259" s="3" t="s">
        <v>90</v>
      </c>
      <c r="D259" s="3" t="s">
        <v>492</v>
      </c>
      <c r="E259" s="3" t="s">
        <v>493</v>
      </c>
      <c r="F259" s="3" t="s">
        <v>628</v>
      </c>
      <c r="G259" s="101" t="s">
        <v>524</v>
      </c>
      <c r="H259" s="101" t="s">
        <v>524</v>
      </c>
      <c r="I259" s="101" t="s">
        <v>524</v>
      </c>
      <c r="J259" s="101" t="s">
        <v>524</v>
      </c>
      <c r="K259" s="219" t="s">
        <v>524</v>
      </c>
      <c r="L259" s="219" t="s">
        <v>524</v>
      </c>
      <c r="M259" s="219" t="s">
        <v>524</v>
      </c>
      <c r="N259" s="220" t="s">
        <v>653</v>
      </c>
      <c r="O259" s="220" t="s">
        <v>653</v>
      </c>
      <c r="P259" s="99"/>
      <c r="Q259" s="99"/>
      <c r="R259" s="99"/>
      <c r="S259" s="99"/>
      <c r="T259" s="99"/>
      <c r="U259" s="99"/>
      <c r="V259" s="99"/>
      <c r="W259" s="99"/>
      <c r="X259" s="99"/>
      <c r="Y259" s="99"/>
      <c r="Z259" s="99"/>
      <c r="AA259" s="99"/>
      <c r="AB259" s="99"/>
      <c r="AC259" s="99"/>
      <c r="AD259" s="99"/>
      <c r="AE259" s="99"/>
      <c r="AF259" s="99"/>
      <c r="AG259" s="99"/>
      <c r="AH259" s="99"/>
    </row>
    <row r="260" spans="3:34">
      <c r="C260" s="3" t="s">
        <v>90</v>
      </c>
      <c r="D260" s="3" t="s">
        <v>494</v>
      </c>
      <c r="E260" s="3" t="s">
        <v>495</v>
      </c>
      <c r="F260" s="3" t="s">
        <v>628</v>
      </c>
      <c r="G260" s="101" t="s">
        <v>524</v>
      </c>
      <c r="H260" s="101" t="s">
        <v>524</v>
      </c>
      <c r="I260" s="101" t="s">
        <v>524</v>
      </c>
      <c r="J260" s="101" t="s">
        <v>524</v>
      </c>
      <c r="K260" s="219" t="s">
        <v>524</v>
      </c>
      <c r="L260" s="219" t="s">
        <v>524</v>
      </c>
      <c r="M260" s="219" t="s">
        <v>524</v>
      </c>
      <c r="N260" s="220" t="s">
        <v>653</v>
      </c>
      <c r="O260" s="220" t="s">
        <v>653</v>
      </c>
      <c r="P260" s="99"/>
      <c r="Q260" s="99"/>
      <c r="R260" s="99"/>
      <c r="S260" s="99"/>
      <c r="T260" s="99"/>
      <c r="U260" s="99"/>
      <c r="V260" s="99"/>
      <c r="W260" s="99"/>
      <c r="X260" s="99"/>
      <c r="Y260" s="99"/>
      <c r="Z260" s="99"/>
      <c r="AA260" s="99"/>
      <c r="AB260" s="99"/>
      <c r="AC260" s="99"/>
      <c r="AD260" s="99"/>
      <c r="AE260" s="99"/>
      <c r="AF260" s="99"/>
      <c r="AG260" s="99"/>
      <c r="AH260" s="99"/>
    </row>
    <row r="261" spans="3:34">
      <c r="C261" s="3" t="s">
        <v>90</v>
      </c>
      <c r="D261" s="3" t="s">
        <v>496</v>
      </c>
      <c r="E261" s="3" t="s">
        <v>497</v>
      </c>
      <c r="F261" s="3" t="s">
        <v>628</v>
      </c>
      <c r="G261" s="101" t="s">
        <v>524</v>
      </c>
      <c r="H261" s="101" t="s">
        <v>524</v>
      </c>
      <c r="I261" s="101" t="s">
        <v>524</v>
      </c>
      <c r="J261" s="101" t="s">
        <v>524</v>
      </c>
      <c r="K261" s="219" t="s">
        <v>524</v>
      </c>
      <c r="L261" s="219" t="s">
        <v>524</v>
      </c>
      <c r="M261" s="219" t="s">
        <v>524</v>
      </c>
      <c r="N261" s="220" t="s">
        <v>653</v>
      </c>
      <c r="O261" s="220" t="s">
        <v>653</v>
      </c>
      <c r="P261" s="99"/>
      <c r="Q261" s="99"/>
      <c r="R261" s="99"/>
      <c r="S261" s="99"/>
      <c r="T261" s="99"/>
      <c r="U261" s="99"/>
      <c r="V261" s="99"/>
      <c r="W261" s="99"/>
      <c r="X261" s="99"/>
      <c r="Y261" s="99"/>
      <c r="Z261" s="99"/>
      <c r="AA261" s="99"/>
      <c r="AB261" s="99"/>
      <c r="AC261" s="99"/>
      <c r="AD261" s="99"/>
      <c r="AE261" s="99"/>
      <c r="AF261" s="99"/>
      <c r="AG261" s="99"/>
      <c r="AH261" s="99"/>
    </row>
    <row r="262" spans="3:34">
      <c r="C262" s="3" t="s">
        <v>90</v>
      </c>
      <c r="D262" s="3" t="s">
        <v>498</v>
      </c>
      <c r="E262" s="3" t="s">
        <v>499</v>
      </c>
      <c r="F262" s="3" t="s">
        <v>628</v>
      </c>
      <c r="G262" s="101" t="s">
        <v>524</v>
      </c>
      <c r="H262" s="101" t="s">
        <v>524</v>
      </c>
      <c r="I262" s="101" t="s">
        <v>524</v>
      </c>
      <c r="J262" s="101" t="s">
        <v>524</v>
      </c>
      <c r="K262" s="219" t="s">
        <v>524</v>
      </c>
      <c r="L262" s="219" t="s">
        <v>524</v>
      </c>
      <c r="M262" s="219" t="s">
        <v>524</v>
      </c>
      <c r="N262" s="220" t="s">
        <v>653</v>
      </c>
      <c r="O262" s="220" t="s">
        <v>653</v>
      </c>
      <c r="P262" s="99"/>
      <c r="Q262" s="99"/>
      <c r="R262" s="99"/>
      <c r="S262" s="99"/>
      <c r="T262" s="99"/>
      <c r="U262" s="99"/>
      <c r="V262" s="99"/>
      <c r="W262" s="99"/>
      <c r="X262" s="99"/>
      <c r="Y262" s="99"/>
      <c r="Z262" s="99"/>
      <c r="AA262" s="99"/>
      <c r="AB262" s="99"/>
      <c r="AC262" s="99"/>
      <c r="AD262" s="99"/>
      <c r="AE262" s="99"/>
      <c r="AF262" s="99"/>
      <c r="AG262" s="99"/>
      <c r="AH262" s="99"/>
    </row>
    <row r="263" spans="3:34">
      <c r="C263" s="3" t="s">
        <v>90</v>
      </c>
      <c r="D263" s="3" t="s">
        <v>500</v>
      </c>
      <c r="E263" s="3" t="s">
        <v>501</v>
      </c>
      <c r="F263" s="3" t="s">
        <v>628</v>
      </c>
      <c r="G263" s="101" t="s">
        <v>524</v>
      </c>
      <c r="H263" s="101" t="s">
        <v>524</v>
      </c>
      <c r="I263" s="101" t="s">
        <v>524</v>
      </c>
      <c r="J263" s="101" t="s">
        <v>524</v>
      </c>
      <c r="K263" s="219" t="s">
        <v>524</v>
      </c>
      <c r="L263" s="219" t="s">
        <v>524</v>
      </c>
      <c r="M263" s="219" t="s">
        <v>524</v>
      </c>
      <c r="N263" s="220" t="s">
        <v>653</v>
      </c>
      <c r="O263" s="220" t="s">
        <v>653</v>
      </c>
      <c r="P263" s="99"/>
      <c r="Q263" s="99"/>
      <c r="R263" s="99"/>
      <c r="S263" s="99"/>
      <c r="T263" s="99"/>
      <c r="U263" s="99"/>
      <c r="V263" s="99"/>
      <c r="W263" s="99"/>
      <c r="X263" s="99"/>
      <c r="Y263" s="99"/>
      <c r="Z263" s="99"/>
      <c r="AA263" s="99"/>
      <c r="AB263" s="99"/>
      <c r="AC263" s="99"/>
      <c r="AD263" s="99"/>
      <c r="AE263" s="99"/>
      <c r="AF263" s="99"/>
      <c r="AG263" s="99"/>
      <c r="AH263" s="99"/>
    </row>
    <row r="264" spans="3:34">
      <c r="C264" s="3" t="s">
        <v>90</v>
      </c>
      <c r="D264" s="3" t="s">
        <v>502</v>
      </c>
      <c r="E264" s="3" t="s">
        <v>503</v>
      </c>
      <c r="F264" s="3" t="s">
        <v>628</v>
      </c>
      <c r="G264" s="101" t="s">
        <v>524</v>
      </c>
      <c r="H264" s="101" t="s">
        <v>524</v>
      </c>
      <c r="I264" s="101" t="s">
        <v>524</v>
      </c>
      <c r="J264" s="101" t="s">
        <v>524</v>
      </c>
      <c r="K264" s="219" t="s">
        <v>524</v>
      </c>
      <c r="L264" s="219" t="s">
        <v>524</v>
      </c>
      <c r="M264" s="219" t="s">
        <v>524</v>
      </c>
      <c r="N264" s="220" t="s">
        <v>653</v>
      </c>
      <c r="O264" s="220" t="s">
        <v>653</v>
      </c>
      <c r="P264" s="99"/>
      <c r="Q264" s="99"/>
      <c r="R264" s="99"/>
      <c r="S264" s="99"/>
      <c r="T264" s="99"/>
      <c r="U264" s="99"/>
      <c r="V264" s="99"/>
      <c r="W264" s="99"/>
      <c r="X264" s="99"/>
      <c r="Y264" s="99"/>
      <c r="Z264" s="99"/>
      <c r="AA264" s="99"/>
      <c r="AB264" s="99"/>
      <c r="AC264" s="99"/>
      <c r="AD264" s="99"/>
      <c r="AE264" s="99"/>
      <c r="AF264" s="99"/>
      <c r="AG264" s="99"/>
      <c r="AH264" s="99"/>
    </row>
    <row r="265" spans="3:34">
      <c r="C265" s="3" t="s">
        <v>90</v>
      </c>
      <c r="D265" s="3" t="s">
        <v>504</v>
      </c>
      <c r="E265" s="3" t="s">
        <v>505</v>
      </c>
      <c r="F265" s="3" t="s">
        <v>628</v>
      </c>
      <c r="G265" s="101" t="s">
        <v>524</v>
      </c>
      <c r="H265" s="101" t="s">
        <v>524</v>
      </c>
      <c r="I265" s="101" t="s">
        <v>524</v>
      </c>
      <c r="J265" s="101" t="s">
        <v>524</v>
      </c>
      <c r="K265" s="219" t="s">
        <v>524</v>
      </c>
      <c r="L265" s="219" t="s">
        <v>524</v>
      </c>
      <c r="M265" s="219" t="s">
        <v>524</v>
      </c>
      <c r="N265" s="220" t="s">
        <v>653</v>
      </c>
      <c r="O265" s="220" t="s">
        <v>653</v>
      </c>
      <c r="P265" s="99"/>
      <c r="Q265" s="99"/>
      <c r="R265" s="99"/>
      <c r="S265" s="99"/>
      <c r="T265" s="99"/>
      <c r="U265" s="99"/>
      <c r="V265" s="99"/>
      <c r="W265" s="99"/>
      <c r="X265" s="99"/>
      <c r="Y265" s="99"/>
      <c r="Z265" s="99"/>
      <c r="AA265" s="99"/>
      <c r="AB265" s="99"/>
      <c r="AC265" s="99"/>
      <c r="AD265" s="99"/>
      <c r="AE265" s="99"/>
      <c r="AF265" s="99"/>
      <c r="AG265" s="99"/>
      <c r="AH265" s="99"/>
    </row>
    <row r="266" spans="3:34">
      <c r="C266" s="3" t="s">
        <v>90</v>
      </c>
      <c r="D266" s="3" t="s">
        <v>506</v>
      </c>
      <c r="E266" s="3" t="s">
        <v>507</v>
      </c>
      <c r="F266" s="3" t="s">
        <v>628</v>
      </c>
      <c r="G266" s="101" t="s">
        <v>524</v>
      </c>
      <c r="H266" s="101" t="s">
        <v>524</v>
      </c>
      <c r="I266" s="101" t="s">
        <v>524</v>
      </c>
      <c r="J266" s="101" t="s">
        <v>524</v>
      </c>
      <c r="K266" s="219" t="s">
        <v>524</v>
      </c>
      <c r="L266" s="219" t="s">
        <v>524</v>
      </c>
      <c r="M266" s="219" t="s">
        <v>524</v>
      </c>
      <c r="N266" s="220" t="s">
        <v>653</v>
      </c>
      <c r="O266" s="220" t="s">
        <v>653</v>
      </c>
      <c r="P266" s="99"/>
      <c r="Q266" s="99"/>
      <c r="R266" s="99"/>
      <c r="S266" s="99"/>
      <c r="T266" s="99"/>
      <c r="U266" s="99"/>
      <c r="V266" s="99"/>
      <c r="W266" s="99"/>
      <c r="X266" s="99"/>
      <c r="Y266" s="99"/>
      <c r="Z266" s="99"/>
      <c r="AA266" s="99"/>
      <c r="AB266" s="99"/>
      <c r="AC266" s="99"/>
      <c r="AD266" s="99"/>
      <c r="AE266" s="99"/>
      <c r="AF266" s="99"/>
      <c r="AG266" s="99"/>
      <c r="AH266" s="99"/>
    </row>
    <row r="267" spans="3:34">
      <c r="C267" s="3" t="s">
        <v>90</v>
      </c>
      <c r="D267" s="3" t="s">
        <v>508</v>
      </c>
      <c r="E267" s="3" t="s">
        <v>509</v>
      </c>
      <c r="F267" s="3" t="s">
        <v>628</v>
      </c>
      <c r="G267" s="101" t="s">
        <v>524</v>
      </c>
      <c r="H267" s="101" t="s">
        <v>524</v>
      </c>
      <c r="I267" s="101" t="s">
        <v>524</v>
      </c>
      <c r="J267" s="101" t="s">
        <v>524</v>
      </c>
      <c r="K267" s="219" t="s">
        <v>524</v>
      </c>
      <c r="L267" s="219" t="s">
        <v>524</v>
      </c>
      <c r="M267" s="219" t="s">
        <v>524</v>
      </c>
      <c r="N267" s="220" t="s">
        <v>653</v>
      </c>
      <c r="O267" s="220" t="s">
        <v>653</v>
      </c>
      <c r="P267" s="99"/>
      <c r="Q267" s="99"/>
      <c r="R267" s="99"/>
      <c r="S267" s="99"/>
      <c r="T267" s="99"/>
      <c r="U267" s="99"/>
      <c r="V267" s="99"/>
      <c r="W267" s="99"/>
      <c r="X267" s="99"/>
      <c r="Y267" s="99"/>
      <c r="Z267" s="99"/>
      <c r="AA267" s="99"/>
      <c r="AB267" s="99"/>
      <c r="AC267" s="99"/>
      <c r="AD267" s="99"/>
      <c r="AE267" s="99"/>
      <c r="AF267" s="99"/>
      <c r="AG267" s="99"/>
      <c r="AH267" s="99"/>
    </row>
    <row r="268" spans="3:34">
      <c r="C268" s="3" t="s">
        <v>90</v>
      </c>
      <c r="D268" s="3" t="s">
        <v>510</v>
      </c>
      <c r="E268" s="3" t="s">
        <v>511</v>
      </c>
      <c r="F268" s="3" t="s">
        <v>628</v>
      </c>
      <c r="G268" s="101" t="s">
        <v>524</v>
      </c>
      <c r="H268" s="101" t="s">
        <v>524</v>
      </c>
      <c r="I268" s="101" t="s">
        <v>524</v>
      </c>
      <c r="J268" s="101" t="s">
        <v>524</v>
      </c>
      <c r="K268" s="219" t="s">
        <v>524</v>
      </c>
      <c r="L268" s="219" t="s">
        <v>524</v>
      </c>
      <c r="M268" s="219" t="s">
        <v>524</v>
      </c>
      <c r="N268" s="220" t="s">
        <v>653</v>
      </c>
      <c r="O268" s="220" t="s">
        <v>653</v>
      </c>
      <c r="P268" s="99"/>
      <c r="Q268" s="99"/>
      <c r="R268" s="99"/>
      <c r="S268" s="99"/>
      <c r="T268" s="99"/>
      <c r="U268" s="99"/>
      <c r="V268" s="99"/>
      <c r="W268" s="99"/>
      <c r="X268" s="99"/>
      <c r="Y268" s="99"/>
      <c r="Z268" s="99"/>
      <c r="AA268" s="99"/>
      <c r="AB268" s="99"/>
      <c r="AC268" s="99"/>
      <c r="AD268" s="99"/>
      <c r="AE268" s="99"/>
      <c r="AF268" s="99"/>
      <c r="AG268" s="99"/>
      <c r="AH268" s="99"/>
    </row>
  </sheetData>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AH268"/>
  <sheetViews>
    <sheetView topLeftCell="C1" zoomScale="80" zoomScaleNormal="80" workbookViewId="0">
      <selection activeCell="P11" sqref="P11"/>
    </sheetView>
  </sheetViews>
  <sheetFormatPr defaultRowHeight="15"/>
  <cols>
    <col min="1" max="2" width="9.140625" style="1"/>
    <col min="3" max="3" width="12.7109375" style="3" bestFit="1" customWidth="1"/>
    <col min="4" max="4" width="11.42578125" style="3" customWidth="1"/>
    <col min="5" max="5" width="48.5703125" style="3" customWidth="1"/>
    <col min="6" max="6" width="13.42578125" style="3" customWidth="1"/>
    <col min="7" max="34" width="11.5703125" style="1" bestFit="1" customWidth="1"/>
    <col min="35" max="16384" width="9.140625" style="1"/>
  </cols>
  <sheetData>
    <row r="1" spans="1:34">
      <c r="C1" s="91" t="s">
        <v>547</v>
      </c>
      <c r="D1" s="3" t="s">
        <v>548</v>
      </c>
    </row>
    <row r="2" spans="1:34">
      <c r="C2" s="91" t="s">
        <v>549</v>
      </c>
      <c r="D2" s="3" t="s">
        <v>32</v>
      </c>
    </row>
    <row r="3" spans="1:34">
      <c r="C3" s="91" t="s">
        <v>550</v>
      </c>
      <c r="D3" s="3" t="s">
        <v>1133</v>
      </c>
    </row>
    <row r="4" spans="1:34">
      <c r="C4" s="91" t="s">
        <v>551</v>
      </c>
      <c r="D4" s="92">
        <v>42649</v>
      </c>
    </row>
    <row r="5" spans="1:34">
      <c r="J5" s="3"/>
      <c r="K5" s="3"/>
      <c r="L5" s="3"/>
      <c r="M5" s="3"/>
      <c r="N5" s="3"/>
      <c r="O5" s="93"/>
      <c r="P5" s="3"/>
    </row>
    <row r="6" spans="1:34">
      <c r="C6" s="94"/>
      <c r="D6" s="94"/>
    </row>
    <row r="7" spans="1:34">
      <c r="C7" s="94"/>
      <c r="D7" s="94"/>
    </row>
    <row r="9" spans="1:34">
      <c r="A9" s="3"/>
      <c r="B9" s="3"/>
      <c r="G9" s="95"/>
      <c r="H9" s="3"/>
      <c r="I9" s="3"/>
      <c r="J9" s="3"/>
      <c r="K9" s="3"/>
      <c r="L9" s="3"/>
      <c r="M9" s="3"/>
      <c r="N9" s="3"/>
      <c r="O9" s="3"/>
      <c r="P9" s="3"/>
      <c r="Q9" s="3"/>
      <c r="R9" s="3"/>
      <c r="S9" s="3"/>
      <c r="T9" s="3"/>
      <c r="U9" s="3"/>
      <c r="V9" s="3"/>
      <c r="W9" s="3"/>
      <c r="X9" s="3"/>
      <c r="Y9" s="3"/>
      <c r="Z9" s="3"/>
      <c r="AA9" s="3"/>
      <c r="AB9" s="3"/>
      <c r="AC9" s="3"/>
      <c r="AD9" s="3"/>
      <c r="AE9" s="3"/>
      <c r="AF9" s="3"/>
      <c r="AG9" s="3"/>
      <c r="AH9" s="3"/>
    </row>
    <row r="10" spans="1:34" s="91" customFormat="1" ht="15.75" thickBot="1">
      <c r="A10" s="2"/>
      <c r="B10" s="2"/>
      <c r="C10" s="2" t="s">
        <v>552</v>
      </c>
      <c r="D10" s="2" t="s">
        <v>82</v>
      </c>
      <c r="E10" s="2" t="s">
        <v>83</v>
      </c>
      <c r="F10" s="2" t="s">
        <v>553</v>
      </c>
      <c r="G10" s="96" t="s">
        <v>554</v>
      </c>
      <c r="H10" s="96" t="s">
        <v>555</v>
      </c>
      <c r="I10" s="96" t="s">
        <v>556</v>
      </c>
      <c r="J10" s="96" t="s">
        <v>557</v>
      </c>
      <c r="K10" s="96" t="s">
        <v>558</v>
      </c>
      <c r="L10" s="96" t="s">
        <v>559</v>
      </c>
      <c r="M10" s="96" t="s">
        <v>560</v>
      </c>
      <c r="N10" s="96" t="s">
        <v>561</v>
      </c>
      <c r="O10" s="96" t="s">
        <v>525</v>
      </c>
      <c r="P10" s="96" t="s">
        <v>562</v>
      </c>
      <c r="Q10" s="96" t="s">
        <v>563</v>
      </c>
      <c r="R10" s="96" t="s">
        <v>564</v>
      </c>
      <c r="S10" s="96" t="s">
        <v>565</v>
      </c>
      <c r="T10" s="96" t="s">
        <v>566</v>
      </c>
      <c r="U10" s="96" t="s">
        <v>567</v>
      </c>
      <c r="V10" s="96" t="s">
        <v>568</v>
      </c>
      <c r="W10" s="96" t="s">
        <v>569</v>
      </c>
      <c r="X10" s="96" t="s">
        <v>570</v>
      </c>
      <c r="Y10" s="96" t="s">
        <v>571</v>
      </c>
      <c r="Z10" s="96" t="s">
        <v>572</v>
      </c>
      <c r="AA10" s="96" t="s">
        <v>573</v>
      </c>
      <c r="AB10" s="96" t="s">
        <v>574</v>
      </c>
      <c r="AC10" s="96" t="s">
        <v>575</v>
      </c>
      <c r="AD10" s="96" t="s">
        <v>576</v>
      </c>
      <c r="AE10" s="96" t="s">
        <v>577</v>
      </c>
      <c r="AF10" s="96" t="s">
        <v>578</v>
      </c>
      <c r="AG10" s="96" t="s">
        <v>579</v>
      </c>
      <c r="AH10" s="96" t="s">
        <v>580</v>
      </c>
    </row>
    <row r="11" spans="1:34" ht="15.75" thickTop="1">
      <c r="D11" s="3" t="s">
        <v>84</v>
      </c>
      <c r="E11" s="3" t="s">
        <v>85</v>
      </c>
      <c r="F11" s="3" t="s">
        <v>581</v>
      </c>
      <c r="G11" s="97" t="s">
        <v>524</v>
      </c>
      <c r="H11" s="97" t="s">
        <v>524</v>
      </c>
      <c r="I11" s="97" t="s">
        <v>524</v>
      </c>
      <c r="J11" s="97" t="s">
        <v>524</v>
      </c>
      <c r="K11" s="97" t="s">
        <v>524</v>
      </c>
      <c r="L11" s="97" t="s">
        <v>524</v>
      </c>
      <c r="M11" s="97" t="s">
        <v>524</v>
      </c>
      <c r="N11" s="97" t="s">
        <v>524</v>
      </c>
      <c r="O11" s="98">
        <v>0.27272727272727271</v>
      </c>
      <c r="P11" s="99"/>
      <c r="Q11" s="99"/>
      <c r="R11" s="99"/>
      <c r="S11" s="99"/>
      <c r="T11" s="99"/>
      <c r="U11" s="99"/>
      <c r="V11" s="99"/>
      <c r="W11" s="99"/>
      <c r="X11" s="99"/>
      <c r="Y11" s="99"/>
      <c r="Z11" s="99"/>
      <c r="AA11" s="99"/>
      <c r="AB11" s="99"/>
      <c r="AC11" s="99"/>
      <c r="AD11" s="99"/>
      <c r="AE11" s="99"/>
      <c r="AF11" s="99"/>
      <c r="AG11" s="99"/>
      <c r="AH11" s="99"/>
    </row>
    <row r="12" spans="1:34">
      <c r="C12" s="3" t="s">
        <v>84</v>
      </c>
      <c r="D12" s="3" t="s">
        <v>86</v>
      </c>
      <c r="E12" s="3" t="s">
        <v>87</v>
      </c>
      <c r="F12" s="3" t="s">
        <v>582</v>
      </c>
      <c r="G12" s="97" t="s">
        <v>524</v>
      </c>
      <c r="H12" s="97" t="s">
        <v>524</v>
      </c>
      <c r="I12" s="97" t="s">
        <v>524</v>
      </c>
      <c r="J12" s="97" t="s">
        <v>524</v>
      </c>
      <c r="K12" s="97" t="s">
        <v>524</v>
      </c>
      <c r="L12" s="97" t="s">
        <v>524</v>
      </c>
      <c r="M12" s="97" t="s">
        <v>524</v>
      </c>
      <c r="N12" s="97" t="s">
        <v>524</v>
      </c>
      <c r="O12" s="98">
        <v>0.16666666666666666</v>
      </c>
      <c r="P12" s="99"/>
      <c r="Q12" s="99"/>
      <c r="R12" s="99"/>
      <c r="S12" s="99"/>
      <c r="T12" s="99"/>
      <c r="U12" s="99"/>
      <c r="V12" s="99"/>
      <c r="W12" s="99"/>
      <c r="X12" s="99"/>
      <c r="Y12" s="99"/>
      <c r="Z12" s="99"/>
      <c r="AA12" s="99"/>
      <c r="AB12" s="99"/>
      <c r="AC12" s="99"/>
      <c r="AD12" s="99"/>
      <c r="AE12" s="99"/>
      <c r="AF12" s="99"/>
      <c r="AG12" s="99"/>
      <c r="AH12" s="99"/>
    </row>
    <row r="13" spans="1:34">
      <c r="C13" s="3" t="s">
        <v>84</v>
      </c>
      <c r="D13" s="3" t="s">
        <v>88</v>
      </c>
      <c r="E13" s="3" t="s">
        <v>89</v>
      </c>
      <c r="F13" s="3" t="s">
        <v>582</v>
      </c>
      <c r="G13" s="97" t="s">
        <v>524</v>
      </c>
      <c r="H13" s="97" t="s">
        <v>524</v>
      </c>
      <c r="I13" s="97" t="s">
        <v>524</v>
      </c>
      <c r="J13" s="97" t="s">
        <v>524</v>
      </c>
      <c r="K13" s="97" t="s">
        <v>524</v>
      </c>
      <c r="L13" s="97" t="s">
        <v>524</v>
      </c>
      <c r="M13" s="97" t="s">
        <v>524</v>
      </c>
      <c r="N13" s="97" t="s">
        <v>524</v>
      </c>
      <c r="O13" s="98">
        <v>0.39344262295081966</v>
      </c>
      <c r="P13" s="99"/>
      <c r="Q13" s="99"/>
      <c r="R13" s="99"/>
      <c r="S13" s="99"/>
      <c r="T13" s="99"/>
      <c r="U13" s="99"/>
      <c r="V13" s="99"/>
      <c r="W13" s="99"/>
      <c r="X13" s="99"/>
      <c r="Y13" s="99"/>
      <c r="Z13" s="99"/>
      <c r="AA13" s="99"/>
      <c r="AB13" s="99"/>
      <c r="AC13" s="99"/>
      <c r="AD13" s="99"/>
      <c r="AE13" s="99"/>
      <c r="AF13" s="99"/>
      <c r="AG13" s="99"/>
      <c r="AH13" s="99"/>
    </row>
    <row r="14" spans="1:34">
      <c r="C14" s="3" t="s">
        <v>84</v>
      </c>
      <c r="D14" s="3" t="s">
        <v>90</v>
      </c>
      <c r="E14" s="3" t="s">
        <v>91</v>
      </c>
      <c r="F14" s="3" t="s">
        <v>582</v>
      </c>
      <c r="G14" s="97" t="s">
        <v>524</v>
      </c>
      <c r="H14" s="97" t="s">
        <v>524</v>
      </c>
      <c r="I14" s="97" t="s">
        <v>524</v>
      </c>
      <c r="J14" s="97" t="s">
        <v>524</v>
      </c>
      <c r="K14" s="97" t="s">
        <v>524</v>
      </c>
      <c r="L14" s="97" t="s">
        <v>524</v>
      </c>
      <c r="M14" s="97" t="s">
        <v>524</v>
      </c>
      <c r="N14" s="97" t="s">
        <v>524</v>
      </c>
      <c r="O14" s="98">
        <v>0.21875</v>
      </c>
      <c r="P14" s="99"/>
      <c r="Q14" s="99"/>
      <c r="R14" s="99"/>
      <c r="S14" s="99"/>
      <c r="T14" s="99"/>
      <c r="U14" s="99"/>
      <c r="V14" s="99"/>
      <c r="W14" s="99"/>
      <c r="X14" s="99"/>
      <c r="Y14" s="99"/>
      <c r="Z14" s="99"/>
      <c r="AA14" s="99"/>
      <c r="AB14" s="99"/>
      <c r="AC14" s="99"/>
      <c r="AD14" s="99"/>
      <c r="AE14" s="99"/>
      <c r="AF14" s="99"/>
      <c r="AG14" s="99"/>
      <c r="AH14" s="99"/>
    </row>
    <row r="15" spans="1:34">
      <c r="C15" s="3" t="s">
        <v>84</v>
      </c>
      <c r="D15" s="3" t="s">
        <v>92</v>
      </c>
      <c r="E15" s="3" t="s">
        <v>93</v>
      </c>
      <c r="F15" s="3" t="s">
        <v>582</v>
      </c>
      <c r="G15" s="97" t="s">
        <v>524</v>
      </c>
      <c r="H15" s="97" t="s">
        <v>524</v>
      </c>
      <c r="I15" s="97" t="s">
        <v>524</v>
      </c>
      <c r="J15" s="97" t="s">
        <v>524</v>
      </c>
      <c r="K15" s="97" t="s">
        <v>524</v>
      </c>
      <c r="L15" s="97" t="s">
        <v>524</v>
      </c>
      <c r="M15" s="97" t="s">
        <v>524</v>
      </c>
      <c r="N15" s="97" t="s">
        <v>524</v>
      </c>
      <c r="O15" s="98">
        <v>0.3</v>
      </c>
      <c r="P15" s="99"/>
      <c r="Q15" s="99"/>
      <c r="R15" s="99"/>
      <c r="S15" s="99"/>
      <c r="T15" s="99"/>
      <c r="U15" s="99"/>
      <c r="V15" s="99"/>
      <c r="W15" s="99"/>
      <c r="X15" s="99"/>
      <c r="Y15" s="99"/>
      <c r="Z15" s="99"/>
      <c r="AA15" s="99"/>
      <c r="AB15" s="99"/>
      <c r="AC15" s="99"/>
      <c r="AD15" s="99"/>
      <c r="AE15" s="99"/>
      <c r="AF15" s="99"/>
      <c r="AG15" s="99"/>
      <c r="AH15" s="99"/>
    </row>
    <row r="16" spans="1:34">
      <c r="E16" s="3" t="s">
        <v>583</v>
      </c>
      <c r="F16" s="3" t="s">
        <v>584</v>
      </c>
      <c r="G16" s="97" t="s">
        <v>524</v>
      </c>
      <c r="H16" s="97" t="s">
        <v>524</v>
      </c>
      <c r="I16" s="97" t="s">
        <v>524</v>
      </c>
      <c r="J16" s="97" t="s">
        <v>524</v>
      </c>
      <c r="K16" s="97" t="s">
        <v>524</v>
      </c>
      <c r="L16" s="97" t="s">
        <v>524</v>
      </c>
      <c r="M16" s="97" t="s">
        <v>524</v>
      </c>
      <c r="N16" s="97" t="s">
        <v>524</v>
      </c>
      <c r="O16" s="99"/>
      <c r="P16" s="99"/>
      <c r="Q16" s="99"/>
      <c r="R16" s="99"/>
      <c r="S16" s="99"/>
      <c r="T16" s="99"/>
      <c r="U16" s="99"/>
      <c r="V16" s="99"/>
      <c r="W16" s="99"/>
      <c r="X16" s="99"/>
      <c r="Y16" s="99"/>
      <c r="Z16" s="99"/>
      <c r="AA16" s="99"/>
      <c r="AB16" s="99"/>
      <c r="AC16" s="99"/>
      <c r="AD16" s="99"/>
      <c r="AE16" s="99"/>
      <c r="AF16" s="99"/>
      <c r="AG16" s="99"/>
      <c r="AH16" s="99"/>
    </row>
    <row r="17" spans="5:34">
      <c r="E17" s="3" t="s">
        <v>585</v>
      </c>
      <c r="F17" s="3" t="s">
        <v>584</v>
      </c>
      <c r="G17" s="97" t="s">
        <v>524</v>
      </c>
      <c r="H17" s="97" t="s">
        <v>524</v>
      </c>
      <c r="I17" s="97" t="s">
        <v>524</v>
      </c>
      <c r="J17" s="97" t="s">
        <v>524</v>
      </c>
      <c r="K17" s="97" t="s">
        <v>524</v>
      </c>
      <c r="L17" s="97" t="s">
        <v>524</v>
      </c>
      <c r="M17" s="97" t="s">
        <v>524</v>
      </c>
      <c r="N17" s="97" t="s">
        <v>524</v>
      </c>
      <c r="O17" s="99"/>
      <c r="P17" s="99"/>
      <c r="Q17" s="99"/>
      <c r="R17" s="99"/>
      <c r="S17" s="99"/>
      <c r="T17" s="99"/>
      <c r="U17" s="99"/>
      <c r="V17" s="99"/>
      <c r="W17" s="99"/>
      <c r="X17" s="99"/>
      <c r="Y17" s="99"/>
      <c r="Z17" s="99"/>
      <c r="AA17" s="99"/>
      <c r="AB17" s="99"/>
      <c r="AC17" s="99"/>
      <c r="AD17" s="99"/>
      <c r="AE17" s="99"/>
      <c r="AF17" s="99"/>
      <c r="AG17" s="99"/>
      <c r="AH17" s="99"/>
    </row>
    <row r="18" spans="5:34">
      <c r="E18" s="3" t="s">
        <v>586</v>
      </c>
      <c r="F18" s="3" t="s">
        <v>584</v>
      </c>
      <c r="G18" s="97" t="s">
        <v>524</v>
      </c>
      <c r="H18" s="97" t="s">
        <v>524</v>
      </c>
      <c r="I18" s="97" t="s">
        <v>524</v>
      </c>
      <c r="J18" s="97" t="s">
        <v>524</v>
      </c>
      <c r="K18" s="97" t="s">
        <v>524</v>
      </c>
      <c r="L18" s="97" t="s">
        <v>524</v>
      </c>
      <c r="M18" s="97" t="s">
        <v>524</v>
      </c>
      <c r="N18" s="97" t="s">
        <v>524</v>
      </c>
      <c r="O18" s="99"/>
      <c r="P18" s="99"/>
      <c r="Q18" s="99"/>
      <c r="R18" s="99"/>
      <c r="S18" s="99"/>
      <c r="T18" s="99"/>
      <c r="U18" s="99"/>
      <c r="V18" s="99"/>
      <c r="W18" s="99"/>
      <c r="X18" s="99"/>
      <c r="Y18" s="99"/>
      <c r="Z18" s="99"/>
      <c r="AA18" s="99"/>
      <c r="AB18" s="99"/>
      <c r="AC18" s="99"/>
      <c r="AD18" s="99"/>
      <c r="AE18" s="99"/>
      <c r="AF18" s="99"/>
      <c r="AG18" s="99"/>
      <c r="AH18" s="99"/>
    </row>
    <row r="19" spans="5:34">
      <c r="E19" s="3" t="s">
        <v>587</v>
      </c>
      <c r="F19" s="3" t="s">
        <v>584</v>
      </c>
      <c r="G19" s="97" t="s">
        <v>524</v>
      </c>
      <c r="H19" s="97" t="s">
        <v>524</v>
      </c>
      <c r="I19" s="97" t="s">
        <v>524</v>
      </c>
      <c r="J19" s="97" t="s">
        <v>524</v>
      </c>
      <c r="K19" s="97" t="s">
        <v>524</v>
      </c>
      <c r="L19" s="97" t="s">
        <v>524</v>
      </c>
      <c r="M19" s="97" t="s">
        <v>524</v>
      </c>
      <c r="N19" s="97" t="s">
        <v>524</v>
      </c>
      <c r="O19" s="99"/>
      <c r="P19" s="99"/>
      <c r="Q19" s="99"/>
      <c r="R19" s="99"/>
      <c r="S19" s="99"/>
      <c r="T19" s="99"/>
      <c r="U19" s="99"/>
      <c r="V19" s="99"/>
      <c r="W19" s="99"/>
      <c r="X19" s="99"/>
      <c r="Y19" s="99"/>
      <c r="Z19" s="99"/>
      <c r="AA19" s="99"/>
      <c r="AB19" s="99"/>
      <c r="AC19" s="99"/>
      <c r="AD19" s="99"/>
      <c r="AE19" s="99"/>
      <c r="AF19" s="99"/>
      <c r="AG19" s="99"/>
      <c r="AH19" s="99"/>
    </row>
    <row r="20" spans="5:34">
      <c r="E20" s="3" t="s">
        <v>588</v>
      </c>
      <c r="F20" s="3" t="s">
        <v>584</v>
      </c>
      <c r="G20" s="97" t="s">
        <v>524</v>
      </c>
      <c r="H20" s="97" t="s">
        <v>524</v>
      </c>
      <c r="I20" s="97" t="s">
        <v>524</v>
      </c>
      <c r="J20" s="97" t="s">
        <v>524</v>
      </c>
      <c r="K20" s="97" t="s">
        <v>524</v>
      </c>
      <c r="L20" s="97" t="s">
        <v>524</v>
      </c>
      <c r="M20" s="97" t="s">
        <v>524</v>
      </c>
      <c r="N20" s="97" t="s">
        <v>524</v>
      </c>
      <c r="O20" s="99"/>
      <c r="P20" s="99"/>
      <c r="Q20" s="99"/>
      <c r="R20" s="99"/>
      <c r="S20" s="99"/>
      <c r="T20" s="99"/>
      <c r="U20" s="99"/>
      <c r="V20" s="99"/>
      <c r="W20" s="99"/>
      <c r="X20" s="99"/>
      <c r="Y20" s="99"/>
      <c r="Z20" s="99"/>
      <c r="AA20" s="99"/>
      <c r="AB20" s="99"/>
      <c r="AC20" s="99"/>
      <c r="AD20" s="99"/>
      <c r="AE20" s="99"/>
      <c r="AF20" s="99"/>
      <c r="AG20" s="99"/>
      <c r="AH20" s="99"/>
    </row>
    <row r="21" spans="5:34">
      <c r="E21" s="3" t="s">
        <v>589</v>
      </c>
      <c r="F21" s="3" t="s">
        <v>584</v>
      </c>
      <c r="G21" s="97" t="s">
        <v>524</v>
      </c>
      <c r="H21" s="97" t="s">
        <v>524</v>
      </c>
      <c r="I21" s="97" t="s">
        <v>524</v>
      </c>
      <c r="J21" s="97" t="s">
        <v>524</v>
      </c>
      <c r="K21" s="97" t="s">
        <v>524</v>
      </c>
      <c r="L21" s="97" t="s">
        <v>524</v>
      </c>
      <c r="M21" s="97" t="s">
        <v>524</v>
      </c>
      <c r="N21" s="97" t="s">
        <v>524</v>
      </c>
      <c r="O21" s="99"/>
      <c r="P21" s="99"/>
      <c r="Q21" s="99"/>
      <c r="R21" s="99"/>
      <c r="S21" s="99"/>
      <c r="T21" s="99"/>
      <c r="U21" s="99"/>
      <c r="V21" s="99"/>
      <c r="W21" s="99"/>
      <c r="X21" s="99"/>
      <c r="Y21" s="99"/>
      <c r="Z21" s="99"/>
      <c r="AA21" s="99"/>
      <c r="AB21" s="99"/>
      <c r="AC21" s="99"/>
      <c r="AD21" s="99"/>
      <c r="AE21" s="99"/>
      <c r="AF21" s="99"/>
      <c r="AG21" s="99"/>
      <c r="AH21" s="99"/>
    </row>
    <row r="22" spans="5:34">
      <c r="E22" s="3" t="s">
        <v>590</v>
      </c>
      <c r="F22" s="3" t="s">
        <v>584</v>
      </c>
      <c r="G22" s="97" t="s">
        <v>524</v>
      </c>
      <c r="H22" s="97" t="s">
        <v>524</v>
      </c>
      <c r="I22" s="97" t="s">
        <v>524</v>
      </c>
      <c r="J22" s="97" t="s">
        <v>524</v>
      </c>
      <c r="K22" s="97" t="s">
        <v>524</v>
      </c>
      <c r="L22" s="97" t="s">
        <v>524</v>
      </c>
      <c r="M22" s="97" t="s">
        <v>524</v>
      </c>
      <c r="N22" s="97" t="s">
        <v>524</v>
      </c>
      <c r="O22" s="99"/>
      <c r="P22" s="99"/>
      <c r="Q22" s="99"/>
      <c r="R22" s="99"/>
      <c r="S22" s="99"/>
      <c r="T22" s="99"/>
      <c r="U22" s="99"/>
      <c r="V22" s="99"/>
      <c r="W22" s="99"/>
      <c r="X22" s="99"/>
      <c r="Y22" s="99"/>
      <c r="Z22" s="99"/>
      <c r="AA22" s="99"/>
      <c r="AB22" s="99"/>
      <c r="AC22" s="99"/>
      <c r="AD22" s="99"/>
      <c r="AE22" s="99"/>
      <c r="AF22" s="99"/>
      <c r="AG22" s="99"/>
      <c r="AH22" s="99"/>
    </row>
    <row r="23" spans="5:34">
      <c r="E23" s="3" t="s">
        <v>591</v>
      </c>
      <c r="F23" s="3" t="s">
        <v>584</v>
      </c>
      <c r="G23" s="97" t="s">
        <v>524</v>
      </c>
      <c r="H23" s="97" t="s">
        <v>524</v>
      </c>
      <c r="I23" s="97" t="s">
        <v>524</v>
      </c>
      <c r="J23" s="97" t="s">
        <v>524</v>
      </c>
      <c r="K23" s="97" t="s">
        <v>524</v>
      </c>
      <c r="L23" s="97" t="s">
        <v>524</v>
      </c>
      <c r="M23" s="97" t="s">
        <v>524</v>
      </c>
      <c r="N23" s="97" t="s">
        <v>524</v>
      </c>
      <c r="O23" s="99"/>
      <c r="P23" s="99"/>
      <c r="Q23" s="99"/>
      <c r="R23" s="99"/>
      <c r="S23" s="99"/>
      <c r="T23" s="99"/>
      <c r="U23" s="99"/>
      <c r="V23" s="99"/>
      <c r="W23" s="99"/>
      <c r="X23" s="99"/>
      <c r="Y23" s="99"/>
      <c r="Z23" s="99"/>
      <c r="AA23" s="99"/>
      <c r="AB23" s="99"/>
      <c r="AC23" s="99"/>
      <c r="AD23" s="99"/>
      <c r="AE23" s="99"/>
      <c r="AF23" s="99"/>
      <c r="AG23" s="99"/>
      <c r="AH23" s="99"/>
    </row>
    <row r="24" spans="5:34">
      <c r="E24" s="3" t="s">
        <v>592</v>
      </c>
      <c r="F24" s="3" t="s">
        <v>584</v>
      </c>
      <c r="G24" s="97" t="s">
        <v>524</v>
      </c>
      <c r="H24" s="97" t="s">
        <v>524</v>
      </c>
      <c r="I24" s="97" t="s">
        <v>524</v>
      </c>
      <c r="J24" s="97" t="s">
        <v>524</v>
      </c>
      <c r="K24" s="97" t="s">
        <v>524</v>
      </c>
      <c r="L24" s="97" t="s">
        <v>524</v>
      </c>
      <c r="M24" s="97" t="s">
        <v>524</v>
      </c>
      <c r="N24" s="97" t="s">
        <v>524</v>
      </c>
      <c r="O24" s="99"/>
      <c r="P24" s="99"/>
      <c r="Q24" s="99"/>
      <c r="R24" s="99"/>
      <c r="S24" s="99"/>
      <c r="T24" s="99"/>
      <c r="U24" s="99"/>
      <c r="V24" s="99"/>
      <c r="W24" s="99"/>
      <c r="X24" s="99"/>
      <c r="Y24" s="99"/>
      <c r="Z24" s="99"/>
      <c r="AA24" s="99"/>
      <c r="AB24" s="99"/>
      <c r="AC24" s="99"/>
      <c r="AD24" s="99"/>
      <c r="AE24" s="99"/>
      <c r="AF24" s="99"/>
      <c r="AG24" s="99"/>
      <c r="AH24" s="99"/>
    </row>
    <row r="25" spans="5:34">
      <c r="E25" s="3" t="s">
        <v>593</v>
      </c>
      <c r="F25" s="3" t="s">
        <v>584</v>
      </c>
      <c r="G25" s="97" t="s">
        <v>524</v>
      </c>
      <c r="H25" s="97" t="s">
        <v>524</v>
      </c>
      <c r="I25" s="97" t="s">
        <v>524</v>
      </c>
      <c r="J25" s="97" t="s">
        <v>524</v>
      </c>
      <c r="K25" s="97" t="s">
        <v>524</v>
      </c>
      <c r="L25" s="97" t="s">
        <v>524</v>
      </c>
      <c r="M25" s="97" t="s">
        <v>524</v>
      </c>
      <c r="N25" s="97" t="s">
        <v>524</v>
      </c>
      <c r="O25" s="99"/>
      <c r="P25" s="99"/>
      <c r="Q25" s="99"/>
      <c r="R25" s="99"/>
      <c r="S25" s="99"/>
      <c r="T25" s="99"/>
      <c r="U25" s="99"/>
      <c r="V25" s="99"/>
      <c r="W25" s="99"/>
      <c r="X25" s="99"/>
      <c r="Y25" s="99"/>
      <c r="Z25" s="99"/>
      <c r="AA25" s="99"/>
      <c r="AB25" s="99"/>
      <c r="AC25" s="99"/>
      <c r="AD25" s="99"/>
      <c r="AE25" s="99"/>
      <c r="AF25" s="99"/>
      <c r="AG25" s="99"/>
      <c r="AH25" s="99"/>
    </row>
    <row r="26" spans="5:34">
      <c r="E26" s="3" t="s">
        <v>594</v>
      </c>
      <c r="F26" s="3" t="s">
        <v>584</v>
      </c>
      <c r="G26" s="97" t="s">
        <v>524</v>
      </c>
      <c r="H26" s="97" t="s">
        <v>524</v>
      </c>
      <c r="I26" s="97" t="s">
        <v>524</v>
      </c>
      <c r="J26" s="97" t="s">
        <v>524</v>
      </c>
      <c r="K26" s="97" t="s">
        <v>524</v>
      </c>
      <c r="L26" s="97" t="s">
        <v>524</v>
      </c>
      <c r="M26" s="97" t="s">
        <v>524</v>
      </c>
      <c r="N26" s="97" t="s">
        <v>524</v>
      </c>
      <c r="O26" s="99"/>
      <c r="P26" s="99"/>
      <c r="Q26" s="99"/>
      <c r="R26" s="99"/>
      <c r="S26" s="99"/>
      <c r="T26" s="99"/>
      <c r="U26" s="99"/>
      <c r="V26" s="99"/>
      <c r="W26" s="99"/>
      <c r="X26" s="99"/>
      <c r="Y26" s="99"/>
      <c r="Z26" s="99"/>
      <c r="AA26" s="99"/>
      <c r="AB26" s="99"/>
      <c r="AC26" s="99"/>
      <c r="AD26" s="99"/>
      <c r="AE26" s="99"/>
      <c r="AF26" s="99"/>
      <c r="AG26" s="99"/>
      <c r="AH26" s="99"/>
    </row>
    <row r="27" spans="5:34">
      <c r="E27" s="3" t="s">
        <v>595</v>
      </c>
      <c r="F27" s="3" t="s">
        <v>584</v>
      </c>
      <c r="G27" s="97" t="s">
        <v>524</v>
      </c>
      <c r="H27" s="97" t="s">
        <v>524</v>
      </c>
      <c r="I27" s="97" t="s">
        <v>524</v>
      </c>
      <c r="J27" s="97" t="s">
        <v>524</v>
      </c>
      <c r="K27" s="97" t="s">
        <v>524</v>
      </c>
      <c r="L27" s="97" t="s">
        <v>524</v>
      </c>
      <c r="M27" s="97" t="s">
        <v>524</v>
      </c>
      <c r="N27" s="97" t="s">
        <v>524</v>
      </c>
      <c r="O27" s="99"/>
      <c r="P27" s="99"/>
      <c r="Q27" s="99"/>
      <c r="R27" s="99"/>
      <c r="S27" s="99"/>
      <c r="T27" s="99"/>
      <c r="U27" s="99"/>
      <c r="V27" s="99"/>
      <c r="W27" s="99"/>
      <c r="X27" s="99"/>
      <c r="Y27" s="99"/>
      <c r="Z27" s="99"/>
      <c r="AA27" s="99"/>
      <c r="AB27" s="99"/>
      <c r="AC27" s="99"/>
      <c r="AD27" s="99"/>
      <c r="AE27" s="99"/>
      <c r="AF27" s="99"/>
      <c r="AG27" s="99"/>
      <c r="AH27" s="99"/>
    </row>
    <row r="28" spans="5:34">
      <c r="E28" s="3" t="s">
        <v>596</v>
      </c>
      <c r="F28" s="3" t="s">
        <v>584</v>
      </c>
      <c r="G28" s="97" t="s">
        <v>524</v>
      </c>
      <c r="H28" s="97" t="s">
        <v>524</v>
      </c>
      <c r="I28" s="97" t="s">
        <v>524</v>
      </c>
      <c r="J28" s="97" t="s">
        <v>524</v>
      </c>
      <c r="K28" s="97" t="s">
        <v>524</v>
      </c>
      <c r="L28" s="97" t="s">
        <v>524</v>
      </c>
      <c r="M28" s="97" t="s">
        <v>524</v>
      </c>
      <c r="N28" s="97" t="s">
        <v>524</v>
      </c>
      <c r="O28" s="99"/>
      <c r="P28" s="99"/>
      <c r="Q28" s="99"/>
      <c r="R28" s="99"/>
      <c r="S28" s="99"/>
      <c r="T28" s="99"/>
      <c r="U28" s="99"/>
      <c r="V28" s="99"/>
      <c r="W28" s="99"/>
      <c r="X28" s="99"/>
      <c r="Y28" s="99"/>
      <c r="Z28" s="99"/>
      <c r="AA28" s="99"/>
      <c r="AB28" s="99"/>
      <c r="AC28" s="99"/>
      <c r="AD28" s="99"/>
      <c r="AE28" s="99"/>
      <c r="AF28" s="99"/>
      <c r="AG28" s="99"/>
      <c r="AH28" s="99"/>
    </row>
    <row r="29" spans="5:34">
      <c r="E29" s="3" t="s">
        <v>597</v>
      </c>
      <c r="F29" s="3" t="s">
        <v>584</v>
      </c>
      <c r="G29" s="97" t="s">
        <v>524</v>
      </c>
      <c r="H29" s="97" t="s">
        <v>524</v>
      </c>
      <c r="I29" s="97" t="s">
        <v>524</v>
      </c>
      <c r="J29" s="97" t="s">
        <v>524</v>
      </c>
      <c r="K29" s="97" t="s">
        <v>524</v>
      </c>
      <c r="L29" s="97" t="s">
        <v>524</v>
      </c>
      <c r="M29" s="97" t="s">
        <v>524</v>
      </c>
      <c r="N29" s="97" t="s">
        <v>524</v>
      </c>
      <c r="O29" s="99"/>
      <c r="P29" s="99"/>
      <c r="Q29" s="99"/>
      <c r="R29" s="99"/>
      <c r="S29" s="99"/>
      <c r="T29" s="99"/>
      <c r="U29" s="99"/>
      <c r="V29" s="99"/>
      <c r="W29" s="99"/>
      <c r="X29" s="99"/>
      <c r="Y29" s="99"/>
      <c r="Z29" s="99"/>
      <c r="AA29" s="99"/>
      <c r="AB29" s="99"/>
      <c r="AC29" s="99"/>
      <c r="AD29" s="99"/>
      <c r="AE29" s="99"/>
      <c r="AF29" s="99"/>
      <c r="AG29" s="99"/>
      <c r="AH29" s="99"/>
    </row>
    <row r="30" spans="5:34">
      <c r="E30" s="3" t="s">
        <v>598</v>
      </c>
      <c r="F30" s="3" t="s">
        <v>584</v>
      </c>
      <c r="G30" s="97" t="s">
        <v>524</v>
      </c>
      <c r="H30" s="97" t="s">
        <v>524</v>
      </c>
      <c r="I30" s="97" t="s">
        <v>524</v>
      </c>
      <c r="J30" s="97" t="s">
        <v>524</v>
      </c>
      <c r="K30" s="97" t="s">
        <v>524</v>
      </c>
      <c r="L30" s="97" t="s">
        <v>524</v>
      </c>
      <c r="M30" s="97" t="s">
        <v>524</v>
      </c>
      <c r="N30" s="97" t="s">
        <v>524</v>
      </c>
      <c r="O30" s="99"/>
      <c r="P30" s="99"/>
      <c r="Q30" s="99"/>
      <c r="R30" s="99"/>
      <c r="S30" s="99"/>
      <c r="T30" s="99"/>
      <c r="U30" s="99"/>
      <c r="V30" s="99"/>
      <c r="W30" s="99"/>
      <c r="X30" s="99"/>
      <c r="Y30" s="99"/>
      <c r="Z30" s="99"/>
      <c r="AA30" s="99"/>
      <c r="AB30" s="99"/>
      <c r="AC30" s="99"/>
      <c r="AD30" s="99"/>
      <c r="AE30" s="99"/>
      <c r="AF30" s="99"/>
      <c r="AG30" s="99"/>
      <c r="AH30" s="99"/>
    </row>
    <row r="31" spans="5:34">
      <c r="E31" s="3" t="s">
        <v>599</v>
      </c>
      <c r="F31" s="3" t="s">
        <v>584</v>
      </c>
      <c r="G31" s="97" t="s">
        <v>524</v>
      </c>
      <c r="H31" s="97" t="s">
        <v>524</v>
      </c>
      <c r="I31" s="97" t="s">
        <v>524</v>
      </c>
      <c r="J31" s="97" t="s">
        <v>524</v>
      </c>
      <c r="K31" s="97" t="s">
        <v>524</v>
      </c>
      <c r="L31" s="97" t="s">
        <v>524</v>
      </c>
      <c r="M31" s="97" t="s">
        <v>524</v>
      </c>
      <c r="N31" s="97" t="s">
        <v>524</v>
      </c>
      <c r="O31" s="99"/>
      <c r="P31" s="99"/>
      <c r="Q31" s="99"/>
      <c r="R31" s="99"/>
      <c r="S31" s="99"/>
      <c r="T31" s="99"/>
      <c r="U31" s="99"/>
      <c r="V31" s="99"/>
      <c r="W31" s="99"/>
      <c r="X31" s="99"/>
      <c r="Y31" s="99"/>
      <c r="Z31" s="99"/>
      <c r="AA31" s="99"/>
      <c r="AB31" s="99"/>
      <c r="AC31" s="99"/>
      <c r="AD31" s="99"/>
      <c r="AE31" s="99"/>
      <c r="AF31" s="99"/>
      <c r="AG31" s="99"/>
      <c r="AH31" s="99"/>
    </row>
    <row r="32" spans="5:34">
      <c r="E32" s="3" t="s">
        <v>600</v>
      </c>
      <c r="F32" s="3" t="s">
        <v>584</v>
      </c>
      <c r="G32" s="97" t="s">
        <v>524</v>
      </c>
      <c r="H32" s="97" t="s">
        <v>524</v>
      </c>
      <c r="I32" s="97" t="s">
        <v>524</v>
      </c>
      <c r="J32" s="97" t="s">
        <v>524</v>
      </c>
      <c r="K32" s="97" t="s">
        <v>524</v>
      </c>
      <c r="L32" s="97" t="s">
        <v>524</v>
      </c>
      <c r="M32" s="97" t="s">
        <v>524</v>
      </c>
      <c r="N32" s="97" t="s">
        <v>524</v>
      </c>
      <c r="O32" s="99"/>
      <c r="P32" s="99"/>
      <c r="Q32" s="99"/>
      <c r="R32" s="99"/>
      <c r="S32" s="99"/>
      <c r="T32" s="99"/>
      <c r="U32" s="99"/>
      <c r="V32" s="99"/>
      <c r="W32" s="99"/>
      <c r="X32" s="99"/>
      <c r="Y32" s="99"/>
      <c r="Z32" s="99"/>
      <c r="AA32" s="99"/>
      <c r="AB32" s="99"/>
      <c r="AC32" s="99"/>
      <c r="AD32" s="99"/>
      <c r="AE32" s="99"/>
      <c r="AF32" s="99"/>
      <c r="AG32" s="99"/>
      <c r="AH32" s="99"/>
    </row>
    <row r="33" spans="5:34">
      <c r="E33" s="3" t="s">
        <v>601</v>
      </c>
      <c r="F33" s="3" t="s">
        <v>584</v>
      </c>
      <c r="G33" s="97" t="s">
        <v>524</v>
      </c>
      <c r="H33" s="97" t="s">
        <v>524</v>
      </c>
      <c r="I33" s="97" t="s">
        <v>524</v>
      </c>
      <c r="J33" s="97" t="s">
        <v>524</v>
      </c>
      <c r="K33" s="97" t="s">
        <v>524</v>
      </c>
      <c r="L33" s="97" t="s">
        <v>524</v>
      </c>
      <c r="M33" s="97" t="s">
        <v>524</v>
      </c>
      <c r="N33" s="97" t="s">
        <v>524</v>
      </c>
      <c r="O33" s="99"/>
      <c r="P33" s="99"/>
      <c r="Q33" s="99"/>
      <c r="R33" s="99"/>
      <c r="S33" s="99"/>
      <c r="T33" s="99"/>
      <c r="U33" s="99"/>
      <c r="V33" s="99"/>
      <c r="W33" s="99"/>
      <c r="X33" s="99"/>
      <c r="Y33" s="99"/>
      <c r="Z33" s="99"/>
      <c r="AA33" s="99"/>
      <c r="AB33" s="99"/>
      <c r="AC33" s="99"/>
      <c r="AD33" s="99"/>
      <c r="AE33" s="99"/>
      <c r="AF33" s="99"/>
      <c r="AG33" s="99"/>
      <c r="AH33" s="99"/>
    </row>
    <row r="34" spans="5:34">
      <c r="E34" s="3" t="s">
        <v>602</v>
      </c>
      <c r="F34" s="3" t="s">
        <v>584</v>
      </c>
      <c r="G34" s="97" t="s">
        <v>524</v>
      </c>
      <c r="H34" s="97" t="s">
        <v>524</v>
      </c>
      <c r="I34" s="97" t="s">
        <v>524</v>
      </c>
      <c r="J34" s="97" t="s">
        <v>524</v>
      </c>
      <c r="K34" s="97" t="s">
        <v>524</v>
      </c>
      <c r="L34" s="97" t="s">
        <v>524</v>
      </c>
      <c r="M34" s="97" t="s">
        <v>524</v>
      </c>
      <c r="N34" s="97" t="s">
        <v>524</v>
      </c>
      <c r="O34" s="99"/>
      <c r="P34" s="99"/>
      <c r="Q34" s="99"/>
      <c r="R34" s="99"/>
      <c r="S34" s="99"/>
      <c r="T34" s="99"/>
      <c r="U34" s="99"/>
      <c r="V34" s="99"/>
      <c r="W34" s="99"/>
      <c r="X34" s="99"/>
      <c r="Y34" s="99"/>
      <c r="Z34" s="99"/>
      <c r="AA34" s="99"/>
      <c r="AB34" s="99"/>
      <c r="AC34" s="99"/>
      <c r="AD34" s="99"/>
      <c r="AE34" s="99"/>
      <c r="AF34" s="99"/>
      <c r="AG34" s="99"/>
      <c r="AH34" s="99"/>
    </row>
    <row r="35" spans="5:34">
      <c r="E35" s="3" t="s">
        <v>603</v>
      </c>
      <c r="F35" s="3" t="s">
        <v>584</v>
      </c>
      <c r="G35" s="97" t="s">
        <v>524</v>
      </c>
      <c r="H35" s="97" t="s">
        <v>524</v>
      </c>
      <c r="I35" s="97" t="s">
        <v>524</v>
      </c>
      <c r="J35" s="97" t="s">
        <v>524</v>
      </c>
      <c r="K35" s="97" t="s">
        <v>524</v>
      </c>
      <c r="L35" s="97" t="s">
        <v>524</v>
      </c>
      <c r="M35" s="97" t="s">
        <v>524</v>
      </c>
      <c r="N35" s="97" t="s">
        <v>524</v>
      </c>
      <c r="O35" s="99"/>
      <c r="P35" s="99"/>
      <c r="Q35" s="99"/>
      <c r="R35" s="99"/>
      <c r="S35" s="99"/>
      <c r="T35" s="99"/>
      <c r="U35" s="99"/>
      <c r="V35" s="99"/>
      <c r="W35" s="99"/>
      <c r="X35" s="99"/>
      <c r="Y35" s="99"/>
      <c r="Z35" s="99"/>
      <c r="AA35" s="99"/>
      <c r="AB35" s="99"/>
      <c r="AC35" s="99"/>
      <c r="AD35" s="99"/>
      <c r="AE35" s="99"/>
      <c r="AF35" s="99"/>
      <c r="AG35" s="99"/>
      <c r="AH35" s="99"/>
    </row>
    <row r="36" spans="5:34">
      <c r="E36" s="3" t="s">
        <v>604</v>
      </c>
      <c r="F36" s="3" t="s">
        <v>584</v>
      </c>
      <c r="G36" s="97" t="s">
        <v>524</v>
      </c>
      <c r="H36" s="97" t="s">
        <v>524</v>
      </c>
      <c r="I36" s="97" t="s">
        <v>524</v>
      </c>
      <c r="J36" s="97" t="s">
        <v>524</v>
      </c>
      <c r="K36" s="97" t="s">
        <v>524</v>
      </c>
      <c r="L36" s="97" t="s">
        <v>524</v>
      </c>
      <c r="M36" s="97" t="s">
        <v>524</v>
      </c>
      <c r="N36" s="97" t="s">
        <v>524</v>
      </c>
      <c r="O36" s="99"/>
      <c r="P36" s="99"/>
      <c r="Q36" s="99"/>
      <c r="R36" s="99"/>
      <c r="S36" s="99"/>
      <c r="T36" s="99"/>
      <c r="U36" s="99"/>
      <c r="V36" s="99"/>
      <c r="W36" s="99"/>
      <c r="X36" s="99"/>
      <c r="Y36" s="99"/>
      <c r="Z36" s="99"/>
      <c r="AA36" s="99"/>
      <c r="AB36" s="99"/>
      <c r="AC36" s="99"/>
      <c r="AD36" s="99"/>
      <c r="AE36" s="99"/>
      <c r="AF36" s="99"/>
      <c r="AG36" s="99"/>
      <c r="AH36" s="99"/>
    </row>
    <row r="37" spans="5:34">
      <c r="E37" s="3" t="s">
        <v>605</v>
      </c>
      <c r="F37" s="3" t="s">
        <v>584</v>
      </c>
      <c r="G37" s="97" t="s">
        <v>524</v>
      </c>
      <c r="H37" s="97" t="s">
        <v>524</v>
      </c>
      <c r="I37" s="97" t="s">
        <v>524</v>
      </c>
      <c r="J37" s="97" t="s">
        <v>524</v>
      </c>
      <c r="K37" s="97" t="s">
        <v>524</v>
      </c>
      <c r="L37" s="97" t="s">
        <v>524</v>
      </c>
      <c r="M37" s="97" t="s">
        <v>524</v>
      </c>
      <c r="N37" s="97" t="s">
        <v>524</v>
      </c>
      <c r="O37" s="99"/>
      <c r="P37" s="99"/>
      <c r="Q37" s="99"/>
      <c r="R37" s="99"/>
      <c r="S37" s="99"/>
      <c r="T37" s="99"/>
      <c r="U37" s="99"/>
      <c r="V37" s="99"/>
      <c r="W37" s="99"/>
      <c r="X37" s="99"/>
      <c r="Y37" s="99"/>
      <c r="Z37" s="99"/>
      <c r="AA37" s="99"/>
      <c r="AB37" s="99"/>
      <c r="AC37" s="99"/>
      <c r="AD37" s="99"/>
      <c r="AE37" s="99"/>
      <c r="AF37" s="99"/>
      <c r="AG37" s="99"/>
      <c r="AH37" s="99"/>
    </row>
    <row r="38" spans="5:34">
      <c r="E38" s="3" t="s">
        <v>606</v>
      </c>
      <c r="F38" s="3" t="s">
        <v>584</v>
      </c>
      <c r="G38" s="97" t="s">
        <v>524</v>
      </c>
      <c r="H38" s="97" t="s">
        <v>524</v>
      </c>
      <c r="I38" s="97" t="s">
        <v>524</v>
      </c>
      <c r="J38" s="97" t="s">
        <v>524</v>
      </c>
      <c r="K38" s="97" t="s">
        <v>524</v>
      </c>
      <c r="L38" s="97" t="s">
        <v>524</v>
      </c>
      <c r="M38" s="97" t="s">
        <v>524</v>
      </c>
      <c r="N38" s="97" t="s">
        <v>524</v>
      </c>
      <c r="O38" s="99"/>
      <c r="P38" s="99"/>
      <c r="Q38" s="99"/>
      <c r="R38" s="99"/>
      <c r="S38" s="99"/>
      <c r="T38" s="99"/>
      <c r="U38" s="99"/>
      <c r="V38" s="99"/>
      <c r="W38" s="99"/>
      <c r="X38" s="99"/>
      <c r="Y38" s="99"/>
      <c r="Z38" s="99"/>
      <c r="AA38" s="99"/>
      <c r="AB38" s="99"/>
      <c r="AC38" s="99"/>
      <c r="AD38" s="99"/>
      <c r="AE38" s="99"/>
      <c r="AF38" s="99"/>
      <c r="AG38" s="99"/>
      <c r="AH38" s="99"/>
    </row>
    <row r="39" spans="5:34">
      <c r="E39" s="3" t="s">
        <v>607</v>
      </c>
      <c r="F39" s="3" t="s">
        <v>584</v>
      </c>
      <c r="G39" s="97" t="s">
        <v>524</v>
      </c>
      <c r="H39" s="97" t="s">
        <v>524</v>
      </c>
      <c r="I39" s="97" t="s">
        <v>524</v>
      </c>
      <c r="J39" s="97" t="s">
        <v>524</v>
      </c>
      <c r="K39" s="97" t="s">
        <v>524</v>
      </c>
      <c r="L39" s="97" t="s">
        <v>524</v>
      </c>
      <c r="M39" s="97" t="s">
        <v>524</v>
      </c>
      <c r="N39" s="97" t="s">
        <v>524</v>
      </c>
      <c r="O39" s="99"/>
      <c r="P39" s="99"/>
      <c r="Q39" s="99"/>
      <c r="R39" s="99"/>
      <c r="S39" s="99"/>
      <c r="T39" s="99"/>
      <c r="U39" s="99"/>
      <c r="V39" s="99"/>
      <c r="W39" s="99"/>
      <c r="X39" s="99"/>
      <c r="Y39" s="99"/>
      <c r="Z39" s="99"/>
      <c r="AA39" s="99"/>
      <c r="AB39" s="99"/>
      <c r="AC39" s="99"/>
      <c r="AD39" s="99"/>
      <c r="AE39" s="99"/>
      <c r="AF39" s="99"/>
      <c r="AG39" s="99"/>
      <c r="AH39" s="99"/>
    </row>
    <row r="40" spans="5:34">
      <c r="E40" s="3" t="s">
        <v>608</v>
      </c>
      <c r="F40" s="3" t="s">
        <v>584</v>
      </c>
      <c r="G40" s="97" t="s">
        <v>524</v>
      </c>
      <c r="H40" s="97" t="s">
        <v>524</v>
      </c>
      <c r="I40" s="97" t="s">
        <v>524</v>
      </c>
      <c r="J40" s="97" t="s">
        <v>524</v>
      </c>
      <c r="K40" s="97" t="s">
        <v>524</v>
      </c>
      <c r="L40" s="97" t="s">
        <v>524</v>
      </c>
      <c r="M40" s="97" t="s">
        <v>524</v>
      </c>
      <c r="N40" s="97" t="s">
        <v>524</v>
      </c>
      <c r="O40" s="99"/>
      <c r="P40" s="99"/>
      <c r="Q40" s="99"/>
      <c r="R40" s="99"/>
      <c r="S40" s="99"/>
      <c r="T40" s="99"/>
      <c r="U40" s="99"/>
      <c r="V40" s="99"/>
      <c r="W40" s="99"/>
      <c r="X40" s="99"/>
      <c r="Y40" s="99"/>
      <c r="Z40" s="99"/>
      <c r="AA40" s="99"/>
      <c r="AB40" s="99"/>
      <c r="AC40" s="99"/>
      <c r="AD40" s="99"/>
      <c r="AE40" s="99"/>
      <c r="AF40" s="99"/>
      <c r="AG40" s="99"/>
      <c r="AH40" s="99"/>
    </row>
    <row r="41" spans="5:34">
      <c r="E41" s="3" t="s">
        <v>609</v>
      </c>
      <c r="F41" s="3" t="s">
        <v>584</v>
      </c>
      <c r="G41" s="97" t="s">
        <v>524</v>
      </c>
      <c r="H41" s="97" t="s">
        <v>524</v>
      </c>
      <c r="I41" s="97" t="s">
        <v>524</v>
      </c>
      <c r="J41" s="97" t="s">
        <v>524</v>
      </c>
      <c r="K41" s="97" t="s">
        <v>524</v>
      </c>
      <c r="L41" s="97" t="s">
        <v>524</v>
      </c>
      <c r="M41" s="97" t="s">
        <v>524</v>
      </c>
      <c r="N41" s="97" t="s">
        <v>524</v>
      </c>
      <c r="O41" s="99"/>
      <c r="P41" s="99"/>
      <c r="Q41" s="99"/>
      <c r="R41" s="99"/>
      <c r="S41" s="99"/>
      <c r="T41" s="99"/>
      <c r="U41" s="99"/>
      <c r="V41" s="99"/>
      <c r="W41" s="99"/>
      <c r="X41" s="99"/>
      <c r="Y41" s="99"/>
      <c r="Z41" s="99"/>
      <c r="AA41" s="99"/>
      <c r="AB41" s="99"/>
      <c r="AC41" s="99"/>
      <c r="AD41" s="99"/>
      <c r="AE41" s="99"/>
      <c r="AF41" s="99"/>
      <c r="AG41" s="99"/>
      <c r="AH41" s="99"/>
    </row>
    <row r="42" spans="5:34">
      <c r="E42" s="3" t="s">
        <v>610</v>
      </c>
      <c r="F42" s="3" t="s">
        <v>584</v>
      </c>
      <c r="G42" s="97" t="s">
        <v>524</v>
      </c>
      <c r="H42" s="97" t="s">
        <v>524</v>
      </c>
      <c r="I42" s="97" t="s">
        <v>524</v>
      </c>
      <c r="J42" s="97" t="s">
        <v>524</v>
      </c>
      <c r="K42" s="97" t="s">
        <v>524</v>
      </c>
      <c r="L42" s="97" t="s">
        <v>524</v>
      </c>
      <c r="M42" s="97" t="s">
        <v>524</v>
      </c>
      <c r="N42" s="97" t="s">
        <v>524</v>
      </c>
      <c r="O42" s="99"/>
      <c r="P42" s="99"/>
      <c r="Q42" s="99"/>
      <c r="R42" s="99"/>
      <c r="S42" s="99"/>
      <c r="T42" s="99"/>
      <c r="U42" s="99"/>
      <c r="V42" s="99"/>
      <c r="W42" s="99"/>
      <c r="X42" s="99"/>
      <c r="Y42" s="99"/>
      <c r="Z42" s="99"/>
      <c r="AA42" s="99"/>
      <c r="AB42" s="99"/>
      <c r="AC42" s="99"/>
      <c r="AD42" s="99"/>
      <c r="AE42" s="99"/>
      <c r="AF42" s="99"/>
      <c r="AG42" s="99"/>
      <c r="AH42" s="99"/>
    </row>
    <row r="43" spans="5:34">
      <c r="E43" s="3" t="s">
        <v>611</v>
      </c>
      <c r="F43" s="3" t="s">
        <v>584</v>
      </c>
      <c r="G43" s="97" t="s">
        <v>524</v>
      </c>
      <c r="H43" s="97" t="s">
        <v>524</v>
      </c>
      <c r="I43" s="97" t="s">
        <v>524</v>
      </c>
      <c r="J43" s="97" t="s">
        <v>524</v>
      </c>
      <c r="K43" s="97" t="s">
        <v>524</v>
      </c>
      <c r="L43" s="97" t="s">
        <v>524</v>
      </c>
      <c r="M43" s="97" t="s">
        <v>524</v>
      </c>
      <c r="N43" s="97" t="s">
        <v>524</v>
      </c>
      <c r="O43" s="99"/>
      <c r="P43" s="99"/>
      <c r="Q43" s="99"/>
      <c r="R43" s="99"/>
      <c r="S43" s="99"/>
      <c r="T43" s="99"/>
      <c r="U43" s="99"/>
      <c r="V43" s="99"/>
      <c r="W43" s="99"/>
      <c r="X43" s="99"/>
      <c r="Y43" s="99"/>
      <c r="Z43" s="99"/>
      <c r="AA43" s="99"/>
      <c r="AB43" s="99"/>
      <c r="AC43" s="99"/>
      <c r="AD43" s="99"/>
      <c r="AE43" s="99"/>
      <c r="AF43" s="99"/>
      <c r="AG43" s="99"/>
      <c r="AH43" s="99"/>
    </row>
    <row r="44" spans="5:34">
      <c r="E44" s="3" t="s">
        <v>612</v>
      </c>
      <c r="F44" s="3" t="s">
        <v>584</v>
      </c>
      <c r="G44" s="97" t="s">
        <v>524</v>
      </c>
      <c r="H44" s="97" t="s">
        <v>524</v>
      </c>
      <c r="I44" s="97" t="s">
        <v>524</v>
      </c>
      <c r="J44" s="97" t="s">
        <v>524</v>
      </c>
      <c r="K44" s="97" t="s">
        <v>524</v>
      </c>
      <c r="L44" s="97" t="s">
        <v>524</v>
      </c>
      <c r="M44" s="97" t="s">
        <v>524</v>
      </c>
      <c r="N44" s="97" t="s">
        <v>524</v>
      </c>
      <c r="O44" s="99"/>
      <c r="P44" s="99"/>
      <c r="Q44" s="99"/>
      <c r="R44" s="99"/>
      <c r="S44" s="99"/>
      <c r="T44" s="99"/>
      <c r="U44" s="99"/>
      <c r="V44" s="99"/>
      <c r="W44" s="99"/>
      <c r="X44" s="99"/>
      <c r="Y44" s="99"/>
      <c r="Z44" s="99"/>
      <c r="AA44" s="99"/>
      <c r="AB44" s="99"/>
      <c r="AC44" s="99"/>
      <c r="AD44" s="99"/>
      <c r="AE44" s="99"/>
      <c r="AF44" s="99"/>
      <c r="AG44" s="99"/>
      <c r="AH44" s="99"/>
    </row>
    <row r="45" spans="5:34">
      <c r="E45" s="3" t="s">
        <v>613</v>
      </c>
      <c r="F45" s="3" t="s">
        <v>584</v>
      </c>
      <c r="G45" s="97" t="s">
        <v>524</v>
      </c>
      <c r="H45" s="97" t="s">
        <v>524</v>
      </c>
      <c r="I45" s="97" t="s">
        <v>524</v>
      </c>
      <c r="J45" s="97" t="s">
        <v>524</v>
      </c>
      <c r="K45" s="97" t="s">
        <v>524</v>
      </c>
      <c r="L45" s="97" t="s">
        <v>524</v>
      </c>
      <c r="M45" s="97" t="s">
        <v>524</v>
      </c>
      <c r="N45" s="97" t="s">
        <v>524</v>
      </c>
      <c r="O45" s="99"/>
      <c r="P45" s="99"/>
      <c r="Q45" s="99"/>
      <c r="R45" s="99"/>
      <c r="S45" s="99"/>
      <c r="T45" s="99"/>
      <c r="U45" s="99"/>
      <c r="V45" s="99"/>
      <c r="W45" s="99"/>
      <c r="X45" s="99"/>
      <c r="Y45" s="99"/>
      <c r="Z45" s="99"/>
      <c r="AA45" s="99"/>
      <c r="AB45" s="99"/>
      <c r="AC45" s="99"/>
      <c r="AD45" s="99"/>
      <c r="AE45" s="99"/>
      <c r="AF45" s="99"/>
      <c r="AG45" s="99"/>
      <c r="AH45" s="99"/>
    </row>
    <row r="46" spans="5:34">
      <c r="E46" s="3" t="s">
        <v>614</v>
      </c>
      <c r="F46" s="3" t="s">
        <v>584</v>
      </c>
      <c r="G46" s="97" t="s">
        <v>524</v>
      </c>
      <c r="H46" s="97" t="s">
        <v>524</v>
      </c>
      <c r="I46" s="97" t="s">
        <v>524</v>
      </c>
      <c r="J46" s="97" t="s">
        <v>524</v>
      </c>
      <c r="K46" s="97" t="s">
        <v>524</v>
      </c>
      <c r="L46" s="97" t="s">
        <v>524</v>
      </c>
      <c r="M46" s="97" t="s">
        <v>524</v>
      </c>
      <c r="N46" s="97" t="s">
        <v>524</v>
      </c>
      <c r="O46" s="99"/>
      <c r="P46" s="99"/>
      <c r="Q46" s="99"/>
      <c r="R46" s="99"/>
      <c r="S46" s="99"/>
      <c r="T46" s="99"/>
      <c r="U46" s="99"/>
      <c r="V46" s="99"/>
      <c r="W46" s="99"/>
      <c r="X46" s="99"/>
      <c r="Y46" s="99"/>
      <c r="Z46" s="99"/>
      <c r="AA46" s="99"/>
      <c r="AB46" s="99"/>
      <c r="AC46" s="99"/>
      <c r="AD46" s="99"/>
      <c r="AE46" s="99"/>
      <c r="AF46" s="99"/>
      <c r="AG46" s="99"/>
      <c r="AH46" s="99"/>
    </row>
    <row r="47" spans="5:34">
      <c r="E47" s="3" t="s">
        <v>615</v>
      </c>
      <c r="F47" s="3" t="s">
        <v>584</v>
      </c>
      <c r="G47" s="97" t="s">
        <v>524</v>
      </c>
      <c r="H47" s="97" t="s">
        <v>524</v>
      </c>
      <c r="I47" s="97" t="s">
        <v>524</v>
      </c>
      <c r="J47" s="97" t="s">
        <v>524</v>
      </c>
      <c r="K47" s="97" t="s">
        <v>524</v>
      </c>
      <c r="L47" s="97" t="s">
        <v>524</v>
      </c>
      <c r="M47" s="97" t="s">
        <v>524</v>
      </c>
      <c r="N47" s="97" t="s">
        <v>524</v>
      </c>
      <c r="O47" s="99"/>
      <c r="P47" s="99"/>
      <c r="Q47" s="99"/>
      <c r="R47" s="99"/>
      <c r="S47" s="99"/>
      <c r="T47" s="99"/>
      <c r="U47" s="99"/>
      <c r="V47" s="99"/>
      <c r="W47" s="99"/>
      <c r="X47" s="99"/>
      <c r="Y47" s="99"/>
      <c r="Z47" s="99"/>
      <c r="AA47" s="99"/>
      <c r="AB47" s="99"/>
      <c r="AC47" s="99"/>
      <c r="AD47" s="99"/>
      <c r="AE47" s="99"/>
      <c r="AF47" s="99"/>
      <c r="AG47" s="99"/>
      <c r="AH47" s="99"/>
    </row>
    <row r="48" spans="5:34">
      <c r="E48" s="3" t="s">
        <v>616</v>
      </c>
      <c r="F48" s="3" t="s">
        <v>584</v>
      </c>
      <c r="G48" s="97" t="s">
        <v>524</v>
      </c>
      <c r="H48" s="97" t="s">
        <v>524</v>
      </c>
      <c r="I48" s="97" t="s">
        <v>524</v>
      </c>
      <c r="J48" s="97" t="s">
        <v>524</v>
      </c>
      <c r="K48" s="97" t="s">
        <v>524</v>
      </c>
      <c r="L48" s="97" t="s">
        <v>524</v>
      </c>
      <c r="M48" s="97" t="s">
        <v>524</v>
      </c>
      <c r="N48" s="97" t="s">
        <v>524</v>
      </c>
      <c r="O48" s="99"/>
      <c r="P48" s="99"/>
      <c r="Q48" s="99"/>
      <c r="R48" s="99"/>
      <c r="S48" s="99"/>
      <c r="T48" s="99"/>
      <c r="U48" s="99"/>
      <c r="V48" s="99"/>
      <c r="W48" s="99"/>
      <c r="X48" s="99"/>
      <c r="Y48" s="99"/>
      <c r="Z48" s="99"/>
      <c r="AA48" s="99"/>
      <c r="AB48" s="99"/>
      <c r="AC48" s="99"/>
      <c r="AD48" s="99"/>
      <c r="AE48" s="99"/>
      <c r="AF48" s="99"/>
      <c r="AG48" s="99"/>
      <c r="AH48" s="99"/>
    </row>
    <row r="49" spans="3:34">
      <c r="E49" s="3" t="s">
        <v>617</v>
      </c>
      <c r="F49" s="3" t="s">
        <v>584</v>
      </c>
      <c r="G49" s="97" t="s">
        <v>524</v>
      </c>
      <c r="H49" s="97" t="s">
        <v>524</v>
      </c>
      <c r="I49" s="97" t="s">
        <v>524</v>
      </c>
      <c r="J49" s="97" t="s">
        <v>524</v>
      </c>
      <c r="K49" s="97" t="s">
        <v>524</v>
      </c>
      <c r="L49" s="97" t="s">
        <v>524</v>
      </c>
      <c r="M49" s="97" t="s">
        <v>524</v>
      </c>
      <c r="N49" s="97" t="s">
        <v>524</v>
      </c>
      <c r="O49" s="99"/>
      <c r="P49" s="99"/>
      <c r="Q49" s="99"/>
      <c r="R49" s="99"/>
      <c r="S49" s="99"/>
      <c r="T49" s="99"/>
      <c r="U49" s="99"/>
      <c r="V49" s="99"/>
      <c r="W49" s="99"/>
      <c r="X49" s="99"/>
      <c r="Y49" s="99"/>
      <c r="Z49" s="99"/>
      <c r="AA49" s="99"/>
      <c r="AB49" s="99"/>
      <c r="AC49" s="99"/>
      <c r="AD49" s="99"/>
      <c r="AE49" s="99"/>
      <c r="AF49" s="99"/>
      <c r="AG49" s="99"/>
      <c r="AH49" s="99"/>
    </row>
    <row r="50" spans="3:34">
      <c r="E50" s="3" t="s">
        <v>618</v>
      </c>
      <c r="F50" s="3" t="s">
        <v>584</v>
      </c>
      <c r="G50" s="97" t="s">
        <v>524</v>
      </c>
      <c r="H50" s="97" t="s">
        <v>524</v>
      </c>
      <c r="I50" s="97" t="s">
        <v>524</v>
      </c>
      <c r="J50" s="97" t="s">
        <v>524</v>
      </c>
      <c r="K50" s="97" t="s">
        <v>524</v>
      </c>
      <c r="L50" s="97" t="s">
        <v>524</v>
      </c>
      <c r="M50" s="97" t="s">
        <v>524</v>
      </c>
      <c r="N50" s="97" t="s">
        <v>524</v>
      </c>
      <c r="O50" s="99"/>
      <c r="P50" s="99"/>
      <c r="Q50" s="99"/>
      <c r="R50" s="99"/>
      <c r="S50" s="99"/>
      <c r="T50" s="99"/>
      <c r="U50" s="99"/>
      <c r="V50" s="99"/>
      <c r="W50" s="99"/>
      <c r="X50" s="99"/>
      <c r="Y50" s="99"/>
      <c r="Z50" s="99"/>
      <c r="AA50" s="99"/>
      <c r="AB50" s="99"/>
      <c r="AC50" s="99"/>
      <c r="AD50" s="99"/>
      <c r="AE50" s="99"/>
      <c r="AF50" s="99"/>
      <c r="AG50" s="99"/>
      <c r="AH50" s="99"/>
    </row>
    <row r="51" spans="3:34">
      <c r="E51" s="3" t="s">
        <v>619</v>
      </c>
      <c r="F51" s="3" t="s">
        <v>584</v>
      </c>
      <c r="G51" s="97" t="s">
        <v>524</v>
      </c>
      <c r="H51" s="97" t="s">
        <v>524</v>
      </c>
      <c r="I51" s="97" t="s">
        <v>524</v>
      </c>
      <c r="J51" s="97" t="s">
        <v>524</v>
      </c>
      <c r="K51" s="97" t="s">
        <v>524</v>
      </c>
      <c r="L51" s="97" t="s">
        <v>524</v>
      </c>
      <c r="M51" s="97" t="s">
        <v>524</v>
      </c>
      <c r="N51" s="97" t="s">
        <v>524</v>
      </c>
      <c r="O51" s="99"/>
      <c r="P51" s="99"/>
      <c r="Q51" s="99"/>
      <c r="R51" s="99"/>
      <c r="S51" s="99"/>
      <c r="T51" s="99"/>
      <c r="U51" s="99"/>
      <c r="V51" s="99"/>
      <c r="W51" s="99"/>
      <c r="X51" s="99"/>
      <c r="Y51" s="99"/>
      <c r="Z51" s="99"/>
      <c r="AA51" s="99"/>
      <c r="AB51" s="99"/>
      <c r="AC51" s="99"/>
      <c r="AD51" s="99"/>
      <c r="AE51" s="99"/>
      <c r="AF51" s="99"/>
      <c r="AG51" s="99"/>
      <c r="AH51" s="99"/>
    </row>
    <row r="52" spans="3:34">
      <c r="E52" s="3" t="s">
        <v>620</v>
      </c>
      <c r="F52" s="3" t="s">
        <v>584</v>
      </c>
      <c r="G52" s="97" t="s">
        <v>524</v>
      </c>
      <c r="H52" s="97" t="s">
        <v>524</v>
      </c>
      <c r="I52" s="97" t="s">
        <v>524</v>
      </c>
      <c r="J52" s="97" t="s">
        <v>524</v>
      </c>
      <c r="K52" s="97" t="s">
        <v>524</v>
      </c>
      <c r="L52" s="97" t="s">
        <v>524</v>
      </c>
      <c r="M52" s="97" t="s">
        <v>524</v>
      </c>
      <c r="N52" s="97" t="s">
        <v>524</v>
      </c>
      <c r="O52" s="99"/>
      <c r="P52" s="99"/>
      <c r="Q52" s="99"/>
      <c r="R52" s="99"/>
      <c r="S52" s="99"/>
      <c r="T52" s="99"/>
      <c r="U52" s="99"/>
      <c r="V52" s="99"/>
      <c r="W52" s="99"/>
      <c r="X52" s="99"/>
      <c r="Y52" s="99"/>
      <c r="Z52" s="99"/>
      <c r="AA52" s="99"/>
      <c r="AB52" s="99"/>
      <c r="AC52" s="99"/>
      <c r="AD52" s="99"/>
      <c r="AE52" s="99"/>
      <c r="AF52" s="99"/>
      <c r="AG52" s="99"/>
      <c r="AH52" s="99"/>
    </row>
    <row r="53" spans="3:34">
      <c r="E53" s="3" t="s">
        <v>621</v>
      </c>
      <c r="F53" s="3" t="s">
        <v>584</v>
      </c>
      <c r="G53" s="97" t="s">
        <v>524</v>
      </c>
      <c r="H53" s="97" t="s">
        <v>524</v>
      </c>
      <c r="I53" s="97" t="s">
        <v>524</v>
      </c>
      <c r="J53" s="97" t="s">
        <v>524</v>
      </c>
      <c r="K53" s="97" t="s">
        <v>524</v>
      </c>
      <c r="L53" s="97" t="s">
        <v>524</v>
      </c>
      <c r="M53" s="97" t="s">
        <v>524</v>
      </c>
      <c r="N53" s="97" t="s">
        <v>524</v>
      </c>
      <c r="O53" s="99"/>
      <c r="P53" s="99"/>
      <c r="Q53" s="99"/>
      <c r="R53" s="99"/>
      <c r="S53" s="99"/>
      <c r="T53" s="99"/>
      <c r="U53" s="99"/>
      <c r="V53" s="99"/>
      <c r="W53" s="99"/>
      <c r="X53" s="99"/>
      <c r="Y53" s="99"/>
      <c r="Z53" s="99"/>
      <c r="AA53" s="99"/>
      <c r="AB53" s="99"/>
      <c r="AC53" s="99"/>
      <c r="AD53" s="99"/>
      <c r="AE53" s="99"/>
      <c r="AF53" s="99"/>
      <c r="AG53" s="99"/>
      <c r="AH53" s="99"/>
    </row>
    <row r="54" spans="3:34">
      <c r="E54" s="3" t="s">
        <v>622</v>
      </c>
      <c r="F54" s="3" t="s">
        <v>584</v>
      </c>
      <c r="G54" s="97" t="s">
        <v>524</v>
      </c>
      <c r="H54" s="97" t="s">
        <v>524</v>
      </c>
      <c r="I54" s="97" t="s">
        <v>524</v>
      </c>
      <c r="J54" s="97" t="s">
        <v>524</v>
      </c>
      <c r="K54" s="97" t="s">
        <v>524</v>
      </c>
      <c r="L54" s="97" t="s">
        <v>524</v>
      </c>
      <c r="M54" s="97" t="s">
        <v>524</v>
      </c>
      <c r="N54" s="97" t="s">
        <v>524</v>
      </c>
      <c r="O54" s="99"/>
      <c r="P54" s="99"/>
      <c r="Q54" s="99"/>
      <c r="R54" s="99"/>
      <c r="S54" s="99"/>
      <c r="T54" s="99"/>
      <c r="U54" s="99"/>
      <c r="V54" s="99"/>
      <c r="W54" s="99"/>
      <c r="X54" s="99"/>
      <c r="Y54" s="99"/>
      <c r="Z54" s="99"/>
      <c r="AA54" s="99"/>
      <c r="AB54" s="99"/>
      <c r="AC54" s="99"/>
      <c r="AD54" s="99"/>
      <c r="AE54" s="99"/>
      <c r="AF54" s="99"/>
      <c r="AG54" s="99"/>
      <c r="AH54" s="99"/>
    </row>
    <row r="55" spans="3:34">
      <c r="E55" s="3" t="s">
        <v>623</v>
      </c>
      <c r="F55" s="3" t="s">
        <v>584</v>
      </c>
      <c r="G55" s="97" t="s">
        <v>524</v>
      </c>
      <c r="H55" s="97" t="s">
        <v>524</v>
      </c>
      <c r="I55" s="97" t="s">
        <v>524</v>
      </c>
      <c r="J55" s="97" t="s">
        <v>524</v>
      </c>
      <c r="K55" s="97" t="s">
        <v>524</v>
      </c>
      <c r="L55" s="97" t="s">
        <v>524</v>
      </c>
      <c r="M55" s="97" t="s">
        <v>524</v>
      </c>
      <c r="N55" s="97" t="s">
        <v>524</v>
      </c>
      <c r="O55" s="99"/>
      <c r="P55" s="99"/>
      <c r="Q55" s="99"/>
      <c r="R55" s="99"/>
      <c r="S55" s="99"/>
      <c r="T55" s="99"/>
      <c r="U55" s="99"/>
      <c r="V55" s="99"/>
      <c r="W55" s="99"/>
      <c r="X55" s="99"/>
      <c r="Y55" s="99"/>
      <c r="Z55" s="99"/>
      <c r="AA55" s="99"/>
      <c r="AB55" s="99"/>
      <c r="AC55" s="99"/>
      <c r="AD55" s="99"/>
      <c r="AE55" s="99"/>
      <c r="AF55" s="99"/>
      <c r="AG55" s="99"/>
      <c r="AH55" s="99"/>
    </row>
    <row r="56" spans="3:34">
      <c r="E56" s="3" t="s">
        <v>624</v>
      </c>
      <c r="F56" s="3" t="s">
        <v>584</v>
      </c>
      <c r="G56" s="97" t="s">
        <v>524</v>
      </c>
      <c r="H56" s="97" t="s">
        <v>524</v>
      </c>
      <c r="I56" s="97" t="s">
        <v>524</v>
      </c>
      <c r="J56" s="97" t="s">
        <v>524</v>
      </c>
      <c r="K56" s="97" t="s">
        <v>524</v>
      </c>
      <c r="L56" s="97" t="s">
        <v>524</v>
      </c>
      <c r="M56" s="97" t="s">
        <v>524</v>
      </c>
      <c r="N56" s="97" t="s">
        <v>524</v>
      </c>
      <c r="O56" s="99"/>
      <c r="P56" s="99"/>
      <c r="Q56" s="99"/>
      <c r="R56" s="99"/>
      <c r="S56" s="99"/>
      <c r="T56" s="99"/>
      <c r="U56" s="99"/>
      <c r="V56" s="99"/>
      <c r="W56" s="99"/>
      <c r="X56" s="99"/>
      <c r="Y56" s="99"/>
      <c r="Z56" s="99"/>
      <c r="AA56" s="99"/>
      <c r="AB56" s="99"/>
      <c r="AC56" s="99"/>
      <c r="AD56" s="99"/>
      <c r="AE56" s="99"/>
      <c r="AF56" s="99"/>
      <c r="AG56" s="99"/>
      <c r="AH56" s="99"/>
    </row>
    <row r="57" spans="3:34">
      <c r="E57" s="3" t="s">
        <v>625</v>
      </c>
      <c r="F57" s="3" t="s">
        <v>584</v>
      </c>
      <c r="G57" s="97" t="s">
        <v>524</v>
      </c>
      <c r="H57" s="97" t="s">
        <v>524</v>
      </c>
      <c r="I57" s="97" t="s">
        <v>524</v>
      </c>
      <c r="J57" s="97" t="s">
        <v>524</v>
      </c>
      <c r="K57" s="97" t="s">
        <v>524</v>
      </c>
      <c r="L57" s="97" t="s">
        <v>524</v>
      </c>
      <c r="M57" s="97" t="s">
        <v>524</v>
      </c>
      <c r="N57" s="97" t="s">
        <v>524</v>
      </c>
      <c r="O57" s="99"/>
      <c r="P57" s="99"/>
      <c r="Q57" s="99"/>
      <c r="R57" s="99"/>
      <c r="S57" s="99"/>
      <c r="T57" s="99"/>
      <c r="U57" s="99"/>
      <c r="V57" s="99"/>
      <c r="W57" s="99"/>
      <c r="X57" s="99"/>
      <c r="Y57" s="99"/>
      <c r="Z57" s="99"/>
      <c r="AA57" s="99"/>
      <c r="AB57" s="99"/>
      <c r="AC57" s="99"/>
      <c r="AD57" s="99"/>
      <c r="AE57" s="99"/>
      <c r="AF57" s="99"/>
      <c r="AG57" s="99"/>
      <c r="AH57" s="99"/>
    </row>
    <row r="58" spans="3:34">
      <c r="E58" s="3" t="s">
        <v>626</v>
      </c>
      <c r="F58" s="3" t="s">
        <v>584</v>
      </c>
      <c r="G58" s="97" t="s">
        <v>524</v>
      </c>
      <c r="H58" s="97" t="s">
        <v>524</v>
      </c>
      <c r="I58" s="97" t="s">
        <v>524</v>
      </c>
      <c r="J58" s="97" t="s">
        <v>524</v>
      </c>
      <c r="K58" s="97" t="s">
        <v>524</v>
      </c>
      <c r="L58" s="97" t="s">
        <v>524</v>
      </c>
      <c r="M58" s="97" t="s">
        <v>524</v>
      </c>
      <c r="N58" s="97" t="s">
        <v>524</v>
      </c>
      <c r="O58" s="99"/>
      <c r="P58" s="99"/>
      <c r="Q58" s="99"/>
      <c r="R58" s="99"/>
      <c r="S58" s="99"/>
      <c r="T58" s="99"/>
      <c r="U58" s="99"/>
      <c r="V58" s="99"/>
      <c r="W58" s="99"/>
      <c r="X58" s="99"/>
      <c r="Y58" s="99"/>
      <c r="Z58" s="99"/>
      <c r="AA58" s="99"/>
      <c r="AB58" s="99"/>
      <c r="AC58" s="99"/>
      <c r="AD58" s="99"/>
      <c r="AE58" s="99"/>
      <c r="AF58" s="99"/>
      <c r="AG58" s="99"/>
      <c r="AH58" s="99"/>
    </row>
    <row r="59" spans="3:34">
      <c r="E59" s="3" t="s">
        <v>627</v>
      </c>
      <c r="F59" s="3" t="s">
        <v>584</v>
      </c>
      <c r="G59" s="97" t="s">
        <v>524</v>
      </c>
      <c r="H59" s="97" t="s">
        <v>524</v>
      </c>
      <c r="I59" s="97" t="s">
        <v>524</v>
      </c>
      <c r="J59" s="97" t="s">
        <v>524</v>
      </c>
      <c r="K59" s="97" t="s">
        <v>524</v>
      </c>
      <c r="L59" s="97" t="s">
        <v>524</v>
      </c>
      <c r="M59" s="97" t="s">
        <v>524</v>
      </c>
      <c r="N59" s="97" t="s">
        <v>524</v>
      </c>
      <c r="O59" s="99"/>
      <c r="P59" s="99"/>
      <c r="Q59" s="99"/>
      <c r="R59" s="99"/>
      <c r="S59" s="99"/>
      <c r="T59" s="99"/>
      <c r="U59" s="99"/>
      <c r="V59" s="99"/>
      <c r="W59" s="99"/>
      <c r="X59" s="99"/>
      <c r="Y59" s="99"/>
      <c r="Z59" s="99"/>
      <c r="AA59" s="99"/>
      <c r="AB59" s="99"/>
      <c r="AC59" s="99"/>
      <c r="AD59" s="99"/>
      <c r="AE59" s="99"/>
      <c r="AF59" s="99"/>
      <c r="AG59" s="99"/>
      <c r="AH59" s="99"/>
    </row>
    <row r="60" spans="3:34">
      <c r="C60" s="3" t="s">
        <v>86</v>
      </c>
      <c r="D60" s="3" t="s">
        <v>94</v>
      </c>
      <c r="E60" s="3" t="s">
        <v>95</v>
      </c>
      <c r="F60" s="3" t="s">
        <v>628</v>
      </c>
      <c r="G60" s="97" t="s">
        <v>524</v>
      </c>
      <c r="H60" s="97" t="s">
        <v>524</v>
      </c>
      <c r="I60" s="97" t="s">
        <v>524</v>
      </c>
      <c r="J60" s="97" t="s">
        <v>524</v>
      </c>
      <c r="K60" s="97" t="s">
        <v>524</v>
      </c>
      <c r="L60" s="97" t="s">
        <v>524</v>
      </c>
      <c r="M60" s="97" t="s">
        <v>524</v>
      </c>
      <c r="N60" s="97" t="s">
        <v>524</v>
      </c>
      <c r="O60" s="361" t="s">
        <v>1113</v>
      </c>
      <c r="P60" s="99"/>
      <c r="Q60" s="99"/>
      <c r="R60" s="99"/>
      <c r="S60" s="99"/>
      <c r="T60" s="99"/>
      <c r="U60" s="99"/>
      <c r="V60" s="99"/>
      <c r="W60" s="99"/>
      <c r="X60" s="99"/>
      <c r="Y60" s="99"/>
      <c r="Z60" s="99"/>
      <c r="AA60" s="99"/>
      <c r="AB60" s="99"/>
      <c r="AC60" s="99"/>
      <c r="AD60" s="99"/>
      <c r="AE60" s="99"/>
      <c r="AF60" s="99"/>
      <c r="AG60" s="99"/>
      <c r="AH60" s="99"/>
    </row>
    <row r="61" spans="3:34">
      <c r="C61" s="3" t="s">
        <v>86</v>
      </c>
      <c r="D61" s="3" t="s">
        <v>96</v>
      </c>
      <c r="E61" s="3" t="s">
        <v>97</v>
      </c>
      <c r="F61" s="3" t="s">
        <v>628</v>
      </c>
      <c r="G61" s="97" t="s">
        <v>524</v>
      </c>
      <c r="H61" s="97" t="s">
        <v>524</v>
      </c>
      <c r="I61" s="97" t="s">
        <v>524</v>
      </c>
      <c r="J61" s="97" t="s">
        <v>524</v>
      </c>
      <c r="K61" s="97" t="s">
        <v>524</v>
      </c>
      <c r="L61" s="97" t="s">
        <v>524</v>
      </c>
      <c r="M61" s="97" t="s">
        <v>524</v>
      </c>
      <c r="N61" s="97" t="s">
        <v>524</v>
      </c>
      <c r="O61" s="361" t="s">
        <v>1114</v>
      </c>
      <c r="P61" s="99"/>
      <c r="Q61" s="99"/>
      <c r="R61" s="99"/>
      <c r="S61" s="99"/>
      <c r="T61" s="99"/>
      <c r="U61" s="99"/>
      <c r="V61" s="99"/>
      <c r="W61" s="99"/>
      <c r="X61" s="99"/>
      <c r="Y61" s="99"/>
      <c r="Z61" s="99"/>
      <c r="AA61" s="99"/>
      <c r="AB61" s="99"/>
      <c r="AC61" s="99"/>
      <c r="AD61" s="99"/>
      <c r="AE61" s="99"/>
      <c r="AF61" s="99"/>
      <c r="AG61" s="99"/>
      <c r="AH61" s="99"/>
    </row>
    <row r="62" spans="3:34">
      <c r="C62" s="3" t="s">
        <v>86</v>
      </c>
      <c r="D62" s="3" t="s">
        <v>98</v>
      </c>
      <c r="E62" s="3" t="s">
        <v>99</v>
      </c>
      <c r="F62" s="3" t="s">
        <v>628</v>
      </c>
      <c r="G62" s="97" t="s">
        <v>524</v>
      </c>
      <c r="H62" s="97" t="s">
        <v>524</v>
      </c>
      <c r="I62" s="97" t="s">
        <v>524</v>
      </c>
      <c r="J62" s="97" t="s">
        <v>524</v>
      </c>
      <c r="K62" s="97" t="s">
        <v>524</v>
      </c>
      <c r="L62" s="97" t="s">
        <v>524</v>
      </c>
      <c r="M62" s="97" t="s">
        <v>524</v>
      </c>
      <c r="N62" s="97" t="s">
        <v>524</v>
      </c>
      <c r="O62" s="361" t="s">
        <v>1114</v>
      </c>
      <c r="P62" s="99"/>
      <c r="Q62" s="99"/>
      <c r="R62" s="99"/>
      <c r="S62" s="99"/>
      <c r="T62" s="99"/>
      <c r="U62" s="99"/>
      <c r="V62" s="99"/>
      <c r="W62" s="99"/>
      <c r="X62" s="99"/>
      <c r="Y62" s="99"/>
      <c r="Z62" s="99"/>
      <c r="AA62" s="99"/>
      <c r="AB62" s="99"/>
      <c r="AC62" s="99"/>
      <c r="AD62" s="99"/>
      <c r="AE62" s="99"/>
      <c r="AF62" s="99"/>
      <c r="AG62" s="99"/>
      <c r="AH62" s="99"/>
    </row>
    <row r="63" spans="3:34">
      <c r="C63" s="3" t="s">
        <v>86</v>
      </c>
      <c r="D63" s="3" t="s">
        <v>100</v>
      </c>
      <c r="E63" s="3" t="s">
        <v>101</v>
      </c>
      <c r="F63" s="3" t="s">
        <v>628</v>
      </c>
      <c r="G63" s="97" t="s">
        <v>524</v>
      </c>
      <c r="H63" s="97" t="s">
        <v>524</v>
      </c>
      <c r="I63" s="97" t="s">
        <v>524</v>
      </c>
      <c r="J63" s="97" t="s">
        <v>524</v>
      </c>
      <c r="K63" s="97" t="s">
        <v>524</v>
      </c>
      <c r="L63" s="97" t="s">
        <v>524</v>
      </c>
      <c r="M63" s="97" t="s">
        <v>524</v>
      </c>
      <c r="N63" s="97" t="s">
        <v>524</v>
      </c>
      <c r="O63" s="361" t="s">
        <v>1113</v>
      </c>
      <c r="P63" s="99"/>
      <c r="Q63" s="99"/>
      <c r="R63" s="99"/>
      <c r="S63" s="99"/>
      <c r="T63" s="99"/>
      <c r="U63" s="99"/>
      <c r="V63" s="99"/>
      <c r="W63" s="99"/>
      <c r="X63" s="99"/>
      <c r="Y63" s="99"/>
      <c r="Z63" s="99"/>
      <c r="AA63" s="99"/>
      <c r="AB63" s="99"/>
      <c r="AC63" s="99"/>
      <c r="AD63" s="99"/>
      <c r="AE63" s="99"/>
      <c r="AF63" s="99"/>
      <c r="AG63" s="99"/>
      <c r="AH63" s="99"/>
    </row>
    <row r="64" spans="3:34">
      <c r="C64" s="3" t="s">
        <v>86</v>
      </c>
      <c r="D64" s="3" t="s">
        <v>102</v>
      </c>
      <c r="E64" s="3" t="s">
        <v>103</v>
      </c>
      <c r="F64" s="3" t="s">
        <v>628</v>
      </c>
      <c r="G64" s="97" t="s">
        <v>524</v>
      </c>
      <c r="H64" s="97" t="s">
        <v>524</v>
      </c>
      <c r="I64" s="97" t="s">
        <v>524</v>
      </c>
      <c r="J64" s="97" t="s">
        <v>524</v>
      </c>
      <c r="K64" s="97" t="s">
        <v>524</v>
      </c>
      <c r="L64" s="97" t="s">
        <v>524</v>
      </c>
      <c r="M64" s="97" t="s">
        <v>524</v>
      </c>
      <c r="N64" s="97" t="s">
        <v>524</v>
      </c>
      <c r="O64" s="361" t="s">
        <v>1114</v>
      </c>
      <c r="P64" s="99"/>
      <c r="Q64" s="99"/>
      <c r="R64" s="99"/>
      <c r="S64" s="99"/>
      <c r="T64" s="99"/>
      <c r="U64" s="99"/>
      <c r="V64" s="99"/>
      <c r="W64" s="99"/>
      <c r="X64" s="99"/>
      <c r="Y64" s="99"/>
      <c r="Z64" s="99"/>
      <c r="AA64" s="99"/>
      <c r="AB64" s="99"/>
      <c r="AC64" s="99"/>
      <c r="AD64" s="99"/>
      <c r="AE64" s="99"/>
      <c r="AF64" s="99"/>
      <c r="AG64" s="99"/>
      <c r="AH64" s="99"/>
    </row>
    <row r="65" spans="3:34">
      <c r="C65" s="3" t="s">
        <v>86</v>
      </c>
      <c r="D65" s="3" t="s">
        <v>104</v>
      </c>
      <c r="E65" s="3" t="s">
        <v>105</v>
      </c>
      <c r="F65" s="3" t="s">
        <v>628</v>
      </c>
      <c r="G65" s="97" t="s">
        <v>524</v>
      </c>
      <c r="H65" s="97" t="s">
        <v>524</v>
      </c>
      <c r="I65" s="97" t="s">
        <v>524</v>
      </c>
      <c r="J65" s="97" t="s">
        <v>524</v>
      </c>
      <c r="K65" s="97" t="s">
        <v>524</v>
      </c>
      <c r="L65" s="97" t="s">
        <v>524</v>
      </c>
      <c r="M65" s="97" t="s">
        <v>524</v>
      </c>
      <c r="N65" s="97" t="s">
        <v>524</v>
      </c>
      <c r="O65" s="361" t="s">
        <v>1114</v>
      </c>
      <c r="P65" s="99"/>
      <c r="Q65" s="99"/>
      <c r="R65" s="99"/>
      <c r="S65" s="99"/>
      <c r="T65" s="99"/>
      <c r="U65" s="99"/>
      <c r="V65" s="99"/>
      <c r="W65" s="99"/>
      <c r="X65" s="99"/>
      <c r="Y65" s="99"/>
      <c r="Z65" s="99"/>
      <c r="AA65" s="99"/>
      <c r="AB65" s="99"/>
      <c r="AC65" s="99"/>
      <c r="AD65" s="99"/>
      <c r="AE65" s="99"/>
      <c r="AF65" s="99"/>
      <c r="AG65" s="99"/>
      <c r="AH65" s="99"/>
    </row>
    <row r="66" spans="3:34">
      <c r="C66" s="3" t="s">
        <v>86</v>
      </c>
      <c r="D66" s="3" t="s">
        <v>106</v>
      </c>
      <c r="E66" s="3" t="s">
        <v>107</v>
      </c>
      <c r="F66" s="3" t="s">
        <v>628</v>
      </c>
      <c r="G66" s="97" t="s">
        <v>524</v>
      </c>
      <c r="H66" s="97" t="s">
        <v>524</v>
      </c>
      <c r="I66" s="97" t="s">
        <v>524</v>
      </c>
      <c r="J66" s="97" t="s">
        <v>524</v>
      </c>
      <c r="K66" s="97" t="s">
        <v>524</v>
      </c>
      <c r="L66" s="97" t="s">
        <v>524</v>
      </c>
      <c r="M66" s="97" t="s">
        <v>524</v>
      </c>
      <c r="N66" s="97" t="s">
        <v>524</v>
      </c>
      <c r="O66" s="361" t="s">
        <v>1113</v>
      </c>
      <c r="P66" s="99"/>
      <c r="Q66" s="99"/>
      <c r="R66" s="99"/>
      <c r="S66" s="99"/>
      <c r="T66" s="99"/>
      <c r="U66" s="99"/>
      <c r="V66" s="99"/>
      <c r="W66" s="99"/>
      <c r="X66" s="99"/>
      <c r="Y66" s="99"/>
      <c r="Z66" s="99"/>
      <c r="AA66" s="99"/>
      <c r="AB66" s="99"/>
      <c r="AC66" s="99"/>
      <c r="AD66" s="99"/>
      <c r="AE66" s="99"/>
      <c r="AF66" s="99"/>
      <c r="AG66" s="99"/>
      <c r="AH66" s="99"/>
    </row>
    <row r="67" spans="3:34">
      <c r="C67" s="3" t="s">
        <v>86</v>
      </c>
      <c r="D67" s="3" t="s">
        <v>108</v>
      </c>
      <c r="E67" s="3" t="s">
        <v>109</v>
      </c>
      <c r="F67" s="3" t="s">
        <v>628</v>
      </c>
      <c r="G67" s="97" t="s">
        <v>524</v>
      </c>
      <c r="H67" s="97" t="s">
        <v>524</v>
      </c>
      <c r="I67" s="97" t="s">
        <v>524</v>
      </c>
      <c r="J67" s="97" t="s">
        <v>524</v>
      </c>
      <c r="K67" s="97" t="s">
        <v>524</v>
      </c>
      <c r="L67" s="97" t="s">
        <v>524</v>
      </c>
      <c r="M67" s="97" t="s">
        <v>524</v>
      </c>
      <c r="N67" s="97" t="s">
        <v>524</v>
      </c>
      <c r="O67" s="361" t="s">
        <v>1115</v>
      </c>
      <c r="P67" s="99"/>
      <c r="Q67" s="99"/>
      <c r="R67" s="99"/>
      <c r="S67" s="99"/>
      <c r="T67" s="99"/>
      <c r="U67" s="99"/>
      <c r="V67" s="99"/>
      <c r="W67" s="99"/>
      <c r="X67" s="99"/>
      <c r="Y67" s="99"/>
      <c r="Z67" s="99"/>
      <c r="AA67" s="99"/>
      <c r="AB67" s="99"/>
      <c r="AC67" s="99"/>
      <c r="AD67" s="99"/>
      <c r="AE67" s="99"/>
      <c r="AF67" s="99"/>
      <c r="AG67" s="99"/>
      <c r="AH67" s="99"/>
    </row>
    <row r="68" spans="3:34">
      <c r="C68" s="3" t="s">
        <v>86</v>
      </c>
      <c r="D68" s="3" t="s">
        <v>110</v>
      </c>
      <c r="E68" s="3" t="s">
        <v>111</v>
      </c>
      <c r="F68" s="3" t="s">
        <v>628</v>
      </c>
      <c r="G68" s="97" t="s">
        <v>524</v>
      </c>
      <c r="H68" s="97" t="s">
        <v>524</v>
      </c>
      <c r="I68" s="97" t="s">
        <v>524</v>
      </c>
      <c r="J68" s="97" t="s">
        <v>524</v>
      </c>
      <c r="K68" s="97" t="s">
        <v>524</v>
      </c>
      <c r="L68" s="97" t="s">
        <v>524</v>
      </c>
      <c r="M68" s="97" t="s">
        <v>524</v>
      </c>
      <c r="N68" s="97" t="s">
        <v>524</v>
      </c>
      <c r="O68" s="361" t="s">
        <v>1115</v>
      </c>
      <c r="P68" s="99"/>
      <c r="Q68" s="99"/>
      <c r="R68" s="99"/>
      <c r="S68" s="99"/>
      <c r="T68" s="99"/>
      <c r="U68" s="99"/>
      <c r="V68" s="99"/>
      <c r="W68" s="99"/>
      <c r="X68" s="99"/>
      <c r="Y68" s="99"/>
      <c r="Z68" s="99"/>
      <c r="AA68" s="99"/>
      <c r="AB68" s="99"/>
      <c r="AC68" s="99"/>
      <c r="AD68" s="99"/>
      <c r="AE68" s="99"/>
      <c r="AF68" s="99"/>
      <c r="AG68" s="99"/>
      <c r="AH68" s="99"/>
    </row>
    <row r="69" spans="3:34">
      <c r="C69" s="3" t="s">
        <v>86</v>
      </c>
      <c r="D69" s="3" t="s">
        <v>112</v>
      </c>
      <c r="E69" s="3" t="s">
        <v>113</v>
      </c>
      <c r="F69" s="3" t="s">
        <v>628</v>
      </c>
      <c r="G69" s="97" t="s">
        <v>524</v>
      </c>
      <c r="H69" s="97" t="s">
        <v>524</v>
      </c>
      <c r="I69" s="97" t="s">
        <v>524</v>
      </c>
      <c r="J69" s="97" t="s">
        <v>524</v>
      </c>
      <c r="K69" s="97" t="s">
        <v>524</v>
      </c>
      <c r="L69" s="97" t="s">
        <v>524</v>
      </c>
      <c r="M69" s="97" t="s">
        <v>524</v>
      </c>
      <c r="N69" s="97" t="s">
        <v>524</v>
      </c>
      <c r="O69" s="361" t="s">
        <v>1115</v>
      </c>
      <c r="P69" s="99"/>
      <c r="Q69" s="99"/>
      <c r="R69" s="99"/>
      <c r="S69" s="99"/>
      <c r="T69" s="99"/>
      <c r="U69" s="99"/>
      <c r="V69" s="99"/>
      <c r="W69" s="99"/>
      <c r="X69" s="99"/>
      <c r="Y69" s="99"/>
      <c r="Z69" s="99"/>
      <c r="AA69" s="99"/>
      <c r="AB69" s="99"/>
      <c r="AC69" s="99"/>
      <c r="AD69" s="99"/>
      <c r="AE69" s="99"/>
      <c r="AF69" s="99"/>
      <c r="AG69" s="99"/>
      <c r="AH69" s="99"/>
    </row>
    <row r="70" spans="3:34">
      <c r="C70" s="3" t="s">
        <v>86</v>
      </c>
      <c r="D70" s="3" t="s">
        <v>114</v>
      </c>
      <c r="E70" s="3" t="s">
        <v>115</v>
      </c>
      <c r="F70" s="3" t="s">
        <v>628</v>
      </c>
      <c r="G70" s="97" t="s">
        <v>524</v>
      </c>
      <c r="H70" s="97" t="s">
        <v>524</v>
      </c>
      <c r="I70" s="97" t="s">
        <v>524</v>
      </c>
      <c r="J70" s="97" t="s">
        <v>524</v>
      </c>
      <c r="K70" s="97" t="s">
        <v>524</v>
      </c>
      <c r="L70" s="97" t="s">
        <v>524</v>
      </c>
      <c r="M70" s="97" t="s">
        <v>524</v>
      </c>
      <c r="N70" s="97" t="s">
        <v>524</v>
      </c>
      <c r="O70" s="361" t="s">
        <v>1115</v>
      </c>
      <c r="P70" s="99"/>
      <c r="Q70" s="99"/>
      <c r="R70" s="99"/>
      <c r="S70" s="99"/>
      <c r="T70" s="99"/>
      <c r="U70" s="99"/>
      <c r="V70" s="99"/>
      <c r="W70" s="99"/>
      <c r="X70" s="99"/>
      <c r="Y70" s="99"/>
      <c r="Z70" s="99"/>
      <c r="AA70" s="99"/>
      <c r="AB70" s="99"/>
      <c r="AC70" s="99"/>
      <c r="AD70" s="99"/>
      <c r="AE70" s="99"/>
      <c r="AF70" s="99"/>
      <c r="AG70" s="99"/>
      <c r="AH70" s="99"/>
    </row>
    <row r="71" spans="3:34">
      <c r="C71" s="3" t="s">
        <v>86</v>
      </c>
      <c r="D71" s="3" t="s">
        <v>116</v>
      </c>
      <c r="E71" s="3" t="s">
        <v>117</v>
      </c>
      <c r="F71" s="3" t="s">
        <v>628</v>
      </c>
      <c r="G71" s="97" t="s">
        <v>524</v>
      </c>
      <c r="H71" s="97" t="s">
        <v>524</v>
      </c>
      <c r="I71" s="97" t="s">
        <v>524</v>
      </c>
      <c r="J71" s="97" t="s">
        <v>524</v>
      </c>
      <c r="K71" s="97" t="s">
        <v>524</v>
      </c>
      <c r="L71" s="97" t="s">
        <v>524</v>
      </c>
      <c r="M71" s="97" t="s">
        <v>524</v>
      </c>
      <c r="N71" s="97" t="s">
        <v>524</v>
      </c>
      <c r="O71" s="361" t="s">
        <v>1113</v>
      </c>
      <c r="P71" s="99"/>
      <c r="Q71" s="99"/>
      <c r="R71" s="99"/>
      <c r="S71" s="99"/>
      <c r="T71" s="99"/>
      <c r="U71" s="99"/>
      <c r="V71" s="99"/>
      <c r="W71" s="99"/>
      <c r="X71" s="99"/>
      <c r="Y71" s="99"/>
      <c r="Z71" s="99"/>
      <c r="AA71" s="99"/>
      <c r="AB71" s="99"/>
      <c r="AC71" s="99"/>
      <c r="AD71" s="99"/>
      <c r="AE71" s="99"/>
      <c r="AF71" s="99"/>
      <c r="AG71" s="99"/>
      <c r="AH71" s="99"/>
    </row>
    <row r="72" spans="3:34">
      <c r="C72" s="3" t="s">
        <v>86</v>
      </c>
      <c r="D72" s="3" t="s">
        <v>118</v>
      </c>
      <c r="E72" s="3" t="s">
        <v>119</v>
      </c>
      <c r="F72" s="3" t="s">
        <v>628</v>
      </c>
      <c r="G72" s="97" t="s">
        <v>524</v>
      </c>
      <c r="H72" s="97" t="s">
        <v>524</v>
      </c>
      <c r="I72" s="97" t="s">
        <v>524</v>
      </c>
      <c r="J72" s="97" t="s">
        <v>524</v>
      </c>
      <c r="K72" s="97" t="s">
        <v>524</v>
      </c>
      <c r="L72" s="97" t="s">
        <v>524</v>
      </c>
      <c r="M72" s="97" t="s">
        <v>524</v>
      </c>
      <c r="N72" s="97" t="s">
        <v>524</v>
      </c>
      <c r="O72" s="361" t="s">
        <v>1113</v>
      </c>
      <c r="P72" s="99"/>
      <c r="Q72" s="99"/>
      <c r="R72" s="99"/>
      <c r="S72" s="99"/>
      <c r="T72" s="99"/>
      <c r="U72" s="99"/>
      <c r="V72" s="99"/>
      <c r="W72" s="99"/>
      <c r="X72" s="99"/>
      <c r="Y72" s="99"/>
      <c r="Z72" s="99"/>
      <c r="AA72" s="99"/>
      <c r="AB72" s="99"/>
      <c r="AC72" s="99"/>
      <c r="AD72" s="99"/>
      <c r="AE72" s="99"/>
      <c r="AF72" s="99"/>
      <c r="AG72" s="99"/>
      <c r="AH72" s="99"/>
    </row>
    <row r="73" spans="3:34">
      <c r="C73" s="3" t="s">
        <v>86</v>
      </c>
      <c r="D73" s="3" t="s">
        <v>120</v>
      </c>
      <c r="E73" s="3" t="s">
        <v>121</v>
      </c>
      <c r="F73" s="3" t="s">
        <v>628</v>
      </c>
      <c r="G73" s="97" t="s">
        <v>524</v>
      </c>
      <c r="H73" s="97" t="s">
        <v>524</v>
      </c>
      <c r="I73" s="97" t="s">
        <v>524</v>
      </c>
      <c r="J73" s="97" t="s">
        <v>524</v>
      </c>
      <c r="K73" s="97" t="s">
        <v>524</v>
      </c>
      <c r="L73" s="97" t="s">
        <v>524</v>
      </c>
      <c r="M73" s="97" t="s">
        <v>524</v>
      </c>
      <c r="N73" s="97" t="s">
        <v>524</v>
      </c>
      <c r="O73" s="361" t="s">
        <v>1113</v>
      </c>
      <c r="P73" s="99"/>
      <c r="Q73" s="99"/>
      <c r="R73" s="99"/>
      <c r="S73" s="99"/>
      <c r="T73" s="99"/>
      <c r="U73" s="99"/>
      <c r="V73" s="99"/>
      <c r="W73" s="99"/>
      <c r="X73" s="99"/>
      <c r="Y73" s="99"/>
      <c r="Z73" s="99"/>
      <c r="AA73" s="99"/>
      <c r="AB73" s="99"/>
      <c r="AC73" s="99"/>
      <c r="AD73" s="99"/>
      <c r="AE73" s="99"/>
      <c r="AF73" s="99"/>
      <c r="AG73" s="99"/>
      <c r="AH73" s="99"/>
    </row>
    <row r="74" spans="3:34">
      <c r="C74" s="3" t="s">
        <v>86</v>
      </c>
      <c r="D74" s="3" t="s">
        <v>122</v>
      </c>
      <c r="E74" s="3" t="s">
        <v>123</v>
      </c>
      <c r="F74" s="3" t="s">
        <v>628</v>
      </c>
      <c r="G74" s="97" t="s">
        <v>524</v>
      </c>
      <c r="H74" s="97" t="s">
        <v>524</v>
      </c>
      <c r="I74" s="97" t="s">
        <v>524</v>
      </c>
      <c r="J74" s="97" t="s">
        <v>524</v>
      </c>
      <c r="K74" s="97" t="s">
        <v>524</v>
      </c>
      <c r="L74" s="97" t="s">
        <v>524</v>
      </c>
      <c r="M74" s="97" t="s">
        <v>524</v>
      </c>
      <c r="N74" s="97" t="s">
        <v>524</v>
      </c>
      <c r="O74" s="361" t="s">
        <v>1113</v>
      </c>
      <c r="P74" s="99"/>
      <c r="Q74" s="99"/>
      <c r="R74" s="99"/>
      <c r="S74" s="99"/>
      <c r="T74" s="99"/>
      <c r="U74" s="99"/>
      <c r="V74" s="99"/>
      <c r="W74" s="99"/>
      <c r="X74" s="99"/>
      <c r="Y74" s="99"/>
      <c r="Z74" s="99"/>
      <c r="AA74" s="99"/>
      <c r="AB74" s="99"/>
      <c r="AC74" s="99"/>
      <c r="AD74" s="99"/>
      <c r="AE74" s="99"/>
      <c r="AF74" s="99"/>
      <c r="AG74" s="99"/>
      <c r="AH74" s="99"/>
    </row>
    <row r="75" spans="3:34">
      <c r="C75" s="3" t="s">
        <v>86</v>
      </c>
      <c r="D75" s="3" t="s">
        <v>124</v>
      </c>
      <c r="E75" s="3" t="s">
        <v>125</v>
      </c>
      <c r="F75" s="3" t="s">
        <v>628</v>
      </c>
      <c r="G75" s="97" t="s">
        <v>524</v>
      </c>
      <c r="H75" s="97" t="s">
        <v>524</v>
      </c>
      <c r="I75" s="97" t="s">
        <v>524</v>
      </c>
      <c r="J75" s="97" t="s">
        <v>524</v>
      </c>
      <c r="K75" s="97" t="s">
        <v>524</v>
      </c>
      <c r="L75" s="97" t="s">
        <v>524</v>
      </c>
      <c r="M75" s="97" t="s">
        <v>524</v>
      </c>
      <c r="N75" s="97" t="s">
        <v>524</v>
      </c>
      <c r="O75" s="361" t="s">
        <v>1113</v>
      </c>
      <c r="P75" s="99"/>
      <c r="Q75" s="99"/>
      <c r="R75" s="99"/>
      <c r="S75" s="99"/>
      <c r="T75" s="99"/>
      <c r="U75" s="99"/>
      <c r="V75" s="99"/>
      <c r="W75" s="99"/>
      <c r="X75" s="99"/>
      <c r="Y75" s="99"/>
      <c r="Z75" s="99"/>
      <c r="AA75" s="99"/>
      <c r="AB75" s="99"/>
      <c r="AC75" s="99"/>
      <c r="AD75" s="99"/>
      <c r="AE75" s="99"/>
      <c r="AF75" s="99"/>
      <c r="AG75" s="99"/>
      <c r="AH75" s="99"/>
    </row>
    <row r="76" spans="3:34">
      <c r="C76" s="3" t="s">
        <v>86</v>
      </c>
      <c r="D76" s="3" t="s">
        <v>126</v>
      </c>
      <c r="E76" s="3" t="s">
        <v>127</v>
      </c>
      <c r="F76" s="3" t="s">
        <v>628</v>
      </c>
      <c r="G76" s="97" t="s">
        <v>524</v>
      </c>
      <c r="H76" s="97" t="s">
        <v>524</v>
      </c>
      <c r="I76" s="97" t="s">
        <v>524</v>
      </c>
      <c r="J76" s="97" t="s">
        <v>524</v>
      </c>
      <c r="K76" s="97" t="s">
        <v>524</v>
      </c>
      <c r="L76" s="97" t="s">
        <v>524</v>
      </c>
      <c r="M76" s="97" t="s">
        <v>524</v>
      </c>
      <c r="N76" s="97" t="s">
        <v>524</v>
      </c>
      <c r="O76" s="361" t="s">
        <v>1113</v>
      </c>
      <c r="P76" s="99"/>
      <c r="Q76" s="99"/>
      <c r="R76" s="99"/>
      <c r="S76" s="99"/>
      <c r="T76" s="99"/>
      <c r="U76" s="99"/>
      <c r="V76" s="99"/>
      <c r="W76" s="99"/>
      <c r="X76" s="99"/>
      <c r="Y76" s="99"/>
      <c r="Z76" s="99"/>
      <c r="AA76" s="99"/>
      <c r="AB76" s="99"/>
      <c r="AC76" s="99"/>
      <c r="AD76" s="99"/>
      <c r="AE76" s="99"/>
      <c r="AF76" s="99"/>
      <c r="AG76" s="99"/>
      <c r="AH76" s="99"/>
    </row>
    <row r="77" spans="3:34">
      <c r="C77" s="3" t="s">
        <v>86</v>
      </c>
      <c r="D77" s="3" t="s">
        <v>128</v>
      </c>
      <c r="E77" s="3" t="s">
        <v>129</v>
      </c>
      <c r="F77" s="3" t="s">
        <v>628</v>
      </c>
      <c r="G77" s="97" t="s">
        <v>524</v>
      </c>
      <c r="H77" s="97" t="s">
        <v>524</v>
      </c>
      <c r="I77" s="97" t="s">
        <v>524</v>
      </c>
      <c r="J77" s="97" t="s">
        <v>524</v>
      </c>
      <c r="K77" s="97" t="s">
        <v>524</v>
      </c>
      <c r="L77" s="97" t="s">
        <v>524</v>
      </c>
      <c r="M77" s="97" t="s">
        <v>524</v>
      </c>
      <c r="N77" s="97" t="s">
        <v>524</v>
      </c>
      <c r="O77" s="361" t="s">
        <v>1114</v>
      </c>
      <c r="P77" s="99"/>
      <c r="Q77" s="99"/>
      <c r="R77" s="99"/>
      <c r="S77" s="99"/>
      <c r="T77" s="99"/>
      <c r="U77" s="99"/>
      <c r="V77" s="99"/>
      <c r="W77" s="99"/>
      <c r="X77" s="99"/>
      <c r="Y77" s="99"/>
      <c r="Z77" s="99"/>
      <c r="AA77" s="99"/>
      <c r="AB77" s="99"/>
      <c r="AC77" s="99"/>
      <c r="AD77" s="99"/>
      <c r="AE77" s="99"/>
      <c r="AF77" s="99"/>
      <c r="AG77" s="99"/>
      <c r="AH77" s="99"/>
    </row>
    <row r="78" spans="3:34">
      <c r="C78" s="3" t="s">
        <v>86</v>
      </c>
      <c r="D78" s="3" t="s">
        <v>130</v>
      </c>
      <c r="E78" s="3" t="s">
        <v>131</v>
      </c>
      <c r="F78" s="3" t="s">
        <v>628</v>
      </c>
      <c r="G78" s="97" t="s">
        <v>524</v>
      </c>
      <c r="H78" s="97" t="s">
        <v>524</v>
      </c>
      <c r="I78" s="97" t="s">
        <v>524</v>
      </c>
      <c r="J78" s="97" t="s">
        <v>524</v>
      </c>
      <c r="K78" s="97" t="s">
        <v>524</v>
      </c>
      <c r="L78" s="97" t="s">
        <v>524</v>
      </c>
      <c r="M78" s="97" t="s">
        <v>524</v>
      </c>
      <c r="N78" s="97" t="s">
        <v>524</v>
      </c>
      <c r="O78" s="361" t="s">
        <v>1113</v>
      </c>
      <c r="P78" s="99"/>
      <c r="Q78" s="99"/>
      <c r="R78" s="99"/>
      <c r="S78" s="99"/>
      <c r="T78" s="99"/>
      <c r="U78" s="99"/>
      <c r="V78" s="99"/>
      <c r="W78" s="99"/>
      <c r="X78" s="99"/>
      <c r="Y78" s="99"/>
      <c r="Z78" s="99"/>
      <c r="AA78" s="99"/>
      <c r="AB78" s="99"/>
      <c r="AC78" s="99"/>
      <c r="AD78" s="99"/>
      <c r="AE78" s="99"/>
      <c r="AF78" s="99"/>
      <c r="AG78" s="99"/>
      <c r="AH78" s="99"/>
    </row>
    <row r="79" spans="3:34">
      <c r="C79" s="3" t="s">
        <v>86</v>
      </c>
      <c r="D79" s="3" t="s">
        <v>132</v>
      </c>
      <c r="E79" s="3" t="s">
        <v>133</v>
      </c>
      <c r="F79" s="3" t="s">
        <v>628</v>
      </c>
      <c r="G79" s="97" t="s">
        <v>524</v>
      </c>
      <c r="H79" s="97" t="s">
        <v>524</v>
      </c>
      <c r="I79" s="97" t="s">
        <v>524</v>
      </c>
      <c r="J79" s="97" t="s">
        <v>524</v>
      </c>
      <c r="K79" s="97" t="s">
        <v>524</v>
      </c>
      <c r="L79" s="97" t="s">
        <v>524</v>
      </c>
      <c r="M79" s="97" t="s">
        <v>524</v>
      </c>
      <c r="N79" s="97" t="s">
        <v>524</v>
      </c>
      <c r="O79" s="361" t="s">
        <v>1113</v>
      </c>
      <c r="P79" s="99"/>
      <c r="Q79" s="99"/>
      <c r="R79" s="99"/>
      <c r="S79" s="99"/>
      <c r="T79" s="99"/>
      <c r="U79" s="99"/>
      <c r="V79" s="99"/>
      <c r="W79" s="99"/>
      <c r="X79" s="99"/>
      <c r="Y79" s="99"/>
      <c r="Z79" s="99"/>
      <c r="AA79" s="99"/>
      <c r="AB79" s="99"/>
      <c r="AC79" s="99"/>
      <c r="AD79" s="99"/>
      <c r="AE79" s="99"/>
      <c r="AF79" s="99"/>
      <c r="AG79" s="99"/>
      <c r="AH79" s="99"/>
    </row>
    <row r="80" spans="3:34">
      <c r="C80" s="3" t="s">
        <v>86</v>
      </c>
      <c r="D80" s="3" t="s">
        <v>134</v>
      </c>
      <c r="E80" s="3" t="s">
        <v>135</v>
      </c>
      <c r="F80" s="3" t="s">
        <v>628</v>
      </c>
      <c r="G80" s="97" t="s">
        <v>524</v>
      </c>
      <c r="H80" s="97" t="s">
        <v>524</v>
      </c>
      <c r="I80" s="97" t="s">
        <v>524</v>
      </c>
      <c r="J80" s="97" t="s">
        <v>524</v>
      </c>
      <c r="K80" s="97" t="s">
        <v>524</v>
      </c>
      <c r="L80" s="97" t="s">
        <v>524</v>
      </c>
      <c r="M80" s="97" t="s">
        <v>524</v>
      </c>
      <c r="N80" s="97" t="s">
        <v>524</v>
      </c>
      <c r="O80" s="361" t="s">
        <v>1113</v>
      </c>
      <c r="P80" s="99"/>
      <c r="Q80" s="99"/>
      <c r="R80" s="99"/>
      <c r="S80" s="99"/>
      <c r="T80" s="99"/>
      <c r="U80" s="99"/>
      <c r="V80" s="99"/>
      <c r="W80" s="99"/>
      <c r="X80" s="99"/>
      <c r="Y80" s="99"/>
      <c r="Z80" s="99"/>
      <c r="AA80" s="99"/>
      <c r="AB80" s="99"/>
      <c r="AC80" s="99"/>
      <c r="AD80" s="99"/>
      <c r="AE80" s="99"/>
      <c r="AF80" s="99"/>
      <c r="AG80" s="99"/>
      <c r="AH80" s="99"/>
    </row>
    <row r="81" spans="3:34">
      <c r="C81" s="3" t="s">
        <v>86</v>
      </c>
      <c r="D81" s="3" t="s">
        <v>136</v>
      </c>
      <c r="E81" s="3" t="s">
        <v>137</v>
      </c>
      <c r="F81" s="3" t="s">
        <v>628</v>
      </c>
      <c r="G81" s="97" t="s">
        <v>524</v>
      </c>
      <c r="H81" s="97" t="s">
        <v>524</v>
      </c>
      <c r="I81" s="97" t="s">
        <v>524</v>
      </c>
      <c r="J81" s="97" t="s">
        <v>524</v>
      </c>
      <c r="K81" s="97" t="s">
        <v>524</v>
      </c>
      <c r="L81" s="97" t="s">
        <v>524</v>
      </c>
      <c r="M81" s="97" t="s">
        <v>524</v>
      </c>
      <c r="N81" s="97" t="s">
        <v>524</v>
      </c>
      <c r="O81" s="361" t="s">
        <v>1114</v>
      </c>
      <c r="P81" s="99"/>
      <c r="Q81" s="99"/>
      <c r="R81" s="99"/>
      <c r="S81" s="99"/>
      <c r="T81" s="99"/>
      <c r="U81" s="99"/>
      <c r="V81" s="99"/>
      <c r="W81" s="99"/>
      <c r="X81" s="99"/>
      <c r="Y81" s="99"/>
      <c r="Z81" s="99"/>
      <c r="AA81" s="99"/>
      <c r="AB81" s="99"/>
      <c r="AC81" s="99"/>
      <c r="AD81" s="99"/>
      <c r="AE81" s="99"/>
      <c r="AF81" s="99"/>
      <c r="AG81" s="99"/>
      <c r="AH81" s="99"/>
    </row>
    <row r="82" spans="3:34">
      <c r="C82" s="3" t="s">
        <v>86</v>
      </c>
      <c r="D82" s="3" t="s">
        <v>138</v>
      </c>
      <c r="E82" s="3" t="s">
        <v>139</v>
      </c>
      <c r="F82" s="3" t="s">
        <v>628</v>
      </c>
      <c r="G82" s="97" t="s">
        <v>524</v>
      </c>
      <c r="H82" s="97" t="s">
        <v>524</v>
      </c>
      <c r="I82" s="97" t="s">
        <v>524</v>
      </c>
      <c r="J82" s="97" t="s">
        <v>524</v>
      </c>
      <c r="K82" s="97" t="s">
        <v>524</v>
      </c>
      <c r="L82" s="97" t="s">
        <v>524</v>
      </c>
      <c r="M82" s="97" t="s">
        <v>524</v>
      </c>
      <c r="N82" s="97" t="s">
        <v>524</v>
      </c>
      <c r="O82" s="361" t="s">
        <v>1115</v>
      </c>
      <c r="P82" s="99"/>
      <c r="Q82" s="99"/>
      <c r="R82" s="99"/>
      <c r="S82" s="99"/>
      <c r="T82" s="99"/>
      <c r="U82" s="99"/>
      <c r="V82" s="99"/>
      <c r="W82" s="99"/>
      <c r="X82" s="99"/>
      <c r="Y82" s="99"/>
      <c r="Z82" s="99"/>
      <c r="AA82" s="99"/>
      <c r="AB82" s="99"/>
      <c r="AC82" s="99"/>
      <c r="AD82" s="99"/>
      <c r="AE82" s="99"/>
      <c r="AF82" s="99"/>
      <c r="AG82" s="99"/>
      <c r="AH82" s="99"/>
    </row>
    <row r="83" spans="3:34">
      <c r="C83" s="3" t="s">
        <v>86</v>
      </c>
      <c r="D83" s="3" t="s">
        <v>140</v>
      </c>
      <c r="E83" s="3" t="s">
        <v>141</v>
      </c>
      <c r="F83" s="3" t="s">
        <v>628</v>
      </c>
      <c r="G83" s="97" t="s">
        <v>524</v>
      </c>
      <c r="H83" s="97" t="s">
        <v>524</v>
      </c>
      <c r="I83" s="97" t="s">
        <v>524</v>
      </c>
      <c r="J83" s="97" t="s">
        <v>524</v>
      </c>
      <c r="K83" s="97" t="s">
        <v>524</v>
      </c>
      <c r="L83" s="97" t="s">
        <v>524</v>
      </c>
      <c r="M83" s="97" t="s">
        <v>524</v>
      </c>
      <c r="N83" s="97" t="s">
        <v>524</v>
      </c>
      <c r="O83" s="361" t="s">
        <v>1113</v>
      </c>
      <c r="P83" s="99"/>
      <c r="Q83" s="99"/>
      <c r="R83" s="99"/>
      <c r="S83" s="99"/>
      <c r="T83" s="99"/>
      <c r="U83" s="99"/>
      <c r="V83" s="99"/>
      <c r="W83" s="99"/>
      <c r="X83" s="99"/>
      <c r="Y83" s="99"/>
      <c r="Z83" s="99"/>
      <c r="AA83" s="99"/>
      <c r="AB83" s="99"/>
      <c r="AC83" s="99"/>
      <c r="AD83" s="99"/>
      <c r="AE83" s="99"/>
      <c r="AF83" s="99"/>
      <c r="AG83" s="99"/>
      <c r="AH83" s="99"/>
    </row>
    <row r="84" spans="3:34">
      <c r="C84" s="3" t="s">
        <v>86</v>
      </c>
      <c r="D84" s="3" t="s">
        <v>142</v>
      </c>
      <c r="E84" s="3" t="s">
        <v>143</v>
      </c>
      <c r="F84" s="3" t="s">
        <v>628</v>
      </c>
      <c r="G84" s="97" t="s">
        <v>524</v>
      </c>
      <c r="H84" s="97" t="s">
        <v>524</v>
      </c>
      <c r="I84" s="97" t="s">
        <v>524</v>
      </c>
      <c r="J84" s="97" t="s">
        <v>524</v>
      </c>
      <c r="K84" s="97" t="s">
        <v>524</v>
      </c>
      <c r="L84" s="97" t="s">
        <v>524</v>
      </c>
      <c r="M84" s="97" t="s">
        <v>524</v>
      </c>
      <c r="N84" s="97" t="s">
        <v>524</v>
      </c>
      <c r="O84" s="361" t="s">
        <v>1113</v>
      </c>
      <c r="P84" s="99"/>
      <c r="Q84" s="99"/>
      <c r="R84" s="99"/>
      <c r="S84" s="99"/>
      <c r="T84" s="99"/>
      <c r="U84" s="99"/>
      <c r="V84" s="99"/>
      <c r="W84" s="99"/>
      <c r="X84" s="99"/>
      <c r="Y84" s="99"/>
      <c r="Z84" s="99"/>
      <c r="AA84" s="99"/>
      <c r="AB84" s="99"/>
      <c r="AC84" s="99"/>
      <c r="AD84" s="99"/>
      <c r="AE84" s="99"/>
      <c r="AF84" s="99"/>
      <c r="AG84" s="99"/>
      <c r="AH84" s="99"/>
    </row>
    <row r="85" spans="3:34">
      <c r="C85" s="3" t="s">
        <v>86</v>
      </c>
      <c r="D85" s="3" t="s">
        <v>144</v>
      </c>
      <c r="E85" s="3" t="s">
        <v>145</v>
      </c>
      <c r="F85" s="3" t="s">
        <v>628</v>
      </c>
      <c r="G85" s="97" t="s">
        <v>524</v>
      </c>
      <c r="H85" s="97" t="s">
        <v>524</v>
      </c>
      <c r="I85" s="97" t="s">
        <v>524</v>
      </c>
      <c r="J85" s="97" t="s">
        <v>524</v>
      </c>
      <c r="K85" s="97" t="s">
        <v>524</v>
      </c>
      <c r="L85" s="97" t="s">
        <v>524</v>
      </c>
      <c r="M85" s="97" t="s">
        <v>524</v>
      </c>
      <c r="N85" s="97" t="s">
        <v>524</v>
      </c>
      <c r="O85" s="361" t="s">
        <v>1113</v>
      </c>
      <c r="P85" s="99"/>
      <c r="Q85" s="99"/>
      <c r="R85" s="99"/>
      <c r="S85" s="99"/>
      <c r="T85" s="99"/>
      <c r="U85" s="99"/>
      <c r="V85" s="99"/>
      <c r="W85" s="99"/>
      <c r="X85" s="99"/>
      <c r="Y85" s="99"/>
      <c r="Z85" s="99"/>
      <c r="AA85" s="99"/>
      <c r="AB85" s="99"/>
      <c r="AC85" s="99"/>
      <c r="AD85" s="99"/>
      <c r="AE85" s="99"/>
      <c r="AF85" s="99"/>
      <c r="AG85" s="99"/>
      <c r="AH85" s="99"/>
    </row>
    <row r="86" spans="3:34">
      <c r="C86" s="3" t="s">
        <v>86</v>
      </c>
      <c r="D86" s="3" t="s">
        <v>146</v>
      </c>
      <c r="E86" s="3" t="s">
        <v>147</v>
      </c>
      <c r="F86" s="3" t="s">
        <v>628</v>
      </c>
      <c r="G86" s="97" t="s">
        <v>524</v>
      </c>
      <c r="H86" s="97" t="s">
        <v>524</v>
      </c>
      <c r="I86" s="97" t="s">
        <v>524</v>
      </c>
      <c r="J86" s="97" t="s">
        <v>524</v>
      </c>
      <c r="K86" s="97" t="s">
        <v>524</v>
      </c>
      <c r="L86" s="97" t="s">
        <v>524</v>
      </c>
      <c r="M86" s="97" t="s">
        <v>524</v>
      </c>
      <c r="N86" s="97" t="s">
        <v>524</v>
      </c>
      <c r="O86" s="361" t="s">
        <v>1113</v>
      </c>
      <c r="P86" s="99"/>
      <c r="Q86" s="99"/>
      <c r="R86" s="99"/>
      <c r="S86" s="99"/>
      <c r="T86" s="99"/>
      <c r="U86" s="99"/>
      <c r="V86" s="99"/>
      <c r="W86" s="99"/>
      <c r="X86" s="99"/>
      <c r="Y86" s="99"/>
      <c r="Z86" s="99"/>
      <c r="AA86" s="99"/>
      <c r="AB86" s="99"/>
      <c r="AC86" s="99"/>
      <c r="AD86" s="99"/>
      <c r="AE86" s="99"/>
      <c r="AF86" s="99"/>
      <c r="AG86" s="99"/>
      <c r="AH86" s="99"/>
    </row>
    <row r="87" spans="3:34">
      <c r="C87" s="3" t="s">
        <v>86</v>
      </c>
      <c r="D87" s="3" t="s">
        <v>148</v>
      </c>
      <c r="E87" s="3" t="s">
        <v>149</v>
      </c>
      <c r="F87" s="3" t="s">
        <v>628</v>
      </c>
      <c r="G87" s="97" t="s">
        <v>524</v>
      </c>
      <c r="H87" s="97" t="s">
        <v>524</v>
      </c>
      <c r="I87" s="97" t="s">
        <v>524</v>
      </c>
      <c r="J87" s="97" t="s">
        <v>524</v>
      </c>
      <c r="K87" s="97" t="s">
        <v>524</v>
      </c>
      <c r="L87" s="97" t="s">
        <v>524</v>
      </c>
      <c r="M87" s="97" t="s">
        <v>524</v>
      </c>
      <c r="N87" s="97" t="s">
        <v>524</v>
      </c>
      <c r="O87" s="361" t="s">
        <v>1113</v>
      </c>
      <c r="P87" s="99"/>
      <c r="Q87" s="99"/>
      <c r="R87" s="99"/>
      <c r="S87" s="99"/>
      <c r="T87" s="99"/>
      <c r="U87" s="99"/>
      <c r="V87" s="99"/>
      <c r="W87" s="99"/>
      <c r="X87" s="99"/>
      <c r="Y87" s="99"/>
      <c r="Z87" s="99"/>
      <c r="AA87" s="99"/>
      <c r="AB87" s="99"/>
      <c r="AC87" s="99"/>
      <c r="AD87" s="99"/>
      <c r="AE87" s="99"/>
      <c r="AF87" s="99"/>
      <c r="AG87" s="99"/>
      <c r="AH87" s="99"/>
    </row>
    <row r="88" spans="3:34">
      <c r="C88" s="3" t="s">
        <v>86</v>
      </c>
      <c r="D88" s="3" t="s">
        <v>150</v>
      </c>
      <c r="E88" s="3" t="s">
        <v>151</v>
      </c>
      <c r="F88" s="3" t="s">
        <v>628</v>
      </c>
      <c r="G88" s="97" t="s">
        <v>524</v>
      </c>
      <c r="H88" s="97" t="s">
        <v>524</v>
      </c>
      <c r="I88" s="97" t="s">
        <v>524</v>
      </c>
      <c r="J88" s="97" t="s">
        <v>524</v>
      </c>
      <c r="K88" s="97" t="s">
        <v>524</v>
      </c>
      <c r="L88" s="97" t="s">
        <v>524</v>
      </c>
      <c r="M88" s="97" t="s">
        <v>524</v>
      </c>
      <c r="N88" s="97" t="s">
        <v>524</v>
      </c>
      <c r="O88" s="361" t="s">
        <v>1113</v>
      </c>
      <c r="P88" s="99"/>
      <c r="Q88" s="99"/>
      <c r="R88" s="99"/>
      <c r="S88" s="99"/>
      <c r="T88" s="99"/>
      <c r="U88" s="99"/>
      <c r="V88" s="99"/>
      <c r="W88" s="99"/>
      <c r="X88" s="99"/>
      <c r="Y88" s="99"/>
      <c r="Z88" s="99"/>
      <c r="AA88" s="99"/>
      <c r="AB88" s="99"/>
      <c r="AC88" s="99"/>
      <c r="AD88" s="99"/>
      <c r="AE88" s="99"/>
      <c r="AF88" s="99"/>
      <c r="AG88" s="99"/>
      <c r="AH88" s="99"/>
    </row>
    <row r="89" spans="3:34">
      <c r="C89" s="3" t="s">
        <v>86</v>
      </c>
      <c r="D89" s="3" t="s">
        <v>152</v>
      </c>
      <c r="E89" s="3" t="s">
        <v>153</v>
      </c>
      <c r="F89" s="3" t="s">
        <v>628</v>
      </c>
      <c r="G89" s="97" t="s">
        <v>524</v>
      </c>
      <c r="H89" s="97" t="s">
        <v>524</v>
      </c>
      <c r="I89" s="97" t="s">
        <v>524</v>
      </c>
      <c r="J89" s="97" t="s">
        <v>524</v>
      </c>
      <c r="K89" s="97" t="s">
        <v>524</v>
      </c>
      <c r="L89" s="97" t="s">
        <v>524</v>
      </c>
      <c r="M89" s="97" t="s">
        <v>524</v>
      </c>
      <c r="N89" s="97" t="s">
        <v>524</v>
      </c>
      <c r="O89" s="361" t="s">
        <v>1113</v>
      </c>
      <c r="P89" s="99"/>
      <c r="Q89" s="99"/>
      <c r="R89" s="99"/>
      <c r="S89" s="99"/>
      <c r="T89" s="99"/>
      <c r="U89" s="99"/>
      <c r="V89" s="99"/>
      <c r="W89" s="99"/>
      <c r="X89" s="99"/>
      <c r="Y89" s="99"/>
      <c r="Z89" s="99"/>
      <c r="AA89" s="99"/>
      <c r="AB89" s="99"/>
      <c r="AC89" s="99"/>
      <c r="AD89" s="99"/>
      <c r="AE89" s="99"/>
      <c r="AF89" s="99"/>
      <c r="AG89" s="99"/>
      <c r="AH89" s="99"/>
    </row>
    <row r="90" spans="3:34">
      <c r="C90" s="3" t="s">
        <v>86</v>
      </c>
      <c r="D90" s="3" t="s">
        <v>154</v>
      </c>
      <c r="E90" s="3" t="s">
        <v>155</v>
      </c>
      <c r="F90" s="3" t="s">
        <v>628</v>
      </c>
      <c r="G90" s="97" t="s">
        <v>524</v>
      </c>
      <c r="H90" s="97" t="s">
        <v>524</v>
      </c>
      <c r="I90" s="97" t="s">
        <v>524</v>
      </c>
      <c r="J90" s="97" t="s">
        <v>524</v>
      </c>
      <c r="K90" s="97" t="s">
        <v>524</v>
      </c>
      <c r="L90" s="97" t="s">
        <v>524</v>
      </c>
      <c r="M90" s="97" t="s">
        <v>524</v>
      </c>
      <c r="N90" s="97" t="s">
        <v>524</v>
      </c>
      <c r="O90" s="361" t="s">
        <v>1114</v>
      </c>
      <c r="P90" s="99"/>
      <c r="Q90" s="99"/>
      <c r="R90" s="99"/>
      <c r="S90" s="99"/>
      <c r="T90" s="99"/>
      <c r="U90" s="99"/>
      <c r="V90" s="99"/>
      <c r="W90" s="99"/>
      <c r="X90" s="99"/>
      <c r="Y90" s="99"/>
      <c r="Z90" s="99"/>
      <c r="AA90" s="99"/>
      <c r="AB90" s="99"/>
      <c r="AC90" s="99"/>
      <c r="AD90" s="99"/>
      <c r="AE90" s="99"/>
      <c r="AF90" s="99"/>
      <c r="AG90" s="99"/>
      <c r="AH90" s="99"/>
    </row>
    <row r="91" spans="3:34">
      <c r="C91" s="3" t="s">
        <v>86</v>
      </c>
      <c r="D91" s="3" t="s">
        <v>156</v>
      </c>
      <c r="E91" s="3" t="s">
        <v>157</v>
      </c>
      <c r="F91" s="3" t="s">
        <v>628</v>
      </c>
      <c r="G91" s="97" t="s">
        <v>524</v>
      </c>
      <c r="H91" s="97" t="s">
        <v>524</v>
      </c>
      <c r="I91" s="97" t="s">
        <v>524</v>
      </c>
      <c r="J91" s="97" t="s">
        <v>524</v>
      </c>
      <c r="K91" s="97" t="s">
        <v>524</v>
      </c>
      <c r="L91" s="97" t="s">
        <v>524</v>
      </c>
      <c r="M91" s="97" t="s">
        <v>524</v>
      </c>
      <c r="N91" s="97" t="s">
        <v>524</v>
      </c>
      <c r="O91" s="361" t="s">
        <v>1115</v>
      </c>
      <c r="P91" s="99"/>
      <c r="Q91" s="99"/>
      <c r="R91" s="99"/>
      <c r="S91" s="99"/>
      <c r="T91" s="99"/>
      <c r="U91" s="99"/>
      <c r="V91" s="99"/>
      <c r="W91" s="99"/>
      <c r="X91" s="99"/>
      <c r="Y91" s="99"/>
      <c r="Z91" s="99"/>
      <c r="AA91" s="99"/>
      <c r="AB91" s="99"/>
      <c r="AC91" s="99"/>
      <c r="AD91" s="99"/>
      <c r="AE91" s="99"/>
      <c r="AF91" s="99"/>
      <c r="AG91" s="99"/>
      <c r="AH91" s="99"/>
    </row>
    <row r="92" spans="3:34">
      <c r="C92" s="3" t="s">
        <v>86</v>
      </c>
      <c r="D92" s="3" t="s">
        <v>158</v>
      </c>
      <c r="E92" s="3" t="s">
        <v>159</v>
      </c>
      <c r="F92" s="3" t="s">
        <v>628</v>
      </c>
      <c r="G92" s="97" t="s">
        <v>524</v>
      </c>
      <c r="H92" s="97" t="s">
        <v>524</v>
      </c>
      <c r="I92" s="97" t="s">
        <v>524</v>
      </c>
      <c r="J92" s="97" t="s">
        <v>524</v>
      </c>
      <c r="K92" s="97" t="s">
        <v>524</v>
      </c>
      <c r="L92" s="97" t="s">
        <v>524</v>
      </c>
      <c r="M92" s="97" t="s">
        <v>524</v>
      </c>
      <c r="N92" s="97" t="s">
        <v>524</v>
      </c>
      <c r="O92" s="361" t="s">
        <v>1113</v>
      </c>
      <c r="P92" s="99"/>
      <c r="Q92" s="99"/>
      <c r="R92" s="99"/>
      <c r="S92" s="99"/>
      <c r="T92" s="99"/>
      <c r="U92" s="99"/>
      <c r="V92" s="99"/>
      <c r="W92" s="99"/>
      <c r="X92" s="99"/>
      <c r="Y92" s="99"/>
      <c r="Z92" s="99"/>
      <c r="AA92" s="99"/>
      <c r="AB92" s="99"/>
      <c r="AC92" s="99"/>
      <c r="AD92" s="99"/>
      <c r="AE92" s="99"/>
      <c r="AF92" s="99"/>
      <c r="AG92" s="99"/>
      <c r="AH92" s="99"/>
    </row>
    <row r="93" spans="3:34">
      <c r="C93" s="3" t="s">
        <v>86</v>
      </c>
      <c r="D93" s="3" t="s">
        <v>160</v>
      </c>
      <c r="E93" s="3" t="s">
        <v>161</v>
      </c>
      <c r="F93" s="3" t="s">
        <v>628</v>
      </c>
      <c r="G93" s="97" t="s">
        <v>524</v>
      </c>
      <c r="H93" s="97" t="s">
        <v>524</v>
      </c>
      <c r="I93" s="97" t="s">
        <v>524</v>
      </c>
      <c r="J93" s="97" t="s">
        <v>524</v>
      </c>
      <c r="K93" s="97" t="s">
        <v>524</v>
      </c>
      <c r="L93" s="97" t="s">
        <v>524</v>
      </c>
      <c r="M93" s="97" t="s">
        <v>524</v>
      </c>
      <c r="N93" s="97" t="s">
        <v>524</v>
      </c>
      <c r="O93" s="361" t="s">
        <v>1113</v>
      </c>
      <c r="P93" s="99"/>
      <c r="Q93" s="99"/>
      <c r="R93" s="99"/>
      <c r="S93" s="99"/>
      <c r="T93" s="99"/>
      <c r="U93" s="99"/>
      <c r="V93" s="99"/>
      <c r="W93" s="99"/>
      <c r="X93" s="99"/>
      <c r="Y93" s="99"/>
      <c r="Z93" s="99"/>
      <c r="AA93" s="99"/>
      <c r="AB93" s="99"/>
      <c r="AC93" s="99"/>
      <c r="AD93" s="99"/>
      <c r="AE93" s="99"/>
      <c r="AF93" s="99"/>
      <c r="AG93" s="99"/>
      <c r="AH93" s="99"/>
    </row>
    <row r="94" spans="3:34">
      <c r="C94" s="3" t="s">
        <v>86</v>
      </c>
      <c r="D94" s="3" t="s">
        <v>162</v>
      </c>
      <c r="E94" s="3" t="s">
        <v>163</v>
      </c>
      <c r="F94" s="3" t="s">
        <v>628</v>
      </c>
      <c r="G94" s="97" t="s">
        <v>524</v>
      </c>
      <c r="H94" s="97" t="s">
        <v>524</v>
      </c>
      <c r="I94" s="97" t="s">
        <v>524</v>
      </c>
      <c r="J94" s="97" t="s">
        <v>524</v>
      </c>
      <c r="K94" s="97" t="s">
        <v>524</v>
      </c>
      <c r="L94" s="97" t="s">
        <v>524</v>
      </c>
      <c r="M94" s="97" t="s">
        <v>524</v>
      </c>
      <c r="N94" s="97" t="s">
        <v>524</v>
      </c>
      <c r="O94" s="361" t="s">
        <v>1113</v>
      </c>
      <c r="P94" s="99"/>
      <c r="Q94" s="99"/>
      <c r="R94" s="99"/>
      <c r="S94" s="99"/>
      <c r="T94" s="99"/>
      <c r="U94" s="99"/>
      <c r="V94" s="99"/>
      <c r="W94" s="99"/>
      <c r="X94" s="99"/>
      <c r="Y94" s="99"/>
      <c r="Z94" s="99"/>
      <c r="AA94" s="99"/>
      <c r="AB94" s="99"/>
      <c r="AC94" s="99"/>
      <c r="AD94" s="99"/>
      <c r="AE94" s="99"/>
      <c r="AF94" s="99"/>
      <c r="AG94" s="99"/>
      <c r="AH94" s="99"/>
    </row>
    <row r="95" spans="3:34">
      <c r="C95" s="3" t="s">
        <v>86</v>
      </c>
      <c r="D95" s="3" t="s">
        <v>164</v>
      </c>
      <c r="E95" s="3" t="s">
        <v>165</v>
      </c>
      <c r="F95" s="3" t="s">
        <v>628</v>
      </c>
      <c r="G95" s="97" t="s">
        <v>524</v>
      </c>
      <c r="H95" s="97" t="s">
        <v>524</v>
      </c>
      <c r="I95" s="97" t="s">
        <v>524</v>
      </c>
      <c r="J95" s="97" t="s">
        <v>524</v>
      </c>
      <c r="K95" s="97" t="s">
        <v>524</v>
      </c>
      <c r="L95" s="97" t="s">
        <v>524</v>
      </c>
      <c r="M95" s="97" t="s">
        <v>524</v>
      </c>
      <c r="N95" s="97" t="s">
        <v>524</v>
      </c>
      <c r="O95" s="361" t="s">
        <v>1113</v>
      </c>
      <c r="P95" s="99"/>
      <c r="Q95" s="99"/>
      <c r="R95" s="99"/>
      <c r="S95" s="99"/>
      <c r="T95" s="99"/>
      <c r="U95" s="99"/>
      <c r="V95" s="99"/>
      <c r="W95" s="99"/>
      <c r="X95" s="99"/>
      <c r="Y95" s="99"/>
      <c r="Z95" s="99"/>
      <c r="AA95" s="99"/>
      <c r="AB95" s="99"/>
      <c r="AC95" s="99"/>
      <c r="AD95" s="99"/>
      <c r="AE95" s="99"/>
      <c r="AF95" s="99"/>
      <c r="AG95" s="99"/>
      <c r="AH95" s="99"/>
    </row>
    <row r="96" spans="3:34">
      <c r="C96" s="3" t="s">
        <v>86</v>
      </c>
      <c r="D96" s="3" t="s">
        <v>166</v>
      </c>
      <c r="E96" s="3" t="s">
        <v>167</v>
      </c>
      <c r="F96" s="3" t="s">
        <v>628</v>
      </c>
      <c r="G96" s="97" t="s">
        <v>524</v>
      </c>
      <c r="H96" s="97" t="s">
        <v>524</v>
      </c>
      <c r="I96" s="97" t="s">
        <v>524</v>
      </c>
      <c r="J96" s="97" t="s">
        <v>524</v>
      </c>
      <c r="K96" s="97" t="s">
        <v>524</v>
      </c>
      <c r="L96" s="97" t="s">
        <v>524</v>
      </c>
      <c r="M96" s="97" t="s">
        <v>524</v>
      </c>
      <c r="N96" s="97" t="s">
        <v>524</v>
      </c>
      <c r="O96" s="361" t="s">
        <v>1113</v>
      </c>
      <c r="P96" s="99"/>
      <c r="Q96" s="99"/>
      <c r="R96" s="99"/>
      <c r="S96" s="99"/>
      <c r="T96" s="99"/>
      <c r="U96" s="99"/>
      <c r="V96" s="99"/>
      <c r="W96" s="99"/>
      <c r="X96" s="99"/>
      <c r="Y96" s="99"/>
      <c r="Z96" s="99"/>
      <c r="AA96" s="99"/>
      <c r="AB96" s="99"/>
      <c r="AC96" s="99"/>
      <c r="AD96" s="99"/>
      <c r="AE96" s="99"/>
      <c r="AF96" s="99"/>
      <c r="AG96" s="99"/>
      <c r="AH96" s="99"/>
    </row>
    <row r="97" spans="3:34">
      <c r="C97" s="3" t="s">
        <v>86</v>
      </c>
      <c r="D97" s="3" t="s">
        <v>168</v>
      </c>
      <c r="E97" s="3" t="s">
        <v>169</v>
      </c>
      <c r="F97" s="3" t="s">
        <v>628</v>
      </c>
      <c r="G97" s="97" t="s">
        <v>524</v>
      </c>
      <c r="H97" s="97" t="s">
        <v>524</v>
      </c>
      <c r="I97" s="97" t="s">
        <v>524</v>
      </c>
      <c r="J97" s="97" t="s">
        <v>524</v>
      </c>
      <c r="K97" s="97" t="s">
        <v>524</v>
      </c>
      <c r="L97" s="97" t="s">
        <v>524</v>
      </c>
      <c r="M97" s="97" t="s">
        <v>524</v>
      </c>
      <c r="N97" s="97" t="s">
        <v>524</v>
      </c>
      <c r="O97" s="361" t="s">
        <v>1113</v>
      </c>
      <c r="P97" s="99"/>
      <c r="Q97" s="99"/>
      <c r="R97" s="99"/>
      <c r="S97" s="99"/>
      <c r="T97" s="99"/>
      <c r="U97" s="99"/>
      <c r="V97" s="99"/>
      <c r="W97" s="99"/>
      <c r="X97" s="99"/>
      <c r="Y97" s="99"/>
      <c r="Z97" s="99"/>
      <c r="AA97" s="99"/>
      <c r="AB97" s="99"/>
      <c r="AC97" s="99"/>
      <c r="AD97" s="99"/>
      <c r="AE97" s="99"/>
      <c r="AF97" s="99"/>
      <c r="AG97" s="99"/>
      <c r="AH97" s="99"/>
    </row>
    <row r="98" spans="3:34">
      <c r="C98" s="3" t="s">
        <v>86</v>
      </c>
      <c r="D98" s="3" t="s">
        <v>170</v>
      </c>
      <c r="E98" s="3" t="s">
        <v>171</v>
      </c>
      <c r="F98" s="3" t="s">
        <v>628</v>
      </c>
      <c r="G98" s="97" t="s">
        <v>524</v>
      </c>
      <c r="H98" s="97" t="s">
        <v>524</v>
      </c>
      <c r="I98" s="97" t="s">
        <v>524</v>
      </c>
      <c r="J98" s="97" t="s">
        <v>524</v>
      </c>
      <c r="K98" s="97" t="s">
        <v>524</v>
      </c>
      <c r="L98" s="97" t="s">
        <v>524</v>
      </c>
      <c r="M98" s="97" t="s">
        <v>524</v>
      </c>
      <c r="N98" s="97" t="s">
        <v>524</v>
      </c>
      <c r="O98" s="361" t="s">
        <v>1113</v>
      </c>
      <c r="P98" s="99"/>
      <c r="Q98" s="99"/>
      <c r="R98" s="99"/>
      <c r="S98" s="99"/>
      <c r="T98" s="99"/>
      <c r="U98" s="99"/>
      <c r="V98" s="99"/>
      <c r="W98" s="99"/>
      <c r="X98" s="99"/>
      <c r="Y98" s="99"/>
      <c r="Z98" s="99"/>
      <c r="AA98" s="99"/>
      <c r="AB98" s="99"/>
      <c r="AC98" s="99"/>
      <c r="AD98" s="99"/>
      <c r="AE98" s="99"/>
      <c r="AF98" s="99"/>
      <c r="AG98" s="99"/>
      <c r="AH98" s="99"/>
    </row>
    <row r="99" spans="3:34">
      <c r="C99" s="3" t="s">
        <v>86</v>
      </c>
      <c r="D99" s="3" t="s">
        <v>172</v>
      </c>
      <c r="E99" s="3" t="s">
        <v>173</v>
      </c>
      <c r="F99" s="3" t="s">
        <v>628</v>
      </c>
      <c r="G99" s="97" t="s">
        <v>524</v>
      </c>
      <c r="H99" s="97" t="s">
        <v>524</v>
      </c>
      <c r="I99" s="97" t="s">
        <v>524</v>
      </c>
      <c r="J99" s="97" t="s">
        <v>524</v>
      </c>
      <c r="K99" s="97" t="s">
        <v>524</v>
      </c>
      <c r="L99" s="97" t="s">
        <v>524</v>
      </c>
      <c r="M99" s="97" t="s">
        <v>524</v>
      </c>
      <c r="N99" s="97" t="s">
        <v>524</v>
      </c>
      <c r="O99" s="361" t="s">
        <v>1113</v>
      </c>
      <c r="P99" s="99"/>
      <c r="Q99" s="99"/>
      <c r="R99" s="99"/>
      <c r="S99" s="99"/>
      <c r="T99" s="99"/>
      <c r="U99" s="99"/>
      <c r="V99" s="99"/>
      <c r="W99" s="99"/>
      <c r="X99" s="99"/>
      <c r="Y99" s="99"/>
      <c r="Z99" s="99"/>
      <c r="AA99" s="99"/>
      <c r="AB99" s="99"/>
      <c r="AC99" s="99"/>
      <c r="AD99" s="99"/>
      <c r="AE99" s="99"/>
      <c r="AF99" s="99"/>
      <c r="AG99" s="99"/>
      <c r="AH99" s="99"/>
    </row>
    <row r="100" spans="3:34">
      <c r="C100" s="3" t="s">
        <v>86</v>
      </c>
      <c r="D100" s="3" t="s">
        <v>174</v>
      </c>
      <c r="E100" s="3" t="s">
        <v>175</v>
      </c>
      <c r="F100" s="3" t="s">
        <v>628</v>
      </c>
      <c r="G100" s="97" t="s">
        <v>524</v>
      </c>
      <c r="H100" s="97" t="s">
        <v>524</v>
      </c>
      <c r="I100" s="97" t="s">
        <v>524</v>
      </c>
      <c r="J100" s="97" t="s">
        <v>524</v>
      </c>
      <c r="K100" s="97" t="s">
        <v>524</v>
      </c>
      <c r="L100" s="97" t="s">
        <v>524</v>
      </c>
      <c r="M100" s="97" t="s">
        <v>524</v>
      </c>
      <c r="N100" s="97" t="s">
        <v>524</v>
      </c>
      <c r="O100" s="361" t="s">
        <v>1113</v>
      </c>
      <c r="P100" s="99"/>
      <c r="Q100" s="99"/>
      <c r="R100" s="99"/>
      <c r="S100" s="99"/>
      <c r="T100" s="99"/>
      <c r="U100" s="99"/>
      <c r="V100" s="99"/>
      <c r="W100" s="99"/>
      <c r="X100" s="99"/>
      <c r="Y100" s="99"/>
      <c r="Z100" s="99"/>
      <c r="AA100" s="99"/>
      <c r="AB100" s="99"/>
      <c r="AC100" s="99"/>
      <c r="AD100" s="99"/>
      <c r="AE100" s="99"/>
      <c r="AF100" s="99"/>
      <c r="AG100" s="99"/>
      <c r="AH100" s="99"/>
    </row>
    <row r="101" spans="3:34">
      <c r="C101" s="3" t="s">
        <v>86</v>
      </c>
      <c r="D101" s="3" t="s">
        <v>176</v>
      </c>
      <c r="E101" s="3" t="s">
        <v>177</v>
      </c>
      <c r="F101" s="3" t="s">
        <v>628</v>
      </c>
      <c r="G101" s="97" t="s">
        <v>524</v>
      </c>
      <c r="H101" s="97" t="s">
        <v>524</v>
      </c>
      <c r="I101" s="97" t="s">
        <v>524</v>
      </c>
      <c r="J101" s="97" t="s">
        <v>524</v>
      </c>
      <c r="K101" s="97" t="s">
        <v>524</v>
      </c>
      <c r="L101" s="97" t="s">
        <v>524</v>
      </c>
      <c r="M101" s="97" t="s">
        <v>524</v>
      </c>
      <c r="N101" s="97" t="s">
        <v>524</v>
      </c>
      <c r="O101" s="361" t="s">
        <v>1113</v>
      </c>
      <c r="P101" s="99"/>
      <c r="Q101" s="99"/>
      <c r="R101" s="99"/>
      <c r="S101" s="99"/>
      <c r="T101" s="99"/>
      <c r="U101" s="99"/>
      <c r="V101" s="99"/>
      <c r="W101" s="99"/>
      <c r="X101" s="99"/>
      <c r="Y101" s="99"/>
      <c r="Z101" s="99"/>
      <c r="AA101" s="99"/>
      <c r="AB101" s="99"/>
      <c r="AC101" s="99"/>
      <c r="AD101" s="99"/>
      <c r="AE101" s="99"/>
      <c r="AF101" s="99"/>
      <c r="AG101" s="99"/>
      <c r="AH101" s="99"/>
    </row>
    <row r="102" spans="3:34">
      <c r="C102" s="3" t="s">
        <v>86</v>
      </c>
      <c r="D102" s="3" t="s">
        <v>178</v>
      </c>
      <c r="E102" s="3" t="s">
        <v>179</v>
      </c>
      <c r="F102" s="3" t="s">
        <v>628</v>
      </c>
      <c r="G102" s="97" t="s">
        <v>524</v>
      </c>
      <c r="H102" s="97" t="s">
        <v>524</v>
      </c>
      <c r="I102" s="97" t="s">
        <v>524</v>
      </c>
      <c r="J102" s="97" t="s">
        <v>524</v>
      </c>
      <c r="K102" s="97" t="s">
        <v>524</v>
      </c>
      <c r="L102" s="97" t="s">
        <v>524</v>
      </c>
      <c r="M102" s="97" t="s">
        <v>524</v>
      </c>
      <c r="N102" s="97" t="s">
        <v>524</v>
      </c>
      <c r="O102" s="361" t="s">
        <v>1115</v>
      </c>
      <c r="P102" s="99"/>
      <c r="Q102" s="99"/>
      <c r="R102" s="99"/>
      <c r="S102" s="99"/>
      <c r="T102" s="99"/>
      <c r="U102" s="99"/>
      <c r="V102" s="99"/>
      <c r="W102" s="99"/>
      <c r="X102" s="99"/>
      <c r="Y102" s="99"/>
      <c r="Z102" s="99"/>
      <c r="AA102" s="99"/>
      <c r="AB102" s="99"/>
      <c r="AC102" s="99"/>
      <c r="AD102" s="99"/>
      <c r="AE102" s="99"/>
      <c r="AF102" s="99"/>
      <c r="AG102" s="99"/>
      <c r="AH102" s="99"/>
    </row>
    <row r="103" spans="3:34">
      <c r="C103" s="3" t="s">
        <v>86</v>
      </c>
      <c r="D103" s="3" t="s">
        <v>180</v>
      </c>
      <c r="E103" s="3" t="s">
        <v>181</v>
      </c>
      <c r="F103" s="3" t="s">
        <v>628</v>
      </c>
      <c r="G103" s="97" t="s">
        <v>524</v>
      </c>
      <c r="H103" s="97" t="s">
        <v>524</v>
      </c>
      <c r="I103" s="97" t="s">
        <v>524</v>
      </c>
      <c r="J103" s="97" t="s">
        <v>524</v>
      </c>
      <c r="K103" s="97" t="s">
        <v>524</v>
      </c>
      <c r="L103" s="97" t="s">
        <v>524</v>
      </c>
      <c r="M103" s="97" t="s">
        <v>524</v>
      </c>
      <c r="N103" s="97" t="s">
        <v>524</v>
      </c>
      <c r="O103" s="361" t="s">
        <v>1115</v>
      </c>
      <c r="P103" s="99"/>
      <c r="Q103" s="99"/>
      <c r="R103" s="99"/>
      <c r="S103" s="99"/>
      <c r="T103" s="99"/>
      <c r="U103" s="99"/>
      <c r="V103" s="99"/>
      <c r="W103" s="99"/>
      <c r="X103" s="99"/>
      <c r="Y103" s="99"/>
      <c r="Z103" s="99"/>
      <c r="AA103" s="99"/>
      <c r="AB103" s="99"/>
      <c r="AC103" s="99"/>
      <c r="AD103" s="99"/>
      <c r="AE103" s="99"/>
      <c r="AF103" s="99"/>
      <c r="AG103" s="99"/>
      <c r="AH103" s="99"/>
    </row>
    <row r="104" spans="3:34">
      <c r="C104" s="3" t="s">
        <v>86</v>
      </c>
      <c r="D104" s="3" t="s">
        <v>182</v>
      </c>
      <c r="E104" s="3" t="s">
        <v>183</v>
      </c>
      <c r="F104" s="3" t="s">
        <v>628</v>
      </c>
      <c r="G104" s="97" t="s">
        <v>524</v>
      </c>
      <c r="H104" s="97" t="s">
        <v>524</v>
      </c>
      <c r="I104" s="97" t="s">
        <v>524</v>
      </c>
      <c r="J104" s="97" t="s">
        <v>524</v>
      </c>
      <c r="K104" s="97" t="s">
        <v>524</v>
      </c>
      <c r="L104" s="97" t="s">
        <v>524</v>
      </c>
      <c r="M104" s="97" t="s">
        <v>524</v>
      </c>
      <c r="N104" s="97" t="s">
        <v>524</v>
      </c>
      <c r="O104" s="361" t="s">
        <v>1113</v>
      </c>
      <c r="P104" s="99"/>
      <c r="Q104" s="99"/>
      <c r="R104" s="99"/>
      <c r="S104" s="99"/>
      <c r="T104" s="99"/>
      <c r="U104" s="99"/>
      <c r="V104" s="99"/>
      <c r="W104" s="99"/>
      <c r="X104" s="99"/>
      <c r="Y104" s="99"/>
      <c r="Z104" s="99"/>
      <c r="AA104" s="99"/>
      <c r="AB104" s="99"/>
      <c r="AC104" s="99"/>
      <c r="AD104" s="99"/>
      <c r="AE104" s="99"/>
      <c r="AF104" s="99"/>
      <c r="AG104" s="99"/>
      <c r="AH104" s="99"/>
    </row>
    <row r="105" spans="3:34">
      <c r="C105" s="3" t="s">
        <v>86</v>
      </c>
      <c r="D105" s="3" t="s">
        <v>184</v>
      </c>
      <c r="E105" s="3" t="s">
        <v>185</v>
      </c>
      <c r="F105" s="3" t="s">
        <v>628</v>
      </c>
      <c r="G105" s="97" t="s">
        <v>524</v>
      </c>
      <c r="H105" s="97" t="s">
        <v>524</v>
      </c>
      <c r="I105" s="97" t="s">
        <v>524</v>
      </c>
      <c r="J105" s="97" t="s">
        <v>524</v>
      </c>
      <c r="K105" s="97" t="s">
        <v>524</v>
      </c>
      <c r="L105" s="97" t="s">
        <v>524</v>
      </c>
      <c r="M105" s="97" t="s">
        <v>524</v>
      </c>
      <c r="N105" s="97" t="s">
        <v>524</v>
      </c>
      <c r="O105" s="361" t="s">
        <v>1113</v>
      </c>
      <c r="P105" s="99"/>
      <c r="Q105" s="99"/>
      <c r="R105" s="99"/>
      <c r="S105" s="99"/>
      <c r="T105" s="99"/>
      <c r="U105" s="99"/>
      <c r="V105" s="99"/>
      <c r="W105" s="99"/>
      <c r="X105" s="99"/>
      <c r="Y105" s="99"/>
      <c r="Z105" s="99"/>
      <c r="AA105" s="99"/>
      <c r="AB105" s="99"/>
      <c r="AC105" s="99"/>
      <c r="AD105" s="99"/>
      <c r="AE105" s="99"/>
      <c r="AF105" s="99"/>
      <c r="AG105" s="99"/>
      <c r="AH105" s="99"/>
    </row>
    <row r="106" spans="3:34">
      <c r="C106" s="3" t="s">
        <v>86</v>
      </c>
      <c r="D106" s="3" t="s">
        <v>186</v>
      </c>
      <c r="E106" s="3" t="s">
        <v>187</v>
      </c>
      <c r="F106" s="3" t="s">
        <v>628</v>
      </c>
      <c r="G106" s="97" t="s">
        <v>524</v>
      </c>
      <c r="H106" s="97" t="s">
        <v>524</v>
      </c>
      <c r="I106" s="97" t="s">
        <v>524</v>
      </c>
      <c r="J106" s="97" t="s">
        <v>524</v>
      </c>
      <c r="K106" s="97" t="s">
        <v>524</v>
      </c>
      <c r="L106" s="97" t="s">
        <v>524</v>
      </c>
      <c r="M106" s="97" t="s">
        <v>524</v>
      </c>
      <c r="N106" s="97" t="s">
        <v>524</v>
      </c>
      <c r="O106" s="361" t="s">
        <v>1115</v>
      </c>
      <c r="P106" s="99"/>
      <c r="Q106" s="99"/>
      <c r="R106" s="99"/>
      <c r="S106" s="99"/>
      <c r="T106" s="99"/>
      <c r="U106" s="99"/>
      <c r="V106" s="99"/>
      <c r="W106" s="99"/>
      <c r="X106" s="99"/>
      <c r="Y106" s="99"/>
      <c r="Z106" s="99"/>
      <c r="AA106" s="99"/>
      <c r="AB106" s="99"/>
      <c r="AC106" s="99"/>
      <c r="AD106" s="99"/>
      <c r="AE106" s="99"/>
      <c r="AF106" s="99"/>
      <c r="AG106" s="99"/>
      <c r="AH106" s="99"/>
    </row>
    <row r="107" spans="3:34">
      <c r="C107" s="3" t="s">
        <v>86</v>
      </c>
      <c r="D107" s="3" t="s">
        <v>188</v>
      </c>
      <c r="E107" s="3" t="s">
        <v>189</v>
      </c>
      <c r="F107" s="3" t="s">
        <v>628</v>
      </c>
      <c r="G107" s="97" t="s">
        <v>524</v>
      </c>
      <c r="H107" s="97" t="s">
        <v>524</v>
      </c>
      <c r="I107" s="97" t="s">
        <v>524</v>
      </c>
      <c r="J107" s="97" t="s">
        <v>524</v>
      </c>
      <c r="K107" s="97" t="s">
        <v>524</v>
      </c>
      <c r="L107" s="97" t="s">
        <v>524</v>
      </c>
      <c r="M107" s="97" t="s">
        <v>524</v>
      </c>
      <c r="N107" s="97" t="s">
        <v>524</v>
      </c>
      <c r="O107" s="361" t="s">
        <v>1114</v>
      </c>
      <c r="P107" s="99"/>
      <c r="Q107" s="99"/>
      <c r="R107" s="99"/>
      <c r="S107" s="99"/>
      <c r="T107" s="99"/>
      <c r="U107" s="99"/>
      <c r="V107" s="99"/>
      <c r="W107" s="99"/>
      <c r="X107" s="99"/>
      <c r="Y107" s="99"/>
      <c r="Z107" s="99"/>
      <c r="AA107" s="99"/>
      <c r="AB107" s="99"/>
      <c r="AC107" s="99"/>
      <c r="AD107" s="99"/>
      <c r="AE107" s="99"/>
      <c r="AF107" s="99"/>
      <c r="AG107" s="99"/>
      <c r="AH107" s="99"/>
    </row>
    <row r="108" spans="3:34">
      <c r="C108" s="3" t="s">
        <v>86</v>
      </c>
      <c r="D108" s="3" t="s">
        <v>190</v>
      </c>
      <c r="E108" s="3" t="s">
        <v>191</v>
      </c>
      <c r="F108" s="3" t="s">
        <v>628</v>
      </c>
      <c r="G108" s="97" t="s">
        <v>524</v>
      </c>
      <c r="H108" s="97" t="s">
        <v>524</v>
      </c>
      <c r="I108" s="97" t="s">
        <v>524</v>
      </c>
      <c r="J108" s="97" t="s">
        <v>524</v>
      </c>
      <c r="K108" s="97" t="s">
        <v>524</v>
      </c>
      <c r="L108" s="97" t="s">
        <v>524</v>
      </c>
      <c r="M108" s="97" t="s">
        <v>524</v>
      </c>
      <c r="N108" s="97" t="s">
        <v>524</v>
      </c>
      <c r="O108" s="361" t="s">
        <v>1113</v>
      </c>
      <c r="P108" s="99"/>
      <c r="Q108" s="99"/>
      <c r="R108" s="99"/>
      <c r="S108" s="99"/>
      <c r="T108" s="99"/>
      <c r="U108" s="99"/>
      <c r="V108" s="99"/>
      <c r="W108" s="99"/>
      <c r="X108" s="99"/>
      <c r="Y108" s="99"/>
      <c r="Z108" s="99"/>
      <c r="AA108" s="99"/>
      <c r="AB108" s="99"/>
      <c r="AC108" s="99"/>
      <c r="AD108" s="99"/>
      <c r="AE108" s="99"/>
      <c r="AF108" s="99"/>
      <c r="AG108" s="99"/>
      <c r="AH108" s="99"/>
    </row>
    <row r="109" spans="3:34">
      <c r="C109" s="3" t="s">
        <v>86</v>
      </c>
      <c r="D109" s="3" t="s">
        <v>192</v>
      </c>
      <c r="E109" s="3" t="s">
        <v>193</v>
      </c>
      <c r="F109" s="3" t="s">
        <v>628</v>
      </c>
      <c r="G109" s="97" t="s">
        <v>524</v>
      </c>
      <c r="H109" s="97" t="s">
        <v>524</v>
      </c>
      <c r="I109" s="97" t="s">
        <v>524</v>
      </c>
      <c r="J109" s="97" t="s">
        <v>524</v>
      </c>
      <c r="K109" s="97" t="s">
        <v>524</v>
      </c>
      <c r="L109" s="97" t="s">
        <v>524</v>
      </c>
      <c r="M109" s="97" t="s">
        <v>524</v>
      </c>
      <c r="N109" s="97" t="s">
        <v>524</v>
      </c>
      <c r="O109" s="361" t="s">
        <v>1113</v>
      </c>
      <c r="P109" s="99"/>
      <c r="Q109" s="99"/>
      <c r="R109" s="99"/>
      <c r="S109" s="99"/>
      <c r="T109" s="99"/>
      <c r="U109" s="99"/>
      <c r="V109" s="99"/>
      <c r="W109" s="99"/>
      <c r="X109" s="99"/>
      <c r="Y109" s="99"/>
      <c r="Z109" s="99"/>
      <c r="AA109" s="99"/>
      <c r="AB109" s="99"/>
      <c r="AC109" s="99"/>
      <c r="AD109" s="99"/>
      <c r="AE109" s="99"/>
      <c r="AF109" s="99"/>
      <c r="AG109" s="99"/>
      <c r="AH109" s="99"/>
    </row>
    <row r="110" spans="3:34">
      <c r="C110" s="3" t="s">
        <v>86</v>
      </c>
      <c r="D110" s="3" t="s">
        <v>194</v>
      </c>
      <c r="E110" s="3" t="s">
        <v>195</v>
      </c>
      <c r="F110" s="3" t="s">
        <v>628</v>
      </c>
      <c r="G110" s="97" t="s">
        <v>524</v>
      </c>
      <c r="H110" s="97" t="s">
        <v>524</v>
      </c>
      <c r="I110" s="97" t="s">
        <v>524</v>
      </c>
      <c r="J110" s="97" t="s">
        <v>524</v>
      </c>
      <c r="K110" s="97" t="s">
        <v>524</v>
      </c>
      <c r="L110" s="97" t="s">
        <v>524</v>
      </c>
      <c r="M110" s="97" t="s">
        <v>524</v>
      </c>
      <c r="N110" s="97" t="s">
        <v>524</v>
      </c>
      <c r="O110" s="361" t="s">
        <v>1113</v>
      </c>
      <c r="P110" s="99"/>
      <c r="Q110" s="99"/>
      <c r="R110" s="99"/>
      <c r="S110" s="99"/>
      <c r="T110" s="99"/>
      <c r="U110" s="99"/>
      <c r="V110" s="99"/>
      <c r="W110" s="99"/>
      <c r="X110" s="99"/>
      <c r="Y110" s="99"/>
      <c r="Z110" s="99"/>
      <c r="AA110" s="99"/>
      <c r="AB110" s="99"/>
      <c r="AC110" s="99"/>
      <c r="AD110" s="99"/>
      <c r="AE110" s="99"/>
      <c r="AF110" s="99"/>
      <c r="AG110" s="99"/>
      <c r="AH110" s="99"/>
    </row>
    <row r="111" spans="3:34">
      <c r="C111" s="3" t="s">
        <v>86</v>
      </c>
      <c r="D111" s="3" t="s">
        <v>196</v>
      </c>
      <c r="E111" s="3" t="s">
        <v>197</v>
      </c>
      <c r="F111" s="3" t="s">
        <v>628</v>
      </c>
      <c r="G111" s="97" t="s">
        <v>524</v>
      </c>
      <c r="H111" s="97" t="s">
        <v>524</v>
      </c>
      <c r="I111" s="97" t="s">
        <v>524</v>
      </c>
      <c r="J111" s="97" t="s">
        <v>524</v>
      </c>
      <c r="K111" s="97" t="s">
        <v>524</v>
      </c>
      <c r="L111" s="97" t="s">
        <v>524</v>
      </c>
      <c r="M111" s="97" t="s">
        <v>524</v>
      </c>
      <c r="N111" s="97" t="s">
        <v>524</v>
      </c>
      <c r="O111" s="361" t="s">
        <v>1113</v>
      </c>
      <c r="P111" s="99"/>
      <c r="Q111" s="99"/>
      <c r="R111" s="99"/>
      <c r="S111" s="99"/>
      <c r="T111" s="99"/>
      <c r="U111" s="99"/>
      <c r="V111" s="99"/>
      <c r="W111" s="99"/>
      <c r="X111" s="99"/>
      <c r="Y111" s="99"/>
      <c r="Z111" s="99"/>
      <c r="AA111" s="99"/>
      <c r="AB111" s="99"/>
      <c r="AC111" s="99"/>
      <c r="AD111" s="99"/>
      <c r="AE111" s="99"/>
      <c r="AF111" s="99"/>
      <c r="AG111" s="99"/>
      <c r="AH111" s="99"/>
    </row>
    <row r="112" spans="3:34">
      <c r="C112" s="3" t="s">
        <v>86</v>
      </c>
      <c r="D112" s="3" t="s">
        <v>198</v>
      </c>
      <c r="E112" s="3" t="s">
        <v>199</v>
      </c>
      <c r="F112" s="3" t="s">
        <v>628</v>
      </c>
      <c r="G112" s="97" t="s">
        <v>524</v>
      </c>
      <c r="H112" s="97" t="s">
        <v>524</v>
      </c>
      <c r="I112" s="97" t="s">
        <v>524</v>
      </c>
      <c r="J112" s="97" t="s">
        <v>524</v>
      </c>
      <c r="K112" s="97" t="s">
        <v>524</v>
      </c>
      <c r="L112" s="97" t="s">
        <v>524</v>
      </c>
      <c r="M112" s="97" t="s">
        <v>524</v>
      </c>
      <c r="N112" s="97" t="s">
        <v>524</v>
      </c>
      <c r="O112" s="361" t="s">
        <v>1113</v>
      </c>
      <c r="P112" s="99"/>
      <c r="Q112" s="99"/>
      <c r="R112" s="99"/>
      <c r="S112" s="99"/>
      <c r="T112" s="99"/>
      <c r="U112" s="99"/>
      <c r="V112" s="99"/>
      <c r="W112" s="99"/>
      <c r="X112" s="99"/>
      <c r="Y112" s="99"/>
      <c r="Z112" s="99"/>
      <c r="AA112" s="99"/>
      <c r="AB112" s="99"/>
      <c r="AC112" s="99"/>
      <c r="AD112" s="99"/>
      <c r="AE112" s="99"/>
      <c r="AF112" s="99"/>
      <c r="AG112" s="99"/>
      <c r="AH112" s="99"/>
    </row>
    <row r="113" spans="3:34">
      <c r="C113" s="3" t="s">
        <v>86</v>
      </c>
      <c r="D113" s="3" t="s">
        <v>200</v>
      </c>
      <c r="E113" s="3" t="s">
        <v>201</v>
      </c>
      <c r="F113" s="3" t="s">
        <v>628</v>
      </c>
      <c r="G113" s="97" t="s">
        <v>524</v>
      </c>
      <c r="H113" s="97" t="s">
        <v>524</v>
      </c>
      <c r="I113" s="97" t="s">
        <v>524</v>
      </c>
      <c r="J113" s="97" t="s">
        <v>524</v>
      </c>
      <c r="K113" s="97" t="s">
        <v>524</v>
      </c>
      <c r="L113" s="97" t="s">
        <v>524</v>
      </c>
      <c r="M113" s="97" t="s">
        <v>524</v>
      </c>
      <c r="N113" s="97" t="s">
        <v>524</v>
      </c>
      <c r="O113" s="361" t="s">
        <v>1113</v>
      </c>
      <c r="P113" s="99"/>
      <c r="Q113" s="99"/>
      <c r="R113" s="99"/>
      <c r="S113" s="99"/>
      <c r="T113" s="99"/>
      <c r="U113" s="99"/>
      <c r="V113" s="99"/>
      <c r="W113" s="99"/>
      <c r="X113" s="99"/>
      <c r="Y113" s="99"/>
      <c r="Z113" s="99"/>
      <c r="AA113" s="99"/>
      <c r="AB113" s="99"/>
      <c r="AC113" s="99"/>
      <c r="AD113" s="99"/>
      <c r="AE113" s="99"/>
      <c r="AF113" s="99"/>
      <c r="AG113" s="99"/>
      <c r="AH113" s="99"/>
    </row>
    <row r="114" spans="3:34">
      <c r="C114" s="3" t="s">
        <v>86</v>
      </c>
      <c r="D114" s="3" t="s">
        <v>202</v>
      </c>
      <c r="E114" s="3" t="s">
        <v>203</v>
      </c>
      <c r="F114" s="3" t="s">
        <v>628</v>
      </c>
      <c r="G114" s="97" t="s">
        <v>524</v>
      </c>
      <c r="H114" s="97" t="s">
        <v>524</v>
      </c>
      <c r="I114" s="97" t="s">
        <v>524</v>
      </c>
      <c r="J114" s="97" t="s">
        <v>524</v>
      </c>
      <c r="K114" s="97" t="s">
        <v>524</v>
      </c>
      <c r="L114" s="97" t="s">
        <v>524</v>
      </c>
      <c r="M114" s="97" t="s">
        <v>524</v>
      </c>
      <c r="N114" s="97" t="s">
        <v>524</v>
      </c>
      <c r="O114" s="361" t="s">
        <v>1113</v>
      </c>
      <c r="P114" s="99"/>
      <c r="Q114" s="99"/>
      <c r="R114" s="99"/>
      <c r="S114" s="99"/>
      <c r="T114" s="99"/>
      <c r="U114" s="99"/>
      <c r="V114" s="99"/>
      <c r="W114" s="99"/>
      <c r="X114" s="99"/>
      <c r="Y114" s="99"/>
      <c r="Z114" s="99"/>
      <c r="AA114" s="99"/>
      <c r="AB114" s="99"/>
      <c r="AC114" s="99"/>
      <c r="AD114" s="99"/>
      <c r="AE114" s="99"/>
      <c r="AF114" s="99"/>
      <c r="AG114" s="99"/>
      <c r="AH114" s="99"/>
    </row>
    <row r="115" spans="3:34">
      <c r="C115" s="3" t="s">
        <v>86</v>
      </c>
      <c r="D115" s="3" t="s">
        <v>204</v>
      </c>
      <c r="E115" s="3" t="s">
        <v>205</v>
      </c>
      <c r="F115" s="3" t="s">
        <v>628</v>
      </c>
      <c r="G115" s="97" t="s">
        <v>524</v>
      </c>
      <c r="H115" s="97" t="s">
        <v>524</v>
      </c>
      <c r="I115" s="97" t="s">
        <v>524</v>
      </c>
      <c r="J115" s="97" t="s">
        <v>524</v>
      </c>
      <c r="K115" s="97" t="s">
        <v>524</v>
      </c>
      <c r="L115" s="97" t="s">
        <v>524</v>
      </c>
      <c r="M115" s="97" t="s">
        <v>524</v>
      </c>
      <c r="N115" s="97" t="s">
        <v>524</v>
      </c>
      <c r="O115" s="361" t="s">
        <v>1113</v>
      </c>
      <c r="P115" s="99"/>
      <c r="Q115" s="99"/>
      <c r="R115" s="99"/>
      <c r="S115" s="99"/>
      <c r="T115" s="99"/>
      <c r="U115" s="99"/>
      <c r="V115" s="99"/>
      <c r="W115" s="99"/>
      <c r="X115" s="99"/>
      <c r="Y115" s="99"/>
      <c r="Z115" s="99"/>
      <c r="AA115" s="99"/>
      <c r="AB115" s="99"/>
      <c r="AC115" s="99"/>
      <c r="AD115" s="99"/>
      <c r="AE115" s="99"/>
      <c r="AF115" s="99"/>
      <c r="AG115" s="99"/>
      <c r="AH115" s="99"/>
    </row>
    <row r="116" spans="3:34">
      <c r="C116" s="3" t="s">
        <v>86</v>
      </c>
      <c r="D116" s="3" t="s">
        <v>206</v>
      </c>
      <c r="E116" s="3" t="s">
        <v>207</v>
      </c>
      <c r="F116" s="3" t="s">
        <v>628</v>
      </c>
      <c r="G116" s="97" t="s">
        <v>524</v>
      </c>
      <c r="H116" s="97" t="s">
        <v>524</v>
      </c>
      <c r="I116" s="97" t="s">
        <v>524</v>
      </c>
      <c r="J116" s="97" t="s">
        <v>524</v>
      </c>
      <c r="K116" s="97" t="s">
        <v>524</v>
      </c>
      <c r="L116" s="97" t="s">
        <v>524</v>
      </c>
      <c r="M116" s="97" t="s">
        <v>524</v>
      </c>
      <c r="N116" s="97" t="s">
        <v>524</v>
      </c>
      <c r="O116" s="361" t="s">
        <v>1113</v>
      </c>
      <c r="P116" s="99"/>
      <c r="Q116" s="99"/>
      <c r="R116" s="99"/>
      <c r="S116" s="99"/>
      <c r="T116" s="99"/>
      <c r="U116" s="99"/>
      <c r="V116" s="99"/>
      <c r="W116" s="99"/>
      <c r="X116" s="99"/>
      <c r="Y116" s="99"/>
      <c r="Z116" s="99"/>
      <c r="AA116" s="99"/>
      <c r="AB116" s="99"/>
      <c r="AC116" s="99"/>
      <c r="AD116" s="99"/>
      <c r="AE116" s="99"/>
      <c r="AF116" s="99"/>
      <c r="AG116" s="99"/>
      <c r="AH116" s="99"/>
    </row>
    <row r="117" spans="3:34">
      <c r="C117" s="3" t="s">
        <v>86</v>
      </c>
      <c r="D117" s="3" t="s">
        <v>208</v>
      </c>
      <c r="E117" s="3" t="s">
        <v>209</v>
      </c>
      <c r="F117" s="3" t="s">
        <v>628</v>
      </c>
      <c r="G117" s="97" t="s">
        <v>524</v>
      </c>
      <c r="H117" s="97" t="s">
        <v>524</v>
      </c>
      <c r="I117" s="97" t="s">
        <v>524</v>
      </c>
      <c r="J117" s="97" t="s">
        <v>524</v>
      </c>
      <c r="K117" s="97" t="s">
        <v>524</v>
      </c>
      <c r="L117" s="97" t="s">
        <v>524</v>
      </c>
      <c r="M117" s="97" t="s">
        <v>524</v>
      </c>
      <c r="N117" s="97" t="s">
        <v>524</v>
      </c>
      <c r="O117" s="361" t="s">
        <v>1113</v>
      </c>
      <c r="P117" s="99"/>
      <c r="Q117" s="99"/>
      <c r="R117" s="99"/>
      <c r="S117" s="99"/>
      <c r="T117" s="99"/>
      <c r="U117" s="99"/>
      <c r="V117" s="99"/>
      <c r="W117" s="99"/>
      <c r="X117" s="99"/>
      <c r="Y117" s="99"/>
      <c r="Z117" s="99"/>
      <c r="AA117" s="99"/>
      <c r="AB117" s="99"/>
      <c r="AC117" s="99"/>
      <c r="AD117" s="99"/>
      <c r="AE117" s="99"/>
      <c r="AF117" s="99"/>
      <c r="AG117" s="99"/>
      <c r="AH117" s="99"/>
    </row>
    <row r="118" spans="3:34">
      <c r="C118" s="3" t="s">
        <v>86</v>
      </c>
      <c r="D118" s="3" t="s">
        <v>210</v>
      </c>
      <c r="E118" s="3" t="s">
        <v>211</v>
      </c>
      <c r="F118" s="3" t="s">
        <v>628</v>
      </c>
      <c r="G118" s="97" t="s">
        <v>524</v>
      </c>
      <c r="H118" s="97" t="s">
        <v>524</v>
      </c>
      <c r="I118" s="97" t="s">
        <v>524</v>
      </c>
      <c r="J118" s="97" t="s">
        <v>524</v>
      </c>
      <c r="K118" s="97" t="s">
        <v>524</v>
      </c>
      <c r="L118" s="97" t="s">
        <v>524</v>
      </c>
      <c r="M118" s="97" t="s">
        <v>524</v>
      </c>
      <c r="N118" s="97" t="s">
        <v>524</v>
      </c>
      <c r="O118" s="361" t="s">
        <v>1113</v>
      </c>
      <c r="P118" s="99"/>
      <c r="Q118" s="99"/>
      <c r="R118" s="99"/>
      <c r="S118" s="99"/>
      <c r="T118" s="99"/>
      <c r="U118" s="99"/>
      <c r="V118" s="99"/>
      <c r="W118" s="99"/>
      <c r="X118" s="99"/>
      <c r="Y118" s="99"/>
      <c r="Z118" s="99"/>
      <c r="AA118" s="99"/>
      <c r="AB118" s="99"/>
      <c r="AC118" s="99"/>
      <c r="AD118" s="99"/>
      <c r="AE118" s="99"/>
      <c r="AF118" s="99"/>
      <c r="AG118" s="99"/>
      <c r="AH118" s="99"/>
    </row>
    <row r="119" spans="3:34">
      <c r="C119" s="3" t="s">
        <v>86</v>
      </c>
      <c r="D119" s="3" t="s">
        <v>212</v>
      </c>
      <c r="E119" s="3" t="s">
        <v>213</v>
      </c>
      <c r="F119" s="3" t="s">
        <v>628</v>
      </c>
      <c r="G119" s="97" t="s">
        <v>524</v>
      </c>
      <c r="H119" s="97" t="s">
        <v>524</v>
      </c>
      <c r="I119" s="97" t="s">
        <v>524</v>
      </c>
      <c r="J119" s="97" t="s">
        <v>524</v>
      </c>
      <c r="K119" s="97" t="s">
        <v>524</v>
      </c>
      <c r="L119" s="97" t="s">
        <v>524</v>
      </c>
      <c r="M119" s="97" t="s">
        <v>524</v>
      </c>
      <c r="N119" s="97" t="s">
        <v>524</v>
      </c>
      <c r="O119" s="361" t="s">
        <v>1113</v>
      </c>
      <c r="P119" s="99"/>
      <c r="Q119" s="99"/>
      <c r="R119" s="99"/>
      <c r="S119" s="99"/>
      <c r="T119" s="99"/>
      <c r="U119" s="99"/>
      <c r="V119" s="99"/>
      <c r="W119" s="99"/>
      <c r="X119" s="99"/>
      <c r="Y119" s="99"/>
      <c r="Z119" s="99"/>
      <c r="AA119" s="99"/>
      <c r="AB119" s="99"/>
      <c r="AC119" s="99"/>
      <c r="AD119" s="99"/>
      <c r="AE119" s="99"/>
      <c r="AF119" s="99"/>
      <c r="AG119" s="99"/>
      <c r="AH119" s="99"/>
    </row>
    <row r="120" spans="3:34">
      <c r="C120" s="3" t="s">
        <v>86</v>
      </c>
      <c r="D120" s="3" t="s">
        <v>214</v>
      </c>
      <c r="E120" s="3" t="s">
        <v>215</v>
      </c>
      <c r="F120" s="3" t="s">
        <v>628</v>
      </c>
      <c r="G120" s="97" t="s">
        <v>524</v>
      </c>
      <c r="H120" s="97" t="s">
        <v>524</v>
      </c>
      <c r="I120" s="97" t="s">
        <v>524</v>
      </c>
      <c r="J120" s="97" t="s">
        <v>524</v>
      </c>
      <c r="K120" s="97" t="s">
        <v>524</v>
      </c>
      <c r="L120" s="97" t="s">
        <v>524</v>
      </c>
      <c r="M120" s="97" t="s">
        <v>524</v>
      </c>
      <c r="N120" s="97" t="s">
        <v>524</v>
      </c>
      <c r="O120" s="361" t="s">
        <v>1115</v>
      </c>
      <c r="P120" s="99"/>
      <c r="Q120" s="99"/>
      <c r="R120" s="99"/>
      <c r="S120" s="99"/>
      <c r="T120" s="99"/>
      <c r="U120" s="99"/>
      <c r="V120" s="99"/>
      <c r="W120" s="99"/>
      <c r="X120" s="99"/>
      <c r="Y120" s="99"/>
      <c r="Z120" s="99"/>
      <c r="AA120" s="99"/>
      <c r="AB120" s="99"/>
      <c r="AC120" s="99"/>
      <c r="AD120" s="99"/>
      <c r="AE120" s="99"/>
      <c r="AF120" s="99"/>
      <c r="AG120" s="99"/>
      <c r="AH120" s="99"/>
    </row>
    <row r="121" spans="3:34">
      <c r="C121" s="3" t="s">
        <v>86</v>
      </c>
      <c r="D121" s="3" t="s">
        <v>216</v>
      </c>
      <c r="E121" s="3" t="s">
        <v>217</v>
      </c>
      <c r="F121" s="3" t="s">
        <v>628</v>
      </c>
      <c r="G121" s="97" t="s">
        <v>524</v>
      </c>
      <c r="H121" s="97" t="s">
        <v>524</v>
      </c>
      <c r="I121" s="97" t="s">
        <v>524</v>
      </c>
      <c r="J121" s="97" t="s">
        <v>524</v>
      </c>
      <c r="K121" s="97" t="s">
        <v>524</v>
      </c>
      <c r="L121" s="97" t="s">
        <v>524</v>
      </c>
      <c r="M121" s="97" t="s">
        <v>524</v>
      </c>
      <c r="N121" s="97" t="s">
        <v>524</v>
      </c>
      <c r="O121" s="361" t="s">
        <v>1113</v>
      </c>
      <c r="P121" s="99"/>
      <c r="Q121" s="99"/>
      <c r="R121" s="99"/>
      <c r="S121" s="99"/>
      <c r="T121" s="99"/>
      <c r="U121" s="99"/>
      <c r="V121" s="99"/>
      <c r="W121" s="99"/>
      <c r="X121" s="99"/>
      <c r="Y121" s="99"/>
      <c r="Z121" s="99"/>
      <c r="AA121" s="99"/>
      <c r="AB121" s="99"/>
      <c r="AC121" s="99"/>
      <c r="AD121" s="99"/>
      <c r="AE121" s="99"/>
      <c r="AF121" s="99"/>
      <c r="AG121" s="99"/>
      <c r="AH121" s="99"/>
    </row>
    <row r="122" spans="3:34">
      <c r="C122" s="3" t="s">
        <v>86</v>
      </c>
      <c r="D122" s="3" t="s">
        <v>218</v>
      </c>
      <c r="E122" s="3" t="s">
        <v>219</v>
      </c>
      <c r="F122" s="3" t="s">
        <v>628</v>
      </c>
      <c r="G122" s="97" t="s">
        <v>524</v>
      </c>
      <c r="H122" s="97" t="s">
        <v>524</v>
      </c>
      <c r="I122" s="97" t="s">
        <v>524</v>
      </c>
      <c r="J122" s="97" t="s">
        <v>524</v>
      </c>
      <c r="K122" s="97" t="s">
        <v>524</v>
      </c>
      <c r="L122" s="97" t="s">
        <v>524</v>
      </c>
      <c r="M122" s="97" t="s">
        <v>524</v>
      </c>
      <c r="N122" s="97" t="s">
        <v>524</v>
      </c>
      <c r="O122" s="361" t="s">
        <v>1113</v>
      </c>
      <c r="P122" s="99"/>
      <c r="Q122" s="99"/>
      <c r="R122" s="99"/>
      <c r="S122" s="99"/>
      <c r="T122" s="99"/>
      <c r="U122" s="99"/>
      <c r="V122" s="99"/>
      <c r="W122" s="99"/>
      <c r="X122" s="99"/>
      <c r="Y122" s="99"/>
      <c r="Z122" s="99"/>
      <c r="AA122" s="99"/>
      <c r="AB122" s="99"/>
      <c r="AC122" s="99"/>
      <c r="AD122" s="99"/>
      <c r="AE122" s="99"/>
      <c r="AF122" s="99"/>
      <c r="AG122" s="99"/>
      <c r="AH122" s="99"/>
    </row>
    <row r="123" spans="3:34">
      <c r="C123" s="3" t="s">
        <v>86</v>
      </c>
      <c r="D123" s="3" t="s">
        <v>220</v>
      </c>
      <c r="E123" s="3" t="s">
        <v>221</v>
      </c>
      <c r="F123" s="3" t="s">
        <v>628</v>
      </c>
      <c r="G123" s="97" t="s">
        <v>524</v>
      </c>
      <c r="H123" s="97" t="s">
        <v>524</v>
      </c>
      <c r="I123" s="97" t="s">
        <v>524</v>
      </c>
      <c r="J123" s="97" t="s">
        <v>524</v>
      </c>
      <c r="K123" s="97" t="s">
        <v>524</v>
      </c>
      <c r="L123" s="97" t="s">
        <v>524</v>
      </c>
      <c r="M123" s="97" t="s">
        <v>524</v>
      </c>
      <c r="N123" s="97" t="s">
        <v>524</v>
      </c>
      <c r="O123" s="361" t="s">
        <v>1113</v>
      </c>
      <c r="P123" s="99"/>
      <c r="Q123" s="99"/>
      <c r="R123" s="99"/>
      <c r="S123" s="99"/>
      <c r="T123" s="99"/>
      <c r="U123" s="99"/>
      <c r="V123" s="99"/>
      <c r="W123" s="99"/>
      <c r="X123" s="99"/>
      <c r="Y123" s="99"/>
      <c r="Z123" s="99"/>
      <c r="AA123" s="99"/>
      <c r="AB123" s="99"/>
      <c r="AC123" s="99"/>
      <c r="AD123" s="99"/>
      <c r="AE123" s="99"/>
      <c r="AF123" s="99"/>
      <c r="AG123" s="99"/>
      <c r="AH123" s="99"/>
    </row>
    <row r="124" spans="3:34">
      <c r="C124" s="3" t="s">
        <v>86</v>
      </c>
      <c r="D124" s="3" t="s">
        <v>222</v>
      </c>
      <c r="E124" s="3" t="s">
        <v>223</v>
      </c>
      <c r="F124" s="3" t="s">
        <v>628</v>
      </c>
      <c r="G124" s="97" t="s">
        <v>524</v>
      </c>
      <c r="H124" s="97" t="s">
        <v>524</v>
      </c>
      <c r="I124" s="97" t="s">
        <v>524</v>
      </c>
      <c r="J124" s="97" t="s">
        <v>524</v>
      </c>
      <c r="K124" s="97" t="s">
        <v>524</v>
      </c>
      <c r="L124" s="97" t="s">
        <v>524</v>
      </c>
      <c r="M124" s="97" t="s">
        <v>524</v>
      </c>
      <c r="N124" s="97" t="s">
        <v>524</v>
      </c>
      <c r="O124" s="361" t="s">
        <v>1115</v>
      </c>
      <c r="P124" s="99"/>
      <c r="Q124" s="99"/>
      <c r="R124" s="99"/>
      <c r="S124" s="99"/>
      <c r="T124" s="99"/>
      <c r="U124" s="99"/>
      <c r="V124" s="99"/>
      <c r="W124" s="99"/>
      <c r="X124" s="99"/>
      <c r="Y124" s="99"/>
      <c r="Z124" s="99"/>
      <c r="AA124" s="99"/>
      <c r="AB124" s="99"/>
      <c r="AC124" s="99"/>
      <c r="AD124" s="99"/>
      <c r="AE124" s="99"/>
      <c r="AF124" s="99"/>
      <c r="AG124" s="99"/>
      <c r="AH124" s="99"/>
    </row>
    <row r="125" spans="3:34">
      <c r="C125" s="3" t="s">
        <v>86</v>
      </c>
      <c r="D125" s="3" t="s">
        <v>224</v>
      </c>
      <c r="E125" s="3" t="s">
        <v>225</v>
      </c>
      <c r="F125" s="3" t="s">
        <v>628</v>
      </c>
      <c r="G125" s="97" t="s">
        <v>524</v>
      </c>
      <c r="H125" s="97" t="s">
        <v>524</v>
      </c>
      <c r="I125" s="97" t="s">
        <v>524</v>
      </c>
      <c r="J125" s="97" t="s">
        <v>524</v>
      </c>
      <c r="K125" s="97" t="s">
        <v>524</v>
      </c>
      <c r="L125" s="97" t="s">
        <v>524</v>
      </c>
      <c r="M125" s="97" t="s">
        <v>524</v>
      </c>
      <c r="N125" s="97" t="s">
        <v>524</v>
      </c>
      <c r="O125" s="361" t="s">
        <v>1113</v>
      </c>
      <c r="P125" s="99"/>
      <c r="Q125" s="99"/>
      <c r="R125" s="99"/>
      <c r="S125" s="99"/>
      <c r="T125" s="99"/>
      <c r="U125" s="99"/>
      <c r="V125" s="99"/>
      <c r="W125" s="99"/>
      <c r="X125" s="99"/>
      <c r="Y125" s="99"/>
      <c r="Z125" s="99"/>
      <c r="AA125" s="99"/>
      <c r="AB125" s="99"/>
      <c r="AC125" s="99"/>
      <c r="AD125" s="99"/>
      <c r="AE125" s="99"/>
      <c r="AF125" s="99"/>
      <c r="AG125" s="99"/>
      <c r="AH125" s="99"/>
    </row>
    <row r="126" spans="3:34">
      <c r="C126" s="3" t="s">
        <v>88</v>
      </c>
      <c r="D126" s="3" t="s">
        <v>226</v>
      </c>
      <c r="E126" s="3" t="s">
        <v>227</v>
      </c>
      <c r="F126" s="3" t="s">
        <v>628</v>
      </c>
      <c r="G126" s="97" t="s">
        <v>524</v>
      </c>
      <c r="H126" s="97" t="s">
        <v>524</v>
      </c>
      <c r="I126" s="97" t="s">
        <v>524</v>
      </c>
      <c r="J126" s="97" t="s">
        <v>524</v>
      </c>
      <c r="K126" s="97" t="s">
        <v>524</v>
      </c>
      <c r="L126" s="97" t="s">
        <v>524</v>
      </c>
      <c r="M126" s="97" t="s">
        <v>524</v>
      </c>
      <c r="N126" s="97" t="s">
        <v>524</v>
      </c>
      <c r="O126" s="361" t="s">
        <v>1113</v>
      </c>
      <c r="P126" s="99"/>
      <c r="Q126" s="99"/>
      <c r="R126" s="99"/>
      <c r="S126" s="99"/>
      <c r="T126" s="99"/>
      <c r="U126" s="99"/>
      <c r="V126" s="99"/>
      <c r="W126" s="99"/>
      <c r="X126" s="99"/>
      <c r="Y126" s="99"/>
      <c r="Z126" s="99"/>
      <c r="AA126" s="99"/>
      <c r="AB126" s="99"/>
      <c r="AC126" s="99"/>
      <c r="AD126" s="99"/>
      <c r="AE126" s="99"/>
      <c r="AF126" s="99"/>
      <c r="AG126" s="99"/>
      <c r="AH126" s="99"/>
    </row>
    <row r="127" spans="3:34">
      <c r="C127" s="3" t="s">
        <v>88</v>
      </c>
      <c r="D127" s="3" t="s">
        <v>228</v>
      </c>
      <c r="E127" s="3" t="s">
        <v>229</v>
      </c>
      <c r="F127" s="3" t="s">
        <v>628</v>
      </c>
      <c r="G127" s="97" t="s">
        <v>524</v>
      </c>
      <c r="H127" s="97" t="s">
        <v>524</v>
      </c>
      <c r="I127" s="97" t="s">
        <v>524</v>
      </c>
      <c r="J127" s="97" t="s">
        <v>524</v>
      </c>
      <c r="K127" s="97" t="s">
        <v>524</v>
      </c>
      <c r="L127" s="97" t="s">
        <v>524</v>
      </c>
      <c r="M127" s="97" t="s">
        <v>524</v>
      </c>
      <c r="N127" s="97" t="s">
        <v>524</v>
      </c>
      <c r="O127" s="361" t="s">
        <v>1113</v>
      </c>
      <c r="P127" s="99"/>
      <c r="Q127" s="99"/>
      <c r="R127" s="99"/>
      <c r="S127" s="99"/>
      <c r="T127" s="99"/>
      <c r="U127" s="99"/>
      <c r="V127" s="99"/>
      <c r="W127" s="99"/>
      <c r="X127" s="99"/>
      <c r="Y127" s="99"/>
      <c r="Z127" s="99"/>
      <c r="AA127" s="99"/>
      <c r="AB127" s="99"/>
      <c r="AC127" s="99"/>
      <c r="AD127" s="99"/>
      <c r="AE127" s="99"/>
      <c r="AF127" s="99"/>
      <c r="AG127" s="99"/>
      <c r="AH127" s="99"/>
    </row>
    <row r="128" spans="3:34">
      <c r="C128" s="3" t="s">
        <v>88</v>
      </c>
      <c r="D128" s="3" t="s">
        <v>230</v>
      </c>
      <c r="E128" s="3" t="s">
        <v>231</v>
      </c>
      <c r="F128" s="3" t="s">
        <v>628</v>
      </c>
      <c r="G128" s="97" t="s">
        <v>524</v>
      </c>
      <c r="H128" s="97" t="s">
        <v>524</v>
      </c>
      <c r="I128" s="97" t="s">
        <v>524</v>
      </c>
      <c r="J128" s="97" t="s">
        <v>524</v>
      </c>
      <c r="K128" s="97" t="s">
        <v>524</v>
      </c>
      <c r="L128" s="97" t="s">
        <v>524</v>
      </c>
      <c r="M128" s="97" t="s">
        <v>524</v>
      </c>
      <c r="N128" s="97" t="s">
        <v>524</v>
      </c>
      <c r="O128" s="361" t="s">
        <v>1115</v>
      </c>
      <c r="P128" s="99"/>
      <c r="Q128" s="99"/>
      <c r="R128" s="99"/>
      <c r="S128" s="99"/>
      <c r="T128" s="99"/>
      <c r="U128" s="99"/>
      <c r="V128" s="99"/>
      <c r="W128" s="99"/>
      <c r="X128" s="99"/>
      <c r="Y128" s="99"/>
      <c r="Z128" s="99"/>
      <c r="AA128" s="99"/>
      <c r="AB128" s="99"/>
      <c r="AC128" s="99"/>
      <c r="AD128" s="99"/>
      <c r="AE128" s="99"/>
      <c r="AF128" s="99"/>
      <c r="AG128" s="99"/>
      <c r="AH128" s="99"/>
    </row>
    <row r="129" spans="3:34">
      <c r="C129" s="3" t="s">
        <v>88</v>
      </c>
      <c r="D129" s="3" t="s">
        <v>232</v>
      </c>
      <c r="E129" s="3" t="s">
        <v>233</v>
      </c>
      <c r="F129" s="3" t="s">
        <v>628</v>
      </c>
      <c r="G129" s="97" t="s">
        <v>524</v>
      </c>
      <c r="H129" s="97" t="s">
        <v>524</v>
      </c>
      <c r="I129" s="97" t="s">
        <v>524</v>
      </c>
      <c r="J129" s="97" t="s">
        <v>524</v>
      </c>
      <c r="K129" s="97" t="s">
        <v>524</v>
      </c>
      <c r="L129" s="97" t="s">
        <v>524</v>
      </c>
      <c r="M129" s="97" t="s">
        <v>524</v>
      </c>
      <c r="N129" s="97" t="s">
        <v>524</v>
      </c>
      <c r="O129" s="361" t="s">
        <v>1113</v>
      </c>
      <c r="P129" s="99"/>
      <c r="Q129" s="99"/>
      <c r="R129" s="99"/>
      <c r="S129" s="99"/>
      <c r="T129" s="99"/>
      <c r="U129" s="99"/>
      <c r="V129" s="99"/>
      <c r="W129" s="99"/>
      <c r="X129" s="99"/>
      <c r="Y129" s="99"/>
      <c r="Z129" s="99"/>
      <c r="AA129" s="99"/>
      <c r="AB129" s="99"/>
      <c r="AC129" s="99"/>
      <c r="AD129" s="99"/>
      <c r="AE129" s="99"/>
      <c r="AF129" s="99"/>
      <c r="AG129" s="99"/>
      <c r="AH129" s="99"/>
    </row>
    <row r="130" spans="3:34">
      <c r="C130" s="3" t="s">
        <v>88</v>
      </c>
      <c r="D130" s="3" t="s">
        <v>234</v>
      </c>
      <c r="E130" s="3" t="s">
        <v>235</v>
      </c>
      <c r="F130" s="3" t="s">
        <v>628</v>
      </c>
      <c r="G130" s="97" t="s">
        <v>524</v>
      </c>
      <c r="H130" s="97" t="s">
        <v>524</v>
      </c>
      <c r="I130" s="97" t="s">
        <v>524</v>
      </c>
      <c r="J130" s="97" t="s">
        <v>524</v>
      </c>
      <c r="K130" s="97" t="s">
        <v>524</v>
      </c>
      <c r="L130" s="97" t="s">
        <v>524</v>
      </c>
      <c r="M130" s="97" t="s">
        <v>524</v>
      </c>
      <c r="N130" s="97" t="s">
        <v>524</v>
      </c>
      <c r="O130" s="361" t="s">
        <v>1115</v>
      </c>
      <c r="P130" s="99"/>
      <c r="Q130" s="99"/>
      <c r="R130" s="99"/>
      <c r="S130" s="99"/>
      <c r="T130" s="99"/>
      <c r="U130" s="99"/>
      <c r="V130" s="99"/>
      <c r="W130" s="99"/>
      <c r="X130" s="99"/>
      <c r="Y130" s="99"/>
      <c r="Z130" s="99"/>
      <c r="AA130" s="99"/>
      <c r="AB130" s="99"/>
      <c r="AC130" s="99"/>
      <c r="AD130" s="99"/>
      <c r="AE130" s="99"/>
      <c r="AF130" s="99"/>
      <c r="AG130" s="99"/>
      <c r="AH130" s="99"/>
    </row>
    <row r="131" spans="3:34">
      <c r="C131" s="3" t="s">
        <v>88</v>
      </c>
      <c r="D131" s="3" t="s">
        <v>236</v>
      </c>
      <c r="E131" s="3" t="s">
        <v>237</v>
      </c>
      <c r="F131" s="3" t="s">
        <v>628</v>
      </c>
      <c r="G131" s="97" t="s">
        <v>524</v>
      </c>
      <c r="H131" s="97" t="s">
        <v>524</v>
      </c>
      <c r="I131" s="97" t="s">
        <v>524</v>
      </c>
      <c r="J131" s="97" t="s">
        <v>524</v>
      </c>
      <c r="K131" s="97" t="s">
        <v>524</v>
      </c>
      <c r="L131" s="97" t="s">
        <v>524</v>
      </c>
      <c r="M131" s="97" t="s">
        <v>524</v>
      </c>
      <c r="N131" s="97" t="s">
        <v>524</v>
      </c>
      <c r="O131" s="361" t="s">
        <v>1113</v>
      </c>
      <c r="P131" s="99"/>
      <c r="Q131" s="99"/>
      <c r="R131" s="99"/>
      <c r="S131" s="99"/>
      <c r="T131" s="99"/>
      <c r="U131" s="99"/>
      <c r="V131" s="99"/>
      <c r="W131" s="99"/>
      <c r="X131" s="99"/>
      <c r="Y131" s="99"/>
      <c r="Z131" s="99"/>
      <c r="AA131" s="99"/>
      <c r="AB131" s="99"/>
      <c r="AC131" s="99"/>
      <c r="AD131" s="99"/>
      <c r="AE131" s="99"/>
      <c r="AF131" s="99"/>
      <c r="AG131" s="99"/>
      <c r="AH131" s="99"/>
    </row>
    <row r="132" spans="3:34">
      <c r="C132" s="3" t="s">
        <v>88</v>
      </c>
      <c r="D132" s="3" t="s">
        <v>238</v>
      </c>
      <c r="E132" s="3" t="s">
        <v>239</v>
      </c>
      <c r="F132" s="3" t="s">
        <v>628</v>
      </c>
      <c r="G132" s="97" t="s">
        <v>524</v>
      </c>
      <c r="H132" s="97" t="s">
        <v>524</v>
      </c>
      <c r="I132" s="97" t="s">
        <v>524</v>
      </c>
      <c r="J132" s="97" t="s">
        <v>524</v>
      </c>
      <c r="K132" s="97" t="s">
        <v>524</v>
      </c>
      <c r="L132" s="97" t="s">
        <v>524</v>
      </c>
      <c r="M132" s="97" t="s">
        <v>524</v>
      </c>
      <c r="N132" s="97" t="s">
        <v>524</v>
      </c>
      <c r="O132" s="361" t="s">
        <v>1115</v>
      </c>
      <c r="P132" s="99"/>
      <c r="Q132" s="99"/>
      <c r="R132" s="99"/>
      <c r="S132" s="99"/>
      <c r="T132" s="99"/>
      <c r="U132" s="99"/>
      <c r="V132" s="99"/>
      <c r="W132" s="99"/>
      <c r="X132" s="99"/>
      <c r="Y132" s="99"/>
      <c r="Z132" s="99"/>
      <c r="AA132" s="99"/>
      <c r="AB132" s="99"/>
      <c r="AC132" s="99"/>
      <c r="AD132" s="99"/>
      <c r="AE132" s="99"/>
      <c r="AF132" s="99"/>
      <c r="AG132" s="99"/>
      <c r="AH132" s="99"/>
    </row>
    <row r="133" spans="3:34">
      <c r="C133" s="3" t="s">
        <v>88</v>
      </c>
      <c r="D133" s="3" t="s">
        <v>240</v>
      </c>
      <c r="E133" s="3" t="s">
        <v>241</v>
      </c>
      <c r="F133" s="3" t="s">
        <v>628</v>
      </c>
      <c r="G133" s="97" t="s">
        <v>524</v>
      </c>
      <c r="H133" s="97" t="s">
        <v>524</v>
      </c>
      <c r="I133" s="97" t="s">
        <v>524</v>
      </c>
      <c r="J133" s="97" t="s">
        <v>524</v>
      </c>
      <c r="K133" s="97" t="s">
        <v>524</v>
      </c>
      <c r="L133" s="97" t="s">
        <v>524</v>
      </c>
      <c r="M133" s="97" t="s">
        <v>524</v>
      </c>
      <c r="N133" s="97" t="s">
        <v>524</v>
      </c>
      <c r="O133" s="361" t="s">
        <v>1115</v>
      </c>
      <c r="P133" s="99"/>
      <c r="Q133" s="99"/>
      <c r="R133" s="99"/>
      <c r="S133" s="99"/>
      <c r="T133" s="99"/>
      <c r="U133" s="99"/>
      <c r="V133" s="99"/>
      <c r="W133" s="99"/>
      <c r="X133" s="99"/>
      <c r="Y133" s="99"/>
      <c r="Z133" s="99"/>
      <c r="AA133" s="99"/>
      <c r="AB133" s="99"/>
      <c r="AC133" s="99"/>
      <c r="AD133" s="99"/>
      <c r="AE133" s="99"/>
      <c r="AF133" s="99"/>
      <c r="AG133" s="99"/>
      <c r="AH133" s="99"/>
    </row>
    <row r="134" spans="3:34">
      <c r="C134" s="3" t="s">
        <v>88</v>
      </c>
      <c r="D134" s="3" t="s">
        <v>242</v>
      </c>
      <c r="E134" s="3" t="s">
        <v>243</v>
      </c>
      <c r="F134" s="3" t="s">
        <v>628</v>
      </c>
      <c r="G134" s="97" t="s">
        <v>524</v>
      </c>
      <c r="H134" s="97" t="s">
        <v>524</v>
      </c>
      <c r="I134" s="97" t="s">
        <v>524</v>
      </c>
      <c r="J134" s="97" t="s">
        <v>524</v>
      </c>
      <c r="K134" s="97" t="s">
        <v>524</v>
      </c>
      <c r="L134" s="97" t="s">
        <v>524</v>
      </c>
      <c r="M134" s="97" t="s">
        <v>524</v>
      </c>
      <c r="N134" s="97" t="s">
        <v>524</v>
      </c>
      <c r="O134" s="361" t="s">
        <v>1115</v>
      </c>
      <c r="P134" s="99"/>
      <c r="Q134" s="99"/>
      <c r="R134" s="99"/>
      <c r="S134" s="99"/>
      <c r="T134" s="99"/>
      <c r="U134" s="99"/>
      <c r="V134" s="99"/>
      <c r="W134" s="99"/>
      <c r="X134" s="99"/>
      <c r="Y134" s="99"/>
      <c r="Z134" s="99"/>
      <c r="AA134" s="99"/>
      <c r="AB134" s="99"/>
      <c r="AC134" s="99"/>
      <c r="AD134" s="99"/>
      <c r="AE134" s="99"/>
      <c r="AF134" s="99"/>
      <c r="AG134" s="99"/>
      <c r="AH134" s="99"/>
    </row>
    <row r="135" spans="3:34">
      <c r="C135" s="3" t="s">
        <v>88</v>
      </c>
      <c r="D135" s="3" t="s">
        <v>244</v>
      </c>
      <c r="E135" s="3" t="s">
        <v>245</v>
      </c>
      <c r="F135" s="3" t="s">
        <v>628</v>
      </c>
      <c r="G135" s="97" t="s">
        <v>524</v>
      </c>
      <c r="H135" s="97" t="s">
        <v>524</v>
      </c>
      <c r="I135" s="97" t="s">
        <v>524</v>
      </c>
      <c r="J135" s="97" t="s">
        <v>524</v>
      </c>
      <c r="K135" s="97" t="s">
        <v>524</v>
      </c>
      <c r="L135" s="97" t="s">
        <v>524</v>
      </c>
      <c r="M135" s="97" t="s">
        <v>524</v>
      </c>
      <c r="N135" s="97" t="s">
        <v>524</v>
      </c>
      <c r="O135" s="361" t="s">
        <v>1115</v>
      </c>
      <c r="P135" s="99"/>
      <c r="Q135" s="99"/>
      <c r="R135" s="99"/>
      <c r="S135" s="99"/>
      <c r="T135" s="99"/>
      <c r="U135" s="99"/>
      <c r="V135" s="99"/>
      <c r="W135" s="99"/>
      <c r="X135" s="99"/>
      <c r="Y135" s="99"/>
      <c r="Z135" s="99"/>
      <c r="AA135" s="99"/>
      <c r="AB135" s="99"/>
      <c r="AC135" s="99"/>
      <c r="AD135" s="99"/>
      <c r="AE135" s="99"/>
      <c r="AF135" s="99"/>
      <c r="AG135" s="99"/>
      <c r="AH135" s="99"/>
    </row>
    <row r="136" spans="3:34">
      <c r="C136" s="3" t="s">
        <v>88</v>
      </c>
      <c r="D136" s="3" t="s">
        <v>246</v>
      </c>
      <c r="E136" s="3" t="s">
        <v>247</v>
      </c>
      <c r="F136" s="3" t="s">
        <v>628</v>
      </c>
      <c r="G136" s="97" t="s">
        <v>524</v>
      </c>
      <c r="H136" s="97" t="s">
        <v>524</v>
      </c>
      <c r="I136" s="97" t="s">
        <v>524</v>
      </c>
      <c r="J136" s="97" t="s">
        <v>524</v>
      </c>
      <c r="K136" s="97" t="s">
        <v>524</v>
      </c>
      <c r="L136" s="97" t="s">
        <v>524</v>
      </c>
      <c r="M136" s="97" t="s">
        <v>524</v>
      </c>
      <c r="N136" s="97" t="s">
        <v>524</v>
      </c>
      <c r="O136" s="361" t="s">
        <v>1114</v>
      </c>
      <c r="P136" s="99"/>
      <c r="Q136" s="99"/>
      <c r="R136" s="99"/>
      <c r="S136" s="99"/>
      <c r="T136" s="99"/>
      <c r="U136" s="99"/>
      <c r="V136" s="99"/>
      <c r="W136" s="99"/>
      <c r="X136" s="99"/>
      <c r="Y136" s="99"/>
      <c r="Z136" s="99"/>
      <c r="AA136" s="99"/>
      <c r="AB136" s="99"/>
      <c r="AC136" s="99"/>
      <c r="AD136" s="99"/>
      <c r="AE136" s="99"/>
      <c r="AF136" s="99"/>
      <c r="AG136" s="99"/>
      <c r="AH136" s="99"/>
    </row>
    <row r="137" spans="3:34">
      <c r="C137" s="3" t="s">
        <v>88</v>
      </c>
      <c r="D137" s="3" t="s">
        <v>248</v>
      </c>
      <c r="E137" s="3" t="s">
        <v>249</v>
      </c>
      <c r="F137" s="3" t="s">
        <v>628</v>
      </c>
      <c r="G137" s="97" t="s">
        <v>524</v>
      </c>
      <c r="H137" s="97" t="s">
        <v>524</v>
      </c>
      <c r="I137" s="97" t="s">
        <v>524</v>
      </c>
      <c r="J137" s="97" t="s">
        <v>524</v>
      </c>
      <c r="K137" s="97" t="s">
        <v>524</v>
      </c>
      <c r="L137" s="97" t="s">
        <v>524</v>
      </c>
      <c r="M137" s="97" t="s">
        <v>524</v>
      </c>
      <c r="N137" s="97" t="s">
        <v>524</v>
      </c>
      <c r="O137" s="361" t="s">
        <v>1114</v>
      </c>
      <c r="P137" s="99"/>
      <c r="Q137" s="99"/>
      <c r="R137" s="99"/>
      <c r="S137" s="99"/>
      <c r="T137" s="99"/>
      <c r="U137" s="99"/>
      <c r="V137" s="99"/>
      <c r="W137" s="99"/>
      <c r="X137" s="99"/>
      <c r="Y137" s="99"/>
      <c r="Z137" s="99"/>
      <c r="AA137" s="99"/>
      <c r="AB137" s="99"/>
      <c r="AC137" s="99"/>
      <c r="AD137" s="99"/>
      <c r="AE137" s="99"/>
      <c r="AF137" s="99"/>
      <c r="AG137" s="99"/>
      <c r="AH137" s="99"/>
    </row>
    <row r="138" spans="3:34">
      <c r="C138" s="3" t="s">
        <v>88</v>
      </c>
      <c r="D138" s="3" t="s">
        <v>250</v>
      </c>
      <c r="E138" s="3" t="s">
        <v>251</v>
      </c>
      <c r="F138" s="3" t="s">
        <v>628</v>
      </c>
      <c r="G138" s="97" t="s">
        <v>524</v>
      </c>
      <c r="H138" s="97" t="s">
        <v>524</v>
      </c>
      <c r="I138" s="97" t="s">
        <v>524</v>
      </c>
      <c r="J138" s="97" t="s">
        <v>524</v>
      </c>
      <c r="K138" s="97" t="s">
        <v>524</v>
      </c>
      <c r="L138" s="97" t="s">
        <v>524</v>
      </c>
      <c r="M138" s="97" t="s">
        <v>524</v>
      </c>
      <c r="N138" s="97" t="s">
        <v>524</v>
      </c>
      <c r="O138" s="361" t="s">
        <v>1115</v>
      </c>
      <c r="P138" s="99"/>
      <c r="Q138" s="99"/>
      <c r="R138" s="99"/>
      <c r="S138" s="99"/>
      <c r="T138" s="99"/>
      <c r="U138" s="99"/>
      <c r="V138" s="99"/>
      <c r="W138" s="99"/>
      <c r="X138" s="99"/>
      <c r="Y138" s="99"/>
      <c r="Z138" s="99"/>
      <c r="AA138" s="99"/>
      <c r="AB138" s="99"/>
      <c r="AC138" s="99"/>
      <c r="AD138" s="99"/>
      <c r="AE138" s="99"/>
      <c r="AF138" s="99"/>
      <c r="AG138" s="99"/>
      <c r="AH138" s="99"/>
    </row>
    <row r="139" spans="3:34">
      <c r="C139" s="3" t="s">
        <v>88</v>
      </c>
      <c r="D139" s="3" t="s">
        <v>252</v>
      </c>
      <c r="E139" s="3" t="s">
        <v>253</v>
      </c>
      <c r="F139" s="3" t="s">
        <v>628</v>
      </c>
      <c r="G139" s="97" t="s">
        <v>524</v>
      </c>
      <c r="H139" s="97" t="s">
        <v>524</v>
      </c>
      <c r="I139" s="97" t="s">
        <v>524</v>
      </c>
      <c r="J139" s="97" t="s">
        <v>524</v>
      </c>
      <c r="K139" s="97" t="s">
        <v>524</v>
      </c>
      <c r="L139" s="97" t="s">
        <v>524</v>
      </c>
      <c r="M139" s="97" t="s">
        <v>524</v>
      </c>
      <c r="N139" s="97" t="s">
        <v>524</v>
      </c>
      <c r="O139" s="361" t="s">
        <v>1113</v>
      </c>
      <c r="P139" s="99"/>
      <c r="Q139" s="99"/>
      <c r="R139" s="99"/>
      <c r="S139" s="99"/>
      <c r="T139" s="99"/>
      <c r="U139" s="99"/>
      <c r="V139" s="99"/>
      <c r="W139" s="99"/>
      <c r="X139" s="99"/>
      <c r="Y139" s="99"/>
      <c r="Z139" s="99"/>
      <c r="AA139" s="99"/>
      <c r="AB139" s="99"/>
      <c r="AC139" s="99"/>
      <c r="AD139" s="99"/>
      <c r="AE139" s="99"/>
      <c r="AF139" s="99"/>
      <c r="AG139" s="99"/>
      <c r="AH139" s="99"/>
    </row>
    <row r="140" spans="3:34">
      <c r="C140" s="3" t="s">
        <v>88</v>
      </c>
      <c r="D140" s="3" t="s">
        <v>254</v>
      </c>
      <c r="E140" s="3" t="s">
        <v>255</v>
      </c>
      <c r="F140" s="3" t="s">
        <v>628</v>
      </c>
      <c r="G140" s="97" t="s">
        <v>524</v>
      </c>
      <c r="H140" s="97" t="s">
        <v>524</v>
      </c>
      <c r="I140" s="97" t="s">
        <v>524</v>
      </c>
      <c r="J140" s="97" t="s">
        <v>524</v>
      </c>
      <c r="K140" s="97" t="s">
        <v>524</v>
      </c>
      <c r="L140" s="97" t="s">
        <v>524</v>
      </c>
      <c r="M140" s="97" t="s">
        <v>524</v>
      </c>
      <c r="N140" s="97" t="s">
        <v>524</v>
      </c>
      <c r="O140" s="361" t="s">
        <v>1113</v>
      </c>
      <c r="P140" s="99"/>
      <c r="Q140" s="99"/>
      <c r="R140" s="99"/>
      <c r="S140" s="99"/>
      <c r="T140" s="99"/>
      <c r="U140" s="99"/>
      <c r="V140" s="99"/>
      <c r="W140" s="99"/>
      <c r="X140" s="99"/>
      <c r="Y140" s="99"/>
      <c r="Z140" s="99"/>
      <c r="AA140" s="99"/>
      <c r="AB140" s="99"/>
      <c r="AC140" s="99"/>
      <c r="AD140" s="99"/>
      <c r="AE140" s="99"/>
      <c r="AF140" s="99"/>
      <c r="AG140" s="99"/>
      <c r="AH140" s="99"/>
    </row>
    <row r="141" spans="3:34">
      <c r="C141" s="3" t="s">
        <v>88</v>
      </c>
      <c r="D141" s="3" t="s">
        <v>256</v>
      </c>
      <c r="E141" s="3" t="s">
        <v>257</v>
      </c>
      <c r="F141" s="3" t="s">
        <v>628</v>
      </c>
      <c r="G141" s="97" t="s">
        <v>524</v>
      </c>
      <c r="H141" s="97" t="s">
        <v>524</v>
      </c>
      <c r="I141" s="97" t="s">
        <v>524</v>
      </c>
      <c r="J141" s="97" t="s">
        <v>524</v>
      </c>
      <c r="K141" s="97" t="s">
        <v>524</v>
      </c>
      <c r="L141" s="97" t="s">
        <v>524</v>
      </c>
      <c r="M141" s="97" t="s">
        <v>524</v>
      </c>
      <c r="N141" s="97" t="s">
        <v>524</v>
      </c>
      <c r="O141" s="361" t="s">
        <v>1113</v>
      </c>
      <c r="P141" s="99"/>
      <c r="Q141" s="99"/>
      <c r="R141" s="99"/>
      <c r="S141" s="99"/>
      <c r="T141" s="99"/>
      <c r="U141" s="99"/>
      <c r="V141" s="99"/>
      <c r="W141" s="99"/>
      <c r="X141" s="99"/>
      <c r="Y141" s="99"/>
      <c r="Z141" s="99"/>
      <c r="AA141" s="99"/>
      <c r="AB141" s="99"/>
      <c r="AC141" s="99"/>
      <c r="AD141" s="99"/>
      <c r="AE141" s="99"/>
      <c r="AF141" s="99"/>
      <c r="AG141" s="99"/>
      <c r="AH141" s="99"/>
    </row>
    <row r="142" spans="3:34">
      <c r="C142" s="3" t="s">
        <v>88</v>
      </c>
      <c r="D142" s="3" t="s">
        <v>258</v>
      </c>
      <c r="E142" s="3" t="s">
        <v>259</v>
      </c>
      <c r="F142" s="3" t="s">
        <v>628</v>
      </c>
      <c r="G142" s="97" t="s">
        <v>524</v>
      </c>
      <c r="H142" s="97" t="s">
        <v>524</v>
      </c>
      <c r="I142" s="97" t="s">
        <v>524</v>
      </c>
      <c r="J142" s="97" t="s">
        <v>524</v>
      </c>
      <c r="K142" s="97" t="s">
        <v>524</v>
      </c>
      <c r="L142" s="97" t="s">
        <v>524</v>
      </c>
      <c r="M142" s="97" t="s">
        <v>524</v>
      </c>
      <c r="N142" s="97" t="s">
        <v>524</v>
      </c>
      <c r="O142" s="361" t="s">
        <v>1113</v>
      </c>
      <c r="P142" s="99"/>
      <c r="Q142" s="99"/>
      <c r="R142" s="99"/>
      <c r="S142" s="99"/>
      <c r="T142" s="99"/>
      <c r="U142" s="99"/>
      <c r="V142" s="99"/>
      <c r="W142" s="99"/>
      <c r="X142" s="99"/>
      <c r="Y142" s="99"/>
      <c r="Z142" s="99"/>
      <c r="AA142" s="99"/>
      <c r="AB142" s="99"/>
      <c r="AC142" s="99"/>
      <c r="AD142" s="99"/>
      <c r="AE142" s="99"/>
      <c r="AF142" s="99"/>
      <c r="AG142" s="99"/>
      <c r="AH142" s="99"/>
    </row>
    <row r="143" spans="3:34">
      <c r="C143" s="3" t="s">
        <v>88</v>
      </c>
      <c r="D143" s="3" t="s">
        <v>260</v>
      </c>
      <c r="E143" s="3" t="s">
        <v>261</v>
      </c>
      <c r="F143" s="3" t="s">
        <v>628</v>
      </c>
      <c r="G143" s="97" t="s">
        <v>524</v>
      </c>
      <c r="H143" s="97" t="s">
        <v>524</v>
      </c>
      <c r="I143" s="97" t="s">
        <v>524</v>
      </c>
      <c r="J143" s="97" t="s">
        <v>524</v>
      </c>
      <c r="K143" s="97" t="s">
        <v>524</v>
      </c>
      <c r="L143" s="97" t="s">
        <v>524</v>
      </c>
      <c r="M143" s="97" t="s">
        <v>524</v>
      </c>
      <c r="N143" s="97" t="s">
        <v>524</v>
      </c>
      <c r="O143" s="361" t="s">
        <v>1113</v>
      </c>
      <c r="P143" s="99"/>
      <c r="Q143" s="99"/>
      <c r="R143" s="99"/>
      <c r="S143" s="99"/>
      <c r="T143" s="99"/>
      <c r="U143" s="99"/>
      <c r="V143" s="99"/>
      <c r="W143" s="99"/>
      <c r="X143" s="99"/>
      <c r="Y143" s="99"/>
      <c r="Z143" s="99"/>
      <c r="AA143" s="99"/>
      <c r="AB143" s="99"/>
      <c r="AC143" s="99"/>
      <c r="AD143" s="99"/>
      <c r="AE143" s="99"/>
      <c r="AF143" s="99"/>
      <c r="AG143" s="99"/>
      <c r="AH143" s="99"/>
    </row>
    <row r="144" spans="3:34">
      <c r="C144" s="3" t="s">
        <v>88</v>
      </c>
      <c r="D144" s="3" t="s">
        <v>262</v>
      </c>
      <c r="E144" s="3" t="s">
        <v>263</v>
      </c>
      <c r="F144" s="3" t="s">
        <v>628</v>
      </c>
      <c r="G144" s="97" t="s">
        <v>524</v>
      </c>
      <c r="H144" s="97" t="s">
        <v>524</v>
      </c>
      <c r="I144" s="97" t="s">
        <v>524</v>
      </c>
      <c r="J144" s="97" t="s">
        <v>524</v>
      </c>
      <c r="K144" s="97" t="s">
        <v>524</v>
      </c>
      <c r="L144" s="97" t="s">
        <v>524</v>
      </c>
      <c r="M144" s="97" t="s">
        <v>524</v>
      </c>
      <c r="N144" s="97" t="s">
        <v>524</v>
      </c>
      <c r="O144" s="361" t="s">
        <v>1115</v>
      </c>
      <c r="P144" s="99"/>
      <c r="Q144" s="99"/>
      <c r="R144" s="99"/>
      <c r="S144" s="99"/>
      <c r="T144" s="99"/>
      <c r="U144" s="99"/>
      <c r="V144" s="99"/>
      <c r="W144" s="99"/>
      <c r="X144" s="99"/>
      <c r="Y144" s="99"/>
      <c r="Z144" s="99"/>
      <c r="AA144" s="99"/>
      <c r="AB144" s="99"/>
      <c r="AC144" s="99"/>
      <c r="AD144" s="99"/>
      <c r="AE144" s="99"/>
      <c r="AF144" s="99"/>
      <c r="AG144" s="99"/>
      <c r="AH144" s="99"/>
    </row>
    <row r="145" spans="3:34">
      <c r="C145" s="3" t="s">
        <v>88</v>
      </c>
      <c r="D145" s="3" t="s">
        <v>264</v>
      </c>
      <c r="E145" s="3" t="s">
        <v>265</v>
      </c>
      <c r="F145" s="3" t="s">
        <v>628</v>
      </c>
      <c r="G145" s="97" t="s">
        <v>524</v>
      </c>
      <c r="H145" s="97" t="s">
        <v>524</v>
      </c>
      <c r="I145" s="97" t="s">
        <v>524</v>
      </c>
      <c r="J145" s="97" t="s">
        <v>524</v>
      </c>
      <c r="K145" s="97" t="s">
        <v>524</v>
      </c>
      <c r="L145" s="97" t="s">
        <v>524</v>
      </c>
      <c r="M145" s="97" t="s">
        <v>524</v>
      </c>
      <c r="N145" s="97" t="s">
        <v>524</v>
      </c>
      <c r="O145" s="361" t="s">
        <v>1113</v>
      </c>
      <c r="P145" s="99"/>
      <c r="Q145" s="99"/>
      <c r="R145" s="99"/>
      <c r="S145" s="99"/>
      <c r="T145" s="99"/>
      <c r="U145" s="99"/>
      <c r="V145" s="99"/>
      <c r="W145" s="99"/>
      <c r="X145" s="99"/>
      <c r="Y145" s="99"/>
      <c r="Z145" s="99"/>
      <c r="AA145" s="99"/>
      <c r="AB145" s="99"/>
      <c r="AC145" s="99"/>
      <c r="AD145" s="99"/>
      <c r="AE145" s="99"/>
      <c r="AF145" s="99"/>
      <c r="AG145" s="99"/>
      <c r="AH145" s="99"/>
    </row>
    <row r="146" spans="3:34">
      <c r="C146" s="3" t="s">
        <v>88</v>
      </c>
      <c r="D146" s="3" t="s">
        <v>266</v>
      </c>
      <c r="E146" s="3" t="s">
        <v>267</v>
      </c>
      <c r="F146" s="3" t="s">
        <v>628</v>
      </c>
      <c r="G146" s="97" t="s">
        <v>524</v>
      </c>
      <c r="H146" s="97" t="s">
        <v>524</v>
      </c>
      <c r="I146" s="97" t="s">
        <v>524</v>
      </c>
      <c r="J146" s="97" t="s">
        <v>524</v>
      </c>
      <c r="K146" s="97" t="s">
        <v>524</v>
      </c>
      <c r="L146" s="97" t="s">
        <v>524</v>
      </c>
      <c r="M146" s="97" t="s">
        <v>524</v>
      </c>
      <c r="N146" s="97" t="s">
        <v>524</v>
      </c>
      <c r="O146" s="361" t="s">
        <v>1113</v>
      </c>
      <c r="P146" s="99"/>
      <c r="Q146" s="99"/>
      <c r="R146" s="99"/>
      <c r="S146" s="99"/>
      <c r="T146" s="99"/>
      <c r="U146" s="99"/>
      <c r="V146" s="99"/>
      <c r="W146" s="99"/>
      <c r="X146" s="99"/>
      <c r="Y146" s="99"/>
      <c r="Z146" s="99"/>
      <c r="AA146" s="99"/>
      <c r="AB146" s="99"/>
      <c r="AC146" s="99"/>
      <c r="AD146" s="99"/>
      <c r="AE146" s="99"/>
      <c r="AF146" s="99"/>
      <c r="AG146" s="99"/>
      <c r="AH146" s="99"/>
    </row>
    <row r="147" spans="3:34">
      <c r="C147" s="3" t="s">
        <v>88</v>
      </c>
      <c r="D147" s="3" t="s">
        <v>268</v>
      </c>
      <c r="E147" s="3" t="s">
        <v>269</v>
      </c>
      <c r="F147" s="3" t="s">
        <v>628</v>
      </c>
      <c r="G147" s="97" t="s">
        <v>524</v>
      </c>
      <c r="H147" s="97" t="s">
        <v>524</v>
      </c>
      <c r="I147" s="97" t="s">
        <v>524</v>
      </c>
      <c r="J147" s="97" t="s">
        <v>524</v>
      </c>
      <c r="K147" s="97" t="s">
        <v>524</v>
      </c>
      <c r="L147" s="97" t="s">
        <v>524</v>
      </c>
      <c r="M147" s="97" t="s">
        <v>524</v>
      </c>
      <c r="N147" s="97" t="s">
        <v>524</v>
      </c>
      <c r="O147" s="361" t="s">
        <v>1113</v>
      </c>
      <c r="P147" s="99"/>
      <c r="Q147" s="99"/>
      <c r="R147" s="99"/>
      <c r="S147" s="99"/>
      <c r="T147" s="99"/>
      <c r="U147" s="99"/>
      <c r="V147" s="99"/>
      <c r="W147" s="99"/>
      <c r="X147" s="99"/>
      <c r="Y147" s="99"/>
      <c r="Z147" s="99"/>
      <c r="AA147" s="99"/>
      <c r="AB147" s="99"/>
      <c r="AC147" s="99"/>
      <c r="AD147" s="99"/>
      <c r="AE147" s="99"/>
      <c r="AF147" s="99"/>
      <c r="AG147" s="99"/>
      <c r="AH147" s="99"/>
    </row>
    <row r="148" spans="3:34">
      <c r="C148" s="3" t="s">
        <v>88</v>
      </c>
      <c r="D148" s="3" t="s">
        <v>270</v>
      </c>
      <c r="E148" s="3" t="s">
        <v>271</v>
      </c>
      <c r="F148" s="3" t="s">
        <v>628</v>
      </c>
      <c r="G148" s="97" t="s">
        <v>524</v>
      </c>
      <c r="H148" s="97" t="s">
        <v>524</v>
      </c>
      <c r="I148" s="97" t="s">
        <v>524</v>
      </c>
      <c r="J148" s="97" t="s">
        <v>524</v>
      </c>
      <c r="K148" s="97" t="s">
        <v>524</v>
      </c>
      <c r="L148" s="97" t="s">
        <v>524</v>
      </c>
      <c r="M148" s="97" t="s">
        <v>524</v>
      </c>
      <c r="N148" s="97" t="s">
        <v>524</v>
      </c>
      <c r="O148" s="361" t="s">
        <v>1113</v>
      </c>
      <c r="P148" s="99"/>
      <c r="Q148" s="99"/>
      <c r="R148" s="99"/>
      <c r="S148" s="99"/>
      <c r="T148" s="99"/>
      <c r="U148" s="99"/>
      <c r="V148" s="99"/>
      <c r="W148" s="99"/>
      <c r="X148" s="99"/>
      <c r="Y148" s="99"/>
      <c r="Z148" s="99"/>
      <c r="AA148" s="99"/>
      <c r="AB148" s="99"/>
      <c r="AC148" s="99"/>
      <c r="AD148" s="99"/>
      <c r="AE148" s="99"/>
      <c r="AF148" s="99"/>
      <c r="AG148" s="99"/>
      <c r="AH148" s="99"/>
    </row>
    <row r="149" spans="3:34">
      <c r="C149" s="3" t="s">
        <v>88</v>
      </c>
      <c r="D149" s="3" t="s">
        <v>272</v>
      </c>
      <c r="E149" s="3" t="s">
        <v>273</v>
      </c>
      <c r="F149" s="3" t="s">
        <v>628</v>
      </c>
      <c r="G149" s="97" t="s">
        <v>524</v>
      </c>
      <c r="H149" s="97" t="s">
        <v>524</v>
      </c>
      <c r="I149" s="97" t="s">
        <v>524</v>
      </c>
      <c r="J149" s="97" t="s">
        <v>524</v>
      </c>
      <c r="K149" s="97" t="s">
        <v>524</v>
      </c>
      <c r="L149" s="97" t="s">
        <v>524</v>
      </c>
      <c r="M149" s="97" t="s">
        <v>524</v>
      </c>
      <c r="N149" s="97" t="s">
        <v>524</v>
      </c>
      <c r="O149" s="361" t="s">
        <v>1115</v>
      </c>
      <c r="P149" s="99"/>
      <c r="Q149" s="99"/>
      <c r="R149" s="99"/>
      <c r="S149" s="99"/>
      <c r="T149" s="99"/>
      <c r="U149" s="99"/>
      <c r="V149" s="99"/>
      <c r="W149" s="99"/>
      <c r="X149" s="99"/>
      <c r="Y149" s="99"/>
      <c r="Z149" s="99"/>
      <c r="AA149" s="99"/>
      <c r="AB149" s="99"/>
      <c r="AC149" s="99"/>
      <c r="AD149" s="99"/>
      <c r="AE149" s="99"/>
      <c r="AF149" s="99"/>
      <c r="AG149" s="99"/>
      <c r="AH149" s="99"/>
    </row>
    <row r="150" spans="3:34">
      <c r="C150" s="3" t="s">
        <v>88</v>
      </c>
      <c r="D150" s="3" t="s">
        <v>274</v>
      </c>
      <c r="E150" s="3" t="s">
        <v>275</v>
      </c>
      <c r="F150" s="3" t="s">
        <v>628</v>
      </c>
      <c r="G150" s="97" t="s">
        <v>524</v>
      </c>
      <c r="H150" s="97" t="s">
        <v>524</v>
      </c>
      <c r="I150" s="97" t="s">
        <v>524</v>
      </c>
      <c r="J150" s="97" t="s">
        <v>524</v>
      </c>
      <c r="K150" s="97" t="s">
        <v>524</v>
      </c>
      <c r="L150" s="97" t="s">
        <v>524</v>
      </c>
      <c r="M150" s="97" t="s">
        <v>524</v>
      </c>
      <c r="N150" s="97" t="s">
        <v>524</v>
      </c>
      <c r="O150" s="361" t="s">
        <v>1113</v>
      </c>
      <c r="P150" s="99"/>
      <c r="Q150" s="99"/>
      <c r="R150" s="99"/>
      <c r="S150" s="99"/>
      <c r="T150" s="99"/>
      <c r="U150" s="99"/>
      <c r="V150" s="99"/>
      <c r="W150" s="99"/>
      <c r="X150" s="99"/>
      <c r="Y150" s="99"/>
      <c r="Z150" s="99"/>
      <c r="AA150" s="99"/>
      <c r="AB150" s="99"/>
      <c r="AC150" s="99"/>
      <c r="AD150" s="99"/>
      <c r="AE150" s="99"/>
      <c r="AF150" s="99"/>
      <c r="AG150" s="99"/>
      <c r="AH150" s="99"/>
    </row>
    <row r="151" spans="3:34">
      <c r="C151" s="3" t="s">
        <v>88</v>
      </c>
      <c r="D151" s="3" t="s">
        <v>276</v>
      </c>
      <c r="E151" s="3" t="s">
        <v>277</v>
      </c>
      <c r="F151" s="3" t="s">
        <v>628</v>
      </c>
      <c r="G151" s="97" t="s">
        <v>524</v>
      </c>
      <c r="H151" s="97" t="s">
        <v>524</v>
      </c>
      <c r="I151" s="97" t="s">
        <v>524</v>
      </c>
      <c r="J151" s="97" t="s">
        <v>524</v>
      </c>
      <c r="K151" s="97" t="s">
        <v>524</v>
      </c>
      <c r="L151" s="97" t="s">
        <v>524</v>
      </c>
      <c r="M151" s="97" t="s">
        <v>524</v>
      </c>
      <c r="N151" s="97" t="s">
        <v>524</v>
      </c>
      <c r="O151" s="361" t="s">
        <v>1113</v>
      </c>
      <c r="P151" s="99"/>
      <c r="Q151" s="99"/>
      <c r="R151" s="99"/>
      <c r="S151" s="99"/>
      <c r="T151" s="99"/>
      <c r="U151" s="99"/>
      <c r="V151" s="99"/>
      <c r="W151" s="99"/>
      <c r="X151" s="99"/>
      <c r="Y151" s="99"/>
      <c r="Z151" s="99"/>
      <c r="AA151" s="99"/>
      <c r="AB151" s="99"/>
      <c r="AC151" s="99"/>
      <c r="AD151" s="99"/>
      <c r="AE151" s="99"/>
      <c r="AF151" s="99"/>
      <c r="AG151" s="99"/>
      <c r="AH151" s="99"/>
    </row>
    <row r="152" spans="3:34">
      <c r="C152" s="3" t="s">
        <v>88</v>
      </c>
      <c r="D152" s="3" t="s">
        <v>278</v>
      </c>
      <c r="E152" s="3" t="s">
        <v>279</v>
      </c>
      <c r="F152" s="3" t="s">
        <v>628</v>
      </c>
      <c r="G152" s="97" t="s">
        <v>524</v>
      </c>
      <c r="H152" s="97" t="s">
        <v>524</v>
      </c>
      <c r="I152" s="97" t="s">
        <v>524</v>
      </c>
      <c r="J152" s="97" t="s">
        <v>524</v>
      </c>
      <c r="K152" s="97" t="s">
        <v>524</v>
      </c>
      <c r="L152" s="97" t="s">
        <v>524</v>
      </c>
      <c r="M152" s="97" t="s">
        <v>524</v>
      </c>
      <c r="N152" s="97" t="s">
        <v>524</v>
      </c>
      <c r="O152" s="361" t="s">
        <v>1113</v>
      </c>
      <c r="P152" s="99"/>
      <c r="Q152" s="99"/>
      <c r="R152" s="99"/>
      <c r="S152" s="99"/>
      <c r="T152" s="99"/>
      <c r="U152" s="99"/>
      <c r="V152" s="99"/>
      <c r="W152" s="99"/>
      <c r="X152" s="99"/>
      <c r="Y152" s="99"/>
      <c r="Z152" s="99"/>
      <c r="AA152" s="99"/>
      <c r="AB152" s="99"/>
      <c r="AC152" s="99"/>
      <c r="AD152" s="99"/>
      <c r="AE152" s="99"/>
      <c r="AF152" s="99"/>
      <c r="AG152" s="99"/>
      <c r="AH152" s="99"/>
    </row>
    <row r="153" spans="3:34">
      <c r="C153" s="3" t="s">
        <v>88</v>
      </c>
      <c r="D153" s="3" t="s">
        <v>280</v>
      </c>
      <c r="E153" s="3" t="s">
        <v>281</v>
      </c>
      <c r="F153" s="3" t="s">
        <v>628</v>
      </c>
      <c r="G153" s="97" t="s">
        <v>524</v>
      </c>
      <c r="H153" s="97" t="s">
        <v>524</v>
      </c>
      <c r="I153" s="97" t="s">
        <v>524</v>
      </c>
      <c r="J153" s="97" t="s">
        <v>524</v>
      </c>
      <c r="K153" s="97" t="s">
        <v>524</v>
      </c>
      <c r="L153" s="97" t="s">
        <v>524</v>
      </c>
      <c r="M153" s="97" t="s">
        <v>524</v>
      </c>
      <c r="N153" s="97" t="s">
        <v>524</v>
      </c>
      <c r="O153" s="361" t="s">
        <v>1115</v>
      </c>
      <c r="P153" s="99"/>
      <c r="Q153" s="99"/>
      <c r="R153" s="99"/>
      <c r="S153" s="99"/>
      <c r="T153" s="99"/>
      <c r="U153" s="99"/>
      <c r="V153" s="99"/>
      <c r="W153" s="99"/>
      <c r="X153" s="99"/>
      <c r="Y153" s="99"/>
      <c r="Z153" s="99"/>
      <c r="AA153" s="99"/>
      <c r="AB153" s="99"/>
      <c r="AC153" s="99"/>
      <c r="AD153" s="99"/>
      <c r="AE153" s="99"/>
      <c r="AF153" s="99"/>
      <c r="AG153" s="99"/>
      <c r="AH153" s="99"/>
    </row>
    <row r="154" spans="3:34">
      <c r="C154" s="3" t="s">
        <v>88</v>
      </c>
      <c r="D154" s="3" t="s">
        <v>282</v>
      </c>
      <c r="E154" s="3" t="s">
        <v>283</v>
      </c>
      <c r="F154" s="3" t="s">
        <v>628</v>
      </c>
      <c r="G154" s="97" t="s">
        <v>524</v>
      </c>
      <c r="H154" s="97" t="s">
        <v>524</v>
      </c>
      <c r="I154" s="97" t="s">
        <v>524</v>
      </c>
      <c r="J154" s="97" t="s">
        <v>524</v>
      </c>
      <c r="K154" s="97" t="s">
        <v>524</v>
      </c>
      <c r="L154" s="97" t="s">
        <v>524</v>
      </c>
      <c r="M154" s="97" t="s">
        <v>524</v>
      </c>
      <c r="N154" s="97" t="s">
        <v>524</v>
      </c>
      <c r="O154" s="361" t="s">
        <v>1115</v>
      </c>
      <c r="P154" s="99"/>
      <c r="Q154" s="99"/>
      <c r="R154" s="99"/>
      <c r="S154" s="99"/>
      <c r="T154" s="99"/>
      <c r="U154" s="99"/>
      <c r="V154" s="99"/>
      <c r="W154" s="99"/>
      <c r="X154" s="99"/>
      <c r="Y154" s="99"/>
      <c r="Z154" s="99"/>
      <c r="AA154" s="99"/>
      <c r="AB154" s="99"/>
      <c r="AC154" s="99"/>
      <c r="AD154" s="99"/>
      <c r="AE154" s="99"/>
      <c r="AF154" s="99"/>
      <c r="AG154" s="99"/>
      <c r="AH154" s="99"/>
    </row>
    <row r="155" spans="3:34">
      <c r="C155" s="3" t="s">
        <v>88</v>
      </c>
      <c r="D155" s="3" t="s">
        <v>284</v>
      </c>
      <c r="E155" s="3" t="s">
        <v>285</v>
      </c>
      <c r="F155" s="3" t="s">
        <v>628</v>
      </c>
      <c r="G155" s="97" t="s">
        <v>524</v>
      </c>
      <c r="H155" s="97" t="s">
        <v>524</v>
      </c>
      <c r="I155" s="97" t="s">
        <v>524</v>
      </c>
      <c r="J155" s="97" t="s">
        <v>524</v>
      </c>
      <c r="K155" s="97" t="s">
        <v>524</v>
      </c>
      <c r="L155" s="97" t="s">
        <v>524</v>
      </c>
      <c r="M155" s="97" t="s">
        <v>524</v>
      </c>
      <c r="N155" s="97" t="s">
        <v>524</v>
      </c>
      <c r="O155" s="361" t="s">
        <v>1115</v>
      </c>
      <c r="P155" s="99"/>
      <c r="Q155" s="99"/>
      <c r="R155" s="99"/>
      <c r="S155" s="99"/>
      <c r="T155" s="99"/>
      <c r="U155" s="99"/>
      <c r="V155" s="99"/>
      <c r="W155" s="99"/>
      <c r="X155" s="99"/>
      <c r="Y155" s="99"/>
      <c r="Z155" s="99"/>
      <c r="AA155" s="99"/>
      <c r="AB155" s="99"/>
      <c r="AC155" s="99"/>
      <c r="AD155" s="99"/>
      <c r="AE155" s="99"/>
      <c r="AF155" s="99"/>
      <c r="AG155" s="99"/>
      <c r="AH155" s="99"/>
    </row>
    <row r="156" spans="3:34">
      <c r="C156" s="3" t="s">
        <v>88</v>
      </c>
      <c r="D156" s="3" t="s">
        <v>286</v>
      </c>
      <c r="E156" s="3" t="s">
        <v>287</v>
      </c>
      <c r="F156" s="3" t="s">
        <v>628</v>
      </c>
      <c r="G156" s="97" t="s">
        <v>524</v>
      </c>
      <c r="H156" s="97" t="s">
        <v>524</v>
      </c>
      <c r="I156" s="97" t="s">
        <v>524</v>
      </c>
      <c r="J156" s="97" t="s">
        <v>524</v>
      </c>
      <c r="K156" s="97" t="s">
        <v>524</v>
      </c>
      <c r="L156" s="97" t="s">
        <v>524</v>
      </c>
      <c r="M156" s="97" t="s">
        <v>524</v>
      </c>
      <c r="N156" s="97" t="s">
        <v>524</v>
      </c>
      <c r="O156" s="361" t="s">
        <v>1113</v>
      </c>
      <c r="P156" s="99"/>
      <c r="Q156" s="99"/>
      <c r="R156" s="99"/>
      <c r="S156" s="99"/>
      <c r="T156" s="99"/>
      <c r="U156" s="99"/>
      <c r="V156" s="99"/>
      <c r="W156" s="99"/>
      <c r="X156" s="99"/>
      <c r="Y156" s="99"/>
      <c r="Z156" s="99"/>
      <c r="AA156" s="99"/>
      <c r="AB156" s="99"/>
      <c r="AC156" s="99"/>
      <c r="AD156" s="99"/>
      <c r="AE156" s="99"/>
      <c r="AF156" s="99"/>
      <c r="AG156" s="99"/>
      <c r="AH156" s="99"/>
    </row>
    <row r="157" spans="3:34">
      <c r="C157" s="3" t="s">
        <v>88</v>
      </c>
      <c r="D157" s="3" t="s">
        <v>288</v>
      </c>
      <c r="E157" s="3" t="s">
        <v>289</v>
      </c>
      <c r="F157" s="3" t="s">
        <v>628</v>
      </c>
      <c r="G157" s="97" t="s">
        <v>524</v>
      </c>
      <c r="H157" s="97" t="s">
        <v>524</v>
      </c>
      <c r="I157" s="97" t="s">
        <v>524</v>
      </c>
      <c r="J157" s="97" t="s">
        <v>524</v>
      </c>
      <c r="K157" s="97" t="s">
        <v>524</v>
      </c>
      <c r="L157" s="97" t="s">
        <v>524</v>
      </c>
      <c r="M157" s="97" t="s">
        <v>524</v>
      </c>
      <c r="N157" s="97" t="s">
        <v>524</v>
      </c>
      <c r="O157" s="361" t="s">
        <v>1113</v>
      </c>
      <c r="P157" s="99"/>
      <c r="Q157" s="99"/>
      <c r="R157" s="99"/>
      <c r="S157" s="99"/>
      <c r="T157" s="99"/>
      <c r="U157" s="99"/>
      <c r="V157" s="99"/>
      <c r="W157" s="99"/>
      <c r="X157" s="99"/>
      <c r="Y157" s="99"/>
      <c r="Z157" s="99"/>
      <c r="AA157" s="99"/>
      <c r="AB157" s="99"/>
      <c r="AC157" s="99"/>
      <c r="AD157" s="99"/>
      <c r="AE157" s="99"/>
      <c r="AF157" s="99"/>
      <c r="AG157" s="99"/>
      <c r="AH157" s="99"/>
    </row>
    <row r="158" spans="3:34">
      <c r="C158" s="3" t="s">
        <v>88</v>
      </c>
      <c r="D158" s="3" t="s">
        <v>290</v>
      </c>
      <c r="E158" s="3" t="s">
        <v>291</v>
      </c>
      <c r="F158" s="3" t="s">
        <v>628</v>
      </c>
      <c r="G158" s="97" t="s">
        <v>524</v>
      </c>
      <c r="H158" s="97" t="s">
        <v>524</v>
      </c>
      <c r="I158" s="97" t="s">
        <v>524</v>
      </c>
      <c r="J158" s="97" t="s">
        <v>524</v>
      </c>
      <c r="K158" s="97" t="s">
        <v>524</v>
      </c>
      <c r="L158" s="97" t="s">
        <v>524</v>
      </c>
      <c r="M158" s="97" t="s">
        <v>524</v>
      </c>
      <c r="N158" s="97" t="s">
        <v>524</v>
      </c>
      <c r="O158" s="361" t="s">
        <v>1113</v>
      </c>
      <c r="P158" s="99"/>
      <c r="Q158" s="99"/>
      <c r="R158" s="99"/>
      <c r="S158" s="99"/>
      <c r="T158" s="99"/>
      <c r="U158" s="99"/>
      <c r="V158" s="99"/>
      <c r="W158" s="99"/>
      <c r="X158" s="99"/>
      <c r="Y158" s="99"/>
      <c r="Z158" s="99"/>
      <c r="AA158" s="99"/>
      <c r="AB158" s="99"/>
      <c r="AC158" s="99"/>
      <c r="AD158" s="99"/>
      <c r="AE158" s="99"/>
      <c r="AF158" s="99"/>
      <c r="AG158" s="99"/>
      <c r="AH158" s="99"/>
    </row>
    <row r="159" spans="3:34">
      <c r="C159" s="3" t="s">
        <v>88</v>
      </c>
      <c r="D159" s="3" t="s">
        <v>292</v>
      </c>
      <c r="E159" s="3" t="s">
        <v>293</v>
      </c>
      <c r="F159" s="3" t="s">
        <v>628</v>
      </c>
      <c r="G159" s="97" t="s">
        <v>524</v>
      </c>
      <c r="H159" s="97" t="s">
        <v>524</v>
      </c>
      <c r="I159" s="97" t="s">
        <v>524</v>
      </c>
      <c r="J159" s="97" t="s">
        <v>524</v>
      </c>
      <c r="K159" s="97" t="s">
        <v>524</v>
      </c>
      <c r="L159" s="97" t="s">
        <v>524</v>
      </c>
      <c r="M159" s="97" t="s">
        <v>524</v>
      </c>
      <c r="N159" s="97" t="s">
        <v>524</v>
      </c>
      <c r="O159" s="361" t="s">
        <v>1115</v>
      </c>
      <c r="P159" s="99"/>
      <c r="Q159" s="99"/>
      <c r="R159" s="99"/>
      <c r="S159" s="99"/>
      <c r="T159" s="99"/>
      <c r="U159" s="99"/>
      <c r="V159" s="99"/>
      <c r="W159" s="99"/>
      <c r="X159" s="99"/>
      <c r="Y159" s="99"/>
      <c r="Z159" s="99"/>
      <c r="AA159" s="99"/>
      <c r="AB159" s="99"/>
      <c r="AC159" s="99"/>
      <c r="AD159" s="99"/>
      <c r="AE159" s="99"/>
      <c r="AF159" s="99"/>
      <c r="AG159" s="99"/>
      <c r="AH159" s="99"/>
    </row>
    <row r="160" spans="3:34">
      <c r="C160" s="3" t="s">
        <v>88</v>
      </c>
      <c r="D160" s="3" t="s">
        <v>294</v>
      </c>
      <c r="E160" s="3" t="s">
        <v>295</v>
      </c>
      <c r="F160" s="3" t="s">
        <v>628</v>
      </c>
      <c r="G160" s="97" t="s">
        <v>524</v>
      </c>
      <c r="H160" s="97" t="s">
        <v>524</v>
      </c>
      <c r="I160" s="97" t="s">
        <v>524</v>
      </c>
      <c r="J160" s="97" t="s">
        <v>524</v>
      </c>
      <c r="K160" s="97" t="s">
        <v>524</v>
      </c>
      <c r="L160" s="97" t="s">
        <v>524</v>
      </c>
      <c r="M160" s="97" t="s">
        <v>524</v>
      </c>
      <c r="N160" s="97" t="s">
        <v>524</v>
      </c>
      <c r="O160" s="361" t="s">
        <v>1115</v>
      </c>
      <c r="P160" s="99"/>
      <c r="Q160" s="99"/>
      <c r="R160" s="99"/>
      <c r="S160" s="99"/>
      <c r="T160" s="99"/>
      <c r="U160" s="99"/>
      <c r="V160" s="99"/>
      <c r="W160" s="99"/>
      <c r="X160" s="99"/>
      <c r="Y160" s="99"/>
      <c r="Z160" s="99"/>
      <c r="AA160" s="99"/>
      <c r="AB160" s="99"/>
      <c r="AC160" s="99"/>
      <c r="AD160" s="99"/>
      <c r="AE160" s="99"/>
      <c r="AF160" s="99"/>
      <c r="AG160" s="99"/>
      <c r="AH160" s="99"/>
    </row>
    <row r="161" spans="3:34">
      <c r="C161" s="3" t="s">
        <v>88</v>
      </c>
      <c r="D161" s="3" t="s">
        <v>296</v>
      </c>
      <c r="E161" s="3" t="s">
        <v>297</v>
      </c>
      <c r="F161" s="3" t="s">
        <v>628</v>
      </c>
      <c r="G161" s="97" t="s">
        <v>524</v>
      </c>
      <c r="H161" s="97" t="s">
        <v>524</v>
      </c>
      <c r="I161" s="97" t="s">
        <v>524</v>
      </c>
      <c r="J161" s="97" t="s">
        <v>524</v>
      </c>
      <c r="K161" s="97" t="s">
        <v>524</v>
      </c>
      <c r="L161" s="97" t="s">
        <v>524</v>
      </c>
      <c r="M161" s="97" t="s">
        <v>524</v>
      </c>
      <c r="N161" s="97" t="s">
        <v>524</v>
      </c>
      <c r="O161" s="361" t="s">
        <v>1115</v>
      </c>
      <c r="P161" s="99"/>
      <c r="Q161" s="99"/>
      <c r="R161" s="99"/>
      <c r="S161" s="99"/>
      <c r="T161" s="99"/>
      <c r="U161" s="99"/>
      <c r="V161" s="99"/>
      <c r="W161" s="99"/>
      <c r="X161" s="99"/>
      <c r="Y161" s="99"/>
      <c r="Z161" s="99"/>
      <c r="AA161" s="99"/>
      <c r="AB161" s="99"/>
      <c r="AC161" s="99"/>
      <c r="AD161" s="99"/>
      <c r="AE161" s="99"/>
      <c r="AF161" s="99"/>
      <c r="AG161" s="99"/>
      <c r="AH161" s="99"/>
    </row>
    <row r="162" spans="3:34">
      <c r="C162" s="3" t="s">
        <v>88</v>
      </c>
      <c r="D162" s="3" t="s">
        <v>298</v>
      </c>
      <c r="E162" s="3" t="s">
        <v>299</v>
      </c>
      <c r="F162" s="3" t="s">
        <v>628</v>
      </c>
      <c r="G162" s="97" t="s">
        <v>524</v>
      </c>
      <c r="H162" s="97" t="s">
        <v>524</v>
      </c>
      <c r="I162" s="97" t="s">
        <v>524</v>
      </c>
      <c r="J162" s="97" t="s">
        <v>524</v>
      </c>
      <c r="K162" s="97" t="s">
        <v>524</v>
      </c>
      <c r="L162" s="97" t="s">
        <v>524</v>
      </c>
      <c r="M162" s="97" t="s">
        <v>524</v>
      </c>
      <c r="N162" s="97" t="s">
        <v>524</v>
      </c>
      <c r="O162" s="361" t="s">
        <v>1114</v>
      </c>
      <c r="P162" s="99"/>
      <c r="Q162" s="99"/>
      <c r="R162" s="99"/>
      <c r="S162" s="99"/>
      <c r="T162" s="99"/>
      <c r="U162" s="99"/>
      <c r="V162" s="99"/>
      <c r="W162" s="99"/>
      <c r="X162" s="99"/>
      <c r="Y162" s="99"/>
      <c r="Z162" s="99"/>
      <c r="AA162" s="99"/>
      <c r="AB162" s="99"/>
      <c r="AC162" s="99"/>
      <c r="AD162" s="99"/>
      <c r="AE162" s="99"/>
      <c r="AF162" s="99"/>
      <c r="AG162" s="99"/>
      <c r="AH162" s="99"/>
    </row>
    <row r="163" spans="3:34">
      <c r="C163" s="3" t="s">
        <v>88</v>
      </c>
      <c r="D163" s="3" t="s">
        <v>300</v>
      </c>
      <c r="E163" s="3" t="s">
        <v>301</v>
      </c>
      <c r="F163" s="3" t="s">
        <v>628</v>
      </c>
      <c r="G163" s="97" t="s">
        <v>524</v>
      </c>
      <c r="H163" s="97" t="s">
        <v>524</v>
      </c>
      <c r="I163" s="97" t="s">
        <v>524</v>
      </c>
      <c r="J163" s="97" t="s">
        <v>524</v>
      </c>
      <c r="K163" s="97" t="s">
        <v>524</v>
      </c>
      <c r="L163" s="97" t="s">
        <v>524</v>
      </c>
      <c r="M163" s="97" t="s">
        <v>524</v>
      </c>
      <c r="N163" s="97" t="s">
        <v>524</v>
      </c>
      <c r="O163" s="361" t="s">
        <v>1115</v>
      </c>
      <c r="P163" s="99"/>
      <c r="Q163" s="99"/>
      <c r="R163" s="99"/>
      <c r="S163" s="99"/>
      <c r="T163" s="99"/>
      <c r="U163" s="99"/>
      <c r="V163" s="99"/>
      <c r="W163" s="99"/>
      <c r="X163" s="99"/>
      <c r="Y163" s="99"/>
      <c r="Z163" s="99"/>
      <c r="AA163" s="99"/>
      <c r="AB163" s="99"/>
      <c r="AC163" s="99"/>
      <c r="AD163" s="99"/>
      <c r="AE163" s="99"/>
      <c r="AF163" s="99"/>
      <c r="AG163" s="99"/>
      <c r="AH163" s="99"/>
    </row>
    <row r="164" spans="3:34">
      <c r="C164" s="3" t="s">
        <v>88</v>
      </c>
      <c r="D164" s="3" t="s">
        <v>302</v>
      </c>
      <c r="E164" s="3" t="s">
        <v>303</v>
      </c>
      <c r="F164" s="3" t="s">
        <v>628</v>
      </c>
      <c r="G164" s="97" t="s">
        <v>524</v>
      </c>
      <c r="H164" s="97" t="s">
        <v>524</v>
      </c>
      <c r="I164" s="97" t="s">
        <v>524</v>
      </c>
      <c r="J164" s="97" t="s">
        <v>524</v>
      </c>
      <c r="K164" s="97" t="s">
        <v>524</v>
      </c>
      <c r="L164" s="97" t="s">
        <v>524</v>
      </c>
      <c r="M164" s="97" t="s">
        <v>524</v>
      </c>
      <c r="N164" s="97" t="s">
        <v>524</v>
      </c>
      <c r="O164" s="361" t="s">
        <v>1115</v>
      </c>
      <c r="P164" s="99"/>
      <c r="Q164" s="99"/>
      <c r="R164" s="99"/>
      <c r="S164" s="99"/>
      <c r="T164" s="99"/>
      <c r="U164" s="99"/>
      <c r="V164" s="99"/>
      <c r="W164" s="99"/>
      <c r="X164" s="99"/>
      <c r="Y164" s="99"/>
      <c r="Z164" s="99"/>
      <c r="AA164" s="99"/>
      <c r="AB164" s="99"/>
      <c r="AC164" s="99"/>
      <c r="AD164" s="99"/>
      <c r="AE164" s="99"/>
      <c r="AF164" s="99"/>
      <c r="AG164" s="99"/>
      <c r="AH164" s="99"/>
    </row>
    <row r="165" spans="3:34">
      <c r="C165" s="3" t="s">
        <v>88</v>
      </c>
      <c r="D165" s="3" t="s">
        <v>304</v>
      </c>
      <c r="E165" s="3" t="s">
        <v>305</v>
      </c>
      <c r="F165" s="3" t="s">
        <v>628</v>
      </c>
      <c r="G165" s="97" t="s">
        <v>524</v>
      </c>
      <c r="H165" s="97" t="s">
        <v>524</v>
      </c>
      <c r="I165" s="97" t="s">
        <v>524</v>
      </c>
      <c r="J165" s="97" t="s">
        <v>524</v>
      </c>
      <c r="K165" s="97" t="s">
        <v>524</v>
      </c>
      <c r="L165" s="97" t="s">
        <v>524</v>
      </c>
      <c r="M165" s="97" t="s">
        <v>524</v>
      </c>
      <c r="N165" s="97" t="s">
        <v>524</v>
      </c>
      <c r="O165" s="361" t="s">
        <v>1115</v>
      </c>
      <c r="P165" s="99"/>
      <c r="Q165" s="99"/>
      <c r="R165" s="99"/>
      <c r="S165" s="99"/>
      <c r="T165" s="99"/>
      <c r="U165" s="99"/>
      <c r="V165" s="99"/>
      <c r="W165" s="99"/>
      <c r="X165" s="99"/>
      <c r="Y165" s="99"/>
      <c r="Z165" s="99"/>
      <c r="AA165" s="99"/>
      <c r="AB165" s="99"/>
      <c r="AC165" s="99"/>
      <c r="AD165" s="99"/>
      <c r="AE165" s="99"/>
      <c r="AF165" s="99"/>
      <c r="AG165" s="99"/>
      <c r="AH165" s="99"/>
    </row>
    <row r="166" spans="3:34">
      <c r="C166" s="3" t="s">
        <v>88</v>
      </c>
      <c r="D166" s="3" t="s">
        <v>306</v>
      </c>
      <c r="E166" s="3" t="s">
        <v>307</v>
      </c>
      <c r="F166" s="3" t="s">
        <v>628</v>
      </c>
      <c r="G166" s="97" t="s">
        <v>524</v>
      </c>
      <c r="H166" s="97" t="s">
        <v>524</v>
      </c>
      <c r="I166" s="97" t="s">
        <v>524</v>
      </c>
      <c r="J166" s="97" t="s">
        <v>524</v>
      </c>
      <c r="K166" s="97" t="s">
        <v>524</v>
      </c>
      <c r="L166" s="97" t="s">
        <v>524</v>
      </c>
      <c r="M166" s="97" t="s">
        <v>524</v>
      </c>
      <c r="N166" s="97" t="s">
        <v>524</v>
      </c>
      <c r="O166" s="361" t="s">
        <v>1113</v>
      </c>
      <c r="P166" s="99"/>
      <c r="Q166" s="99"/>
      <c r="R166" s="99"/>
      <c r="S166" s="99"/>
      <c r="T166" s="99"/>
      <c r="U166" s="99"/>
      <c r="V166" s="99"/>
      <c r="W166" s="99"/>
      <c r="X166" s="99"/>
      <c r="Y166" s="99"/>
      <c r="Z166" s="99"/>
      <c r="AA166" s="99"/>
      <c r="AB166" s="99"/>
      <c r="AC166" s="99"/>
      <c r="AD166" s="99"/>
      <c r="AE166" s="99"/>
      <c r="AF166" s="99"/>
      <c r="AG166" s="99"/>
      <c r="AH166" s="99"/>
    </row>
    <row r="167" spans="3:34">
      <c r="C167" s="3" t="s">
        <v>88</v>
      </c>
      <c r="D167" s="3" t="s">
        <v>308</v>
      </c>
      <c r="E167" s="3" t="s">
        <v>309</v>
      </c>
      <c r="F167" s="3" t="s">
        <v>628</v>
      </c>
      <c r="G167" s="97" t="s">
        <v>524</v>
      </c>
      <c r="H167" s="97" t="s">
        <v>524</v>
      </c>
      <c r="I167" s="97" t="s">
        <v>524</v>
      </c>
      <c r="J167" s="97" t="s">
        <v>524</v>
      </c>
      <c r="K167" s="97" t="s">
        <v>524</v>
      </c>
      <c r="L167" s="97" t="s">
        <v>524</v>
      </c>
      <c r="M167" s="97" t="s">
        <v>524</v>
      </c>
      <c r="N167" s="97" t="s">
        <v>524</v>
      </c>
      <c r="O167" s="361" t="s">
        <v>1115</v>
      </c>
      <c r="P167" s="99"/>
      <c r="Q167" s="99"/>
      <c r="R167" s="99"/>
      <c r="S167" s="99"/>
      <c r="T167" s="99"/>
      <c r="U167" s="99"/>
      <c r="V167" s="99"/>
      <c r="W167" s="99"/>
      <c r="X167" s="99"/>
      <c r="Y167" s="99"/>
      <c r="Z167" s="99"/>
      <c r="AA167" s="99"/>
      <c r="AB167" s="99"/>
      <c r="AC167" s="99"/>
      <c r="AD167" s="99"/>
      <c r="AE167" s="99"/>
      <c r="AF167" s="99"/>
      <c r="AG167" s="99"/>
      <c r="AH167" s="99"/>
    </row>
    <row r="168" spans="3:34">
      <c r="C168" s="3" t="s">
        <v>88</v>
      </c>
      <c r="D168" s="3" t="s">
        <v>310</v>
      </c>
      <c r="E168" s="3" t="s">
        <v>311</v>
      </c>
      <c r="F168" s="3" t="s">
        <v>628</v>
      </c>
      <c r="G168" s="97" t="s">
        <v>524</v>
      </c>
      <c r="H168" s="97" t="s">
        <v>524</v>
      </c>
      <c r="I168" s="97" t="s">
        <v>524</v>
      </c>
      <c r="J168" s="97" t="s">
        <v>524</v>
      </c>
      <c r="K168" s="97" t="s">
        <v>524</v>
      </c>
      <c r="L168" s="97" t="s">
        <v>524</v>
      </c>
      <c r="M168" s="97" t="s">
        <v>524</v>
      </c>
      <c r="N168" s="97" t="s">
        <v>524</v>
      </c>
      <c r="O168" s="361" t="s">
        <v>1115</v>
      </c>
      <c r="P168" s="99"/>
      <c r="Q168" s="99"/>
      <c r="R168" s="99"/>
      <c r="S168" s="99"/>
      <c r="T168" s="99"/>
      <c r="U168" s="99"/>
      <c r="V168" s="99"/>
      <c r="W168" s="99"/>
      <c r="X168" s="99"/>
      <c r="Y168" s="99"/>
      <c r="Z168" s="99"/>
      <c r="AA168" s="99"/>
      <c r="AB168" s="99"/>
      <c r="AC168" s="99"/>
      <c r="AD168" s="99"/>
      <c r="AE168" s="99"/>
      <c r="AF168" s="99"/>
      <c r="AG168" s="99"/>
      <c r="AH168" s="99"/>
    </row>
    <row r="169" spans="3:34">
      <c r="C169" s="3" t="s">
        <v>88</v>
      </c>
      <c r="D169" s="3" t="s">
        <v>312</v>
      </c>
      <c r="E169" s="3" t="s">
        <v>313</v>
      </c>
      <c r="F169" s="3" t="s">
        <v>628</v>
      </c>
      <c r="G169" s="97" t="s">
        <v>524</v>
      </c>
      <c r="H169" s="97" t="s">
        <v>524</v>
      </c>
      <c r="I169" s="97" t="s">
        <v>524</v>
      </c>
      <c r="J169" s="97" t="s">
        <v>524</v>
      </c>
      <c r="K169" s="97" t="s">
        <v>524</v>
      </c>
      <c r="L169" s="97" t="s">
        <v>524</v>
      </c>
      <c r="M169" s="97" t="s">
        <v>524</v>
      </c>
      <c r="N169" s="97" t="s">
        <v>524</v>
      </c>
      <c r="O169" s="361" t="s">
        <v>1113</v>
      </c>
      <c r="P169" s="99"/>
      <c r="Q169" s="99"/>
      <c r="R169" s="99"/>
      <c r="S169" s="99"/>
      <c r="T169" s="99"/>
      <c r="U169" s="99"/>
      <c r="V169" s="99"/>
      <c r="W169" s="99"/>
      <c r="X169" s="99"/>
      <c r="Y169" s="99"/>
      <c r="Z169" s="99"/>
      <c r="AA169" s="99"/>
      <c r="AB169" s="99"/>
      <c r="AC169" s="99"/>
      <c r="AD169" s="99"/>
      <c r="AE169" s="99"/>
      <c r="AF169" s="99"/>
      <c r="AG169" s="99"/>
      <c r="AH169" s="99"/>
    </row>
    <row r="170" spans="3:34">
      <c r="C170" s="3" t="s">
        <v>88</v>
      </c>
      <c r="D170" s="3" t="s">
        <v>314</v>
      </c>
      <c r="E170" s="3" t="s">
        <v>315</v>
      </c>
      <c r="F170" s="3" t="s">
        <v>628</v>
      </c>
      <c r="G170" s="97" t="s">
        <v>524</v>
      </c>
      <c r="H170" s="97" t="s">
        <v>524</v>
      </c>
      <c r="I170" s="97" t="s">
        <v>524</v>
      </c>
      <c r="J170" s="97" t="s">
        <v>524</v>
      </c>
      <c r="K170" s="97" t="s">
        <v>524</v>
      </c>
      <c r="L170" s="97" t="s">
        <v>524</v>
      </c>
      <c r="M170" s="97" t="s">
        <v>524</v>
      </c>
      <c r="N170" s="97" t="s">
        <v>524</v>
      </c>
      <c r="O170" s="361" t="s">
        <v>1115</v>
      </c>
      <c r="P170" s="99"/>
      <c r="Q170" s="99"/>
      <c r="R170" s="99"/>
      <c r="S170" s="99"/>
      <c r="T170" s="99"/>
      <c r="U170" s="99"/>
      <c r="V170" s="99"/>
      <c r="W170" s="99"/>
      <c r="X170" s="99"/>
      <c r="Y170" s="99"/>
      <c r="Z170" s="99"/>
      <c r="AA170" s="99"/>
      <c r="AB170" s="99"/>
      <c r="AC170" s="99"/>
      <c r="AD170" s="99"/>
      <c r="AE170" s="99"/>
      <c r="AF170" s="99"/>
      <c r="AG170" s="99"/>
      <c r="AH170" s="99"/>
    </row>
    <row r="171" spans="3:34">
      <c r="C171" s="3" t="s">
        <v>88</v>
      </c>
      <c r="D171" s="3" t="s">
        <v>316</v>
      </c>
      <c r="E171" s="3" t="s">
        <v>317</v>
      </c>
      <c r="F171" s="3" t="s">
        <v>628</v>
      </c>
      <c r="G171" s="97" t="s">
        <v>524</v>
      </c>
      <c r="H171" s="97" t="s">
        <v>524</v>
      </c>
      <c r="I171" s="97" t="s">
        <v>524</v>
      </c>
      <c r="J171" s="97" t="s">
        <v>524</v>
      </c>
      <c r="K171" s="97" t="s">
        <v>524</v>
      </c>
      <c r="L171" s="97" t="s">
        <v>524</v>
      </c>
      <c r="M171" s="97" t="s">
        <v>524</v>
      </c>
      <c r="N171" s="97" t="s">
        <v>524</v>
      </c>
      <c r="O171" s="361" t="s">
        <v>1113</v>
      </c>
      <c r="P171" s="99"/>
      <c r="Q171" s="99"/>
      <c r="R171" s="99"/>
      <c r="S171" s="99"/>
      <c r="T171" s="99"/>
      <c r="U171" s="99"/>
      <c r="V171" s="99"/>
      <c r="W171" s="99"/>
      <c r="X171" s="99"/>
      <c r="Y171" s="99"/>
      <c r="Z171" s="99"/>
      <c r="AA171" s="99"/>
      <c r="AB171" s="99"/>
      <c r="AC171" s="99"/>
      <c r="AD171" s="99"/>
      <c r="AE171" s="99"/>
      <c r="AF171" s="99"/>
      <c r="AG171" s="99"/>
      <c r="AH171" s="99"/>
    </row>
    <row r="172" spans="3:34">
      <c r="C172" s="3" t="s">
        <v>88</v>
      </c>
      <c r="D172" s="3" t="s">
        <v>318</v>
      </c>
      <c r="E172" s="3" t="s">
        <v>319</v>
      </c>
      <c r="F172" s="3" t="s">
        <v>628</v>
      </c>
      <c r="G172" s="97" t="s">
        <v>524</v>
      </c>
      <c r="H172" s="97" t="s">
        <v>524</v>
      </c>
      <c r="I172" s="97" t="s">
        <v>524</v>
      </c>
      <c r="J172" s="97" t="s">
        <v>524</v>
      </c>
      <c r="K172" s="97" t="s">
        <v>524</v>
      </c>
      <c r="L172" s="97" t="s">
        <v>524</v>
      </c>
      <c r="M172" s="97" t="s">
        <v>524</v>
      </c>
      <c r="N172" s="97" t="s">
        <v>524</v>
      </c>
      <c r="O172" s="361" t="s">
        <v>1115</v>
      </c>
      <c r="P172" s="99"/>
      <c r="Q172" s="99"/>
      <c r="R172" s="99"/>
      <c r="S172" s="99"/>
      <c r="T172" s="99"/>
      <c r="U172" s="99"/>
      <c r="V172" s="99"/>
      <c r="W172" s="99"/>
      <c r="X172" s="99"/>
      <c r="Y172" s="99"/>
      <c r="Z172" s="99"/>
      <c r="AA172" s="99"/>
      <c r="AB172" s="99"/>
      <c r="AC172" s="99"/>
      <c r="AD172" s="99"/>
      <c r="AE172" s="99"/>
      <c r="AF172" s="99"/>
      <c r="AG172" s="99"/>
      <c r="AH172" s="99"/>
    </row>
    <row r="173" spans="3:34">
      <c r="C173" s="3" t="s">
        <v>88</v>
      </c>
      <c r="D173" s="3" t="s">
        <v>320</v>
      </c>
      <c r="E173" s="3" t="s">
        <v>321</v>
      </c>
      <c r="F173" s="3" t="s">
        <v>628</v>
      </c>
      <c r="G173" s="97" t="s">
        <v>524</v>
      </c>
      <c r="H173" s="97" t="s">
        <v>524</v>
      </c>
      <c r="I173" s="97" t="s">
        <v>524</v>
      </c>
      <c r="J173" s="97" t="s">
        <v>524</v>
      </c>
      <c r="K173" s="97" t="s">
        <v>524</v>
      </c>
      <c r="L173" s="97" t="s">
        <v>524</v>
      </c>
      <c r="M173" s="97" t="s">
        <v>524</v>
      </c>
      <c r="N173" s="97" t="s">
        <v>524</v>
      </c>
      <c r="O173" s="361" t="s">
        <v>1115</v>
      </c>
      <c r="P173" s="99"/>
      <c r="Q173" s="99"/>
      <c r="R173" s="99"/>
      <c r="S173" s="99"/>
      <c r="T173" s="99"/>
      <c r="U173" s="99"/>
      <c r="V173" s="99"/>
      <c r="W173" s="99"/>
      <c r="X173" s="99"/>
      <c r="Y173" s="99"/>
      <c r="Z173" s="99"/>
      <c r="AA173" s="99"/>
      <c r="AB173" s="99"/>
      <c r="AC173" s="99"/>
      <c r="AD173" s="99"/>
      <c r="AE173" s="99"/>
      <c r="AF173" s="99"/>
      <c r="AG173" s="99"/>
      <c r="AH173" s="99"/>
    </row>
    <row r="174" spans="3:34">
      <c r="C174" s="3" t="s">
        <v>88</v>
      </c>
      <c r="D174" s="3" t="s">
        <v>322</v>
      </c>
      <c r="E174" s="3" t="s">
        <v>323</v>
      </c>
      <c r="F174" s="3" t="s">
        <v>628</v>
      </c>
      <c r="G174" s="97" t="s">
        <v>524</v>
      </c>
      <c r="H174" s="97" t="s">
        <v>524</v>
      </c>
      <c r="I174" s="97" t="s">
        <v>524</v>
      </c>
      <c r="J174" s="97" t="s">
        <v>524</v>
      </c>
      <c r="K174" s="97" t="s">
        <v>524</v>
      </c>
      <c r="L174" s="97" t="s">
        <v>524</v>
      </c>
      <c r="M174" s="97" t="s">
        <v>524</v>
      </c>
      <c r="N174" s="97" t="s">
        <v>524</v>
      </c>
      <c r="O174" s="361" t="s">
        <v>1113</v>
      </c>
      <c r="P174" s="99"/>
      <c r="Q174" s="99"/>
      <c r="R174" s="99"/>
      <c r="S174" s="99"/>
      <c r="T174" s="99"/>
      <c r="U174" s="99"/>
      <c r="V174" s="99"/>
      <c r="W174" s="99"/>
      <c r="X174" s="99"/>
      <c r="Y174" s="99"/>
      <c r="Z174" s="99"/>
      <c r="AA174" s="99"/>
      <c r="AB174" s="99"/>
      <c r="AC174" s="99"/>
      <c r="AD174" s="99"/>
      <c r="AE174" s="99"/>
      <c r="AF174" s="99"/>
      <c r="AG174" s="99"/>
      <c r="AH174" s="99"/>
    </row>
    <row r="175" spans="3:34">
      <c r="C175" s="3" t="s">
        <v>88</v>
      </c>
      <c r="D175" s="3" t="s">
        <v>324</v>
      </c>
      <c r="E175" s="3" t="s">
        <v>325</v>
      </c>
      <c r="F175" s="3" t="s">
        <v>628</v>
      </c>
      <c r="G175" s="97" t="s">
        <v>524</v>
      </c>
      <c r="H175" s="97" t="s">
        <v>524</v>
      </c>
      <c r="I175" s="97" t="s">
        <v>524</v>
      </c>
      <c r="J175" s="97" t="s">
        <v>524</v>
      </c>
      <c r="K175" s="97" t="s">
        <v>524</v>
      </c>
      <c r="L175" s="97" t="s">
        <v>524</v>
      </c>
      <c r="M175" s="97" t="s">
        <v>524</v>
      </c>
      <c r="N175" s="97" t="s">
        <v>524</v>
      </c>
      <c r="O175" s="361" t="s">
        <v>1113</v>
      </c>
      <c r="P175" s="99"/>
      <c r="Q175" s="99"/>
      <c r="R175" s="99"/>
      <c r="S175" s="99"/>
      <c r="T175" s="99"/>
      <c r="U175" s="99"/>
      <c r="V175" s="99"/>
      <c r="W175" s="99"/>
      <c r="X175" s="99"/>
      <c r="Y175" s="99"/>
      <c r="Z175" s="99"/>
      <c r="AA175" s="99"/>
      <c r="AB175" s="99"/>
      <c r="AC175" s="99"/>
      <c r="AD175" s="99"/>
      <c r="AE175" s="99"/>
      <c r="AF175" s="99"/>
      <c r="AG175" s="99"/>
      <c r="AH175" s="99"/>
    </row>
    <row r="176" spans="3:34">
      <c r="C176" s="3" t="s">
        <v>88</v>
      </c>
      <c r="D176" s="3" t="s">
        <v>326</v>
      </c>
      <c r="E176" s="3" t="s">
        <v>327</v>
      </c>
      <c r="F176" s="3" t="s">
        <v>628</v>
      </c>
      <c r="G176" s="97" t="s">
        <v>524</v>
      </c>
      <c r="H176" s="97" t="s">
        <v>524</v>
      </c>
      <c r="I176" s="97" t="s">
        <v>524</v>
      </c>
      <c r="J176" s="97" t="s">
        <v>524</v>
      </c>
      <c r="K176" s="97" t="s">
        <v>524</v>
      </c>
      <c r="L176" s="97" t="s">
        <v>524</v>
      </c>
      <c r="M176" s="97" t="s">
        <v>524</v>
      </c>
      <c r="N176" s="97" t="s">
        <v>524</v>
      </c>
      <c r="O176" s="361" t="s">
        <v>1113</v>
      </c>
      <c r="P176" s="99"/>
      <c r="Q176" s="99"/>
      <c r="R176" s="99"/>
      <c r="S176" s="99"/>
      <c r="T176" s="99"/>
      <c r="U176" s="99"/>
      <c r="V176" s="99"/>
      <c r="W176" s="99"/>
      <c r="X176" s="99"/>
      <c r="Y176" s="99"/>
      <c r="Z176" s="99"/>
      <c r="AA176" s="99"/>
      <c r="AB176" s="99"/>
      <c r="AC176" s="99"/>
      <c r="AD176" s="99"/>
      <c r="AE176" s="99"/>
      <c r="AF176" s="99"/>
      <c r="AG176" s="99"/>
      <c r="AH176" s="99"/>
    </row>
    <row r="177" spans="3:34">
      <c r="C177" s="3" t="s">
        <v>88</v>
      </c>
      <c r="D177" s="3" t="s">
        <v>328</v>
      </c>
      <c r="E177" s="3" t="s">
        <v>329</v>
      </c>
      <c r="F177" s="3" t="s">
        <v>628</v>
      </c>
      <c r="G177" s="97" t="s">
        <v>524</v>
      </c>
      <c r="H177" s="97" t="s">
        <v>524</v>
      </c>
      <c r="I177" s="97" t="s">
        <v>524</v>
      </c>
      <c r="J177" s="97" t="s">
        <v>524</v>
      </c>
      <c r="K177" s="97" t="s">
        <v>524</v>
      </c>
      <c r="L177" s="97" t="s">
        <v>524</v>
      </c>
      <c r="M177" s="97" t="s">
        <v>524</v>
      </c>
      <c r="N177" s="97" t="s">
        <v>524</v>
      </c>
      <c r="O177" s="361" t="s">
        <v>1113</v>
      </c>
      <c r="P177" s="99"/>
      <c r="Q177" s="99"/>
      <c r="R177" s="99"/>
      <c r="S177" s="99"/>
      <c r="T177" s="99"/>
      <c r="U177" s="99"/>
      <c r="V177" s="99"/>
      <c r="W177" s="99"/>
      <c r="X177" s="99"/>
      <c r="Y177" s="99"/>
      <c r="Z177" s="99"/>
      <c r="AA177" s="99"/>
      <c r="AB177" s="99"/>
      <c r="AC177" s="99"/>
      <c r="AD177" s="99"/>
      <c r="AE177" s="99"/>
      <c r="AF177" s="99"/>
      <c r="AG177" s="99"/>
      <c r="AH177" s="99"/>
    </row>
    <row r="178" spans="3:34">
      <c r="C178" s="3" t="s">
        <v>88</v>
      </c>
      <c r="D178" s="3" t="s">
        <v>330</v>
      </c>
      <c r="E178" s="3" t="s">
        <v>331</v>
      </c>
      <c r="F178" s="3" t="s">
        <v>628</v>
      </c>
      <c r="G178" s="97" t="s">
        <v>524</v>
      </c>
      <c r="H178" s="97" t="s">
        <v>524</v>
      </c>
      <c r="I178" s="97" t="s">
        <v>524</v>
      </c>
      <c r="J178" s="97" t="s">
        <v>524</v>
      </c>
      <c r="K178" s="97" t="s">
        <v>524</v>
      </c>
      <c r="L178" s="97" t="s">
        <v>524</v>
      </c>
      <c r="M178" s="97" t="s">
        <v>524</v>
      </c>
      <c r="N178" s="97" t="s">
        <v>524</v>
      </c>
      <c r="O178" s="361" t="s">
        <v>1115</v>
      </c>
      <c r="P178" s="99"/>
      <c r="Q178" s="99"/>
      <c r="R178" s="99"/>
      <c r="S178" s="99"/>
      <c r="T178" s="99"/>
      <c r="U178" s="99"/>
      <c r="V178" s="99"/>
      <c r="W178" s="99"/>
      <c r="X178" s="99"/>
      <c r="Y178" s="99"/>
      <c r="Z178" s="99"/>
      <c r="AA178" s="99"/>
      <c r="AB178" s="99"/>
      <c r="AC178" s="99"/>
      <c r="AD178" s="99"/>
      <c r="AE178" s="99"/>
      <c r="AF178" s="99"/>
      <c r="AG178" s="99"/>
      <c r="AH178" s="99"/>
    </row>
    <row r="179" spans="3:34">
      <c r="C179" s="3" t="s">
        <v>88</v>
      </c>
      <c r="D179" s="3" t="s">
        <v>332</v>
      </c>
      <c r="E179" s="3" t="s">
        <v>333</v>
      </c>
      <c r="F179" s="3" t="s">
        <v>628</v>
      </c>
      <c r="G179" s="97" t="s">
        <v>524</v>
      </c>
      <c r="H179" s="97" t="s">
        <v>524</v>
      </c>
      <c r="I179" s="97" t="s">
        <v>524</v>
      </c>
      <c r="J179" s="97" t="s">
        <v>524</v>
      </c>
      <c r="K179" s="97" t="s">
        <v>524</v>
      </c>
      <c r="L179" s="97" t="s">
        <v>524</v>
      </c>
      <c r="M179" s="97" t="s">
        <v>524</v>
      </c>
      <c r="N179" s="97" t="s">
        <v>524</v>
      </c>
      <c r="O179" s="361" t="s">
        <v>1113</v>
      </c>
      <c r="P179" s="99"/>
      <c r="Q179" s="99"/>
      <c r="R179" s="99"/>
      <c r="S179" s="99"/>
      <c r="T179" s="99"/>
      <c r="U179" s="99"/>
      <c r="V179" s="99"/>
      <c r="W179" s="99"/>
      <c r="X179" s="99"/>
      <c r="Y179" s="99"/>
      <c r="Z179" s="99"/>
      <c r="AA179" s="99"/>
      <c r="AB179" s="99"/>
      <c r="AC179" s="99"/>
      <c r="AD179" s="99"/>
      <c r="AE179" s="99"/>
      <c r="AF179" s="99"/>
      <c r="AG179" s="99"/>
      <c r="AH179" s="99"/>
    </row>
    <row r="180" spans="3:34">
      <c r="C180" s="3" t="s">
        <v>88</v>
      </c>
      <c r="D180" s="3" t="s">
        <v>334</v>
      </c>
      <c r="E180" s="3" t="s">
        <v>335</v>
      </c>
      <c r="F180" s="3" t="s">
        <v>628</v>
      </c>
      <c r="G180" s="97" t="s">
        <v>524</v>
      </c>
      <c r="H180" s="97" t="s">
        <v>524</v>
      </c>
      <c r="I180" s="97" t="s">
        <v>524</v>
      </c>
      <c r="J180" s="97" t="s">
        <v>524</v>
      </c>
      <c r="K180" s="97" t="s">
        <v>524</v>
      </c>
      <c r="L180" s="97" t="s">
        <v>524</v>
      </c>
      <c r="M180" s="97" t="s">
        <v>524</v>
      </c>
      <c r="N180" s="97" t="s">
        <v>524</v>
      </c>
      <c r="O180" s="361" t="s">
        <v>1113</v>
      </c>
      <c r="P180" s="99"/>
      <c r="Q180" s="99"/>
      <c r="R180" s="99"/>
      <c r="S180" s="99"/>
      <c r="T180" s="99"/>
      <c r="U180" s="99"/>
      <c r="V180" s="99"/>
      <c r="W180" s="99"/>
      <c r="X180" s="99"/>
      <c r="Y180" s="99"/>
      <c r="Z180" s="99"/>
      <c r="AA180" s="99"/>
      <c r="AB180" s="99"/>
      <c r="AC180" s="99"/>
      <c r="AD180" s="99"/>
      <c r="AE180" s="99"/>
      <c r="AF180" s="99"/>
      <c r="AG180" s="99"/>
      <c r="AH180" s="99"/>
    </row>
    <row r="181" spans="3:34">
      <c r="C181" s="3" t="s">
        <v>88</v>
      </c>
      <c r="D181" s="3" t="s">
        <v>336</v>
      </c>
      <c r="E181" s="3" t="s">
        <v>337</v>
      </c>
      <c r="F181" s="3" t="s">
        <v>628</v>
      </c>
      <c r="G181" s="97" t="s">
        <v>524</v>
      </c>
      <c r="H181" s="97" t="s">
        <v>524</v>
      </c>
      <c r="I181" s="97" t="s">
        <v>524</v>
      </c>
      <c r="J181" s="97" t="s">
        <v>524</v>
      </c>
      <c r="K181" s="97" t="s">
        <v>524</v>
      </c>
      <c r="L181" s="97" t="s">
        <v>524</v>
      </c>
      <c r="M181" s="97" t="s">
        <v>524</v>
      </c>
      <c r="N181" s="97" t="s">
        <v>524</v>
      </c>
      <c r="O181" s="361" t="s">
        <v>1114</v>
      </c>
      <c r="P181" s="99"/>
      <c r="Q181" s="99"/>
      <c r="R181" s="99"/>
      <c r="S181" s="99"/>
      <c r="T181" s="99"/>
      <c r="U181" s="99"/>
      <c r="V181" s="99"/>
      <c r="W181" s="99"/>
      <c r="X181" s="99"/>
      <c r="Y181" s="99"/>
      <c r="Z181" s="99"/>
      <c r="AA181" s="99"/>
      <c r="AB181" s="99"/>
      <c r="AC181" s="99"/>
      <c r="AD181" s="99"/>
      <c r="AE181" s="99"/>
      <c r="AF181" s="99"/>
      <c r="AG181" s="99"/>
      <c r="AH181" s="99"/>
    </row>
    <row r="182" spans="3:34">
      <c r="C182" s="3" t="s">
        <v>88</v>
      </c>
      <c r="D182" s="3" t="s">
        <v>338</v>
      </c>
      <c r="E182" s="3" t="s">
        <v>339</v>
      </c>
      <c r="F182" s="3" t="s">
        <v>628</v>
      </c>
      <c r="G182" s="97" t="s">
        <v>524</v>
      </c>
      <c r="H182" s="97" t="s">
        <v>524</v>
      </c>
      <c r="I182" s="97" t="s">
        <v>524</v>
      </c>
      <c r="J182" s="97" t="s">
        <v>524</v>
      </c>
      <c r="K182" s="97" t="s">
        <v>524</v>
      </c>
      <c r="L182" s="97" t="s">
        <v>524</v>
      </c>
      <c r="M182" s="97" t="s">
        <v>524</v>
      </c>
      <c r="N182" s="97" t="s">
        <v>524</v>
      </c>
      <c r="O182" s="361" t="s">
        <v>1114</v>
      </c>
      <c r="P182" s="99"/>
      <c r="Q182" s="99"/>
      <c r="R182" s="99"/>
      <c r="S182" s="99"/>
      <c r="T182" s="99"/>
      <c r="U182" s="99"/>
      <c r="V182" s="99"/>
      <c r="W182" s="99"/>
      <c r="X182" s="99"/>
      <c r="Y182" s="99"/>
      <c r="Z182" s="99"/>
      <c r="AA182" s="99"/>
      <c r="AB182" s="99"/>
      <c r="AC182" s="99"/>
      <c r="AD182" s="99"/>
      <c r="AE182" s="99"/>
      <c r="AF182" s="99"/>
      <c r="AG182" s="99"/>
      <c r="AH182" s="99"/>
    </row>
    <row r="183" spans="3:34">
      <c r="C183" s="3" t="s">
        <v>88</v>
      </c>
      <c r="D183" s="3" t="s">
        <v>340</v>
      </c>
      <c r="E183" s="3" t="s">
        <v>341</v>
      </c>
      <c r="F183" s="3" t="s">
        <v>628</v>
      </c>
      <c r="G183" s="97" t="s">
        <v>524</v>
      </c>
      <c r="H183" s="97" t="s">
        <v>524</v>
      </c>
      <c r="I183" s="97" t="s">
        <v>524</v>
      </c>
      <c r="J183" s="97" t="s">
        <v>524</v>
      </c>
      <c r="K183" s="97" t="s">
        <v>524</v>
      </c>
      <c r="L183" s="97" t="s">
        <v>524</v>
      </c>
      <c r="M183" s="97" t="s">
        <v>524</v>
      </c>
      <c r="N183" s="97" t="s">
        <v>524</v>
      </c>
      <c r="O183" s="361" t="s">
        <v>1113</v>
      </c>
      <c r="P183" s="99"/>
      <c r="Q183" s="99"/>
      <c r="R183" s="99"/>
      <c r="S183" s="99"/>
      <c r="T183" s="99"/>
      <c r="U183" s="99"/>
      <c r="V183" s="99"/>
      <c r="W183" s="99"/>
      <c r="X183" s="99"/>
      <c r="Y183" s="99"/>
      <c r="Z183" s="99"/>
      <c r="AA183" s="99"/>
      <c r="AB183" s="99"/>
      <c r="AC183" s="99"/>
      <c r="AD183" s="99"/>
      <c r="AE183" s="99"/>
      <c r="AF183" s="99"/>
      <c r="AG183" s="99"/>
      <c r="AH183" s="99"/>
    </row>
    <row r="184" spans="3:34">
      <c r="C184" s="3" t="s">
        <v>88</v>
      </c>
      <c r="D184" s="3" t="s">
        <v>342</v>
      </c>
      <c r="E184" s="3" t="s">
        <v>343</v>
      </c>
      <c r="F184" s="3" t="s">
        <v>628</v>
      </c>
      <c r="G184" s="97" t="s">
        <v>524</v>
      </c>
      <c r="H184" s="97" t="s">
        <v>524</v>
      </c>
      <c r="I184" s="97" t="s">
        <v>524</v>
      </c>
      <c r="J184" s="97" t="s">
        <v>524</v>
      </c>
      <c r="K184" s="97" t="s">
        <v>524</v>
      </c>
      <c r="L184" s="97" t="s">
        <v>524</v>
      </c>
      <c r="M184" s="97" t="s">
        <v>524</v>
      </c>
      <c r="N184" s="97" t="s">
        <v>524</v>
      </c>
      <c r="O184" s="361" t="s">
        <v>1113</v>
      </c>
      <c r="P184" s="99"/>
      <c r="Q184" s="99"/>
      <c r="R184" s="99"/>
      <c r="S184" s="99"/>
      <c r="T184" s="99"/>
      <c r="U184" s="99"/>
      <c r="V184" s="99"/>
      <c r="W184" s="99"/>
      <c r="X184" s="99"/>
      <c r="Y184" s="99"/>
      <c r="Z184" s="99"/>
      <c r="AA184" s="99"/>
      <c r="AB184" s="99"/>
      <c r="AC184" s="99"/>
      <c r="AD184" s="99"/>
      <c r="AE184" s="99"/>
      <c r="AF184" s="99"/>
      <c r="AG184" s="99"/>
      <c r="AH184" s="99"/>
    </row>
    <row r="185" spans="3:34">
      <c r="C185" s="3" t="s">
        <v>88</v>
      </c>
      <c r="D185" s="3" t="s">
        <v>344</v>
      </c>
      <c r="E185" s="3" t="s">
        <v>345</v>
      </c>
      <c r="F185" s="3" t="s">
        <v>628</v>
      </c>
      <c r="G185" s="97" t="s">
        <v>524</v>
      </c>
      <c r="H185" s="97" t="s">
        <v>524</v>
      </c>
      <c r="I185" s="97" t="s">
        <v>524</v>
      </c>
      <c r="J185" s="97" t="s">
        <v>524</v>
      </c>
      <c r="K185" s="97" t="s">
        <v>524</v>
      </c>
      <c r="L185" s="97" t="s">
        <v>524</v>
      </c>
      <c r="M185" s="97" t="s">
        <v>524</v>
      </c>
      <c r="N185" s="97" t="s">
        <v>524</v>
      </c>
      <c r="O185" s="361" t="s">
        <v>1114</v>
      </c>
      <c r="P185" s="99"/>
      <c r="Q185" s="99"/>
      <c r="R185" s="99"/>
      <c r="S185" s="99"/>
      <c r="T185" s="99"/>
      <c r="U185" s="99"/>
      <c r="V185" s="99"/>
      <c r="W185" s="99"/>
      <c r="X185" s="99"/>
      <c r="Y185" s="99"/>
      <c r="Z185" s="99"/>
      <c r="AA185" s="99"/>
      <c r="AB185" s="99"/>
      <c r="AC185" s="99"/>
      <c r="AD185" s="99"/>
      <c r="AE185" s="99"/>
      <c r="AF185" s="99"/>
      <c r="AG185" s="99"/>
      <c r="AH185" s="99"/>
    </row>
    <row r="186" spans="3:34">
      <c r="C186" s="3" t="s">
        <v>88</v>
      </c>
      <c r="D186" s="3" t="s">
        <v>346</v>
      </c>
      <c r="E186" s="3" t="s">
        <v>347</v>
      </c>
      <c r="F186" s="3" t="s">
        <v>628</v>
      </c>
      <c r="G186" s="97" t="s">
        <v>524</v>
      </c>
      <c r="H186" s="97" t="s">
        <v>524</v>
      </c>
      <c r="I186" s="97" t="s">
        <v>524</v>
      </c>
      <c r="J186" s="97" t="s">
        <v>524</v>
      </c>
      <c r="K186" s="97" t="s">
        <v>524</v>
      </c>
      <c r="L186" s="97" t="s">
        <v>524</v>
      </c>
      <c r="M186" s="97" t="s">
        <v>524</v>
      </c>
      <c r="N186" s="97" t="s">
        <v>524</v>
      </c>
      <c r="O186" s="361" t="s">
        <v>1113</v>
      </c>
      <c r="P186" s="99"/>
      <c r="Q186" s="99"/>
      <c r="R186" s="99"/>
      <c r="S186" s="99"/>
      <c r="T186" s="99"/>
      <c r="U186" s="99"/>
      <c r="V186" s="99"/>
      <c r="W186" s="99"/>
      <c r="X186" s="99"/>
      <c r="Y186" s="99"/>
      <c r="Z186" s="99"/>
      <c r="AA186" s="99"/>
      <c r="AB186" s="99"/>
      <c r="AC186" s="99"/>
      <c r="AD186" s="99"/>
      <c r="AE186" s="99"/>
      <c r="AF186" s="99"/>
      <c r="AG186" s="99"/>
      <c r="AH186" s="99"/>
    </row>
    <row r="187" spans="3:34">
      <c r="C187" s="3" t="s">
        <v>92</v>
      </c>
      <c r="D187" s="3" t="s">
        <v>348</v>
      </c>
      <c r="E187" s="3" t="s">
        <v>349</v>
      </c>
      <c r="F187" s="3" t="s">
        <v>628</v>
      </c>
      <c r="G187" s="97" t="s">
        <v>524</v>
      </c>
      <c r="H187" s="97" t="s">
        <v>524</v>
      </c>
      <c r="I187" s="97" t="s">
        <v>524</v>
      </c>
      <c r="J187" s="97" t="s">
        <v>524</v>
      </c>
      <c r="K187" s="97" t="s">
        <v>524</v>
      </c>
      <c r="L187" s="97" t="s">
        <v>524</v>
      </c>
      <c r="M187" s="97" t="s">
        <v>524</v>
      </c>
      <c r="N187" s="97" t="s">
        <v>524</v>
      </c>
      <c r="O187" s="361" t="s">
        <v>1113</v>
      </c>
      <c r="P187" s="99"/>
      <c r="Q187" s="99"/>
      <c r="R187" s="99"/>
      <c r="S187" s="99"/>
      <c r="T187" s="99"/>
      <c r="U187" s="99"/>
      <c r="V187" s="99"/>
      <c r="W187" s="99"/>
      <c r="X187" s="99"/>
      <c r="Y187" s="99"/>
      <c r="Z187" s="99"/>
      <c r="AA187" s="99"/>
      <c r="AB187" s="99"/>
      <c r="AC187" s="99"/>
      <c r="AD187" s="99"/>
      <c r="AE187" s="99"/>
      <c r="AF187" s="99"/>
      <c r="AG187" s="99"/>
      <c r="AH187" s="99"/>
    </row>
    <row r="188" spans="3:34">
      <c r="C188" s="3" t="s">
        <v>92</v>
      </c>
      <c r="D188" s="3" t="s">
        <v>350</v>
      </c>
      <c r="E188" s="3" t="s">
        <v>351</v>
      </c>
      <c r="F188" s="3" t="s">
        <v>628</v>
      </c>
      <c r="G188" s="97" t="s">
        <v>524</v>
      </c>
      <c r="H188" s="97" t="s">
        <v>524</v>
      </c>
      <c r="I188" s="97" t="s">
        <v>524</v>
      </c>
      <c r="J188" s="97" t="s">
        <v>524</v>
      </c>
      <c r="K188" s="97" t="s">
        <v>524</v>
      </c>
      <c r="L188" s="97" t="s">
        <v>524</v>
      </c>
      <c r="M188" s="97" t="s">
        <v>524</v>
      </c>
      <c r="N188" s="97" t="s">
        <v>524</v>
      </c>
      <c r="O188" s="361" t="s">
        <v>1113</v>
      </c>
      <c r="P188" s="99"/>
      <c r="Q188" s="99"/>
      <c r="R188" s="99"/>
      <c r="S188" s="99"/>
      <c r="T188" s="99"/>
      <c r="U188" s="99"/>
      <c r="V188" s="99"/>
      <c r="W188" s="99"/>
      <c r="X188" s="99"/>
      <c r="Y188" s="99"/>
      <c r="Z188" s="99"/>
      <c r="AA188" s="99"/>
      <c r="AB188" s="99"/>
      <c r="AC188" s="99"/>
      <c r="AD188" s="99"/>
      <c r="AE188" s="99"/>
      <c r="AF188" s="99"/>
      <c r="AG188" s="99"/>
      <c r="AH188" s="99"/>
    </row>
    <row r="189" spans="3:34">
      <c r="C189" s="3" t="s">
        <v>92</v>
      </c>
      <c r="D189" s="3" t="s">
        <v>352</v>
      </c>
      <c r="E189" s="3" t="s">
        <v>353</v>
      </c>
      <c r="F189" s="3" t="s">
        <v>628</v>
      </c>
      <c r="G189" s="97" t="s">
        <v>524</v>
      </c>
      <c r="H189" s="97" t="s">
        <v>524</v>
      </c>
      <c r="I189" s="97" t="s">
        <v>524</v>
      </c>
      <c r="J189" s="97" t="s">
        <v>524</v>
      </c>
      <c r="K189" s="97" t="s">
        <v>524</v>
      </c>
      <c r="L189" s="97" t="s">
        <v>524</v>
      </c>
      <c r="M189" s="97" t="s">
        <v>524</v>
      </c>
      <c r="N189" s="97" t="s">
        <v>524</v>
      </c>
      <c r="O189" s="361" t="s">
        <v>1115</v>
      </c>
      <c r="P189" s="99"/>
      <c r="Q189" s="99"/>
      <c r="R189" s="99"/>
      <c r="S189" s="99"/>
      <c r="T189" s="99"/>
      <c r="U189" s="99"/>
      <c r="V189" s="99"/>
      <c r="W189" s="99"/>
      <c r="X189" s="99"/>
      <c r="Y189" s="99"/>
      <c r="Z189" s="99"/>
      <c r="AA189" s="99"/>
      <c r="AB189" s="99"/>
      <c r="AC189" s="99"/>
      <c r="AD189" s="99"/>
      <c r="AE189" s="99"/>
      <c r="AF189" s="99"/>
      <c r="AG189" s="99"/>
      <c r="AH189" s="99"/>
    </row>
    <row r="190" spans="3:34">
      <c r="C190" s="3" t="s">
        <v>92</v>
      </c>
      <c r="D190" s="3" t="s">
        <v>354</v>
      </c>
      <c r="E190" s="3" t="s">
        <v>355</v>
      </c>
      <c r="F190" s="3" t="s">
        <v>628</v>
      </c>
      <c r="G190" s="97" t="s">
        <v>524</v>
      </c>
      <c r="H190" s="97" t="s">
        <v>524</v>
      </c>
      <c r="I190" s="97" t="s">
        <v>524</v>
      </c>
      <c r="J190" s="97" t="s">
        <v>524</v>
      </c>
      <c r="K190" s="97" t="s">
        <v>524</v>
      </c>
      <c r="L190" s="97" t="s">
        <v>524</v>
      </c>
      <c r="M190" s="97" t="s">
        <v>524</v>
      </c>
      <c r="N190" s="97" t="s">
        <v>524</v>
      </c>
      <c r="O190" s="361" t="s">
        <v>1113</v>
      </c>
      <c r="P190" s="99"/>
      <c r="Q190" s="99"/>
      <c r="R190" s="99"/>
      <c r="S190" s="99"/>
      <c r="T190" s="99"/>
      <c r="U190" s="99"/>
      <c r="V190" s="99"/>
      <c r="W190" s="99"/>
      <c r="X190" s="99"/>
      <c r="Y190" s="99"/>
      <c r="Z190" s="99"/>
      <c r="AA190" s="99"/>
      <c r="AB190" s="99"/>
      <c r="AC190" s="99"/>
      <c r="AD190" s="99"/>
      <c r="AE190" s="99"/>
      <c r="AF190" s="99"/>
      <c r="AG190" s="99"/>
      <c r="AH190" s="99"/>
    </row>
    <row r="191" spans="3:34">
      <c r="C191" s="3" t="s">
        <v>92</v>
      </c>
      <c r="D191" s="3" t="s">
        <v>356</v>
      </c>
      <c r="E191" s="3" t="s">
        <v>357</v>
      </c>
      <c r="F191" s="3" t="s">
        <v>628</v>
      </c>
      <c r="G191" s="97" t="s">
        <v>524</v>
      </c>
      <c r="H191" s="97" t="s">
        <v>524</v>
      </c>
      <c r="I191" s="97" t="s">
        <v>524</v>
      </c>
      <c r="J191" s="97" t="s">
        <v>524</v>
      </c>
      <c r="K191" s="97" t="s">
        <v>524</v>
      </c>
      <c r="L191" s="97" t="s">
        <v>524</v>
      </c>
      <c r="M191" s="97" t="s">
        <v>524</v>
      </c>
      <c r="N191" s="97" t="s">
        <v>524</v>
      </c>
      <c r="O191" s="361" t="s">
        <v>1113</v>
      </c>
      <c r="P191" s="99"/>
      <c r="Q191" s="99"/>
      <c r="R191" s="99"/>
      <c r="S191" s="99"/>
      <c r="T191" s="99"/>
      <c r="U191" s="99"/>
      <c r="V191" s="99"/>
      <c r="W191" s="99"/>
      <c r="X191" s="99"/>
      <c r="Y191" s="99"/>
      <c r="Z191" s="99"/>
      <c r="AA191" s="99"/>
      <c r="AB191" s="99"/>
      <c r="AC191" s="99"/>
      <c r="AD191" s="99"/>
      <c r="AE191" s="99"/>
      <c r="AF191" s="99"/>
      <c r="AG191" s="99"/>
      <c r="AH191" s="99"/>
    </row>
    <row r="192" spans="3:34">
      <c r="C192" s="3" t="s">
        <v>92</v>
      </c>
      <c r="D192" s="3" t="s">
        <v>358</v>
      </c>
      <c r="E192" s="3" t="s">
        <v>359</v>
      </c>
      <c r="F192" s="3" t="s">
        <v>628</v>
      </c>
      <c r="G192" s="97" t="s">
        <v>524</v>
      </c>
      <c r="H192" s="97" t="s">
        <v>524</v>
      </c>
      <c r="I192" s="97" t="s">
        <v>524</v>
      </c>
      <c r="J192" s="97" t="s">
        <v>524</v>
      </c>
      <c r="K192" s="97" t="s">
        <v>524</v>
      </c>
      <c r="L192" s="97" t="s">
        <v>524</v>
      </c>
      <c r="M192" s="97" t="s">
        <v>524</v>
      </c>
      <c r="N192" s="97" t="s">
        <v>524</v>
      </c>
      <c r="O192" s="361" t="s">
        <v>1113</v>
      </c>
      <c r="P192" s="99"/>
      <c r="Q192" s="99"/>
      <c r="R192" s="99"/>
      <c r="S192" s="99"/>
      <c r="T192" s="99"/>
      <c r="U192" s="99"/>
      <c r="V192" s="99"/>
      <c r="W192" s="99"/>
      <c r="X192" s="99"/>
      <c r="Y192" s="99"/>
      <c r="Z192" s="99"/>
      <c r="AA192" s="99"/>
      <c r="AB192" s="99"/>
      <c r="AC192" s="99"/>
      <c r="AD192" s="99"/>
      <c r="AE192" s="99"/>
      <c r="AF192" s="99"/>
      <c r="AG192" s="99"/>
      <c r="AH192" s="99"/>
    </row>
    <row r="193" spans="3:34">
      <c r="C193" s="3" t="s">
        <v>92</v>
      </c>
      <c r="D193" s="3" t="s">
        <v>360</v>
      </c>
      <c r="E193" s="3" t="s">
        <v>361</v>
      </c>
      <c r="F193" s="3" t="s">
        <v>628</v>
      </c>
      <c r="G193" s="97" t="s">
        <v>524</v>
      </c>
      <c r="H193" s="97" t="s">
        <v>524</v>
      </c>
      <c r="I193" s="97" t="s">
        <v>524</v>
      </c>
      <c r="J193" s="97" t="s">
        <v>524</v>
      </c>
      <c r="K193" s="97" t="s">
        <v>524</v>
      </c>
      <c r="L193" s="97" t="s">
        <v>524</v>
      </c>
      <c r="M193" s="97" t="s">
        <v>524</v>
      </c>
      <c r="N193" s="97" t="s">
        <v>524</v>
      </c>
      <c r="O193" s="361" t="s">
        <v>1115</v>
      </c>
      <c r="P193" s="99"/>
      <c r="Q193" s="99"/>
      <c r="R193" s="99"/>
      <c r="S193" s="99"/>
      <c r="T193" s="99"/>
      <c r="U193" s="99"/>
      <c r="V193" s="99"/>
      <c r="W193" s="99"/>
      <c r="X193" s="99"/>
      <c r="Y193" s="99"/>
      <c r="Z193" s="99"/>
      <c r="AA193" s="99"/>
      <c r="AB193" s="99"/>
      <c r="AC193" s="99"/>
      <c r="AD193" s="99"/>
      <c r="AE193" s="99"/>
      <c r="AF193" s="99"/>
      <c r="AG193" s="99"/>
      <c r="AH193" s="99"/>
    </row>
    <row r="194" spans="3:34">
      <c r="C194" s="3" t="s">
        <v>92</v>
      </c>
      <c r="D194" s="3" t="s">
        <v>362</v>
      </c>
      <c r="E194" s="3" t="s">
        <v>363</v>
      </c>
      <c r="F194" s="3" t="s">
        <v>628</v>
      </c>
      <c r="G194" s="97" t="s">
        <v>524</v>
      </c>
      <c r="H194" s="97" t="s">
        <v>524</v>
      </c>
      <c r="I194" s="97" t="s">
        <v>524</v>
      </c>
      <c r="J194" s="97" t="s">
        <v>524</v>
      </c>
      <c r="K194" s="97" t="s">
        <v>524</v>
      </c>
      <c r="L194" s="97" t="s">
        <v>524</v>
      </c>
      <c r="M194" s="97" t="s">
        <v>524</v>
      </c>
      <c r="N194" s="97" t="s">
        <v>524</v>
      </c>
      <c r="O194" s="361" t="s">
        <v>1113</v>
      </c>
      <c r="P194" s="99"/>
      <c r="Q194" s="99"/>
      <c r="R194" s="99"/>
      <c r="S194" s="99"/>
      <c r="T194" s="99"/>
      <c r="U194" s="99"/>
      <c r="V194" s="99"/>
      <c r="W194" s="99"/>
      <c r="X194" s="99"/>
      <c r="Y194" s="99"/>
      <c r="Z194" s="99"/>
      <c r="AA194" s="99"/>
      <c r="AB194" s="99"/>
      <c r="AC194" s="99"/>
      <c r="AD194" s="99"/>
      <c r="AE194" s="99"/>
      <c r="AF194" s="99"/>
      <c r="AG194" s="99"/>
      <c r="AH194" s="99"/>
    </row>
    <row r="195" spans="3:34">
      <c r="C195" s="3" t="s">
        <v>92</v>
      </c>
      <c r="D195" s="3" t="s">
        <v>364</v>
      </c>
      <c r="E195" s="3" t="s">
        <v>365</v>
      </c>
      <c r="F195" s="3" t="s">
        <v>628</v>
      </c>
      <c r="G195" s="97" t="s">
        <v>524</v>
      </c>
      <c r="H195" s="97" t="s">
        <v>524</v>
      </c>
      <c r="I195" s="97" t="s">
        <v>524</v>
      </c>
      <c r="J195" s="97" t="s">
        <v>524</v>
      </c>
      <c r="K195" s="97" t="s">
        <v>524</v>
      </c>
      <c r="L195" s="97" t="s">
        <v>524</v>
      </c>
      <c r="M195" s="97" t="s">
        <v>524</v>
      </c>
      <c r="N195" s="97" t="s">
        <v>524</v>
      </c>
      <c r="O195" s="361" t="s">
        <v>1114</v>
      </c>
      <c r="P195" s="99"/>
      <c r="Q195" s="99"/>
      <c r="R195" s="99"/>
      <c r="S195" s="99"/>
      <c r="T195" s="99"/>
      <c r="U195" s="99"/>
      <c r="V195" s="99"/>
      <c r="W195" s="99"/>
      <c r="X195" s="99"/>
      <c r="Y195" s="99"/>
      <c r="Z195" s="99"/>
      <c r="AA195" s="99"/>
      <c r="AB195" s="99"/>
      <c r="AC195" s="99"/>
      <c r="AD195" s="99"/>
      <c r="AE195" s="99"/>
      <c r="AF195" s="99"/>
      <c r="AG195" s="99"/>
      <c r="AH195" s="99"/>
    </row>
    <row r="196" spans="3:34">
      <c r="C196" s="3" t="s">
        <v>92</v>
      </c>
      <c r="D196" s="3" t="s">
        <v>366</v>
      </c>
      <c r="E196" s="3" t="s">
        <v>367</v>
      </c>
      <c r="F196" s="3" t="s">
        <v>628</v>
      </c>
      <c r="G196" s="97" t="s">
        <v>524</v>
      </c>
      <c r="H196" s="97" t="s">
        <v>524</v>
      </c>
      <c r="I196" s="97" t="s">
        <v>524</v>
      </c>
      <c r="J196" s="97" t="s">
        <v>524</v>
      </c>
      <c r="K196" s="97" t="s">
        <v>524</v>
      </c>
      <c r="L196" s="97" t="s">
        <v>524</v>
      </c>
      <c r="M196" s="97" t="s">
        <v>524</v>
      </c>
      <c r="N196" s="97" t="s">
        <v>524</v>
      </c>
      <c r="O196" s="361" t="s">
        <v>1113</v>
      </c>
      <c r="P196" s="99"/>
      <c r="Q196" s="99"/>
      <c r="R196" s="99"/>
      <c r="S196" s="99"/>
      <c r="T196" s="99"/>
      <c r="U196" s="99"/>
      <c r="V196" s="99"/>
      <c r="W196" s="99"/>
      <c r="X196" s="99"/>
      <c r="Y196" s="99"/>
      <c r="Z196" s="99"/>
      <c r="AA196" s="99"/>
      <c r="AB196" s="99"/>
      <c r="AC196" s="99"/>
      <c r="AD196" s="99"/>
      <c r="AE196" s="99"/>
      <c r="AF196" s="99"/>
      <c r="AG196" s="99"/>
      <c r="AH196" s="99"/>
    </row>
    <row r="197" spans="3:34">
      <c r="C197" s="3" t="s">
        <v>92</v>
      </c>
      <c r="D197" s="3" t="s">
        <v>368</v>
      </c>
      <c r="E197" s="3" t="s">
        <v>369</v>
      </c>
      <c r="F197" s="3" t="s">
        <v>628</v>
      </c>
      <c r="G197" s="97" t="s">
        <v>524</v>
      </c>
      <c r="H197" s="97" t="s">
        <v>524</v>
      </c>
      <c r="I197" s="97" t="s">
        <v>524</v>
      </c>
      <c r="J197" s="97" t="s">
        <v>524</v>
      </c>
      <c r="K197" s="97" t="s">
        <v>524</v>
      </c>
      <c r="L197" s="97" t="s">
        <v>524</v>
      </c>
      <c r="M197" s="97" t="s">
        <v>524</v>
      </c>
      <c r="N197" s="97" t="s">
        <v>524</v>
      </c>
      <c r="O197" s="361" t="s">
        <v>1113</v>
      </c>
      <c r="P197" s="99"/>
      <c r="Q197" s="99"/>
      <c r="R197" s="99"/>
      <c r="S197" s="99"/>
      <c r="T197" s="99"/>
      <c r="U197" s="99"/>
      <c r="V197" s="99"/>
      <c r="W197" s="99"/>
      <c r="X197" s="99"/>
      <c r="Y197" s="99"/>
      <c r="Z197" s="99"/>
      <c r="AA197" s="99"/>
      <c r="AB197" s="99"/>
      <c r="AC197" s="99"/>
      <c r="AD197" s="99"/>
      <c r="AE197" s="99"/>
      <c r="AF197" s="99"/>
      <c r="AG197" s="99"/>
      <c r="AH197" s="99"/>
    </row>
    <row r="198" spans="3:34">
      <c r="C198" s="3" t="s">
        <v>92</v>
      </c>
      <c r="D198" s="3" t="s">
        <v>370</v>
      </c>
      <c r="E198" s="3" t="s">
        <v>371</v>
      </c>
      <c r="F198" s="3" t="s">
        <v>628</v>
      </c>
      <c r="G198" s="97" t="s">
        <v>524</v>
      </c>
      <c r="H198" s="97" t="s">
        <v>524</v>
      </c>
      <c r="I198" s="97" t="s">
        <v>524</v>
      </c>
      <c r="J198" s="97" t="s">
        <v>524</v>
      </c>
      <c r="K198" s="97" t="s">
        <v>524</v>
      </c>
      <c r="L198" s="97" t="s">
        <v>524</v>
      </c>
      <c r="M198" s="97" t="s">
        <v>524</v>
      </c>
      <c r="N198" s="97" t="s">
        <v>524</v>
      </c>
      <c r="O198" s="361" t="s">
        <v>1113</v>
      </c>
      <c r="P198" s="99"/>
      <c r="Q198" s="99"/>
      <c r="R198" s="99"/>
      <c r="S198" s="99"/>
      <c r="T198" s="99"/>
      <c r="U198" s="99"/>
      <c r="V198" s="99"/>
      <c r="W198" s="99"/>
      <c r="X198" s="99"/>
      <c r="Y198" s="99"/>
      <c r="Z198" s="99"/>
      <c r="AA198" s="99"/>
      <c r="AB198" s="99"/>
      <c r="AC198" s="99"/>
      <c r="AD198" s="99"/>
      <c r="AE198" s="99"/>
      <c r="AF198" s="99"/>
      <c r="AG198" s="99"/>
      <c r="AH198" s="99"/>
    </row>
    <row r="199" spans="3:34">
      <c r="C199" s="3" t="s">
        <v>92</v>
      </c>
      <c r="D199" s="3" t="s">
        <v>372</v>
      </c>
      <c r="E199" s="3" t="s">
        <v>373</v>
      </c>
      <c r="F199" s="3" t="s">
        <v>628</v>
      </c>
      <c r="G199" s="97" t="s">
        <v>524</v>
      </c>
      <c r="H199" s="97" t="s">
        <v>524</v>
      </c>
      <c r="I199" s="97" t="s">
        <v>524</v>
      </c>
      <c r="J199" s="97" t="s">
        <v>524</v>
      </c>
      <c r="K199" s="97" t="s">
        <v>524</v>
      </c>
      <c r="L199" s="97" t="s">
        <v>524</v>
      </c>
      <c r="M199" s="97" t="s">
        <v>524</v>
      </c>
      <c r="N199" s="97" t="s">
        <v>524</v>
      </c>
      <c r="O199" s="361" t="s">
        <v>1113</v>
      </c>
      <c r="P199" s="99"/>
      <c r="Q199" s="99"/>
      <c r="R199" s="99"/>
      <c r="S199" s="99"/>
      <c r="T199" s="99"/>
      <c r="U199" s="99"/>
      <c r="V199" s="99"/>
      <c r="W199" s="99"/>
      <c r="X199" s="99"/>
      <c r="Y199" s="99"/>
      <c r="Z199" s="99"/>
      <c r="AA199" s="99"/>
      <c r="AB199" s="99"/>
      <c r="AC199" s="99"/>
      <c r="AD199" s="99"/>
      <c r="AE199" s="99"/>
      <c r="AF199" s="99"/>
      <c r="AG199" s="99"/>
      <c r="AH199" s="99"/>
    </row>
    <row r="200" spans="3:34">
      <c r="C200" s="3" t="s">
        <v>92</v>
      </c>
      <c r="D200" s="3" t="s">
        <v>374</v>
      </c>
      <c r="E200" s="3" t="s">
        <v>375</v>
      </c>
      <c r="F200" s="3" t="s">
        <v>628</v>
      </c>
      <c r="G200" s="97" t="s">
        <v>524</v>
      </c>
      <c r="H200" s="97" t="s">
        <v>524</v>
      </c>
      <c r="I200" s="97" t="s">
        <v>524</v>
      </c>
      <c r="J200" s="97" t="s">
        <v>524</v>
      </c>
      <c r="K200" s="97" t="s">
        <v>524</v>
      </c>
      <c r="L200" s="97" t="s">
        <v>524</v>
      </c>
      <c r="M200" s="97" t="s">
        <v>524</v>
      </c>
      <c r="N200" s="97" t="s">
        <v>524</v>
      </c>
      <c r="O200" s="361" t="s">
        <v>1113</v>
      </c>
      <c r="P200" s="99"/>
      <c r="Q200" s="99"/>
      <c r="R200" s="99"/>
      <c r="S200" s="99"/>
      <c r="T200" s="99"/>
      <c r="U200" s="99"/>
      <c r="V200" s="99"/>
      <c r="W200" s="99"/>
      <c r="X200" s="99"/>
      <c r="Y200" s="99"/>
      <c r="Z200" s="99"/>
      <c r="AA200" s="99"/>
      <c r="AB200" s="99"/>
      <c r="AC200" s="99"/>
      <c r="AD200" s="99"/>
      <c r="AE200" s="99"/>
      <c r="AF200" s="99"/>
      <c r="AG200" s="99"/>
      <c r="AH200" s="99"/>
    </row>
    <row r="201" spans="3:34">
      <c r="C201" s="3" t="s">
        <v>92</v>
      </c>
      <c r="D201" s="3" t="s">
        <v>376</v>
      </c>
      <c r="E201" s="3" t="s">
        <v>377</v>
      </c>
      <c r="F201" s="3" t="s">
        <v>628</v>
      </c>
      <c r="G201" s="97" t="s">
        <v>524</v>
      </c>
      <c r="H201" s="97" t="s">
        <v>524</v>
      </c>
      <c r="I201" s="97" t="s">
        <v>524</v>
      </c>
      <c r="J201" s="97" t="s">
        <v>524</v>
      </c>
      <c r="K201" s="97" t="s">
        <v>524</v>
      </c>
      <c r="L201" s="97" t="s">
        <v>524</v>
      </c>
      <c r="M201" s="97" t="s">
        <v>524</v>
      </c>
      <c r="N201" s="97" t="s">
        <v>524</v>
      </c>
      <c r="O201" s="361" t="s">
        <v>1113</v>
      </c>
      <c r="P201" s="99"/>
      <c r="Q201" s="99"/>
      <c r="R201" s="99"/>
      <c r="S201" s="99"/>
      <c r="T201" s="99"/>
      <c r="U201" s="99"/>
      <c r="V201" s="99"/>
      <c r="W201" s="99"/>
      <c r="X201" s="99"/>
      <c r="Y201" s="99"/>
      <c r="Z201" s="99"/>
      <c r="AA201" s="99"/>
      <c r="AB201" s="99"/>
      <c r="AC201" s="99"/>
      <c r="AD201" s="99"/>
      <c r="AE201" s="99"/>
      <c r="AF201" s="99"/>
      <c r="AG201" s="99"/>
      <c r="AH201" s="99"/>
    </row>
    <row r="202" spans="3:34">
      <c r="C202" s="3" t="s">
        <v>92</v>
      </c>
      <c r="D202" s="3" t="s">
        <v>378</v>
      </c>
      <c r="E202" s="3" t="s">
        <v>379</v>
      </c>
      <c r="F202" s="3" t="s">
        <v>628</v>
      </c>
      <c r="G202" s="97" t="s">
        <v>524</v>
      </c>
      <c r="H202" s="97" t="s">
        <v>524</v>
      </c>
      <c r="I202" s="97" t="s">
        <v>524</v>
      </c>
      <c r="J202" s="97" t="s">
        <v>524</v>
      </c>
      <c r="K202" s="97" t="s">
        <v>524</v>
      </c>
      <c r="L202" s="97" t="s">
        <v>524</v>
      </c>
      <c r="M202" s="97" t="s">
        <v>524</v>
      </c>
      <c r="N202" s="97" t="s">
        <v>524</v>
      </c>
      <c r="O202" s="361" t="s">
        <v>1113</v>
      </c>
      <c r="P202" s="99"/>
      <c r="Q202" s="99"/>
      <c r="R202" s="99"/>
      <c r="S202" s="99"/>
      <c r="T202" s="99"/>
      <c r="U202" s="99"/>
      <c r="V202" s="99"/>
      <c r="W202" s="99"/>
      <c r="X202" s="99"/>
      <c r="Y202" s="99"/>
      <c r="Z202" s="99"/>
      <c r="AA202" s="99"/>
      <c r="AB202" s="99"/>
      <c r="AC202" s="99"/>
      <c r="AD202" s="99"/>
      <c r="AE202" s="99"/>
      <c r="AF202" s="99"/>
      <c r="AG202" s="99"/>
      <c r="AH202" s="99"/>
    </row>
    <row r="203" spans="3:34">
      <c r="C203" s="3" t="s">
        <v>92</v>
      </c>
      <c r="D203" s="3" t="s">
        <v>380</v>
      </c>
      <c r="E203" s="3" t="s">
        <v>381</v>
      </c>
      <c r="F203" s="3" t="s">
        <v>628</v>
      </c>
      <c r="G203" s="97" t="s">
        <v>524</v>
      </c>
      <c r="H203" s="97" t="s">
        <v>524</v>
      </c>
      <c r="I203" s="97" t="s">
        <v>524</v>
      </c>
      <c r="J203" s="97" t="s">
        <v>524</v>
      </c>
      <c r="K203" s="97" t="s">
        <v>524</v>
      </c>
      <c r="L203" s="97" t="s">
        <v>524</v>
      </c>
      <c r="M203" s="97" t="s">
        <v>524</v>
      </c>
      <c r="N203" s="97" t="s">
        <v>524</v>
      </c>
      <c r="O203" s="361" t="s">
        <v>1113</v>
      </c>
      <c r="P203" s="99"/>
      <c r="Q203" s="99"/>
      <c r="R203" s="99"/>
      <c r="S203" s="99"/>
      <c r="T203" s="99"/>
      <c r="U203" s="99"/>
      <c r="V203" s="99"/>
      <c r="W203" s="99"/>
      <c r="X203" s="99"/>
      <c r="Y203" s="99"/>
      <c r="Z203" s="99"/>
      <c r="AA203" s="99"/>
      <c r="AB203" s="99"/>
      <c r="AC203" s="99"/>
      <c r="AD203" s="99"/>
      <c r="AE203" s="99"/>
      <c r="AF203" s="99"/>
      <c r="AG203" s="99"/>
      <c r="AH203" s="99"/>
    </row>
    <row r="204" spans="3:34">
      <c r="C204" s="3" t="s">
        <v>92</v>
      </c>
      <c r="D204" s="3" t="s">
        <v>382</v>
      </c>
      <c r="E204" s="3" t="s">
        <v>383</v>
      </c>
      <c r="F204" s="3" t="s">
        <v>628</v>
      </c>
      <c r="G204" s="97" t="s">
        <v>524</v>
      </c>
      <c r="H204" s="97" t="s">
        <v>524</v>
      </c>
      <c r="I204" s="97" t="s">
        <v>524</v>
      </c>
      <c r="J204" s="97" t="s">
        <v>524</v>
      </c>
      <c r="K204" s="97" t="s">
        <v>524</v>
      </c>
      <c r="L204" s="97" t="s">
        <v>524</v>
      </c>
      <c r="M204" s="97" t="s">
        <v>524</v>
      </c>
      <c r="N204" s="97" t="s">
        <v>524</v>
      </c>
      <c r="O204" s="361" t="s">
        <v>1113</v>
      </c>
      <c r="P204" s="99"/>
      <c r="Q204" s="99"/>
      <c r="R204" s="99"/>
      <c r="S204" s="99"/>
      <c r="T204" s="99"/>
      <c r="U204" s="99"/>
      <c r="V204" s="99"/>
      <c r="W204" s="99"/>
      <c r="X204" s="99"/>
      <c r="Y204" s="99"/>
      <c r="Z204" s="99"/>
      <c r="AA204" s="99"/>
      <c r="AB204" s="99"/>
      <c r="AC204" s="99"/>
      <c r="AD204" s="99"/>
      <c r="AE204" s="99"/>
      <c r="AF204" s="99"/>
      <c r="AG204" s="99"/>
      <c r="AH204" s="99"/>
    </row>
    <row r="205" spans="3:34">
      <c r="C205" s="3" t="s">
        <v>92</v>
      </c>
      <c r="D205" s="3" t="s">
        <v>384</v>
      </c>
      <c r="E205" s="3" t="s">
        <v>385</v>
      </c>
      <c r="F205" s="3" t="s">
        <v>628</v>
      </c>
      <c r="G205" s="97" t="s">
        <v>524</v>
      </c>
      <c r="H205" s="97" t="s">
        <v>524</v>
      </c>
      <c r="I205" s="97" t="s">
        <v>524</v>
      </c>
      <c r="J205" s="97" t="s">
        <v>524</v>
      </c>
      <c r="K205" s="97" t="s">
        <v>524</v>
      </c>
      <c r="L205" s="97" t="s">
        <v>524</v>
      </c>
      <c r="M205" s="97" t="s">
        <v>524</v>
      </c>
      <c r="N205" s="97" t="s">
        <v>524</v>
      </c>
      <c r="O205" s="361" t="s">
        <v>1113</v>
      </c>
      <c r="P205" s="99"/>
      <c r="Q205" s="99"/>
      <c r="R205" s="99"/>
      <c r="S205" s="99"/>
      <c r="T205" s="99"/>
      <c r="U205" s="99"/>
      <c r="V205" s="99"/>
      <c r="W205" s="99"/>
      <c r="X205" s="99"/>
      <c r="Y205" s="99"/>
      <c r="Z205" s="99"/>
      <c r="AA205" s="99"/>
      <c r="AB205" s="99"/>
      <c r="AC205" s="99"/>
      <c r="AD205" s="99"/>
      <c r="AE205" s="99"/>
      <c r="AF205" s="99"/>
      <c r="AG205" s="99"/>
      <c r="AH205" s="99"/>
    </row>
    <row r="206" spans="3:34">
      <c r="C206" s="3" t="s">
        <v>92</v>
      </c>
      <c r="D206" s="3" t="s">
        <v>386</v>
      </c>
      <c r="E206" s="3" t="s">
        <v>387</v>
      </c>
      <c r="F206" s="3" t="s">
        <v>628</v>
      </c>
      <c r="G206" s="97" t="s">
        <v>524</v>
      </c>
      <c r="H206" s="97" t="s">
        <v>524</v>
      </c>
      <c r="I206" s="97" t="s">
        <v>524</v>
      </c>
      <c r="J206" s="97" t="s">
        <v>524</v>
      </c>
      <c r="K206" s="97" t="s">
        <v>524</v>
      </c>
      <c r="L206" s="97" t="s">
        <v>524</v>
      </c>
      <c r="M206" s="97" t="s">
        <v>524</v>
      </c>
      <c r="N206" s="97" t="s">
        <v>524</v>
      </c>
      <c r="O206" s="361" t="s">
        <v>1113</v>
      </c>
      <c r="P206" s="99"/>
      <c r="Q206" s="99"/>
      <c r="R206" s="99"/>
      <c r="S206" s="99"/>
      <c r="T206" s="99"/>
      <c r="U206" s="99"/>
      <c r="V206" s="99"/>
      <c r="W206" s="99"/>
      <c r="X206" s="99"/>
      <c r="Y206" s="99"/>
      <c r="Z206" s="99"/>
      <c r="AA206" s="99"/>
      <c r="AB206" s="99"/>
      <c r="AC206" s="99"/>
      <c r="AD206" s="99"/>
      <c r="AE206" s="99"/>
      <c r="AF206" s="99"/>
      <c r="AG206" s="99"/>
      <c r="AH206" s="99"/>
    </row>
    <row r="207" spans="3:34">
      <c r="C207" s="3" t="s">
        <v>92</v>
      </c>
      <c r="D207" s="3" t="s">
        <v>388</v>
      </c>
      <c r="E207" s="3" t="s">
        <v>389</v>
      </c>
      <c r="F207" s="3" t="s">
        <v>628</v>
      </c>
      <c r="G207" s="97" t="s">
        <v>524</v>
      </c>
      <c r="H207" s="97" t="s">
        <v>524</v>
      </c>
      <c r="I207" s="97" t="s">
        <v>524</v>
      </c>
      <c r="J207" s="97" t="s">
        <v>524</v>
      </c>
      <c r="K207" s="97" t="s">
        <v>524</v>
      </c>
      <c r="L207" s="97" t="s">
        <v>524</v>
      </c>
      <c r="M207" s="97" t="s">
        <v>524</v>
      </c>
      <c r="N207" s="97" t="s">
        <v>524</v>
      </c>
      <c r="O207" s="361" t="s">
        <v>1113</v>
      </c>
      <c r="P207" s="99"/>
      <c r="Q207" s="99"/>
      <c r="R207" s="99"/>
      <c r="S207" s="99"/>
      <c r="T207" s="99"/>
      <c r="U207" s="99"/>
      <c r="V207" s="99"/>
      <c r="W207" s="99"/>
      <c r="X207" s="99"/>
      <c r="Y207" s="99"/>
      <c r="Z207" s="99"/>
      <c r="AA207" s="99"/>
      <c r="AB207" s="99"/>
      <c r="AC207" s="99"/>
      <c r="AD207" s="99"/>
      <c r="AE207" s="99"/>
      <c r="AF207" s="99"/>
      <c r="AG207" s="99"/>
      <c r="AH207" s="99"/>
    </row>
    <row r="208" spans="3:34">
      <c r="C208" s="3" t="s">
        <v>92</v>
      </c>
      <c r="D208" s="3" t="s">
        <v>390</v>
      </c>
      <c r="E208" s="3" t="s">
        <v>391</v>
      </c>
      <c r="F208" s="3" t="s">
        <v>628</v>
      </c>
      <c r="G208" s="97" t="s">
        <v>524</v>
      </c>
      <c r="H208" s="97" t="s">
        <v>524</v>
      </c>
      <c r="I208" s="97" t="s">
        <v>524</v>
      </c>
      <c r="J208" s="97" t="s">
        <v>524</v>
      </c>
      <c r="K208" s="97" t="s">
        <v>524</v>
      </c>
      <c r="L208" s="97" t="s">
        <v>524</v>
      </c>
      <c r="M208" s="97" t="s">
        <v>524</v>
      </c>
      <c r="N208" s="97" t="s">
        <v>524</v>
      </c>
      <c r="O208" s="361" t="s">
        <v>1115</v>
      </c>
      <c r="P208" s="99"/>
      <c r="Q208" s="99"/>
      <c r="R208" s="99"/>
      <c r="S208" s="99"/>
      <c r="T208" s="99"/>
      <c r="U208" s="99"/>
      <c r="V208" s="99"/>
      <c r="W208" s="99"/>
      <c r="X208" s="99"/>
      <c r="Y208" s="99"/>
      <c r="Z208" s="99"/>
      <c r="AA208" s="99"/>
      <c r="AB208" s="99"/>
      <c r="AC208" s="99"/>
      <c r="AD208" s="99"/>
      <c r="AE208" s="99"/>
      <c r="AF208" s="99"/>
      <c r="AG208" s="99"/>
      <c r="AH208" s="99"/>
    </row>
    <row r="209" spans="3:34">
      <c r="C209" s="3" t="s">
        <v>92</v>
      </c>
      <c r="D209" s="3" t="s">
        <v>392</v>
      </c>
      <c r="E209" s="3" t="s">
        <v>393</v>
      </c>
      <c r="F209" s="3" t="s">
        <v>628</v>
      </c>
      <c r="G209" s="97" t="s">
        <v>524</v>
      </c>
      <c r="H209" s="97" t="s">
        <v>524</v>
      </c>
      <c r="I209" s="97" t="s">
        <v>524</v>
      </c>
      <c r="J209" s="97" t="s">
        <v>524</v>
      </c>
      <c r="K209" s="97" t="s">
        <v>524</v>
      </c>
      <c r="L209" s="97" t="s">
        <v>524</v>
      </c>
      <c r="M209" s="97" t="s">
        <v>524</v>
      </c>
      <c r="N209" s="97" t="s">
        <v>524</v>
      </c>
      <c r="O209" s="361" t="s">
        <v>1115</v>
      </c>
      <c r="P209" s="99"/>
      <c r="Q209" s="99"/>
      <c r="R209" s="99"/>
      <c r="S209" s="99"/>
      <c r="T209" s="99"/>
      <c r="U209" s="99"/>
      <c r="V209" s="99"/>
      <c r="W209" s="99"/>
      <c r="X209" s="99"/>
      <c r="Y209" s="99"/>
      <c r="Z209" s="99"/>
      <c r="AA209" s="99"/>
      <c r="AB209" s="99"/>
      <c r="AC209" s="99"/>
      <c r="AD209" s="99"/>
      <c r="AE209" s="99"/>
      <c r="AF209" s="99"/>
      <c r="AG209" s="99"/>
      <c r="AH209" s="99"/>
    </row>
    <row r="210" spans="3:34">
      <c r="C210" s="3" t="s">
        <v>92</v>
      </c>
      <c r="D210" s="3" t="s">
        <v>394</v>
      </c>
      <c r="E210" s="3" t="s">
        <v>395</v>
      </c>
      <c r="F210" s="3" t="s">
        <v>628</v>
      </c>
      <c r="G210" s="97" t="s">
        <v>524</v>
      </c>
      <c r="H210" s="97" t="s">
        <v>524</v>
      </c>
      <c r="I210" s="97" t="s">
        <v>524</v>
      </c>
      <c r="J210" s="97" t="s">
        <v>524</v>
      </c>
      <c r="K210" s="97" t="s">
        <v>524</v>
      </c>
      <c r="L210" s="97" t="s">
        <v>524</v>
      </c>
      <c r="M210" s="97" t="s">
        <v>524</v>
      </c>
      <c r="N210" s="97" t="s">
        <v>524</v>
      </c>
      <c r="O210" s="361" t="s">
        <v>1113</v>
      </c>
      <c r="P210" s="99"/>
      <c r="Q210" s="99"/>
      <c r="R210" s="99"/>
      <c r="S210" s="99"/>
      <c r="T210" s="99"/>
      <c r="U210" s="99"/>
      <c r="V210" s="99"/>
      <c r="W210" s="99"/>
      <c r="X210" s="99"/>
      <c r="Y210" s="99"/>
      <c r="Z210" s="99"/>
      <c r="AA210" s="99"/>
      <c r="AB210" s="99"/>
      <c r="AC210" s="99"/>
      <c r="AD210" s="99"/>
      <c r="AE210" s="99"/>
      <c r="AF210" s="99"/>
      <c r="AG210" s="99"/>
      <c r="AH210" s="99"/>
    </row>
    <row r="211" spans="3:34">
      <c r="C211" s="3" t="s">
        <v>92</v>
      </c>
      <c r="D211" s="3" t="s">
        <v>396</v>
      </c>
      <c r="E211" s="3" t="s">
        <v>397</v>
      </c>
      <c r="F211" s="3" t="s">
        <v>628</v>
      </c>
      <c r="G211" s="97" t="s">
        <v>524</v>
      </c>
      <c r="H211" s="97" t="s">
        <v>524</v>
      </c>
      <c r="I211" s="97" t="s">
        <v>524</v>
      </c>
      <c r="J211" s="97" t="s">
        <v>524</v>
      </c>
      <c r="K211" s="97" t="s">
        <v>524</v>
      </c>
      <c r="L211" s="97" t="s">
        <v>524</v>
      </c>
      <c r="M211" s="97" t="s">
        <v>524</v>
      </c>
      <c r="N211" s="97" t="s">
        <v>524</v>
      </c>
      <c r="O211" s="361" t="s">
        <v>1115</v>
      </c>
      <c r="P211" s="99"/>
      <c r="Q211" s="99"/>
      <c r="R211" s="99"/>
      <c r="S211" s="99"/>
      <c r="T211" s="99"/>
      <c r="U211" s="99"/>
      <c r="V211" s="99"/>
      <c r="W211" s="99"/>
      <c r="X211" s="99"/>
      <c r="Y211" s="99"/>
      <c r="Z211" s="99"/>
      <c r="AA211" s="99"/>
      <c r="AB211" s="99"/>
      <c r="AC211" s="99"/>
      <c r="AD211" s="99"/>
      <c r="AE211" s="99"/>
      <c r="AF211" s="99"/>
      <c r="AG211" s="99"/>
      <c r="AH211" s="99"/>
    </row>
    <row r="212" spans="3:34">
      <c r="C212" s="3" t="s">
        <v>92</v>
      </c>
      <c r="D212" s="3" t="s">
        <v>398</v>
      </c>
      <c r="E212" s="3" t="s">
        <v>399</v>
      </c>
      <c r="F212" s="3" t="s">
        <v>628</v>
      </c>
      <c r="G212" s="97" t="s">
        <v>524</v>
      </c>
      <c r="H212" s="97" t="s">
        <v>524</v>
      </c>
      <c r="I212" s="97" t="s">
        <v>524</v>
      </c>
      <c r="J212" s="97" t="s">
        <v>524</v>
      </c>
      <c r="K212" s="97" t="s">
        <v>524</v>
      </c>
      <c r="L212" s="97" t="s">
        <v>524</v>
      </c>
      <c r="M212" s="97" t="s">
        <v>524</v>
      </c>
      <c r="N212" s="97" t="s">
        <v>524</v>
      </c>
      <c r="O212" s="361" t="s">
        <v>1113</v>
      </c>
      <c r="P212" s="99"/>
      <c r="Q212" s="99"/>
      <c r="R212" s="99"/>
      <c r="S212" s="99"/>
      <c r="T212" s="99"/>
      <c r="U212" s="99"/>
      <c r="V212" s="99"/>
      <c r="W212" s="99"/>
      <c r="X212" s="99"/>
      <c r="Y212" s="99"/>
      <c r="Z212" s="99"/>
      <c r="AA212" s="99"/>
      <c r="AB212" s="99"/>
      <c r="AC212" s="99"/>
      <c r="AD212" s="99"/>
      <c r="AE212" s="99"/>
      <c r="AF212" s="99"/>
      <c r="AG212" s="99"/>
      <c r="AH212" s="99"/>
    </row>
    <row r="213" spans="3:34">
      <c r="C213" s="3" t="s">
        <v>92</v>
      </c>
      <c r="D213" s="3" t="s">
        <v>400</v>
      </c>
      <c r="E213" s="3" t="s">
        <v>401</v>
      </c>
      <c r="F213" s="3" t="s">
        <v>628</v>
      </c>
      <c r="G213" s="97" t="s">
        <v>524</v>
      </c>
      <c r="H213" s="97" t="s">
        <v>524</v>
      </c>
      <c r="I213" s="97" t="s">
        <v>524</v>
      </c>
      <c r="J213" s="97" t="s">
        <v>524</v>
      </c>
      <c r="K213" s="97" t="s">
        <v>524</v>
      </c>
      <c r="L213" s="97" t="s">
        <v>524</v>
      </c>
      <c r="M213" s="97" t="s">
        <v>524</v>
      </c>
      <c r="N213" s="97" t="s">
        <v>524</v>
      </c>
      <c r="O213" s="361" t="s">
        <v>1114</v>
      </c>
      <c r="P213" s="99"/>
      <c r="Q213" s="99"/>
      <c r="R213" s="99"/>
      <c r="S213" s="99"/>
      <c r="T213" s="99"/>
      <c r="U213" s="99"/>
      <c r="V213" s="99"/>
      <c r="W213" s="99"/>
      <c r="X213" s="99"/>
      <c r="Y213" s="99"/>
      <c r="Z213" s="99"/>
      <c r="AA213" s="99"/>
      <c r="AB213" s="99"/>
      <c r="AC213" s="99"/>
      <c r="AD213" s="99"/>
      <c r="AE213" s="99"/>
      <c r="AF213" s="99"/>
      <c r="AG213" s="99"/>
      <c r="AH213" s="99"/>
    </row>
    <row r="214" spans="3:34">
      <c r="C214" s="3" t="s">
        <v>92</v>
      </c>
      <c r="D214" s="3" t="s">
        <v>402</v>
      </c>
      <c r="E214" s="3" t="s">
        <v>403</v>
      </c>
      <c r="F214" s="3" t="s">
        <v>628</v>
      </c>
      <c r="G214" s="97" t="s">
        <v>524</v>
      </c>
      <c r="H214" s="97" t="s">
        <v>524</v>
      </c>
      <c r="I214" s="97" t="s">
        <v>524</v>
      </c>
      <c r="J214" s="97" t="s">
        <v>524</v>
      </c>
      <c r="K214" s="97" t="s">
        <v>524</v>
      </c>
      <c r="L214" s="97" t="s">
        <v>524</v>
      </c>
      <c r="M214" s="97" t="s">
        <v>524</v>
      </c>
      <c r="N214" s="97" t="s">
        <v>524</v>
      </c>
      <c r="O214" s="361" t="s">
        <v>1115</v>
      </c>
      <c r="P214" s="99"/>
      <c r="Q214" s="99"/>
      <c r="R214" s="99"/>
      <c r="S214" s="99"/>
      <c r="T214" s="99"/>
      <c r="U214" s="99"/>
      <c r="V214" s="99"/>
      <c r="W214" s="99"/>
      <c r="X214" s="99"/>
      <c r="Y214" s="99"/>
      <c r="Z214" s="99"/>
      <c r="AA214" s="99"/>
      <c r="AB214" s="99"/>
      <c r="AC214" s="99"/>
      <c r="AD214" s="99"/>
      <c r="AE214" s="99"/>
      <c r="AF214" s="99"/>
      <c r="AG214" s="99"/>
      <c r="AH214" s="99"/>
    </row>
    <row r="215" spans="3:34">
      <c r="C215" s="3" t="s">
        <v>92</v>
      </c>
      <c r="D215" s="3" t="s">
        <v>404</v>
      </c>
      <c r="E215" s="3" t="s">
        <v>405</v>
      </c>
      <c r="F215" s="3" t="s">
        <v>628</v>
      </c>
      <c r="G215" s="97" t="s">
        <v>524</v>
      </c>
      <c r="H215" s="97" t="s">
        <v>524</v>
      </c>
      <c r="I215" s="97" t="s">
        <v>524</v>
      </c>
      <c r="J215" s="97" t="s">
        <v>524</v>
      </c>
      <c r="K215" s="97" t="s">
        <v>524</v>
      </c>
      <c r="L215" s="97" t="s">
        <v>524</v>
      </c>
      <c r="M215" s="97" t="s">
        <v>524</v>
      </c>
      <c r="N215" s="97" t="s">
        <v>524</v>
      </c>
      <c r="O215" s="361" t="s">
        <v>1115</v>
      </c>
      <c r="P215" s="99"/>
      <c r="Q215" s="99"/>
      <c r="R215" s="99"/>
      <c r="S215" s="99"/>
      <c r="T215" s="99"/>
      <c r="U215" s="99"/>
      <c r="V215" s="99"/>
      <c r="W215" s="99"/>
      <c r="X215" s="99"/>
      <c r="Y215" s="99"/>
      <c r="Z215" s="99"/>
      <c r="AA215" s="99"/>
      <c r="AB215" s="99"/>
      <c r="AC215" s="99"/>
      <c r="AD215" s="99"/>
      <c r="AE215" s="99"/>
      <c r="AF215" s="99"/>
      <c r="AG215" s="99"/>
      <c r="AH215" s="99"/>
    </row>
    <row r="216" spans="3:34">
      <c r="C216" s="3" t="s">
        <v>92</v>
      </c>
      <c r="D216" s="3" t="s">
        <v>406</v>
      </c>
      <c r="E216" s="3" t="s">
        <v>407</v>
      </c>
      <c r="F216" s="3" t="s">
        <v>628</v>
      </c>
      <c r="G216" s="97" t="s">
        <v>524</v>
      </c>
      <c r="H216" s="97" t="s">
        <v>524</v>
      </c>
      <c r="I216" s="97" t="s">
        <v>524</v>
      </c>
      <c r="J216" s="97" t="s">
        <v>524</v>
      </c>
      <c r="K216" s="97" t="s">
        <v>524</v>
      </c>
      <c r="L216" s="97" t="s">
        <v>524</v>
      </c>
      <c r="M216" s="97" t="s">
        <v>524</v>
      </c>
      <c r="N216" s="97" t="s">
        <v>524</v>
      </c>
      <c r="O216" s="361" t="s">
        <v>1115</v>
      </c>
      <c r="P216" s="99"/>
      <c r="Q216" s="99"/>
      <c r="R216" s="99"/>
      <c r="S216" s="99"/>
      <c r="T216" s="99"/>
      <c r="U216" s="99"/>
      <c r="V216" s="99"/>
      <c r="W216" s="99"/>
      <c r="X216" s="99"/>
      <c r="Y216" s="99"/>
      <c r="Z216" s="99"/>
      <c r="AA216" s="99"/>
      <c r="AB216" s="99"/>
      <c r="AC216" s="99"/>
      <c r="AD216" s="99"/>
      <c r="AE216" s="99"/>
      <c r="AF216" s="99"/>
      <c r="AG216" s="99"/>
      <c r="AH216" s="99"/>
    </row>
    <row r="217" spans="3:34">
      <c r="C217" s="3" t="s">
        <v>92</v>
      </c>
      <c r="D217" s="3" t="s">
        <v>408</v>
      </c>
      <c r="E217" s="3" t="s">
        <v>409</v>
      </c>
      <c r="F217" s="3" t="s">
        <v>628</v>
      </c>
      <c r="G217" s="97" t="s">
        <v>524</v>
      </c>
      <c r="H217" s="97" t="s">
        <v>524</v>
      </c>
      <c r="I217" s="97" t="s">
        <v>524</v>
      </c>
      <c r="J217" s="97" t="s">
        <v>524</v>
      </c>
      <c r="K217" s="97" t="s">
        <v>524</v>
      </c>
      <c r="L217" s="97" t="s">
        <v>524</v>
      </c>
      <c r="M217" s="97" t="s">
        <v>524</v>
      </c>
      <c r="N217" s="97" t="s">
        <v>524</v>
      </c>
      <c r="O217" s="361" t="s">
        <v>1113</v>
      </c>
      <c r="P217" s="99"/>
      <c r="Q217" s="99"/>
      <c r="R217" s="99"/>
      <c r="S217" s="99"/>
      <c r="T217" s="99"/>
      <c r="U217" s="99"/>
      <c r="V217" s="99"/>
      <c r="W217" s="99"/>
      <c r="X217" s="99"/>
      <c r="Y217" s="99"/>
      <c r="Z217" s="99"/>
      <c r="AA217" s="99"/>
      <c r="AB217" s="99"/>
      <c r="AC217" s="99"/>
      <c r="AD217" s="99"/>
      <c r="AE217" s="99"/>
      <c r="AF217" s="99"/>
      <c r="AG217" s="99"/>
      <c r="AH217" s="99"/>
    </row>
    <row r="218" spans="3:34">
      <c r="C218" s="3" t="s">
        <v>92</v>
      </c>
      <c r="D218" s="3" t="s">
        <v>410</v>
      </c>
      <c r="E218" s="3" t="s">
        <v>411</v>
      </c>
      <c r="F218" s="3" t="s">
        <v>628</v>
      </c>
      <c r="G218" s="97" t="s">
        <v>524</v>
      </c>
      <c r="H218" s="97" t="s">
        <v>524</v>
      </c>
      <c r="I218" s="97" t="s">
        <v>524</v>
      </c>
      <c r="J218" s="97" t="s">
        <v>524</v>
      </c>
      <c r="K218" s="97" t="s">
        <v>524</v>
      </c>
      <c r="L218" s="97" t="s">
        <v>524</v>
      </c>
      <c r="M218" s="97" t="s">
        <v>524</v>
      </c>
      <c r="N218" s="97" t="s">
        <v>524</v>
      </c>
      <c r="O218" s="361" t="s">
        <v>1113</v>
      </c>
      <c r="P218" s="99"/>
      <c r="Q218" s="99"/>
      <c r="R218" s="99"/>
      <c r="S218" s="99"/>
      <c r="T218" s="99"/>
      <c r="U218" s="99"/>
      <c r="V218" s="99"/>
      <c r="W218" s="99"/>
      <c r="X218" s="99"/>
      <c r="Y218" s="99"/>
      <c r="Z218" s="99"/>
      <c r="AA218" s="99"/>
      <c r="AB218" s="99"/>
      <c r="AC218" s="99"/>
      <c r="AD218" s="99"/>
      <c r="AE218" s="99"/>
      <c r="AF218" s="99"/>
      <c r="AG218" s="99"/>
      <c r="AH218" s="99"/>
    </row>
    <row r="219" spans="3:34">
      <c r="C219" s="3" t="s">
        <v>92</v>
      </c>
      <c r="D219" s="3" t="s">
        <v>412</v>
      </c>
      <c r="E219" s="3" t="s">
        <v>413</v>
      </c>
      <c r="F219" s="3" t="s">
        <v>628</v>
      </c>
      <c r="G219" s="97" t="s">
        <v>524</v>
      </c>
      <c r="H219" s="97" t="s">
        <v>524</v>
      </c>
      <c r="I219" s="97" t="s">
        <v>524</v>
      </c>
      <c r="J219" s="97" t="s">
        <v>524</v>
      </c>
      <c r="K219" s="97" t="s">
        <v>524</v>
      </c>
      <c r="L219" s="97" t="s">
        <v>524</v>
      </c>
      <c r="M219" s="97" t="s">
        <v>524</v>
      </c>
      <c r="N219" s="97" t="s">
        <v>524</v>
      </c>
      <c r="O219" s="361" t="s">
        <v>1114</v>
      </c>
      <c r="P219" s="99"/>
      <c r="Q219" s="99"/>
      <c r="R219" s="99"/>
      <c r="S219" s="99"/>
      <c r="T219" s="99"/>
      <c r="U219" s="99"/>
      <c r="V219" s="99"/>
      <c r="W219" s="99"/>
      <c r="X219" s="99"/>
      <c r="Y219" s="99"/>
      <c r="Z219" s="99"/>
      <c r="AA219" s="99"/>
      <c r="AB219" s="99"/>
      <c r="AC219" s="99"/>
      <c r="AD219" s="99"/>
      <c r="AE219" s="99"/>
      <c r="AF219" s="99"/>
      <c r="AG219" s="99"/>
      <c r="AH219" s="99"/>
    </row>
    <row r="220" spans="3:34">
      <c r="C220" s="3" t="s">
        <v>92</v>
      </c>
      <c r="D220" s="3" t="s">
        <v>414</v>
      </c>
      <c r="E220" s="3" t="s">
        <v>415</v>
      </c>
      <c r="F220" s="3" t="s">
        <v>628</v>
      </c>
      <c r="G220" s="97" t="s">
        <v>524</v>
      </c>
      <c r="H220" s="97" t="s">
        <v>524</v>
      </c>
      <c r="I220" s="97" t="s">
        <v>524</v>
      </c>
      <c r="J220" s="97" t="s">
        <v>524</v>
      </c>
      <c r="K220" s="97" t="s">
        <v>524</v>
      </c>
      <c r="L220" s="97" t="s">
        <v>524</v>
      </c>
      <c r="M220" s="97" t="s">
        <v>524</v>
      </c>
      <c r="N220" s="97" t="s">
        <v>524</v>
      </c>
      <c r="O220" s="361" t="s">
        <v>1115</v>
      </c>
      <c r="P220" s="99"/>
      <c r="Q220" s="99"/>
      <c r="R220" s="99"/>
      <c r="S220" s="99"/>
      <c r="T220" s="99"/>
      <c r="U220" s="99"/>
      <c r="V220" s="99"/>
      <c r="W220" s="99"/>
      <c r="X220" s="99"/>
      <c r="Y220" s="99"/>
      <c r="Z220" s="99"/>
      <c r="AA220" s="99"/>
      <c r="AB220" s="99"/>
      <c r="AC220" s="99"/>
      <c r="AD220" s="99"/>
      <c r="AE220" s="99"/>
      <c r="AF220" s="99"/>
      <c r="AG220" s="99"/>
      <c r="AH220" s="99"/>
    </row>
    <row r="221" spans="3:34">
      <c r="C221" s="3" t="s">
        <v>92</v>
      </c>
      <c r="D221" s="3" t="s">
        <v>416</v>
      </c>
      <c r="E221" s="3" t="s">
        <v>417</v>
      </c>
      <c r="F221" s="3" t="s">
        <v>628</v>
      </c>
      <c r="G221" s="97" t="s">
        <v>524</v>
      </c>
      <c r="H221" s="97" t="s">
        <v>524</v>
      </c>
      <c r="I221" s="97" t="s">
        <v>524</v>
      </c>
      <c r="J221" s="97" t="s">
        <v>524</v>
      </c>
      <c r="K221" s="97" t="s">
        <v>524</v>
      </c>
      <c r="L221" s="97" t="s">
        <v>524</v>
      </c>
      <c r="M221" s="97" t="s">
        <v>524</v>
      </c>
      <c r="N221" s="97" t="s">
        <v>524</v>
      </c>
      <c r="O221" s="361" t="s">
        <v>1115</v>
      </c>
      <c r="P221" s="99"/>
      <c r="Q221" s="99"/>
      <c r="R221" s="99"/>
      <c r="S221" s="99"/>
      <c r="T221" s="99"/>
      <c r="U221" s="99"/>
      <c r="V221" s="99"/>
      <c r="W221" s="99"/>
      <c r="X221" s="99"/>
      <c r="Y221" s="99"/>
      <c r="Z221" s="99"/>
      <c r="AA221" s="99"/>
      <c r="AB221" s="99"/>
      <c r="AC221" s="99"/>
      <c r="AD221" s="99"/>
      <c r="AE221" s="99"/>
      <c r="AF221" s="99"/>
      <c r="AG221" s="99"/>
      <c r="AH221" s="99"/>
    </row>
    <row r="222" spans="3:34">
      <c r="C222" s="3" t="s">
        <v>92</v>
      </c>
      <c r="D222" s="3" t="s">
        <v>418</v>
      </c>
      <c r="E222" s="3" t="s">
        <v>419</v>
      </c>
      <c r="F222" s="3" t="s">
        <v>628</v>
      </c>
      <c r="G222" s="97" t="s">
        <v>524</v>
      </c>
      <c r="H222" s="97" t="s">
        <v>524</v>
      </c>
      <c r="I222" s="97" t="s">
        <v>524</v>
      </c>
      <c r="J222" s="97" t="s">
        <v>524</v>
      </c>
      <c r="K222" s="97" t="s">
        <v>524</v>
      </c>
      <c r="L222" s="97" t="s">
        <v>524</v>
      </c>
      <c r="M222" s="97" t="s">
        <v>524</v>
      </c>
      <c r="N222" s="97" t="s">
        <v>524</v>
      </c>
      <c r="O222" s="361" t="s">
        <v>1115</v>
      </c>
      <c r="P222" s="99"/>
      <c r="Q222" s="99"/>
      <c r="R222" s="99"/>
      <c r="S222" s="99"/>
      <c r="T222" s="99"/>
      <c r="U222" s="99"/>
      <c r="V222" s="99"/>
      <c r="W222" s="99"/>
      <c r="X222" s="99"/>
      <c r="Y222" s="99"/>
      <c r="Z222" s="99"/>
      <c r="AA222" s="99"/>
      <c r="AB222" s="99"/>
      <c r="AC222" s="99"/>
      <c r="AD222" s="99"/>
      <c r="AE222" s="99"/>
      <c r="AF222" s="99"/>
      <c r="AG222" s="99"/>
      <c r="AH222" s="99"/>
    </row>
    <row r="223" spans="3:34">
      <c r="C223" s="3" t="s">
        <v>92</v>
      </c>
      <c r="D223" s="3" t="s">
        <v>420</v>
      </c>
      <c r="E223" s="3" t="s">
        <v>421</v>
      </c>
      <c r="F223" s="3" t="s">
        <v>628</v>
      </c>
      <c r="G223" s="97" t="s">
        <v>524</v>
      </c>
      <c r="H223" s="97" t="s">
        <v>524</v>
      </c>
      <c r="I223" s="97" t="s">
        <v>524</v>
      </c>
      <c r="J223" s="97" t="s">
        <v>524</v>
      </c>
      <c r="K223" s="97" t="s">
        <v>524</v>
      </c>
      <c r="L223" s="97" t="s">
        <v>524</v>
      </c>
      <c r="M223" s="97" t="s">
        <v>524</v>
      </c>
      <c r="N223" s="97" t="s">
        <v>524</v>
      </c>
      <c r="O223" s="361" t="s">
        <v>1115</v>
      </c>
      <c r="P223" s="99"/>
      <c r="Q223" s="99"/>
      <c r="R223" s="99"/>
      <c r="S223" s="99"/>
      <c r="T223" s="99"/>
      <c r="U223" s="99"/>
      <c r="V223" s="99"/>
      <c r="W223" s="99"/>
      <c r="X223" s="99"/>
      <c r="Y223" s="99"/>
      <c r="Z223" s="99"/>
      <c r="AA223" s="99"/>
      <c r="AB223" s="99"/>
      <c r="AC223" s="99"/>
      <c r="AD223" s="99"/>
      <c r="AE223" s="99"/>
      <c r="AF223" s="99"/>
      <c r="AG223" s="99"/>
      <c r="AH223" s="99"/>
    </row>
    <row r="224" spans="3:34">
      <c r="C224" s="3" t="s">
        <v>92</v>
      </c>
      <c r="D224" s="3" t="s">
        <v>422</v>
      </c>
      <c r="E224" s="3" t="s">
        <v>423</v>
      </c>
      <c r="F224" s="3" t="s">
        <v>628</v>
      </c>
      <c r="G224" s="97" t="s">
        <v>524</v>
      </c>
      <c r="H224" s="97" t="s">
        <v>524</v>
      </c>
      <c r="I224" s="97" t="s">
        <v>524</v>
      </c>
      <c r="J224" s="97" t="s">
        <v>524</v>
      </c>
      <c r="K224" s="97" t="s">
        <v>524</v>
      </c>
      <c r="L224" s="97" t="s">
        <v>524</v>
      </c>
      <c r="M224" s="97" t="s">
        <v>524</v>
      </c>
      <c r="N224" s="97" t="s">
        <v>524</v>
      </c>
      <c r="O224" s="361" t="s">
        <v>1114</v>
      </c>
      <c r="P224" s="99"/>
      <c r="Q224" s="99"/>
      <c r="R224" s="99"/>
      <c r="S224" s="99"/>
      <c r="T224" s="99"/>
      <c r="U224" s="99"/>
      <c r="V224" s="99"/>
      <c r="W224" s="99"/>
      <c r="X224" s="99"/>
      <c r="Y224" s="99"/>
      <c r="Z224" s="99"/>
      <c r="AA224" s="99"/>
      <c r="AB224" s="99"/>
      <c r="AC224" s="99"/>
      <c r="AD224" s="99"/>
      <c r="AE224" s="99"/>
      <c r="AF224" s="99"/>
      <c r="AG224" s="99"/>
      <c r="AH224" s="99"/>
    </row>
    <row r="225" spans="3:34">
      <c r="C225" s="3" t="s">
        <v>92</v>
      </c>
      <c r="D225" s="3" t="s">
        <v>424</v>
      </c>
      <c r="E225" s="3" t="s">
        <v>425</v>
      </c>
      <c r="F225" s="3" t="s">
        <v>628</v>
      </c>
      <c r="G225" s="97" t="s">
        <v>524</v>
      </c>
      <c r="H225" s="97" t="s">
        <v>524</v>
      </c>
      <c r="I225" s="97" t="s">
        <v>524</v>
      </c>
      <c r="J225" s="97" t="s">
        <v>524</v>
      </c>
      <c r="K225" s="97" t="s">
        <v>524</v>
      </c>
      <c r="L225" s="97" t="s">
        <v>524</v>
      </c>
      <c r="M225" s="97" t="s">
        <v>524</v>
      </c>
      <c r="N225" s="97" t="s">
        <v>524</v>
      </c>
      <c r="O225" s="361" t="s">
        <v>1115</v>
      </c>
      <c r="P225" s="99"/>
      <c r="Q225" s="99"/>
      <c r="R225" s="99"/>
      <c r="S225" s="99"/>
      <c r="T225" s="99"/>
      <c r="U225" s="99"/>
      <c r="V225" s="99"/>
      <c r="W225" s="99"/>
      <c r="X225" s="99"/>
      <c r="Y225" s="99"/>
      <c r="Z225" s="99"/>
      <c r="AA225" s="99"/>
      <c r="AB225" s="99"/>
      <c r="AC225" s="99"/>
      <c r="AD225" s="99"/>
      <c r="AE225" s="99"/>
      <c r="AF225" s="99"/>
      <c r="AG225" s="99"/>
      <c r="AH225" s="99"/>
    </row>
    <row r="226" spans="3:34">
      <c r="C226" s="3" t="s">
        <v>92</v>
      </c>
      <c r="D226" s="3" t="s">
        <v>426</v>
      </c>
      <c r="E226" s="3" t="s">
        <v>427</v>
      </c>
      <c r="F226" s="3" t="s">
        <v>628</v>
      </c>
      <c r="G226" s="97" t="s">
        <v>524</v>
      </c>
      <c r="H226" s="97" t="s">
        <v>524</v>
      </c>
      <c r="I226" s="97" t="s">
        <v>524</v>
      </c>
      <c r="J226" s="97" t="s">
        <v>524</v>
      </c>
      <c r="K226" s="97" t="s">
        <v>524</v>
      </c>
      <c r="L226" s="97" t="s">
        <v>524</v>
      </c>
      <c r="M226" s="97" t="s">
        <v>524</v>
      </c>
      <c r="N226" s="97" t="s">
        <v>524</v>
      </c>
      <c r="O226" s="361" t="s">
        <v>1114</v>
      </c>
      <c r="P226" s="99"/>
      <c r="Q226" s="99"/>
      <c r="R226" s="99"/>
      <c r="S226" s="99"/>
      <c r="T226" s="99"/>
      <c r="U226" s="99"/>
      <c r="V226" s="99"/>
      <c r="W226" s="99"/>
      <c r="X226" s="99"/>
      <c r="Y226" s="99"/>
      <c r="Z226" s="99"/>
      <c r="AA226" s="99"/>
      <c r="AB226" s="99"/>
      <c r="AC226" s="99"/>
      <c r="AD226" s="99"/>
      <c r="AE226" s="99"/>
      <c r="AF226" s="99"/>
      <c r="AG226" s="99"/>
      <c r="AH226" s="99"/>
    </row>
    <row r="227" spans="3:34">
      <c r="C227" s="3" t="s">
        <v>92</v>
      </c>
      <c r="D227" s="3" t="s">
        <v>428</v>
      </c>
      <c r="E227" s="3" t="s">
        <v>429</v>
      </c>
      <c r="F227" s="3" t="s">
        <v>628</v>
      </c>
      <c r="G227" s="97" t="s">
        <v>524</v>
      </c>
      <c r="H227" s="97" t="s">
        <v>524</v>
      </c>
      <c r="I227" s="97" t="s">
        <v>524</v>
      </c>
      <c r="J227" s="97" t="s">
        <v>524</v>
      </c>
      <c r="K227" s="97" t="s">
        <v>524</v>
      </c>
      <c r="L227" s="97" t="s">
        <v>524</v>
      </c>
      <c r="M227" s="97" t="s">
        <v>524</v>
      </c>
      <c r="N227" s="97" t="s">
        <v>524</v>
      </c>
      <c r="O227" s="361" t="s">
        <v>1115</v>
      </c>
      <c r="P227" s="99"/>
      <c r="Q227" s="99"/>
      <c r="R227" s="99"/>
      <c r="S227" s="99"/>
      <c r="T227" s="99"/>
      <c r="U227" s="99"/>
      <c r="V227" s="99"/>
      <c r="W227" s="99"/>
      <c r="X227" s="99"/>
      <c r="Y227" s="99"/>
      <c r="Z227" s="99"/>
      <c r="AA227" s="99"/>
      <c r="AB227" s="99"/>
      <c r="AC227" s="99"/>
      <c r="AD227" s="99"/>
      <c r="AE227" s="99"/>
      <c r="AF227" s="99"/>
      <c r="AG227" s="99"/>
      <c r="AH227" s="99"/>
    </row>
    <row r="228" spans="3:34">
      <c r="C228" s="3" t="s">
        <v>92</v>
      </c>
      <c r="D228" s="3" t="s">
        <v>430</v>
      </c>
      <c r="E228" s="3" t="s">
        <v>431</v>
      </c>
      <c r="F228" s="3" t="s">
        <v>628</v>
      </c>
      <c r="G228" s="97" t="s">
        <v>524</v>
      </c>
      <c r="H228" s="97" t="s">
        <v>524</v>
      </c>
      <c r="I228" s="97" t="s">
        <v>524</v>
      </c>
      <c r="J228" s="97" t="s">
        <v>524</v>
      </c>
      <c r="K228" s="97" t="s">
        <v>524</v>
      </c>
      <c r="L228" s="97" t="s">
        <v>524</v>
      </c>
      <c r="M228" s="97" t="s">
        <v>524</v>
      </c>
      <c r="N228" s="97" t="s">
        <v>524</v>
      </c>
      <c r="O228" s="361" t="s">
        <v>1113</v>
      </c>
      <c r="P228" s="99"/>
      <c r="Q228" s="99"/>
      <c r="R228" s="99"/>
      <c r="S228" s="99"/>
      <c r="T228" s="99"/>
      <c r="U228" s="99"/>
      <c r="V228" s="99"/>
      <c r="W228" s="99"/>
      <c r="X228" s="99"/>
      <c r="Y228" s="99"/>
      <c r="Z228" s="99"/>
      <c r="AA228" s="99"/>
      <c r="AB228" s="99"/>
      <c r="AC228" s="99"/>
      <c r="AD228" s="99"/>
      <c r="AE228" s="99"/>
      <c r="AF228" s="99"/>
      <c r="AG228" s="99"/>
      <c r="AH228" s="99"/>
    </row>
    <row r="229" spans="3:34">
      <c r="C229" s="3" t="s">
        <v>92</v>
      </c>
      <c r="D229" s="3" t="s">
        <v>432</v>
      </c>
      <c r="E229" s="3" t="s">
        <v>433</v>
      </c>
      <c r="F229" s="3" t="s">
        <v>628</v>
      </c>
      <c r="G229" s="97" t="s">
        <v>524</v>
      </c>
      <c r="H229" s="97" t="s">
        <v>524</v>
      </c>
      <c r="I229" s="97" t="s">
        <v>524</v>
      </c>
      <c r="J229" s="97" t="s">
        <v>524</v>
      </c>
      <c r="K229" s="97" t="s">
        <v>524</v>
      </c>
      <c r="L229" s="97" t="s">
        <v>524</v>
      </c>
      <c r="M229" s="97" t="s">
        <v>524</v>
      </c>
      <c r="N229" s="97" t="s">
        <v>524</v>
      </c>
      <c r="O229" s="361" t="s">
        <v>1113</v>
      </c>
      <c r="P229" s="99"/>
      <c r="Q229" s="99"/>
      <c r="R229" s="99"/>
      <c r="S229" s="99"/>
      <c r="T229" s="99"/>
      <c r="U229" s="99"/>
      <c r="V229" s="99"/>
      <c r="W229" s="99"/>
      <c r="X229" s="99"/>
      <c r="Y229" s="99"/>
      <c r="Z229" s="99"/>
      <c r="AA229" s="99"/>
      <c r="AB229" s="99"/>
      <c r="AC229" s="99"/>
      <c r="AD229" s="99"/>
      <c r="AE229" s="99"/>
      <c r="AF229" s="99"/>
      <c r="AG229" s="99"/>
      <c r="AH229" s="99"/>
    </row>
    <row r="230" spans="3:34">
      <c r="C230" s="3" t="s">
        <v>92</v>
      </c>
      <c r="D230" s="3" t="s">
        <v>434</v>
      </c>
      <c r="E230" s="3" t="s">
        <v>435</v>
      </c>
      <c r="F230" s="3" t="s">
        <v>628</v>
      </c>
      <c r="G230" s="97" t="s">
        <v>524</v>
      </c>
      <c r="H230" s="97" t="s">
        <v>524</v>
      </c>
      <c r="I230" s="97" t="s">
        <v>524</v>
      </c>
      <c r="J230" s="97" t="s">
        <v>524</v>
      </c>
      <c r="K230" s="97" t="s">
        <v>524</v>
      </c>
      <c r="L230" s="97" t="s">
        <v>524</v>
      </c>
      <c r="M230" s="97" t="s">
        <v>524</v>
      </c>
      <c r="N230" s="97" t="s">
        <v>524</v>
      </c>
      <c r="O230" s="361" t="s">
        <v>1113</v>
      </c>
      <c r="P230" s="99"/>
      <c r="Q230" s="99"/>
      <c r="R230" s="99"/>
      <c r="S230" s="99"/>
      <c r="T230" s="99"/>
      <c r="U230" s="99"/>
      <c r="V230" s="99"/>
      <c r="W230" s="99"/>
      <c r="X230" s="99"/>
      <c r="Y230" s="99"/>
      <c r="Z230" s="99"/>
      <c r="AA230" s="99"/>
      <c r="AB230" s="99"/>
      <c r="AC230" s="99"/>
      <c r="AD230" s="99"/>
      <c r="AE230" s="99"/>
      <c r="AF230" s="99"/>
      <c r="AG230" s="99"/>
      <c r="AH230" s="99"/>
    </row>
    <row r="231" spans="3:34">
      <c r="C231" s="3" t="s">
        <v>92</v>
      </c>
      <c r="D231" s="3" t="s">
        <v>436</v>
      </c>
      <c r="E231" s="3" t="s">
        <v>437</v>
      </c>
      <c r="F231" s="3" t="s">
        <v>628</v>
      </c>
      <c r="G231" s="97" t="s">
        <v>524</v>
      </c>
      <c r="H231" s="97" t="s">
        <v>524</v>
      </c>
      <c r="I231" s="97" t="s">
        <v>524</v>
      </c>
      <c r="J231" s="97" t="s">
        <v>524</v>
      </c>
      <c r="K231" s="97" t="s">
        <v>524</v>
      </c>
      <c r="L231" s="97" t="s">
        <v>524</v>
      </c>
      <c r="M231" s="97" t="s">
        <v>524</v>
      </c>
      <c r="N231" s="97" t="s">
        <v>524</v>
      </c>
      <c r="O231" s="361" t="s">
        <v>1113</v>
      </c>
      <c r="P231" s="99"/>
      <c r="Q231" s="99"/>
      <c r="R231" s="99"/>
      <c r="S231" s="99"/>
      <c r="T231" s="99"/>
      <c r="U231" s="99"/>
      <c r="V231" s="99"/>
      <c r="W231" s="99"/>
      <c r="X231" s="99"/>
      <c r="Y231" s="99"/>
      <c r="Z231" s="99"/>
      <c r="AA231" s="99"/>
      <c r="AB231" s="99"/>
      <c r="AC231" s="99"/>
      <c r="AD231" s="99"/>
      <c r="AE231" s="99"/>
      <c r="AF231" s="99"/>
      <c r="AG231" s="99"/>
      <c r="AH231" s="99"/>
    </row>
    <row r="232" spans="3:34">
      <c r="C232" s="3" t="s">
        <v>92</v>
      </c>
      <c r="D232" s="3" t="s">
        <v>438</v>
      </c>
      <c r="E232" s="3" t="s">
        <v>439</v>
      </c>
      <c r="F232" s="3" t="s">
        <v>628</v>
      </c>
      <c r="G232" s="97" t="s">
        <v>524</v>
      </c>
      <c r="H232" s="97" t="s">
        <v>524</v>
      </c>
      <c r="I232" s="97" t="s">
        <v>524</v>
      </c>
      <c r="J232" s="97" t="s">
        <v>524</v>
      </c>
      <c r="K232" s="97" t="s">
        <v>524</v>
      </c>
      <c r="L232" s="97" t="s">
        <v>524</v>
      </c>
      <c r="M232" s="97" t="s">
        <v>524</v>
      </c>
      <c r="N232" s="97" t="s">
        <v>524</v>
      </c>
      <c r="O232" s="361" t="s">
        <v>1113</v>
      </c>
      <c r="P232" s="99"/>
      <c r="Q232" s="99"/>
      <c r="R232" s="99"/>
      <c r="S232" s="99"/>
      <c r="T232" s="99"/>
      <c r="U232" s="99"/>
      <c r="V232" s="99"/>
      <c r="W232" s="99"/>
      <c r="X232" s="99"/>
      <c r="Y232" s="99"/>
      <c r="Z232" s="99"/>
      <c r="AA232" s="99"/>
      <c r="AB232" s="99"/>
      <c r="AC232" s="99"/>
      <c r="AD232" s="99"/>
      <c r="AE232" s="99"/>
      <c r="AF232" s="99"/>
      <c r="AG232" s="99"/>
      <c r="AH232" s="99"/>
    </row>
    <row r="233" spans="3:34">
      <c r="C233" s="3" t="s">
        <v>92</v>
      </c>
      <c r="D233" s="3" t="s">
        <v>440</v>
      </c>
      <c r="E233" s="3" t="s">
        <v>441</v>
      </c>
      <c r="F233" s="3" t="s">
        <v>628</v>
      </c>
      <c r="G233" s="97" t="s">
        <v>524</v>
      </c>
      <c r="H233" s="97" t="s">
        <v>524</v>
      </c>
      <c r="I233" s="97" t="s">
        <v>524</v>
      </c>
      <c r="J233" s="97" t="s">
        <v>524</v>
      </c>
      <c r="K233" s="97" t="s">
        <v>524</v>
      </c>
      <c r="L233" s="97" t="s">
        <v>524</v>
      </c>
      <c r="M233" s="97" t="s">
        <v>524</v>
      </c>
      <c r="N233" s="97" t="s">
        <v>524</v>
      </c>
      <c r="O233" s="361" t="s">
        <v>1115</v>
      </c>
      <c r="P233" s="99"/>
      <c r="Q233" s="99"/>
      <c r="R233" s="99"/>
      <c r="S233" s="99"/>
      <c r="T233" s="99"/>
      <c r="U233" s="99"/>
      <c r="V233" s="99"/>
      <c r="W233" s="99"/>
      <c r="X233" s="99"/>
      <c r="Y233" s="99"/>
      <c r="Z233" s="99"/>
      <c r="AA233" s="99"/>
      <c r="AB233" s="99"/>
      <c r="AC233" s="99"/>
      <c r="AD233" s="99"/>
      <c r="AE233" s="99"/>
      <c r="AF233" s="99"/>
      <c r="AG233" s="99"/>
      <c r="AH233" s="99"/>
    </row>
    <row r="234" spans="3:34">
      <c r="C234" s="3" t="s">
        <v>92</v>
      </c>
      <c r="D234" s="3" t="s">
        <v>442</v>
      </c>
      <c r="E234" s="3" t="s">
        <v>443</v>
      </c>
      <c r="F234" s="3" t="s">
        <v>628</v>
      </c>
      <c r="G234" s="97" t="s">
        <v>524</v>
      </c>
      <c r="H234" s="97" t="s">
        <v>524</v>
      </c>
      <c r="I234" s="97" t="s">
        <v>524</v>
      </c>
      <c r="J234" s="97" t="s">
        <v>524</v>
      </c>
      <c r="K234" s="97" t="s">
        <v>524</v>
      </c>
      <c r="L234" s="97" t="s">
        <v>524</v>
      </c>
      <c r="M234" s="97" t="s">
        <v>524</v>
      </c>
      <c r="N234" s="97" t="s">
        <v>524</v>
      </c>
      <c r="O234" s="361" t="s">
        <v>1113</v>
      </c>
      <c r="P234" s="99"/>
      <c r="Q234" s="99"/>
      <c r="R234" s="99"/>
      <c r="S234" s="99"/>
      <c r="T234" s="99"/>
      <c r="U234" s="99"/>
      <c r="V234" s="99"/>
      <c r="W234" s="99"/>
      <c r="X234" s="99"/>
      <c r="Y234" s="99"/>
      <c r="Z234" s="99"/>
      <c r="AA234" s="99"/>
      <c r="AB234" s="99"/>
      <c r="AC234" s="99"/>
      <c r="AD234" s="99"/>
      <c r="AE234" s="99"/>
      <c r="AF234" s="99"/>
      <c r="AG234" s="99"/>
      <c r="AH234" s="99"/>
    </row>
    <row r="235" spans="3:34">
      <c r="C235" s="3" t="s">
        <v>92</v>
      </c>
      <c r="D235" s="3" t="s">
        <v>444</v>
      </c>
      <c r="E235" s="3" t="s">
        <v>445</v>
      </c>
      <c r="F235" s="3" t="s">
        <v>628</v>
      </c>
      <c r="G235" s="97" t="s">
        <v>524</v>
      </c>
      <c r="H235" s="97" t="s">
        <v>524</v>
      </c>
      <c r="I235" s="97" t="s">
        <v>524</v>
      </c>
      <c r="J235" s="97" t="s">
        <v>524</v>
      </c>
      <c r="K235" s="97" t="s">
        <v>524</v>
      </c>
      <c r="L235" s="97" t="s">
        <v>524</v>
      </c>
      <c r="M235" s="97" t="s">
        <v>524</v>
      </c>
      <c r="N235" s="97" t="s">
        <v>524</v>
      </c>
      <c r="O235" s="361" t="s">
        <v>1114</v>
      </c>
      <c r="P235" s="99"/>
      <c r="Q235" s="99"/>
      <c r="R235" s="99"/>
      <c r="S235" s="99"/>
      <c r="T235" s="99"/>
      <c r="U235" s="99"/>
      <c r="V235" s="99"/>
      <c r="W235" s="99"/>
      <c r="X235" s="99"/>
      <c r="Y235" s="99"/>
      <c r="Z235" s="99"/>
      <c r="AA235" s="99"/>
      <c r="AB235" s="99"/>
      <c r="AC235" s="99"/>
      <c r="AD235" s="99"/>
      <c r="AE235" s="99"/>
      <c r="AF235" s="99"/>
      <c r="AG235" s="99"/>
      <c r="AH235" s="99"/>
    </row>
    <row r="236" spans="3:34">
      <c r="C236" s="3" t="s">
        <v>92</v>
      </c>
      <c r="D236" s="3" t="s">
        <v>446</v>
      </c>
      <c r="E236" s="3" t="s">
        <v>447</v>
      </c>
      <c r="F236" s="3" t="s">
        <v>628</v>
      </c>
      <c r="G236" s="97" t="s">
        <v>524</v>
      </c>
      <c r="H236" s="97" t="s">
        <v>524</v>
      </c>
      <c r="I236" s="97" t="s">
        <v>524</v>
      </c>
      <c r="J236" s="97" t="s">
        <v>524</v>
      </c>
      <c r="K236" s="97" t="s">
        <v>524</v>
      </c>
      <c r="L236" s="97" t="s">
        <v>524</v>
      </c>
      <c r="M236" s="97" t="s">
        <v>524</v>
      </c>
      <c r="N236" s="97" t="s">
        <v>524</v>
      </c>
      <c r="O236" s="361" t="s">
        <v>1113</v>
      </c>
      <c r="P236" s="99"/>
      <c r="Q236" s="99"/>
      <c r="R236" s="99"/>
      <c r="S236" s="99"/>
      <c r="T236" s="99"/>
      <c r="U236" s="99"/>
      <c r="V236" s="99"/>
      <c r="W236" s="99"/>
      <c r="X236" s="99"/>
      <c r="Y236" s="99"/>
      <c r="Z236" s="99"/>
      <c r="AA236" s="99"/>
      <c r="AB236" s="99"/>
      <c r="AC236" s="99"/>
      <c r="AD236" s="99"/>
      <c r="AE236" s="99"/>
      <c r="AF236" s="99"/>
      <c r="AG236" s="99"/>
      <c r="AH236" s="99"/>
    </row>
    <row r="237" spans="3:34">
      <c r="C237" s="3" t="s">
        <v>90</v>
      </c>
      <c r="D237" s="3" t="s">
        <v>448</v>
      </c>
      <c r="E237" s="3" t="s">
        <v>449</v>
      </c>
      <c r="F237" s="3" t="s">
        <v>628</v>
      </c>
      <c r="G237" s="97" t="s">
        <v>524</v>
      </c>
      <c r="H237" s="97" t="s">
        <v>524</v>
      </c>
      <c r="I237" s="97" t="s">
        <v>524</v>
      </c>
      <c r="J237" s="97" t="s">
        <v>524</v>
      </c>
      <c r="K237" s="97" t="s">
        <v>524</v>
      </c>
      <c r="L237" s="97" t="s">
        <v>524</v>
      </c>
      <c r="M237" s="97" t="s">
        <v>524</v>
      </c>
      <c r="N237" s="97" t="s">
        <v>524</v>
      </c>
      <c r="O237" s="361" t="s">
        <v>1113</v>
      </c>
      <c r="P237" s="99"/>
      <c r="Q237" s="99"/>
      <c r="R237" s="99"/>
      <c r="S237" s="99"/>
      <c r="T237" s="99"/>
      <c r="U237" s="99"/>
      <c r="V237" s="99"/>
      <c r="W237" s="99"/>
      <c r="X237" s="99"/>
      <c r="Y237" s="99"/>
      <c r="Z237" s="99"/>
      <c r="AA237" s="99"/>
      <c r="AB237" s="99"/>
      <c r="AC237" s="99"/>
      <c r="AD237" s="99"/>
      <c r="AE237" s="99"/>
      <c r="AF237" s="99"/>
      <c r="AG237" s="99"/>
      <c r="AH237" s="99"/>
    </row>
    <row r="238" spans="3:34">
      <c r="C238" s="3" t="s">
        <v>90</v>
      </c>
      <c r="D238" s="3" t="s">
        <v>450</v>
      </c>
      <c r="E238" s="3" t="s">
        <v>451</v>
      </c>
      <c r="F238" s="3" t="s">
        <v>628</v>
      </c>
      <c r="G238" s="97" t="s">
        <v>524</v>
      </c>
      <c r="H238" s="97" t="s">
        <v>524</v>
      </c>
      <c r="I238" s="97" t="s">
        <v>524</v>
      </c>
      <c r="J238" s="97" t="s">
        <v>524</v>
      </c>
      <c r="K238" s="97" t="s">
        <v>524</v>
      </c>
      <c r="L238" s="97" t="s">
        <v>524</v>
      </c>
      <c r="M238" s="97" t="s">
        <v>524</v>
      </c>
      <c r="N238" s="97" t="s">
        <v>524</v>
      </c>
      <c r="O238" s="361" t="s">
        <v>1113</v>
      </c>
      <c r="P238" s="99"/>
      <c r="Q238" s="99"/>
      <c r="R238" s="99"/>
      <c r="S238" s="99"/>
      <c r="T238" s="99"/>
      <c r="U238" s="99"/>
      <c r="V238" s="99"/>
      <c r="W238" s="99"/>
      <c r="X238" s="99"/>
      <c r="Y238" s="99"/>
      <c r="Z238" s="99"/>
      <c r="AA238" s="99"/>
      <c r="AB238" s="99"/>
      <c r="AC238" s="99"/>
      <c r="AD238" s="99"/>
      <c r="AE238" s="99"/>
      <c r="AF238" s="99"/>
      <c r="AG238" s="99"/>
      <c r="AH238" s="99"/>
    </row>
    <row r="239" spans="3:34">
      <c r="C239" s="3" t="s">
        <v>90</v>
      </c>
      <c r="D239" s="3" t="s">
        <v>452</v>
      </c>
      <c r="E239" s="3" t="s">
        <v>453</v>
      </c>
      <c r="F239" s="3" t="s">
        <v>628</v>
      </c>
      <c r="G239" s="97" t="s">
        <v>524</v>
      </c>
      <c r="H239" s="97" t="s">
        <v>524</v>
      </c>
      <c r="I239" s="97" t="s">
        <v>524</v>
      </c>
      <c r="J239" s="97" t="s">
        <v>524</v>
      </c>
      <c r="K239" s="97" t="s">
        <v>524</v>
      </c>
      <c r="L239" s="97" t="s">
        <v>524</v>
      </c>
      <c r="M239" s="97" t="s">
        <v>524</v>
      </c>
      <c r="N239" s="97" t="s">
        <v>524</v>
      </c>
      <c r="O239" s="361" t="s">
        <v>1113</v>
      </c>
      <c r="P239" s="99"/>
      <c r="Q239" s="99"/>
      <c r="R239" s="99"/>
      <c r="S239" s="99"/>
      <c r="T239" s="99"/>
      <c r="U239" s="99"/>
      <c r="V239" s="99"/>
      <c r="W239" s="99"/>
      <c r="X239" s="99"/>
      <c r="Y239" s="99"/>
      <c r="Z239" s="99"/>
      <c r="AA239" s="99"/>
      <c r="AB239" s="99"/>
      <c r="AC239" s="99"/>
      <c r="AD239" s="99"/>
      <c r="AE239" s="99"/>
      <c r="AF239" s="99"/>
      <c r="AG239" s="99"/>
      <c r="AH239" s="99"/>
    </row>
    <row r="240" spans="3:34">
      <c r="C240" s="3" t="s">
        <v>90</v>
      </c>
      <c r="D240" s="3" t="s">
        <v>454</v>
      </c>
      <c r="E240" s="3" t="s">
        <v>455</v>
      </c>
      <c r="F240" s="3" t="s">
        <v>628</v>
      </c>
      <c r="G240" s="97" t="s">
        <v>524</v>
      </c>
      <c r="H240" s="97" t="s">
        <v>524</v>
      </c>
      <c r="I240" s="97" t="s">
        <v>524</v>
      </c>
      <c r="J240" s="97" t="s">
        <v>524</v>
      </c>
      <c r="K240" s="97" t="s">
        <v>524</v>
      </c>
      <c r="L240" s="97" t="s">
        <v>524</v>
      </c>
      <c r="M240" s="97" t="s">
        <v>524</v>
      </c>
      <c r="N240" s="97" t="s">
        <v>524</v>
      </c>
      <c r="O240" s="361" t="s">
        <v>1113</v>
      </c>
      <c r="P240" s="99"/>
      <c r="Q240" s="99"/>
      <c r="R240" s="99"/>
      <c r="S240" s="99"/>
      <c r="T240" s="99"/>
      <c r="U240" s="99"/>
      <c r="V240" s="99"/>
      <c r="W240" s="99"/>
      <c r="X240" s="99"/>
      <c r="Y240" s="99"/>
      <c r="Z240" s="99"/>
      <c r="AA240" s="99"/>
      <c r="AB240" s="99"/>
      <c r="AC240" s="99"/>
      <c r="AD240" s="99"/>
      <c r="AE240" s="99"/>
      <c r="AF240" s="99"/>
      <c r="AG240" s="99"/>
      <c r="AH240" s="99"/>
    </row>
    <row r="241" spans="3:34">
      <c r="C241" s="3" t="s">
        <v>90</v>
      </c>
      <c r="D241" s="3" t="s">
        <v>456</v>
      </c>
      <c r="E241" s="3" t="s">
        <v>457</v>
      </c>
      <c r="F241" s="3" t="s">
        <v>628</v>
      </c>
      <c r="G241" s="97" t="s">
        <v>524</v>
      </c>
      <c r="H241" s="97" t="s">
        <v>524</v>
      </c>
      <c r="I241" s="97" t="s">
        <v>524</v>
      </c>
      <c r="J241" s="97" t="s">
        <v>524</v>
      </c>
      <c r="K241" s="97" t="s">
        <v>524</v>
      </c>
      <c r="L241" s="97" t="s">
        <v>524</v>
      </c>
      <c r="M241" s="97" t="s">
        <v>524</v>
      </c>
      <c r="N241" s="97" t="s">
        <v>524</v>
      </c>
      <c r="O241" s="361" t="s">
        <v>1113</v>
      </c>
      <c r="P241" s="99"/>
      <c r="Q241" s="99"/>
      <c r="R241" s="99"/>
      <c r="S241" s="99"/>
      <c r="T241" s="99"/>
      <c r="U241" s="99"/>
      <c r="V241" s="99"/>
      <c r="W241" s="99"/>
      <c r="X241" s="99"/>
      <c r="Y241" s="99"/>
      <c r="Z241" s="99"/>
      <c r="AA241" s="99"/>
      <c r="AB241" s="99"/>
      <c r="AC241" s="99"/>
      <c r="AD241" s="99"/>
      <c r="AE241" s="99"/>
      <c r="AF241" s="99"/>
      <c r="AG241" s="99"/>
      <c r="AH241" s="99"/>
    </row>
    <row r="242" spans="3:34">
      <c r="C242" s="3" t="s">
        <v>90</v>
      </c>
      <c r="D242" s="3" t="s">
        <v>458</v>
      </c>
      <c r="E242" s="3" t="s">
        <v>459</v>
      </c>
      <c r="F242" s="3" t="s">
        <v>628</v>
      </c>
      <c r="G242" s="97" t="s">
        <v>524</v>
      </c>
      <c r="H242" s="97" t="s">
        <v>524</v>
      </c>
      <c r="I242" s="97" t="s">
        <v>524</v>
      </c>
      <c r="J242" s="97" t="s">
        <v>524</v>
      </c>
      <c r="K242" s="97" t="s">
        <v>524</v>
      </c>
      <c r="L242" s="97" t="s">
        <v>524</v>
      </c>
      <c r="M242" s="97" t="s">
        <v>524</v>
      </c>
      <c r="N242" s="97" t="s">
        <v>524</v>
      </c>
      <c r="O242" s="361" t="s">
        <v>1113</v>
      </c>
      <c r="P242" s="99"/>
      <c r="Q242" s="99"/>
      <c r="R242" s="99"/>
      <c r="S242" s="99"/>
      <c r="T242" s="99"/>
      <c r="U242" s="99"/>
      <c r="V242" s="99"/>
      <c r="W242" s="99"/>
      <c r="X242" s="99"/>
      <c r="Y242" s="99"/>
      <c r="Z242" s="99"/>
      <c r="AA242" s="99"/>
      <c r="AB242" s="99"/>
      <c r="AC242" s="99"/>
      <c r="AD242" s="99"/>
      <c r="AE242" s="99"/>
      <c r="AF242" s="99"/>
      <c r="AG242" s="99"/>
      <c r="AH242" s="99"/>
    </row>
    <row r="243" spans="3:34">
      <c r="C243" s="3" t="s">
        <v>90</v>
      </c>
      <c r="D243" s="3" t="s">
        <v>460</v>
      </c>
      <c r="E243" s="3" t="s">
        <v>461</v>
      </c>
      <c r="F243" s="3" t="s">
        <v>628</v>
      </c>
      <c r="G243" s="97" t="s">
        <v>524</v>
      </c>
      <c r="H243" s="97" t="s">
        <v>524</v>
      </c>
      <c r="I243" s="97" t="s">
        <v>524</v>
      </c>
      <c r="J243" s="97" t="s">
        <v>524</v>
      </c>
      <c r="K243" s="97" t="s">
        <v>524</v>
      </c>
      <c r="L243" s="97" t="s">
        <v>524</v>
      </c>
      <c r="M243" s="97" t="s">
        <v>524</v>
      </c>
      <c r="N243" s="97" t="s">
        <v>524</v>
      </c>
      <c r="O243" s="361" t="s">
        <v>1113</v>
      </c>
      <c r="P243" s="99"/>
      <c r="Q243" s="99"/>
      <c r="R243" s="99"/>
      <c r="S243" s="99"/>
      <c r="T243" s="99"/>
      <c r="U243" s="99"/>
      <c r="V243" s="99"/>
      <c r="W243" s="99"/>
      <c r="X243" s="99"/>
      <c r="Y243" s="99"/>
      <c r="Z243" s="99"/>
      <c r="AA243" s="99"/>
      <c r="AB243" s="99"/>
      <c r="AC243" s="99"/>
      <c r="AD243" s="99"/>
      <c r="AE243" s="99"/>
      <c r="AF243" s="99"/>
      <c r="AG243" s="99"/>
      <c r="AH243" s="99"/>
    </row>
    <row r="244" spans="3:34">
      <c r="C244" s="3" t="s">
        <v>90</v>
      </c>
      <c r="D244" s="3" t="s">
        <v>462</v>
      </c>
      <c r="E244" s="3" t="s">
        <v>463</v>
      </c>
      <c r="F244" s="3" t="s">
        <v>628</v>
      </c>
      <c r="G244" s="97" t="s">
        <v>524</v>
      </c>
      <c r="H244" s="97" t="s">
        <v>524</v>
      </c>
      <c r="I244" s="97" t="s">
        <v>524</v>
      </c>
      <c r="J244" s="97" t="s">
        <v>524</v>
      </c>
      <c r="K244" s="97" t="s">
        <v>524</v>
      </c>
      <c r="L244" s="97" t="s">
        <v>524</v>
      </c>
      <c r="M244" s="97" t="s">
        <v>524</v>
      </c>
      <c r="N244" s="97" t="s">
        <v>524</v>
      </c>
      <c r="O244" s="361" t="s">
        <v>1115</v>
      </c>
      <c r="P244" s="99"/>
      <c r="Q244" s="99"/>
      <c r="R244" s="99"/>
      <c r="S244" s="99"/>
      <c r="T244" s="99"/>
      <c r="U244" s="99"/>
      <c r="V244" s="99"/>
      <c r="W244" s="99"/>
      <c r="X244" s="99"/>
      <c r="Y244" s="99"/>
      <c r="Z244" s="99"/>
      <c r="AA244" s="99"/>
      <c r="AB244" s="99"/>
      <c r="AC244" s="99"/>
      <c r="AD244" s="99"/>
      <c r="AE244" s="99"/>
      <c r="AF244" s="99"/>
      <c r="AG244" s="99"/>
      <c r="AH244" s="99"/>
    </row>
    <row r="245" spans="3:34">
      <c r="C245" s="3" t="s">
        <v>90</v>
      </c>
      <c r="D245" s="3" t="s">
        <v>464</v>
      </c>
      <c r="E245" s="3" t="s">
        <v>465</v>
      </c>
      <c r="F245" s="3" t="s">
        <v>628</v>
      </c>
      <c r="G245" s="97" t="s">
        <v>524</v>
      </c>
      <c r="H245" s="97" t="s">
        <v>524</v>
      </c>
      <c r="I245" s="97" t="s">
        <v>524</v>
      </c>
      <c r="J245" s="97" t="s">
        <v>524</v>
      </c>
      <c r="K245" s="97" t="s">
        <v>524</v>
      </c>
      <c r="L245" s="97" t="s">
        <v>524</v>
      </c>
      <c r="M245" s="97" t="s">
        <v>524</v>
      </c>
      <c r="N245" s="97" t="s">
        <v>524</v>
      </c>
      <c r="O245" s="361" t="s">
        <v>1113</v>
      </c>
      <c r="P245" s="99"/>
      <c r="Q245" s="99"/>
      <c r="R245" s="99"/>
      <c r="S245" s="99"/>
      <c r="T245" s="99"/>
      <c r="U245" s="99"/>
      <c r="V245" s="99"/>
      <c r="W245" s="99"/>
      <c r="X245" s="99"/>
      <c r="Y245" s="99"/>
      <c r="Z245" s="99"/>
      <c r="AA245" s="99"/>
      <c r="AB245" s="99"/>
      <c r="AC245" s="99"/>
      <c r="AD245" s="99"/>
      <c r="AE245" s="99"/>
      <c r="AF245" s="99"/>
      <c r="AG245" s="99"/>
      <c r="AH245" s="99"/>
    </row>
    <row r="246" spans="3:34">
      <c r="C246" s="3" t="s">
        <v>90</v>
      </c>
      <c r="D246" s="3" t="s">
        <v>466</v>
      </c>
      <c r="E246" s="3" t="s">
        <v>467</v>
      </c>
      <c r="F246" s="3" t="s">
        <v>628</v>
      </c>
      <c r="G246" s="97" t="s">
        <v>524</v>
      </c>
      <c r="H246" s="97" t="s">
        <v>524</v>
      </c>
      <c r="I246" s="97" t="s">
        <v>524</v>
      </c>
      <c r="J246" s="97" t="s">
        <v>524</v>
      </c>
      <c r="K246" s="97" t="s">
        <v>524</v>
      </c>
      <c r="L246" s="97" t="s">
        <v>524</v>
      </c>
      <c r="M246" s="97" t="s">
        <v>524</v>
      </c>
      <c r="N246" s="97" t="s">
        <v>524</v>
      </c>
      <c r="O246" s="361" t="s">
        <v>1113</v>
      </c>
      <c r="P246" s="99"/>
      <c r="Q246" s="99"/>
      <c r="R246" s="99"/>
      <c r="S246" s="99"/>
      <c r="T246" s="99"/>
      <c r="U246" s="99"/>
      <c r="V246" s="99"/>
      <c r="W246" s="99"/>
      <c r="X246" s="99"/>
      <c r="Y246" s="99"/>
      <c r="Z246" s="99"/>
      <c r="AA246" s="99"/>
      <c r="AB246" s="99"/>
      <c r="AC246" s="99"/>
      <c r="AD246" s="99"/>
      <c r="AE246" s="99"/>
      <c r="AF246" s="99"/>
      <c r="AG246" s="99"/>
      <c r="AH246" s="99"/>
    </row>
    <row r="247" spans="3:34">
      <c r="C247" s="3" t="s">
        <v>90</v>
      </c>
      <c r="D247" s="3" t="s">
        <v>468</v>
      </c>
      <c r="E247" s="3" t="s">
        <v>469</v>
      </c>
      <c r="F247" s="3" t="s">
        <v>628</v>
      </c>
      <c r="G247" s="97" t="s">
        <v>524</v>
      </c>
      <c r="H247" s="97" t="s">
        <v>524</v>
      </c>
      <c r="I247" s="97" t="s">
        <v>524</v>
      </c>
      <c r="J247" s="97" t="s">
        <v>524</v>
      </c>
      <c r="K247" s="97" t="s">
        <v>524</v>
      </c>
      <c r="L247" s="97" t="s">
        <v>524</v>
      </c>
      <c r="M247" s="97" t="s">
        <v>524</v>
      </c>
      <c r="N247" s="97" t="s">
        <v>524</v>
      </c>
      <c r="O247" s="361" t="s">
        <v>1113</v>
      </c>
      <c r="P247" s="99"/>
      <c r="Q247" s="99"/>
      <c r="R247" s="99"/>
      <c r="S247" s="99"/>
      <c r="T247" s="99"/>
      <c r="U247" s="99"/>
      <c r="V247" s="99"/>
      <c r="W247" s="99"/>
      <c r="X247" s="99"/>
      <c r="Y247" s="99"/>
      <c r="Z247" s="99"/>
      <c r="AA247" s="99"/>
      <c r="AB247" s="99"/>
      <c r="AC247" s="99"/>
      <c r="AD247" s="99"/>
      <c r="AE247" s="99"/>
      <c r="AF247" s="99"/>
      <c r="AG247" s="99"/>
      <c r="AH247" s="99"/>
    </row>
    <row r="248" spans="3:34">
      <c r="C248" s="3" t="s">
        <v>90</v>
      </c>
      <c r="D248" s="3" t="s">
        <v>470</v>
      </c>
      <c r="E248" s="3" t="s">
        <v>471</v>
      </c>
      <c r="F248" s="3" t="s">
        <v>628</v>
      </c>
      <c r="G248" s="97" t="s">
        <v>524</v>
      </c>
      <c r="H248" s="97" t="s">
        <v>524</v>
      </c>
      <c r="I248" s="97" t="s">
        <v>524</v>
      </c>
      <c r="J248" s="97" t="s">
        <v>524</v>
      </c>
      <c r="K248" s="97" t="s">
        <v>524</v>
      </c>
      <c r="L248" s="97" t="s">
        <v>524</v>
      </c>
      <c r="M248" s="97" t="s">
        <v>524</v>
      </c>
      <c r="N248" s="97" t="s">
        <v>524</v>
      </c>
      <c r="O248" s="361" t="s">
        <v>1113</v>
      </c>
      <c r="P248" s="99"/>
      <c r="Q248" s="99"/>
      <c r="R248" s="99"/>
      <c r="S248" s="99"/>
      <c r="T248" s="99"/>
      <c r="U248" s="99"/>
      <c r="V248" s="99"/>
      <c r="W248" s="99"/>
      <c r="X248" s="99"/>
      <c r="Y248" s="99"/>
      <c r="Z248" s="99"/>
      <c r="AA248" s="99"/>
      <c r="AB248" s="99"/>
      <c r="AC248" s="99"/>
      <c r="AD248" s="99"/>
      <c r="AE248" s="99"/>
      <c r="AF248" s="99"/>
      <c r="AG248" s="99"/>
      <c r="AH248" s="99"/>
    </row>
    <row r="249" spans="3:34">
      <c r="C249" s="3" t="s">
        <v>90</v>
      </c>
      <c r="D249" s="3" t="s">
        <v>472</v>
      </c>
      <c r="E249" s="3" t="s">
        <v>473</v>
      </c>
      <c r="F249" s="3" t="s">
        <v>628</v>
      </c>
      <c r="G249" s="97" t="s">
        <v>524</v>
      </c>
      <c r="H249" s="97" t="s">
        <v>524</v>
      </c>
      <c r="I249" s="97" t="s">
        <v>524</v>
      </c>
      <c r="J249" s="97" t="s">
        <v>524</v>
      </c>
      <c r="K249" s="97" t="s">
        <v>524</v>
      </c>
      <c r="L249" s="97" t="s">
        <v>524</v>
      </c>
      <c r="M249" s="97" t="s">
        <v>524</v>
      </c>
      <c r="N249" s="97" t="s">
        <v>524</v>
      </c>
      <c r="O249" s="361" t="s">
        <v>1113</v>
      </c>
      <c r="P249" s="99"/>
      <c r="Q249" s="99"/>
      <c r="R249" s="99"/>
      <c r="S249" s="99"/>
      <c r="T249" s="99"/>
      <c r="U249" s="99"/>
      <c r="V249" s="99"/>
      <c r="W249" s="99"/>
      <c r="X249" s="99"/>
      <c r="Y249" s="99"/>
      <c r="Z249" s="99"/>
      <c r="AA249" s="99"/>
      <c r="AB249" s="99"/>
      <c r="AC249" s="99"/>
      <c r="AD249" s="99"/>
      <c r="AE249" s="99"/>
      <c r="AF249" s="99"/>
      <c r="AG249" s="99"/>
      <c r="AH249" s="99"/>
    </row>
    <row r="250" spans="3:34">
      <c r="C250" s="3" t="s">
        <v>90</v>
      </c>
      <c r="D250" s="3" t="s">
        <v>474</v>
      </c>
      <c r="E250" s="3" t="s">
        <v>475</v>
      </c>
      <c r="F250" s="3" t="s">
        <v>628</v>
      </c>
      <c r="G250" s="97" t="s">
        <v>524</v>
      </c>
      <c r="H250" s="97" t="s">
        <v>524</v>
      </c>
      <c r="I250" s="97" t="s">
        <v>524</v>
      </c>
      <c r="J250" s="97" t="s">
        <v>524</v>
      </c>
      <c r="K250" s="97" t="s">
        <v>524</v>
      </c>
      <c r="L250" s="97" t="s">
        <v>524</v>
      </c>
      <c r="M250" s="97" t="s">
        <v>524</v>
      </c>
      <c r="N250" s="97" t="s">
        <v>524</v>
      </c>
      <c r="O250" s="361" t="s">
        <v>1113</v>
      </c>
      <c r="P250" s="99"/>
      <c r="Q250" s="99"/>
      <c r="R250" s="99"/>
      <c r="S250" s="99"/>
      <c r="T250" s="99"/>
      <c r="U250" s="99"/>
      <c r="V250" s="99"/>
      <c r="W250" s="99"/>
      <c r="X250" s="99"/>
      <c r="Y250" s="99"/>
      <c r="Z250" s="99"/>
      <c r="AA250" s="99"/>
      <c r="AB250" s="99"/>
      <c r="AC250" s="99"/>
      <c r="AD250" s="99"/>
      <c r="AE250" s="99"/>
      <c r="AF250" s="99"/>
      <c r="AG250" s="99"/>
      <c r="AH250" s="99"/>
    </row>
    <row r="251" spans="3:34">
      <c r="C251" s="3" t="s">
        <v>90</v>
      </c>
      <c r="D251" s="3" t="s">
        <v>476</v>
      </c>
      <c r="E251" s="3" t="s">
        <v>477</v>
      </c>
      <c r="F251" s="3" t="s">
        <v>628</v>
      </c>
      <c r="G251" s="97" t="s">
        <v>524</v>
      </c>
      <c r="H251" s="97" t="s">
        <v>524</v>
      </c>
      <c r="I251" s="97" t="s">
        <v>524</v>
      </c>
      <c r="J251" s="97" t="s">
        <v>524</v>
      </c>
      <c r="K251" s="97" t="s">
        <v>524</v>
      </c>
      <c r="L251" s="97" t="s">
        <v>524</v>
      </c>
      <c r="M251" s="97" t="s">
        <v>524</v>
      </c>
      <c r="N251" s="97" t="s">
        <v>524</v>
      </c>
      <c r="O251" s="361" t="s">
        <v>1113</v>
      </c>
      <c r="P251" s="99"/>
      <c r="Q251" s="99"/>
      <c r="R251" s="99"/>
      <c r="S251" s="99"/>
      <c r="T251" s="99"/>
      <c r="U251" s="99"/>
      <c r="V251" s="99"/>
      <c r="W251" s="99"/>
      <c r="X251" s="99"/>
      <c r="Y251" s="99"/>
      <c r="Z251" s="99"/>
      <c r="AA251" s="99"/>
      <c r="AB251" s="99"/>
      <c r="AC251" s="99"/>
      <c r="AD251" s="99"/>
      <c r="AE251" s="99"/>
      <c r="AF251" s="99"/>
      <c r="AG251" s="99"/>
      <c r="AH251" s="99"/>
    </row>
    <row r="252" spans="3:34">
      <c r="C252" s="3" t="s">
        <v>90</v>
      </c>
      <c r="D252" s="3" t="s">
        <v>478</v>
      </c>
      <c r="E252" s="3" t="s">
        <v>479</v>
      </c>
      <c r="F252" s="3" t="s">
        <v>628</v>
      </c>
      <c r="G252" s="97" t="s">
        <v>524</v>
      </c>
      <c r="H252" s="97" t="s">
        <v>524</v>
      </c>
      <c r="I252" s="97" t="s">
        <v>524</v>
      </c>
      <c r="J252" s="97" t="s">
        <v>524</v>
      </c>
      <c r="K252" s="97" t="s">
        <v>524</v>
      </c>
      <c r="L252" s="97" t="s">
        <v>524</v>
      </c>
      <c r="M252" s="97" t="s">
        <v>524</v>
      </c>
      <c r="N252" s="97" t="s">
        <v>524</v>
      </c>
      <c r="O252" s="361" t="s">
        <v>1113</v>
      </c>
      <c r="P252" s="99"/>
      <c r="Q252" s="99"/>
      <c r="R252" s="99"/>
      <c r="S252" s="99"/>
      <c r="T252" s="99"/>
      <c r="U252" s="99"/>
      <c r="V252" s="99"/>
      <c r="W252" s="99"/>
      <c r="X252" s="99"/>
      <c r="Y252" s="99"/>
      <c r="Z252" s="99"/>
      <c r="AA252" s="99"/>
      <c r="AB252" s="99"/>
      <c r="AC252" s="99"/>
      <c r="AD252" s="99"/>
      <c r="AE252" s="99"/>
      <c r="AF252" s="99"/>
      <c r="AG252" s="99"/>
      <c r="AH252" s="99"/>
    </row>
    <row r="253" spans="3:34">
      <c r="C253" s="3" t="s">
        <v>90</v>
      </c>
      <c r="D253" s="3" t="s">
        <v>480</v>
      </c>
      <c r="E253" s="3" t="s">
        <v>481</v>
      </c>
      <c r="F253" s="3" t="s">
        <v>628</v>
      </c>
      <c r="G253" s="97" t="s">
        <v>524</v>
      </c>
      <c r="H253" s="97" t="s">
        <v>524</v>
      </c>
      <c r="I253" s="97" t="s">
        <v>524</v>
      </c>
      <c r="J253" s="97" t="s">
        <v>524</v>
      </c>
      <c r="K253" s="97" t="s">
        <v>524</v>
      </c>
      <c r="L253" s="97" t="s">
        <v>524</v>
      </c>
      <c r="M253" s="97" t="s">
        <v>524</v>
      </c>
      <c r="N253" s="97" t="s">
        <v>524</v>
      </c>
      <c r="O253" s="361" t="s">
        <v>1113</v>
      </c>
      <c r="P253" s="99"/>
      <c r="Q253" s="99"/>
      <c r="R253" s="99"/>
      <c r="S253" s="99"/>
      <c r="T253" s="99"/>
      <c r="U253" s="99"/>
      <c r="V253" s="99"/>
      <c r="W253" s="99"/>
      <c r="X253" s="99"/>
      <c r="Y253" s="99"/>
      <c r="Z253" s="99"/>
      <c r="AA253" s="99"/>
      <c r="AB253" s="99"/>
      <c r="AC253" s="99"/>
      <c r="AD253" s="99"/>
      <c r="AE253" s="99"/>
      <c r="AF253" s="99"/>
      <c r="AG253" s="99"/>
      <c r="AH253" s="99"/>
    </row>
    <row r="254" spans="3:34">
      <c r="C254" s="3" t="s">
        <v>90</v>
      </c>
      <c r="D254" s="3" t="s">
        <v>482</v>
      </c>
      <c r="E254" s="3" t="s">
        <v>483</v>
      </c>
      <c r="F254" s="3" t="s">
        <v>628</v>
      </c>
      <c r="G254" s="97" t="s">
        <v>524</v>
      </c>
      <c r="H254" s="97" t="s">
        <v>524</v>
      </c>
      <c r="I254" s="97" t="s">
        <v>524</v>
      </c>
      <c r="J254" s="97" t="s">
        <v>524</v>
      </c>
      <c r="K254" s="97" t="s">
        <v>524</v>
      </c>
      <c r="L254" s="97" t="s">
        <v>524</v>
      </c>
      <c r="M254" s="97" t="s">
        <v>524</v>
      </c>
      <c r="N254" s="97" t="s">
        <v>524</v>
      </c>
      <c r="O254" s="361" t="s">
        <v>1114</v>
      </c>
      <c r="P254" s="99"/>
      <c r="Q254" s="99"/>
      <c r="R254" s="99"/>
      <c r="S254" s="99"/>
      <c r="T254" s="99"/>
      <c r="U254" s="99"/>
      <c r="V254" s="99"/>
      <c r="W254" s="99"/>
      <c r="X254" s="99"/>
      <c r="Y254" s="99"/>
      <c r="Z254" s="99"/>
      <c r="AA254" s="99"/>
      <c r="AB254" s="99"/>
      <c r="AC254" s="99"/>
      <c r="AD254" s="99"/>
      <c r="AE254" s="99"/>
      <c r="AF254" s="99"/>
      <c r="AG254" s="99"/>
      <c r="AH254" s="99"/>
    </row>
    <row r="255" spans="3:34">
      <c r="C255" s="3" t="s">
        <v>90</v>
      </c>
      <c r="D255" s="3" t="s">
        <v>484</v>
      </c>
      <c r="E255" s="3" t="s">
        <v>485</v>
      </c>
      <c r="F255" s="3" t="s">
        <v>628</v>
      </c>
      <c r="G255" s="97" t="s">
        <v>524</v>
      </c>
      <c r="H255" s="97" t="s">
        <v>524</v>
      </c>
      <c r="I255" s="97" t="s">
        <v>524</v>
      </c>
      <c r="J255" s="97" t="s">
        <v>524</v>
      </c>
      <c r="K255" s="97" t="s">
        <v>524</v>
      </c>
      <c r="L255" s="97" t="s">
        <v>524</v>
      </c>
      <c r="M255" s="97" t="s">
        <v>524</v>
      </c>
      <c r="N255" s="97" t="s">
        <v>524</v>
      </c>
      <c r="O255" s="361" t="s">
        <v>1113</v>
      </c>
      <c r="P255" s="99"/>
      <c r="Q255" s="99"/>
      <c r="R255" s="99"/>
      <c r="S255" s="99"/>
      <c r="T255" s="99"/>
      <c r="U255" s="99"/>
      <c r="V255" s="99"/>
      <c r="W255" s="99"/>
      <c r="X255" s="99"/>
      <c r="Y255" s="99"/>
      <c r="Z255" s="99"/>
      <c r="AA255" s="99"/>
      <c r="AB255" s="99"/>
      <c r="AC255" s="99"/>
      <c r="AD255" s="99"/>
      <c r="AE255" s="99"/>
      <c r="AF255" s="99"/>
      <c r="AG255" s="99"/>
      <c r="AH255" s="99"/>
    </row>
    <row r="256" spans="3:34">
      <c r="C256" s="3" t="s">
        <v>90</v>
      </c>
      <c r="D256" s="3" t="s">
        <v>486</v>
      </c>
      <c r="E256" s="3" t="s">
        <v>487</v>
      </c>
      <c r="F256" s="3" t="s">
        <v>628</v>
      </c>
      <c r="G256" s="97" t="s">
        <v>524</v>
      </c>
      <c r="H256" s="97" t="s">
        <v>524</v>
      </c>
      <c r="I256" s="97" t="s">
        <v>524</v>
      </c>
      <c r="J256" s="97" t="s">
        <v>524</v>
      </c>
      <c r="K256" s="97" t="s">
        <v>524</v>
      </c>
      <c r="L256" s="97" t="s">
        <v>524</v>
      </c>
      <c r="M256" s="97" t="s">
        <v>524</v>
      </c>
      <c r="N256" s="97" t="s">
        <v>524</v>
      </c>
      <c r="O256" s="361" t="s">
        <v>1115</v>
      </c>
      <c r="P256" s="99"/>
      <c r="Q256" s="99"/>
      <c r="R256" s="99"/>
      <c r="S256" s="99"/>
      <c r="T256" s="99"/>
      <c r="U256" s="99"/>
      <c r="V256" s="99"/>
      <c r="W256" s="99"/>
      <c r="X256" s="99"/>
      <c r="Y256" s="99"/>
      <c r="Z256" s="99"/>
      <c r="AA256" s="99"/>
      <c r="AB256" s="99"/>
      <c r="AC256" s="99"/>
      <c r="AD256" s="99"/>
      <c r="AE256" s="99"/>
      <c r="AF256" s="99"/>
      <c r="AG256" s="99"/>
      <c r="AH256" s="99"/>
    </row>
    <row r="257" spans="3:34">
      <c r="C257" s="3" t="s">
        <v>90</v>
      </c>
      <c r="D257" s="3" t="s">
        <v>488</v>
      </c>
      <c r="E257" s="3" t="s">
        <v>489</v>
      </c>
      <c r="F257" s="3" t="s">
        <v>628</v>
      </c>
      <c r="G257" s="97" t="s">
        <v>524</v>
      </c>
      <c r="H257" s="97" t="s">
        <v>524</v>
      </c>
      <c r="I257" s="97" t="s">
        <v>524</v>
      </c>
      <c r="J257" s="97" t="s">
        <v>524</v>
      </c>
      <c r="K257" s="97" t="s">
        <v>524</v>
      </c>
      <c r="L257" s="97" t="s">
        <v>524</v>
      </c>
      <c r="M257" s="97" t="s">
        <v>524</v>
      </c>
      <c r="N257" s="97" t="s">
        <v>524</v>
      </c>
      <c r="O257" s="361" t="s">
        <v>1114</v>
      </c>
      <c r="P257" s="99"/>
      <c r="Q257" s="99"/>
      <c r="R257" s="99"/>
      <c r="S257" s="99"/>
      <c r="T257" s="99"/>
      <c r="U257" s="99"/>
      <c r="V257" s="99"/>
      <c r="W257" s="99"/>
      <c r="X257" s="99"/>
      <c r="Y257" s="99"/>
      <c r="Z257" s="99"/>
      <c r="AA257" s="99"/>
      <c r="AB257" s="99"/>
      <c r="AC257" s="99"/>
      <c r="AD257" s="99"/>
      <c r="AE257" s="99"/>
      <c r="AF257" s="99"/>
      <c r="AG257" s="99"/>
      <c r="AH257" s="99"/>
    </row>
    <row r="258" spans="3:34">
      <c r="C258" s="3" t="s">
        <v>90</v>
      </c>
      <c r="D258" s="3" t="s">
        <v>490</v>
      </c>
      <c r="E258" s="3" t="s">
        <v>491</v>
      </c>
      <c r="F258" s="3" t="s">
        <v>628</v>
      </c>
      <c r="G258" s="97" t="s">
        <v>524</v>
      </c>
      <c r="H258" s="97" t="s">
        <v>524</v>
      </c>
      <c r="I258" s="97" t="s">
        <v>524</v>
      </c>
      <c r="J258" s="97" t="s">
        <v>524</v>
      </c>
      <c r="K258" s="97" t="s">
        <v>524</v>
      </c>
      <c r="L258" s="97" t="s">
        <v>524</v>
      </c>
      <c r="M258" s="97" t="s">
        <v>524</v>
      </c>
      <c r="N258" s="97" t="s">
        <v>524</v>
      </c>
      <c r="O258" s="361" t="s">
        <v>1113</v>
      </c>
      <c r="P258" s="99"/>
      <c r="Q258" s="99"/>
      <c r="R258" s="99"/>
      <c r="S258" s="99"/>
      <c r="T258" s="99"/>
      <c r="U258" s="99"/>
      <c r="V258" s="99"/>
      <c r="W258" s="99"/>
      <c r="X258" s="99"/>
      <c r="Y258" s="99"/>
      <c r="Z258" s="99"/>
      <c r="AA258" s="99"/>
      <c r="AB258" s="99"/>
      <c r="AC258" s="99"/>
      <c r="AD258" s="99"/>
      <c r="AE258" s="99"/>
      <c r="AF258" s="99"/>
      <c r="AG258" s="99"/>
      <c r="AH258" s="99"/>
    </row>
    <row r="259" spans="3:34">
      <c r="C259" s="3" t="s">
        <v>90</v>
      </c>
      <c r="D259" s="3" t="s">
        <v>492</v>
      </c>
      <c r="E259" s="3" t="s">
        <v>493</v>
      </c>
      <c r="F259" s="3" t="s">
        <v>628</v>
      </c>
      <c r="G259" s="97" t="s">
        <v>524</v>
      </c>
      <c r="H259" s="97" t="s">
        <v>524</v>
      </c>
      <c r="I259" s="97" t="s">
        <v>524</v>
      </c>
      <c r="J259" s="97" t="s">
        <v>524</v>
      </c>
      <c r="K259" s="97" t="s">
        <v>524</v>
      </c>
      <c r="L259" s="97" t="s">
        <v>524</v>
      </c>
      <c r="M259" s="97" t="s">
        <v>524</v>
      </c>
      <c r="N259" s="97" t="s">
        <v>524</v>
      </c>
      <c r="O259" s="361" t="s">
        <v>1115</v>
      </c>
      <c r="P259" s="99"/>
      <c r="Q259" s="99"/>
      <c r="R259" s="99"/>
      <c r="S259" s="99"/>
      <c r="T259" s="99"/>
      <c r="U259" s="99"/>
      <c r="V259" s="99"/>
      <c r="W259" s="99"/>
      <c r="X259" s="99"/>
      <c r="Y259" s="99"/>
      <c r="Z259" s="99"/>
      <c r="AA259" s="99"/>
      <c r="AB259" s="99"/>
      <c r="AC259" s="99"/>
      <c r="AD259" s="99"/>
      <c r="AE259" s="99"/>
      <c r="AF259" s="99"/>
      <c r="AG259" s="99"/>
      <c r="AH259" s="99"/>
    </row>
    <row r="260" spans="3:34">
      <c r="C260" s="3" t="s">
        <v>90</v>
      </c>
      <c r="D260" s="3" t="s">
        <v>494</v>
      </c>
      <c r="E260" s="3" t="s">
        <v>495</v>
      </c>
      <c r="F260" s="3" t="s">
        <v>628</v>
      </c>
      <c r="G260" s="97" t="s">
        <v>524</v>
      </c>
      <c r="H260" s="97" t="s">
        <v>524</v>
      </c>
      <c r="I260" s="97" t="s">
        <v>524</v>
      </c>
      <c r="J260" s="97" t="s">
        <v>524</v>
      </c>
      <c r="K260" s="97" t="s">
        <v>524</v>
      </c>
      <c r="L260" s="97" t="s">
        <v>524</v>
      </c>
      <c r="M260" s="97" t="s">
        <v>524</v>
      </c>
      <c r="N260" s="97" t="s">
        <v>524</v>
      </c>
      <c r="O260" s="361" t="s">
        <v>1113</v>
      </c>
      <c r="P260" s="99"/>
      <c r="Q260" s="99"/>
      <c r="R260" s="99"/>
      <c r="S260" s="99"/>
      <c r="T260" s="99"/>
      <c r="U260" s="99"/>
      <c r="V260" s="99"/>
      <c r="W260" s="99"/>
      <c r="X260" s="99"/>
      <c r="Y260" s="99"/>
      <c r="Z260" s="99"/>
      <c r="AA260" s="99"/>
      <c r="AB260" s="99"/>
      <c r="AC260" s="99"/>
      <c r="AD260" s="99"/>
      <c r="AE260" s="99"/>
      <c r="AF260" s="99"/>
      <c r="AG260" s="99"/>
      <c r="AH260" s="99"/>
    </row>
    <row r="261" spans="3:34">
      <c r="C261" s="3" t="s">
        <v>90</v>
      </c>
      <c r="D261" s="3" t="s">
        <v>496</v>
      </c>
      <c r="E261" s="3" t="s">
        <v>497</v>
      </c>
      <c r="F261" s="3" t="s">
        <v>628</v>
      </c>
      <c r="G261" s="97" t="s">
        <v>524</v>
      </c>
      <c r="H261" s="97" t="s">
        <v>524</v>
      </c>
      <c r="I261" s="97" t="s">
        <v>524</v>
      </c>
      <c r="J261" s="97" t="s">
        <v>524</v>
      </c>
      <c r="K261" s="97" t="s">
        <v>524</v>
      </c>
      <c r="L261" s="97" t="s">
        <v>524</v>
      </c>
      <c r="M261" s="97" t="s">
        <v>524</v>
      </c>
      <c r="N261" s="97" t="s">
        <v>524</v>
      </c>
      <c r="O261" s="361" t="s">
        <v>1113</v>
      </c>
      <c r="P261" s="99"/>
      <c r="Q261" s="99"/>
      <c r="R261" s="99"/>
      <c r="S261" s="99"/>
      <c r="T261" s="99"/>
      <c r="U261" s="99"/>
      <c r="V261" s="99"/>
      <c r="W261" s="99"/>
      <c r="X261" s="99"/>
      <c r="Y261" s="99"/>
      <c r="Z261" s="99"/>
      <c r="AA261" s="99"/>
      <c r="AB261" s="99"/>
      <c r="AC261" s="99"/>
      <c r="AD261" s="99"/>
      <c r="AE261" s="99"/>
      <c r="AF261" s="99"/>
      <c r="AG261" s="99"/>
      <c r="AH261" s="99"/>
    </row>
    <row r="262" spans="3:34">
      <c r="C262" s="3" t="s">
        <v>90</v>
      </c>
      <c r="D262" s="3" t="s">
        <v>498</v>
      </c>
      <c r="E262" s="3" t="s">
        <v>499</v>
      </c>
      <c r="F262" s="3" t="s">
        <v>628</v>
      </c>
      <c r="G262" s="97" t="s">
        <v>524</v>
      </c>
      <c r="H262" s="97" t="s">
        <v>524</v>
      </c>
      <c r="I262" s="97" t="s">
        <v>524</v>
      </c>
      <c r="J262" s="97" t="s">
        <v>524</v>
      </c>
      <c r="K262" s="97" t="s">
        <v>524</v>
      </c>
      <c r="L262" s="97" t="s">
        <v>524</v>
      </c>
      <c r="M262" s="97" t="s">
        <v>524</v>
      </c>
      <c r="N262" s="97" t="s">
        <v>524</v>
      </c>
      <c r="O262" s="361" t="s">
        <v>1115</v>
      </c>
      <c r="P262" s="99"/>
      <c r="Q262" s="99"/>
      <c r="R262" s="99"/>
      <c r="S262" s="99"/>
      <c r="T262" s="99"/>
      <c r="U262" s="99"/>
      <c r="V262" s="99"/>
      <c r="W262" s="99"/>
      <c r="X262" s="99"/>
      <c r="Y262" s="99"/>
      <c r="Z262" s="99"/>
      <c r="AA262" s="99"/>
      <c r="AB262" s="99"/>
      <c r="AC262" s="99"/>
      <c r="AD262" s="99"/>
      <c r="AE262" s="99"/>
      <c r="AF262" s="99"/>
      <c r="AG262" s="99"/>
      <c r="AH262" s="99"/>
    </row>
    <row r="263" spans="3:34">
      <c r="C263" s="3" t="s">
        <v>90</v>
      </c>
      <c r="D263" s="3" t="s">
        <v>500</v>
      </c>
      <c r="E263" s="3" t="s">
        <v>501</v>
      </c>
      <c r="F263" s="3" t="s">
        <v>628</v>
      </c>
      <c r="G263" s="97" t="s">
        <v>524</v>
      </c>
      <c r="H263" s="97" t="s">
        <v>524</v>
      </c>
      <c r="I263" s="97" t="s">
        <v>524</v>
      </c>
      <c r="J263" s="97" t="s">
        <v>524</v>
      </c>
      <c r="K263" s="97" t="s">
        <v>524</v>
      </c>
      <c r="L263" s="97" t="s">
        <v>524</v>
      </c>
      <c r="M263" s="97" t="s">
        <v>524</v>
      </c>
      <c r="N263" s="97" t="s">
        <v>524</v>
      </c>
      <c r="O263" s="361" t="s">
        <v>1115</v>
      </c>
      <c r="P263" s="99"/>
      <c r="Q263" s="99"/>
      <c r="R263" s="99"/>
      <c r="S263" s="99"/>
      <c r="T263" s="99"/>
      <c r="U263" s="99"/>
      <c r="V263" s="99"/>
      <c r="W263" s="99"/>
      <c r="X263" s="99"/>
      <c r="Y263" s="99"/>
      <c r="Z263" s="99"/>
      <c r="AA263" s="99"/>
      <c r="AB263" s="99"/>
      <c r="AC263" s="99"/>
      <c r="AD263" s="99"/>
      <c r="AE263" s="99"/>
      <c r="AF263" s="99"/>
      <c r="AG263" s="99"/>
      <c r="AH263" s="99"/>
    </row>
    <row r="264" spans="3:34">
      <c r="C264" s="3" t="s">
        <v>90</v>
      </c>
      <c r="D264" s="3" t="s">
        <v>502</v>
      </c>
      <c r="E264" s="3" t="s">
        <v>503</v>
      </c>
      <c r="F264" s="3" t="s">
        <v>628</v>
      </c>
      <c r="G264" s="97" t="s">
        <v>524</v>
      </c>
      <c r="H264" s="97" t="s">
        <v>524</v>
      </c>
      <c r="I264" s="97" t="s">
        <v>524</v>
      </c>
      <c r="J264" s="97" t="s">
        <v>524</v>
      </c>
      <c r="K264" s="97" t="s">
        <v>524</v>
      </c>
      <c r="L264" s="97" t="s">
        <v>524</v>
      </c>
      <c r="M264" s="97" t="s">
        <v>524</v>
      </c>
      <c r="N264" s="97" t="s">
        <v>524</v>
      </c>
      <c r="O264" s="361" t="s">
        <v>1115</v>
      </c>
      <c r="P264" s="99"/>
      <c r="Q264" s="99"/>
      <c r="R264" s="99"/>
      <c r="S264" s="99"/>
      <c r="T264" s="99"/>
      <c r="U264" s="99"/>
      <c r="V264" s="99"/>
      <c r="W264" s="99"/>
      <c r="X264" s="99"/>
      <c r="Y264" s="99"/>
      <c r="Z264" s="99"/>
      <c r="AA264" s="99"/>
      <c r="AB264" s="99"/>
      <c r="AC264" s="99"/>
      <c r="AD264" s="99"/>
      <c r="AE264" s="99"/>
      <c r="AF264" s="99"/>
      <c r="AG264" s="99"/>
      <c r="AH264" s="99"/>
    </row>
    <row r="265" spans="3:34">
      <c r="C265" s="3" t="s">
        <v>90</v>
      </c>
      <c r="D265" s="3" t="s">
        <v>504</v>
      </c>
      <c r="E265" s="3" t="s">
        <v>505</v>
      </c>
      <c r="F265" s="3" t="s">
        <v>628</v>
      </c>
      <c r="G265" s="97" t="s">
        <v>524</v>
      </c>
      <c r="H265" s="97" t="s">
        <v>524</v>
      </c>
      <c r="I265" s="97" t="s">
        <v>524</v>
      </c>
      <c r="J265" s="97" t="s">
        <v>524</v>
      </c>
      <c r="K265" s="97" t="s">
        <v>524</v>
      </c>
      <c r="L265" s="97" t="s">
        <v>524</v>
      </c>
      <c r="M265" s="97" t="s">
        <v>524</v>
      </c>
      <c r="N265" s="97" t="s">
        <v>524</v>
      </c>
      <c r="O265" s="361" t="s">
        <v>1113</v>
      </c>
      <c r="P265" s="99"/>
      <c r="Q265" s="99"/>
      <c r="R265" s="99"/>
      <c r="S265" s="99"/>
      <c r="T265" s="99"/>
      <c r="U265" s="99"/>
      <c r="V265" s="99"/>
      <c r="W265" s="99"/>
      <c r="X265" s="99"/>
      <c r="Y265" s="99"/>
      <c r="Z265" s="99"/>
      <c r="AA265" s="99"/>
      <c r="AB265" s="99"/>
      <c r="AC265" s="99"/>
      <c r="AD265" s="99"/>
      <c r="AE265" s="99"/>
      <c r="AF265" s="99"/>
      <c r="AG265" s="99"/>
      <c r="AH265" s="99"/>
    </row>
    <row r="266" spans="3:34">
      <c r="C266" s="3" t="s">
        <v>90</v>
      </c>
      <c r="D266" s="3" t="s">
        <v>506</v>
      </c>
      <c r="E266" s="3" t="s">
        <v>507</v>
      </c>
      <c r="F266" s="3" t="s">
        <v>628</v>
      </c>
      <c r="G266" s="97" t="s">
        <v>524</v>
      </c>
      <c r="H266" s="97" t="s">
        <v>524</v>
      </c>
      <c r="I266" s="97" t="s">
        <v>524</v>
      </c>
      <c r="J266" s="97" t="s">
        <v>524</v>
      </c>
      <c r="K266" s="97" t="s">
        <v>524</v>
      </c>
      <c r="L266" s="97" t="s">
        <v>524</v>
      </c>
      <c r="M266" s="97" t="s">
        <v>524</v>
      </c>
      <c r="N266" s="97" t="s">
        <v>524</v>
      </c>
      <c r="O266" s="361" t="s">
        <v>1113</v>
      </c>
      <c r="P266" s="99"/>
      <c r="Q266" s="99"/>
      <c r="R266" s="99"/>
      <c r="S266" s="99"/>
      <c r="T266" s="99"/>
      <c r="U266" s="99"/>
      <c r="V266" s="99"/>
      <c r="W266" s="99"/>
      <c r="X266" s="99"/>
      <c r="Y266" s="99"/>
      <c r="Z266" s="99"/>
      <c r="AA266" s="99"/>
      <c r="AB266" s="99"/>
      <c r="AC266" s="99"/>
      <c r="AD266" s="99"/>
      <c r="AE266" s="99"/>
      <c r="AF266" s="99"/>
      <c r="AG266" s="99"/>
      <c r="AH266" s="99"/>
    </row>
    <row r="267" spans="3:34">
      <c r="C267" s="3" t="s">
        <v>90</v>
      </c>
      <c r="D267" s="3" t="s">
        <v>508</v>
      </c>
      <c r="E267" s="3" t="s">
        <v>509</v>
      </c>
      <c r="F267" s="3" t="s">
        <v>628</v>
      </c>
      <c r="G267" s="97" t="s">
        <v>524</v>
      </c>
      <c r="H267" s="97" t="s">
        <v>524</v>
      </c>
      <c r="I267" s="97" t="s">
        <v>524</v>
      </c>
      <c r="J267" s="97" t="s">
        <v>524</v>
      </c>
      <c r="K267" s="97" t="s">
        <v>524</v>
      </c>
      <c r="L267" s="97" t="s">
        <v>524</v>
      </c>
      <c r="M267" s="97" t="s">
        <v>524</v>
      </c>
      <c r="N267" s="97" t="s">
        <v>524</v>
      </c>
      <c r="O267" s="361" t="s">
        <v>1115</v>
      </c>
      <c r="P267" s="99"/>
      <c r="Q267" s="99"/>
      <c r="R267" s="99"/>
      <c r="S267" s="99"/>
      <c r="T267" s="99"/>
      <c r="U267" s="99"/>
      <c r="V267" s="99"/>
      <c r="W267" s="99"/>
      <c r="X267" s="99"/>
      <c r="Y267" s="99"/>
      <c r="Z267" s="99"/>
      <c r="AA267" s="99"/>
      <c r="AB267" s="99"/>
      <c r="AC267" s="99"/>
      <c r="AD267" s="99"/>
      <c r="AE267" s="99"/>
      <c r="AF267" s="99"/>
      <c r="AG267" s="99"/>
      <c r="AH267" s="99"/>
    </row>
    <row r="268" spans="3:34">
      <c r="C268" s="3" t="s">
        <v>90</v>
      </c>
      <c r="D268" s="3" t="s">
        <v>510</v>
      </c>
      <c r="E268" s="3" t="s">
        <v>511</v>
      </c>
      <c r="F268" s="3" t="s">
        <v>628</v>
      </c>
      <c r="G268" s="97" t="s">
        <v>524</v>
      </c>
      <c r="H268" s="97" t="s">
        <v>524</v>
      </c>
      <c r="I268" s="97" t="s">
        <v>524</v>
      </c>
      <c r="J268" s="97" t="s">
        <v>524</v>
      </c>
      <c r="K268" s="97" t="s">
        <v>524</v>
      </c>
      <c r="L268" s="97" t="s">
        <v>524</v>
      </c>
      <c r="M268" s="97" t="s">
        <v>524</v>
      </c>
      <c r="N268" s="97" t="s">
        <v>524</v>
      </c>
      <c r="O268" s="361" t="s">
        <v>1113</v>
      </c>
      <c r="P268" s="99"/>
      <c r="Q268" s="99"/>
      <c r="R268" s="99"/>
      <c r="S268" s="99"/>
      <c r="T268" s="99"/>
      <c r="U268" s="99"/>
      <c r="V268" s="99"/>
      <c r="W268" s="99"/>
      <c r="X268" s="99"/>
      <c r="Y268" s="99"/>
      <c r="Z268" s="99"/>
      <c r="AA268" s="99"/>
      <c r="AB268" s="99"/>
      <c r="AC268" s="99"/>
      <c r="AD268" s="99"/>
      <c r="AE268" s="99"/>
      <c r="AF268" s="99"/>
      <c r="AG268" s="99"/>
      <c r="AH268" s="99"/>
    </row>
  </sheetData>
  <autoFilter ref="C10:AH268"/>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AH268"/>
  <sheetViews>
    <sheetView zoomScale="80" zoomScaleNormal="80" workbookViewId="0">
      <pane ySplit="11" topLeftCell="A12" activePane="bottomLeft" state="frozen"/>
      <selection pane="bottomLeft"/>
    </sheetView>
  </sheetViews>
  <sheetFormatPr defaultRowHeight="15"/>
  <cols>
    <col min="1" max="2" width="9.140625" style="1"/>
    <col min="3" max="3" width="12.7109375" style="3" bestFit="1" customWidth="1"/>
    <col min="4" max="4" width="11.42578125" style="3" customWidth="1"/>
    <col min="5" max="5" width="48.5703125" style="3" customWidth="1"/>
    <col min="6" max="6" width="13.42578125" style="3" customWidth="1"/>
    <col min="7" max="14" width="11.5703125" style="1" bestFit="1" customWidth="1"/>
    <col min="15" max="15" width="13" style="371" bestFit="1" customWidth="1"/>
    <col min="16" max="34" width="11.5703125" style="1" bestFit="1" customWidth="1"/>
    <col min="35" max="16384" width="9.140625" style="1"/>
  </cols>
  <sheetData>
    <row r="1" spans="1:34">
      <c r="C1" s="91" t="s">
        <v>547</v>
      </c>
      <c r="D1" s="3" t="s">
        <v>996</v>
      </c>
    </row>
    <row r="2" spans="1:34">
      <c r="C2" s="91" t="s">
        <v>549</v>
      </c>
      <c r="D2" s="3" t="s">
        <v>732</v>
      </c>
    </row>
    <row r="3" spans="1:34">
      <c r="C3" s="91" t="s">
        <v>550</v>
      </c>
      <c r="D3" s="3" t="s">
        <v>734</v>
      </c>
    </row>
    <row r="4" spans="1:34">
      <c r="C4" s="91" t="s">
        <v>551</v>
      </c>
      <c r="D4" s="92">
        <v>42648</v>
      </c>
      <c r="O4" s="371" t="b">
        <v>1</v>
      </c>
    </row>
    <row r="5" spans="1:34">
      <c r="J5" s="3"/>
      <c r="K5" s="3"/>
      <c r="L5" s="3"/>
      <c r="M5" s="3"/>
      <c r="N5" s="3"/>
      <c r="O5" s="372" t="b">
        <v>1</v>
      </c>
      <c r="P5" s="3"/>
    </row>
    <row r="6" spans="1:34">
      <c r="C6" s="94"/>
      <c r="D6" s="94"/>
      <c r="O6" s="371" t="b">
        <v>1</v>
      </c>
    </row>
    <row r="7" spans="1:34">
      <c r="C7" s="94"/>
      <c r="D7" s="94"/>
      <c r="O7" s="371" t="b">
        <v>1</v>
      </c>
    </row>
    <row r="8" spans="1:34">
      <c r="O8" s="371" t="b">
        <v>1</v>
      </c>
    </row>
    <row r="9" spans="1:34">
      <c r="A9" s="3"/>
      <c r="B9" s="3"/>
      <c r="G9" s="95"/>
      <c r="H9" s="3"/>
      <c r="I9" s="3"/>
      <c r="J9" s="3"/>
      <c r="K9" s="3"/>
      <c r="L9" s="3"/>
      <c r="M9" s="3"/>
      <c r="N9" s="3"/>
      <c r="O9" s="373"/>
      <c r="P9" s="3"/>
      <c r="Q9" s="3"/>
      <c r="R9" s="3"/>
      <c r="S9" s="3"/>
      <c r="T9" s="3"/>
      <c r="U9" s="3"/>
      <c r="V9" s="3"/>
      <c r="W9" s="3"/>
      <c r="X9" s="3"/>
      <c r="Y9" s="3"/>
      <c r="Z9" s="3"/>
      <c r="AA9" s="3"/>
      <c r="AB9" s="3"/>
      <c r="AC9" s="3"/>
      <c r="AD9" s="3"/>
      <c r="AE9" s="3"/>
      <c r="AF9" s="3"/>
      <c r="AG9" s="3"/>
      <c r="AH9" s="3"/>
    </row>
    <row r="10" spans="1:34" s="91" customFormat="1" ht="15.75" thickBot="1">
      <c r="A10" s="2"/>
      <c r="B10" s="2"/>
      <c r="C10" s="2" t="s">
        <v>552</v>
      </c>
      <c r="D10" s="2" t="s">
        <v>82</v>
      </c>
      <c r="E10" s="2" t="s">
        <v>83</v>
      </c>
      <c r="F10" s="2" t="s">
        <v>553</v>
      </c>
      <c r="G10" s="96"/>
      <c r="H10" s="96"/>
      <c r="I10" s="96"/>
      <c r="J10" s="96"/>
      <c r="K10" s="96"/>
      <c r="L10" s="96"/>
      <c r="M10" s="96"/>
      <c r="N10" s="96"/>
      <c r="O10" s="392" t="s">
        <v>525</v>
      </c>
      <c r="P10" s="96"/>
      <c r="Q10" s="96"/>
      <c r="R10" s="96"/>
      <c r="S10" s="96"/>
      <c r="T10" s="96"/>
      <c r="U10" s="96"/>
      <c r="V10" s="96"/>
      <c r="W10" s="96"/>
      <c r="X10" s="96"/>
      <c r="Y10" s="96"/>
      <c r="Z10" s="96"/>
      <c r="AA10" s="96"/>
      <c r="AB10" s="96"/>
      <c r="AC10" s="96"/>
      <c r="AD10" s="96"/>
      <c r="AE10" s="96"/>
      <c r="AF10" s="96"/>
      <c r="AG10" s="96"/>
      <c r="AH10" s="96"/>
    </row>
    <row r="11" spans="1:34" ht="15.75" thickTop="1">
      <c r="D11" s="3" t="s">
        <v>84</v>
      </c>
      <c r="E11" s="3" t="s">
        <v>85</v>
      </c>
      <c r="F11" s="3" t="s">
        <v>581</v>
      </c>
      <c r="G11" s="97" t="s">
        <v>524</v>
      </c>
      <c r="H11" s="97" t="s">
        <v>524</v>
      </c>
      <c r="I11" s="97" t="s">
        <v>524</v>
      </c>
      <c r="J11" s="97" t="s">
        <v>524</v>
      </c>
      <c r="K11" s="97" t="s">
        <v>524</v>
      </c>
      <c r="L11" s="97" t="s">
        <v>524</v>
      </c>
      <c r="M11" s="97" t="s">
        <v>524</v>
      </c>
      <c r="N11" s="97" t="s">
        <v>524</v>
      </c>
      <c r="O11" s="110" t="s">
        <v>524</v>
      </c>
      <c r="P11" s="99"/>
      <c r="Q11" s="99"/>
      <c r="R11" s="99"/>
      <c r="S11" s="99"/>
      <c r="T11" s="99"/>
      <c r="U11" s="99"/>
      <c r="V11" s="99"/>
      <c r="W11" s="99"/>
      <c r="X11" s="99"/>
      <c r="Y11" s="99"/>
      <c r="Z11" s="99"/>
      <c r="AA11" s="99"/>
      <c r="AB11" s="99"/>
      <c r="AC11" s="99"/>
      <c r="AD11" s="99"/>
      <c r="AE11" s="99"/>
      <c r="AF11" s="99"/>
      <c r="AG11" s="99"/>
      <c r="AH11" s="99"/>
    </row>
    <row r="12" spans="1:34">
      <c r="C12" s="3" t="s">
        <v>84</v>
      </c>
      <c r="D12" s="3" t="s">
        <v>86</v>
      </c>
      <c r="E12" s="3" t="s">
        <v>87</v>
      </c>
      <c r="F12" s="3" t="s">
        <v>582</v>
      </c>
      <c r="G12" s="97" t="s">
        <v>524</v>
      </c>
      <c r="H12" s="97" t="s">
        <v>524</v>
      </c>
      <c r="I12" s="97" t="s">
        <v>524</v>
      </c>
      <c r="J12" s="97" t="s">
        <v>524</v>
      </c>
      <c r="K12" s="97" t="s">
        <v>524</v>
      </c>
      <c r="L12" s="97" t="s">
        <v>524</v>
      </c>
      <c r="M12" s="97" t="s">
        <v>524</v>
      </c>
      <c r="N12" s="97" t="s">
        <v>524</v>
      </c>
      <c r="O12" s="110" t="s">
        <v>524</v>
      </c>
      <c r="P12" s="99"/>
      <c r="Q12" s="99"/>
      <c r="R12" s="99"/>
      <c r="S12" s="99"/>
      <c r="T12" s="99"/>
      <c r="U12" s="99"/>
      <c r="V12" s="99"/>
      <c r="W12" s="99"/>
      <c r="X12" s="99"/>
      <c r="Y12" s="99"/>
      <c r="Z12" s="99"/>
      <c r="AA12" s="99"/>
      <c r="AB12" s="99"/>
      <c r="AC12" s="99"/>
      <c r="AD12" s="99"/>
      <c r="AE12" s="99"/>
      <c r="AF12" s="99"/>
      <c r="AG12" s="99"/>
      <c r="AH12" s="99"/>
    </row>
    <row r="13" spans="1:34">
      <c r="C13" s="3" t="s">
        <v>84</v>
      </c>
      <c r="D13" s="3" t="s">
        <v>88</v>
      </c>
      <c r="E13" s="3" t="s">
        <v>89</v>
      </c>
      <c r="F13" s="3" t="s">
        <v>582</v>
      </c>
      <c r="G13" s="97" t="s">
        <v>524</v>
      </c>
      <c r="H13" s="97" t="s">
        <v>524</v>
      </c>
      <c r="I13" s="97" t="s">
        <v>524</v>
      </c>
      <c r="J13" s="97" t="s">
        <v>524</v>
      </c>
      <c r="K13" s="97" t="s">
        <v>524</v>
      </c>
      <c r="L13" s="97" t="s">
        <v>524</v>
      </c>
      <c r="M13" s="97" t="s">
        <v>524</v>
      </c>
      <c r="N13" s="97" t="s">
        <v>524</v>
      </c>
      <c r="O13" s="110" t="s">
        <v>524</v>
      </c>
      <c r="P13" s="99"/>
      <c r="Q13" s="99"/>
      <c r="R13" s="99"/>
      <c r="S13" s="99"/>
      <c r="T13" s="99"/>
      <c r="U13" s="99"/>
      <c r="V13" s="99"/>
      <c r="W13" s="99"/>
      <c r="X13" s="99"/>
      <c r="Y13" s="99"/>
      <c r="Z13" s="99"/>
      <c r="AA13" s="99"/>
      <c r="AB13" s="99"/>
      <c r="AC13" s="99"/>
      <c r="AD13" s="99"/>
      <c r="AE13" s="99"/>
      <c r="AF13" s="99"/>
      <c r="AG13" s="99"/>
      <c r="AH13" s="99"/>
    </row>
    <row r="14" spans="1:34">
      <c r="C14" s="3" t="s">
        <v>84</v>
      </c>
      <c r="D14" s="3" t="s">
        <v>90</v>
      </c>
      <c r="E14" s="3" t="s">
        <v>91</v>
      </c>
      <c r="F14" s="3" t="s">
        <v>582</v>
      </c>
      <c r="G14" s="97" t="s">
        <v>524</v>
      </c>
      <c r="H14" s="97" t="s">
        <v>524</v>
      </c>
      <c r="I14" s="97" t="s">
        <v>524</v>
      </c>
      <c r="J14" s="97" t="s">
        <v>524</v>
      </c>
      <c r="K14" s="97" t="s">
        <v>524</v>
      </c>
      <c r="L14" s="97" t="s">
        <v>524</v>
      </c>
      <c r="M14" s="97" t="s">
        <v>524</v>
      </c>
      <c r="N14" s="97" t="s">
        <v>524</v>
      </c>
      <c r="O14" s="110" t="s">
        <v>524</v>
      </c>
      <c r="P14" s="99"/>
      <c r="Q14" s="99"/>
      <c r="R14" s="99"/>
      <c r="S14" s="99"/>
      <c r="T14" s="99"/>
      <c r="U14" s="99"/>
      <c r="V14" s="99"/>
      <c r="W14" s="99"/>
      <c r="X14" s="99"/>
      <c r="Y14" s="99"/>
      <c r="Z14" s="99"/>
      <c r="AA14" s="99"/>
      <c r="AB14" s="99"/>
      <c r="AC14" s="99"/>
      <c r="AD14" s="99"/>
      <c r="AE14" s="99"/>
      <c r="AF14" s="99"/>
      <c r="AG14" s="99"/>
      <c r="AH14" s="99"/>
    </row>
    <row r="15" spans="1:34">
      <c r="C15" s="3" t="s">
        <v>84</v>
      </c>
      <c r="D15" s="3" t="s">
        <v>92</v>
      </c>
      <c r="E15" s="3" t="s">
        <v>93</v>
      </c>
      <c r="F15" s="3" t="s">
        <v>582</v>
      </c>
      <c r="G15" s="97" t="s">
        <v>524</v>
      </c>
      <c r="H15" s="97" t="s">
        <v>524</v>
      </c>
      <c r="I15" s="97" t="s">
        <v>524</v>
      </c>
      <c r="J15" s="97" t="s">
        <v>524</v>
      </c>
      <c r="K15" s="97" t="s">
        <v>524</v>
      </c>
      <c r="L15" s="97" t="s">
        <v>524</v>
      </c>
      <c r="M15" s="97" t="s">
        <v>524</v>
      </c>
      <c r="N15" s="97" t="s">
        <v>524</v>
      </c>
      <c r="O15" s="110" t="s">
        <v>524</v>
      </c>
      <c r="P15" s="99"/>
      <c r="Q15" s="99"/>
      <c r="R15" s="99"/>
      <c r="S15" s="99"/>
      <c r="T15" s="99"/>
      <c r="U15" s="99"/>
      <c r="V15" s="99"/>
      <c r="W15" s="99"/>
      <c r="X15" s="99"/>
      <c r="Y15" s="99"/>
      <c r="Z15" s="99"/>
      <c r="AA15" s="99"/>
      <c r="AB15" s="99"/>
      <c r="AC15" s="99"/>
      <c r="AD15" s="99"/>
      <c r="AE15" s="99"/>
      <c r="AF15" s="99"/>
      <c r="AG15" s="99"/>
      <c r="AH15" s="99"/>
    </row>
    <row r="16" spans="1:34">
      <c r="E16" s="3" t="s">
        <v>583</v>
      </c>
      <c r="F16" s="3" t="s">
        <v>584</v>
      </c>
      <c r="G16" s="97" t="s">
        <v>524</v>
      </c>
      <c r="H16" s="97" t="s">
        <v>524</v>
      </c>
      <c r="I16" s="97" t="s">
        <v>524</v>
      </c>
      <c r="J16" s="97" t="s">
        <v>524</v>
      </c>
      <c r="K16" s="97" t="s">
        <v>524</v>
      </c>
      <c r="L16" s="97" t="s">
        <v>524</v>
      </c>
      <c r="M16" s="97" t="s">
        <v>524</v>
      </c>
      <c r="N16" s="97" t="s">
        <v>524</v>
      </c>
      <c r="O16" s="110"/>
      <c r="P16" s="99"/>
      <c r="Q16" s="99"/>
      <c r="R16" s="99"/>
      <c r="S16" s="99"/>
      <c r="T16" s="99"/>
      <c r="U16" s="99"/>
      <c r="V16" s="99"/>
      <c r="W16" s="99"/>
      <c r="X16" s="99"/>
      <c r="Y16" s="99"/>
      <c r="Z16" s="99"/>
      <c r="AA16" s="99"/>
      <c r="AB16" s="99"/>
      <c r="AC16" s="99"/>
      <c r="AD16" s="99"/>
      <c r="AE16" s="99"/>
      <c r="AF16" s="99"/>
      <c r="AG16" s="99"/>
      <c r="AH16" s="99"/>
    </row>
    <row r="17" spans="5:34">
      <c r="E17" s="3" t="s">
        <v>585</v>
      </c>
      <c r="F17" s="3" t="s">
        <v>584</v>
      </c>
      <c r="G17" s="97" t="s">
        <v>524</v>
      </c>
      <c r="H17" s="97" t="s">
        <v>524</v>
      </c>
      <c r="I17" s="97" t="s">
        <v>524</v>
      </c>
      <c r="J17" s="97" t="s">
        <v>524</v>
      </c>
      <c r="K17" s="97" t="s">
        <v>524</v>
      </c>
      <c r="L17" s="97" t="s">
        <v>524</v>
      </c>
      <c r="M17" s="97" t="s">
        <v>524</v>
      </c>
      <c r="N17" s="97" t="s">
        <v>524</v>
      </c>
      <c r="O17" s="110"/>
      <c r="P17" s="99"/>
      <c r="Q17" s="99"/>
      <c r="R17" s="99"/>
      <c r="S17" s="99"/>
      <c r="T17" s="99"/>
      <c r="U17" s="99"/>
      <c r="V17" s="99"/>
      <c r="W17" s="99"/>
      <c r="X17" s="99"/>
      <c r="Y17" s="99"/>
      <c r="Z17" s="99"/>
      <c r="AA17" s="99"/>
      <c r="AB17" s="99"/>
      <c r="AC17" s="99"/>
      <c r="AD17" s="99"/>
      <c r="AE17" s="99"/>
      <c r="AF17" s="99"/>
      <c r="AG17" s="99"/>
      <c r="AH17" s="99"/>
    </row>
    <row r="18" spans="5:34">
      <c r="E18" s="3" t="s">
        <v>586</v>
      </c>
      <c r="F18" s="3" t="s">
        <v>584</v>
      </c>
      <c r="G18" s="97" t="s">
        <v>524</v>
      </c>
      <c r="H18" s="97" t="s">
        <v>524</v>
      </c>
      <c r="I18" s="97" t="s">
        <v>524</v>
      </c>
      <c r="J18" s="97" t="s">
        <v>524</v>
      </c>
      <c r="K18" s="97" t="s">
        <v>524</v>
      </c>
      <c r="L18" s="97" t="s">
        <v>524</v>
      </c>
      <c r="M18" s="97" t="s">
        <v>524</v>
      </c>
      <c r="N18" s="97" t="s">
        <v>524</v>
      </c>
      <c r="O18" s="110"/>
      <c r="P18" s="99"/>
      <c r="Q18" s="99"/>
      <c r="R18" s="99"/>
      <c r="S18" s="99"/>
      <c r="T18" s="99"/>
      <c r="U18" s="99"/>
      <c r="V18" s="99"/>
      <c r="W18" s="99"/>
      <c r="X18" s="99"/>
      <c r="Y18" s="99"/>
      <c r="Z18" s="99"/>
      <c r="AA18" s="99"/>
      <c r="AB18" s="99"/>
      <c r="AC18" s="99"/>
      <c r="AD18" s="99"/>
      <c r="AE18" s="99"/>
      <c r="AF18" s="99"/>
      <c r="AG18" s="99"/>
      <c r="AH18" s="99"/>
    </row>
    <row r="19" spans="5:34">
      <c r="E19" s="3" t="s">
        <v>587</v>
      </c>
      <c r="F19" s="3" t="s">
        <v>584</v>
      </c>
      <c r="G19" s="97" t="s">
        <v>524</v>
      </c>
      <c r="H19" s="97" t="s">
        <v>524</v>
      </c>
      <c r="I19" s="97" t="s">
        <v>524</v>
      </c>
      <c r="J19" s="97" t="s">
        <v>524</v>
      </c>
      <c r="K19" s="97" t="s">
        <v>524</v>
      </c>
      <c r="L19" s="97" t="s">
        <v>524</v>
      </c>
      <c r="M19" s="97" t="s">
        <v>524</v>
      </c>
      <c r="N19" s="97" t="s">
        <v>524</v>
      </c>
      <c r="O19" s="110"/>
      <c r="P19" s="99"/>
      <c r="Q19" s="99"/>
      <c r="R19" s="99"/>
      <c r="S19" s="99"/>
      <c r="T19" s="99"/>
      <c r="U19" s="99"/>
      <c r="V19" s="99"/>
      <c r="W19" s="99"/>
      <c r="X19" s="99"/>
      <c r="Y19" s="99"/>
      <c r="Z19" s="99"/>
      <c r="AA19" s="99"/>
      <c r="AB19" s="99"/>
      <c r="AC19" s="99"/>
      <c r="AD19" s="99"/>
      <c r="AE19" s="99"/>
      <c r="AF19" s="99"/>
      <c r="AG19" s="99"/>
      <c r="AH19" s="99"/>
    </row>
    <row r="20" spans="5:34">
      <c r="E20" s="3" t="s">
        <v>588</v>
      </c>
      <c r="F20" s="3" t="s">
        <v>584</v>
      </c>
      <c r="G20" s="97" t="s">
        <v>524</v>
      </c>
      <c r="H20" s="97" t="s">
        <v>524</v>
      </c>
      <c r="I20" s="97" t="s">
        <v>524</v>
      </c>
      <c r="J20" s="97" t="s">
        <v>524</v>
      </c>
      <c r="K20" s="97" t="s">
        <v>524</v>
      </c>
      <c r="L20" s="97" t="s">
        <v>524</v>
      </c>
      <c r="M20" s="97" t="s">
        <v>524</v>
      </c>
      <c r="N20" s="97" t="s">
        <v>524</v>
      </c>
      <c r="O20" s="110"/>
      <c r="P20" s="99"/>
      <c r="Q20" s="99"/>
      <c r="R20" s="99"/>
      <c r="S20" s="99"/>
      <c r="T20" s="99"/>
      <c r="U20" s="99"/>
      <c r="V20" s="99"/>
      <c r="W20" s="99"/>
      <c r="X20" s="99"/>
      <c r="Y20" s="99"/>
      <c r="Z20" s="99"/>
      <c r="AA20" s="99"/>
      <c r="AB20" s="99"/>
      <c r="AC20" s="99"/>
      <c r="AD20" s="99"/>
      <c r="AE20" s="99"/>
      <c r="AF20" s="99"/>
      <c r="AG20" s="99"/>
      <c r="AH20" s="99"/>
    </row>
    <row r="21" spans="5:34">
      <c r="E21" s="3" t="s">
        <v>589</v>
      </c>
      <c r="F21" s="3" t="s">
        <v>584</v>
      </c>
      <c r="G21" s="97" t="s">
        <v>524</v>
      </c>
      <c r="H21" s="97" t="s">
        <v>524</v>
      </c>
      <c r="I21" s="97" t="s">
        <v>524</v>
      </c>
      <c r="J21" s="97" t="s">
        <v>524</v>
      </c>
      <c r="K21" s="97" t="s">
        <v>524</v>
      </c>
      <c r="L21" s="97" t="s">
        <v>524</v>
      </c>
      <c r="M21" s="97" t="s">
        <v>524</v>
      </c>
      <c r="N21" s="97" t="s">
        <v>524</v>
      </c>
      <c r="O21" s="110"/>
      <c r="P21" s="99"/>
      <c r="Q21" s="99"/>
      <c r="R21" s="99"/>
      <c r="S21" s="99"/>
      <c r="T21" s="99"/>
      <c r="U21" s="99"/>
      <c r="V21" s="99"/>
      <c r="W21" s="99"/>
      <c r="X21" s="99"/>
      <c r="Y21" s="99"/>
      <c r="Z21" s="99"/>
      <c r="AA21" s="99"/>
      <c r="AB21" s="99"/>
      <c r="AC21" s="99"/>
      <c r="AD21" s="99"/>
      <c r="AE21" s="99"/>
      <c r="AF21" s="99"/>
      <c r="AG21" s="99"/>
      <c r="AH21" s="99"/>
    </row>
    <row r="22" spans="5:34">
      <c r="E22" s="3" t="s">
        <v>590</v>
      </c>
      <c r="F22" s="3" t="s">
        <v>584</v>
      </c>
      <c r="G22" s="97" t="s">
        <v>524</v>
      </c>
      <c r="H22" s="97" t="s">
        <v>524</v>
      </c>
      <c r="I22" s="97" t="s">
        <v>524</v>
      </c>
      <c r="J22" s="97" t="s">
        <v>524</v>
      </c>
      <c r="K22" s="97" t="s">
        <v>524</v>
      </c>
      <c r="L22" s="97" t="s">
        <v>524</v>
      </c>
      <c r="M22" s="97" t="s">
        <v>524</v>
      </c>
      <c r="N22" s="97" t="s">
        <v>524</v>
      </c>
      <c r="O22" s="110"/>
      <c r="P22" s="99"/>
      <c r="Q22" s="99"/>
      <c r="R22" s="99"/>
      <c r="S22" s="99"/>
      <c r="T22" s="99"/>
      <c r="U22" s="99"/>
      <c r="V22" s="99"/>
      <c r="W22" s="99"/>
      <c r="X22" s="99"/>
      <c r="Y22" s="99"/>
      <c r="Z22" s="99"/>
      <c r="AA22" s="99"/>
      <c r="AB22" s="99"/>
      <c r="AC22" s="99"/>
      <c r="AD22" s="99"/>
      <c r="AE22" s="99"/>
      <c r="AF22" s="99"/>
      <c r="AG22" s="99"/>
      <c r="AH22" s="99"/>
    </row>
    <row r="23" spans="5:34">
      <c r="E23" s="3" t="s">
        <v>591</v>
      </c>
      <c r="F23" s="3" t="s">
        <v>584</v>
      </c>
      <c r="G23" s="97" t="s">
        <v>524</v>
      </c>
      <c r="H23" s="97" t="s">
        <v>524</v>
      </c>
      <c r="I23" s="97" t="s">
        <v>524</v>
      </c>
      <c r="J23" s="97" t="s">
        <v>524</v>
      </c>
      <c r="K23" s="97" t="s">
        <v>524</v>
      </c>
      <c r="L23" s="97" t="s">
        <v>524</v>
      </c>
      <c r="M23" s="97" t="s">
        <v>524</v>
      </c>
      <c r="N23" s="97" t="s">
        <v>524</v>
      </c>
      <c r="O23" s="110"/>
      <c r="P23" s="99"/>
      <c r="Q23" s="99"/>
      <c r="R23" s="99"/>
      <c r="S23" s="99"/>
      <c r="T23" s="99"/>
      <c r="U23" s="99"/>
      <c r="V23" s="99"/>
      <c r="W23" s="99"/>
      <c r="X23" s="99"/>
      <c r="Y23" s="99"/>
      <c r="Z23" s="99"/>
      <c r="AA23" s="99"/>
      <c r="AB23" s="99"/>
      <c r="AC23" s="99"/>
      <c r="AD23" s="99"/>
      <c r="AE23" s="99"/>
      <c r="AF23" s="99"/>
      <c r="AG23" s="99"/>
      <c r="AH23" s="99"/>
    </row>
    <row r="24" spans="5:34">
      <c r="E24" s="3" t="s">
        <v>592</v>
      </c>
      <c r="F24" s="3" t="s">
        <v>584</v>
      </c>
      <c r="G24" s="97" t="s">
        <v>524</v>
      </c>
      <c r="H24" s="97" t="s">
        <v>524</v>
      </c>
      <c r="I24" s="97" t="s">
        <v>524</v>
      </c>
      <c r="J24" s="97" t="s">
        <v>524</v>
      </c>
      <c r="K24" s="97" t="s">
        <v>524</v>
      </c>
      <c r="L24" s="97" t="s">
        <v>524</v>
      </c>
      <c r="M24" s="97" t="s">
        <v>524</v>
      </c>
      <c r="N24" s="97" t="s">
        <v>524</v>
      </c>
      <c r="O24" s="110"/>
      <c r="P24" s="99"/>
      <c r="Q24" s="99"/>
      <c r="R24" s="99"/>
      <c r="S24" s="99"/>
      <c r="T24" s="99"/>
      <c r="U24" s="99"/>
      <c r="V24" s="99"/>
      <c r="W24" s="99"/>
      <c r="X24" s="99"/>
      <c r="Y24" s="99"/>
      <c r="Z24" s="99"/>
      <c r="AA24" s="99"/>
      <c r="AB24" s="99"/>
      <c r="AC24" s="99"/>
      <c r="AD24" s="99"/>
      <c r="AE24" s="99"/>
      <c r="AF24" s="99"/>
      <c r="AG24" s="99"/>
      <c r="AH24" s="99"/>
    </row>
    <row r="25" spans="5:34">
      <c r="E25" s="3" t="s">
        <v>593</v>
      </c>
      <c r="F25" s="3" t="s">
        <v>584</v>
      </c>
      <c r="G25" s="97" t="s">
        <v>524</v>
      </c>
      <c r="H25" s="97" t="s">
        <v>524</v>
      </c>
      <c r="I25" s="97" t="s">
        <v>524</v>
      </c>
      <c r="J25" s="97" t="s">
        <v>524</v>
      </c>
      <c r="K25" s="97" t="s">
        <v>524</v>
      </c>
      <c r="L25" s="97" t="s">
        <v>524</v>
      </c>
      <c r="M25" s="97" t="s">
        <v>524</v>
      </c>
      <c r="N25" s="97" t="s">
        <v>524</v>
      </c>
      <c r="O25" s="110"/>
      <c r="P25" s="99"/>
      <c r="Q25" s="99"/>
      <c r="R25" s="99"/>
      <c r="S25" s="99"/>
      <c r="T25" s="99"/>
      <c r="U25" s="99"/>
      <c r="V25" s="99"/>
      <c r="W25" s="99"/>
      <c r="X25" s="99"/>
      <c r="Y25" s="99"/>
      <c r="Z25" s="99"/>
      <c r="AA25" s="99"/>
      <c r="AB25" s="99"/>
      <c r="AC25" s="99"/>
      <c r="AD25" s="99"/>
      <c r="AE25" s="99"/>
      <c r="AF25" s="99"/>
      <c r="AG25" s="99"/>
      <c r="AH25" s="99"/>
    </row>
    <row r="26" spans="5:34">
      <c r="E26" s="3" t="s">
        <v>594</v>
      </c>
      <c r="F26" s="3" t="s">
        <v>584</v>
      </c>
      <c r="G26" s="97" t="s">
        <v>524</v>
      </c>
      <c r="H26" s="97" t="s">
        <v>524</v>
      </c>
      <c r="I26" s="97" t="s">
        <v>524</v>
      </c>
      <c r="J26" s="97" t="s">
        <v>524</v>
      </c>
      <c r="K26" s="97" t="s">
        <v>524</v>
      </c>
      <c r="L26" s="97" t="s">
        <v>524</v>
      </c>
      <c r="M26" s="97" t="s">
        <v>524</v>
      </c>
      <c r="N26" s="97" t="s">
        <v>524</v>
      </c>
      <c r="O26" s="110"/>
      <c r="P26" s="99"/>
      <c r="Q26" s="99"/>
      <c r="R26" s="99"/>
      <c r="S26" s="99"/>
      <c r="T26" s="99"/>
      <c r="U26" s="99"/>
      <c r="V26" s="99"/>
      <c r="W26" s="99"/>
      <c r="X26" s="99"/>
      <c r="Y26" s="99"/>
      <c r="Z26" s="99"/>
      <c r="AA26" s="99"/>
      <c r="AB26" s="99"/>
      <c r="AC26" s="99"/>
      <c r="AD26" s="99"/>
      <c r="AE26" s="99"/>
      <c r="AF26" s="99"/>
      <c r="AG26" s="99"/>
      <c r="AH26" s="99"/>
    </row>
    <row r="27" spans="5:34">
      <c r="E27" s="3" t="s">
        <v>595</v>
      </c>
      <c r="F27" s="3" t="s">
        <v>584</v>
      </c>
      <c r="G27" s="97" t="s">
        <v>524</v>
      </c>
      <c r="H27" s="97" t="s">
        <v>524</v>
      </c>
      <c r="I27" s="97" t="s">
        <v>524</v>
      </c>
      <c r="J27" s="97" t="s">
        <v>524</v>
      </c>
      <c r="K27" s="97" t="s">
        <v>524</v>
      </c>
      <c r="L27" s="97" t="s">
        <v>524</v>
      </c>
      <c r="M27" s="97" t="s">
        <v>524</v>
      </c>
      <c r="N27" s="97" t="s">
        <v>524</v>
      </c>
      <c r="O27" s="110"/>
      <c r="P27" s="99"/>
      <c r="Q27" s="99"/>
      <c r="R27" s="99"/>
      <c r="S27" s="99"/>
      <c r="T27" s="99"/>
      <c r="U27" s="99"/>
      <c r="V27" s="99"/>
      <c r="W27" s="99"/>
      <c r="X27" s="99"/>
      <c r="Y27" s="99"/>
      <c r="Z27" s="99"/>
      <c r="AA27" s="99"/>
      <c r="AB27" s="99"/>
      <c r="AC27" s="99"/>
      <c r="AD27" s="99"/>
      <c r="AE27" s="99"/>
      <c r="AF27" s="99"/>
      <c r="AG27" s="99"/>
      <c r="AH27" s="99"/>
    </row>
    <row r="28" spans="5:34">
      <c r="E28" s="3" t="s">
        <v>596</v>
      </c>
      <c r="F28" s="3" t="s">
        <v>584</v>
      </c>
      <c r="G28" s="97" t="s">
        <v>524</v>
      </c>
      <c r="H28" s="97" t="s">
        <v>524</v>
      </c>
      <c r="I28" s="97" t="s">
        <v>524</v>
      </c>
      <c r="J28" s="97" t="s">
        <v>524</v>
      </c>
      <c r="K28" s="97" t="s">
        <v>524</v>
      </c>
      <c r="L28" s="97" t="s">
        <v>524</v>
      </c>
      <c r="M28" s="97" t="s">
        <v>524</v>
      </c>
      <c r="N28" s="97" t="s">
        <v>524</v>
      </c>
      <c r="O28" s="110"/>
      <c r="P28" s="99"/>
      <c r="Q28" s="99"/>
      <c r="R28" s="99"/>
      <c r="S28" s="99"/>
      <c r="T28" s="99"/>
      <c r="U28" s="99"/>
      <c r="V28" s="99"/>
      <c r="W28" s="99"/>
      <c r="X28" s="99"/>
      <c r="Y28" s="99"/>
      <c r="Z28" s="99"/>
      <c r="AA28" s="99"/>
      <c r="AB28" s="99"/>
      <c r="AC28" s="99"/>
      <c r="AD28" s="99"/>
      <c r="AE28" s="99"/>
      <c r="AF28" s="99"/>
      <c r="AG28" s="99"/>
      <c r="AH28" s="99"/>
    </row>
    <row r="29" spans="5:34">
      <c r="E29" s="3" t="s">
        <v>597</v>
      </c>
      <c r="F29" s="3" t="s">
        <v>584</v>
      </c>
      <c r="G29" s="97" t="s">
        <v>524</v>
      </c>
      <c r="H29" s="97" t="s">
        <v>524</v>
      </c>
      <c r="I29" s="97" t="s">
        <v>524</v>
      </c>
      <c r="J29" s="97" t="s">
        <v>524</v>
      </c>
      <c r="K29" s="97" t="s">
        <v>524</v>
      </c>
      <c r="L29" s="97" t="s">
        <v>524</v>
      </c>
      <c r="M29" s="97" t="s">
        <v>524</v>
      </c>
      <c r="N29" s="97" t="s">
        <v>524</v>
      </c>
      <c r="O29" s="110"/>
      <c r="P29" s="99"/>
      <c r="Q29" s="99"/>
      <c r="R29" s="99"/>
      <c r="S29" s="99"/>
      <c r="T29" s="99"/>
      <c r="U29" s="99"/>
      <c r="V29" s="99"/>
      <c r="W29" s="99"/>
      <c r="X29" s="99"/>
      <c r="Y29" s="99"/>
      <c r="Z29" s="99"/>
      <c r="AA29" s="99"/>
      <c r="AB29" s="99"/>
      <c r="AC29" s="99"/>
      <c r="AD29" s="99"/>
      <c r="AE29" s="99"/>
      <c r="AF29" s="99"/>
      <c r="AG29" s="99"/>
      <c r="AH29" s="99"/>
    </row>
    <row r="30" spans="5:34">
      <c r="E30" s="3" t="s">
        <v>598</v>
      </c>
      <c r="F30" s="3" t="s">
        <v>584</v>
      </c>
      <c r="G30" s="97" t="s">
        <v>524</v>
      </c>
      <c r="H30" s="97" t="s">
        <v>524</v>
      </c>
      <c r="I30" s="97" t="s">
        <v>524</v>
      </c>
      <c r="J30" s="97" t="s">
        <v>524</v>
      </c>
      <c r="K30" s="97" t="s">
        <v>524</v>
      </c>
      <c r="L30" s="97" t="s">
        <v>524</v>
      </c>
      <c r="M30" s="97" t="s">
        <v>524</v>
      </c>
      <c r="N30" s="97" t="s">
        <v>524</v>
      </c>
      <c r="O30" s="110"/>
      <c r="P30" s="99"/>
      <c r="Q30" s="99"/>
      <c r="R30" s="99"/>
      <c r="S30" s="99"/>
      <c r="T30" s="99"/>
      <c r="U30" s="99"/>
      <c r="V30" s="99"/>
      <c r="W30" s="99"/>
      <c r="X30" s="99"/>
      <c r="Y30" s="99"/>
      <c r="Z30" s="99"/>
      <c r="AA30" s="99"/>
      <c r="AB30" s="99"/>
      <c r="AC30" s="99"/>
      <c r="AD30" s="99"/>
      <c r="AE30" s="99"/>
      <c r="AF30" s="99"/>
      <c r="AG30" s="99"/>
      <c r="AH30" s="99"/>
    </row>
    <row r="31" spans="5:34">
      <c r="E31" s="3" t="s">
        <v>599</v>
      </c>
      <c r="F31" s="3" t="s">
        <v>584</v>
      </c>
      <c r="G31" s="97" t="s">
        <v>524</v>
      </c>
      <c r="H31" s="97" t="s">
        <v>524</v>
      </c>
      <c r="I31" s="97" t="s">
        <v>524</v>
      </c>
      <c r="J31" s="97" t="s">
        <v>524</v>
      </c>
      <c r="K31" s="97" t="s">
        <v>524</v>
      </c>
      <c r="L31" s="97" t="s">
        <v>524</v>
      </c>
      <c r="M31" s="97" t="s">
        <v>524</v>
      </c>
      <c r="N31" s="97" t="s">
        <v>524</v>
      </c>
      <c r="O31" s="110"/>
      <c r="P31" s="99"/>
      <c r="Q31" s="99"/>
      <c r="R31" s="99"/>
      <c r="S31" s="99"/>
      <c r="T31" s="99"/>
      <c r="U31" s="99"/>
      <c r="V31" s="99"/>
      <c r="W31" s="99"/>
      <c r="X31" s="99"/>
      <c r="Y31" s="99"/>
      <c r="Z31" s="99"/>
      <c r="AA31" s="99"/>
      <c r="AB31" s="99"/>
      <c r="AC31" s="99"/>
      <c r="AD31" s="99"/>
      <c r="AE31" s="99"/>
      <c r="AF31" s="99"/>
      <c r="AG31" s="99"/>
      <c r="AH31" s="99"/>
    </row>
    <row r="32" spans="5:34">
      <c r="E32" s="3" t="s">
        <v>600</v>
      </c>
      <c r="F32" s="3" t="s">
        <v>584</v>
      </c>
      <c r="G32" s="97" t="s">
        <v>524</v>
      </c>
      <c r="H32" s="97" t="s">
        <v>524</v>
      </c>
      <c r="I32" s="97" t="s">
        <v>524</v>
      </c>
      <c r="J32" s="97" t="s">
        <v>524</v>
      </c>
      <c r="K32" s="97" t="s">
        <v>524</v>
      </c>
      <c r="L32" s="97" t="s">
        <v>524</v>
      </c>
      <c r="M32" s="97" t="s">
        <v>524</v>
      </c>
      <c r="N32" s="97" t="s">
        <v>524</v>
      </c>
      <c r="O32" s="110"/>
      <c r="P32" s="99"/>
      <c r="Q32" s="99"/>
      <c r="R32" s="99"/>
      <c r="S32" s="99"/>
      <c r="T32" s="99"/>
      <c r="U32" s="99"/>
      <c r="V32" s="99"/>
      <c r="W32" s="99"/>
      <c r="X32" s="99"/>
      <c r="Y32" s="99"/>
      <c r="Z32" s="99"/>
      <c r="AA32" s="99"/>
      <c r="AB32" s="99"/>
      <c r="AC32" s="99"/>
      <c r="AD32" s="99"/>
      <c r="AE32" s="99"/>
      <c r="AF32" s="99"/>
      <c r="AG32" s="99"/>
      <c r="AH32" s="99"/>
    </row>
    <row r="33" spans="5:34">
      <c r="E33" s="3" t="s">
        <v>601</v>
      </c>
      <c r="F33" s="3" t="s">
        <v>584</v>
      </c>
      <c r="G33" s="97" t="s">
        <v>524</v>
      </c>
      <c r="H33" s="97" t="s">
        <v>524</v>
      </c>
      <c r="I33" s="97" t="s">
        <v>524</v>
      </c>
      <c r="J33" s="97" t="s">
        <v>524</v>
      </c>
      <c r="K33" s="97" t="s">
        <v>524</v>
      </c>
      <c r="L33" s="97" t="s">
        <v>524</v>
      </c>
      <c r="M33" s="97" t="s">
        <v>524</v>
      </c>
      <c r="N33" s="97" t="s">
        <v>524</v>
      </c>
      <c r="O33" s="110"/>
      <c r="P33" s="99"/>
      <c r="Q33" s="99"/>
      <c r="R33" s="99"/>
      <c r="S33" s="99"/>
      <c r="T33" s="99"/>
      <c r="U33" s="99"/>
      <c r="V33" s="99"/>
      <c r="W33" s="99"/>
      <c r="X33" s="99"/>
      <c r="Y33" s="99"/>
      <c r="Z33" s="99"/>
      <c r="AA33" s="99"/>
      <c r="AB33" s="99"/>
      <c r="AC33" s="99"/>
      <c r="AD33" s="99"/>
      <c r="AE33" s="99"/>
      <c r="AF33" s="99"/>
      <c r="AG33" s="99"/>
      <c r="AH33" s="99"/>
    </row>
    <row r="34" spans="5:34">
      <c r="E34" s="3" t="s">
        <v>602</v>
      </c>
      <c r="F34" s="3" t="s">
        <v>584</v>
      </c>
      <c r="G34" s="97" t="s">
        <v>524</v>
      </c>
      <c r="H34" s="97" t="s">
        <v>524</v>
      </c>
      <c r="I34" s="97" t="s">
        <v>524</v>
      </c>
      <c r="J34" s="97" t="s">
        <v>524</v>
      </c>
      <c r="K34" s="97" t="s">
        <v>524</v>
      </c>
      <c r="L34" s="97" t="s">
        <v>524</v>
      </c>
      <c r="M34" s="97" t="s">
        <v>524</v>
      </c>
      <c r="N34" s="97" t="s">
        <v>524</v>
      </c>
      <c r="O34" s="110"/>
      <c r="P34" s="99"/>
      <c r="Q34" s="99"/>
      <c r="R34" s="99"/>
      <c r="S34" s="99"/>
      <c r="T34" s="99"/>
      <c r="U34" s="99"/>
      <c r="V34" s="99"/>
      <c r="W34" s="99"/>
      <c r="X34" s="99"/>
      <c r="Y34" s="99"/>
      <c r="Z34" s="99"/>
      <c r="AA34" s="99"/>
      <c r="AB34" s="99"/>
      <c r="AC34" s="99"/>
      <c r="AD34" s="99"/>
      <c r="AE34" s="99"/>
      <c r="AF34" s="99"/>
      <c r="AG34" s="99"/>
      <c r="AH34" s="99"/>
    </row>
    <row r="35" spans="5:34">
      <c r="E35" s="3" t="s">
        <v>603</v>
      </c>
      <c r="F35" s="3" t="s">
        <v>584</v>
      </c>
      <c r="G35" s="97" t="s">
        <v>524</v>
      </c>
      <c r="H35" s="97" t="s">
        <v>524</v>
      </c>
      <c r="I35" s="97" t="s">
        <v>524</v>
      </c>
      <c r="J35" s="97" t="s">
        <v>524</v>
      </c>
      <c r="K35" s="97" t="s">
        <v>524</v>
      </c>
      <c r="L35" s="97" t="s">
        <v>524</v>
      </c>
      <c r="M35" s="97" t="s">
        <v>524</v>
      </c>
      <c r="N35" s="97" t="s">
        <v>524</v>
      </c>
      <c r="O35" s="110"/>
      <c r="P35" s="99"/>
      <c r="Q35" s="99"/>
      <c r="R35" s="99"/>
      <c r="S35" s="99"/>
      <c r="T35" s="99"/>
      <c r="U35" s="99"/>
      <c r="V35" s="99"/>
      <c r="W35" s="99"/>
      <c r="X35" s="99"/>
      <c r="Y35" s="99"/>
      <c r="Z35" s="99"/>
      <c r="AA35" s="99"/>
      <c r="AB35" s="99"/>
      <c r="AC35" s="99"/>
      <c r="AD35" s="99"/>
      <c r="AE35" s="99"/>
      <c r="AF35" s="99"/>
      <c r="AG35" s="99"/>
      <c r="AH35" s="99"/>
    </row>
    <row r="36" spans="5:34">
      <c r="E36" s="3" t="s">
        <v>604</v>
      </c>
      <c r="F36" s="3" t="s">
        <v>584</v>
      </c>
      <c r="G36" s="97" t="s">
        <v>524</v>
      </c>
      <c r="H36" s="97" t="s">
        <v>524</v>
      </c>
      <c r="I36" s="97" t="s">
        <v>524</v>
      </c>
      <c r="J36" s="97" t="s">
        <v>524</v>
      </c>
      <c r="K36" s="97" t="s">
        <v>524</v>
      </c>
      <c r="L36" s="97" t="s">
        <v>524</v>
      </c>
      <c r="M36" s="97" t="s">
        <v>524</v>
      </c>
      <c r="N36" s="97" t="s">
        <v>524</v>
      </c>
      <c r="O36" s="110"/>
      <c r="P36" s="99"/>
      <c r="Q36" s="99"/>
      <c r="R36" s="99"/>
      <c r="S36" s="99"/>
      <c r="T36" s="99"/>
      <c r="U36" s="99"/>
      <c r="V36" s="99"/>
      <c r="W36" s="99"/>
      <c r="X36" s="99"/>
      <c r="Y36" s="99"/>
      <c r="Z36" s="99"/>
      <c r="AA36" s="99"/>
      <c r="AB36" s="99"/>
      <c r="AC36" s="99"/>
      <c r="AD36" s="99"/>
      <c r="AE36" s="99"/>
      <c r="AF36" s="99"/>
      <c r="AG36" s="99"/>
      <c r="AH36" s="99"/>
    </row>
    <row r="37" spans="5:34">
      <c r="E37" s="3" t="s">
        <v>605</v>
      </c>
      <c r="F37" s="3" t="s">
        <v>584</v>
      </c>
      <c r="G37" s="97" t="s">
        <v>524</v>
      </c>
      <c r="H37" s="97" t="s">
        <v>524</v>
      </c>
      <c r="I37" s="97" t="s">
        <v>524</v>
      </c>
      <c r="J37" s="97" t="s">
        <v>524</v>
      </c>
      <c r="K37" s="97" t="s">
        <v>524</v>
      </c>
      <c r="L37" s="97" t="s">
        <v>524</v>
      </c>
      <c r="M37" s="97" t="s">
        <v>524</v>
      </c>
      <c r="N37" s="97" t="s">
        <v>524</v>
      </c>
      <c r="O37" s="110"/>
      <c r="P37" s="99"/>
      <c r="Q37" s="99"/>
      <c r="R37" s="99"/>
      <c r="S37" s="99"/>
      <c r="T37" s="99"/>
      <c r="U37" s="99"/>
      <c r="V37" s="99"/>
      <c r="W37" s="99"/>
      <c r="X37" s="99"/>
      <c r="Y37" s="99"/>
      <c r="Z37" s="99"/>
      <c r="AA37" s="99"/>
      <c r="AB37" s="99"/>
      <c r="AC37" s="99"/>
      <c r="AD37" s="99"/>
      <c r="AE37" s="99"/>
      <c r="AF37" s="99"/>
      <c r="AG37" s="99"/>
      <c r="AH37" s="99"/>
    </row>
    <row r="38" spans="5:34">
      <c r="E38" s="3" t="s">
        <v>606</v>
      </c>
      <c r="F38" s="3" t="s">
        <v>584</v>
      </c>
      <c r="G38" s="97" t="s">
        <v>524</v>
      </c>
      <c r="H38" s="97" t="s">
        <v>524</v>
      </c>
      <c r="I38" s="97" t="s">
        <v>524</v>
      </c>
      <c r="J38" s="97" t="s">
        <v>524</v>
      </c>
      <c r="K38" s="97" t="s">
        <v>524</v>
      </c>
      <c r="L38" s="97" t="s">
        <v>524</v>
      </c>
      <c r="M38" s="97" t="s">
        <v>524</v>
      </c>
      <c r="N38" s="97" t="s">
        <v>524</v>
      </c>
      <c r="O38" s="110"/>
      <c r="P38" s="99"/>
      <c r="Q38" s="99"/>
      <c r="R38" s="99"/>
      <c r="S38" s="99"/>
      <c r="T38" s="99"/>
      <c r="U38" s="99"/>
      <c r="V38" s="99"/>
      <c r="W38" s="99"/>
      <c r="X38" s="99"/>
      <c r="Y38" s="99"/>
      <c r="Z38" s="99"/>
      <c r="AA38" s="99"/>
      <c r="AB38" s="99"/>
      <c r="AC38" s="99"/>
      <c r="AD38" s="99"/>
      <c r="AE38" s="99"/>
      <c r="AF38" s="99"/>
      <c r="AG38" s="99"/>
      <c r="AH38" s="99"/>
    </row>
    <row r="39" spans="5:34">
      <c r="E39" s="3" t="s">
        <v>607</v>
      </c>
      <c r="F39" s="3" t="s">
        <v>584</v>
      </c>
      <c r="G39" s="97" t="s">
        <v>524</v>
      </c>
      <c r="H39" s="97" t="s">
        <v>524</v>
      </c>
      <c r="I39" s="97" t="s">
        <v>524</v>
      </c>
      <c r="J39" s="97" t="s">
        <v>524</v>
      </c>
      <c r="K39" s="97" t="s">
        <v>524</v>
      </c>
      <c r="L39" s="97" t="s">
        <v>524</v>
      </c>
      <c r="M39" s="97" t="s">
        <v>524</v>
      </c>
      <c r="N39" s="97" t="s">
        <v>524</v>
      </c>
      <c r="O39" s="110"/>
      <c r="P39" s="99"/>
      <c r="Q39" s="99"/>
      <c r="R39" s="99"/>
      <c r="S39" s="99"/>
      <c r="T39" s="99"/>
      <c r="U39" s="99"/>
      <c r="V39" s="99"/>
      <c r="W39" s="99"/>
      <c r="X39" s="99"/>
      <c r="Y39" s="99"/>
      <c r="Z39" s="99"/>
      <c r="AA39" s="99"/>
      <c r="AB39" s="99"/>
      <c r="AC39" s="99"/>
      <c r="AD39" s="99"/>
      <c r="AE39" s="99"/>
      <c r="AF39" s="99"/>
      <c r="AG39" s="99"/>
      <c r="AH39" s="99"/>
    </row>
    <row r="40" spans="5:34">
      <c r="E40" s="3" t="s">
        <v>608</v>
      </c>
      <c r="F40" s="3" t="s">
        <v>584</v>
      </c>
      <c r="G40" s="97" t="s">
        <v>524</v>
      </c>
      <c r="H40" s="97" t="s">
        <v>524</v>
      </c>
      <c r="I40" s="97" t="s">
        <v>524</v>
      </c>
      <c r="J40" s="97" t="s">
        <v>524</v>
      </c>
      <c r="K40" s="97" t="s">
        <v>524</v>
      </c>
      <c r="L40" s="97" t="s">
        <v>524</v>
      </c>
      <c r="M40" s="97" t="s">
        <v>524</v>
      </c>
      <c r="N40" s="97" t="s">
        <v>524</v>
      </c>
      <c r="O40" s="110"/>
      <c r="P40" s="99"/>
      <c r="Q40" s="99"/>
      <c r="R40" s="99"/>
      <c r="S40" s="99"/>
      <c r="T40" s="99"/>
      <c r="U40" s="99"/>
      <c r="V40" s="99"/>
      <c r="W40" s="99"/>
      <c r="X40" s="99"/>
      <c r="Y40" s="99"/>
      <c r="Z40" s="99"/>
      <c r="AA40" s="99"/>
      <c r="AB40" s="99"/>
      <c r="AC40" s="99"/>
      <c r="AD40" s="99"/>
      <c r="AE40" s="99"/>
      <c r="AF40" s="99"/>
      <c r="AG40" s="99"/>
      <c r="AH40" s="99"/>
    </row>
    <row r="41" spans="5:34">
      <c r="E41" s="3" t="s">
        <v>609</v>
      </c>
      <c r="F41" s="3" t="s">
        <v>584</v>
      </c>
      <c r="G41" s="97" t="s">
        <v>524</v>
      </c>
      <c r="H41" s="97" t="s">
        <v>524</v>
      </c>
      <c r="I41" s="97" t="s">
        <v>524</v>
      </c>
      <c r="J41" s="97" t="s">
        <v>524</v>
      </c>
      <c r="K41" s="97" t="s">
        <v>524</v>
      </c>
      <c r="L41" s="97" t="s">
        <v>524</v>
      </c>
      <c r="M41" s="97" t="s">
        <v>524</v>
      </c>
      <c r="N41" s="97" t="s">
        <v>524</v>
      </c>
      <c r="O41" s="110"/>
      <c r="P41" s="99"/>
      <c r="Q41" s="99"/>
      <c r="R41" s="99"/>
      <c r="S41" s="99"/>
      <c r="T41" s="99"/>
      <c r="U41" s="99"/>
      <c r="V41" s="99"/>
      <c r="W41" s="99"/>
      <c r="X41" s="99"/>
      <c r="Y41" s="99"/>
      <c r="Z41" s="99"/>
      <c r="AA41" s="99"/>
      <c r="AB41" s="99"/>
      <c r="AC41" s="99"/>
      <c r="AD41" s="99"/>
      <c r="AE41" s="99"/>
      <c r="AF41" s="99"/>
      <c r="AG41" s="99"/>
      <c r="AH41" s="99"/>
    </row>
    <row r="42" spans="5:34">
      <c r="E42" s="3" t="s">
        <v>610</v>
      </c>
      <c r="F42" s="3" t="s">
        <v>584</v>
      </c>
      <c r="G42" s="97" t="s">
        <v>524</v>
      </c>
      <c r="H42" s="97" t="s">
        <v>524</v>
      </c>
      <c r="I42" s="97" t="s">
        <v>524</v>
      </c>
      <c r="J42" s="97" t="s">
        <v>524</v>
      </c>
      <c r="K42" s="97" t="s">
        <v>524</v>
      </c>
      <c r="L42" s="97" t="s">
        <v>524</v>
      </c>
      <c r="M42" s="97" t="s">
        <v>524</v>
      </c>
      <c r="N42" s="97" t="s">
        <v>524</v>
      </c>
      <c r="O42" s="110"/>
      <c r="P42" s="99"/>
      <c r="Q42" s="99"/>
      <c r="R42" s="99"/>
      <c r="S42" s="99"/>
      <c r="T42" s="99"/>
      <c r="U42" s="99"/>
      <c r="V42" s="99"/>
      <c r="W42" s="99"/>
      <c r="X42" s="99"/>
      <c r="Y42" s="99"/>
      <c r="Z42" s="99"/>
      <c r="AA42" s="99"/>
      <c r="AB42" s="99"/>
      <c r="AC42" s="99"/>
      <c r="AD42" s="99"/>
      <c r="AE42" s="99"/>
      <c r="AF42" s="99"/>
      <c r="AG42" s="99"/>
      <c r="AH42" s="99"/>
    </row>
    <row r="43" spans="5:34">
      <c r="E43" s="3" t="s">
        <v>611</v>
      </c>
      <c r="F43" s="3" t="s">
        <v>584</v>
      </c>
      <c r="G43" s="97" t="s">
        <v>524</v>
      </c>
      <c r="H43" s="97" t="s">
        <v>524</v>
      </c>
      <c r="I43" s="97" t="s">
        <v>524</v>
      </c>
      <c r="J43" s="97" t="s">
        <v>524</v>
      </c>
      <c r="K43" s="97" t="s">
        <v>524</v>
      </c>
      <c r="L43" s="97" t="s">
        <v>524</v>
      </c>
      <c r="M43" s="97" t="s">
        <v>524</v>
      </c>
      <c r="N43" s="97" t="s">
        <v>524</v>
      </c>
      <c r="O43" s="110"/>
      <c r="P43" s="99"/>
      <c r="Q43" s="99"/>
      <c r="R43" s="99"/>
      <c r="S43" s="99"/>
      <c r="T43" s="99"/>
      <c r="U43" s="99"/>
      <c r="V43" s="99"/>
      <c r="W43" s="99"/>
      <c r="X43" s="99"/>
      <c r="Y43" s="99"/>
      <c r="Z43" s="99"/>
      <c r="AA43" s="99"/>
      <c r="AB43" s="99"/>
      <c r="AC43" s="99"/>
      <c r="AD43" s="99"/>
      <c r="AE43" s="99"/>
      <c r="AF43" s="99"/>
      <c r="AG43" s="99"/>
      <c r="AH43" s="99"/>
    </row>
    <row r="44" spans="5:34">
      <c r="E44" s="3" t="s">
        <v>612</v>
      </c>
      <c r="F44" s="3" t="s">
        <v>584</v>
      </c>
      <c r="G44" s="97" t="s">
        <v>524</v>
      </c>
      <c r="H44" s="97" t="s">
        <v>524</v>
      </c>
      <c r="I44" s="97" t="s">
        <v>524</v>
      </c>
      <c r="J44" s="97" t="s">
        <v>524</v>
      </c>
      <c r="K44" s="97" t="s">
        <v>524</v>
      </c>
      <c r="L44" s="97" t="s">
        <v>524</v>
      </c>
      <c r="M44" s="97" t="s">
        <v>524</v>
      </c>
      <c r="N44" s="97" t="s">
        <v>524</v>
      </c>
      <c r="O44" s="110"/>
      <c r="P44" s="99"/>
      <c r="Q44" s="99"/>
      <c r="R44" s="99"/>
      <c r="S44" s="99"/>
      <c r="T44" s="99"/>
      <c r="U44" s="99"/>
      <c r="V44" s="99"/>
      <c r="W44" s="99"/>
      <c r="X44" s="99"/>
      <c r="Y44" s="99"/>
      <c r="Z44" s="99"/>
      <c r="AA44" s="99"/>
      <c r="AB44" s="99"/>
      <c r="AC44" s="99"/>
      <c r="AD44" s="99"/>
      <c r="AE44" s="99"/>
      <c r="AF44" s="99"/>
      <c r="AG44" s="99"/>
      <c r="AH44" s="99"/>
    </row>
    <row r="45" spans="5:34">
      <c r="E45" s="3" t="s">
        <v>613</v>
      </c>
      <c r="F45" s="3" t="s">
        <v>584</v>
      </c>
      <c r="G45" s="97" t="s">
        <v>524</v>
      </c>
      <c r="H45" s="97" t="s">
        <v>524</v>
      </c>
      <c r="I45" s="97" t="s">
        <v>524</v>
      </c>
      <c r="J45" s="97" t="s">
        <v>524</v>
      </c>
      <c r="K45" s="97" t="s">
        <v>524</v>
      </c>
      <c r="L45" s="97" t="s">
        <v>524</v>
      </c>
      <c r="M45" s="97" t="s">
        <v>524</v>
      </c>
      <c r="N45" s="97" t="s">
        <v>524</v>
      </c>
      <c r="O45" s="110"/>
      <c r="P45" s="99"/>
      <c r="Q45" s="99"/>
      <c r="R45" s="99"/>
      <c r="S45" s="99"/>
      <c r="T45" s="99"/>
      <c r="U45" s="99"/>
      <c r="V45" s="99"/>
      <c r="W45" s="99"/>
      <c r="X45" s="99"/>
      <c r="Y45" s="99"/>
      <c r="Z45" s="99"/>
      <c r="AA45" s="99"/>
      <c r="AB45" s="99"/>
      <c r="AC45" s="99"/>
      <c r="AD45" s="99"/>
      <c r="AE45" s="99"/>
      <c r="AF45" s="99"/>
      <c r="AG45" s="99"/>
      <c r="AH45" s="99"/>
    </row>
    <row r="46" spans="5:34">
      <c r="E46" s="3" t="s">
        <v>614</v>
      </c>
      <c r="F46" s="3" t="s">
        <v>584</v>
      </c>
      <c r="G46" s="97" t="s">
        <v>524</v>
      </c>
      <c r="H46" s="97" t="s">
        <v>524</v>
      </c>
      <c r="I46" s="97" t="s">
        <v>524</v>
      </c>
      <c r="J46" s="97" t="s">
        <v>524</v>
      </c>
      <c r="K46" s="97" t="s">
        <v>524</v>
      </c>
      <c r="L46" s="97" t="s">
        <v>524</v>
      </c>
      <c r="M46" s="97" t="s">
        <v>524</v>
      </c>
      <c r="N46" s="97" t="s">
        <v>524</v>
      </c>
      <c r="O46" s="110"/>
      <c r="P46" s="99"/>
      <c r="Q46" s="99"/>
      <c r="R46" s="99"/>
      <c r="S46" s="99"/>
      <c r="T46" s="99"/>
      <c r="U46" s="99"/>
      <c r="V46" s="99"/>
      <c r="W46" s="99"/>
      <c r="X46" s="99"/>
      <c r="Y46" s="99"/>
      <c r="Z46" s="99"/>
      <c r="AA46" s="99"/>
      <c r="AB46" s="99"/>
      <c r="AC46" s="99"/>
      <c r="AD46" s="99"/>
      <c r="AE46" s="99"/>
      <c r="AF46" s="99"/>
      <c r="AG46" s="99"/>
      <c r="AH46" s="99"/>
    </row>
    <row r="47" spans="5:34">
      <c r="E47" s="3" t="s">
        <v>615</v>
      </c>
      <c r="F47" s="3" t="s">
        <v>584</v>
      </c>
      <c r="G47" s="97" t="s">
        <v>524</v>
      </c>
      <c r="H47" s="97" t="s">
        <v>524</v>
      </c>
      <c r="I47" s="97" t="s">
        <v>524</v>
      </c>
      <c r="J47" s="97" t="s">
        <v>524</v>
      </c>
      <c r="K47" s="97" t="s">
        <v>524</v>
      </c>
      <c r="L47" s="97" t="s">
        <v>524</v>
      </c>
      <c r="M47" s="97" t="s">
        <v>524</v>
      </c>
      <c r="N47" s="97" t="s">
        <v>524</v>
      </c>
      <c r="O47" s="110"/>
      <c r="P47" s="99"/>
      <c r="Q47" s="99"/>
      <c r="R47" s="99"/>
      <c r="S47" s="99"/>
      <c r="T47" s="99"/>
      <c r="U47" s="99"/>
      <c r="V47" s="99"/>
      <c r="W47" s="99"/>
      <c r="X47" s="99"/>
      <c r="Y47" s="99"/>
      <c r="Z47" s="99"/>
      <c r="AA47" s="99"/>
      <c r="AB47" s="99"/>
      <c r="AC47" s="99"/>
      <c r="AD47" s="99"/>
      <c r="AE47" s="99"/>
      <c r="AF47" s="99"/>
      <c r="AG47" s="99"/>
      <c r="AH47" s="99"/>
    </row>
    <row r="48" spans="5:34">
      <c r="E48" s="3" t="s">
        <v>616</v>
      </c>
      <c r="F48" s="3" t="s">
        <v>584</v>
      </c>
      <c r="G48" s="97" t="s">
        <v>524</v>
      </c>
      <c r="H48" s="97" t="s">
        <v>524</v>
      </c>
      <c r="I48" s="97" t="s">
        <v>524</v>
      </c>
      <c r="J48" s="97" t="s">
        <v>524</v>
      </c>
      <c r="K48" s="97" t="s">
        <v>524</v>
      </c>
      <c r="L48" s="97" t="s">
        <v>524</v>
      </c>
      <c r="M48" s="97" t="s">
        <v>524</v>
      </c>
      <c r="N48" s="97" t="s">
        <v>524</v>
      </c>
      <c r="O48" s="110"/>
      <c r="P48" s="99"/>
      <c r="Q48" s="99"/>
      <c r="R48" s="99"/>
      <c r="S48" s="99"/>
      <c r="T48" s="99"/>
      <c r="U48" s="99"/>
      <c r="V48" s="99"/>
      <c r="W48" s="99"/>
      <c r="X48" s="99"/>
      <c r="Y48" s="99"/>
      <c r="Z48" s="99"/>
      <c r="AA48" s="99"/>
      <c r="AB48" s="99"/>
      <c r="AC48" s="99"/>
      <c r="AD48" s="99"/>
      <c r="AE48" s="99"/>
      <c r="AF48" s="99"/>
      <c r="AG48" s="99"/>
      <c r="AH48" s="99"/>
    </row>
    <row r="49" spans="3:34">
      <c r="E49" s="3" t="s">
        <v>617</v>
      </c>
      <c r="F49" s="3" t="s">
        <v>584</v>
      </c>
      <c r="G49" s="97" t="s">
        <v>524</v>
      </c>
      <c r="H49" s="97" t="s">
        <v>524</v>
      </c>
      <c r="I49" s="97" t="s">
        <v>524</v>
      </c>
      <c r="J49" s="97" t="s">
        <v>524</v>
      </c>
      <c r="K49" s="97" t="s">
        <v>524</v>
      </c>
      <c r="L49" s="97" t="s">
        <v>524</v>
      </c>
      <c r="M49" s="97" t="s">
        <v>524</v>
      </c>
      <c r="N49" s="97" t="s">
        <v>524</v>
      </c>
      <c r="O49" s="110"/>
      <c r="P49" s="99"/>
      <c r="Q49" s="99"/>
      <c r="R49" s="99"/>
      <c r="S49" s="99"/>
      <c r="T49" s="99"/>
      <c r="U49" s="99"/>
      <c r="V49" s="99"/>
      <c r="W49" s="99"/>
      <c r="X49" s="99"/>
      <c r="Y49" s="99"/>
      <c r="Z49" s="99"/>
      <c r="AA49" s="99"/>
      <c r="AB49" s="99"/>
      <c r="AC49" s="99"/>
      <c r="AD49" s="99"/>
      <c r="AE49" s="99"/>
      <c r="AF49" s="99"/>
      <c r="AG49" s="99"/>
      <c r="AH49" s="99"/>
    </row>
    <row r="50" spans="3:34">
      <c r="E50" s="3" t="s">
        <v>618</v>
      </c>
      <c r="F50" s="3" t="s">
        <v>584</v>
      </c>
      <c r="G50" s="97" t="s">
        <v>524</v>
      </c>
      <c r="H50" s="97" t="s">
        <v>524</v>
      </c>
      <c r="I50" s="97" t="s">
        <v>524</v>
      </c>
      <c r="J50" s="97" t="s">
        <v>524</v>
      </c>
      <c r="K50" s="97" t="s">
        <v>524</v>
      </c>
      <c r="L50" s="97" t="s">
        <v>524</v>
      </c>
      <c r="M50" s="97" t="s">
        <v>524</v>
      </c>
      <c r="N50" s="97" t="s">
        <v>524</v>
      </c>
      <c r="O50" s="110"/>
      <c r="P50" s="99"/>
      <c r="Q50" s="99"/>
      <c r="R50" s="99"/>
      <c r="S50" s="99"/>
      <c r="T50" s="99"/>
      <c r="U50" s="99"/>
      <c r="V50" s="99"/>
      <c r="W50" s="99"/>
      <c r="X50" s="99"/>
      <c r="Y50" s="99"/>
      <c r="Z50" s="99"/>
      <c r="AA50" s="99"/>
      <c r="AB50" s="99"/>
      <c r="AC50" s="99"/>
      <c r="AD50" s="99"/>
      <c r="AE50" s="99"/>
      <c r="AF50" s="99"/>
      <c r="AG50" s="99"/>
      <c r="AH50" s="99"/>
    </row>
    <row r="51" spans="3:34">
      <c r="E51" s="3" t="s">
        <v>619</v>
      </c>
      <c r="F51" s="3" t="s">
        <v>584</v>
      </c>
      <c r="G51" s="97" t="s">
        <v>524</v>
      </c>
      <c r="H51" s="97" t="s">
        <v>524</v>
      </c>
      <c r="I51" s="97" t="s">
        <v>524</v>
      </c>
      <c r="J51" s="97" t="s">
        <v>524</v>
      </c>
      <c r="K51" s="97" t="s">
        <v>524</v>
      </c>
      <c r="L51" s="97" t="s">
        <v>524</v>
      </c>
      <c r="M51" s="97" t="s">
        <v>524</v>
      </c>
      <c r="N51" s="97" t="s">
        <v>524</v>
      </c>
      <c r="O51" s="110"/>
      <c r="P51" s="99"/>
      <c r="Q51" s="99"/>
      <c r="R51" s="99"/>
      <c r="S51" s="99"/>
      <c r="T51" s="99"/>
      <c r="U51" s="99"/>
      <c r="V51" s="99"/>
      <c r="W51" s="99"/>
      <c r="X51" s="99"/>
      <c r="Y51" s="99"/>
      <c r="Z51" s="99"/>
      <c r="AA51" s="99"/>
      <c r="AB51" s="99"/>
      <c r="AC51" s="99"/>
      <c r="AD51" s="99"/>
      <c r="AE51" s="99"/>
      <c r="AF51" s="99"/>
      <c r="AG51" s="99"/>
      <c r="AH51" s="99"/>
    </row>
    <row r="52" spans="3:34">
      <c r="E52" s="3" t="s">
        <v>620</v>
      </c>
      <c r="F52" s="3" t="s">
        <v>584</v>
      </c>
      <c r="G52" s="97" t="s">
        <v>524</v>
      </c>
      <c r="H52" s="97" t="s">
        <v>524</v>
      </c>
      <c r="I52" s="97" t="s">
        <v>524</v>
      </c>
      <c r="J52" s="97" t="s">
        <v>524</v>
      </c>
      <c r="K52" s="97" t="s">
        <v>524</v>
      </c>
      <c r="L52" s="97" t="s">
        <v>524</v>
      </c>
      <c r="M52" s="97" t="s">
        <v>524</v>
      </c>
      <c r="N52" s="97" t="s">
        <v>524</v>
      </c>
      <c r="O52" s="110"/>
      <c r="P52" s="99"/>
      <c r="Q52" s="99"/>
      <c r="R52" s="99"/>
      <c r="S52" s="99"/>
      <c r="T52" s="99"/>
      <c r="U52" s="99"/>
      <c r="V52" s="99"/>
      <c r="W52" s="99"/>
      <c r="X52" s="99"/>
      <c r="Y52" s="99"/>
      <c r="Z52" s="99"/>
      <c r="AA52" s="99"/>
      <c r="AB52" s="99"/>
      <c r="AC52" s="99"/>
      <c r="AD52" s="99"/>
      <c r="AE52" s="99"/>
      <c r="AF52" s="99"/>
      <c r="AG52" s="99"/>
      <c r="AH52" s="99"/>
    </row>
    <row r="53" spans="3:34">
      <c r="E53" s="3" t="s">
        <v>621</v>
      </c>
      <c r="F53" s="3" t="s">
        <v>584</v>
      </c>
      <c r="G53" s="97" t="s">
        <v>524</v>
      </c>
      <c r="H53" s="97" t="s">
        <v>524</v>
      </c>
      <c r="I53" s="97" t="s">
        <v>524</v>
      </c>
      <c r="J53" s="97" t="s">
        <v>524</v>
      </c>
      <c r="K53" s="97" t="s">
        <v>524</v>
      </c>
      <c r="L53" s="97" t="s">
        <v>524</v>
      </c>
      <c r="M53" s="97" t="s">
        <v>524</v>
      </c>
      <c r="N53" s="97" t="s">
        <v>524</v>
      </c>
      <c r="O53" s="110"/>
      <c r="P53" s="99"/>
      <c r="Q53" s="99"/>
      <c r="R53" s="99"/>
      <c r="S53" s="99"/>
      <c r="T53" s="99"/>
      <c r="U53" s="99"/>
      <c r="V53" s="99"/>
      <c r="W53" s="99"/>
      <c r="X53" s="99"/>
      <c r="Y53" s="99"/>
      <c r="Z53" s="99"/>
      <c r="AA53" s="99"/>
      <c r="AB53" s="99"/>
      <c r="AC53" s="99"/>
      <c r="AD53" s="99"/>
      <c r="AE53" s="99"/>
      <c r="AF53" s="99"/>
      <c r="AG53" s="99"/>
      <c r="AH53" s="99"/>
    </row>
    <row r="54" spans="3:34">
      <c r="E54" s="3" t="s">
        <v>622</v>
      </c>
      <c r="F54" s="3" t="s">
        <v>584</v>
      </c>
      <c r="G54" s="97" t="s">
        <v>524</v>
      </c>
      <c r="H54" s="97" t="s">
        <v>524</v>
      </c>
      <c r="I54" s="97" t="s">
        <v>524</v>
      </c>
      <c r="J54" s="97" t="s">
        <v>524</v>
      </c>
      <c r="K54" s="97" t="s">
        <v>524</v>
      </c>
      <c r="L54" s="97" t="s">
        <v>524</v>
      </c>
      <c r="M54" s="97" t="s">
        <v>524</v>
      </c>
      <c r="N54" s="97" t="s">
        <v>524</v>
      </c>
      <c r="O54" s="110"/>
      <c r="P54" s="99"/>
      <c r="Q54" s="99"/>
      <c r="R54" s="99"/>
      <c r="S54" s="99"/>
      <c r="T54" s="99"/>
      <c r="U54" s="99"/>
      <c r="V54" s="99"/>
      <c r="W54" s="99"/>
      <c r="X54" s="99"/>
      <c r="Y54" s="99"/>
      <c r="Z54" s="99"/>
      <c r="AA54" s="99"/>
      <c r="AB54" s="99"/>
      <c r="AC54" s="99"/>
      <c r="AD54" s="99"/>
      <c r="AE54" s="99"/>
      <c r="AF54" s="99"/>
      <c r="AG54" s="99"/>
      <c r="AH54" s="99"/>
    </row>
    <row r="55" spans="3:34">
      <c r="E55" s="3" t="s">
        <v>623</v>
      </c>
      <c r="F55" s="3" t="s">
        <v>584</v>
      </c>
      <c r="G55" s="97" t="s">
        <v>524</v>
      </c>
      <c r="H55" s="97" t="s">
        <v>524</v>
      </c>
      <c r="I55" s="97" t="s">
        <v>524</v>
      </c>
      <c r="J55" s="97" t="s">
        <v>524</v>
      </c>
      <c r="K55" s="97" t="s">
        <v>524</v>
      </c>
      <c r="L55" s="97" t="s">
        <v>524</v>
      </c>
      <c r="M55" s="97" t="s">
        <v>524</v>
      </c>
      <c r="N55" s="97" t="s">
        <v>524</v>
      </c>
      <c r="O55" s="110"/>
      <c r="P55" s="99"/>
      <c r="Q55" s="99"/>
      <c r="R55" s="99"/>
      <c r="S55" s="99"/>
      <c r="T55" s="99"/>
      <c r="U55" s="99"/>
      <c r="V55" s="99"/>
      <c r="W55" s="99"/>
      <c r="X55" s="99"/>
      <c r="Y55" s="99"/>
      <c r="Z55" s="99"/>
      <c r="AA55" s="99"/>
      <c r="AB55" s="99"/>
      <c r="AC55" s="99"/>
      <c r="AD55" s="99"/>
      <c r="AE55" s="99"/>
      <c r="AF55" s="99"/>
      <c r="AG55" s="99"/>
      <c r="AH55" s="99"/>
    </row>
    <row r="56" spans="3:34">
      <c r="E56" s="3" t="s">
        <v>624</v>
      </c>
      <c r="F56" s="3" t="s">
        <v>584</v>
      </c>
      <c r="G56" s="97" t="s">
        <v>524</v>
      </c>
      <c r="H56" s="97" t="s">
        <v>524</v>
      </c>
      <c r="I56" s="97" t="s">
        <v>524</v>
      </c>
      <c r="J56" s="97" t="s">
        <v>524</v>
      </c>
      <c r="K56" s="97" t="s">
        <v>524</v>
      </c>
      <c r="L56" s="97" t="s">
        <v>524</v>
      </c>
      <c r="M56" s="97" t="s">
        <v>524</v>
      </c>
      <c r="N56" s="97" t="s">
        <v>524</v>
      </c>
      <c r="O56" s="110"/>
      <c r="P56" s="99"/>
      <c r="Q56" s="99"/>
      <c r="R56" s="99"/>
      <c r="S56" s="99"/>
      <c r="T56" s="99"/>
      <c r="U56" s="99"/>
      <c r="V56" s="99"/>
      <c r="W56" s="99"/>
      <c r="X56" s="99"/>
      <c r="Y56" s="99"/>
      <c r="Z56" s="99"/>
      <c r="AA56" s="99"/>
      <c r="AB56" s="99"/>
      <c r="AC56" s="99"/>
      <c r="AD56" s="99"/>
      <c r="AE56" s="99"/>
      <c r="AF56" s="99"/>
      <c r="AG56" s="99"/>
      <c r="AH56" s="99"/>
    </row>
    <row r="57" spans="3:34">
      <c r="E57" s="3" t="s">
        <v>625</v>
      </c>
      <c r="F57" s="3" t="s">
        <v>584</v>
      </c>
      <c r="G57" s="97" t="s">
        <v>524</v>
      </c>
      <c r="H57" s="97" t="s">
        <v>524</v>
      </c>
      <c r="I57" s="97" t="s">
        <v>524</v>
      </c>
      <c r="J57" s="97" t="s">
        <v>524</v>
      </c>
      <c r="K57" s="97" t="s">
        <v>524</v>
      </c>
      <c r="L57" s="97" t="s">
        <v>524</v>
      </c>
      <c r="M57" s="97" t="s">
        <v>524</v>
      </c>
      <c r="N57" s="97" t="s">
        <v>524</v>
      </c>
      <c r="O57" s="110"/>
      <c r="P57" s="99"/>
      <c r="Q57" s="99"/>
      <c r="R57" s="99"/>
      <c r="S57" s="99"/>
      <c r="T57" s="99"/>
      <c r="U57" s="99"/>
      <c r="V57" s="99"/>
      <c r="W57" s="99"/>
      <c r="X57" s="99"/>
      <c r="Y57" s="99"/>
      <c r="Z57" s="99"/>
      <c r="AA57" s="99"/>
      <c r="AB57" s="99"/>
      <c r="AC57" s="99"/>
      <c r="AD57" s="99"/>
      <c r="AE57" s="99"/>
      <c r="AF57" s="99"/>
      <c r="AG57" s="99"/>
      <c r="AH57" s="99"/>
    </row>
    <row r="58" spans="3:34">
      <c r="E58" s="3" t="s">
        <v>626</v>
      </c>
      <c r="F58" s="3" t="s">
        <v>584</v>
      </c>
      <c r="G58" s="97" t="s">
        <v>524</v>
      </c>
      <c r="H58" s="97" t="s">
        <v>524</v>
      </c>
      <c r="I58" s="97" t="s">
        <v>524</v>
      </c>
      <c r="J58" s="97" t="s">
        <v>524</v>
      </c>
      <c r="K58" s="97" t="s">
        <v>524</v>
      </c>
      <c r="L58" s="97" t="s">
        <v>524</v>
      </c>
      <c r="M58" s="97" t="s">
        <v>524</v>
      </c>
      <c r="N58" s="97" t="s">
        <v>524</v>
      </c>
      <c r="O58" s="110"/>
      <c r="P58" s="99"/>
      <c r="Q58" s="99"/>
      <c r="R58" s="99"/>
      <c r="S58" s="99"/>
      <c r="T58" s="99"/>
      <c r="U58" s="99"/>
      <c r="V58" s="99"/>
      <c r="W58" s="99"/>
      <c r="X58" s="99"/>
      <c r="Y58" s="99"/>
      <c r="Z58" s="99"/>
      <c r="AA58" s="99"/>
      <c r="AB58" s="99"/>
      <c r="AC58" s="99"/>
      <c r="AD58" s="99"/>
      <c r="AE58" s="99"/>
      <c r="AF58" s="99"/>
      <c r="AG58" s="99"/>
      <c r="AH58" s="99"/>
    </row>
    <row r="59" spans="3:34">
      <c r="E59" s="3" t="s">
        <v>627</v>
      </c>
      <c r="F59" s="3" t="s">
        <v>584</v>
      </c>
      <c r="G59" s="97" t="s">
        <v>524</v>
      </c>
      <c r="H59" s="97" t="s">
        <v>524</v>
      </c>
      <c r="I59" s="97" t="s">
        <v>524</v>
      </c>
      <c r="J59" s="97" t="s">
        <v>524</v>
      </c>
      <c r="K59" s="97" t="s">
        <v>524</v>
      </c>
      <c r="L59" s="97" t="s">
        <v>524</v>
      </c>
      <c r="M59" s="97" t="s">
        <v>524</v>
      </c>
      <c r="N59" s="97" t="s">
        <v>524</v>
      </c>
      <c r="O59" s="110"/>
      <c r="P59" s="99"/>
      <c r="Q59" s="99"/>
      <c r="R59" s="99"/>
      <c r="S59" s="99"/>
      <c r="T59" s="99"/>
      <c r="U59" s="99"/>
      <c r="V59" s="99"/>
      <c r="W59" s="99"/>
      <c r="X59" s="99"/>
      <c r="Y59" s="99"/>
      <c r="Z59" s="99"/>
      <c r="AA59" s="99"/>
      <c r="AB59" s="99"/>
      <c r="AC59" s="99"/>
      <c r="AD59" s="99"/>
      <c r="AE59" s="99"/>
      <c r="AF59" s="99"/>
      <c r="AG59" s="99"/>
      <c r="AH59" s="99"/>
    </row>
    <row r="60" spans="3:34">
      <c r="C60" s="3" t="s">
        <v>86</v>
      </c>
      <c r="D60" s="3" t="s">
        <v>94</v>
      </c>
      <c r="E60" s="3" t="s">
        <v>95</v>
      </c>
      <c r="F60" s="3" t="s">
        <v>628</v>
      </c>
      <c r="G60" s="97" t="s">
        <v>524</v>
      </c>
      <c r="H60" s="97" t="s">
        <v>524</v>
      </c>
      <c r="I60" s="97" t="s">
        <v>524</v>
      </c>
      <c r="J60" s="97" t="s">
        <v>524</v>
      </c>
      <c r="K60" s="97" t="s">
        <v>524</v>
      </c>
      <c r="L60" s="97" t="s">
        <v>524</v>
      </c>
      <c r="M60" s="97" t="s">
        <v>524</v>
      </c>
      <c r="N60" s="97" t="s">
        <v>524</v>
      </c>
      <c r="O60" s="110">
        <v>1324</v>
      </c>
      <c r="P60" s="99"/>
      <c r="Q60" s="99"/>
      <c r="R60" s="99"/>
      <c r="S60" s="99"/>
      <c r="T60" s="99"/>
      <c r="U60" s="99"/>
      <c r="V60" s="99"/>
      <c r="W60" s="99"/>
      <c r="X60" s="99"/>
      <c r="Y60" s="99"/>
      <c r="Z60" s="99"/>
      <c r="AA60" s="99"/>
      <c r="AB60" s="99"/>
      <c r="AC60" s="99"/>
      <c r="AD60" s="99"/>
      <c r="AE60" s="99"/>
      <c r="AF60" s="99"/>
      <c r="AG60" s="99"/>
      <c r="AH60" s="99"/>
    </row>
    <row r="61" spans="3:34">
      <c r="C61" s="3" t="s">
        <v>86</v>
      </c>
      <c r="D61" s="3" t="s">
        <v>96</v>
      </c>
      <c r="E61" s="3" t="s">
        <v>97</v>
      </c>
      <c r="F61" s="3" t="s">
        <v>628</v>
      </c>
      <c r="G61" s="97" t="s">
        <v>524</v>
      </c>
      <c r="H61" s="97" t="s">
        <v>524</v>
      </c>
      <c r="I61" s="97" t="s">
        <v>524</v>
      </c>
      <c r="J61" s="97" t="s">
        <v>524</v>
      </c>
      <c r="K61" s="97" t="s">
        <v>524</v>
      </c>
      <c r="L61" s="97" t="s">
        <v>524</v>
      </c>
      <c r="M61" s="97" t="s">
        <v>524</v>
      </c>
      <c r="N61" s="97" t="s">
        <v>524</v>
      </c>
      <c r="O61" s="110">
        <v>1387.9305601000001</v>
      </c>
      <c r="P61" s="99"/>
      <c r="Q61" s="99"/>
      <c r="R61" s="99"/>
      <c r="S61" s="99"/>
      <c r="T61" s="99"/>
      <c r="U61" s="99"/>
      <c r="V61" s="99"/>
      <c r="W61" s="99"/>
      <c r="X61" s="99"/>
      <c r="Y61" s="99"/>
      <c r="Z61" s="99"/>
      <c r="AA61" s="99"/>
      <c r="AB61" s="99"/>
      <c r="AC61" s="99"/>
      <c r="AD61" s="99"/>
      <c r="AE61" s="99"/>
      <c r="AF61" s="99"/>
      <c r="AG61" s="99"/>
      <c r="AH61" s="99"/>
    </row>
    <row r="62" spans="3:34">
      <c r="C62" s="3" t="s">
        <v>86</v>
      </c>
      <c r="D62" s="3" t="s">
        <v>98</v>
      </c>
      <c r="E62" s="3" t="s">
        <v>99</v>
      </c>
      <c r="F62" s="3" t="s">
        <v>628</v>
      </c>
      <c r="G62" s="97" t="s">
        <v>524</v>
      </c>
      <c r="H62" s="97" t="s">
        <v>524</v>
      </c>
      <c r="I62" s="97" t="s">
        <v>524</v>
      </c>
      <c r="J62" s="97" t="s">
        <v>524</v>
      </c>
      <c r="K62" s="97" t="s">
        <v>524</v>
      </c>
      <c r="L62" s="97" t="s">
        <v>524</v>
      </c>
      <c r="M62" s="97" t="s">
        <v>524</v>
      </c>
      <c r="N62" s="97" t="s">
        <v>524</v>
      </c>
      <c r="O62" s="110">
        <v>1183.2719299</v>
      </c>
      <c r="P62" s="99"/>
      <c r="Q62" s="99"/>
      <c r="R62" s="99"/>
      <c r="S62" s="99"/>
      <c r="T62" s="99"/>
      <c r="U62" s="99"/>
      <c r="V62" s="99"/>
      <c r="W62" s="99"/>
      <c r="X62" s="99"/>
      <c r="Y62" s="99"/>
      <c r="Z62" s="99"/>
      <c r="AA62" s="99"/>
      <c r="AB62" s="99"/>
      <c r="AC62" s="99"/>
      <c r="AD62" s="99"/>
      <c r="AE62" s="99"/>
      <c r="AF62" s="99"/>
      <c r="AG62" s="99"/>
      <c r="AH62" s="99"/>
    </row>
    <row r="63" spans="3:34">
      <c r="C63" s="3" t="s">
        <v>86</v>
      </c>
      <c r="D63" s="3" t="s">
        <v>100</v>
      </c>
      <c r="E63" s="3" t="s">
        <v>101</v>
      </c>
      <c r="F63" s="3" t="s">
        <v>628</v>
      </c>
      <c r="G63" s="97" t="s">
        <v>524</v>
      </c>
      <c r="H63" s="97" t="s">
        <v>524</v>
      </c>
      <c r="I63" s="97" t="s">
        <v>524</v>
      </c>
      <c r="J63" s="97" t="s">
        <v>524</v>
      </c>
      <c r="K63" s="97" t="s">
        <v>524</v>
      </c>
      <c r="L63" s="97" t="s">
        <v>524</v>
      </c>
      <c r="M63" s="97" t="s">
        <v>524</v>
      </c>
      <c r="N63" s="97" t="s">
        <v>524</v>
      </c>
      <c r="O63" s="110">
        <v>1800</v>
      </c>
      <c r="P63" s="99"/>
      <c r="Q63" s="99"/>
      <c r="R63" s="99"/>
      <c r="S63" s="99"/>
      <c r="T63" s="99"/>
      <c r="U63" s="99"/>
      <c r="V63" s="99"/>
      <c r="W63" s="99"/>
      <c r="X63" s="99"/>
      <c r="Y63" s="99"/>
      <c r="Z63" s="99"/>
      <c r="AA63" s="99"/>
      <c r="AB63" s="99"/>
      <c r="AC63" s="99"/>
      <c r="AD63" s="99"/>
      <c r="AE63" s="99"/>
      <c r="AF63" s="99"/>
      <c r="AG63" s="99"/>
      <c r="AH63" s="99"/>
    </row>
    <row r="64" spans="3:34">
      <c r="C64" s="3" t="s">
        <v>86</v>
      </c>
      <c r="D64" s="3" t="s">
        <v>102</v>
      </c>
      <c r="E64" s="3" t="s">
        <v>103</v>
      </c>
      <c r="F64" s="3" t="s">
        <v>628</v>
      </c>
      <c r="G64" s="97" t="s">
        <v>524</v>
      </c>
      <c r="H64" s="97" t="s">
        <v>524</v>
      </c>
      <c r="I64" s="97" t="s">
        <v>524</v>
      </c>
      <c r="J64" s="97" t="s">
        <v>524</v>
      </c>
      <c r="K64" s="97" t="s">
        <v>524</v>
      </c>
      <c r="L64" s="97" t="s">
        <v>524</v>
      </c>
      <c r="M64" s="97" t="s">
        <v>524</v>
      </c>
      <c r="N64" s="97" t="s">
        <v>524</v>
      </c>
      <c r="O64" s="110">
        <v>2195</v>
      </c>
      <c r="P64" s="99"/>
      <c r="Q64" s="99"/>
      <c r="R64" s="99"/>
      <c r="S64" s="99"/>
      <c r="T64" s="99"/>
      <c r="U64" s="99"/>
      <c r="V64" s="99"/>
      <c r="W64" s="99"/>
      <c r="X64" s="99"/>
      <c r="Y64" s="99"/>
      <c r="Z64" s="99"/>
      <c r="AA64" s="99"/>
      <c r="AB64" s="99"/>
      <c r="AC64" s="99"/>
      <c r="AD64" s="99"/>
      <c r="AE64" s="99"/>
      <c r="AF64" s="99"/>
      <c r="AG64" s="99"/>
      <c r="AH64" s="99"/>
    </row>
    <row r="65" spans="3:34">
      <c r="C65" s="3" t="s">
        <v>86</v>
      </c>
      <c r="D65" s="3" t="s">
        <v>104</v>
      </c>
      <c r="E65" s="3" t="s">
        <v>105</v>
      </c>
      <c r="F65" s="3" t="s">
        <v>628</v>
      </c>
      <c r="G65" s="97" t="s">
        <v>524</v>
      </c>
      <c r="H65" s="97" t="s">
        <v>524</v>
      </c>
      <c r="I65" s="97" t="s">
        <v>524</v>
      </c>
      <c r="J65" s="97" t="s">
        <v>524</v>
      </c>
      <c r="K65" s="97" t="s">
        <v>524</v>
      </c>
      <c r="L65" s="97" t="s">
        <v>524</v>
      </c>
      <c r="M65" s="97" t="s">
        <v>524</v>
      </c>
      <c r="N65" s="97" t="s">
        <v>524</v>
      </c>
      <c r="O65" s="110">
        <v>3964</v>
      </c>
      <c r="P65" s="99"/>
      <c r="Q65" s="99"/>
      <c r="R65" s="99"/>
      <c r="S65" s="99"/>
      <c r="T65" s="99"/>
      <c r="U65" s="99"/>
      <c r="V65" s="99"/>
      <c r="W65" s="99"/>
      <c r="X65" s="99"/>
      <c r="Y65" s="99"/>
      <c r="Z65" s="99"/>
      <c r="AA65" s="99"/>
      <c r="AB65" s="99"/>
      <c r="AC65" s="99"/>
      <c r="AD65" s="99"/>
      <c r="AE65" s="99"/>
      <c r="AF65" s="99"/>
      <c r="AG65" s="99"/>
      <c r="AH65" s="99"/>
    </row>
    <row r="66" spans="3:34">
      <c r="C66" s="3" t="s">
        <v>86</v>
      </c>
      <c r="D66" s="3" t="s">
        <v>106</v>
      </c>
      <c r="E66" s="3" t="s">
        <v>107</v>
      </c>
      <c r="F66" s="3" t="s">
        <v>628</v>
      </c>
      <c r="G66" s="97" t="s">
        <v>524</v>
      </c>
      <c r="H66" s="97" t="s">
        <v>524</v>
      </c>
      <c r="I66" s="97" t="s">
        <v>524</v>
      </c>
      <c r="J66" s="97" t="s">
        <v>524</v>
      </c>
      <c r="K66" s="97" t="s">
        <v>524</v>
      </c>
      <c r="L66" s="97" t="s">
        <v>524</v>
      </c>
      <c r="M66" s="97" t="s">
        <v>524</v>
      </c>
      <c r="N66" s="97" t="s">
        <v>524</v>
      </c>
      <c r="O66" s="110">
        <v>1564</v>
      </c>
      <c r="P66" s="99"/>
      <c r="Q66" s="99"/>
      <c r="R66" s="99"/>
      <c r="S66" s="99"/>
      <c r="T66" s="99"/>
      <c r="U66" s="99"/>
      <c r="V66" s="99"/>
      <c r="W66" s="99"/>
      <c r="X66" s="99"/>
      <c r="Y66" s="99"/>
      <c r="Z66" s="99"/>
      <c r="AA66" s="99"/>
      <c r="AB66" s="99"/>
      <c r="AC66" s="99"/>
      <c r="AD66" s="99"/>
      <c r="AE66" s="99"/>
      <c r="AF66" s="99"/>
      <c r="AG66" s="99"/>
      <c r="AH66" s="99"/>
    </row>
    <row r="67" spans="3:34">
      <c r="C67" s="3" t="s">
        <v>86</v>
      </c>
      <c r="D67" s="3" t="s">
        <v>108</v>
      </c>
      <c r="E67" s="3" t="s">
        <v>109</v>
      </c>
      <c r="F67" s="3" t="s">
        <v>628</v>
      </c>
      <c r="G67" s="97" t="s">
        <v>524</v>
      </c>
      <c r="H67" s="97" t="s">
        <v>524</v>
      </c>
      <c r="I67" s="97" t="s">
        <v>524</v>
      </c>
      <c r="J67" s="97" t="s">
        <v>524</v>
      </c>
      <c r="K67" s="97" t="s">
        <v>524</v>
      </c>
      <c r="L67" s="97" t="s">
        <v>524</v>
      </c>
      <c r="M67" s="97" t="s">
        <v>524</v>
      </c>
      <c r="N67" s="97" t="s">
        <v>524</v>
      </c>
      <c r="O67" s="110">
        <v>4149</v>
      </c>
      <c r="P67" s="99"/>
      <c r="Q67" s="99"/>
      <c r="R67" s="99"/>
      <c r="S67" s="99"/>
      <c r="T67" s="99"/>
      <c r="U67" s="99"/>
      <c r="V67" s="99"/>
      <c r="W67" s="99"/>
      <c r="X67" s="99"/>
      <c r="Y67" s="99"/>
      <c r="Z67" s="99"/>
      <c r="AA67" s="99"/>
      <c r="AB67" s="99"/>
      <c r="AC67" s="99"/>
      <c r="AD67" s="99"/>
      <c r="AE67" s="99"/>
      <c r="AF67" s="99"/>
      <c r="AG67" s="99"/>
      <c r="AH67" s="99"/>
    </row>
    <row r="68" spans="3:34">
      <c r="C68" s="3" t="s">
        <v>86</v>
      </c>
      <c r="D68" s="3" t="s">
        <v>110</v>
      </c>
      <c r="E68" s="3" t="s">
        <v>111</v>
      </c>
      <c r="F68" s="3" t="s">
        <v>628</v>
      </c>
      <c r="G68" s="97" t="s">
        <v>524</v>
      </c>
      <c r="H68" s="97" t="s">
        <v>524</v>
      </c>
      <c r="I68" s="97" t="s">
        <v>524</v>
      </c>
      <c r="J68" s="97" t="s">
        <v>524</v>
      </c>
      <c r="K68" s="97" t="s">
        <v>524</v>
      </c>
      <c r="L68" s="97" t="s">
        <v>524</v>
      </c>
      <c r="M68" s="97" t="s">
        <v>524</v>
      </c>
      <c r="N68" s="97" t="s">
        <v>524</v>
      </c>
      <c r="O68" s="110">
        <v>6277</v>
      </c>
      <c r="P68" s="99"/>
      <c r="Q68" s="99"/>
      <c r="R68" s="99"/>
      <c r="S68" s="99"/>
      <c r="T68" s="99"/>
      <c r="U68" s="99"/>
      <c r="V68" s="99"/>
      <c r="W68" s="99"/>
      <c r="X68" s="99"/>
      <c r="Y68" s="99"/>
      <c r="Z68" s="99"/>
      <c r="AA68" s="99"/>
      <c r="AB68" s="99"/>
      <c r="AC68" s="99"/>
      <c r="AD68" s="99"/>
      <c r="AE68" s="99"/>
      <c r="AF68" s="99"/>
      <c r="AG68" s="99"/>
      <c r="AH68" s="99"/>
    </row>
    <row r="69" spans="3:34">
      <c r="C69" s="3" t="s">
        <v>86</v>
      </c>
      <c r="D69" s="3" t="s">
        <v>112</v>
      </c>
      <c r="E69" s="3" t="s">
        <v>113</v>
      </c>
      <c r="F69" s="3" t="s">
        <v>628</v>
      </c>
      <c r="G69" s="97" t="s">
        <v>524</v>
      </c>
      <c r="H69" s="97" t="s">
        <v>524</v>
      </c>
      <c r="I69" s="97" t="s">
        <v>524</v>
      </c>
      <c r="J69" s="97" t="s">
        <v>524</v>
      </c>
      <c r="K69" s="97" t="s">
        <v>524</v>
      </c>
      <c r="L69" s="97" t="s">
        <v>524</v>
      </c>
      <c r="M69" s="97" t="s">
        <v>524</v>
      </c>
      <c r="N69" s="97" t="s">
        <v>524</v>
      </c>
      <c r="O69" s="110">
        <v>2897</v>
      </c>
      <c r="P69" s="99"/>
      <c r="Q69" s="99"/>
      <c r="R69" s="99"/>
      <c r="S69" s="99"/>
      <c r="T69" s="99"/>
      <c r="U69" s="99"/>
      <c r="V69" s="99"/>
      <c r="W69" s="99"/>
      <c r="X69" s="99"/>
      <c r="Y69" s="99"/>
      <c r="Z69" s="99"/>
      <c r="AA69" s="99"/>
      <c r="AB69" s="99"/>
      <c r="AC69" s="99"/>
      <c r="AD69" s="99"/>
      <c r="AE69" s="99"/>
      <c r="AF69" s="99"/>
      <c r="AG69" s="99"/>
      <c r="AH69" s="99"/>
    </row>
    <row r="70" spans="3:34">
      <c r="C70" s="3" t="s">
        <v>86</v>
      </c>
      <c r="D70" s="3" t="s">
        <v>114</v>
      </c>
      <c r="E70" s="3" t="s">
        <v>115</v>
      </c>
      <c r="F70" s="3" t="s">
        <v>628</v>
      </c>
      <c r="G70" s="97" t="s">
        <v>524</v>
      </c>
      <c r="H70" s="97" t="s">
        <v>524</v>
      </c>
      <c r="I70" s="97" t="s">
        <v>524</v>
      </c>
      <c r="J70" s="97" t="s">
        <v>524</v>
      </c>
      <c r="K70" s="97" t="s">
        <v>524</v>
      </c>
      <c r="L70" s="97" t="s">
        <v>524</v>
      </c>
      <c r="M70" s="97" t="s">
        <v>524</v>
      </c>
      <c r="N70" s="97" t="s">
        <v>524</v>
      </c>
      <c r="O70" s="110">
        <v>4644.6805949999998</v>
      </c>
      <c r="P70" s="99"/>
      <c r="Q70" s="99"/>
      <c r="R70" s="99"/>
      <c r="S70" s="99"/>
      <c r="T70" s="99"/>
      <c r="U70" s="99"/>
      <c r="V70" s="99"/>
      <c r="W70" s="99"/>
      <c r="X70" s="99"/>
      <c r="Y70" s="99"/>
      <c r="Z70" s="99"/>
      <c r="AA70" s="99"/>
      <c r="AB70" s="99"/>
      <c r="AC70" s="99"/>
      <c r="AD70" s="99"/>
      <c r="AE70" s="99"/>
      <c r="AF70" s="99"/>
      <c r="AG70" s="99"/>
      <c r="AH70" s="99"/>
    </row>
    <row r="71" spans="3:34">
      <c r="C71" s="3" t="s">
        <v>86</v>
      </c>
      <c r="D71" s="3" t="s">
        <v>116</v>
      </c>
      <c r="E71" s="3" t="s">
        <v>117</v>
      </c>
      <c r="F71" s="3" t="s">
        <v>628</v>
      </c>
      <c r="G71" s="97" t="s">
        <v>524</v>
      </c>
      <c r="H71" s="97" t="s">
        <v>524</v>
      </c>
      <c r="I71" s="97" t="s">
        <v>524</v>
      </c>
      <c r="J71" s="97" t="s">
        <v>524</v>
      </c>
      <c r="K71" s="97" t="s">
        <v>524</v>
      </c>
      <c r="L71" s="97" t="s">
        <v>524</v>
      </c>
      <c r="M71" s="97" t="s">
        <v>524</v>
      </c>
      <c r="N71" s="97" t="s">
        <v>524</v>
      </c>
      <c r="O71" s="110">
        <v>3029</v>
      </c>
      <c r="P71" s="99"/>
      <c r="Q71" s="99"/>
      <c r="R71" s="99"/>
      <c r="S71" s="99"/>
      <c r="T71" s="99"/>
      <c r="U71" s="99"/>
      <c r="V71" s="99"/>
      <c r="W71" s="99"/>
      <c r="X71" s="99"/>
      <c r="Y71" s="99"/>
      <c r="Z71" s="99"/>
      <c r="AA71" s="99"/>
      <c r="AB71" s="99"/>
      <c r="AC71" s="99"/>
      <c r="AD71" s="99"/>
      <c r="AE71" s="99"/>
      <c r="AF71" s="99"/>
      <c r="AG71" s="99"/>
      <c r="AH71" s="99"/>
    </row>
    <row r="72" spans="3:34">
      <c r="C72" s="3" t="s">
        <v>86</v>
      </c>
      <c r="D72" s="3" t="s">
        <v>118</v>
      </c>
      <c r="E72" s="3" t="s">
        <v>119</v>
      </c>
      <c r="F72" s="3" t="s">
        <v>628</v>
      </c>
      <c r="G72" s="97" t="s">
        <v>524</v>
      </c>
      <c r="H72" s="97" t="s">
        <v>524</v>
      </c>
      <c r="I72" s="97" t="s">
        <v>524</v>
      </c>
      <c r="J72" s="97" t="s">
        <v>524</v>
      </c>
      <c r="K72" s="97" t="s">
        <v>524</v>
      </c>
      <c r="L72" s="97" t="s">
        <v>524</v>
      </c>
      <c r="M72" s="97" t="s">
        <v>524</v>
      </c>
      <c r="N72" s="97" t="s">
        <v>524</v>
      </c>
      <c r="O72" s="110">
        <v>1921</v>
      </c>
      <c r="P72" s="99"/>
      <c r="Q72" s="99"/>
      <c r="R72" s="99"/>
      <c r="S72" s="99"/>
      <c r="T72" s="99"/>
      <c r="U72" s="99"/>
      <c r="V72" s="99"/>
      <c r="W72" s="99"/>
      <c r="X72" s="99"/>
      <c r="Y72" s="99"/>
      <c r="Z72" s="99"/>
      <c r="AA72" s="99"/>
      <c r="AB72" s="99"/>
      <c r="AC72" s="99"/>
      <c r="AD72" s="99"/>
      <c r="AE72" s="99"/>
      <c r="AF72" s="99"/>
      <c r="AG72" s="99"/>
      <c r="AH72" s="99"/>
    </row>
    <row r="73" spans="3:34">
      <c r="C73" s="3" t="s">
        <v>86</v>
      </c>
      <c r="D73" s="3" t="s">
        <v>120</v>
      </c>
      <c r="E73" s="3" t="s">
        <v>121</v>
      </c>
      <c r="F73" s="3" t="s">
        <v>628</v>
      </c>
      <c r="G73" s="97" t="s">
        <v>524</v>
      </c>
      <c r="H73" s="97" t="s">
        <v>524</v>
      </c>
      <c r="I73" s="97" t="s">
        <v>524</v>
      </c>
      <c r="J73" s="97" t="s">
        <v>524</v>
      </c>
      <c r="K73" s="97" t="s">
        <v>524</v>
      </c>
      <c r="L73" s="97" t="s">
        <v>524</v>
      </c>
      <c r="M73" s="97" t="s">
        <v>524</v>
      </c>
      <c r="N73" s="97" t="s">
        <v>524</v>
      </c>
      <c r="O73" s="110">
        <v>2768</v>
      </c>
      <c r="P73" s="99"/>
      <c r="Q73" s="99"/>
      <c r="R73" s="99"/>
      <c r="S73" s="99"/>
      <c r="T73" s="99"/>
      <c r="U73" s="99"/>
      <c r="V73" s="99"/>
      <c r="W73" s="99"/>
      <c r="X73" s="99"/>
      <c r="Y73" s="99"/>
      <c r="Z73" s="99"/>
      <c r="AA73" s="99"/>
      <c r="AB73" s="99"/>
      <c r="AC73" s="99"/>
      <c r="AD73" s="99"/>
      <c r="AE73" s="99"/>
      <c r="AF73" s="99"/>
      <c r="AG73" s="99"/>
      <c r="AH73" s="99"/>
    </row>
    <row r="74" spans="3:34">
      <c r="C74" s="3" t="s">
        <v>86</v>
      </c>
      <c r="D74" s="3" t="s">
        <v>122</v>
      </c>
      <c r="E74" s="3" t="s">
        <v>123</v>
      </c>
      <c r="F74" s="3" t="s">
        <v>628</v>
      </c>
      <c r="G74" s="97" t="s">
        <v>524</v>
      </c>
      <c r="H74" s="97" t="s">
        <v>524</v>
      </c>
      <c r="I74" s="97" t="s">
        <v>524</v>
      </c>
      <c r="J74" s="97" t="s">
        <v>524</v>
      </c>
      <c r="K74" s="97" t="s">
        <v>524</v>
      </c>
      <c r="L74" s="97" t="s">
        <v>524</v>
      </c>
      <c r="M74" s="97" t="s">
        <v>524</v>
      </c>
      <c r="N74" s="97" t="s">
        <v>524</v>
      </c>
      <c r="O74" s="110">
        <v>3291</v>
      </c>
      <c r="P74" s="99"/>
      <c r="Q74" s="99"/>
      <c r="R74" s="99"/>
      <c r="S74" s="99"/>
      <c r="T74" s="99"/>
      <c r="U74" s="99"/>
      <c r="V74" s="99"/>
      <c r="W74" s="99"/>
      <c r="X74" s="99"/>
      <c r="Y74" s="99"/>
      <c r="Z74" s="99"/>
      <c r="AA74" s="99"/>
      <c r="AB74" s="99"/>
      <c r="AC74" s="99"/>
      <c r="AD74" s="99"/>
      <c r="AE74" s="99"/>
      <c r="AF74" s="99"/>
      <c r="AG74" s="99"/>
      <c r="AH74" s="99"/>
    </row>
    <row r="75" spans="3:34">
      <c r="C75" s="3" t="s">
        <v>86</v>
      </c>
      <c r="D75" s="3" t="s">
        <v>124</v>
      </c>
      <c r="E75" s="3" t="s">
        <v>125</v>
      </c>
      <c r="F75" s="3" t="s">
        <v>628</v>
      </c>
      <c r="G75" s="97" t="s">
        <v>524</v>
      </c>
      <c r="H75" s="97" t="s">
        <v>524</v>
      </c>
      <c r="I75" s="97" t="s">
        <v>524</v>
      </c>
      <c r="J75" s="97" t="s">
        <v>524</v>
      </c>
      <c r="K75" s="97" t="s">
        <v>524</v>
      </c>
      <c r="L75" s="97" t="s">
        <v>524</v>
      </c>
      <c r="M75" s="97" t="s">
        <v>524</v>
      </c>
      <c r="N75" s="97" t="s">
        <v>524</v>
      </c>
      <c r="O75" s="110">
        <v>2459.3919999999998</v>
      </c>
      <c r="P75" s="99"/>
      <c r="Q75" s="99"/>
      <c r="R75" s="99"/>
      <c r="S75" s="99"/>
      <c r="T75" s="99"/>
      <c r="U75" s="99"/>
      <c r="V75" s="99"/>
      <c r="W75" s="99"/>
      <c r="X75" s="99"/>
      <c r="Y75" s="99"/>
      <c r="Z75" s="99"/>
      <c r="AA75" s="99"/>
      <c r="AB75" s="99"/>
      <c r="AC75" s="99"/>
      <c r="AD75" s="99"/>
      <c r="AE75" s="99"/>
      <c r="AF75" s="99"/>
      <c r="AG75" s="99"/>
      <c r="AH75" s="99"/>
    </row>
    <row r="76" spans="3:34">
      <c r="C76" s="3" t="s">
        <v>86</v>
      </c>
      <c r="D76" s="3" t="s">
        <v>126</v>
      </c>
      <c r="E76" s="3" t="s">
        <v>127</v>
      </c>
      <c r="F76" s="3" t="s">
        <v>628</v>
      </c>
      <c r="G76" s="97" t="s">
        <v>524</v>
      </c>
      <c r="H76" s="97" t="s">
        <v>524</v>
      </c>
      <c r="I76" s="97" t="s">
        <v>524</v>
      </c>
      <c r="J76" s="97" t="s">
        <v>524</v>
      </c>
      <c r="K76" s="97" t="s">
        <v>524</v>
      </c>
      <c r="L76" s="97" t="s">
        <v>524</v>
      </c>
      <c r="M76" s="97" t="s">
        <v>524</v>
      </c>
      <c r="N76" s="97" t="s">
        <v>524</v>
      </c>
      <c r="O76" s="110">
        <v>2394</v>
      </c>
      <c r="P76" s="99"/>
      <c r="Q76" s="99"/>
      <c r="R76" s="99"/>
      <c r="S76" s="99"/>
      <c r="T76" s="99"/>
      <c r="U76" s="99"/>
      <c r="V76" s="99"/>
      <c r="W76" s="99"/>
      <c r="X76" s="99"/>
      <c r="Y76" s="99"/>
      <c r="Z76" s="99"/>
      <c r="AA76" s="99"/>
      <c r="AB76" s="99"/>
      <c r="AC76" s="99"/>
      <c r="AD76" s="99"/>
      <c r="AE76" s="99"/>
      <c r="AF76" s="99"/>
      <c r="AG76" s="99"/>
      <c r="AH76" s="99"/>
    </row>
    <row r="77" spans="3:34">
      <c r="C77" s="3" t="s">
        <v>86</v>
      </c>
      <c r="D77" s="3" t="s">
        <v>128</v>
      </c>
      <c r="E77" s="3" t="s">
        <v>129</v>
      </c>
      <c r="F77" s="3" t="s">
        <v>628</v>
      </c>
      <c r="G77" s="97" t="s">
        <v>524</v>
      </c>
      <c r="H77" s="97" t="s">
        <v>524</v>
      </c>
      <c r="I77" s="97" t="s">
        <v>524</v>
      </c>
      <c r="J77" s="97" t="s">
        <v>524</v>
      </c>
      <c r="K77" s="97" t="s">
        <v>524</v>
      </c>
      <c r="L77" s="97" t="s">
        <v>524</v>
      </c>
      <c r="M77" s="97" t="s">
        <v>524</v>
      </c>
      <c r="N77" s="97" t="s">
        <v>524</v>
      </c>
      <c r="O77" s="110">
        <v>2779.6966900000002</v>
      </c>
      <c r="P77" s="99"/>
      <c r="Q77" s="99"/>
      <c r="R77" s="99"/>
      <c r="S77" s="99"/>
      <c r="T77" s="99"/>
      <c r="U77" s="99"/>
      <c r="V77" s="99"/>
      <c r="W77" s="99"/>
      <c r="X77" s="99"/>
      <c r="Y77" s="99"/>
      <c r="Z77" s="99"/>
      <c r="AA77" s="99"/>
      <c r="AB77" s="99"/>
      <c r="AC77" s="99"/>
      <c r="AD77" s="99"/>
      <c r="AE77" s="99"/>
      <c r="AF77" s="99"/>
      <c r="AG77" s="99"/>
      <c r="AH77" s="99"/>
    </row>
    <row r="78" spans="3:34">
      <c r="C78" s="3" t="s">
        <v>86</v>
      </c>
      <c r="D78" s="3" t="s">
        <v>130</v>
      </c>
      <c r="E78" s="3" t="s">
        <v>131</v>
      </c>
      <c r="F78" s="3" t="s">
        <v>628</v>
      </c>
      <c r="G78" s="97" t="s">
        <v>524</v>
      </c>
      <c r="H78" s="97" t="s">
        <v>524</v>
      </c>
      <c r="I78" s="97" t="s">
        <v>524</v>
      </c>
      <c r="J78" s="97" t="s">
        <v>524</v>
      </c>
      <c r="K78" s="97" t="s">
        <v>524</v>
      </c>
      <c r="L78" s="97" t="s">
        <v>524</v>
      </c>
      <c r="M78" s="97" t="s">
        <v>524</v>
      </c>
      <c r="N78" s="97" t="s">
        <v>524</v>
      </c>
      <c r="O78" s="110">
        <v>2634.25</v>
      </c>
      <c r="P78" s="99"/>
      <c r="Q78" s="99"/>
      <c r="R78" s="99"/>
      <c r="S78" s="99"/>
      <c r="T78" s="99"/>
      <c r="U78" s="99"/>
      <c r="V78" s="99"/>
      <c r="W78" s="99"/>
      <c r="X78" s="99"/>
      <c r="Y78" s="99"/>
      <c r="Z78" s="99"/>
      <c r="AA78" s="99"/>
      <c r="AB78" s="99"/>
      <c r="AC78" s="99"/>
      <c r="AD78" s="99"/>
      <c r="AE78" s="99"/>
      <c r="AF78" s="99"/>
      <c r="AG78" s="99"/>
      <c r="AH78" s="99"/>
    </row>
    <row r="79" spans="3:34">
      <c r="C79" s="3" t="s">
        <v>86</v>
      </c>
      <c r="D79" s="3" t="s">
        <v>132</v>
      </c>
      <c r="E79" s="3" t="s">
        <v>133</v>
      </c>
      <c r="F79" s="3" t="s">
        <v>628</v>
      </c>
      <c r="G79" s="97" t="s">
        <v>524</v>
      </c>
      <c r="H79" s="97" t="s">
        <v>524</v>
      </c>
      <c r="I79" s="97" t="s">
        <v>524</v>
      </c>
      <c r="J79" s="97" t="s">
        <v>524</v>
      </c>
      <c r="K79" s="97" t="s">
        <v>524</v>
      </c>
      <c r="L79" s="97" t="s">
        <v>524</v>
      </c>
      <c r="M79" s="97" t="s">
        <v>524</v>
      </c>
      <c r="N79" s="97" t="s">
        <v>524</v>
      </c>
      <c r="O79" s="110">
        <v>673</v>
      </c>
      <c r="P79" s="99"/>
      <c r="Q79" s="99"/>
      <c r="R79" s="99"/>
      <c r="S79" s="99"/>
      <c r="T79" s="99"/>
      <c r="U79" s="99"/>
      <c r="V79" s="99"/>
      <c r="W79" s="99"/>
      <c r="X79" s="99"/>
      <c r="Y79" s="99"/>
      <c r="Z79" s="99"/>
      <c r="AA79" s="99"/>
      <c r="AB79" s="99"/>
      <c r="AC79" s="99"/>
      <c r="AD79" s="99"/>
      <c r="AE79" s="99"/>
      <c r="AF79" s="99"/>
      <c r="AG79" s="99"/>
      <c r="AH79" s="99"/>
    </row>
    <row r="80" spans="3:34">
      <c r="C80" s="3" t="s">
        <v>86</v>
      </c>
      <c r="D80" s="3" t="s">
        <v>134</v>
      </c>
      <c r="E80" s="3" t="s">
        <v>135</v>
      </c>
      <c r="F80" s="3" t="s">
        <v>628</v>
      </c>
      <c r="G80" s="97" t="s">
        <v>524</v>
      </c>
      <c r="H80" s="97" t="s">
        <v>524</v>
      </c>
      <c r="I80" s="97" t="s">
        <v>524</v>
      </c>
      <c r="J80" s="97" t="s">
        <v>524</v>
      </c>
      <c r="K80" s="97" t="s">
        <v>524</v>
      </c>
      <c r="L80" s="97" t="s">
        <v>524</v>
      </c>
      <c r="M80" s="97" t="s">
        <v>524</v>
      </c>
      <c r="N80" s="97" t="s">
        <v>524</v>
      </c>
      <c r="O80" s="110">
        <v>482</v>
      </c>
      <c r="P80" s="99"/>
      <c r="Q80" s="99"/>
      <c r="R80" s="99"/>
      <c r="S80" s="99"/>
      <c r="T80" s="99"/>
      <c r="U80" s="99"/>
      <c r="V80" s="99"/>
      <c r="W80" s="99"/>
      <c r="X80" s="99"/>
      <c r="Y80" s="99"/>
      <c r="Z80" s="99"/>
      <c r="AA80" s="99"/>
      <c r="AB80" s="99"/>
      <c r="AC80" s="99"/>
      <c r="AD80" s="99"/>
      <c r="AE80" s="99"/>
      <c r="AF80" s="99"/>
      <c r="AG80" s="99"/>
      <c r="AH80" s="99"/>
    </row>
    <row r="81" spans="3:34">
      <c r="C81" s="3" t="s">
        <v>86</v>
      </c>
      <c r="D81" s="3" t="s">
        <v>136</v>
      </c>
      <c r="E81" s="3" t="s">
        <v>137</v>
      </c>
      <c r="F81" s="3" t="s">
        <v>628</v>
      </c>
      <c r="G81" s="97" t="s">
        <v>524</v>
      </c>
      <c r="H81" s="97" t="s">
        <v>524</v>
      </c>
      <c r="I81" s="97" t="s">
        <v>524</v>
      </c>
      <c r="J81" s="97" t="s">
        <v>524</v>
      </c>
      <c r="K81" s="97" t="s">
        <v>524</v>
      </c>
      <c r="L81" s="97" t="s">
        <v>524</v>
      </c>
      <c r="M81" s="97" t="s">
        <v>524</v>
      </c>
      <c r="N81" s="97" t="s">
        <v>524</v>
      </c>
      <c r="O81" s="110">
        <v>2544</v>
      </c>
      <c r="P81" s="99"/>
      <c r="Q81" s="99"/>
      <c r="R81" s="99"/>
      <c r="S81" s="99"/>
      <c r="T81" s="99"/>
      <c r="U81" s="99"/>
      <c r="V81" s="99"/>
      <c r="W81" s="99"/>
      <c r="X81" s="99"/>
      <c r="Y81" s="99"/>
      <c r="Z81" s="99"/>
      <c r="AA81" s="99"/>
      <c r="AB81" s="99"/>
      <c r="AC81" s="99"/>
      <c r="AD81" s="99"/>
      <c r="AE81" s="99"/>
      <c r="AF81" s="99"/>
      <c r="AG81" s="99"/>
      <c r="AH81" s="99"/>
    </row>
    <row r="82" spans="3:34">
      <c r="C82" s="3" t="s">
        <v>86</v>
      </c>
      <c r="D82" s="3" t="s">
        <v>138</v>
      </c>
      <c r="E82" s="3" t="s">
        <v>139</v>
      </c>
      <c r="F82" s="3" t="s">
        <v>628</v>
      </c>
      <c r="G82" s="97" t="s">
        <v>524</v>
      </c>
      <c r="H82" s="97" t="s">
        <v>524</v>
      </c>
      <c r="I82" s="97" t="s">
        <v>524</v>
      </c>
      <c r="J82" s="97" t="s">
        <v>524</v>
      </c>
      <c r="K82" s="97" t="s">
        <v>524</v>
      </c>
      <c r="L82" s="97" t="s">
        <v>524</v>
      </c>
      <c r="M82" s="97" t="s">
        <v>524</v>
      </c>
      <c r="N82" s="97" t="s">
        <v>524</v>
      </c>
      <c r="O82" s="110">
        <v>3358</v>
      </c>
      <c r="P82" s="99"/>
      <c r="Q82" s="99"/>
      <c r="R82" s="99"/>
      <c r="S82" s="99"/>
      <c r="T82" s="99"/>
      <c r="U82" s="99"/>
      <c r="V82" s="99"/>
      <c r="W82" s="99"/>
      <c r="X82" s="99"/>
      <c r="Y82" s="99"/>
      <c r="Z82" s="99"/>
      <c r="AA82" s="99"/>
      <c r="AB82" s="99"/>
      <c r="AC82" s="99"/>
      <c r="AD82" s="99"/>
      <c r="AE82" s="99"/>
      <c r="AF82" s="99"/>
      <c r="AG82" s="99"/>
      <c r="AH82" s="99"/>
    </row>
    <row r="83" spans="3:34">
      <c r="C83" s="3" t="s">
        <v>86</v>
      </c>
      <c r="D83" s="3" t="s">
        <v>140</v>
      </c>
      <c r="E83" s="3" t="s">
        <v>141</v>
      </c>
      <c r="F83" s="3" t="s">
        <v>628</v>
      </c>
      <c r="G83" s="97" t="s">
        <v>524</v>
      </c>
      <c r="H83" s="97" t="s">
        <v>524</v>
      </c>
      <c r="I83" s="97" t="s">
        <v>524</v>
      </c>
      <c r="J83" s="97" t="s">
        <v>524</v>
      </c>
      <c r="K83" s="97" t="s">
        <v>524</v>
      </c>
      <c r="L83" s="97" t="s">
        <v>524</v>
      </c>
      <c r="M83" s="97" t="s">
        <v>524</v>
      </c>
      <c r="N83" s="97" t="s">
        <v>524</v>
      </c>
      <c r="O83" s="110">
        <v>1875</v>
      </c>
      <c r="P83" s="99"/>
      <c r="Q83" s="99"/>
      <c r="R83" s="99"/>
      <c r="S83" s="99"/>
      <c r="T83" s="99"/>
      <c r="U83" s="99"/>
      <c r="V83" s="99"/>
      <c r="W83" s="99"/>
      <c r="X83" s="99"/>
      <c r="Y83" s="99"/>
      <c r="Z83" s="99"/>
      <c r="AA83" s="99"/>
      <c r="AB83" s="99"/>
      <c r="AC83" s="99"/>
      <c r="AD83" s="99"/>
      <c r="AE83" s="99"/>
      <c r="AF83" s="99"/>
      <c r="AG83" s="99"/>
      <c r="AH83" s="99"/>
    </row>
    <row r="84" spans="3:34">
      <c r="C84" s="3" t="s">
        <v>86</v>
      </c>
      <c r="D84" s="3" t="s">
        <v>142</v>
      </c>
      <c r="E84" s="3" t="s">
        <v>143</v>
      </c>
      <c r="F84" s="3" t="s">
        <v>628</v>
      </c>
      <c r="G84" s="97" t="s">
        <v>524</v>
      </c>
      <c r="H84" s="97" t="s">
        <v>524</v>
      </c>
      <c r="I84" s="97" t="s">
        <v>524</v>
      </c>
      <c r="J84" s="97" t="s">
        <v>524</v>
      </c>
      <c r="K84" s="97" t="s">
        <v>524</v>
      </c>
      <c r="L84" s="97" t="s">
        <v>524</v>
      </c>
      <c r="M84" s="97" t="s">
        <v>524</v>
      </c>
      <c r="N84" s="97" t="s">
        <v>524</v>
      </c>
      <c r="O84" s="110">
        <v>365.93599999999998</v>
      </c>
      <c r="P84" s="99"/>
      <c r="Q84" s="99"/>
      <c r="R84" s="99"/>
      <c r="S84" s="99"/>
      <c r="T84" s="99"/>
      <c r="U84" s="99"/>
      <c r="V84" s="99"/>
      <c r="W84" s="99"/>
      <c r="X84" s="99"/>
      <c r="Y84" s="99"/>
      <c r="Z84" s="99"/>
      <c r="AA84" s="99"/>
      <c r="AB84" s="99"/>
      <c r="AC84" s="99"/>
      <c r="AD84" s="99"/>
      <c r="AE84" s="99"/>
      <c r="AF84" s="99"/>
      <c r="AG84" s="99"/>
      <c r="AH84" s="99"/>
    </row>
    <row r="85" spans="3:34">
      <c r="C85" s="3" t="s">
        <v>86</v>
      </c>
      <c r="D85" s="3" t="s">
        <v>144</v>
      </c>
      <c r="E85" s="3" t="s">
        <v>145</v>
      </c>
      <c r="F85" s="3" t="s">
        <v>628</v>
      </c>
      <c r="G85" s="97" t="s">
        <v>524</v>
      </c>
      <c r="H85" s="97" t="s">
        <v>524</v>
      </c>
      <c r="I85" s="97" t="s">
        <v>524</v>
      </c>
      <c r="J85" s="97" t="s">
        <v>524</v>
      </c>
      <c r="K85" s="97" t="s">
        <v>524</v>
      </c>
      <c r="L85" s="97" t="s">
        <v>524</v>
      </c>
      <c r="M85" s="97" t="s">
        <v>524</v>
      </c>
      <c r="N85" s="97" t="s">
        <v>524</v>
      </c>
      <c r="O85" s="110">
        <v>1817</v>
      </c>
      <c r="P85" s="99"/>
      <c r="Q85" s="99"/>
      <c r="R85" s="99"/>
      <c r="S85" s="99"/>
      <c r="T85" s="99"/>
      <c r="U85" s="99"/>
      <c r="V85" s="99"/>
      <c r="W85" s="99"/>
      <c r="X85" s="99"/>
      <c r="Y85" s="99"/>
      <c r="Z85" s="99"/>
      <c r="AA85" s="99"/>
      <c r="AB85" s="99"/>
      <c r="AC85" s="99"/>
      <c r="AD85" s="99"/>
      <c r="AE85" s="99"/>
      <c r="AF85" s="99"/>
      <c r="AG85" s="99"/>
      <c r="AH85" s="99"/>
    </row>
    <row r="86" spans="3:34">
      <c r="C86" s="3" t="s">
        <v>86</v>
      </c>
      <c r="D86" s="3" t="s">
        <v>146</v>
      </c>
      <c r="E86" s="3" t="s">
        <v>147</v>
      </c>
      <c r="F86" s="3" t="s">
        <v>628</v>
      </c>
      <c r="G86" s="97" t="s">
        <v>524</v>
      </c>
      <c r="H86" s="97" t="s">
        <v>524</v>
      </c>
      <c r="I86" s="97" t="s">
        <v>524</v>
      </c>
      <c r="J86" s="97" t="s">
        <v>524</v>
      </c>
      <c r="K86" s="97" t="s">
        <v>524</v>
      </c>
      <c r="L86" s="97" t="s">
        <v>524</v>
      </c>
      <c r="M86" s="97" t="s">
        <v>524</v>
      </c>
      <c r="N86" s="97" t="s">
        <v>524</v>
      </c>
      <c r="O86" s="110">
        <v>3668</v>
      </c>
      <c r="P86" s="99"/>
      <c r="Q86" s="99"/>
      <c r="R86" s="99"/>
      <c r="S86" s="99"/>
      <c r="T86" s="99"/>
      <c r="U86" s="99"/>
      <c r="V86" s="99"/>
      <c r="W86" s="99"/>
      <c r="X86" s="99"/>
      <c r="Y86" s="99"/>
      <c r="Z86" s="99"/>
      <c r="AA86" s="99"/>
      <c r="AB86" s="99"/>
      <c r="AC86" s="99"/>
      <c r="AD86" s="99"/>
      <c r="AE86" s="99"/>
      <c r="AF86" s="99"/>
      <c r="AG86" s="99"/>
      <c r="AH86" s="99"/>
    </row>
    <row r="87" spans="3:34">
      <c r="C87" s="3" t="s">
        <v>86</v>
      </c>
      <c r="D87" s="3" t="s">
        <v>148</v>
      </c>
      <c r="E87" s="3" t="s">
        <v>149</v>
      </c>
      <c r="F87" s="3" t="s">
        <v>628</v>
      </c>
      <c r="G87" s="97" t="s">
        <v>524</v>
      </c>
      <c r="H87" s="97" t="s">
        <v>524</v>
      </c>
      <c r="I87" s="97" t="s">
        <v>524</v>
      </c>
      <c r="J87" s="97" t="s">
        <v>524</v>
      </c>
      <c r="K87" s="97" t="s">
        <v>524</v>
      </c>
      <c r="L87" s="97" t="s">
        <v>524</v>
      </c>
      <c r="M87" s="97" t="s">
        <v>524</v>
      </c>
      <c r="N87" s="97" t="s">
        <v>524</v>
      </c>
      <c r="O87" s="110">
        <v>1184</v>
      </c>
      <c r="P87" s="99"/>
      <c r="Q87" s="99"/>
      <c r="R87" s="99"/>
      <c r="S87" s="99"/>
      <c r="T87" s="99"/>
      <c r="U87" s="99"/>
      <c r="V87" s="99"/>
      <c r="W87" s="99"/>
      <c r="X87" s="99"/>
      <c r="Y87" s="99"/>
      <c r="Z87" s="99"/>
      <c r="AA87" s="99"/>
      <c r="AB87" s="99"/>
      <c r="AC87" s="99"/>
      <c r="AD87" s="99"/>
      <c r="AE87" s="99"/>
      <c r="AF87" s="99"/>
      <c r="AG87" s="99"/>
      <c r="AH87" s="99"/>
    </row>
    <row r="88" spans="3:34">
      <c r="C88" s="3" t="s">
        <v>86</v>
      </c>
      <c r="D88" s="3" t="s">
        <v>150</v>
      </c>
      <c r="E88" s="3" t="s">
        <v>151</v>
      </c>
      <c r="F88" s="3" t="s">
        <v>628</v>
      </c>
      <c r="G88" s="97" t="s">
        <v>524</v>
      </c>
      <c r="H88" s="97" t="s">
        <v>524</v>
      </c>
      <c r="I88" s="97" t="s">
        <v>524</v>
      </c>
      <c r="J88" s="97" t="s">
        <v>524</v>
      </c>
      <c r="K88" s="97" t="s">
        <v>524</v>
      </c>
      <c r="L88" s="97" t="s">
        <v>524</v>
      </c>
      <c r="M88" s="97" t="s">
        <v>524</v>
      </c>
      <c r="N88" s="97" t="s">
        <v>524</v>
      </c>
      <c r="O88" s="110">
        <v>1802</v>
      </c>
      <c r="P88" s="99"/>
      <c r="Q88" s="99"/>
      <c r="R88" s="99"/>
      <c r="S88" s="99"/>
      <c r="T88" s="99"/>
      <c r="U88" s="99"/>
      <c r="V88" s="99"/>
      <c r="W88" s="99"/>
      <c r="X88" s="99"/>
      <c r="Y88" s="99"/>
      <c r="Z88" s="99"/>
      <c r="AA88" s="99"/>
      <c r="AB88" s="99"/>
      <c r="AC88" s="99"/>
      <c r="AD88" s="99"/>
      <c r="AE88" s="99"/>
      <c r="AF88" s="99"/>
      <c r="AG88" s="99"/>
      <c r="AH88" s="99"/>
    </row>
    <row r="89" spans="3:34">
      <c r="C89" s="3" t="s">
        <v>86</v>
      </c>
      <c r="D89" s="3" t="s">
        <v>152</v>
      </c>
      <c r="E89" s="3" t="s">
        <v>153</v>
      </c>
      <c r="F89" s="3" t="s">
        <v>628</v>
      </c>
      <c r="G89" s="97" t="s">
        <v>524</v>
      </c>
      <c r="H89" s="97" t="s">
        <v>524</v>
      </c>
      <c r="I89" s="97" t="s">
        <v>524</v>
      </c>
      <c r="J89" s="97" t="s">
        <v>524</v>
      </c>
      <c r="K89" s="97" t="s">
        <v>524</v>
      </c>
      <c r="L89" s="97" t="s">
        <v>524</v>
      </c>
      <c r="M89" s="97" t="s">
        <v>524</v>
      </c>
      <c r="N89" s="97" t="s">
        <v>524</v>
      </c>
      <c r="O89" s="110">
        <v>1070</v>
      </c>
      <c r="P89" s="99"/>
      <c r="Q89" s="99"/>
      <c r="R89" s="99"/>
      <c r="S89" s="99"/>
      <c r="T89" s="99"/>
      <c r="U89" s="99"/>
      <c r="V89" s="99"/>
      <c r="W89" s="99"/>
      <c r="X89" s="99"/>
      <c r="Y89" s="99"/>
      <c r="Z89" s="99"/>
      <c r="AA89" s="99"/>
      <c r="AB89" s="99"/>
      <c r="AC89" s="99"/>
      <c r="AD89" s="99"/>
      <c r="AE89" s="99"/>
      <c r="AF89" s="99"/>
      <c r="AG89" s="99"/>
      <c r="AH89" s="99"/>
    </row>
    <row r="90" spans="3:34">
      <c r="C90" s="3" t="s">
        <v>86</v>
      </c>
      <c r="D90" s="3" t="s">
        <v>154</v>
      </c>
      <c r="E90" s="3" t="s">
        <v>155</v>
      </c>
      <c r="F90" s="3" t="s">
        <v>628</v>
      </c>
      <c r="G90" s="97" t="s">
        <v>524</v>
      </c>
      <c r="H90" s="97" t="s">
        <v>524</v>
      </c>
      <c r="I90" s="97" t="s">
        <v>524</v>
      </c>
      <c r="J90" s="97" t="s">
        <v>524</v>
      </c>
      <c r="K90" s="97" t="s">
        <v>524</v>
      </c>
      <c r="L90" s="97" t="s">
        <v>524</v>
      </c>
      <c r="M90" s="97" t="s">
        <v>524</v>
      </c>
      <c r="N90" s="97" t="s">
        <v>524</v>
      </c>
      <c r="O90" s="110">
        <v>1008</v>
      </c>
      <c r="P90" s="99"/>
      <c r="Q90" s="99"/>
      <c r="R90" s="99"/>
      <c r="S90" s="99"/>
      <c r="T90" s="99"/>
      <c r="U90" s="99"/>
      <c r="V90" s="99"/>
      <c r="W90" s="99"/>
      <c r="X90" s="99"/>
      <c r="Y90" s="99"/>
      <c r="Z90" s="99"/>
      <c r="AA90" s="99"/>
      <c r="AB90" s="99"/>
      <c r="AC90" s="99"/>
      <c r="AD90" s="99"/>
      <c r="AE90" s="99"/>
      <c r="AF90" s="99"/>
      <c r="AG90" s="99"/>
      <c r="AH90" s="99"/>
    </row>
    <row r="91" spans="3:34">
      <c r="C91" s="3" t="s">
        <v>86</v>
      </c>
      <c r="D91" s="3" t="s">
        <v>156</v>
      </c>
      <c r="E91" s="3" t="s">
        <v>157</v>
      </c>
      <c r="F91" s="3" t="s">
        <v>628</v>
      </c>
      <c r="G91" s="97" t="s">
        <v>524</v>
      </c>
      <c r="H91" s="97" t="s">
        <v>524</v>
      </c>
      <c r="I91" s="97" t="s">
        <v>524</v>
      </c>
      <c r="J91" s="97" t="s">
        <v>524</v>
      </c>
      <c r="K91" s="97" t="s">
        <v>524</v>
      </c>
      <c r="L91" s="97" t="s">
        <v>524</v>
      </c>
      <c r="M91" s="97" t="s">
        <v>524</v>
      </c>
      <c r="N91" s="97" t="s">
        <v>524</v>
      </c>
      <c r="O91" s="110">
        <v>519</v>
      </c>
      <c r="P91" s="99"/>
      <c r="Q91" s="99"/>
      <c r="R91" s="99"/>
      <c r="S91" s="99"/>
      <c r="T91" s="99"/>
      <c r="U91" s="99"/>
      <c r="V91" s="99"/>
      <c r="W91" s="99"/>
      <c r="X91" s="99"/>
      <c r="Y91" s="99"/>
      <c r="Z91" s="99"/>
      <c r="AA91" s="99"/>
      <c r="AB91" s="99"/>
      <c r="AC91" s="99"/>
      <c r="AD91" s="99"/>
      <c r="AE91" s="99"/>
      <c r="AF91" s="99"/>
      <c r="AG91" s="99"/>
      <c r="AH91" s="99"/>
    </row>
    <row r="92" spans="3:34">
      <c r="C92" s="3" t="s">
        <v>86</v>
      </c>
      <c r="D92" s="3" t="s">
        <v>158</v>
      </c>
      <c r="E92" s="3" t="s">
        <v>159</v>
      </c>
      <c r="F92" s="3" t="s">
        <v>628</v>
      </c>
      <c r="G92" s="97" t="s">
        <v>524</v>
      </c>
      <c r="H92" s="97" t="s">
        <v>524</v>
      </c>
      <c r="I92" s="97" t="s">
        <v>524</v>
      </c>
      <c r="J92" s="97" t="s">
        <v>524</v>
      </c>
      <c r="K92" s="97" t="s">
        <v>524</v>
      </c>
      <c r="L92" s="97" t="s">
        <v>524</v>
      </c>
      <c r="M92" s="97" t="s">
        <v>524</v>
      </c>
      <c r="N92" s="97" t="s">
        <v>524</v>
      </c>
      <c r="O92" s="110">
        <v>3033</v>
      </c>
      <c r="P92" s="99"/>
      <c r="Q92" s="99"/>
      <c r="R92" s="99"/>
      <c r="S92" s="99"/>
      <c r="T92" s="99"/>
      <c r="U92" s="99"/>
      <c r="V92" s="99"/>
      <c r="W92" s="99"/>
      <c r="X92" s="99"/>
      <c r="Y92" s="99"/>
      <c r="Z92" s="99"/>
      <c r="AA92" s="99"/>
      <c r="AB92" s="99"/>
      <c r="AC92" s="99"/>
      <c r="AD92" s="99"/>
      <c r="AE92" s="99"/>
      <c r="AF92" s="99"/>
      <c r="AG92" s="99"/>
      <c r="AH92" s="99"/>
    </row>
    <row r="93" spans="3:34">
      <c r="C93" s="3" t="s">
        <v>86</v>
      </c>
      <c r="D93" s="3" t="s">
        <v>160</v>
      </c>
      <c r="E93" s="3" t="s">
        <v>161</v>
      </c>
      <c r="F93" s="3" t="s">
        <v>628</v>
      </c>
      <c r="G93" s="97" t="s">
        <v>524</v>
      </c>
      <c r="H93" s="97" t="s">
        <v>524</v>
      </c>
      <c r="I93" s="97" t="s">
        <v>524</v>
      </c>
      <c r="J93" s="97" t="s">
        <v>524</v>
      </c>
      <c r="K93" s="97" t="s">
        <v>524</v>
      </c>
      <c r="L93" s="97" t="s">
        <v>524</v>
      </c>
      <c r="M93" s="97" t="s">
        <v>524</v>
      </c>
      <c r="N93" s="97" t="s">
        <v>524</v>
      </c>
      <c r="O93" s="110">
        <v>5850</v>
      </c>
      <c r="P93" s="99"/>
      <c r="Q93" s="99"/>
      <c r="R93" s="99"/>
      <c r="S93" s="99"/>
      <c r="T93" s="99"/>
      <c r="U93" s="99"/>
      <c r="V93" s="99"/>
      <c r="W93" s="99"/>
      <c r="X93" s="99"/>
      <c r="Y93" s="99"/>
      <c r="Z93" s="99"/>
      <c r="AA93" s="99"/>
      <c r="AB93" s="99"/>
      <c r="AC93" s="99"/>
      <c r="AD93" s="99"/>
      <c r="AE93" s="99"/>
      <c r="AF93" s="99"/>
      <c r="AG93" s="99"/>
      <c r="AH93" s="99"/>
    </row>
    <row r="94" spans="3:34">
      <c r="C94" s="3" t="s">
        <v>86</v>
      </c>
      <c r="D94" s="3" t="s">
        <v>162</v>
      </c>
      <c r="E94" s="3" t="s">
        <v>163</v>
      </c>
      <c r="F94" s="3" t="s">
        <v>628</v>
      </c>
      <c r="G94" s="97" t="s">
        <v>524</v>
      </c>
      <c r="H94" s="97" t="s">
        <v>524</v>
      </c>
      <c r="I94" s="97" t="s">
        <v>524</v>
      </c>
      <c r="J94" s="97" t="s">
        <v>524</v>
      </c>
      <c r="K94" s="97" t="s">
        <v>524</v>
      </c>
      <c r="L94" s="97" t="s">
        <v>524</v>
      </c>
      <c r="M94" s="97" t="s">
        <v>524</v>
      </c>
      <c r="N94" s="97" t="s">
        <v>524</v>
      </c>
      <c r="O94" s="110">
        <v>2555</v>
      </c>
      <c r="P94" s="99"/>
      <c r="Q94" s="99"/>
      <c r="R94" s="99"/>
      <c r="S94" s="99"/>
      <c r="T94" s="99"/>
      <c r="U94" s="99"/>
      <c r="V94" s="99"/>
      <c r="W94" s="99"/>
      <c r="X94" s="99"/>
      <c r="Y94" s="99"/>
      <c r="Z94" s="99"/>
      <c r="AA94" s="99"/>
      <c r="AB94" s="99"/>
      <c r="AC94" s="99"/>
      <c r="AD94" s="99"/>
      <c r="AE94" s="99"/>
      <c r="AF94" s="99"/>
      <c r="AG94" s="99"/>
      <c r="AH94" s="99"/>
    </row>
    <row r="95" spans="3:34">
      <c r="C95" s="3" t="s">
        <v>86</v>
      </c>
      <c r="D95" s="3" t="s">
        <v>164</v>
      </c>
      <c r="E95" s="3" t="s">
        <v>165</v>
      </c>
      <c r="F95" s="3" t="s">
        <v>628</v>
      </c>
      <c r="G95" s="97" t="s">
        <v>524</v>
      </c>
      <c r="H95" s="97" t="s">
        <v>524</v>
      </c>
      <c r="I95" s="97" t="s">
        <v>524</v>
      </c>
      <c r="J95" s="97" t="s">
        <v>524</v>
      </c>
      <c r="K95" s="97" t="s">
        <v>524</v>
      </c>
      <c r="L95" s="97" t="s">
        <v>524</v>
      </c>
      <c r="M95" s="97" t="s">
        <v>524</v>
      </c>
      <c r="N95" s="97" t="s">
        <v>524</v>
      </c>
      <c r="O95" s="110">
        <v>886</v>
      </c>
      <c r="P95" s="99"/>
      <c r="Q95" s="99"/>
      <c r="R95" s="99"/>
      <c r="S95" s="99"/>
      <c r="T95" s="99"/>
      <c r="U95" s="99"/>
      <c r="V95" s="99"/>
      <c r="W95" s="99"/>
      <c r="X95" s="99"/>
      <c r="Y95" s="99"/>
      <c r="Z95" s="99"/>
      <c r="AA95" s="99"/>
      <c r="AB95" s="99"/>
      <c r="AC95" s="99"/>
      <c r="AD95" s="99"/>
      <c r="AE95" s="99"/>
      <c r="AF95" s="99"/>
      <c r="AG95" s="99"/>
      <c r="AH95" s="99"/>
    </row>
    <row r="96" spans="3:34">
      <c r="C96" s="3" t="s">
        <v>86</v>
      </c>
      <c r="D96" s="3" t="s">
        <v>166</v>
      </c>
      <c r="E96" s="3" t="s">
        <v>167</v>
      </c>
      <c r="F96" s="3" t="s">
        <v>628</v>
      </c>
      <c r="G96" s="97" t="s">
        <v>524</v>
      </c>
      <c r="H96" s="97" t="s">
        <v>524</v>
      </c>
      <c r="I96" s="97" t="s">
        <v>524</v>
      </c>
      <c r="J96" s="97" t="s">
        <v>524</v>
      </c>
      <c r="K96" s="97" t="s">
        <v>524</v>
      </c>
      <c r="L96" s="97" t="s">
        <v>524</v>
      </c>
      <c r="M96" s="97" t="s">
        <v>524</v>
      </c>
      <c r="N96" s="97" t="s">
        <v>524</v>
      </c>
      <c r="O96" s="110">
        <v>1842</v>
      </c>
      <c r="P96" s="99"/>
      <c r="Q96" s="99"/>
      <c r="R96" s="99"/>
      <c r="S96" s="99"/>
      <c r="T96" s="99"/>
      <c r="U96" s="99"/>
      <c r="V96" s="99"/>
      <c r="W96" s="99"/>
      <c r="X96" s="99"/>
      <c r="Y96" s="99"/>
      <c r="Z96" s="99"/>
      <c r="AA96" s="99"/>
      <c r="AB96" s="99"/>
      <c r="AC96" s="99"/>
      <c r="AD96" s="99"/>
      <c r="AE96" s="99"/>
      <c r="AF96" s="99"/>
      <c r="AG96" s="99"/>
      <c r="AH96" s="99"/>
    </row>
    <row r="97" spans="3:34">
      <c r="C97" s="3" t="s">
        <v>86</v>
      </c>
      <c r="D97" s="3" t="s">
        <v>168</v>
      </c>
      <c r="E97" s="3" t="s">
        <v>169</v>
      </c>
      <c r="F97" s="3" t="s">
        <v>628</v>
      </c>
      <c r="G97" s="97" t="s">
        <v>524</v>
      </c>
      <c r="H97" s="97" t="s">
        <v>524</v>
      </c>
      <c r="I97" s="97" t="s">
        <v>524</v>
      </c>
      <c r="J97" s="97" t="s">
        <v>524</v>
      </c>
      <c r="K97" s="97" t="s">
        <v>524</v>
      </c>
      <c r="L97" s="97" t="s">
        <v>524</v>
      </c>
      <c r="M97" s="97" t="s">
        <v>524</v>
      </c>
      <c r="N97" s="97" t="s">
        <v>524</v>
      </c>
      <c r="O97" s="110">
        <v>4958</v>
      </c>
      <c r="P97" s="99"/>
      <c r="Q97" s="99"/>
      <c r="R97" s="99"/>
      <c r="S97" s="99"/>
      <c r="T97" s="99"/>
      <c r="U97" s="99"/>
      <c r="V97" s="99"/>
      <c r="W97" s="99"/>
      <c r="X97" s="99"/>
      <c r="Y97" s="99"/>
      <c r="Z97" s="99"/>
      <c r="AA97" s="99"/>
      <c r="AB97" s="99"/>
      <c r="AC97" s="99"/>
      <c r="AD97" s="99"/>
      <c r="AE97" s="99"/>
      <c r="AF97" s="99"/>
      <c r="AG97" s="99"/>
      <c r="AH97" s="99"/>
    </row>
    <row r="98" spans="3:34">
      <c r="C98" s="3" t="s">
        <v>86</v>
      </c>
      <c r="D98" s="3" t="s">
        <v>170</v>
      </c>
      <c r="E98" s="3" t="s">
        <v>171</v>
      </c>
      <c r="F98" s="3" t="s">
        <v>628</v>
      </c>
      <c r="G98" s="97" t="s">
        <v>524</v>
      </c>
      <c r="H98" s="97" t="s">
        <v>524</v>
      </c>
      <c r="I98" s="97" t="s">
        <v>524</v>
      </c>
      <c r="J98" s="97" t="s">
        <v>524</v>
      </c>
      <c r="K98" s="97" t="s">
        <v>524</v>
      </c>
      <c r="L98" s="97" t="s">
        <v>524</v>
      </c>
      <c r="M98" s="97" t="s">
        <v>524</v>
      </c>
      <c r="N98" s="97" t="s">
        <v>524</v>
      </c>
      <c r="O98" s="110">
        <v>6763</v>
      </c>
      <c r="P98" s="99"/>
      <c r="Q98" s="99"/>
      <c r="R98" s="99"/>
      <c r="S98" s="99"/>
      <c r="T98" s="99"/>
      <c r="U98" s="99"/>
      <c r="V98" s="99"/>
      <c r="W98" s="99"/>
      <c r="X98" s="99"/>
      <c r="Y98" s="99"/>
      <c r="Z98" s="99"/>
      <c r="AA98" s="99"/>
      <c r="AB98" s="99"/>
      <c r="AC98" s="99"/>
      <c r="AD98" s="99"/>
      <c r="AE98" s="99"/>
      <c r="AF98" s="99"/>
      <c r="AG98" s="99"/>
      <c r="AH98" s="99"/>
    </row>
    <row r="99" spans="3:34">
      <c r="C99" s="3" t="s">
        <v>86</v>
      </c>
      <c r="D99" s="3" t="s">
        <v>172</v>
      </c>
      <c r="E99" s="3" t="s">
        <v>173</v>
      </c>
      <c r="F99" s="3" t="s">
        <v>628</v>
      </c>
      <c r="G99" s="97" t="s">
        <v>524</v>
      </c>
      <c r="H99" s="97" t="s">
        <v>524</v>
      </c>
      <c r="I99" s="97" t="s">
        <v>524</v>
      </c>
      <c r="J99" s="97" t="s">
        <v>524</v>
      </c>
      <c r="K99" s="97" t="s">
        <v>524</v>
      </c>
      <c r="L99" s="97" t="s">
        <v>524</v>
      </c>
      <c r="M99" s="97" t="s">
        <v>524</v>
      </c>
      <c r="N99" s="97" t="s">
        <v>524</v>
      </c>
      <c r="O99" s="110">
        <v>2407</v>
      </c>
      <c r="P99" s="99"/>
      <c r="Q99" s="99"/>
      <c r="R99" s="99"/>
      <c r="S99" s="99"/>
      <c r="T99" s="99"/>
      <c r="U99" s="99"/>
      <c r="V99" s="99"/>
      <c r="W99" s="99"/>
      <c r="X99" s="99"/>
      <c r="Y99" s="99"/>
      <c r="Z99" s="99"/>
      <c r="AA99" s="99"/>
      <c r="AB99" s="99"/>
      <c r="AC99" s="99"/>
      <c r="AD99" s="99"/>
      <c r="AE99" s="99"/>
      <c r="AF99" s="99"/>
      <c r="AG99" s="99"/>
      <c r="AH99" s="99"/>
    </row>
    <row r="100" spans="3:34">
      <c r="C100" s="3" t="s">
        <v>86</v>
      </c>
      <c r="D100" s="3" t="s">
        <v>174</v>
      </c>
      <c r="E100" s="3" t="s">
        <v>175</v>
      </c>
      <c r="F100" s="3" t="s">
        <v>628</v>
      </c>
      <c r="G100" s="97" t="s">
        <v>524</v>
      </c>
      <c r="H100" s="97" t="s">
        <v>524</v>
      </c>
      <c r="I100" s="97" t="s">
        <v>524</v>
      </c>
      <c r="J100" s="97" t="s">
        <v>524</v>
      </c>
      <c r="K100" s="97" t="s">
        <v>524</v>
      </c>
      <c r="L100" s="97" t="s">
        <v>524</v>
      </c>
      <c r="M100" s="97" t="s">
        <v>524</v>
      </c>
      <c r="N100" s="97" t="s">
        <v>524</v>
      </c>
      <c r="O100" s="110">
        <v>4062</v>
      </c>
      <c r="P100" s="99"/>
      <c r="Q100" s="99"/>
      <c r="R100" s="99"/>
      <c r="S100" s="99"/>
      <c r="T100" s="99"/>
      <c r="U100" s="99"/>
      <c r="V100" s="99"/>
      <c r="W100" s="99"/>
      <c r="X100" s="99"/>
      <c r="Y100" s="99"/>
      <c r="Z100" s="99"/>
      <c r="AA100" s="99"/>
      <c r="AB100" s="99"/>
      <c r="AC100" s="99"/>
      <c r="AD100" s="99"/>
      <c r="AE100" s="99"/>
      <c r="AF100" s="99"/>
      <c r="AG100" s="99"/>
      <c r="AH100" s="99"/>
    </row>
    <row r="101" spans="3:34">
      <c r="C101" s="3" t="s">
        <v>86</v>
      </c>
      <c r="D101" s="3" t="s">
        <v>176</v>
      </c>
      <c r="E101" s="3" t="s">
        <v>177</v>
      </c>
      <c r="F101" s="3" t="s">
        <v>628</v>
      </c>
      <c r="G101" s="97" t="s">
        <v>524</v>
      </c>
      <c r="H101" s="97" t="s">
        <v>524</v>
      </c>
      <c r="I101" s="97" t="s">
        <v>524</v>
      </c>
      <c r="J101" s="97" t="s">
        <v>524</v>
      </c>
      <c r="K101" s="97" t="s">
        <v>524</v>
      </c>
      <c r="L101" s="97" t="s">
        <v>524</v>
      </c>
      <c r="M101" s="97" t="s">
        <v>524</v>
      </c>
      <c r="N101" s="97" t="s">
        <v>524</v>
      </c>
      <c r="O101" s="110">
        <v>3685</v>
      </c>
      <c r="P101" s="99"/>
      <c r="Q101" s="99"/>
      <c r="R101" s="99"/>
      <c r="S101" s="99"/>
      <c r="T101" s="99"/>
      <c r="U101" s="99"/>
      <c r="V101" s="99"/>
      <c r="W101" s="99"/>
      <c r="X101" s="99"/>
      <c r="Y101" s="99"/>
      <c r="Z101" s="99"/>
      <c r="AA101" s="99"/>
      <c r="AB101" s="99"/>
      <c r="AC101" s="99"/>
      <c r="AD101" s="99"/>
      <c r="AE101" s="99"/>
      <c r="AF101" s="99"/>
      <c r="AG101" s="99"/>
      <c r="AH101" s="99"/>
    </row>
    <row r="102" spans="3:34">
      <c r="C102" s="3" t="s">
        <v>86</v>
      </c>
      <c r="D102" s="3" t="s">
        <v>178</v>
      </c>
      <c r="E102" s="3" t="s">
        <v>179</v>
      </c>
      <c r="F102" s="3" t="s">
        <v>628</v>
      </c>
      <c r="G102" s="97" t="s">
        <v>524</v>
      </c>
      <c r="H102" s="97" t="s">
        <v>524</v>
      </c>
      <c r="I102" s="97" t="s">
        <v>524</v>
      </c>
      <c r="J102" s="97" t="s">
        <v>524</v>
      </c>
      <c r="K102" s="97" t="s">
        <v>524</v>
      </c>
      <c r="L102" s="97" t="s">
        <v>524</v>
      </c>
      <c r="M102" s="97" t="s">
        <v>524</v>
      </c>
      <c r="N102" s="97" t="s">
        <v>524</v>
      </c>
      <c r="O102" s="110">
        <v>4886.176966</v>
      </c>
      <c r="P102" s="99"/>
      <c r="Q102" s="99"/>
      <c r="R102" s="99"/>
      <c r="S102" s="99"/>
      <c r="T102" s="99"/>
      <c r="U102" s="99"/>
      <c r="V102" s="99"/>
      <c r="W102" s="99"/>
      <c r="X102" s="99"/>
      <c r="Y102" s="99"/>
      <c r="Z102" s="99"/>
      <c r="AA102" s="99"/>
      <c r="AB102" s="99"/>
      <c r="AC102" s="99"/>
      <c r="AD102" s="99"/>
      <c r="AE102" s="99"/>
      <c r="AF102" s="99"/>
      <c r="AG102" s="99"/>
      <c r="AH102" s="99"/>
    </row>
    <row r="103" spans="3:34">
      <c r="C103" s="3" t="s">
        <v>86</v>
      </c>
      <c r="D103" s="3" t="s">
        <v>180</v>
      </c>
      <c r="E103" s="3" t="s">
        <v>181</v>
      </c>
      <c r="F103" s="3" t="s">
        <v>628</v>
      </c>
      <c r="G103" s="97" t="s">
        <v>524</v>
      </c>
      <c r="H103" s="97" t="s">
        <v>524</v>
      </c>
      <c r="I103" s="97" t="s">
        <v>524</v>
      </c>
      <c r="J103" s="97" t="s">
        <v>524</v>
      </c>
      <c r="K103" s="97" t="s">
        <v>524</v>
      </c>
      <c r="L103" s="97" t="s">
        <v>524</v>
      </c>
      <c r="M103" s="97" t="s">
        <v>524</v>
      </c>
      <c r="N103" s="97" t="s">
        <v>524</v>
      </c>
      <c r="O103" s="110">
        <v>2601.6499453000001</v>
      </c>
      <c r="P103" s="99"/>
      <c r="Q103" s="99"/>
      <c r="R103" s="99"/>
      <c r="S103" s="99"/>
      <c r="T103" s="99"/>
      <c r="U103" s="99"/>
      <c r="V103" s="99"/>
      <c r="W103" s="99"/>
      <c r="X103" s="99"/>
      <c r="Y103" s="99"/>
      <c r="Z103" s="99"/>
      <c r="AA103" s="99"/>
      <c r="AB103" s="99"/>
      <c r="AC103" s="99"/>
      <c r="AD103" s="99"/>
      <c r="AE103" s="99"/>
      <c r="AF103" s="99"/>
      <c r="AG103" s="99"/>
      <c r="AH103" s="99"/>
    </row>
    <row r="104" spans="3:34">
      <c r="C104" s="3" t="s">
        <v>86</v>
      </c>
      <c r="D104" s="3" t="s">
        <v>182</v>
      </c>
      <c r="E104" s="3" t="s">
        <v>183</v>
      </c>
      <c r="F104" s="3" t="s">
        <v>628</v>
      </c>
      <c r="G104" s="97" t="s">
        <v>524</v>
      </c>
      <c r="H104" s="97" t="s">
        <v>524</v>
      </c>
      <c r="I104" s="97" t="s">
        <v>524</v>
      </c>
      <c r="J104" s="97" t="s">
        <v>524</v>
      </c>
      <c r="K104" s="97" t="s">
        <v>524</v>
      </c>
      <c r="L104" s="97" t="s">
        <v>524</v>
      </c>
      <c r="M104" s="97" t="s">
        <v>524</v>
      </c>
      <c r="N104" s="97" t="s">
        <v>524</v>
      </c>
      <c r="O104" s="110">
        <v>1299</v>
      </c>
      <c r="P104" s="99"/>
      <c r="Q104" s="99"/>
      <c r="R104" s="99"/>
      <c r="S104" s="99"/>
      <c r="T104" s="99"/>
      <c r="U104" s="99"/>
      <c r="V104" s="99"/>
      <c r="W104" s="99"/>
      <c r="X104" s="99"/>
      <c r="Y104" s="99"/>
      <c r="Z104" s="99"/>
      <c r="AA104" s="99"/>
      <c r="AB104" s="99"/>
      <c r="AC104" s="99"/>
      <c r="AD104" s="99"/>
      <c r="AE104" s="99"/>
      <c r="AF104" s="99"/>
      <c r="AG104" s="99"/>
      <c r="AH104" s="99"/>
    </row>
    <row r="105" spans="3:34">
      <c r="C105" s="3" t="s">
        <v>86</v>
      </c>
      <c r="D105" s="3" t="s">
        <v>184</v>
      </c>
      <c r="E105" s="3" t="s">
        <v>185</v>
      </c>
      <c r="F105" s="3" t="s">
        <v>628</v>
      </c>
      <c r="G105" s="97" t="s">
        <v>524</v>
      </c>
      <c r="H105" s="97" t="s">
        <v>524</v>
      </c>
      <c r="I105" s="97" t="s">
        <v>524</v>
      </c>
      <c r="J105" s="97" t="s">
        <v>524</v>
      </c>
      <c r="K105" s="97" t="s">
        <v>524</v>
      </c>
      <c r="L105" s="97" t="s">
        <v>524</v>
      </c>
      <c r="M105" s="97" t="s">
        <v>524</v>
      </c>
      <c r="N105" s="97" t="s">
        <v>524</v>
      </c>
      <c r="O105" s="110">
        <v>1160</v>
      </c>
      <c r="P105" s="99"/>
      <c r="Q105" s="99"/>
      <c r="R105" s="99"/>
      <c r="S105" s="99"/>
      <c r="T105" s="99"/>
      <c r="U105" s="99"/>
      <c r="V105" s="99"/>
      <c r="W105" s="99"/>
      <c r="X105" s="99"/>
      <c r="Y105" s="99"/>
      <c r="Z105" s="99"/>
      <c r="AA105" s="99"/>
      <c r="AB105" s="99"/>
      <c r="AC105" s="99"/>
      <c r="AD105" s="99"/>
      <c r="AE105" s="99"/>
      <c r="AF105" s="99"/>
      <c r="AG105" s="99"/>
      <c r="AH105" s="99"/>
    </row>
    <row r="106" spans="3:34">
      <c r="C106" s="3" t="s">
        <v>86</v>
      </c>
      <c r="D106" s="3" t="s">
        <v>186</v>
      </c>
      <c r="E106" s="3" t="s">
        <v>187</v>
      </c>
      <c r="F106" s="3" t="s">
        <v>628</v>
      </c>
      <c r="G106" s="97" t="s">
        <v>524</v>
      </c>
      <c r="H106" s="97" t="s">
        <v>524</v>
      </c>
      <c r="I106" s="97" t="s">
        <v>524</v>
      </c>
      <c r="J106" s="97" t="s">
        <v>524</v>
      </c>
      <c r="K106" s="97" t="s">
        <v>524</v>
      </c>
      <c r="L106" s="97" t="s">
        <v>524</v>
      </c>
      <c r="M106" s="97" t="s">
        <v>524</v>
      </c>
      <c r="N106" s="97" t="s">
        <v>524</v>
      </c>
      <c r="O106" s="110">
        <v>2843</v>
      </c>
      <c r="P106" s="99"/>
      <c r="Q106" s="99"/>
      <c r="R106" s="99"/>
      <c r="S106" s="99"/>
      <c r="T106" s="99"/>
      <c r="U106" s="99"/>
      <c r="V106" s="99"/>
      <c r="W106" s="99"/>
      <c r="X106" s="99"/>
      <c r="Y106" s="99"/>
      <c r="Z106" s="99"/>
      <c r="AA106" s="99"/>
      <c r="AB106" s="99"/>
      <c r="AC106" s="99"/>
      <c r="AD106" s="99"/>
      <c r="AE106" s="99"/>
      <c r="AF106" s="99"/>
      <c r="AG106" s="99"/>
      <c r="AH106" s="99"/>
    </row>
    <row r="107" spans="3:34">
      <c r="C107" s="3" t="s">
        <v>86</v>
      </c>
      <c r="D107" s="3" t="s">
        <v>188</v>
      </c>
      <c r="E107" s="3" t="s">
        <v>189</v>
      </c>
      <c r="F107" s="3" t="s">
        <v>628</v>
      </c>
      <c r="G107" s="97" t="s">
        <v>524</v>
      </c>
      <c r="H107" s="97" t="s">
        <v>524</v>
      </c>
      <c r="I107" s="97" t="s">
        <v>524</v>
      </c>
      <c r="J107" s="97" t="s">
        <v>524</v>
      </c>
      <c r="K107" s="97" t="s">
        <v>524</v>
      </c>
      <c r="L107" s="97" t="s">
        <v>524</v>
      </c>
      <c r="M107" s="97" t="s">
        <v>524</v>
      </c>
      <c r="N107" s="97" t="s">
        <v>524</v>
      </c>
      <c r="O107" s="110">
        <v>2560</v>
      </c>
      <c r="P107" s="99"/>
      <c r="Q107" s="99"/>
      <c r="R107" s="99"/>
      <c r="S107" s="99"/>
      <c r="T107" s="99"/>
      <c r="U107" s="99"/>
      <c r="V107" s="99"/>
      <c r="W107" s="99"/>
      <c r="X107" s="99"/>
      <c r="Y107" s="99"/>
      <c r="Z107" s="99"/>
      <c r="AA107" s="99"/>
      <c r="AB107" s="99"/>
      <c r="AC107" s="99"/>
      <c r="AD107" s="99"/>
      <c r="AE107" s="99"/>
      <c r="AF107" s="99"/>
      <c r="AG107" s="99"/>
      <c r="AH107" s="99"/>
    </row>
    <row r="108" spans="3:34">
      <c r="C108" s="3" t="s">
        <v>86</v>
      </c>
      <c r="D108" s="3" t="s">
        <v>190</v>
      </c>
      <c r="E108" s="3" t="s">
        <v>191</v>
      </c>
      <c r="F108" s="3" t="s">
        <v>628</v>
      </c>
      <c r="G108" s="97" t="s">
        <v>524</v>
      </c>
      <c r="H108" s="97" t="s">
        <v>524</v>
      </c>
      <c r="I108" s="97" t="s">
        <v>524</v>
      </c>
      <c r="J108" s="97" t="s">
        <v>524</v>
      </c>
      <c r="K108" s="97" t="s">
        <v>524</v>
      </c>
      <c r="L108" s="97" t="s">
        <v>524</v>
      </c>
      <c r="M108" s="97" t="s">
        <v>524</v>
      </c>
      <c r="N108" s="97" t="s">
        <v>524</v>
      </c>
      <c r="O108" s="110">
        <v>1891</v>
      </c>
      <c r="P108" s="99"/>
      <c r="Q108" s="99"/>
      <c r="R108" s="99"/>
      <c r="S108" s="99"/>
      <c r="T108" s="99"/>
      <c r="U108" s="99"/>
      <c r="V108" s="99"/>
      <c r="W108" s="99"/>
      <c r="X108" s="99"/>
      <c r="Y108" s="99"/>
      <c r="Z108" s="99"/>
      <c r="AA108" s="99"/>
      <c r="AB108" s="99"/>
      <c r="AC108" s="99"/>
      <c r="AD108" s="99"/>
      <c r="AE108" s="99"/>
      <c r="AF108" s="99"/>
      <c r="AG108" s="99"/>
      <c r="AH108" s="99"/>
    </row>
    <row r="109" spans="3:34">
      <c r="C109" s="3" t="s">
        <v>86</v>
      </c>
      <c r="D109" s="3" t="s">
        <v>192</v>
      </c>
      <c r="E109" s="3" t="s">
        <v>193</v>
      </c>
      <c r="F109" s="3" t="s">
        <v>628</v>
      </c>
      <c r="G109" s="97" t="s">
        <v>524</v>
      </c>
      <c r="H109" s="97" t="s">
        <v>524</v>
      </c>
      <c r="I109" s="97" t="s">
        <v>524</v>
      </c>
      <c r="J109" s="97" t="s">
        <v>524</v>
      </c>
      <c r="K109" s="97" t="s">
        <v>524</v>
      </c>
      <c r="L109" s="97" t="s">
        <v>524</v>
      </c>
      <c r="M109" s="97" t="s">
        <v>524</v>
      </c>
      <c r="N109" s="97" t="s">
        <v>524</v>
      </c>
      <c r="O109" s="110">
        <v>1132</v>
      </c>
      <c r="P109" s="99"/>
      <c r="Q109" s="99"/>
      <c r="R109" s="99"/>
      <c r="S109" s="99"/>
      <c r="T109" s="99"/>
      <c r="U109" s="99"/>
      <c r="V109" s="99"/>
      <c r="W109" s="99"/>
      <c r="X109" s="99"/>
      <c r="Y109" s="99"/>
      <c r="Z109" s="99"/>
      <c r="AA109" s="99"/>
      <c r="AB109" s="99"/>
      <c r="AC109" s="99"/>
      <c r="AD109" s="99"/>
      <c r="AE109" s="99"/>
      <c r="AF109" s="99"/>
      <c r="AG109" s="99"/>
      <c r="AH109" s="99"/>
    </row>
    <row r="110" spans="3:34">
      <c r="C110" s="3" t="s">
        <v>86</v>
      </c>
      <c r="D110" s="3" t="s">
        <v>194</v>
      </c>
      <c r="E110" s="3" t="s">
        <v>195</v>
      </c>
      <c r="F110" s="3" t="s">
        <v>628</v>
      </c>
      <c r="G110" s="97" t="s">
        <v>524</v>
      </c>
      <c r="H110" s="97" t="s">
        <v>524</v>
      </c>
      <c r="I110" s="97" t="s">
        <v>524</v>
      </c>
      <c r="J110" s="97" t="s">
        <v>524</v>
      </c>
      <c r="K110" s="97" t="s">
        <v>524</v>
      </c>
      <c r="L110" s="97" t="s">
        <v>524</v>
      </c>
      <c r="M110" s="97" t="s">
        <v>524</v>
      </c>
      <c r="N110" s="97" t="s">
        <v>524</v>
      </c>
      <c r="O110" s="110">
        <v>3170.6130199999998</v>
      </c>
      <c r="P110" s="99"/>
      <c r="Q110" s="99"/>
      <c r="R110" s="99"/>
      <c r="S110" s="99"/>
      <c r="T110" s="99"/>
      <c r="U110" s="99"/>
      <c r="V110" s="99"/>
      <c r="W110" s="99"/>
      <c r="X110" s="99"/>
      <c r="Y110" s="99"/>
      <c r="Z110" s="99"/>
      <c r="AA110" s="99"/>
      <c r="AB110" s="99"/>
      <c r="AC110" s="99"/>
      <c r="AD110" s="99"/>
      <c r="AE110" s="99"/>
      <c r="AF110" s="99"/>
      <c r="AG110" s="99"/>
      <c r="AH110" s="99"/>
    </row>
    <row r="111" spans="3:34">
      <c r="C111" s="3" t="s">
        <v>86</v>
      </c>
      <c r="D111" s="3" t="s">
        <v>196</v>
      </c>
      <c r="E111" s="3" t="s">
        <v>197</v>
      </c>
      <c r="F111" s="3" t="s">
        <v>628</v>
      </c>
      <c r="G111" s="97" t="s">
        <v>524</v>
      </c>
      <c r="H111" s="97" t="s">
        <v>524</v>
      </c>
      <c r="I111" s="97" t="s">
        <v>524</v>
      </c>
      <c r="J111" s="97" t="s">
        <v>524</v>
      </c>
      <c r="K111" s="97" t="s">
        <v>524</v>
      </c>
      <c r="L111" s="97" t="s">
        <v>524</v>
      </c>
      <c r="M111" s="97" t="s">
        <v>524</v>
      </c>
      <c r="N111" s="97" t="s">
        <v>524</v>
      </c>
      <c r="O111" s="110">
        <v>4291</v>
      </c>
      <c r="P111" s="99"/>
      <c r="Q111" s="99"/>
      <c r="R111" s="99"/>
      <c r="S111" s="99"/>
      <c r="T111" s="99"/>
      <c r="U111" s="99"/>
      <c r="V111" s="99"/>
      <c r="W111" s="99"/>
      <c r="X111" s="99"/>
      <c r="Y111" s="99"/>
      <c r="Z111" s="99"/>
      <c r="AA111" s="99"/>
      <c r="AB111" s="99"/>
      <c r="AC111" s="99"/>
      <c r="AD111" s="99"/>
      <c r="AE111" s="99"/>
      <c r="AF111" s="99"/>
      <c r="AG111" s="99"/>
      <c r="AH111" s="99"/>
    </row>
    <row r="112" spans="3:34">
      <c r="C112" s="3" t="s">
        <v>86</v>
      </c>
      <c r="D112" s="3" t="s">
        <v>198</v>
      </c>
      <c r="E112" s="3" t="s">
        <v>199</v>
      </c>
      <c r="F112" s="3" t="s">
        <v>628</v>
      </c>
      <c r="G112" s="97" t="s">
        <v>524</v>
      </c>
      <c r="H112" s="97" t="s">
        <v>524</v>
      </c>
      <c r="I112" s="97" t="s">
        <v>524</v>
      </c>
      <c r="J112" s="97" t="s">
        <v>524</v>
      </c>
      <c r="K112" s="97" t="s">
        <v>524</v>
      </c>
      <c r="L112" s="97" t="s">
        <v>524</v>
      </c>
      <c r="M112" s="97" t="s">
        <v>524</v>
      </c>
      <c r="N112" s="97" t="s">
        <v>524</v>
      </c>
      <c r="O112" s="110">
        <v>1218</v>
      </c>
      <c r="P112" s="99"/>
      <c r="Q112" s="99"/>
      <c r="R112" s="99"/>
      <c r="S112" s="99"/>
      <c r="T112" s="99"/>
      <c r="U112" s="99"/>
      <c r="V112" s="99"/>
      <c r="W112" s="99"/>
      <c r="X112" s="99"/>
      <c r="Y112" s="99"/>
      <c r="Z112" s="99"/>
      <c r="AA112" s="99"/>
      <c r="AB112" s="99"/>
      <c r="AC112" s="99"/>
      <c r="AD112" s="99"/>
      <c r="AE112" s="99"/>
      <c r="AF112" s="99"/>
      <c r="AG112" s="99"/>
      <c r="AH112" s="99"/>
    </row>
    <row r="113" spans="3:34">
      <c r="C113" s="3" t="s">
        <v>86</v>
      </c>
      <c r="D113" s="3" t="s">
        <v>200</v>
      </c>
      <c r="E113" s="3" t="s">
        <v>201</v>
      </c>
      <c r="F113" s="3" t="s">
        <v>628</v>
      </c>
      <c r="G113" s="97" t="s">
        <v>524</v>
      </c>
      <c r="H113" s="97" t="s">
        <v>524</v>
      </c>
      <c r="I113" s="97" t="s">
        <v>524</v>
      </c>
      <c r="J113" s="97" t="s">
        <v>524</v>
      </c>
      <c r="K113" s="97" t="s">
        <v>524</v>
      </c>
      <c r="L113" s="97" t="s">
        <v>524</v>
      </c>
      <c r="M113" s="97" t="s">
        <v>524</v>
      </c>
      <c r="N113" s="97" t="s">
        <v>524</v>
      </c>
      <c r="O113" s="110">
        <v>3032</v>
      </c>
      <c r="P113" s="99"/>
      <c r="Q113" s="99"/>
      <c r="R113" s="99"/>
      <c r="S113" s="99"/>
      <c r="T113" s="99"/>
      <c r="U113" s="99"/>
      <c r="V113" s="99"/>
      <c r="W113" s="99"/>
      <c r="X113" s="99"/>
      <c r="Y113" s="99"/>
      <c r="Z113" s="99"/>
      <c r="AA113" s="99"/>
      <c r="AB113" s="99"/>
      <c r="AC113" s="99"/>
      <c r="AD113" s="99"/>
      <c r="AE113" s="99"/>
      <c r="AF113" s="99"/>
      <c r="AG113" s="99"/>
      <c r="AH113" s="99"/>
    </row>
    <row r="114" spans="3:34">
      <c r="C114" s="3" t="s">
        <v>86</v>
      </c>
      <c r="D114" s="3" t="s">
        <v>202</v>
      </c>
      <c r="E114" s="3" t="s">
        <v>203</v>
      </c>
      <c r="F114" s="3" t="s">
        <v>628</v>
      </c>
      <c r="G114" s="97" t="s">
        <v>524</v>
      </c>
      <c r="H114" s="97" t="s">
        <v>524</v>
      </c>
      <c r="I114" s="97" t="s">
        <v>524</v>
      </c>
      <c r="J114" s="97" t="s">
        <v>524</v>
      </c>
      <c r="K114" s="97" t="s">
        <v>524</v>
      </c>
      <c r="L114" s="97" t="s">
        <v>524</v>
      </c>
      <c r="M114" s="97" t="s">
        <v>524</v>
      </c>
      <c r="N114" s="97" t="s">
        <v>524</v>
      </c>
      <c r="O114" s="110">
        <v>2754</v>
      </c>
      <c r="P114" s="99"/>
      <c r="Q114" s="99"/>
      <c r="R114" s="99"/>
      <c r="S114" s="99"/>
      <c r="T114" s="99"/>
      <c r="U114" s="99"/>
      <c r="V114" s="99"/>
      <c r="W114" s="99"/>
      <c r="X114" s="99"/>
      <c r="Y114" s="99"/>
      <c r="Z114" s="99"/>
      <c r="AA114" s="99"/>
      <c r="AB114" s="99"/>
      <c r="AC114" s="99"/>
      <c r="AD114" s="99"/>
      <c r="AE114" s="99"/>
      <c r="AF114" s="99"/>
      <c r="AG114" s="99"/>
      <c r="AH114" s="99"/>
    </row>
    <row r="115" spans="3:34">
      <c r="C115" s="3" t="s">
        <v>86</v>
      </c>
      <c r="D115" s="3" t="s">
        <v>204</v>
      </c>
      <c r="E115" s="3" t="s">
        <v>205</v>
      </c>
      <c r="F115" s="3" t="s">
        <v>628</v>
      </c>
      <c r="G115" s="97" t="s">
        <v>524</v>
      </c>
      <c r="H115" s="97" t="s">
        <v>524</v>
      </c>
      <c r="I115" s="97" t="s">
        <v>524</v>
      </c>
      <c r="J115" s="97" t="s">
        <v>524</v>
      </c>
      <c r="K115" s="97" t="s">
        <v>524</v>
      </c>
      <c r="L115" s="97" t="s">
        <v>524</v>
      </c>
      <c r="M115" s="97" t="s">
        <v>524</v>
      </c>
      <c r="N115" s="97" t="s">
        <v>524</v>
      </c>
      <c r="O115" s="110">
        <v>4065.1443448</v>
      </c>
      <c r="P115" s="99"/>
      <c r="Q115" s="99"/>
      <c r="R115" s="99"/>
      <c r="S115" s="99"/>
      <c r="T115" s="99"/>
      <c r="U115" s="99"/>
      <c r="V115" s="99"/>
      <c r="W115" s="99"/>
      <c r="X115" s="99"/>
      <c r="Y115" s="99"/>
      <c r="Z115" s="99"/>
      <c r="AA115" s="99"/>
      <c r="AB115" s="99"/>
      <c r="AC115" s="99"/>
      <c r="AD115" s="99"/>
      <c r="AE115" s="99"/>
      <c r="AF115" s="99"/>
      <c r="AG115" s="99"/>
      <c r="AH115" s="99"/>
    </row>
    <row r="116" spans="3:34">
      <c r="C116" s="3" t="s">
        <v>86</v>
      </c>
      <c r="D116" s="3" t="s">
        <v>206</v>
      </c>
      <c r="E116" s="3" t="s">
        <v>207</v>
      </c>
      <c r="F116" s="3" t="s">
        <v>628</v>
      </c>
      <c r="G116" s="97" t="s">
        <v>524</v>
      </c>
      <c r="H116" s="97" t="s">
        <v>524</v>
      </c>
      <c r="I116" s="97" t="s">
        <v>524</v>
      </c>
      <c r="J116" s="97" t="s">
        <v>524</v>
      </c>
      <c r="K116" s="97" t="s">
        <v>524</v>
      </c>
      <c r="L116" s="97" t="s">
        <v>524</v>
      </c>
      <c r="M116" s="97" t="s">
        <v>524</v>
      </c>
      <c r="N116" s="97" t="s">
        <v>524</v>
      </c>
      <c r="O116" s="110">
        <v>1270.0590632000001</v>
      </c>
      <c r="P116" s="99"/>
      <c r="Q116" s="99"/>
      <c r="R116" s="99"/>
      <c r="S116" s="99"/>
      <c r="T116" s="99"/>
      <c r="U116" s="99"/>
      <c r="V116" s="99"/>
      <c r="W116" s="99"/>
      <c r="X116" s="99"/>
      <c r="Y116" s="99"/>
      <c r="Z116" s="99"/>
      <c r="AA116" s="99"/>
      <c r="AB116" s="99"/>
      <c r="AC116" s="99"/>
      <c r="AD116" s="99"/>
      <c r="AE116" s="99"/>
      <c r="AF116" s="99"/>
      <c r="AG116" s="99"/>
      <c r="AH116" s="99"/>
    </row>
    <row r="117" spans="3:34">
      <c r="C117" s="3" t="s">
        <v>86</v>
      </c>
      <c r="D117" s="3" t="s">
        <v>208</v>
      </c>
      <c r="E117" s="3" t="s">
        <v>209</v>
      </c>
      <c r="F117" s="3" t="s">
        <v>628</v>
      </c>
      <c r="G117" s="97" t="s">
        <v>524</v>
      </c>
      <c r="H117" s="97" t="s">
        <v>524</v>
      </c>
      <c r="I117" s="97" t="s">
        <v>524</v>
      </c>
      <c r="J117" s="97" t="s">
        <v>524</v>
      </c>
      <c r="K117" s="97" t="s">
        <v>524</v>
      </c>
      <c r="L117" s="97" t="s">
        <v>524</v>
      </c>
      <c r="M117" s="97" t="s">
        <v>524</v>
      </c>
      <c r="N117" s="97" t="s">
        <v>524</v>
      </c>
      <c r="O117" s="110">
        <v>735</v>
      </c>
      <c r="P117" s="99"/>
      <c r="Q117" s="99"/>
      <c r="R117" s="99"/>
      <c r="S117" s="99"/>
      <c r="T117" s="99"/>
      <c r="U117" s="99"/>
      <c r="V117" s="99"/>
      <c r="W117" s="99"/>
      <c r="X117" s="99"/>
      <c r="Y117" s="99"/>
      <c r="Z117" s="99"/>
      <c r="AA117" s="99"/>
      <c r="AB117" s="99"/>
      <c r="AC117" s="99"/>
      <c r="AD117" s="99"/>
      <c r="AE117" s="99"/>
      <c r="AF117" s="99"/>
      <c r="AG117" s="99"/>
      <c r="AH117" s="99"/>
    </row>
    <row r="118" spans="3:34">
      <c r="C118" s="3" t="s">
        <v>86</v>
      </c>
      <c r="D118" s="3" t="s">
        <v>210</v>
      </c>
      <c r="E118" s="3" t="s">
        <v>211</v>
      </c>
      <c r="F118" s="3" t="s">
        <v>628</v>
      </c>
      <c r="G118" s="97" t="s">
        <v>524</v>
      </c>
      <c r="H118" s="97" t="s">
        <v>524</v>
      </c>
      <c r="I118" s="97" t="s">
        <v>524</v>
      </c>
      <c r="J118" s="97" t="s">
        <v>524</v>
      </c>
      <c r="K118" s="97" t="s">
        <v>524</v>
      </c>
      <c r="L118" s="97" t="s">
        <v>524</v>
      </c>
      <c r="M118" s="97" t="s">
        <v>524</v>
      </c>
      <c r="N118" s="97" t="s">
        <v>524</v>
      </c>
      <c r="O118" s="110">
        <v>3640</v>
      </c>
      <c r="P118" s="99"/>
      <c r="Q118" s="99"/>
      <c r="R118" s="99"/>
      <c r="S118" s="99"/>
      <c r="T118" s="99"/>
      <c r="U118" s="99"/>
      <c r="V118" s="99"/>
      <c r="W118" s="99"/>
      <c r="X118" s="99"/>
      <c r="Y118" s="99"/>
      <c r="Z118" s="99"/>
      <c r="AA118" s="99"/>
      <c r="AB118" s="99"/>
      <c r="AC118" s="99"/>
      <c r="AD118" s="99"/>
      <c r="AE118" s="99"/>
      <c r="AF118" s="99"/>
      <c r="AG118" s="99"/>
      <c r="AH118" s="99"/>
    </row>
    <row r="119" spans="3:34">
      <c r="C119" s="3" t="s">
        <v>86</v>
      </c>
      <c r="D119" s="3" t="s">
        <v>212</v>
      </c>
      <c r="E119" s="3" t="s">
        <v>213</v>
      </c>
      <c r="F119" s="3" t="s">
        <v>628</v>
      </c>
      <c r="G119" s="97" t="s">
        <v>524</v>
      </c>
      <c r="H119" s="97" t="s">
        <v>524</v>
      </c>
      <c r="I119" s="97" t="s">
        <v>524</v>
      </c>
      <c r="J119" s="97" t="s">
        <v>524</v>
      </c>
      <c r="K119" s="97" t="s">
        <v>524</v>
      </c>
      <c r="L119" s="97" t="s">
        <v>524</v>
      </c>
      <c r="M119" s="97" t="s">
        <v>524</v>
      </c>
      <c r="N119" s="97" t="s">
        <v>524</v>
      </c>
      <c r="O119" s="110">
        <v>1189</v>
      </c>
      <c r="P119" s="99"/>
      <c r="Q119" s="99"/>
      <c r="R119" s="99"/>
      <c r="S119" s="99"/>
      <c r="T119" s="99"/>
      <c r="U119" s="99"/>
      <c r="V119" s="99"/>
      <c r="W119" s="99"/>
      <c r="X119" s="99"/>
      <c r="Y119" s="99"/>
      <c r="Z119" s="99"/>
      <c r="AA119" s="99"/>
      <c r="AB119" s="99"/>
      <c r="AC119" s="99"/>
      <c r="AD119" s="99"/>
      <c r="AE119" s="99"/>
      <c r="AF119" s="99"/>
      <c r="AG119" s="99"/>
      <c r="AH119" s="99"/>
    </row>
    <row r="120" spans="3:34">
      <c r="C120" s="3" t="s">
        <v>86</v>
      </c>
      <c r="D120" s="3" t="s">
        <v>214</v>
      </c>
      <c r="E120" s="3" t="s">
        <v>215</v>
      </c>
      <c r="F120" s="3" t="s">
        <v>628</v>
      </c>
      <c r="G120" s="97" t="s">
        <v>524</v>
      </c>
      <c r="H120" s="97" t="s">
        <v>524</v>
      </c>
      <c r="I120" s="97" t="s">
        <v>524</v>
      </c>
      <c r="J120" s="97" t="s">
        <v>524</v>
      </c>
      <c r="K120" s="97" t="s">
        <v>524</v>
      </c>
      <c r="L120" s="97" t="s">
        <v>524</v>
      </c>
      <c r="M120" s="97" t="s">
        <v>524</v>
      </c>
      <c r="N120" s="97" t="s">
        <v>524</v>
      </c>
      <c r="O120" s="110">
        <v>1462</v>
      </c>
      <c r="P120" s="99"/>
      <c r="Q120" s="99"/>
      <c r="R120" s="99"/>
      <c r="S120" s="99"/>
      <c r="T120" s="99"/>
      <c r="U120" s="99"/>
      <c r="V120" s="99"/>
      <c r="W120" s="99"/>
      <c r="X120" s="99"/>
      <c r="Y120" s="99"/>
      <c r="Z120" s="99"/>
      <c r="AA120" s="99"/>
      <c r="AB120" s="99"/>
      <c r="AC120" s="99"/>
      <c r="AD120" s="99"/>
      <c r="AE120" s="99"/>
      <c r="AF120" s="99"/>
      <c r="AG120" s="99"/>
      <c r="AH120" s="99"/>
    </row>
    <row r="121" spans="3:34">
      <c r="C121" s="3" t="s">
        <v>86</v>
      </c>
      <c r="D121" s="3" t="s">
        <v>216</v>
      </c>
      <c r="E121" s="3" t="s">
        <v>217</v>
      </c>
      <c r="F121" s="3" t="s">
        <v>628</v>
      </c>
      <c r="G121" s="97" t="s">
        <v>524</v>
      </c>
      <c r="H121" s="97" t="s">
        <v>524</v>
      </c>
      <c r="I121" s="97" t="s">
        <v>524</v>
      </c>
      <c r="J121" s="97" t="s">
        <v>524</v>
      </c>
      <c r="K121" s="97" t="s">
        <v>524</v>
      </c>
      <c r="L121" s="97" t="s">
        <v>524</v>
      </c>
      <c r="M121" s="97" t="s">
        <v>524</v>
      </c>
      <c r="N121" s="97" t="s">
        <v>524</v>
      </c>
      <c r="O121" s="110">
        <v>2010</v>
      </c>
      <c r="P121" s="99"/>
      <c r="Q121" s="99"/>
      <c r="R121" s="99"/>
      <c r="S121" s="99"/>
      <c r="T121" s="99"/>
      <c r="U121" s="99"/>
      <c r="V121" s="99"/>
      <c r="W121" s="99"/>
      <c r="X121" s="99"/>
      <c r="Y121" s="99"/>
      <c r="Z121" s="99"/>
      <c r="AA121" s="99"/>
      <c r="AB121" s="99"/>
      <c r="AC121" s="99"/>
      <c r="AD121" s="99"/>
      <c r="AE121" s="99"/>
      <c r="AF121" s="99"/>
      <c r="AG121" s="99"/>
      <c r="AH121" s="99"/>
    </row>
    <row r="122" spans="3:34">
      <c r="C122" s="3" t="s">
        <v>86</v>
      </c>
      <c r="D122" s="3" t="s">
        <v>218</v>
      </c>
      <c r="E122" s="3" t="s">
        <v>219</v>
      </c>
      <c r="F122" s="3" t="s">
        <v>628</v>
      </c>
      <c r="G122" s="97" t="s">
        <v>524</v>
      </c>
      <c r="H122" s="97" t="s">
        <v>524</v>
      </c>
      <c r="I122" s="97" t="s">
        <v>524</v>
      </c>
      <c r="J122" s="97" t="s">
        <v>524</v>
      </c>
      <c r="K122" s="97" t="s">
        <v>524</v>
      </c>
      <c r="L122" s="97" t="s">
        <v>524</v>
      </c>
      <c r="M122" s="97" t="s">
        <v>524</v>
      </c>
      <c r="N122" s="97" t="s">
        <v>524</v>
      </c>
      <c r="O122" s="110">
        <v>3777</v>
      </c>
      <c r="P122" s="99"/>
      <c r="Q122" s="99"/>
      <c r="R122" s="99"/>
      <c r="S122" s="99"/>
      <c r="T122" s="99"/>
      <c r="U122" s="99"/>
      <c r="V122" s="99"/>
      <c r="W122" s="99"/>
      <c r="X122" s="99"/>
      <c r="Y122" s="99"/>
      <c r="Z122" s="99"/>
      <c r="AA122" s="99"/>
      <c r="AB122" s="99"/>
      <c r="AC122" s="99"/>
      <c r="AD122" s="99"/>
      <c r="AE122" s="99"/>
      <c r="AF122" s="99"/>
      <c r="AG122" s="99"/>
      <c r="AH122" s="99"/>
    </row>
    <row r="123" spans="3:34">
      <c r="C123" s="3" t="s">
        <v>86</v>
      </c>
      <c r="D123" s="3" t="s">
        <v>220</v>
      </c>
      <c r="E123" s="3" t="s">
        <v>221</v>
      </c>
      <c r="F123" s="3" t="s">
        <v>628</v>
      </c>
      <c r="G123" s="97" t="s">
        <v>524</v>
      </c>
      <c r="H123" s="97" t="s">
        <v>524</v>
      </c>
      <c r="I123" s="97" t="s">
        <v>524</v>
      </c>
      <c r="J123" s="97" t="s">
        <v>524</v>
      </c>
      <c r="K123" s="97" t="s">
        <v>524</v>
      </c>
      <c r="L123" s="97" t="s">
        <v>524</v>
      </c>
      <c r="M123" s="97" t="s">
        <v>524</v>
      </c>
      <c r="N123" s="97" t="s">
        <v>524</v>
      </c>
      <c r="O123" s="110">
        <v>3095</v>
      </c>
      <c r="P123" s="99"/>
      <c r="Q123" s="99"/>
      <c r="R123" s="99"/>
      <c r="S123" s="99"/>
      <c r="T123" s="99"/>
      <c r="U123" s="99"/>
      <c r="V123" s="99"/>
      <c r="W123" s="99"/>
      <c r="X123" s="99"/>
      <c r="Y123" s="99"/>
      <c r="Z123" s="99"/>
      <c r="AA123" s="99"/>
      <c r="AB123" s="99"/>
      <c r="AC123" s="99"/>
      <c r="AD123" s="99"/>
      <c r="AE123" s="99"/>
      <c r="AF123" s="99"/>
      <c r="AG123" s="99"/>
      <c r="AH123" s="99"/>
    </row>
    <row r="124" spans="3:34">
      <c r="C124" s="3" t="s">
        <v>86</v>
      </c>
      <c r="D124" s="3" t="s">
        <v>222</v>
      </c>
      <c r="E124" s="3" t="s">
        <v>223</v>
      </c>
      <c r="F124" s="3" t="s">
        <v>628</v>
      </c>
      <c r="G124" s="97" t="s">
        <v>524</v>
      </c>
      <c r="H124" s="97" t="s">
        <v>524</v>
      </c>
      <c r="I124" s="97" t="s">
        <v>524</v>
      </c>
      <c r="J124" s="97" t="s">
        <v>524</v>
      </c>
      <c r="K124" s="97" t="s">
        <v>524</v>
      </c>
      <c r="L124" s="97" t="s">
        <v>524</v>
      </c>
      <c r="M124" s="97" t="s">
        <v>524</v>
      </c>
      <c r="N124" s="97" t="s">
        <v>524</v>
      </c>
      <c r="O124" s="110">
        <v>1321</v>
      </c>
      <c r="P124" s="99"/>
      <c r="Q124" s="99"/>
      <c r="R124" s="99"/>
      <c r="S124" s="99"/>
      <c r="T124" s="99"/>
      <c r="U124" s="99"/>
      <c r="V124" s="99"/>
      <c r="W124" s="99"/>
      <c r="X124" s="99"/>
      <c r="Y124" s="99"/>
      <c r="Z124" s="99"/>
      <c r="AA124" s="99"/>
      <c r="AB124" s="99"/>
      <c r="AC124" s="99"/>
      <c r="AD124" s="99"/>
      <c r="AE124" s="99"/>
      <c r="AF124" s="99"/>
      <c r="AG124" s="99"/>
      <c r="AH124" s="99"/>
    </row>
    <row r="125" spans="3:34">
      <c r="C125" s="3" t="s">
        <v>86</v>
      </c>
      <c r="D125" s="3" t="s">
        <v>224</v>
      </c>
      <c r="E125" s="3" t="s">
        <v>225</v>
      </c>
      <c r="F125" s="3" t="s">
        <v>628</v>
      </c>
      <c r="G125" s="97" t="s">
        <v>524</v>
      </c>
      <c r="H125" s="97" t="s">
        <v>524</v>
      </c>
      <c r="I125" s="97" t="s">
        <v>524</v>
      </c>
      <c r="J125" s="97" t="s">
        <v>524</v>
      </c>
      <c r="K125" s="97" t="s">
        <v>524</v>
      </c>
      <c r="L125" s="97" t="s">
        <v>524</v>
      </c>
      <c r="M125" s="97" t="s">
        <v>524</v>
      </c>
      <c r="N125" s="97" t="s">
        <v>524</v>
      </c>
      <c r="O125" s="110">
        <v>3879</v>
      </c>
      <c r="P125" s="99"/>
      <c r="Q125" s="99"/>
      <c r="R125" s="99"/>
      <c r="S125" s="99"/>
      <c r="T125" s="99"/>
      <c r="U125" s="99"/>
      <c r="V125" s="99"/>
      <c r="W125" s="99"/>
      <c r="X125" s="99"/>
      <c r="Y125" s="99"/>
      <c r="Z125" s="99"/>
      <c r="AA125" s="99"/>
      <c r="AB125" s="99"/>
      <c r="AC125" s="99"/>
      <c r="AD125" s="99"/>
      <c r="AE125" s="99"/>
      <c r="AF125" s="99"/>
      <c r="AG125" s="99"/>
      <c r="AH125" s="99"/>
    </row>
    <row r="126" spans="3:34">
      <c r="C126" s="3" t="s">
        <v>88</v>
      </c>
      <c r="D126" s="3" t="s">
        <v>226</v>
      </c>
      <c r="E126" s="3" t="s">
        <v>227</v>
      </c>
      <c r="F126" s="3" t="s">
        <v>628</v>
      </c>
      <c r="G126" s="97" t="s">
        <v>524</v>
      </c>
      <c r="H126" s="97" t="s">
        <v>524</v>
      </c>
      <c r="I126" s="97" t="s">
        <v>524</v>
      </c>
      <c r="J126" s="97" t="s">
        <v>524</v>
      </c>
      <c r="K126" s="97" t="s">
        <v>524</v>
      </c>
      <c r="L126" s="97" t="s">
        <v>524</v>
      </c>
      <c r="M126" s="97" t="s">
        <v>524</v>
      </c>
      <c r="N126" s="97" t="s">
        <v>524</v>
      </c>
      <c r="O126" s="110">
        <v>4399</v>
      </c>
      <c r="P126" s="99"/>
      <c r="Q126" s="99"/>
      <c r="R126" s="99"/>
      <c r="S126" s="99"/>
      <c r="T126" s="99"/>
      <c r="U126" s="99"/>
      <c r="V126" s="99"/>
      <c r="W126" s="99"/>
      <c r="X126" s="99"/>
      <c r="Y126" s="99"/>
      <c r="Z126" s="99"/>
      <c r="AA126" s="99"/>
      <c r="AB126" s="99"/>
      <c r="AC126" s="99"/>
      <c r="AD126" s="99"/>
      <c r="AE126" s="99"/>
      <c r="AF126" s="99"/>
      <c r="AG126" s="99"/>
      <c r="AH126" s="99"/>
    </row>
    <row r="127" spans="3:34">
      <c r="C127" s="3" t="s">
        <v>88</v>
      </c>
      <c r="D127" s="3" t="s">
        <v>228</v>
      </c>
      <c r="E127" s="3" t="s">
        <v>229</v>
      </c>
      <c r="F127" s="3" t="s">
        <v>628</v>
      </c>
      <c r="G127" s="97" t="s">
        <v>524</v>
      </c>
      <c r="H127" s="97" t="s">
        <v>524</v>
      </c>
      <c r="I127" s="97" t="s">
        <v>524</v>
      </c>
      <c r="J127" s="97" t="s">
        <v>524</v>
      </c>
      <c r="K127" s="97" t="s">
        <v>524</v>
      </c>
      <c r="L127" s="97" t="s">
        <v>524</v>
      </c>
      <c r="M127" s="97" t="s">
        <v>524</v>
      </c>
      <c r="N127" s="97" t="s">
        <v>524</v>
      </c>
      <c r="O127" s="110">
        <v>2962</v>
      </c>
      <c r="P127" s="99"/>
      <c r="Q127" s="99"/>
      <c r="R127" s="99"/>
      <c r="S127" s="99"/>
      <c r="T127" s="99"/>
      <c r="U127" s="99"/>
      <c r="V127" s="99"/>
      <c r="W127" s="99"/>
      <c r="X127" s="99"/>
      <c r="Y127" s="99"/>
      <c r="Z127" s="99"/>
      <c r="AA127" s="99"/>
      <c r="AB127" s="99"/>
      <c r="AC127" s="99"/>
      <c r="AD127" s="99"/>
      <c r="AE127" s="99"/>
      <c r="AF127" s="99"/>
      <c r="AG127" s="99"/>
      <c r="AH127" s="99"/>
    </row>
    <row r="128" spans="3:34">
      <c r="C128" s="3" t="s">
        <v>88</v>
      </c>
      <c r="D128" s="3" t="s">
        <v>230</v>
      </c>
      <c r="E128" s="3" t="s">
        <v>231</v>
      </c>
      <c r="F128" s="3" t="s">
        <v>628</v>
      </c>
      <c r="G128" s="97" t="s">
        <v>524</v>
      </c>
      <c r="H128" s="97" t="s">
        <v>524</v>
      </c>
      <c r="I128" s="97" t="s">
        <v>524</v>
      </c>
      <c r="J128" s="97" t="s">
        <v>524</v>
      </c>
      <c r="K128" s="97" t="s">
        <v>524</v>
      </c>
      <c r="L128" s="97" t="s">
        <v>524</v>
      </c>
      <c r="M128" s="97" t="s">
        <v>524</v>
      </c>
      <c r="N128" s="97" t="s">
        <v>524</v>
      </c>
      <c r="O128" s="110">
        <v>1630</v>
      </c>
      <c r="P128" s="99"/>
      <c r="Q128" s="99"/>
      <c r="R128" s="99"/>
      <c r="S128" s="99"/>
      <c r="T128" s="99"/>
      <c r="U128" s="99"/>
      <c r="V128" s="99"/>
      <c r="W128" s="99"/>
      <c r="X128" s="99"/>
      <c r="Y128" s="99"/>
      <c r="Z128" s="99"/>
      <c r="AA128" s="99"/>
      <c r="AB128" s="99"/>
      <c r="AC128" s="99"/>
      <c r="AD128" s="99"/>
      <c r="AE128" s="99"/>
      <c r="AF128" s="99"/>
      <c r="AG128" s="99"/>
      <c r="AH128" s="99"/>
    </row>
    <row r="129" spans="3:34">
      <c r="C129" s="3" t="s">
        <v>88</v>
      </c>
      <c r="D129" s="3" t="s">
        <v>232</v>
      </c>
      <c r="E129" s="3" t="s">
        <v>233</v>
      </c>
      <c r="F129" s="3" t="s">
        <v>628</v>
      </c>
      <c r="G129" s="97" t="s">
        <v>524</v>
      </c>
      <c r="H129" s="97" t="s">
        <v>524</v>
      </c>
      <c r="I129" s="97" t="s">
        <v>524</v>
      </c>
      <c r="J129" s="97" t="s">
        <v>524</v>
      </c>
      <c r="K129" s="97" t="s">
        <v>524</v>
      </c>
      <c r="L129" s="97" t="s">
        <v>524</v>
      </c>
      <c r="M129" s="97" t="s">
        <v>524</v>
      </c>
      <c r="N129" s="97" t="s">
        <v>524</v>
      </c>
      <c r="O129" s="110">
        <v>2126</v>
      </c>
      <c r="P129" s="99"/>
      <c r="Q129" s="99"/>
      <c r="R129" s="99"/>
      <c r="S129" s="99"/>
      <c r="T129" s="99"/>
      <c r="U129" s="99"/>
      <c r="V129" s="99"/>
      <c r="W129" s="99"/>
      <c r="X129" s="99"/>
      <c r="Y129" s="99"/>
      <c r="Z129" s="99"/>
      <c r="AA129" s="99"/>
      <c r="AB129" s="99"/>
      <c r="AC129" s="99"/>
      <c r="AD129" s="99"/>
      <c r="AE129" s="99"/>
      <c r="AF129" s="99"/>
      <c r="AG129" s="99"/>
      <c r="AH129" s="99"/>
    </row>
    <row r="130" spans="3:34">
      <c r="C130" s="3" t="s">
        <v>88</v>
      </c>
      <c r="D130" s="3" t="s">
        <v>234</v>
      </c>
      <c r="E130" s="3" t="s">
        <v>235</v>
      </c>
      <c r="F130" s="3" t="s">
        <v>628</v>
      </c>
      <c r="G130" s="97" t="s">
        <v>524</v>
      </c>
      <c r="H130" s="97" t="s">
        <v>524</v>
      </c>
      <c r="I130" s="97" t="s">
        <v>524</v>
      </c>
      <c r="J130" s="97" t="s">
        <v>524</v>
      </c>
      <c r="K130" s="97" t="s">
        <v>524</v>
      </c>
      <c r="L130" s="97" t="s">
        <v>524</v>
      </c>
      <c r="M130" s="97" t="s">
        <v>524</v>
      </c>
      <c r="N130" s="97" t="s">
        <v>524</v>
      </c>
      <c r="O130" s="110">
        <v>2731</v>
      </c>
      <c r="P130" s="99"/>
      <c r="Q130" s="99"/>
      <c r="R130" s="99"/>
      <c r="S130" s="99"/>
      <c r="T130" s="99"/>
      <c r="U130" s="99"/>
      <c r="V130" s="99"/>
      <c r="W130" s="99"/>
      <c r="X130" s="99"/>
      <c r="Y130" s="99"/>
      <c r="Z130" s="99"/>
      <c r="AA130" s="99"/>
      <c r="AB130" s="99"/>
      <c r="AC130" s="99"/>
      <c r="AD130" s="99"/>
      <c r="AE130" s="99"/>
      <c r="AF130" s="99"/>
      <c r="AG130" s="99"/>
      <c r="AH130" s="99"/>
    </row>
    <row r="131" spans="3:34">
      <c r="C131" s="3" t="s">
        <v>88</v>
      </c>
      <c r="D131" s="3" t="s">
        <v>236</v>
      </c>
      <c r="E131" s="3" t="s">
        <v>237</v>
      </c>
      <c r="F131" s="3" t="s">
        <v>628</v>
      </c>
      <c r="G131" s="97" t="s">
        <v>524</v>
      </c>
      <c r="H131" s="97" t="s">
        <v>524</v>
      </c>
      <c r="I131" s="97" t="s">
        <v>524</v>
      </c>
      <c r="J131" s="97" t="s">
        <v>524</v>
      </c>
      <c r="K131" s="97" t="s">
        <v>524</v>
      </c>
      <c r="L131" s="97" t="s">
        <v>524</v>
      </c>
      <c r="M131" s="97" t="s">
        <v>524</v>
      </c>
      <c r="N131" s="97" t="s">
        <v>524</v>
      </c>
      <c r="O131" s="110">
        <v>3500</v>
      </c>
      <c r="P131" s="99"/>
      <c r="Q131" s="99"/>
      <c r="R131" s="99"/>
      <c r="S131" s="99"/>
      <c r="T131" s="99"/>
      <c r="U131" s="99"/>
      <c r="V131" s="99"/>
      <c r="W131" s="99"/>
      <c r="X131" s="99"/>
      <c r="Y131" s="99"/>
      <c r="Z131" s="99"/>
      <c r="AA131" s="99"/>
      <c r="AB131" s="99"/>
      <c r="AC131" s="99"/>
      <c r="AD131" s="99"/>
      <c r="AE131" s="99"/>
      <c r="AF131" s="99"/>
      <c r="AG131" s="99"/>
      <c r="AH131" s="99"/>
    </row>
    <row r="132" spans="3:34">
      <c r="C132" s="3" t="s">
        <v>88</v>
      </c>
      <c r="D132" s="3" t="s">
        <v>238</v>
      </c>
      <c r="E132" s="3" t="s">
        <v>239</v>
      </c>
      <c r="F132" s="3" t="s">
        <v>628</v>
      </c>
      <c r="G132" s="97" t="s">
        <v>524</v>
      </c>
      <c r="H132" s="97" t="s">
        <v>524</v>
      </c>
      <c r="I132" s="97" t="s">
        <v>524</v>
      </c>
      <c r="J132" s="97" t="s">
        <v>524</v>
      </c>
      <c r="K132" s="97" t="s">
        <v>524</v>
      </c>
      <c r="L132" s="97" t="s">
        <v>524</v>
      </c>
      <c r="M132" s="97" t="s">
        <v>524</v>
      </c>
      <c r="N132" s="97" t="s">
        <v>524</v>
      </c>
      <c r="O132" s="110">
        <v>1152</v>
      </c>
      <c r="P132" s="99"/>
      <c r="Q132" s="99"/>
      <c r="R132" s="99"/>
      <c r="S132" s="99"/>
      <c r="T132" s="99"/>
      <c r="U132" s="99"/>
      <c r="V132" s="99"/>
      <c r="W132" s="99"/>
      <c r="X132" s="99"/>
      <c r="Y132" s="99"/>
      <c r="Z132" s="99"/>
      <c r="AA132" s="99"/>
      <c r="AB132" s="99"/>
      <c r="AC132" s="99"/>
      <c r="AD132" s="99"/>
      <c r="AE132" s="99"/>
      <c r="AF132" s="99"/>
      <c r="AG132" s="99"/>
      <c r="AH132" s="99"/>
    </row>
    <row r="133" spans="3:34">
      <c r="C133" s="3" t="s">
        <v>88</v>
      </c>
      <c r="D133" s="3" t="s">
        <v>240</v>
      </c>
      <c r="E133" s="3" t="s">
        <v>241</v>
      </c>
      <c r="F133" s="3" t="s">
        <v>628</v>
      </c>
      <c r="G133" s="97" t="s">
        <v>524</v>
      </c>
      <c r="H133" s="97" t="s">
        <v>524</v>
      </c>
      <c r="I133" s="97" t="s">
        <v>524</v>
      </c>
      <c r="J133" s="97" t="s">
        <v>524</v>
      </c>
      <c r="K133" s="97" t="s">
        <v>524</v>
      </c>
      <c r="L133" s="97" t="s">
        <v>524</v>
      </c>
      <c r="M133" s="97" t="s">
        <v>524</v>
      </c>
      <c r="N133" s="97" t="s">
        <v>524</v>
      </c>
      <c r="O133" s="110">
        <v>10776.839</v>
      </c>
      <c r="P133" s="99"/>
      <c r="Q133" s="99"/>
      <c r="R133" s="99"/>
      <c r="S133" s="99"/>
      <c r="T133" s="99"/>
      <c r="U133" s="99"/>
      <c r="V133" s="99"/>
      <c r="W133" s="99"/>
      <c r="X133" s="99"/>
      <c r="Y133" s="99"/>
      <c r="Z133" s="99"/>
      <c r="AA133" s="99"/>
      <c r="AB133" s="99"/>
      <c r="AC133" s="99"/>
      <c r="AD133" s="99"/>
      <c r="AE133" s="99"/>
      <c r="AF133" s="99"/>
      <c r="AG133" s="99"/>
      <c r="AH133" s="99"/>
    </row>
    <row r="134" spans="3:34">
      <c r="C134" s="3" t="s">
        <v>88</v>
      </c>
      <c r="D134" s="3" t="s">
        <v>242</v>
      </c>
      <c r="E134" s="3" t="s">
        <v>243</v>
      </c>
      <c r="F134" s="3" t="s">
        <v>628</v>
      </c>
      <c r="G134" s="97" t="s">
        <v>524</v>
      </c>
      <c r="H134" s="97" t="s">
        <v>524</v>
      </c>
      <c r="I134" s="97" t="s">
        <v>524</v>
      </c>
      <c r="J134" s="97" t="s">
        <v>524</v>
      </c>
      <c r="K134" s="97" t="s">
        <v>524</v>
      </c>
      <c r="L134" s="97" t="s">
        <v>524</v>
      </c>
      <c r="M134" s="97" t="s">
        <v>524</v>
      </c>
      <c r="N134" s="97" t="s">
        <v>524</v>
      </c>
      <c r="O134" s="110">
        <v>6708</v>
      </c>
      <c r="P134" s="99"/>
      <c r="Q134" s="99"/>
      <c r="R134" s="99"/>
      <c r="S134" s="99"/>
      <c r="T134" s="99"/>
      <c r="U134" s="99"/>
      <c r="V134" s="99"/>
      <c r="W134" s="99"/>
      <c r="X134" s="99"/>
      <c r="Y134" s="99"/>
      <c r="Z134" s="99"/>
      <c r="AA134" s="99"/>
      <c r="AB134" s="99"/>
      <c r="AC134" s="99"/>
      <c r="AD134" s="99"/>
      <c r="AE134" s="99"/>
      <c r="AF134" s="99"/>
      <c r="AG134" s="99"/>
      <c r="AH134" s="99"/>
    </row>
    <row r="135" spans="3:34">
      <c r="C135" s="3" t="s">
        <v>88</v>
      </c>
      <c r="D135" s="3" t="s">
        <v>244</v>
      </c>
      <c r="E135" s="3" t="s">
        <v>245</v>
      </c>
      <c r="F135" s="3" t="s">
        <v>628</v>
      </c>
      <c r="G135" s="97" t="s">
        <v>524</v>
      </c>
      <c r="H135" s="97" t="s">
        <v>524</v>
      </c>
      <c r="I135" s="97" t="s">
        <v>524</v>
      </c>
      <c r="J135" s="97" t="s">
        <v>524</v>
      </c>
      <c r="K135" s="97" t="s">
        <v>524</v>
      </c>
      <c r="L135" s="97" t="s">
        <v>524</v>
      </c>
      <c r="M135" s="97" t="s">
        <v>524</v>
      </c>
      <c r="N135" s="97" t="s">
        <v>524</v>
      </c>
      <c r="O135" s="110">
        <v>4327</v>
      </c>
      <c r="P135" s="99"/>
      <c r="Q135" s="99"/>
      <c r="R135" s="99"/>
      <c r="S135" s="99"/>
      <c r="T135" s="99"/>
      <c r="U135" s="99"/>
      <c r="V135" s="99"/>
      <c r="W135" s="99"/>
      <c r="X135" s="99"/>
      <c r="Y135" s="99"/>
      <c r="Z135" s="99"/>
      <c r="AA135" s="99"/>
      <c r="AB135" s="99"/>
      <c r="AC135" s="99"/>
      <c r="AD135" s="99"/>
      <c r="AE135" s="99"/>
      <c r="AF135" s="99"/>
      <c r="AG135" s="99"/>
      <c r="AH135" s="99"/>
    </row>
    <row r="136" spans="3:34">
      <c r="C136" s="3" t="s">
        <v>88</v>
      </c>
      <c r="D136" s="3" t="s">
        <v>246</v>
      </c>
      <c r="E136" s="3" t="s">
        <v>247</v>
      </c>
      <c r="F136" s="3" t="s">
        <v>628</v>
      </c>
      <c r="G136" s="97" t="s">
        <v>524</v>
      </c>
      <c r="H136" s="97" t="s">
        <v>524</v>
      </c>
      <c r="I136" s="97" t="s">
        <v>524</v>
      </c>
      <c r="J136" s="97" t="s">
        <v>524</v>
      </c>
      <c r="K136" s="97" t="s">
        <v>524</v>
      </c>
      <c r="L136" s="97" t="s">
        <v>524</v>
      </c>
      <c r="M136" s="97" t="s">
        <v>524</v>
      </c>
      <c r="N136" s="97" t="s">
        <v>524</v>
      </c>
      <c r="O136" s="110">
        <v>3506.011</v>
      </c>
      <c r="P136" s="99"/>
      <c r="Q136" s="99"/>
      <c r="R136" s="99"/>
      <c r="S136" s="99"/>
      <c r="T136" s="99"/>
      <c r="U136" s="99"/>
      <c r="V136" s="99"/>
      <c r="W136" s="99"/>
      <c r="X136" s="99"/>
      <c r="Y136" s="99"/>
      <c r="Z136" s="99"/>
      <c r="AA136" s="99"/>
      <c r="AB136" s="99"/>
      <c r="AC136" s="99"/>
      <c r="AD136" s="99"/>
      <c r="AE136" s="99"/>
      <c r="AF136" s="99"/>
      <c r="AG136" s="99"/>
      <c r="AH136" s="99"/>
    </row>
    <row r="137" spans="3:34">
      <c r="C137" s="3" t="s">
        <v>88</v>
      </c>
      <c r="D137" s="3" t="s">
        <v>248</v>
      </c>
      <c r="E137" s="3" t="s">
        <v>249</v>
      </c>
      <c r="F137" s="3" t="s">
        <v>628</v>
      </c>
      <c r="G137" s="97" t="s">
        <v>524</v>
      </c>
      <c r="H137" s="97" t="s">
        <v>524</v>
      </c>
      <c r="I137" s="97" t="s">
        <v>524</v>
      </c>
      <c r="J137" s="97" t="s">
        <v>524</v>
      </c>
      <c r="K137" s="97" t="s">
        <v>524</v>
      </c>
      <c r="L137" s="97" t="s">
        <v>524</v>
      </c>
      <c r="M137" s="97" t="s">
        <v>524</v>
      </c>
      <c r="N137" s="97" t="s">
        <v>524</v>
      </c>
      <c r="O137" s="110">
        <v>504</v>
      </c>
      <c r="P137" s="99"/>
      <c r="Q137" s="99"/>
      <c r="R137" s="99"/>
      <c r="S137" s="99"/>
      <c r="T137" s="99"/>
      <c r="U137" s="99"/>
      <c r="V137" s="99"/>
      <c r="W137" s="99"/>
      <c r="X137" s="99"/>
      <c r="Y137" s="99"/>
      <c r="Z137" s="99"/>
      <c r="AA137" s="99"/>
      <c r="AB137" s="99"/>
      <c r="AC137" s="99"/>
      <c r="AD137" s="99"/>
      <c r="AE137" s="99"/>
      <c r="AF137" s="99"/>
      <c r="AG137" s="99"/>
      <c r="AH137" s="99"/>
    </row>
    <row r="138" spans="3:34">
      <c r="C138" s="3" t="s">
        <v>88</v>
      </c>
      <c r="D138" s="3" t="s">
        <v>250</v>
      </c>
      <c r="E138" s="3" t="s">
        <v>251</v>
      </c>
      <c r="F138" s="3" t="s">
        <v>628</v>
      </c>
      <c r="G138" s="97" t="s">
        <v>524</v>
      </c>
      <c r="H138" s="97" t="s">
        <v>524</v>
      </c>
      <c r="I138" s="97" t="s">
        <v>524</v>
      </c>
      <c r="J138" s="97" t="s">
        <v>524</v>
      </c>
      <c r="K138" s="97" t="s">
        <v>524</v>
      </c>
      <c r="L138" s="97" t="s">
        <v>524</v>
      </c>
      <c r="M138" s="97" t="s">
        <v>524</v>
      </c>
      <c r="N138" s="97" t="s">
        <v>524</v>
      </c>
      <c r="O138" s="110">
        <v>594</v>
      </c>
      <c r="P138" s="99"/>
      <c r="Q138" s="99"/>
      <c r="R138" s="99"/>
      <c r="S138" s="99"/>
      <c r="T138" s="99"/>
      <c r="U138" s="99"/>
      <c r="V138" s="99"/>
      <c r="W138" s="99"/>
      <c r="X138" s="99"/>
      <c r="Y138" s="99"/>
      <c r="Z138" s="99"/>
      <c r="AA138" s="99"/>
      <c r="AB138" s="99"/>
      <c r="AC138" s="99"/>
      <c r="AD138" s="99"/>
      <c r="AE138" s="99"/>
      <c r="AF138" s="99"/>
      <c r="AG138" s="99"/>
      <c r="AH138" s="99"/>
    </row>
    <row r="139" spans="3:34">
      <c r="C139" s="3" t="s">
        <v>88</v>
      </c>
      <c r="D139" s="3" t="s">
        <v>252</v>
      </c>
      <c r="E139" s="3" t="s">
        <v>253</v>
      </c>
      <c r="F139" s="3" t="s">
        <v>628</v>
      </c>
      <c r="G139" s="97" t="s">
        <v>524</v>
      </c>
      <c r="H139" s="97" t="s">
        <v>524</v>
      </c>
      <c r="I139" s="97" t="s">
        <v>524</v>
      </c>
      <c r="J139" s="97" t="s">
        <v>524</v>
      </c>
      <c r="K139" s="97" t="s">
        <v>524</v>
      </c>
      <c r="L139" s="97" t="s">
        <v>524</v>
      </c>
      <c r="M139" s="97" t="s">
        <v>524</v>
      </c>
      <c r="N139" s="97" t="s">
        <v>524</v>
      </c>
      <c r="O139" s="110">
        <v>4671</v>
      </c>
      <c r="P139" s="99"/>
      <c r="Q139" s="99"/>
      <c r="R139" s="99"/>
      <c r="S139" s="99"/>
      <c r="T139" s="99"/>
      <c r="U139" s="99"/>
      <c r="V139" s="99"/>
      <c r="W139" s="99"/>
      <c r="X139" s="99"/>
      <c r="Y139" s="99"/>
      <c r="Z139" s="99"/>
      <c r="AA139" s="99"/>
      <c r="AB139" s="99"/>
      <c r="AC139" s="99"/>
      <c r="AD139" s="99"/>
      <c r="AE139" s="99"/>
      <c r="AF139" s="99"/>
      <c r="AG139" s="99"/>
      <c r="AH139" s="99"/>
    </row>
    <row r="140" spans="3:34">
      <c r="C140" s="3" t="s">
        <v>88</v>
      </c>
      <c r="D140" s="3" t="s">
        <v>254</v>
      </c>
      <c r="E140" s="3" t="s">
        <v>255</v>
      </c>
      <c r="F140" s="3" t="s">
        <v>628</v>
      </c>
      <c r="G140" s="97" t="s">
        <v>524</v>
      </c>
      <c r="H140" s="97" t="s">
        <v>524</v>
      </c>
      <c r="I140" s="97" t="s">
        <v>524</v>
      </c>
      <c r="J140" s="97" t="s">
        <v>524</v>
      </c>
      <c r="K140" s="97" t="s">
        <v>524</v>
      </c>
      <c r="L140" s="97" t="s">
        <v>524</v>
      </c>
      <c r="M140" s="97" t="s">
        <v>524</v>
      </c>
      <c r="N140" s="97" t="s">
        <v>524</v>
      </c>
      <c r="O140" s="110">
        <v>844</v>
      </c>
      <c r="P140" s="99"/>
      <c r="Q140" s="99"/>
      <c r="R140" s="99"/>
      <c r="S140" s="99"/>
      <c r="T140" s="99"/>
      <c r="U140" s="99"/>
      <c r="V140" s="99"/>
      <c r="W140" s="99"/>
      <c r="X140" s="99"/>
      <c r="Y140" s="99"/>
      <c r="Z140" s="99"/>
      <c r="AA140" s="99"/>
      <c r="AB140" s="99"/>
      <c r="AC140" s="99"/>
      <c r="AD140" s="99"/>
      <c r="AE140" s="99"/>
      <c r="AF140" s="99"/>
      <c r="AG140" s="99"/>
      <c r="AH140" s="99"/>
    </row>
    <row r="141" spans="3:34">
      <c r="C141" s="3" t="s">
        <v>88</v>
      </c>
      <c r="D141" s="3" t="s">
        <v>256</v>
      </c>
      <c r="E141" s="3" t="s">
        <v>257</v>
      </c>
      <c r="F141" s="3" t="s">
        <v>628</v>
      </c>
      <c r="G141" s="97" t="s">
        <v>524</v>
      </c>
      <c r="H141" s="97" t="s">
        <v>524</v>
      </c>
      <c r="I141" s="97" t="s">
        <v>524</v>
      </c>
      <c r="J141" s="97" t="s">
        <v>524</v>
      </c>
      <c r="K141" s="97" t="s">
        <v>524</v>
      </c>
      <c r="L141" s="97" t="s">
        <v>524</v>
      </c>
      <c r="M141" s="97" t="s">
        <v>524</v>
      </c>
      <c r="N141" s="97" t="s">
        <v>524</v>
      </c>
      <c r="O141" s="110">
        <v>297</v>
      </c>
      <c r="P141" s="99"/>
      <c r="Q141" s="99"/>
      <c r="R141" s="99"/>
      <c r="S141" s="99"/>
      <c r="T141" s="99"/>
      <c r="U141" s="99"/>
      <c r="V141" s="99"/>
      <c r="W141" s="99"/>
      <c r="X141" s="99"/>
      <c r="Y141" s="99"/>
      <c r="Z141" s="99"/>
      <c r="AA141" s="99"/>
      <c r="AB141" s="99"/>
      <c r="AC141" s="99"/>
      <c r="AD141" s="99"/>
      <c r="AE141" s="99"/>
      <c r="AF141" s="99"/>
      <c r="AG141" s="99"/>
      <c r="AH141" s="99"/>
    </row>
    <row r="142" spans="3:34">
      <c r="C142" s="3" t="s">
        <v>88</v>
      </c>
      <c r="D142" s="3" t="s">
        <v>258</v>
      </c>
      <c r="E142" s="3" t="s">
        <v>259</v>
      </c>
      <c r="F142" s="3" t="s">
        <v>628</v>
      </c>
      <c r="G142" s="97" t="s">
        <v>524</v>
      </c>
      <c r="H142" s="97" t="s">
        <v>524</v>
      </c>
      <c r="I142" s="97" t="s">
        <v>524</v>
      </c>
      <c r="J142" s="97" t="s">
        <v>524</v>
      </c>
      <c r="K142" s="97" t="s">
        <v>524</v>
      </c>
      <c r="L142" s="97" t="s">
        <v>524</v>
      </c>
      <c r="M142" s="97" t="s">
        <v>524</v>
      </c>
      <c r="N142" s="97" t="s">
        <v>524</v>
      </c>
      <c r="O142" s="110">
        <v>1877</v>
      </c>
      <c r="P142" s="99"/>
      <c r="Q142" s="99"/>
      <c r="R142" s="99"/>
      <c r="S142" s="99"/>
      <c r="T142" s="99"/>
      <c r="U142" s="99"/>
      <c r="V142" s="99"/>
      <c r="W142" s="99"/>
      <c r="X142" s="99"/>
      <c r="Y142" s="99"/>
      <c r="Z142" s="99"/>
      <c r="AA142" s="99"/>
      <c r="AB142" s="99"/>
      <c r="AC142" s="99"/>
      <c r="AD142" s="99"/>
      <c r="AE142" s="99"/>
      <c r="AF142" s="99"/>
      <c r="AG142" s="99"/>
      <c r="AH142" s="99"/>
    </row>
    <row r="143" spans="3:34">
      <c r="C143" s="3" t="s">
        <v>88</v>
      </c>
      <c r="D143" s="3" t="s">
        <v>260</v>
      </c>
      <c r="E143" s="3" t="s">
        <v>261</v>
      </c>
      <c r="F143" s="3" t="s">
        <v>628</v>
      </c>
      <c r="G143" s="97" t="s">
        <v>524</v>
      </c>
      <c r="H143" s="97" t="s">
        <v>524</v>
      </c>
      <c r="I143" s="97" t="s">
        <v>524</v>
      </c>
      <c r="J143" s="97" t="s">
        <v>524</v>
      </c>
      <c r="K143" s="97" t="s">
        <v>524</v>
      </c>
      <c r="L143" s="97" t="s">
        <v>524</v>
      </c>
      <c r="M143" s="97" t="s">
        <v>524</v>
      </c>
      <c r="N143" s="97" t="s">
        <v>524</v>
      </c>
      <c r="O143" s="110">
        <v>966</v>
      </c>
      <c r="P143" s="99"/>
      <c r="Q143" s="99"/>
      <c r="R143" s="99"/>
      <c r="S143" s="99"/>
      <c r="T143" s="99"/>
      <c r="U143" s="99"/>
      <c r="V143" s="99"/>
      <c r="W143" s="99"/>
      <c r="X143" s="99"/>
      <c r="Y143" s="99"/>
      <c r="Z143" s="99"/>
      <c r="AA143" s="99"/>
      <c r="AB143" s="99"/>
      <c r="AC143" s="99"/>
      <c r="AD143" s="99"/>
      <c r="AE143" s="99"/>
      <c r="AF143" s="99"/>
      <c r="AG143" s="99"/>
      <c r="AH143" s="99"/>
    </row>
    <row r="144" spans="3:34">
      <c r="C144" s="3" t="s">
        <v>88</v>
      </c>
      <c r="D144" s="3" t="s">
        <v>262</v>
      </c>
      <c r="E144" s="3" t="s">
        <v>263</v>
      </c>
      <c r="F144" s="3" t="s">
        <v>628</v>
      </c>
      <c r="G144" s="97" t="s">
        <v>524</v>
      </c>
      <c r="H144" s="97" t="s">
        <v>524</v>
      </c>
      <c r="I144" s="97" t="s">
        <v>524</v>
      </c>
      <c r="J144" s="97" t="s">
        <v>524</v>
      </c>
      <c r="K144" s="97" t="s">
        <v>524</v>
      </c>
      <c r="L144" s="97" t="s">
        <v>524</v>
      </c>
      <c r="M144" s="97" t="s">
        <v>524</v>
      </c>
      <c r="N144" s="97" t="s">
        <v>524</v>
      </c>
      <c r="O144" s="110">
        <v>594</v>
      </c>
      <c r="P144" s="99"/>
      <c r="Q144" s="99"/>
      <c r="R144" s="99"/>
      <c r="S144" s="99"/>
      <c r="T144" s="99"/>
      <c r="U144" s="99"/>
      <c r="V144" s="99"/>
      <c r="W144" s="99"/>
      <c r="X144" s="99"/>
      <c r="Y144" s="99"/>
      <c r="Z144" s="99"/>
      <c r="AA144" s="99"/>
      <c r="AB144" s="99"/>
      <c r="AC144" s="99"/>
      <c r="AD144" s="99"/>
      <c r="AE144" s="99"/>
      <c r="AF144" s="99"/>
      <c r="AG144" s="99"/>
      <c r="AH144" s="99"/>
    </row>
    <row r="145" spans="3:34">
      <c r="C145" s="3" t="s">
        <v>88</v>
      </c>
      <c r="D145" s="3" t="s">
        <v>264</v>
      </c>
      <c r="E145" s="3" t="s">
        <v>265</v>
      </c>
      <c r="F145" s="3" t="s">
        <v>628</v>
      </c>
      <c r="G145" s="97" t="s">
        <v>524</v>
      </c>
      <c r="H145" s="97" t="s">
        <v>524</v>
      </c>
      <c r="I145" s="97" t="s">
        <v>524</v>
      </c>
      <c r="J145" s="97" t="s">
        <v>524</v>
      </c>
      <c r="K145" s="97" t="s">
        <v>524</v>
      </c>
      <c r="L145" s="97" t="s">
        <v>524</v>
      </c>
      <c r="M145" s="97" t="s">
        <v>524</v>
      </c>
      <c r="N145" s="97" t="s">
        <v>524</v>
      </c>
      <c r="O145" s="110">
        <v>3369</v>
      </c>
      <c r="P145" s="99"/>
      <c r="Q145" s="99"/>
      <c r="R145" s="99"/>
      <c r="S145" s="99"/>
      <c r="T145" s="99"/>
      <c r="U145" s="99"/>
      <c r="V145" s="99"/>
      <c r="W145" s="99"/>
      <c r="X145" s="99"/>
      <c r="Y145" s="99"/>
      <c r="Z145" s="99"/>
      <c r="AA145" s="99"/>
      <c r="AB145" s="99"/>
      <c r="AC145" s="99"/>
      <c r="AD145" s="99"/>
      <c r="AE145" s="99"/>
      <c r="AF145" s="99"/>
      <c r="AG145" s="99"/>
      <c r="AH145" s="99"/>
    </row>
    <row r="146" spans="3:34">
      <c r="C146" s="3" t="s">
        <v>88</v>
      </c>
      <c r="D146" s="3" t="s">
        <v>266</v>
      </c>
      <c r="E146" s="3" t="s">
        <v>267</v>
      </c>
      <c r="F146" s="3" t="s">
        <v>628</v>
      </c>
      <c r="G146" s="97" t="s">
        <v>524</v>
      </c>
      <c r="H146" s="97" t="s">
        <v>524</v>
      </c>
      <c r="I146" s="97" t="s">
        <v>524</v>
      </c>
      <c r="J146" s="97" t="s">
        <v>524</v>
      </c>
      <c r="K146" s="97" t="s">
        <v>524</v>
      </c>
      <c r="L146" s="97" t="s">
        <v>524</v>
      </c>
      <c r="M146" s="97" t="s">
        <v>524</v>
      </c>
      <c r="N146" s="97" t="s">
        <v>524</v>
      </c>
      <c r="O146" s="110">
        <v>1285</v>
      </c>
      <c r="P146" s="99"/>
      <c r="Q146" s="99"/>
      <c r="R146" s="99"/>
      <c r="S146" s="99"/>
      <c r="T146" s="99"/>
      <c r="U146" s="99"/>
      <c r="V146" s="99"/>
      <c r="W146" s="99"/>
      <c r="X146" s="99"/>
      <c r="Y146" s="99"/>
      <c r="Z146" s="99"/>
      <c r="AA146" s="99"/>
      <c r="AB146" s="99"/>
      <c r="AC146" s="99"/>
      <c r="AD146" s="99"/>
      <c r="AE146" s="99"/>
      <c r="AF146" s="99"/>
      <c r="AG146" s="99"/>
      <c r="AH146" s="99"/>
    </row>
    <row r="147" spans="3:34">
      <c r="C147" s="3" t="s">
        <v>88</v>
      </c>
      <c r="D147" s="3" t="s">
        <v>268</v>
      </c>
      <c r="E147" s="3" t="s">
        <v>269</v>
      </c>
      <c r="F147" s="3" t="s">
        <v>628</v>
      </c>
      <c r="G147" s="97" t="s">
        <v>524</v>
      </c>
      <c r="H147" s="97" t="s">
        <v>524</v>
      </c>
      <c r="I147" s="97" t="s">
        <v>524</v>
      </c>
      <c r="J147" s="97" t="s">
        <v>524</v>
      </c>
      <c r="K147" s="97" t="s">
        <v>524</v>
      </c>
      <c r="L147" s="97" t="s">
        <v>524</v>
      </c>
      <c r="M147" s="97" t="s">
        <v>524</v>
      </c>
      <c r="N147" s="97" t="s">
        <v>524</v>
      </c>
      <c r="O147" s="110">
        <v>845</v>
      </c>
      <c r="P147" s="99"/>
      <c r="Q147" s="99"/>
      <c r="R147" s="99"/>
      <c r="S147" s="99"/>
      <c r="T147" s="99"/>
      <c r="U147" s="99"/>
      <c r="V147" s="99"/>
      <c r="W147" s="99"/>
      <c r="X147" s="99"/>
      <c r="Y147" s="99"/>
      <c r="Z147" s="99"/>
      <c r="AA147" s="99"/>
      <c r="AB147" s="99"/>
      <c r="AC147" s="99"/>
      <c r="AD147" s="99"/>
      <c r="AE147" s="99"/>
      <c r="AF147" s="99"/>
      <c r="AG147" s="99"/>
      <c r="AH147" s="99"/>
    </row>
    <row r="148" spans="3:34">
      <c r="C148" s="3" t="s">
        <v>88</v>
      </c>
      <c r="D148" s="3" t="s">
        <v>270</v>
      </c>
      <c r="E148" s="3" t="s">
        <v>271</v>
      </c>
      <c r="F148" s="3" t="s">
        <v>628</v>
      </c>
      <c r="G148" s="97" t="s">
        <v>524</v>
      </c>
      <c r="H148" s="97" t="s">
        <v>524</v>
      </c>
      <c r="I148" s="97" t="s">
        <v>524</v>
      </c>
      <c r="J148" s="97" t="s">
        <v>524</v>
      </c>
      <c r="K148" s="97" t="s">
        <v>524</v>
      </c>
      <c r="L148" s="97" t="s">
        <v>524</v>
      </c>
      <c r="M148" s="97" t="s">
        <v>524</v>
      </c>
      <c r="N148" s="97" t="s">
        <v>524</v>
      </c>
      <c r="O148" s="110">
        <v>1162</v>
      </c>
      <c r="P148" s="99"/>
      <c r="Q148" s="99"/>
      <c r="R148" s="99"/>
      <c r="S148" s="99"/>
      <c r="T148" s="99"/>
      <c r="U148" s="99"/>
      <c r="V148" s="99"/>
      <c r="W148" s="99"/>
      <c r="X148" s="99"/>
      <c r="Y148" s="99"/>
      <c r="Z148" s="99"/>
      <c r="AA148" s="99"/>
      <c r="AB148" s="99"/>
      <c r="AC148" s="99"/>
      <c r="AD148" s="99"/>
      <c r="AE148" s="99"/>
      <c r="AF148" s="99"/>
      <c r="AG148" s="99"/>
      <c r="AH148" s="99"/>
    </row>
    <row r="149" spans="3:34">
      <c r="C149" s="3" t="s">
        <v>88</v>
      </c>
      <c r="D149" s="3" t="s">
        <v>272</v>
      </c>
      <c r="E149" s="3" t="s">
        <v>273</v>
      </c>
      <c r="F149" s="3" t="s">
        <v>628</v>
      </c>
      <c r="G149" s="97" t="s">
        <v>524</v>
      </c>
      <c r="H149" s="97" t="s">
        <v>524</v>
      </c>
      <c r="I149" s="97" t="s">
        <v>524</v>
      </c>
      <c r="J149" s="97" t="s">
        <v>524</v>
      </c>
      <c r="K149" s="97" t="s">
        <v>524</v>
      </c>
      <c r="L149" s="97" t="s">
        <v>524</v>
      </c>
      <c r="M149" s="97" t="s">
        <v>524</v>
      </c>
      <c r="N149" s="97" t="s">
        <v>524</v>
      </c>
      <c r="O149" s="110">
        <v>4837</v>
      </c>
      <c r="P149" s="99"/>
      <c r="Q149" s="99"/>
      <c r="R149" s="99"/>
      <c r="S149" s="99"/>
      <c r="T149" s="99"/>
      <c r="U149" s="99"/>
      <c r="V149" s="99"/>
      <c r="W149" s="99"/>
      <c r="X149" s="99"/>
      <c r="Y149" s="99"/>
      <c r="Z149" s="99"/>
      <c r="AA149" s="99"/>
      <c r="AB149" s="99"/>
      <c r="AC149" s="99"/>
      <c r="AD149" s="99"/>
      <c r="AE149" s="99"/>
      <c r="AF149" s="99"/>
      <c r="AG149" s="99"/>
      <c r="AH149" s="99"/>
    </row>
    <row r="150" spans="3:34">
      <c r="C150" s="3" t="s">
        <v>88</v>
      </c>
      <c r="D150" s="3" t="s">
        <v>274</v>
      </c>
      <c r="E150" s="3" t="s">
        <v>275</v>
      </c>
      <c r="F150" s="3" t="s">
        <v>628</v>
      </c>
      <c r="G150" s="97" t="s">
        <v>524</v>
      </c>
      <c r="H150" s="97" t="s">
        <v>524</v>
      </c>
      <c r="I150" s="97" t="s">
        <v>524</v>
      </c>
      <c r="J150" s="97" t="s">
        <v>524</v>
      </c>
      <c r="K150" s="97" t="s">
        <v>524</v>
      </c>
      <c r="L150" s="97" t="s">
        <v>524</v>
      </c>
      <c r="M150" s="97" t="s">
        <v>524</v>
      </c>
      <c r="N150" s="97" t="s">
        <v>524</v>
      </c>
      <c r="O150" s="110">
        <v>8926</v>
      </c>
      <c r="P150" s="99"/>
      <c r="Q150" s="99"/>
      <c r="R150" s="99"/>
      <c r="S150" s="99"/>
      <c r="T150" s="99"/>
      <c r="U150" s="99"/>
      <c r="V150" s="99"/>
      <c r="W150" s="99"/>
      <c r="X150" s="99"/>
      <c r="Y150" s="99"/>
      <c r="Z150" s="99"/>
      <c r="AA150" s="99"/>
      <c r="AB150" s="99"/>
      <c r="AC150" s="99"/>
      <c r="AD150" s="99"/>
      <c r="AE150" s="99"/>
      <c r="AF150" s="99"/>
      <c r="AG150" s="99"/>
      <c r="AH150" s="99"/>
    </row>
    <row r="151" spans="3:34">
      <c r="C151" s="3" t="s">
        <v>88</v>
      </c>
      <c r="D151" s="3" t="s">
        <v>276</v>
      </c>
      <c r="E151" s="3" t="s">
        <v>277</v>
      </c>
      <c r="F151" s="3" t="s">
        <v>628</v>
      </c>
      <c r="G151" s="97" t="s">
        <v>524</v>
      </c>
      <c r="H151" s="97" t="s">
        <v>524</v>
      </c>
      <c r="I151" s="97" t="s">
        <v>524</v>
      </c>
      <c r="J151" s="97" t="s">
        <v>524</v>
      </c>
      <c r="K151" s="97" t="s">
        <v>524</v>
      </c>
      <c r="L151" s="97" t="s">
        <v>524</v>
      </c>
      <c r="M151" s="97" t="s">
        <v>524</v>
      </c>
      <c r="N151" s="97" t="s">
        <v>524</v>
      </c>
      <c r="O151" s="110">
        <v>1301</v>
      </c>
      <c r="P151" s="99"/>
      <c r="Q151" s="99"/>
      <c r="R151" s="99"/>
      <c r="S151" s="99"/>
      <c r="T151" s="99"/>
      <c r="U151" s="99"/>
      <c r="V151" s="99"/>
      <c r="W151" s="99"/>
      <c r="X151" s="99"/>
      <c r="Y151" s="99"/>
      <c r="Z151" s="99"/>
      <c r="AA151" s="99"/>
      <c r="AB151" s="99"/>
      <c r="AC151" s="99"/>
      <c r="AD151" s="99"/>
      <c r="AE151" s="99"/>
      <c r="AF151" s="99"/>
      <c r="AG151" s="99"/>
      <c r="AH151" s="99"/>
    </row>
    <row r="152" spans="3:34">
      <c r="C152" s="3" t="s">
        <v>88</v>
      </c>
      <c r="D152" s="3" t="s">
        <v>278</v>
      </c>
      <c r="E152" s="3" t="s">
        <v>279</v>
      </c>
      <c r="F152" s="3" t="s">
        <v>628</v>
      </c>
      <c r="G152" s="97" t="s">
        <v>524</v>
      </c>
      <c r="H152" s="97" t="s">
        <v>524</v>
      </c>
      <c r="I152" s="97" t="s">
        <v>524</v>
      </c>
      <c r="J152" s="97" t="s">
        <v>524</v>
      </c>
      <c r="K152" s="97" t="s">
        <v>524</v>
      </c>
      <c r="L152" s="97" t="s">
        <v>524</v>
      </c>
      <c r="M152" s="97" t="s">
        <v>524</v>
      </c>
      <c r="N152" s="97" t="s">
        <v>524</v>
      </c>
      <c r="O152" s="110">
        <v>4281</v>
      </c>
      <c r="P152" s="99"/>
      <c r="Q152" s="99"/>
      <c r="R152" s="99"/>
      <c r="S152" s="99"/>
      <c r="T152" s="99"/>
      <c r="U152" s="99"/>
      <c r="V152" s="99"/>
      <c r="W152" s="99"/>
      <c r="X152" s="99"/>
      <c r="Y152" s="99"/>
      <c r="Z152" s="99"/>
      <c r="AA152" s="99"/>
      <c r="AB152" s="99"/>
      <c r="AC152" s="99"/>
      <c r="AD152" s="99"/>
      <c r="AE152" s="99"/>
      <c r="AF152" s="99"/>
      <c r="AG152" s="99"/>
      <c r="AH152" s="99"/>
    </row>
    <row r="153" spans="3:34">
      <c r="C153" s="3" t="s">
        <v>88</v>
      </c>
      <c r="D153" s="3" t="s">
        <v>280</v>
      </c>
      <c r="E153" s="3" t="s">
        <v>281</v>
      </c>
      <c r="F153" s="3" t="s">
        <v>628</v>
      </c>
      <c r="G153" s="97" t="s">
        <v>524</v>
      </c>
      <c r="H153" s="97" t="s">
        <v>524</v>
      </c>
      <c r="I153" s="97" t="s">
        <v>524</v>
      </c>
      <c r="J153" s="97" t="s">
        <v>524</v>
      </c>
      <c r="K153" s="97" t="s">
        <v>524</v>
      </c>
      <c r="L153" s="97" t="s">
        <v>524</v>
      </c>
      <c r="M153" s="97" t="s">
        <v>524</v>
      </c>
      <c r="N153" s="97" t="s">
        <v>524</v>
      </c>
      <c r="O153" s="110">
        <v>1049</v>
      </c>
      <c r="P153" s="99"/>
      <c r="Q153" s="99"/>
      <c r="R153" s="99"/>
      <c r="S153" s="99"/>
      <c r="T153" s="99"/>
      <c r="U153" s="99"/>
      <c r="V153" s="99"/>
      <c r="W153" s="99"/>
      <c r="X153" s="99"/>
      <c r="Y153" s="99"/>
      <c r="Z153" s="99"/>
      <c r="AA153" s="99"/>
      <c r="AB153" s="99"/>
      <c r="AC153" s="99"/>
      <c r="AD153" s="99"/>
      <c r="AE153" s="99"/>
      <c r="AF153" s="99"/>
      <c r="AG153" s="99"/>
      <c r="AH153" s="99"/>
    </row>
    <row r="154" spans="3:34">
      <c r="C154" s="3" t="s">
        <v>88</v>
      </c>
      <c r="D154" s="3" t="s">
        <v>282</v>
      </c>
      <c r="E154" s="3" t="s">
        <v>283</v>
      </c>
      <c r="F154" s="3" t="s">
        <v>628</v>
      </c>
      <c r="G154" s="97" t="s">
        <v>524</v>
      </c>
      <c r="H154" s="97" t="s">
        <v>524</v>
      </c>
      <c r="I154" s="97" t="s">
        <v>524</v>
      </c>
      <c r="J154" s="97" t="s">
        <v>524</v>
      </c>
      <c r="K154" s="97" t="s">
        <v>524</v>
      </c>
      <c r="L154" s="97" t="s">
        <v>524</v>
      </c>
      <c r="M154" s="97" t="s">
        <v>524</v>
      </c>
      <c r="N154" s="97" t="s">
        <v>524</v>
      </c>
      <c r="O154" s="110">
        <v>1049.9559999999999</v>
      </c>
      <c r="P154" s="99"/>
      <c r="Q154" s="99"/>
      <c r="R154" s="99"/>
      <c r="S154" s="99"/>
      <c r="T154" s="99"/>
      <c r="U154" s="99"/>
      <c r="V154" s="99"/>
      <c r="W154" s="99"/>
      <c r="X154" s="99"/>
      <c r="Y154" s="99"/>
      <c r="Z154" s="99"/>
      <c r="AA154" s="99"/>
      <c r="AB154" s="99"/>
      <c r="AC154" s="99"/>
      <c r="AD154" s="99"/>
      <c r="AE154" s="99"/>
      <c r="AF154" s="99"/>
      <c r="AG154" s="99"/>
      <c r="AH154" s="99"/>
    </row>
    <row r="155" spans="3:34">
      <c r="C155" s="3" t="s">
        <v>88</v>
      </c>
      <c r="D155" s="3" t="s">
        <v>284</v>
      </c>
      <c r="E155" s="3" t="s">
        <v>285</v>
      </c>
      <c r="F155" s="3" t="s">
        <v>628</v>
      </c>
      <c r="G155" s="97" t="s">
        <v>524</v>
      </c>
      <c r="H155" s="97" t="s">
        <v>524</v>
      </c>
      <c r="I155" s="97" t="s">
        <v>524</v>
      </c>
      <c r="J155" s="97" t="s">
        <v>524</v>
      </c>
      <c r="K155" s="97" t="s">
        <v>524</v>
      </c>
      <c r="L155" s="97" t="s">
        <v>524</v>
      </c>
      <c r="M155" s="97" t="s">
        <v>524</v>
      </c>
      <c r="N155" s="97" t="s">
        <v>524</v>
      </c>
      <c r="O155" s="110">
        <v>2560.1640000000002</v>
      </c>
      <c r="P155" s="99"/>
      <c r="Q155" s="99"/>
      <c r="R155" s="99"/>
      <c r="S155" s="99"/>
      <c r="T155" s="99"/>
      <c r="U155" s="99"/>
      <c r="V155" s="99"/>
      <c r="W155" s="99"/>
      <c r="X155" s="99"/>
      <c r="Y155" s="99"/>
      <c r="Z155" s="99"/>
      <c r="AA155" s="99"/>
      <c r="AB155" s="99"/>
      <c r="AC155" s="99"/>
      <c r="AD155" s="99"/>
      <c r="AE155" s="99"/>
      <c r="AF155" s="99"/>
      <c r="AG155" s="99"/>
      <c r="AH155" s="99"/>
    </row>
    <row r="156" spans="3:34">
      <c r="C156" s="3" t="s">
        <v>88</v>
      </c>
      <c r="D156" s="3" t="s">
        <v>286</v>
      </c>
      <c r="E156" s="3" t="s">
        <v>287</v>
      </c>
      <c r="F156" s="3" t="s">
        <v>628</v>
      </c>
      <c r="G156" s="97" t="s">
        <v>524</v>
      </c>
      <c r="H156" s="97" t="s">
        <v>524</v>
      </c>
      <c r="I156" s="97" t="s">
        <v>524</v>
      </c>
      <c r="J156" s="97" t="s">
        <v>524</v>
      </c>
      <c r="K156" s="97" t="s">
        <v>524</v>
      </c>
      <c r="L156" s="97" t="s">
        <v>524</v>
      </c>
      <c r="M156" s="97" t="s">
        <v>524</v>
      </c>
      <c r="N156" s="97" t="s">
        <v>524</v>
      </c>
      <c r="O156" s="110">
        <v>2116</v>
      </c>
      <c r="P156" s="99"/>
      <c r="Q156" s="99"/>
      <c r="R156" s="99"/>
      <c r="S156" s="99"/>
      <c r="T156" s="99"/>
      <c r="U156" s="99"/>
      <c r="V156" s="99"/>
      <c r="W156" s="99"/>
      <c r="X156" s="99"/>
      <c r="Y156" s="99"/>
      <c r="Z156" s="99"/>
      <c r="AA156" s="99"/>
      <c r="AB156" s="99"/>
      <c r="AC156" s="99"/>
      <c r="AD156" s="99"/>
      <c r="AE156" s="99"/>
      <c r="AF156" s="99"/>
      <c r="AG156" s="99"/>
      <c r="AH156" s="99"/>
    </row>
    <row r="157" spans="3:34">
      <c r="C157" s="3" t="s">
        <v>88</v>
      </c>
      <c r="D157" s="3" t="s">
        <v>288</v>
      </c>
      <c r="E157" s="3" t="s">
        <v>289</v>
      </c>
      <c r="F157" s="3" t="s">
        <v>628</v>
      </c>
      <c r="G157" s="97" t="s">
        <v>524</v>
      </c>
      <c r="H157" s="97" t="s">
        <v>524</v>
      </c>
      <c r="I157" s="97" t="s">
        <v>524</v>
      </c>
      <c r="J157" s="97" t="s">
        <v>524</v>
      </c>
      <c r="K157" s="97" t="s">
        <v>524</v>
      </c>
      <c r="L157" s="97" t="s">
        <v>524</v>
      </c>
      <c r="M157" s="97" t="s">
        <v>524</v>
      </c>
      <c r="N157" s="97" t="s">
        <v>524</v>
      </c>
      <c r="O157" s="110">
        <v>2230</v>
      </c>
      <c r="P157" s="99"/>
      <c r="Q157" s="99"/>
      <c r="R157" s="99"/>
      <c r="S157" s="99"/>
      <c r="T157" s="99"/>
      <c r="U157" s="99"/>
      <c r="V157" s="99"/>
      <c r="W157" s="99"/>
      <c r="X157" s="99"/>
      <c r="Y157" s="99"/>
      <c r="Z157" s="99"/>
      <c r="AA157" s="99"/>
      <c r="AB157" s="99"/>
      <c r="AC157" s="99"/>
      <c r="AD157" s="99"/>
      <c r="AE157" s="99"/>
      <c r="AF157" s="99"/>
      <c r="AG157" s="99"/>
      <c r="AH157" s="99"/>
    </row>
    <row r="158" spans="3:34">
      <c r="C158" s="3" t="s">
        <v>88</v>
      </c>
      <c r="D158" s="3" t="s">
        <v>290</v>
      </c>
      <c r="E158" s="3" t="s">
        <v>291</v>
      </c>
      <c r="F158" s="3" t="s">
        <v>628</v>
      </c>
      <c r="G158" s="97" t="s">
        <v>524</v>
      </c>
      <c r="H158" s="97" t="s">
        <v>524</v>
      </c>
      <c r="I158" s="97" t="s">
        <v>524</v>
      </c>
      <c r="J158" s="97" t="s">
        <v>524</v>
      </c>
      <c r="K158" s="97" t="s">
        <v>524</v>
      </c>
      <c r="L158" s="97" t="s">
        <v>524</v>
      </c>
      <c r="M158" s="97" t="s">
        <v>524</v>
      </c>
      <c r="N158" s="97" t="s">
        <v>524</v>
      </c>
      <c r="O158" s="110">
        <v>1843</v>
      </c>
      <c r="P158" s="99"/>
      <c r="Q158" s="99"/>
      <c r="R158" s="99"/>
      <c r="S158" s="99"/>
      <c r="T158" s="99"/>
      <c r="U158" s="99"/>
      <c r="V158" s="99"/>
      <c r="W158" s="99"/>
      <c r="X158" s="99"/>
      <c r="Y158" s="99"/>
      <c r="Z158" s="99"/>
      <c r="AA158" s="99"/>
      <c r="AB158" s="99"/>
      <c r="AC158" s="99"/>
      <c r="AD158" s="99"/>
      <c r="AE158" s="99"/>
      <c r="AF158" s="99"/>
      <c r="AG158" s="99"/>
      <c r="AH158" s="99"/>
    </row>
    <row r="159" spans="3:34">
      <c r="C159" s="3" t="s">
        <v>88</v>
      </c>
      <c r="D159" s="3" t="s">
        <v>292</v>
      </c>
      <c r="E159" s="3" t="s">
        <v>293</v>
      </c>
      <c r="F159" s="3" t="s">
        <v>628</v>
      </c>
      <c r="G159" s="97" t="s">
        <v>524</v>
      </c>
      <c r="H159" s="97" t="s">
        <v>524</v>
      </c>
      <c r="I159" s="97" t="s">
        <v>524</v>
      </c>
      <c r="J159" s="97" t="s">
        <v>524</v>
      </c>
      <c r="K159" s="97" t="s">
        <v>524</v>
      </c>
      <c r="L159" s="97" t="s">
        <v>524</v>
      </c>
      <c r="M159" s="97" t="s">
        <v>524</v>
      </c>
      <c r="N159" s="97" t="s">
        <v>524</v>
      </c>
      <c r="O159" s="110">
        <v>1223</v>
      </c>
      <c r="P159" s="99"/>
      <c r="Q159" s="99"/>
      <c r="R159" s="99"/>
      <c r="S159" s="99"/>
      <c r="T159" s="99"/>
      <c r="U159" s="99"/>
      <c r="V159" s="99"/>
      <c r="W159" s="99"/>
      <c r="X159" s="99"/>
      <c r="Y159" s="99"/>
      <c r="Z159" s="99"/>
      <c r="AA159" s="99"/>
      <c r="AB159" s="99"/>
      <c r="AC159" s="99"/>
      <c r="AD159" s="99"/>
      <c r="AE159" s="99"/>
      <c r="AF159" s="99"/>
      <c r="AG159" s="99"/>
      <c r="AH159" s="99"/>
    </row>
    <row r="160" spans="3:34">
      <c r="C160" s="3" t="s">
        <v>88</v>
      </c>
      <c r="D160" s="3" t="s">
        <v>294</v>
      </c>
      <c r="E160" s="3" t="s">
        <v>295</v>
      </c>
      <c r="F160" s="3" t="s">
        <v>628</v>
      </c>
      <c r="G160" s="97" t="s">
        <v>524</v>
      </c>
      <c r="H160" s="97" t="s">
        <v>524</v>
      </c>
      <c r="I160" s="97" t="s">
        <v>524</v>
      </c>
      <c r="J160" s="97" t="s">
        <v>524</v>
      </c>
      <c r="K160" s="97" t="s">
        <v>524</v>
      </c>
      <c r="L160" s="97" t="s">
        <v>524</v>
      </c>
      <c r="M160" s="97" t="s">
        <v>524</v>
      </c>
      <c r="N160" s="97" t="s">
        <v>524</v>
      </c>
      <c r="O160" s="110">
        <v>2821</v>
      </c>
      <c r="P160" s="99"/>
      <c r="Q160" s="99"/>
      <c r="R160" s="99"/>
      <c r="S160" s="99"/>
      <c r="T160" s="99"/>
      <c r="U160" s="99"/>
      <c r="V160" s="99"/>
      <c r="W160" s="99"/>
      <c r="X160" s="99"/>
      <c r="Y160" s="99"/>
      <c r="Z160" s="99"/>
      <c r="AA160" s="99"/>
      <c r="AB160" s="99"/>
      <c r="AC160" s="99"/>
      <c r="AD160" s="99"/>
      <c r="AE160" s="99"/>
      <c r="AF160" s="99"/>
      <c r="AG160" s="99"/>
      <c r="AH160" s="99"/>
    </row>
    <row r="161" spans="3:34">
      <c r="C161" s="3" t="s">
        <v>88</v>
      </c>
      <c r="D161" s="3" t="s">
        <v>296</v>
      </c>
      <c r="E161" s="3" t="s">
        <v>297</v>
      </c>
      <c r="F161" s="3" t="s">
        <v>628</v>
      </c>
      <c r="G161" s="97" t="s">
        <v>524</v>
      </c>
      <c r="H161" s="97" t="s">
        <v>524</v>
      </c>
      <c r="I161" s="97" t="s">
        <v>524</v>
      </c>
      <c r="J161" s="97" t="s">
        <v>524</v>
      </c>
      <c r="K161" s="97" t="s">
        <v>524</v>
      </c>
      <c r="L161" s="97" t="s">
        <v>524</v>
      </c>
      <c r="M161" s="97" t="s">
        <v>524</v>
      </c>
      <c r="N161" s="97" t="s">
        <v>524</v>
      </c>
      <c r="O161" s="110">
        <v>3266</v>
      </c>
      <c r="P161" s="99"/>
      <c r="Q161" s="99"/>
      <c r="R161" s="99"/>
      <c r="S161" s="99"/>
      <c r="T161" s="99"/>
      <c r="U161" s="99"/>
      <c r="V161" s="99"/>
      <c r="W161" s="99"/>
      <c r="X161" s="99"/>
      <c r="Y161" s="99"/>
      <c r="Z161" s="99"/>
      <c r="AA161" s="99"/>
      <c r="AB161" s="99"/>
      <c r="AC161" s="99"/>
      <c r="AD161" s="99"/>
      <c r="AE161" s="99"/>
      <c r="AF161" s="99"/>
      <c r="AG161" s="99"/>
      <c r="AH161" s="99"/>
    </row>
    <row r="162" spans="3:34">
      <c r="C162" s="3" t="s">
        <v>88</v>
      </c>
      <c r="D162" s="3" t="s">
        <v>298</v>
      </c>
      <c r="E162" s="3" t="s">
        <v>299</v>
      </c>
      <c r="F162" s="3" t="s">
        <v>628</v>
      </c>
      <c r="G162" s="97" t="s">
        <v>524</v>
      </c>
      <c r="H162" s="97" t="s">
        <v>524</v>
      </c>
      <c r="I162" s="97" t="s">
        <v>524</v>
      </c>
      <c r="J162" s="97" t="s">
        <v>524</v>
      </c>
      <c r="K162" s="97" t="s">
        <v>524</v>
      </c>
      <c r="L162" s="97" t="s">
        <v>524</v>
      </c>
      <c r="M162" s="97" t="s">
        <v>524</v>
      </c>
      <c r="N162" s="97" t="s">
        <v>524</v>
      </c>
      <c r="O162" s="110">
        <v>1282</v>
      </c>
      <c r="P162" s="99"/>
      <c r="Q162" s="99"/>
      <c r="R162" s="99"/>
      <c r="S162" s="99"/>
      <c r="T162" s="99"/>
      <c r="U162" s="99"/>
      <c r="V162" s="99"/>
      <c r="W162" s="99"/>
      <c r="X162" s="99"/>
      <c r="Y162" s="99"/>
      <c r="Z162" s="99"/>
      <c r="AA162" s="99"/>
      <c r="AB162" s="99"/>
      <c r="AC162" s="99"/>
      <c r="AD162" s="99"/>
      <c r="AE162" s="99"/>
      <c r="AF162" s="99"/>
      <c r="AG162" s="99"/>
      <c r="AH162" s="99"/>
    </row>
    <row r="163" spans="3:34">
      <c r="C163" s="3" t="s">
        <v>88</v>
      </c>
      <c r="D163" s="3" t="s">
        <v>300</v>
      </c>
      <c r="E163" s="3" t="s">
        <v>301</v>
      </c>
      <c r="F163" s="3" t="s">
        <v>628</v>
      </c>
      <c r="G163" s="97" t="s">
        <v>524</v>
      </c>
      <c r="H163" s="97" t="s">
        <v>524</v>
      </c>
      <c r="I163" s="97" t="s">
        <v>524</v>
      </c>
      <c r="J163" s="97" t="s">
        <v>524</v>
      </c>
      <c r="K163" s="97" t="s">
        <v>524</v>
      </c>
      <c r="L163" s="97" t="s">
        <v>524</v>
      </c>
      <c r="M163" s="97" t="s">
        <v>524</v>
      </c>
      <c r="N163" s="97" t="s">
        <v>524</v>
      </c>
      <c r="O163" s="110">
        <v>1066</v>
      </c>
      <c r="P163" s="99"/>
      <c r="Q163" s="99"/>
      <c r="R163" s="99"/>
      <c r="S163" s="99"/>
      <c r="T163" s="99"/>
      <c r="U163" s="99"/>
      <c r="V163" s="99"/>
      <c r="W163" s="99"/>
      <c r="X163" s="99"/>
      <c r="Y163" s="99"/>
      <c r="Z163" s="99"/>
      <c r="AA163" s="99"/>
      <c r="AB163" s="99"/>
      <c r="AC163" s="99"/>
      <c r="AD163" s="99"/>
      <c r="AE163" s="99"/>
      <c r="AF163" s="99"/>
      <c r="AG163" s="99"/>
      <c r="AH163" s="99"/>
    </row>
    <row r="164" spans="3:34">
      <c r="C164" s="3" t="s">
        <v>88</v>
      </c>
      <c r="D164" s="3" t="s">
        <v>302</v>
      </c>
      <c r="E164" s="3" t="s">
        <v>303</v>
      </c>
      <c r="F164" s="3" t="s">
        <v>628</v>
      </c>
      <c r="G164" s="97" t="s">
        <v>524</v>
      </c>
      <c r="H164" s="97" t="s">
        <v>524</v>
      </c>
      <c r="I164" s="97" t="s">
        <v>524</v>
      </c>
      <c r="J164" s="97" t="s">
        <v>524</v>
      </c>
      <c r="K164" s="97" t="s">
        <v>524</v>
      </c>
      <c r="L164" s="97" t="s">
        <v>524</v>
      </c>
      <c r="M164" s="97" t="s">
        <v>524</v>
      </c>
      <c r="N164" s="97" t="s">
        <v>524</v>
      </c>
      <c r="O164" s="110">
        <v>2856</v>
      </c>
      <c r="P164" s="99"/>
      <c r="Q164" s="99"/>
      <c r="R164" s="99"/>
      <c r="S164" s="99"/>
      <c r="T164" s="99"/>
      <c r="U164" s="99"/>
      <c r="V164" s="99"/>
      <c r="W164" s="99"/>
      <c r="X164" s="99"/>
      <c r="Y164" s="99"/>
      <c r="Z164" s="99"/>
      <c r="AA164" s="99"/>
      <c r="AB164" s="99"/>
      <c r="AC164" s="99"/>
      <c r="AD164" s="99"/>
      <c r="AE164" s="99"/>
      <c r="AF164" s="99"/>
      <c r="AG164" s="99"/>
      <c r="AH164" s="99"/>
    </row>
    <row r="165" spans="3:34">
      <c r="C165" s="3" t="s">
        <v>88</v>
      </c>
      <c r="D165" s="3" t="s">
        <v>304</v>
      </c>
      <c r="E165" s="3" t="s">
        <v>305</v>
      </c>
      <c r="F165" s="3" t="s">
        <v>628</v>
      </c>
      <c r="G165" s="97" t="s">
        <v>524</v>
      </c>
      <c r="H165" s="97" t="s">
        <v>524</v>
      </c>
      <c r="I165" s="97" t="s">
        <v>524</v>
      </c>
      <c r="J165" s="97" t="s">
        <v>524</v>
      </c>
      <c r="K165" s="97" t="s">
        <v>524</v>
      </c>
      <c r="L165" s="97" t="s">
        <v>524</v>
      </c>
      <c r="M165" s="97" t="s">
        <v>524</v>
      </c>
      <c r="N165" s="97" t="s">
        <v>524</v>
      </c>
      <c r="O165" s="110">
        <v>6291</v>
      </c>
      <c r="P165" s="99"/>
      <c r="Q165" s="99"/>
      <c r="R165" s="99"/>
      <c r="S165" s="99"/>
      <c r="T165" s="99"/>
      <c r="U165" s="99"/>
      <c r="V165" s="99"/>
      <c r="W165" s="99"/>
      <c r="X165" s="99"/>
      <c r="Y165" s="99"/>
      <c r="Z165" s="99"/>
      <c r="AA165" s="99"/>
      <c r="AB165" s="99"/>
      <c r="AC165" s="99"/>
      <c r="AD165" s="99"/>
      <c r="AE165" s="99"/>
      <c r="AF165" s="99"/>
      <c r="AG165" s="99"/>
      <c r="AH165" s="99"/>
    </row>
    <row r="166" spans="3:34">
      <c r="C166" s="3" t="s">
        <v>88</v>
      </c>
      <c r="D166" s="3" t="s">
        <v>306</v>
      </c>
      <c r="E166" s="3" t="s">
        <v>307</v>
      </c>
      <c r="F166" s="3" t="s">
        <v>628</v>
      </c>
      <c r="G166" s="97" t="s">
        <v>524</v>
      </c>
      <c r="H166" s="97" t="s">
        <v>524</v>
      </c>
      <c r="I166" s="97" t="s">
        <v>524</v>
      </c>
      <c r="J166" s="97" t="s">
        <v>524</v>
      </c>
      <c r="K166" s="97" t="s">
        <v>524</v>
      </c>
      <c r="L166" s="97" t="s">
        <v>524</v>
      </c>
      <c r="M166" s="97" t="s">
        <v>524</v>
      </c>
      <c r="N166" s="97" t="s">
        <v>524</v>
      </c>
      <c r="O166" s="110">
        <v>2180</v>
      </c>
      <c r="P166" s="99"/>
      <c r="Q166" s="99"/>
      <c r="R166" s="99"/>
      <c r="S166" s="99"/>
      <c r="T166" s="99"/>
      <c r="U166" s="99"/>
      <c r="V166" s="99"/>
      <c r="W166" s="99"/>
      <c r="X166" s="99"/>
      <c r="Y166" s="99"/>
      <c r="Z166" s="99"/>
      <c r="AA166" s="99"/>
      <c r="AB166" s="99"/>
      <c r="AC166" s="99"/>
      <c r="AD166" s="99"/>
      <c r="AE166" s="99"/>
      <c r="AF166" s="99"/>
      <c r="AG166" s="99"/>
      <c r="AH166" s="99"/>
    </row>
    <row r="167" spans="3:34">
      <c r="C167" s="3" t="s">
        <v>88</v>
      </c>
      <c r="D167" s="3" t="s">
        <v>308</v>
      </c>
      <c r="E167" s="3" t="s">
        <v>309</v>
      </c>
      <c r="F167" s="3" t="s">
        <v>628</v>
      </c>
      <c r="G167" s="97" t="s">
        <v>524</v>
      </c>
      <c r="H167" s="97" t="s">
        <v>524</v>
      </c>
      <c r="I167" s="97" t="s">
        <v>524</v>
      </c>
      <c r="J167" s="97" t="s">
        <v>524</v>
      </c>
      <c r="K167" s="97" t="s">
        <v>524</v>
      </c>
      <c r="L167" s="97" t="s">
        <v>524</v>
      </c>
      <c r="M167" s="97" t="s">
        <v>524</v>
      </c>
      <c r="N167" s="97" t="s">
        <v>524</v>
      </c>
      <c r="O167" s="110">
        <v>6899</v>
      </c>
      <c r="P167" s="99"/>
      <c r="Q167" s="99"/>
      <c r="R167" s="99"/>
      <c r="S167" s="99"/>
      <c r="T167" s="99"/>
      <c r="U167" s="99"/>
      <c r="V167" s="99"/>
      <c r="W167" s="99"/>
      <c r="X167" s="99"/>
      <c r="Y167" s="99"/>
      <c r="Z167" s="99"/>
      <c r="AA167" s="99"/>
      <c r="AB167" s="99"/>
      <c r="AC167" s="99"/>
      <c r="AD167" s="99"/>
      <c r="AE167" s="99"/>
      <c r="AF167" s="99"/>
      <c r="AG167" s="99"/>
      <c r="AH167" s="99"/>
    </row>
    <row r="168" spans="3:34">
      <c r="C168" s="3" t="s">
        <v>88</v>
      </c>
      <c r="D168" s="3" t="s">
        <v>310</v>
      </c>
      <c r="E168" s="3" t="s">
        <v>311</v>
      </c>
      <c r="F168" s="3" t="s">
        <v>628</v>
      </c>
      <c r="G168" s="97" t="s">
        <v>524</v>
      </c>
      <c r="H168" s="97" t="s">
        <v>524</v>
      </c>
      <c r="I168" s="97" t="s">
        <v>524</v>
      </c>
      <c r="J168" s="97" t="s">
        <v>524</v>
      </c>
      <c r="K168" s="97" t="s">
        <v>524</v>
      </c>
      <c r="L168" s="97" t="s">
        <v>524</v>
      </c>
      <c r="M168" s="97" t="s">
        <v>524</v>
      </c>
      <c r="N168" s="97" t="s">
        <v>524</v>
      </c>
      <c r="O168" s="110">
        <v>6494</v>
      </c>
      <c r="P168" s="99"/>
      <c r="Q168" s="99"/>
      <c r="R168" s="99"/>
      <c r="S168" s="99"/>
      <c r="T168" s="99"/>
      <c r="U168" s="99"/>
      <c r="V168" s="99"/>
      <c r="W168" s="99"/>
      <c r="X168" s="99"/>
      <c r="Y168" s="99"/>
      <c r="Z168" s="99"/>
      <c r="AA168" s="99"/>
      <c r="AB168" s="99"/>
      <c r="AC168" s="99"/>
      <c r="AD168" s="99"/>
      <c r="AE168" s="99"/>
      <c r="AF168" s="99"/>
      <c r="AG168" s="99"/>
      <c r="AH168" s="99"/>
    </row>
    <row r="169" spans="3:34">
      <c r="C169" s="3" t="s">
        <v>88</v>
      </c>
      <c r="D169" s="3" t="s">
        <v>312</v>
      </c>
      <c r="E169" s="3" t="s">
        <v>313</v>
      </c>
      <c r="F169" s="3" t="s">
        <v>628</v>
      </c>
      <c r="G169" s="97" t="s">
        <v>524</v>
      </c>
      <c r="H169" s="97" t="s">
        <v>524</v>
      </c>
      <c r="I169" s="97" t="s">
        <v>524</v>
      </c>
      <c r="J169" s="97" t="s">
        <v>524</v>
      </c>
      <c r="K169" s="97" t="s">
        <v>524</v>
      </c>
      <c r="L169" s="97" t="s">
        <v>524</v>
      </c>
      <c r="M169" s="97" t="s">
        <v>524</v>
      </c>
      <c r="N169" s="97" t="s">
        <v>524</v>
      </c>
      <c r="O169" s="110">
        <v>115</v>
      </c>
      <c r="P169" s="99"/>
      <c r="Q169" s="99"/>
      <c r="R169" s="99"/>
      <c r="S169" s="99"/>
      <c r="T169" s="99"/>
      <c r="U169" s="99"/>
      <c r="V169" s="99"/>
      <c r="W169" s="99"/>
      <c r="X169" s="99"/>
      <c r="Y169" s="99"/>
      <c r="Z169" s="99"/>
      <c r="AA169" s="99"/>
      <c r="AB169" s="99"/>
      <c r="AC169" s="99"/>
      <c r="AD169" s="99"/>
      <c r="AE169" s="99"/>
      <c r="AF169" s="99"/>
      <c r="AG169" s="99"/>
      <c r="AH169" s="99"/>
    </row>
    <row r="170" spans="3:34">
      <c r="C170" s="3" t="s">
        <v>88</v>
      </c>
      <c r="D170" s="3" t="s">
        <v>314</v>
      </c>
      <c r="E170" s="3" t="s">
        <v>315</v>
      </c>
      <c r="F170" s="3" t="s">
        <v>628</v>
      </c>
      <c r="G170" s="97" t="s">
        <v>524</v>
      </c>
      <c r="H170" s="97" t="s">
        <v>524</v>
      </c>
      <c r="I170" s="97" t="s">
        <v>524</v>
      </c>
      <c r="J170" s="97" t="s">
        <v>524</v>
      </c>
      <c r="K170" s="97" t="s">
        <v>524</v>
      </c>
      <c r="L170" s="97" t="s">
        <v>524</v>
      </c>
      <c r="M170" s="97" t="s">
        <v>524</v>
      </c>
      <c r="N170" s="97" t="s">
        <v>524</v>
      </c>
      <c r="O170" s="110">
        <v>2905</v>
      </c>
      <c r="P170" s="99"/>
      <c r="Q170" s="99"/>
      <c r="R170" s="99"/>
      <c r="S170" s="99"/>
      <c r="T170" s="99"/>
      <c r="U170" s="99"/>
      <c r="V170" s="99"/>
      <c r="W170" s="99"/>
      <c r="X170" s="99"/>
      <c r="Y170" s="99"/>
      <c r="Z170" s="99"/>
      <c r="AA170" s="99"/>
      <c r="AB170" s="99"/>
      <c r="AC170" s="99"/>
      <c r="AD170" s="99"/>
      <c r="AE170" s="99"/>
      <c r="AF170" s="99"/>
      <c r="AG170" s="99"/>
      <c r="AH170" s="99"/>
    </row>
    <row r="171" spans="3:34">
      <c r="C171" s="3" t="s">
        <v>88</v>
      </c>
      <c r="D171" s="3" t="s">
        <v>316</v>
      </c>
      <c r="E171" s="3" t="s">
        <v>317</v>
      </c>
      <c r="F171" s="3" t="s">
        <v>628</v>
      </c>
      <c r="G171" s="97" t="s">
        <v>524</v>
      </c>
      <c r="H171" s="97" t="s">
        <v>524</v>
      </c>
      <c r="I171" s="97" t="s">
        <v>524</v>
      </c>
      <c r="J171" s="97" t="s">
        <v>524</v>
      </c>
      <c r="K171" s="97" t="s">
        <v>524</v>
      </c>
      <c r="L171" s="97" t="s">
        <v>524</v>
      </c>
      <c r="M171" s="97" t="s">
        <v>524</v>
      </c>
      <c r="N171" s="97" t="s">
        <v>524</v>
      </c>
      <c r="O171" s="110">
        <v>5242</v>
      </c>
      <c r="P171" s="99"/>
      <c r="Q171" s="99"/>
      <c r="R171" s="99"/>
      <c r="S171" s="99"/>
      <c r="T171" s="99"/>
      <c r="U171" s="99"/>
      <c r="V171" s="99"/>
      <c r="W171" s="99"/>
      <c r="X171" s="99"/>
      <c r="Y171" s="99"/>
      <c r="Z171" s="99"/>
      <c r="AA171" s="99"/>
      <c r="AB171" s="99"/>
      <c r="AC171" s="99"/>
      <c r="AD171" s="99"/>
      <c r="AE171" s="99"/>
      <c r="AF171" s="99"/>
      <c r="AG171" s="99"/>
      <c r="AH171" s="99"/>
    </row>
    <row r="172" spans="3:34">
      <c r="C172" s="3" t="s">
        <v>88</v>
      </c>
      <c r="D172" s="3" t="s">
        <v>318</v>
      </c>
      <c r="E172" s="3" t="s">
        <v>319</v>
      </c>
      <c r="F172" s="3" t="s">
        <v>628</v>
      </c>
      <c r="G172" s="97" t="s">
        <v>524</v>
      </c>
      <c r="H172" s="97" t="s">
        <v>524</v>
      </c>
      <c r="I172" s="97" t="s">
        <v>524</v>
      </c>
      <c r="J172" s="97" t="s">
        <v>524</v>
      </c>
      <c r="K172" s="97" t="s">
        <v>524</v>
      </c>
      <c r="L172" s="97" t="s">
        <v>524</v>
      </c>
      <c r="M172" s="97" t="s">
        <v>524</v>
      </c>
      <c r="N172" s="97" t="s">
        <v>524</v>
      </c>
      <c r="O172" s="110">
        <v>1951</v>
      </c>
      <c r="P172" s="99"/>
      <c r="Q172" s="99"/>
      <c r="R172" s="99"/>
      <c r="S172" s="99"/>
      <c r="T172" s="99"/>
      <c r="U172" s="99"/>
      <c r="V172" s="99"/>
      <c r="W172" s="99"/>
      <c r="X172" s="99"/>
      <c r="Y172" s="99"/>
      <c r="Z172" s="99"/>
      <c r="AA172" s="99"/>
      <c r="AB172" s="99"/>
      <c r="AC172" s="99"/>
      <c r="AD172" s="99"/>
      <c r="AE172" s="99"/>
      <c r="AF172" s="99"/>
      <c r="AG172" s="99"/>
      <c r="AH172" s="99"/>
    </row>
    <row r="173" spans="3:34">
      <c r="C173" s="3" t="s">
        <v>88</v>
      </c>
      <c r="D173" s="3" t="s">
        <v>320</v>
      </c>
      <c r="E173" s="3" t="s">
        <v>321</v>
      </c>
      <c r="F173" s="3" t="s">
        <v>628</v>
      </c>
      <c r="G173" s="97" t="s">
        <v>524</v>
      </c>
      <c r="H173" s="97" t="s">
        <v>524</v>
      </c>
      <c r="I173" s="97" t="s">
        <v>524</v>
      </c>
      <c r="J173" s="97" t="s">
        <v>524</v>
      </c>
      <c r="K173" s="97" t="s">
        <v>524</v>
      </c>
      <c r="L173" s="97" t="s">
        <v>524</v>
      </c>
      <c r="M173" s="97" t="s">
        <v>524</v>
      </c>
      <c r="N173" s="97" t="s">
        <v>524</v>
      </c>
      <c r="O173" s="110">
        <v>2618</v>
      </c>
      <c r="P173" s="99"/>
      <c r="Q173" s="99"/>
      <c r="R173" s="99"/>
      <c r="S173" s="99"/>
      <c r="T173" s="99"/>
      <c r="U173" s="99"/>
      <c r="V173" s="99"/>
      <c r="W173" s="99"/>
      <c r="X173" s="99"/>
      <c r="Y173" s="99"/>
      <c r="Z173" s="99"/>
      <c r="AA173" s="99"/>
      <c r="AB173" s="99"/>
      <c r="AC173" s="99"/>
      <c r="AD173" s="99"/>
      <c r="AE173" s="99"/>
      <c r="AF173" s="99"/>
      <c r="AG173" s="99"/>
      <c r="AH173" s="99"/>
    </row>
    <row r="174" spans="3:34">
      <c r="C174" s="3" t="s">
        <v>88</v>
      </c>
      <c r="D174" s="3" t="s">
        <v>322</v>
      </c>
      <c r="E174" s="3" t="s">
        <v>323</v>
      </c>
      <c r="F174" s="3" t="s">
        <v>628</v>
      </c>
      <c r="G174" s="97" t="s">
        <v>524</v>
      </c>
      <c r="H174" s="97" t="s">
        <v>524</v>
      </c>
      <c r="I174" s="97" t="s">
        <v>524</v>
      </c>
      <c r="J174" s="97" t="s">
        <v>524</v>
      </c>
      <c r="K174" s="97" t="s">
        <v>524</v>
      </c>
      <c r="L174" s="97" t="s">
        <v>524</v>
      </c>
      <c r="M174" s="97" t="s">
        <v>524</v>
      </c>
      <c r="N174" s="97" t="s">
        <v>524</v>
      </c>
      <c r="O174" s="110">
        <v>2703</v>
      </c>
      <c r="P174" s="99"/>
      <c r="Q174" s="99"/>
      <c r="R174" s="99"/>
      <c r="S174" s="99"/>
      <c r="T174" s="99"/>
      <c r="U174" s="99"/>
      <c r="V174" s="99"/>
      <c r="W174" s="99"/>
      <c r="X174" s="99"/>
      <c r="Y174" s="99"/>
      <c r="Z174" s="99"/>
      <c r="AA174" s="99"/>
      <c r="AB174" s="99"/>
      <c r="AC174" s="99"/>
      <c r="AD174" s="99"/>
      <c r="AE174" s="99"/>
      <c r="AF174" s="99"/>
      <c r="AG174" s="99"/>
      <c r="AH174" s="99"/>
    </row>
    <row r="175" spans="3:34">
      <c r="C175" s="3" t="s">
        <v>88</v>
      </c>
      <c r="D175" s="3" t="s">
        <v>324</v>
      </c>
      <c r="E175" s="3" t="s">
        <v>325</v>
      </c>
      <c r="F175" s="3" t="s">
        <v>628</v>
      </c>
      <c r="G175" s="97" t="s">
        <v>524</v>
      </c>
      <c r="H175" s="97" t="s">
        <v>524</v>
      </c>
      <c r="I175" s="97" t="s">
        <v>524</v>
      </c>
      <c r="J175" s="97" t="s">
        <v>524</v>
      </c>
      <c r="K175" s="97" t="s">
        <v>524</v>
      </c>
      <c r="L175" s="97" t="s">
        <v>524</v>
      </c>
      <c r="M175" s="97" t="s">
        <v>524</v>
      </c>
      <c r="N175" s="97" t="s">
        <v>524</v>
      </c>
      <c r="O175" s="110">
        <v>2339</v>
      </c>
      <c r="P175" s="99"/>
      <c r="Q175" s="99"/>
      <c r="R175" s="99"/>
      <c r="S175" s="99"/>
      <c r="T175" s="99"/>
      <c r="U175" s="99"/>
      <c r="V175" s="99"/>
      <c r="W175" s="99"/>
      <c r="X175" s="99"/>
      <c r="Y175" s="99"/>
      <c r="Z175" s="99"/>
      <c r="AA175" s="99"/>
      <c r="AB175" s="99"/>
      <c r="AC175" s="99"/>
      <c r="AD175" s="99"/>
      <c r="AE175" s="99"/>
      <c r="AF175" s="99"/>
      <c r="AG175" s="99"/>
      <c r="AH175" s="99"/>
    </row>
    <row r="176" spans="3:34">
      <c r="C176" s="3" t="s">
        <v>88</v>
      </c>
      <c r="D176" s="3" t="s">
        <v>326</v>
      </c>
      <c r="E176" s="3" t="s">
        <v>327</v>
      </c>
      <c r="F176" s="3" t="s">
        <v>628</v>
      </c>
      <c r="G176" s="97" t="s">
        <v>524</v>
      </c>
      <c r="H176" s="97" t="s">
        <v>524</v>
      </c>
      <c r="I176" s="97" t="s">
        <v>524</v>
      </c>
      <c r="J176" s="97" t="s">
        <v>524</v>
      </c>
      <c r="K176" s="97" t="s">
        <v>524</v>
      </c>
      <c r="L176" s="97" t="s">
        <v>524</v>
      </c>
      <c r="M176" s="97" t="s">
        <v>524</v>
      </c>
      <c r="N176" s="97" t="s">
        <v>524</v>
      </c>
      <c r="O176" s="110">
        <v>1624</v>
      </c>
      <c r="P176" s="99"/>
      <c r="Q176" s="99"/>
      <c r="R176" s="99"/>
      <c r="S176" s="99"/>
      <c r="T176" s="99"/>
      <c r="U176" s="99"/>
      <c r="V176" s="99"/>
      <c r="W176" s="99"/>
      <c r="X176" s="99"/>
      <c r="Y176" s="99"/>
      <c r="Z176" s="99"/>
      <c r="AA176" s="99"/>
      <c r="AB176" s="99"/>
      <c r="AC176" s="99"/>
      <c r="AD176" s="99"/>
      <c r="AE176" s="99"/>
      <c r="AF176" s="99"/>
      <c r="AG176" s="99"/>
      <c r="AH176" s="99"/>
    </row>
    <row r="177" spans="3:34">
      <c r="C177" s="3" t="s">
        <v>88</v>
      </c>
      <c r="D177" s="3" t="s">
        <v>328</v>
      </c>
      <c r="E177" s="3" t="s">
        <v>329</v>
      </c>
      <c r="F177" s="3" t="s">
        <v>628</v>
      </c>
      <c r="G177" s="97" t="s">
        <v>524</v>
      </c>
      <c r="H177" s="97" t="s">
        <v>524</v>
      </c>
      <c r="I177" s="97" t="s">
        <v>524</v>
      </c>
      <c r="J177" s="97" t="s">
        <v>524</v>
      </c>
      <c r="K177" s="97" t="s">
        <v>524</v>
      </c>
      <c r="L177" s="97" t="s">
        <v>524</v>
      </c>
      <c r="M177" s="97" t="s">
        <v>524</v>
      </c>
      <c r="N177" s="97" t="s">
        <v>524</v>
      </c>
      <c r="O177" s="110">
        <v>1297</v>
      </c>
      <c r="P177" s="99"/>
      <c r="Q177" s="99"/>
      <c r="R177" s="99"/>
      <c r="S177" s="99"/>
      <c r="T177" s="99"/>
      <c r="U177" s="99"/>
      <c r="V177" s="99"/>
      <c r="W177" s="99"/>
      <c r="X177" s="99"/>
      <c r="Y177" s="99"/>
      <c r="Z177" s="99"/>
      <c r="AA177" s="99"/>
      <c r="AB177" s="99"/>
      <c r="AC177" s="99"/>
      <c r="AD177" s="99"/>
      <c r="AE177" s="99"/>
      <c r="AF177" s="99"/>
      <c r="AG177" s="99"/>
      <c r="AH177" s="99"/>
    </row>
    <row r="178" spans="3:34">
      <c r="C178" s="3" t="s">
        <v>88</v>
      </c>
      <c r="D178" s="3" t="s">
        <v>330</v>
      </c>
      <c r="E178" s="3" t="s">
        <v>331</v>
      </c>
      <c r="F178" s="3" t="s">
        <v>628</v>
      </c>
      <c r="G178" s="97" t="s">
        <v>524</v>
      </c>
      <c r="H178" s="97" t="s">
        <v>524</v>
      </c>
      <c r="I178" s="97" t="s">
        <v>524</v>
      </c>
      <c r="J178" s="97" t="s">
        <v>524</v>
      </c>
      <c r="K178" s="97" t="s">
        <v>524</v>
      </c>
      <c r="L178" s="97" t="s">
        <v>524</v>
      </c>
      <c r="M178" s="97" t="s">
        <v>524</v>
      </c>
      <c r="N178" s="97" t="s">
        <v>524</v>
      </c>
      <c r="O178" s="110">
        <v>2435</v>
      </c>
      <c r="P178" s="99"/>
      <c r="Q178" s="99"/>
      <c r="R178" s="99"/>
      <c r="S178" s="99"/>
      <c r="T178" s="99"/>
      <c r="U178" s="99"/>
      <c r="V178" s="99"/>
      <c r="W178" s="99"/>
      <c r="X178" s="99"/>
      <c r="Y178" s="99"/>
      <c r="Z178" s="99"/>
      <c r="AA178" s="99"/>
      <c r="AB178" s="99"/>
      <c r="AC178" s="99"/>
      <c r="AD178" s="99"/>
      <c r="AE178" s="99"/>
      <c r="AF178" s="99"/>
      <c r="AG178" s="99"/>
      <c r="AH178" s="99"/>
    </row>
    <row r="179" spans="3:34">
      <c r="C179" s="3" t="s">
        <v>88</v>
      </c>
      <c r="D179" s="3" t="s">
        <v>332</v>
      </c>
      <c r="E179" s="3" t="s">
        <v>333</v>
      </c>
      <c r="F179" s="3" t="s">
        <v>628</v>
      </c>
      <c r="G179" s="97" t="s">
        <v>524</v>
      </c>
      <c r="H179" s="97" t="s">
        <v>524</v>
      </c>
      <c r="I179" s="97" t="s">
        <v>524</v>
      </c>
      <c r="J179" s="97" t="s">
        <v>524</v>
      </c>
      <c r="K179" s="97" t="s">
        <v>524</v>
      </c>
      <c r="L179" s="97" t="s">
        <v>524</v>
      </c>
      <c r="M179" s="97" t="s">
        <v>524</v>
      </c>
      <c r="N179" s="97" t="s">
        <v>524</v>
      </c>
      <c r="O179" s="110">
        <v>1713.2642566</v>
      </c>
      <c r="P179" s="99"/>
      <c r="Q179" s="99"/>
      <c r="R179" s="99"/>
      <c r="S179" s="99"/>
      <c r="T179" s="99"/>
      <c r="U179" s="99"/>
      <c r="V179" s="99"/>
      <c r="W179" s="99"/>
      <c r="X179" s="99"/>
      <c r="Y179" s="99"/>
      <c r="Z179" s="99"/>
      <c r="AA179" s="99"/>
      <c r="AB179" s="99"/>
      <c r="AC179" s="99"/>
      <c r="AD179" s="99"/>
      <c r="AE179" s="99"/>
      <c r="AF179" s="99"/>
      <c r="AG179" s="99"/>
      <c r="AH179" s="99"/>
    </row>
    <row r="180" spans="3:34">
      <c r="C180" s="3" t="s">
        <v>88</v>
      </c>
      <c r="D180" s="3" t="s">
        <v>334</v>
      </c>
      <c r="E180" s="3" t="s">
        <v>335</v>
      </c>
      <c r="F180" s="3" t="s">
        <v>628</v>
      </c>
      <c r="G180" s="97" t="s">
        <v>524</v>
      </c>
      <c r="H180" s="97" t="s">
        <v>524</v>
      </c>
      <c r="I180" s="97" t="s">
        <v>524</v>
      </c>
      <c r="J180" s="97" t="s">
        <v>524</v>
      </c>
      <c r="K180" s="97" t="s">
        <v>524</v>
      </c>
      <c r="L180" s="97" t="s">
        <v>524</v>
      </c>
      <c r="M180" s="97" t="s">
        <v>524</v>
      </c>
      <c r="N180" s="97" t="s">
        <v>524</v>
      </c>
      <c r="O180" s="110">
        <v>1892</v>
      </c>
      <c r="P180" s="99"/>
      <c r="Q180" s="99"/>
      <c r="R180" s="99"/>
      <c r="S180" s="99"/>
      <c r="T180" s="99"/>
      <c r="U180" s="99"/>
      <c r="V180" s="99"/>
      <c r="W180" s="99"/>
      <c r="X180" s="99"/>
      <c r="Y180" s="99"/>
      <c r="Z180" s="99"/>
      <c r="AA180" s="99"/>
      <c r="AB180" s="99"/>
      <c r="AC180" s="99"/>
      <c r="AD180" s="99"/>
      <c r="AE180" s="99"/>
      <c r="AF180" s="99"/>
      <c r="AG180" s="99"/>
      <c r="AH180" s="99"/>
    </row>
    <row r="181" spans="3:34">
      <c r="C181" s="3" t="s">
        <v>88</v>
      </c>
      <c r="D181" s="3" t="s">
        <v>336</v>
      </c>
      <c r="E181" s="3" t="s">
        <v>337</v>
      </c>
      <c r="F181" s="3" t="s">
        <v>628</v>
      </c>
      <c r="G181" s="97" t="s">
        <v>524</v>
      </c>
      <c r="H181" s="97" t="s">
        <v>524</v>
      </c>
      <c r="I181" s="97" t="s">
        <v>524</v>
      </c>
      <c r="J181" s="97" t="s">
        <v>524</v>
      </c>
      <c r="K181" s="97" t="s">
        <v>524</v>
      </c>
      <c r="L181" s="97" t="s">
        <v>524</v>
      </c>
      <c r="M181" s="97" t="s">
        <v>524</v>
      </c>
      <c r="N181" s="97" t="s">
        <v>524</v>
      </c>
      <c r="O181" s="110">
        <v>1562</v>
      </c>
      <c r="P181" s="99"/>
      <c r="Q181" s="99"/>
      <c r="R181" s="99"/>
      <c r="S181" s="99"/>
      <c r="T181" s="99"/>
      <c r="U181" s="99"/>
      <c r="V181" s="99"/>
      <c r="W181" s="99"/>
      <c r="X181" s="99"/>
      <c r="Y181" s="99"/>
      <c r="Z181" s="99"/>
      <c r="AA181" s="99"/>
      <c r="AB181" s="99"/>
      <c r="AC181" s="99"/>
      <c r="AD181" s="99"/>
      <c r="AE181" s="99"/>
      <c r="AF181" s="99"/>
      <c r="AG181" s="99"/>
      <c r="AH181" s="99"/>
    </row>
    <row r="182" spans="3:34">
      <c r="C182" s="3" t="s">
        <v>88</v>
      </c>
      <c r="D182" s="3" t="s">
        <v>338</v>
      </c>
      <c r="E182" s="3" t="s">
        <v>339</v>
      </c>
      <c r="F182" s="3" t="s">
        <v>628</v>
      </c>
      <c r="G182" s="97" t="s">
        <v>524</v>
      </c>
      <c r="H182" s="97" t="s">
        <v>524</v>
      </c>
      <c r="I182" s="97" t="s">
        <v>524</v>
      </c>
      <c r="J182" s="97" t="s">
        <v>524</v>
      </c>
      <c r="K182" s="97" t="s">
        <v>524</v>
      </c>
      <c r="L182" s="97" t="s">
        <v>524</v>
      </c>
      <c r="M182" s="97" t="s">
        <v>524</v>
      </c>
      <c r="N182" s="97" t="s">
        <v>524</v>
      </c>
      <c r="O182" s="110">
        <v>646</v>
      </c>
      <c r="P182" s="99"/>
      <c r="Q182" s="99"/>
      <c r="R182" s="99"/>
      <c r="S182" s="99"/>
      <c r="T182" s="99"/>
      <c r="U182" s="99"/>
      <c r="V182" s="99"/>
      <c r="W182" s="99"/>
      <c r="X182" s="99"/>
      <c r="Y182" s="99"/>
      <c r="Z182" s="99"/>
      <c r="AA182" s="99"/>
      <c r="AB182" s="99"/>
      <c r="AC182" s="99"/>
      <c r="AD182" s="99"/>
      <c r="AE182" s="99"/>
      <c r="AF182" s="99"/>
      <c r="AG182" s="99"/>
      <c r="AH182" s="99"/>
    </row>
    <row r="183" spans="3:34">
      <c r="C183" s="3" t="s">
        <v>88</v>
      </c>
      <c r="D183" s="3" t="s">
        <v>340</v>
      </c>
      <c r="E183" s="3" t="s">
        <v>341</v>
      </c>
      <c r="F183" s="3" t="s">
        <v>628</v>
      </c>
      <c r="G183" s="97" t="s">
        <v>524</v>
      </c>
      <c r="H183" s="97" t="s">
        <v>524</v>
      </c>
      <c r="I183" s="97" t="s">
        <v>524</v>
      </c>
      <c r="J183" s="97" t="s">
        <v>524</v>
      </c>
      <c r="K183" s="97" t="s">
        <v>524</v>
      </c>
      <c r="L183" s="97" t="s">
        <v>524</v>
      </c>
      <c r="M183" s="97" t="s">
        <v>524</v>
      </c>
      <c r="N183" s="97" t="s">
        <v>524</v>
      </c>
      <c r="O183" s="110">
        <v>2311.5704219999998</v>
      </c>
      <c r="P183" s="99"/>
      <c r="Q183" s="99"/>
      <c r="R183" s="99"/>
      <c r="S183" s="99"/>
      <c r="T183" s="99"/>
      <c r="U183" s="99"/>
      <c r="V183" s="99"/>
      <c r="W183" s="99"/>
      <c r="X183" s="99"/>
      <c r="Y183" s="99"/>
      <c r="Z183" s="99"/>
      <c r="AA183" s="99"/>
      <c r="AB183" s="99"/>
      <c r="AC183" s="99"/>
      <c r="AD183" s="99"/>
      <c r="AE183" s="99"/>
      <c r="AF183" s="99"/>
      <c r="AG183" s="99"/>
      <c r="AH183" s="99"/>
    </row>
    <row r="184" spans="3:34">
      <c r="C184" s="3" t="s">
        <v>88</v>
      </c>
      <c r="D184" s="3" t="s">
        <v>342</v>
      </c>
      <c r="E184" s="3" t="s">
        <v>343</v>
      </c>
      <c r="F184" s="3" t="s">
        <v>628</v>
      </c>
      <c r="G184" s="97" t="s">
        <v>524</v>
      </c>
      <c r="H184" s="97" t="s">
        <v>524</v>
      </c>
      <c r="I184" s="97" t="s">
        <v>524</v>
      </c>
      <c r="J184" s="97" t="s">
        <v>524</v>
      </c>
      <c r="K184" s="97" t="s">
        <v>524</v>
      </c>
      <c r="L184" s="97" t="s">
        <v>524</v>
      </c>
      <c r="M184" s="97" t="s">
        <v>524</v>
      </c>
      <c r="N184" s="97" t="s">
        <v>524</v>
      </c>
      <c r="O184" s="110">
        <v>1717.3692323</v>
      </c>
      <c r="P184" s="99"/>
      <c r="Q184" s="99"/>
      <c r="R184" s="99"/>
      <c r="S184" s="99"/>
      <c r="T184" s="99"/>
      <c r="U184" s="99"/>
      <c r="V184" s="99"/>
      <c r="W184" s="99"/>
      <c r="X184" s="99"/>
      <c r="Y184" s="99"/>
      <c r="Z184" s="99"/>
      <c r="AA184" s="99"/>
      <c r="AB184" s="99"/>
      <c r="AC184" s="99"/>
      <c r="AD184" s="99"/>
      <c r="AE184" s="99"/>
      <c r="AF184" s="99"/>
      <c r="AG184" s="99"/>
      <c r="AH184" s="99"/>
    </row>
    <row r="185" spans="3:34">
      <c r="C185" s="3" t="s">
        <v>88</v>
      </c>
      <c r="D185" s="3" t="s">
        <v>344</v>
      </c>
      <c r="E185" s="3" t="s">
        <v>345</v>
      </c>
      <c r="F185" s="3" t="s">
        <v>628</v>
      </c>
      <c r="G185" s="97" t="s">
        <v>524</v>
      </c>
      <c r="H185" s="97" t="s">
        <v>524</v>
      </c>
      <c r="I185" s="97" t="s">
        <v>524</v>
      </c>
      <c r="J185" s="97" t="s">
        <v>524</v>
      </c>
      <c r="K185" s="97" t="s">
        <v>524</v>
      </c>
      <c r="L185" s="97" t="s">
        <v>524</v>
      </c>
      <c r="M185" s="97" t="s">
        <v>524</v>
      </c>
      <c r="N185" s="97" t="s">
        <v>524</v>
      </c>
      <c r="O185" s="110">
        <v>2792</v>
      </c>
      <c r="P185" s="99"/>
      <c r="Q185" s="99"/>
      <c r="R185" s="99"/>
      <c r="S185" s="99"/>
      <c r="T185" s="99"/>
      <c r="U185" s="99"/>
      <c r="V185" s="99"/>
      <c r="W185" s="99"/>
      <c r="X185" s="99"/>
      <c r="Y185" s="99"/>
      <c r="Z185" s="99"/>
      <c r="AA185" s="99"/>
      <c r="AB185" s="99"/>
      <c r="AC185" s="99"/>
      <c r="AD185" s="99"/>
      <c r="AE185" s="99"/>
      <c r="AF185" s="99"/>
      <c r="AG185" s="99"/>
      <c r="AH185" s="99"/>
    </row>
    <row r="186" spans="3:34">
      <c r="C186" s="3" t="s">
        <v>88</v>
      </c>
      <c r="D186" s="3" t="s">
        <v>346</v>
      </c>
      <c r="E186" s="3" t="s">
        <v>347</v>
      </c>
      <c r="F186" s="3" t="s">
        <v>628</v>
      </c>
      <c r="G186" s="97" t="s">
        <v>524</v>
      </c>
      <c r="H186" s="97" t="s">
        <v>524</v>
      </c>
      <c r="I186" s="97" t="s">
        <v>524</v>
      </c>
      <c r="J186" s="97" t="s">
        <v>524</v>
      </c>
      <c r="K186" s="97" t="s">
        <v>524</v>
      </c>
      <c r="L186" s="97" t="s">
        <v>524</v>
      </c>
      <c r="M186" s="97" t="s">
        <v>524</v>
      </c>
      <c r="N186" s="97" t="s">
        <v>524</v>
      </c>
      <c r="O186" s="110">
        <v>2006</v>
      </c>
      <c r="P186" s="99"/>
      <c r="Q186" s="99"/>
      <c r="R186" s="99"/>
      <c r="S186" s="99"/>
      <c r="T186" s="99"/>
      <c r="U186" s="99"/>
      <c r="V186" s="99"/>
      <c r="W186" s="99"/>
      <c r="X186" s="99"/>
      <c r="Y186" s="99"/>
      <c r="Z186" s="99"/>
      <c r="AA186" s="99"/>
      <c r="AB186" s="99"/>
      <c r="AC186" s="99"/>
      <c r="AD186" s="99"/>
      <c r="AE186" s="99"/>
      <c r="AF186" s="99"/>
      <c r="AG186" s="99"/>
      <c r="AH186" s="99"/>
    </row>
    <row r="187" spans="3:34">
      <c r="C187" s="3" t="s">
        <v>92</v>
      </c>
      <c r="D187" s="3" t="s">
        <v>348</v>
      </c>
      <c r="E187" s="3" t="s">
        <v>349</v>
      </c>
      <c r="F187" s="3" t="s">
        <v>628</v>
      </c>
      <c r="G187" s="97" t="s">
        <v>524</v>
      </c>
      <c r="H187" s="97" t="s">
        <v>524</v>
      </c>
      <c r="I187" s="97" t="s">
        <v>524</v>
      </c>
      <c r="J187" s="97" t="s">
        <v>524</v>
      </c>
      <c r="K187" s="97" t="s">
        <v>524</v>
      </c>
      <c r="L187" s="97" t="s">
        <v>524</v>
      </c>
      <c r="M187" s="97" t="s">
        <v>524</v>
      </c>
      <c r="N187" s="97" t="s">
        <v>524</v>
      </c>
      <c r="O187" s="110">
        <v>2234</v>
      </c>
      <c r="P187" s="99"/>
      <c r="Q187" s="99"/>
      <c r="R187" s="99"/>
      <c r="S187" s="99"/>
      <c r="T187" s="99"/>
      <c r="U187" s="99"/>
      <c r="V187" s="99"/>
      <c r="W187" s="99"/>
      <c r="X187" s="99"/>
      <c r="Y187" s="99"/>
      <c r="Z187" s="99"/>
      <c r="AA187" s="99"/>
      <c r="AB187" s="99"/>
      <c r="AC187" s="99"/>
      <c r="AD187" s="99"/>
      <c r="AE187" s="99"/>
      <c r="AF187" s="99"/>
      <c r="AG187" s="99"/>
      <c r="AH187" s="99"/>
    </row>
    <row r="188" spans="3:34">
      <c r="C188" s="3" t="s">
        <v>92</v>
      </c>
      <c r="D188" s="3" t="s">
        <v>350</v>
      </c>
      <c r="E188" s="3" t="s">
        <v>351</v>
      </c>
      <c r="F188" s="3" t="s">
        <v>628</v>
      </c>
      <c r="G188" s="97" t="s">
        <v>524</v>
      </c>
      <c r="H188" s="97" t="s">
        <v>524</v>
      </c>
      <c r="I188" s="97" t="s">
        <v>524</v>
      </c>
      <c r="J188" s="97" t="s">
        <v>524</v>
      </c>
      <c r="K188" s="97" t="s">
        <v>524</v>
      </c>
      <c r="L188" s="97" t="s">
        <v>524</v>
      </c>
      <c r="M188" s="97" t="s">
        <v>524</v>
      </c>
      <c r="N188" s="97" t="s">
        <v>524</v>
      </c>
      <c r="O188" s="110">
        <v>7509.1421620000001</v>
      </c>
      <c r="P188" s="99"/>
      <c r="Q188" s="99"/>
      <c r="R188" s="99"/>
      <c r="S188" s="99"/>
      <c r="T188" s="99"/>
      <c r="U188" s="99"/>
      <c r="V188" s="99"/>
      <c r="W188" s="99"/>
      <c r="X188" s="99"/>
      <c r="Y188" s="99"/>
      <c r="Z188" s="99"/>
      <c r="AA188" s="99"/>
      <c r="AB188" s="99"/>
      <c r="AC188" s="99"/>
      <c r="AD188" s="99"/>
      <c r="AE188" s="99"/>
      <c r="AF188" s="99"/>
      <c r="AG188" s="99"/>
      <c r="AH188" s="99"/>
    </row>
    <row r="189" spans="3:34">
      <c r="C189" s="3" t="s">
        <v>92</v>
      </c>
      <c r="D189" s="3" t="s">
        <v>352</v>
      </c>
      <c r="E189" s="3" t="s">
        <v>353</v>
      </c>
      <c r="F189" s="3" t="s">
        <v>628</v>
      </c>
      <c r="G189" s="97" t="s">
        <v>524</v>
      </c>
      <c r="H189" s="97" t="s">
        <v>524</v>
      </c>
      <c r="I189" s="97" t="s">
        <v>524</v>
      </c>
      <c r="J189" s="97" t="s">
        <v>524</v>
      </c>
      <c r="K189" s="97" t="s">
        <v>524</v>
      </c>
      <c r="L189" s="97" t="s">
        <v>524</v>
      </c>
      <c r="M189" s="97" t="s">
        <v>524</v>
      </c>
      <c r="N189" s="97" t="s">
        <v>524</v>
      </c>
      <c r="O189" s="110">
        <v>2300</v>
      </c>
      <c r="P189" s="99"/>
      <c r="Q189" s="99"/>
      <c r="R189" s="99"/>
      <c r="S189" s="99"/>
      <c r="T189" s="99"/>
      <c r="U189" s="99"/>
      <c r="V189" s="99"/>
      <c r="W189" s="99"/>
      <c r="X189" s="99"/>
      <c r="Y189" s="99"/>
      <c r="Z189" s="99"/>
      <c r="AA189" s="99"/>
      <c r="AB189" s="99"/>
      <c r="AC189" s="99"/>
      <c r="AD189" s="99"/>
      <c r="AE189" s="99"/>
      <c r="AF189" s="99"/>
      <c r="AG189" s="99"/>
      <c r="AH189" s="99"/>
    </row>
    <row r="190" spans="3:34">
      <c r="C190" s="3" t="s">
        <v>92</v>
      </c>
      <c r="D190" s="3" t="s">
        <v>354</v>
      </c>
      <c r="E190" s="3" t="s">
        <v>355</v>
      </c>
      <c r="F190" s="3" t="s">
        <v>628</v>
      </c>
      <c r="G190" s="97" t="s">
        <v>524</v>
      </c>
      <c r="H190" s="97" t="s">
        <v>524</v>
      </c>
      <c r="I190" s="97" t="s">
        <v>524</v>
      </c>
      <c r="J190" s="97" t="s">
        <v>524</v>
      </c>
      <c r="K190" s="97" t="s">
        <v>524</v>
      </c>
      <c r="L190" s="97" t="s">
        <v>524</v>
      </c>
      <c r="M190" s="97" t="s">
        <v>524</v>
      </c>
      <c r="N190" s="97" t="s">
        <v>524</v>
      </c>
      <c r="O190" s="110">
        <v>5637</v>
      </c>
      <c r="P190" s="99"/>
      <c r="Q190" s="99"/>
      <c r="R190" s="99"/>
      <c r="S190" s="99"/>
      <c r="T190" s="99"/>
      <c r="U190" s="99"/>
      <c r="V190" s="99"/>
      <c r="W190" s="99"/>
      <c r="X190" s="99"/>
      <c r="Y190" s="99"/>
      <c r="Z190" s="99"/>
      <c r="AA190" s="99"/>
      <c r="AB190" s="99"/>
      <c r="AC190" s="99"/>
      <c r="AD190" s="99"/>
      <c r="AE190" s="99"/>
      <c r="AF190" s="99"/>
      <c r="AG190" s="99"/>
      <c r="AH190" s="99"/>
    </row>
    <row r="191" spans="3:34">
      <c r="C191" s="3" t="s">
        <v>92</v>
      </c>
      <c r="D191" s="3" t="s">
        <v>356</v>
      </c>
      <c r="E191" s="3" t="s">
        <v>357</v>
      </c>
      <c r="F191" s="3" t="s">
        <v>628</v>
      </c>
      <c r="G191" s="97" t="s">
        <v>524</v>
      </c>
      <c r="H191" s="97" t="s">
        <v>524</v>
      </c>
      <c r="I191" s="97" t="s">
        <v>524</v>
      </c>
      <c r="J191" s="97" t="s">
        <v>524</v>
      </c>
      <c r="K191" s="97" t="s">
        <v>524</v>
      </c>
      <c r="L191" s="97" t="s">
        <v>524</v>
      </c>
      <c r="M191" s="97" t="s">
        <v>524</v>
      </c>
      <c r="N191" s="97" t="s">
        <v>524</v>
      </c>
      <c r="O191" s="110">
        <v>1383</v>
      </c>
      <c r="P191" s="99"/>
      <c r="Q191" s="99"/>
      <c r="R191" s="99"/>
      <c r="S191" s="99"/>
      <c r="T191" s="99"/>
      <c r="U191" s="99"/>
      <c r="V191" s="99"/>
      <c r="W191" s="99"/>
      <c r="X191" s="99"/>
      <c r="Y191" s="99"/>
      <c r="Z191" s="99"/>
      <c r="AA191" s="99"/>
      <c r="AB191" s="99"/>
      <c r="AC191" s="99"/>
      <c r="AD191" s="99"/>
      <c r="AE191" s="99"/>
      <c r="AF191" s="99"/>
      <c r="AG191" s="99"/>
      <c r="AH191" s="99"/>
    </row>
    <row r="192" spans="3:34">
      <c r="C192" s="3" t="s">
        <v>92</v>
      </c>
      <c r="D192" s="3" t="s">
        <v>358</v>
      </c>
      <c r="E192" s="3" t="s">
        <v>359</v>
      </c>
      <c r="F192" s="3" t="s">
        <v>628</v>
      </c>
      <c r="G192" s="97" t="s">
        <v>524</v>
      </c>
      <c r="H192" s="97" t="s">
        <v>524</v>
      </c>
      <c r="I192" s="97" t="s">
        <v>524</v>
      </c>
      <c r="J192" s="97" t="s">
        <v>524</v>
      </c>
      <c r="K192" s="97" t="s">
        <v>524</v>
      </c>
      <c r="L192" s="97" t="s">
        <v>524</v>
      </c>
      <c r="M192" s="97" t="s">
        <v>524</v>
      </c>
      <c r="N192" s="97" t="s">
        <v>524</v>
      </c>
      <c r="O192" s="110">
        <v>252</v>
      </c>
      <c r="P192" s="99"/>
      <c r="Q192" s="99"/>
      <c r="R192" s="99"/>
      <c r="S192" s="99"/>
      <c r="T192" s="99"/>
      <c r="U192" s="99"/>
      <c r="V192" s="99"/>
      <c r="W192" s="99"/>
      <c r="X192" s="99"/>
      <c r="Y192" s="99"/>
      <c r="Z192" s="99"/>
      <c r="AA192" s="99"/>
      <c r="AB192" s="99"/>
      <c r="AC192" s="99"/>
      <c r="AD192" s="99"/>
      <c r="AE192" s="99"/>
      <c r="AF192" s="99"/>
      <c r="AG192" s="99"/>
      <c r="AH192" s="99"/>
    </row>
    <row r="193" spans="3:34">
      <c r="C193" s="3" t="s">
        <v>92</v>
      </c>
      <c r="D193" s="3" t="s">
        <v>360</v>
      </c>
      <c r="E193" s="3" t="s">
        <v>361</v>
      </c>
      <c r="F193" s="3" t="s">
        <v>628</v>
      </c>
      <c r="G193" s="97" t="s">
        <v>524</v>
      </c>
      <c r="H193" s="97" t="s">
        <v>524</v>
      </c>
      <c r="I193" s="97" t="s">
        <v>524</v>
      </c>
      <c r="J193" s="97" t="s">
        <v>524</v>
      </c>
      <c r="K193" s="97" t="s">
        <v>524</v>
      </c>
      <c r="L193" s="97" t="s">
        <v>524</v>
      </c>
      <c r="M193" s="97" t="s">
        <v>524</v>
      </c>
      <c r="N193" s="97" t="s">
        <v>524</v>
      </c>
      <c r="O193" s="110">
        <v>4781</v>
      </c>
      <c r="P193" s="99"/>
      <c r="Q193" s="99"/>
      <c r="R193" s="99"/>
      <c r="S193" s="99"/>
      <c r="T193" s="99"/>
      <c r="U193" s="99"/>
      <c r="V193" s="99"/>
      <c r="W193" s="99"/>
      <c r="X193" s="99"/>
      <c r="Y193" s="99"/>
      <c r="Z193" s="99"/>
      <c r="AA193" s="99"/>
      <c r="AB193" s="99"/>
      <c r="AC193" s="99"/>
      <c r="AD193" s="99"/>
      <c r="AE193" s="99"/>
      <c r="AF193" s="99"/>
      <c r="AG193" s="99"/>
      <c r="AH193" s="99"/>
    </row>
    <row r="194" spans="3:34">
      <c r="C194" s="3" t="s">
        <v>92</v>
      </c>
      <c r="D194" s="3" t="s">
        <v>362</v>
      </c>
      <c r="E194" s="3" t="s">
        <v>363</v>
      </c>
      <c r="F194" s="3" t="s">
        <v>628</v>
      </c>
      <c r="G194" s="97" t="s">
        <v>524</v>
      </c>
      <c r="H194" s="97" t="s">
        <v>524</v>
      </c>
      <c r="I194" s="97" t="s">
        <v>524</v>
      </c>
      <c r="J194" s="97" t="s">
        <v>524</v>
      </c>
      <c r="K194" s="97" t="s">
        <v>524</v>
      </c>
      <c r="L194" s="97" t="s">
        <v>524</v>
      </c>
      <c r="M194" s="97" t="s">
        <v>524</v>
      </c>
      <c r="N194" s="97" t="s">
        <v>524</v>
      </c>
      <c r="O194" s="110">
        <v>1261.4000000000001</v>
      </c>
      <c r="P194" s="99"/>
      <c r="Q194" s="99"/>
      <c r="R194" s="99"/>
      <c r="S194" s="99"/>
      <c r="T194" s="99"/>
      <c r="U194" s="99"/>
      <c r="V194" s="99"/>
      <c r="W194" s="99"/>
      <c r="X194" s="99"/>
      <c r="Y194" s="99"/>
      <c r="Z194" s="99"/>
      <c r="AA194" s="99"/>
      <c r="AB194" s="99"/>
      <c r="AC194" s="99"/>
      <c r="AD194" s="99"/>
      <c r="AE194" s="99"/>
      <c r="AF194" s="99"/>
      <c r="AG194" s="99"/>
      <c r="AH194" s="99"/>
    </row>
    <row r="195" spans="3:34">
      <c r="C195" s="3" t="s">
        <v>92</v>
      </c>
      <c r="D195" s="3" t="s">
        <v>364</v>
      </c>
      <c r="E195" s="3" t="s">
        <v>365</v>
      </c>
      <c r="F195" s="3" t="s">
        <v>628</v>
      </c>
      <c r="G195" s="97" t="s">
        <v>524</v>
      </c>
      <c r="H195" s="97" t="s">
        <v>524</v>
      </c>
      <c r="I195" s="97" t="s">
        <v>524</v>
      </c>
      <c r="J195" s="97" t="s">
        <v>524</v>
      </c>
      <c r="K195" s="97" t="s">
        <v>524</v>
      </c>
      <c r="L195" s="97" t="s">
        <v>524</v>
      </c>
      <c r="M195" s="97" t="s">
        <v>524</v>
      </c>
      <c r="N195" s="97" t="s">
        <v>524</v>
      </c>
      <c r="O195" s="110">
        <v>6509</v>
      </c>
      <c r="P195" s="99"/>
      <c r="Q195" s="99"/>
      <c r="R195" s="99"/>
      <c r="S195" s="99"/>
      <c r="T195" s="99"/>
      <c r="U195" s="99"/>
      <c r="V195" s="99"/>
      <c r="W195" s="99"/>
      <c r="X195" s="99"/>
      <c r="Y195" s="99"/>
      <c r="Z195" s="99"/>
      <c r="AA195" s="99"/>
      <c r="AB195" s="99"/>
      <c r="AC195" s="99"/>
      <c r="AD195" s="99"/>
      <c r="AE195" s="99"/>
      <c r="AF195" s="99"/>
      <c r="AG195" s="99"/>
      <c r="AH195" s="99"/>
    </row>
    <row r="196" spans="3:34">
      <c r="C196" s="3" t="s">
        <v>92</v>
      </c>
      <c r="D196" s="3" t="s">
        <v>366</v>
      </c>
      <c r="E196" s="3" t="s">
        <v>367</v>
      </c>
      <c r="F196" s="3" t="s">
        <v>628</v>
      </c>
      <c r="G196" s="97" t="s">
        <v>524</v>
      </c>
      <c r="H196" s="97" t="s">
        <v>524</v>
      </c>
      <c r="I196" s="97" t="s">
        <v>524</v>
      </c>
      <c r="J196" s="97" t="s">
        <v>524</v>
      </c>
      <c r="K196" s="97" t="s">
        <v>524</v>
      </c>
      <c r="L196" s="97" t="s">
        <v>524</v>
      </c>
      <c r="M196" s="97" t="s">
        <v>524</v>
      </c>
      <c r="N196" s="97" t="s">
        <v>524</v>
      </c>
      <c r="O196" s="110">
        <v>9059</v>
      </c>
      <c r="P196" s="99"/>
      <c r="Q196" s="99"/>
      <c r="R196" s="99"/>
      <c r="S196" s="99"/>
      <c r="T196" s="99"/>
      <c r="U196" s="99"/>
      <c r="V196" s="99"/>
      <c r="W196" s="99"/>
      <c r="X196" s="99"/>
      <c r="Y196" s="99"/>
      <c r="Z196" s="99"/>
      <c r="AA196" s="99"/>
      <c r="AB196" s="99"/>
      <c r="AC196" s="99"/>
      <c r="AD196" s="99"/>
      <c r="AE196" s="99"/>
      <c r="AF196" s="99"/>
      <c r="AG196" s="99"/>
      <c r="AH196" s="99"/>
    </row>
    <row r="197" spans="3:34">
      <c r="C197" s="3" t="s">
        <v>92</v>
      </c>
      <c r="D197" s="3" t="s">
        <v>368</v>
      </c>
      <c r="E197" s="3" t="s">
        <v>369</v>
      </c>
      <c r="F197" s="3" t="s">
        <v>628</v>
      </c>
      <c r="G197" s="97" t="s">
        <v>524</v>
      </c>
      <c r="H197" s="97" t="s">
        <v>524</v>
      </c>
      <c r="I197" s="97" t="s">
        <v>524</v>
      </c>
      <c r="J197" s="97" t="s">
        <v>524</v>
      </c>
      <c r="K197" s="97" t="s">
        <v>524</v>
      </c>
      <c r="L197" s="97" t="s">
        <v>524</v>
      </c>
      <c r="M197" s="97" t="s">
        <v>524</v>
      </c>
      <c r="N197" s="97" t="s">
        <v>524</v>
      </c>
      <c r="O197" s="110">
        <v>3969</v>
      </c>
      <c r="P197" s="99"/>
      <c r="Q197" s="99"/>
      <c r="R197" s="99"/>
      <c r="S197" s="99"/>
      <c r="T197" s="99"/>
      <c r="U197" s="99"/>
      <c r="V197" s="99"/>
      <c r="W197" s="99"/>
      <c r="X197" s="99"/>
      <c r="Y197" s="99"/>
      <c r="Z197" s="99"/>
      <c r="AA197" s="99"/>
      <c r="AB197" s="99"/>
      <c r="AC197" s="99"/>
      <c r="AD197" s="99"/>
      <c r="AE197" s="99"/>
      <c r="AF197" s="99"/>
      <c r="AG197" s="99"/>
      <c r="AH197" s="99"/>
    </row>
    <row r="198" spans="3:34">
      <c r="C198" s="3" t="s">
        <v>92</v>
      </c>
      <c r="D198" s="3" t="s">
        <v>370</v>
      </c>
      <c r="E198" s="3" t="s">
        <v>371</v>
      </c>
      <c r="F198" s="3" t="s">
        <v>628</v>
      </c>
      <c r="G198" s="97" t="s">
        <v>524</v>
      </c>
      <c r="H198" s="97" t="s">
        <v>524</v>
      </c>
      <c r="I198" s="97" t="s">
        <v>524</v>
      </c>
      <c r="J198" s="97" t="s">
        <v>524</v>
      </c>
      <c r="K198" s="97" t="s">
        <v>524</v>
      </c>
      <c r="L198" s="97" t="s">
        <v>524</v>
      </c>
      <c r="M198" s="97" t="s">
        <v>524</v>
      </c>
      <c r="N198" s="97" t="s">
        <v>524</v>
      </c>
      <c r="O198" s="110">
        <v>1417</v>
      </c>
      <c r="P198" s="99"/>
      <c r="Q198" s="99"/>
      <c r="R198" s="99"/>
      <c r="S198" s="99"/>
      <c r="T198" s="99"/>
      <c r="U198" s="99"/>
      <c r="V198" s="99"/>
      <c r="W198" s="99"/>
      <c r="X198" s="99"/>
      <c r="Y198" s="99"/>
      <c r="Z198" s="99"/>
      <c r="AA198" s="99"/>
      <c r="AB198" s="99"/>
      <c r="AC198" s="99"/>
      <c r="AD198" s="99"/>
      <c r="AE198" s="99"/>
      <c r="AF198" s="99"/>
      <c r="AG198" s="99"/>
      <c r="AH198" s="99"/>
    </row>
    <row r="199" spans="3:34">
      <c r="C199" s="3" t="s">
        <v>92</v>
      </c>
      <c r="D199" s="3" t="s">
        <v>372</v>
      </c>
      <c r="E199" s="3" t="s">
        <v>373</v>
      </c>
      <c r="F199" s="3" t="s">
        <v>628</v>
      </c>
      <c r="G199" s="97" t="s">
        <v>524</v>
      </c>
      <c r="H199" s="97" t="s">
        <v>524</v>
      </c>
      <c r="I199" s="97" t="s">
        <v>524</v>
      </c>
      <c r="J199" s="97" t="s">
        <v>524</v>
      </c>
      <c r="K199" s="97" t="s">
        <v>524</v>
      </c>
      <c r="L199" s="97" t="s">
        <v>524</v>
      </c>
      <c r="M199" s="97" t="s">
        <v>524</v>
      </c>
      <c r="N199" s="97" t="s">
        <v>524</v>
      </c>
      <c r="O199" s="110">
        <v>2336.3159999999998</v>
      </c>
      <c r="P199" s="99"/>
      <c r="Q199" s="99"/>
      <c r="R199" s="99"/>
      <c r="S199" s="99"/>
      <c r="T199" s="99"/>
      <c r="U199" s="99"/>
      <c r="V199" s="99"/>
      <c r="W199" s="99"/>
      <c r="X199" s="99"/>
      <c r="Y199" s="99"/>
      <c r="Z199" s="99"/>
      <c r="AA199" s="99"/>
      <c r="AB199" s="99"/>
      <c r="AC199" s="99"/>
      <c r="AD199" s="99"/>
      <c r="AE199" s="99"/>
      <c r="AF199" s="99"/>
      <c r="AG199" s="99"/>
      <c r="AH199" s="99"/>
    </row>
    <row r="200" spans="3:34">
      <c r="C200" s="3" t="s">
        <v>92</v>
      </c>
      <c r="D200" s="3" t="s">
        <v>374</v>
      </c>
      <c r="E200" s="3" t="s">
        <v>375</v>
      </c>
      <c r="F200" s="3" t="s">
        <v>628</v>
      </c>
      <c r="G200" s="97" t="s">
        <v>524</v>
      </c>
      <c r="H200" s="97" t="s">
        <v>524</v>
      </c>
      <c r="I200" s="97" t="s">
        <v>524</v>
      </c>
      <c r="J200" s="97" t="s">
        <v>524</v>
      </c>
      <c r="K200" s="97" t="s">
        <v>524</v>
      </c>
      <c r="L200" s="97" t="s">
        <v>524</v>
      </c>
      <c r="M200" s="97" t="s">
        <v>524</v>
      </c>
      <c r="N200" s="97" t="s">
        <v>524</v>
      </c>
      <c r="O200" s="110">
        <v>2273</v>
      </c>
      <c r="P200" s="99"/>
      <c r="Q200" s="99"/>
      <c r="R200" s="99"/>
      <c r="S200" s="99"/>
      <c r="T200" s="99"/>
      <c r="U200" s="99"/>
      <c r="V200" s="99"/>
      <c r="W200" s="99"/>
      <c r="X200" s="99"/>
      <c r="Y200" s="99"/>
      <c r="Z200" s="99"/>
      <c r="AA200" s="99"/>
      <c r="AB200" s="99"/>
      <c r="AC200" s="99"/>
      <c r="AD200" s="99"/>
      <c r="AE200" s="99"/>
      <c r="AF200" s="99"/>
      <c r="AG200" s="99"/>
      <c r="AH200" s="99"/>
    </row>
    <row r="201" spans="3:34">
      <c r="C201" s="3" t="s">
        <v>92</v>
      </c>
      <c r="D201" s="3" t="s">
        <v>376</v>
      </c>
      <c r="E201" s="3" t="s">
        <v>377</v>
      </c>
      <c r="F201" s="3" t="s">
        <v>628</v>
      </c>
      <c r="G201" s="97" t="s">
        <v>524</v>
      </c>
      <c r="H201" s="97" t="s">
        <v>524</v>
      </c>
      <c r="I201" s="97" t="s">
        <v>524</v>
      </c>
      <c r="J201" s="97" t="s">
        <v>524</v>
      </c>
      <c r="K201" s="97" t="s">
        <v>524</v>
      </c>
      <c r="L201" s="97" t="s">
        <v>524</v>
      </c>
      <c r="M201" s="97" t="s">
        <v>524</v>
      </c>
      <c r="N201" s="97" t="s">
        <v>524</v>
      </c>
      <c r="O201" s="110">
        <v>1939</v>
      </c>
      <c r="P201" s="99"/>
      <c r="Q201" s="99"/>
      <c r="R201" s="99"/>
      <c r="S201" s="99"/>
      <c r="T201" s="99"/>
      <c r="U201" s="99"/>
      <c r="V201" s="99"/>
      <c r="W201" s="99"/>
      <c r="X201" s="99"/>
      <c r="Y201" s="99"/>
      <c r="Z201" s="99"/>
      <c r="AA201" s="99"/>
      <c r="AB201" s="99"/>
      <c r="AC201" s="99"/>
      <c r="AD201" s="99"/>
      <c r="AE201" s="99"/>
      <c r="AF201" s="99"/>
      <c r="AG201" s="99"/>
      <c r="AH201" s="99"/>
    </row>
    <row r="202" spans="3:34">
      <c r="C202" s="3" t="s">
        <v>92</v>
      </c>
      <c r="D202" s="3" t="s">
        <v>378</v>
      </c>
      <c r="E202" s="3" t="s">
        <v>379</v>
      </c>
      <c r="F202" s="3" t="s">
        <v>628</v>
      </c>
      <c r="G202" s="97" t="s">
        <v>524</v>
      </c>
      <c r="H202" s="97" t="s">
        <v>524</v>
      </c>
      <c r="I202" s="97" t="s">
        <v>524</v>
      </c>
      <c r="J202" s="97" t="s">
        <v>524</v>
      </c>
      <c r="K202" s="97" t="s">
        <v>524</v>
      </c>
      <c r="L202" s="97" t="s">
        <v>524</v>
      </c>
      <c r="M202" s="97" t="s">
        <v>524</v>
      </c>
      <c r="N202" s="97" t="s">
        <v>524</v>
      </c>
      <c r="O202" s="110">
        <v>2300.66</v>
      </c>
      <c r="P202" s="99"/>
      <c r="Q202" s="99"/>
      <c r="R202" s="99"/>
      <c r="S202" s="99"/>
      <c r="T202" s="99"/>
      <c r="U202" s="99"/>
      <c r="V202" s="99"/>
      <c r="W202" s="99"/>
      <c r="X202" s="99"/>
      <c r="Y202" s="99"/>
      <c r="Z202" s="99"/>
      <c r="AA202" s="99"/>
      <c r="AB202" s="99"/>
      <c r="AC202" s="99"/>
      <c r="AD202" s="99"/>
      <c r="AE202" s="99"/>
      <c r="AF202" s="99"/>
      <c r="AG202" s="99"/>
      <c r="AH202" s="99"/>
    </row>
    <row r="203" spans="3:34">
      <c r="C203" s="3" t="s">
        <v>92</v>
      </c>
      <c r="D203" s="3" t="s">
        <v>380</v>
      </c>
      <c r="E203" s="3" t="s">
        <v>381</v>
      </c>
      <c r="F203" s="3" t="s">
        <v>628</v>
      </c>
      <c r="G203" s="97" t="s">
        <v>524</v>
      </c>
      <c r="H203" s="97" t="s">
        <v>524</v>
      </c>
      <c r="I203" s="97" t="s">
        <v>524</v>
      </c>
      <c r="J203" s="97" t="s">
        <v>524</v>
      </c>
      <c r="K203" s="97" t="s">
        <v>524</v>
      </c>
      <c r="L203" s="97" t="s">
        <v>524</v>
      </c>
      <c r="M203" s="97" t="s">
        <v>524</v>
      </c>
      <c r="N203" s="97" t="s">
        <v>524</v>
      </c>
      <c r="O203" s="110">
        <v>1395</v>
      </c>
      <c r="P203" s="99"/>
      <c r="Q203" s="99"/>
      <c r="R203" s="99"/>
      <c r="S203" s="99"/>
      <c r="T203" s="99"/>
      <c r="U203" s="99"/>
      <c r="V203" s="99"/>
      <c r="W203" s="99"/>
      <c r="X203" s="99"/>
      <c r="Y203" s="99"/>
      <c r="Z203" s="99"/>
      <c r="AA203" s="99"/>
      <c r="AB203" s="99"/>
      <c r="AC203" s="99"/>
      <c r="AD203" s="99"/>
      <c r="AE203" s="99"/>
      <c r="AF203" s="99"/>
      <c r="AG203" s="99"/>
      <c r="AH203" s="99"/>
    </row>
    <row r="204" spans="3:34">
      <c r="C204" s="3" t="s">
        <v>92</v>
      </c>
      <c r="D204" s="3" t="s">
        <v>382</v>
      </c>
      <c r="E204" s="3" t="s">
        <v>383</v>
      </c>
      <c r="F204" s="3" t="s">
        <v>628</v>
      </c>
      <c r="G204" s="97" t="s">
        <v>524</v>
      </c>
      <c r="H204" s="97" t="s">
        <v>524</v>
      </c>
      <c r="I204" s="97" t="s">
        <v>524</v>
      </c>
      <c r="J204" s="97" t="s">
        <v>524</v>
      </c>
      <c r="K204" s="97" t="s">
        <v>524</v>
      </c>
      <c r="L204" s="97" t="s">
        <v>524</v>
      </c>
      <c r="M204" s="97" t="s">
        <v>524</v>
      </c>
      <c r="N204" s="97" t="s">
        <v>524</v>
      </c>
      <c r="O204" s="110">
        <v>2097.1664615999998</v>
      </c>
      <c r="P204" s="99"/>
      <c r="Q204" s="99"/>
      <c r="R204" s="99"/>
      <c r="S204" s="99"/>
      <c r="T204" s="99"/>
      <c r="U204" s="99"/>
      <c r="V204" s="99"/>
      <c r="W204" s="99"/>
      <c r="X204" s="99"/>
      <c r="Y204" s="99"/>
      <c r="Z204" s="99"/>
      <c r="AA204" s="99"/>
      <c r="AB204" s="99"/>
      <c r="AC204" s="99"/>
      <c r="AD204" s="99"/>
      <c r="AE204" s="99"/>
      <c r="AF204" s="99"/>
      <c r="AG204" s="99"/>
      <c r="AH204" s="99"/>
    </row>
    <row r="205" spans="3:34">
      <c r="C205" s="3" t="s">
        <v>92</v>
      </c>
      <c r="D205" s="3" t="s">
        <v>384</v>
      </c>
      <c r="E205" s="3" t="s">
        <v>385</v>
      </c>
      <c r="F205" s="3" t="s">
        <v>628</v>
      </c>
      <c r="G205" s="97" t="s">
        <v>524</v>
      </c>
      <c r="H205" s="97" t="s">
        <v>524</v>
      </c>
      <c r="I205" s="97" t="s">
        <v>524</v>
      </c>
      <c r="J205" s="97" t="s">
        <v>524</v>
      </c>
      <c r="K205" s="97" t="s">
        <v>524</v>
      </c>
      <c r="L205" s="97" t="s">
        <v>524</v>
      </c>
      <c r="M205" s="97" t="s">
        <v>524</v>
      </c>
      <c r="N205" s="97" t="s">
        <v>524</v>
      </c>
      <c r="O205" s="110">
        <v>4822</v>
      </c>
      <c r="P205" s="99"/>
      <c r="Q205" s="99"/>
      <c r="R205" s="99"/>
      <c r="S205" s="99"/>
      <c r="T205" s="99"/>
      <c r="U205" s="99"/>
      <c r="V205" s="99"/>
      <c r="W205" s="99"/>
      <c r="X205" s="99"/>
      <c r="Y205" s="99"/>
      <c r="Z205" s="99"/>
      <c r="AA205" s="99"/>
      <c r="AB205" s="99"/>
      <c r="AC205" s="99"/>
      <c r="AD205" s="99"/>
      <c r="AE205" s="99"/>
      <c r="AF205" s="99"/>
      <c r="AG205" s="99"/>
      <c r="AH205" s="99"/>
    </row>
    <row r="206" spans="3:34">
      <c r="C206" s="3" t="s">
        <v>92</v>
      </c>
      <c r="D206" s="3" t="s">
        <v>386</v>
      </c>
      <c r="E206" s="3" t="s">
        <v>387</v>
      </c>
      <c r="F206" s="3" t="s">
        <v>628</v>
      </c>
      <c r="G206" s="97" t="s">
        <v>524</v>
      </c>
      <c r="H206" s="97" t="s">
        <v>524</v>
      </c>
      <c r="I206" s="97" t="s">
        <v>524</v>
      </c>
      <c r="J206" s="97" t="s">
        <v>524</v>
      </c>
      <c r="K206" s="97" t="s">
        <v>524</v>
      </c>
      <c r="L206" s="97" t="s">
        <v>524</v>
      </c>
      <c r="M206" s="97" t="s">
        <v>524</v>
      </c>
      <c r="N206" s="97" t="s">
        <v>524</v>
      </c>
      <c r="O206" s="110">
        <v>1191</v>
      </c>
      <c r="P206" s="99"/>
      <c r="Q206" s="99"/>
      <c r="R206" s="99"/>
      <c r="S206" s="99"/>
      <c r="T206" s="99"/>
      <c r="U206" s="99"/>
      <c r="V206" s="99"/>
      <c r="W206" s="99"/>
      <c r="X206" s="99"/>
      <c r="Y206" s="99"/>
      <c r="Z206" s="99"/>
      <c r="AA206" s="99"/>
      <c r="AB206" s="99"/>
      <c r="AC206" s="99"/>
      <c r="AD206" s="99"/>
      <c r="AE206" s="99"/>
      <c r="AF206" s="99"/>
      <c r="AG206" s="99"/>
      <c r="AH206" s="99"/>
    </row>
    <row r="207" spans="3:34">
      <c r="C207" s="3" t="s">
        <v>92</v>
      </c>
      <c r="D207" s="3" t="s">
        <v>388</v>
      </c>
      <c r="E207" s="3" t="s">
        <v>389</v>
      </c>
      <c r="F207" s="3" t="s">
        <v>628</v>
      </c>
      <c r="G207" s="97" t="s">
        <v>524</v>
      </c>
      <c r="H207" s="97" t="s">
        <v>524</v>
      </c>
      <c r="I207" s="97" t="s">
        <v>524</v>
      </c>
      <c r="J207" s="97" t="s">
        <v>524</v>
      </c>
      <c r="K207" s="97" t="s">
        <v>524</v>
      </c>
      <c r="L207" s="97" t="s">
        <v>524</v>
      </c>
      <c r="M207" s="97" t="s">
        <v>524</v>
      </c>
      <c r="N207" s="97" t="s">
        <v>524</v>
      </c>
      <c r="O207" s="110">
        <v>4262</v>
      </c>
      <c r="P207" s="99"/>
      <c r="Q207" s="99"/>
      <c r="R207" s="99"/>
      <c r="S207" s="99"/>
      <c r="T207" s="99"/>
      <c r="U207" s="99"/>
      <c r="V207" s="99"/>
      <c r="W207" s="99"/>
      <c r="X207" s="99"/>
      <c r="Y207" s="99"/>
      <c r="Z207" s="99"/>
      <c r="AA207" s="99"/>
      <c r="AB207" s="99"/>
      <c r="AC207" s="99"/>
      <c r="AD207" s="99"/>
      <c r="AE207" s="99"/>
      <c r="AF207" s="99"/>
      <c r="AG207" s="99"/>
      <c r="AH207" s="99"/>
    </row>
    <row r="208" spans="3:34">
      <c r="C208" s="3" t="s">
        <v>92</v>
      </c>
      <c r="D208" s="3" t="s">
        <v>390</v>
      </c>
      <c r="E208" s="3" t="s">
        <v>391</v>
      </c>
      <c r="F208" s="3" t="s">
        <v>628</v>
      </c>
      <c r="G208" s="97" t="s">
        <v>524</v>
      </c>
      <c r="H208" s="97" t="s">
        <v>524</v>
      </c>
      <c r="I208" s="97" t="s">
        <v>524</v>
      </c>
      <c r="J208" s="97" t="s">
        <v>524</v>
      </c>
      <c r="K208" s="97" t="s">
        <v>524</v>
      </c>
      <c r="L208" s="97" t="s">
        <v>524</v>
      </c>
      <c r="M208" s="97" t="s">
        <v>524</v>
      </c>
      <c r="N208" s="97" t="s">
        <v>524</v>
      </c>
      <c r="O208" s="110">
        <v>738.38625493999996</v>
      </c>
      <c r="P208" s="99"/>
      <c r="Q208" s="99"/>
      <c r="R208" s="99"/>
      <c r="S208" s="99"/>
      <c r="T208" s="99"/>
      <c r="U208" s="99"/>
      <c r="V208" s="99"/>
      <c r="W208" s="99"/>
      <c r="X208" s="99"/>
      <c r="Y208" s="99"/>
      <c r="Z208" s="99"/>
      <c r="AA208" s="99"/>
      <c r="AB208" s="99"/>
      <c r="AC208" s="99"/>
      <c r="AD208" s="99"/>
      <c r="AE208" s="99"/>
      <c r="AF208" s="99"/>
      <c r="AG208" s="99"/>
      <c r="AH208" s="99"/>
    </row>
    <row r="209" spans="3:34">
      <c r="C209" s="3" t="s">
        <v>92</v>
      </c>
      <c r="D209" s="3" t="s">
        <v>392</v>
      </c>
      <c r="E209" s="3" t="s">
        <v>393</v>
      </c>
      <c r="F209" s="3" t="s">
        <v>628</v>
      </c>
      <c r="G209" s="97" t="s">
        <v>524</v>
      </c>
      <c r="H209" s="97" t="s">
        <v>524</v>
      </c>
      <c r="I209" s="97" t="s">
        <v>524</v>
      </c>
      <c r="J209" s="97" t="s">
        <v>524</v>
      </c>
      <c r="K209" s="97" t="s">
        <v>524</v>
      </c>
      <c r="L209" s="97" t="s">
        <v>524</v>
      </c>
      <c r="M209" s="97" t="s">
        <v>524</v>
      </c>
      <c r="N209" s="97" t="s">
        <v>524</v>
      </c>
      <c r="O209" s="110">
        <v>1979</v>
      </c>
      <c r="P209" s="99"/>
      <c r="Q209" s="99"/>
      <c r="R209" s="99"/>
      <c r="S209" s="99"/>
      <c r="T209" s="99"/>
      <c r="U209" s="99"/>
      <c r="V209" s="99"/>
      <c r="W209" s="99"/>
      <c r="X209" s="99"/>
      <c r="Y209" s="99"/>
      <c r="Z209" s="99"/>
      <c r="AA209" s="99"/>
      <c r="AB209" s="99"/>
      <c r="AC209" s="99"/>
      <c r="AD209" s="99"/>
      <c r="AE209" s="99"/>
      <c r="AF209" s="99"/>
      <c r="AG209" s="99"/>
      <c r="AH209" s="99"/>
    </row>
    <row r="210" spans="3:34">
      <c r="C210" s="3" t="s">
        <v>92</v>
      </c>
      <c r="D210" s="3" t="s">
        <v>394</v>
      </c>
      <c r="E210" s="3" t="s">
        <v>395</v>
      </c>
      <c r="F210" s="3" t="s">
        <v>628</v>
      </c>
      <c r="G210" s="97" t="s">
        <v>524</v>
      </c>
      <c r="H210" s="97" t="s">
        <v>524</v>
      </c>
      <c r="I210" s="97" t="s">
        <v>524</v>
      </c>
      <c r="J210" s="97" t="s">
        <v>524</v>
      </c>
      <c r="K210" s="97" t="s">
        <v>524</v>
      </c>
      <c r="L210" s="97" t="s">
        <v>524</v>
      </c>
      <c r="M210" s="97" t="s">
        <v>524</v>
      </c>
      <c r="N210" s="97" t="s">
        <v>524</v>
      </c>
      <c r="O210" s="110">
        <v>415.51445451000001</v>
      </c>
      <c r="P210" s="99"/>
      <c r="Q210" s="99"/>
      <c r="R210" s="99"/>
      <c r="S210" s="99"/>
      <c r="T210" s="99"/>
      <c r="U210" s="99"/>
      <c r="V210" s="99"/>
      <c r="W210" s="99"/>
      <c r="X210" s="99"/>
      <c r="Y210" s="99"/>
      <c r="Z210" s="99"/>
      <c r="AA210" s="99"/>
      <c r="AB210" s="99"/>
      <c r="AC210" s="99"/>
      <c r="AD210" s="99"/>
      <c r="AE210" s="99"/>
      <c r="AF210" s="99"/>
      <c r="AG210" s="99"/>
      <c r="AH210" s="99"/>
    </row>
    <row r="211" spans="3:34">
      <c r="C211" s="3" t="s">
        <v>92</v>
      </c>
      <c r="D211" s="3" t="s">
        <v>396</v>
      </c>
      <c r="E211" s="3" t="s">
        <v>397</v>
      </c>
      <c r="F211" s="3" t="s">
        <v>628</v>
      </c>
      <c r="G211" s="97" t="s">
        <v>524</v>
      </c>
      <c r="H211" s="97" t="s">
        <v>524</v>
      </c>
      <c r="I211" s="97" t="s">
        <v>524</v>
      </c>
      <c r="J211" s="97" t="s">
        <v>524</v>
      </c>
      <c r="K211" s="97" t="s">
        <v>524</v>
      </c>
      <c r="L211" s="97" t="s">
        <v>524</v>
      </c>
      <c r="M211" s="97" t="s">
        <v>524</v>
      </c>
      <c r="N211" s="97" t="s">
        <v>524</v>
      </c>
      <c r="O211" s="110">
        <v>1868.1990000000001</v>
      </c>
      <c r="P211" s="99"/>
      <c r="Q211" s="99"/>
      <c r="R211" s="99"/>
      <c r="S211" s="99"/>
      <c r="T211" s="99"/>
      <c r="U211" s="99"/>
      <c r="V211" s="99"/>
      <c r="W211" s="99"/>
      <c r="X211" s="99"/>
      <c r="Y211" s="99"/>
      <c r="Z211" s="99"/>
      <c r="AA211" s="99"/>
      <c r="AB211" s="99"/>
      <c r="AC211" s="99"/>
      <c r="AD211" s="99"/>
      <c r="AE211" s="99"/>
      <c r="AF211" s="99"/>
      <c r="AG211" s="99"/>
      <c r="AH211" s="99"/>
    </row>
    <row r="212" spans="3:34">
      <c r="C212" s="3" t="s">
        <v>92</v>
      </c>
      <c r="D212" s="3" t="s">
        <v>398</v>
      </c>
      <c r="E212" s="3" t="s">
        <v>399</v>
      </c>
      <c r="F212" s="3" t="s">
        <v>628</v>
      </c>
      <c r="G212" s="97" t="s">
        <v>524</v>
      </c>
      <c r="H212" s="97" t="s">
        <v>524</v>
      </c>
      <c r="I212" s="97" t="s">
        <v>524</v>
      </c>
      <c r="J212" s="97" t="s">
        <v>524</v>
      </c>
      <c r="K212" s="97" t="s">
        <v>524</v>
      </c>
      <c r="L212" s="97" t="s">
        <v>524</v>
      </c>
      <c r="M212" s="97" t="s">
        <v>524</v>
      </c>
      <c r="N212" s="97" t="s">
        <v>524</v>
      </c>
      <c r="O212" s="110">
        <v>392.70903311000001</v>
      </c>
      <c r="P212" s="99"/>
      <c r="Q212" s="99"/>
      <c r="R212" s="99"/>
      <c r="S212" s="99"/>
      <c r="T212" s="99"/>
      <c r="U212" s="99"/>
      <c r="V212" s="99"/>
      <c r="W212" s="99"/>
      <c r="X212" s="99"/>
      <c r="Y212" s="99"/>
      <c r="Z212" s="99"/>
      <c r="AA212" s="99"/>
      <c r="AB212" s="99"/>
      <c r="AC212" s="99"/>
      <c r="AD212" s="99"/>
      <c r="AE212" s="99"/>
      <c r="AF212" s="99"/>
      <c r="AG212" s="99"/>
      <c r="AH212" s="99"/>
    </row>
    <row r="213" spans="3:34">
      <c r="C213" s="3" t="s">
        <v>92</v>
      </c>
      <c r="D213" s="3" t="s">
        <v>400</v>
      </c>
      <c r="E213" s="3" t="s">
        <v>401</v>
      </c>
      <c r="F213" s="3" t="s">
        <v>628</v>
      </c>
      <c r="G213" s="97" t="s">
        <v>524</v>
      </c>
      <c r="H213" s="97" t="s">
        <v>524</v>
      </c>
      <c r="I213" s="97" t="s">
        <v>524</v>
      </c>
      <c r="J213" s="97" t="s">
        <v>524</v>
      </c>
      <c r="K213" s="97" t="s">
        <v>524</v>
      </c>
      <c r="L213" s="97" t="s">
        <v>524</v>
      </c>
      <c r="M213" s="97" t="s">
        <v>524</v>
      </c>
      <c r="N213" s="97" t="s">
        <v>524</v>
      </c>
      <c r="O213" s="110">
        <v>306</v>
      </c>
      <c r="P213" s="99"/>
      <c r="Q213" s="99"/>
      <c r="R213" s="99"/>
      <c r="S213" s="99"/>
      <c r="T213" s="99"/>
      <c r="U213" s="99"/>
      <c r="V213" s="99"/>
      <c r="W213" s="99"/>
      <c r="X213" s="99"/>
      <c r="Y213" s="99"/>
      <c r="Z213" s="99"/>
      <c r="AA213" s="99"/>
      <c r="AB213" s="99"/>
      <c r="AC213" s="99"/>
      <c r="AD213" s="99"/>
      <c r="AE213" s="99"/>
      <c r="AF213" s="99"/>
      <c r="AG213" s="99"/>
      <c r="AH213" s="99"/>
    </row>
    <row r="214" spans="3:34">
      <c r="C214" s="3" t="s">
        <v>92</v>
      </c>
      <c r="D214" s="3" t="s">
        <v>402</v>
      </c>
      <c r="E214" s="3" t="s">
        <v>403</v>
      </c>
      <c r="F214" s="3" t="s">
        <v>628</v>
      </c>
      <c r="G214" s="97" t="s">
        <v>524</v>
      </c>
      <c r="H214" s="97" t="s">
        <v>524</v>
      </c>
      <c r="I214" s="97" t="s">
        <v>524</v>
      </c>
      <c r="J214" s="97" t="s">
        <v>524</v>
      </c>
      <c r="K214" s="97" t="s">
        <v>524</v>
      </c>
      <c r="L214" s="97" t="s">
        <v>524</v>
      </c>
      <c r="M214" s="97" t="s">
        <v>524</v>
      </c>
      <c r="N214" s="97" t="s">
        <v>524</v>
      </c>
      <c r="O214" s="110">
        <v>1213.6746258999999</v>
      </c>
      <c r="P214" s="99"/>
      <c r="Q214" s="99"/>
      <c r="R214" s="99"/>
      <c r="S214" s="99"/>
      <c r="T214" s="99"/>
      <c r="U214" s="99"/>
      <c r="V214" s="99"/>
      <c r="W214" s="99"/>
      <c r="X214" s="99"/>
      <c r="Y214" s="99"/>
      <c r="Z214" s="99"/>
      <c r="AA214" s="99"/>
      <c r="AB214" s="99"/>
      <c r="AC214" s="99"/>
      <c r="AD214" s="99"/>
      <c r="AE214" s="99"/>
      <c r="AF214" s="99"/>
      <c r="AG214" s="99"/>
      <c r="AH214" s="99"/>
    </row>
    <row r="215" spans="3:34">
      <c r="C215" s="3" t="s">
        <v>92</v>
      </c>
      <c r="D215" s="3" t="s">
        <v>404</v>
      </c>
      <c r="E215" s="3" t="s">
        <v>405</v>
      </c>
      <c r="F215" s="3" t="s">
        <v>628</v>
      </c>
      <c r="G215" s="97" t="s">
        <v>524</v>
      </c>
      <c r="H215" s="97" t="s">
        <v>524</v>
      </c>
      <c r="I215" s="97" t="s">
        <v>524</v>
      </c>
      <c r="J215" s="97" t="s">
        <v>524</v>
      </c>
      <c r="K215" s="97" t="s">
        <v>524</v>
      </c>
      <c r="L215" s="97" t="s">
        <v>524</v>
      </c>
      <c r="M215" s="97" t="s">
        <v>524</v>
      </c>
      <c r="N215" s="97" t="s">
        <v>524</v>
      </c>
      <c r="O215" s="110">
        <v>3484</v>
      </c>
      <c r="P215" s="99"/>
      <c r="Q215" s="99"/>
      <c r="R215" s="99"/>
      <c r="S215" s="99"/>
      <c r="T215" s="99"/>
      <c r="U215" s="99"/>
      <c r="V215" s="99"/>
      <c r="W215" s="99"/>
      <c r="X215" s="99"/>
      <c r="Y215" s="99"/>
      <c r="Z215" s="99"/>
      <c r="AA215" s="99"/>
      <c r="AB215" s="99"/>
      <c r="AC215" s="99"/>
      <c r="AD215" s="99"/>
      <c r="AE215" s="99"/>
      <c r="AF215" s="99"/>
      <c r="AG215" s="99"/>
      <c r="AH215" s="99"/>
    </row>
    <row r="216" spans="3:34">
      <c r="C216" s="3" t="s">
        <v>92</v>
      </c>
      <c r="D216" s="3" t="s">
        <v>406</v>
      </c>
      <c r="E216" s="3" t="s">
        <v>407</v>
      </c>
      <c r="F216" s="3" t="s">
        <v>628</v>
      </c>
      <c r="G216" s="97" t="s">
        <v>524</v>
      </c>
      <c r="H216" s="97" t="s">
        <v>524</v>
      </c>
      <c r="I216" s="97" t="s">
        <v>524</v>
      </c>
      <c r="J216" s="97" t="s">
        <v>524</v>
      </c>
      <c r="K216" s="97" t="s">
        <v>524</v>
      </c>
      <c r="L216" s="97" t="s">
        <v>524</v>
      </c>
      <c r="M216" s="97" t="s">
        <v>524</v>
      </c>
      <c r="N216" s="97" t="s">
        <v>524</v>
      </c>
      <c r="O216" s="110">
        <v>1982</v>
      </c>
      <c r="P216" s="99"/>
      <c r="Q216" s="99"/>
      <c r="R216" s="99"/>
      <c r="S216" s="99"/>
      <c r="T216" s="99"/>
      <c r="U216" s="99"/>
      <c r="V216" s="99"/>
      <c r="W216" s="99"/>
      <c r="X216" s="99"/>
      <c r="Y216" s="99"/>
      <c r="Z216" s="99"/>
      <c r="AA216" s="99"/>
      <c r="AB216" s="99"/>
      <c r="AC216" s="99"/>
      <c r="AD216" s="99"/>
      <c r="AE216" s="99"/>
      <c r="AF216" s="99"/>
      <c r="AG216" s="99"/>
      <c r="AH216" s="99"/>
    </row>
    <row r="217" spans="3:34">
      <c r="C217" s="3" t="s">
        <v>92</v>
      </c>
      <c r="D217" s="3" t="s">
        <v>408</v>
      </c>
      <c r="E217" s="3" t="s">
        <v>409</v>
      </c>
      <c r="F217" s="3" t="s">
        <v>628</v>
      </c>
      <c r="G217" s="97" t="s">
        <v>524</v>
      </c>
      <c r="H217" s="97" t="s">
        <v>524</v>
      </c>
      <c r="I217" s="97" t="s">
        <v>524</v>
      </c>
      <c r="J217" s="97" t="s">
        <v>524</v>
      </c>
      <c r="K217" s="97" t="s">
        <v>524</v>
      </c>
      <c r="L217" s="97" t="s">
        <v>524</v>
      </c>
      <c r="M217" s="97" t="s">
        <v>524</v>
      </c>
      <c r="N217" s="97" t="s">
        <v>524</v>
      </c>
      <c r="O217" s="110">
        <v>818</v>
      </c>
      <c r="P217" s="99"/>
      <c r="Q217" s="99"/>
      <c r="R217" s="99"/>
      <c r="S217" s="99"/>
      <c r="T217" s="99"/>
      <c r="U217" s="99"/>
      <c r="V217" s="99"/>
      <c r="W217" s="99"/>
      <c r="X217" s="99"/>
      <c r="Y217" s="99"/>
      <c r="Z217" s="99"/>
      <c r="AA217" s="99"/>
      <c r="AB217" s="99"/>
      <c r="AC217" s="99"/>
      <c r="AD217" s="99"/>
      <c r="AE217" s="99"/>
      <c r="AF217" s="99"/>
      <c r="AG217" s="99"/>
      <c r="AH217" s="99"/>
    </row>
    <row r="218" spans="3:34">
      <c r="C218" s="3" t="s">
        <v>92</v>
      </c>
      <c r="D218" s="3" t="s">
        <v>410</v>
      </c>
      <c r="E218" s="3" t="s">
        <v>411</v>
      </c>
      <c r="F218" s="3" t="s">
        <v>628</v>
      </c>
      <c r="G218" s="97" t="s">
        <v>524</v>
      </c>
      <c r="H218" s="97" t="s">
        <v>524</v>
      </c>
      <c r="I218" s="97" t="s">
        <v>524</v>
      </c>
      <c r="J218" s="97" t="s">
        <v>524</v>
      </c>
      <c r="K218" s="97" t="s">
        <v>524</v>
      </c>
      <c r="L218" s="97" t="s">
        <v>524</v>
      </c>
      <c r="M218" s="97" t="s">
        <v>524</v>
      </c>
      <c r="N218" s="97" t="s">
        <v>524</v>
      </c>
      <c r="O218" s="110">
        <v>1933</v>
      </c>
      <c r="P218" s="99"/>
      <c r="Q218" s="99"/>
      <c r="R218" s="99"/>
      <c r="S218" s="99"/>
      <c r="T218" s="99"/>
      <c r="U218" s="99"/>
      <c r="V218" s="99"/>
      <c r="W218" s="99"/>
      <c r="X218" s="99"/>
      <c r="Y218" s="99"/>
      <c r="Z218" s="99"/>
      <c r="AA218" s="99"/>
      <c r="AB218" s="99"/>
      <c r="AC218" s="99"/>
      <c r="AD218" s="99"/>
      <c r="AE218" s="99"/>
      <c r="AF218" s="99"/>
      <c r="AG218" s="99"/>
      <c r="AH218" s="99"/>
    </row>
    <row r="219" spans="3:34">
      <c r="C219" s="3" t="s">
        <v>92</v>
      </c>
      <c r="D219" s="3" t="s">
        <v>412</v>
      </c>
      <c r="E219" s="3" t="s">
        <v>413</v>
      </c>
      <c r="F219" s="3" t="s">
        <v>628</v>
      </c>
      <c r="G219" s="97" t="s">
        <v>524</v>
      </c>
      <c r="H219" s="97" t="s">
        <v>524</v>
      </c>
      <c r="I219" s="97" t="s">
        <v>524</v>
      </c>
      <c r="J219" s="97" t="s">
        <v>524</v>
      </c>
      <c r="K219" s="97" t="s">
        <v>524</v>
      </c>
      <c r="L219" s="97" t="s">
        <v>524</v>
      </c>
      <c r="M219" s="97" t="s">
        <v>524</v>
      </c>
      <c r="N219" s="97" t="s">
        <v>524</v>
      </c>
      <c r="O219" s="110">
        <v>1415</v>
      </c>
      <c r="P219" s="99"/>
      <c r="Q219" s="99"/>
      <c r="R219" s="99"/>
      <c r="S219" s="99"/>
      <c r="T219" s="99"/>
      <c r="U219" s="99"/>
      <c r="V219" s="99"/>
      <c r="W219" s="99"/>
      <c r="X219" s="99"/>
      <c r="Y219" s="99"/>
      <c r="Z219" s="99"/>
      <c r="AA219" s="99"/>
      <c r="AB219" s="99"/>
      <c r="AC219" s="99"/>
      <c r="AD219" s="99"/>
      <c r="AE219" s="99"/>
      <c r="AF219" s="99"/>
      <c r="AG219" s="99"/>
      <c r="AH219" s="99"/>
    </row>
    <row r="220" spans="3:34">
      <c r="C220" s="3" t="s">
        <v>92</v>
      </c>
      <c r="D220" s="3" t="s">
        <v>414</v>
      </c>
      <c r="E220" s="3" t="s">
        <v>415</v>
      </c>
      <c r="F220" s="3" t="s">
        <v>628</v>
      </c>
      <c r="G220" s="97" t="s">
        <v>524</v>
      </c>
      <c r="H220" s="97" t="s">
        <v>524</v>
      </c>
      <c r="I220" s="97" t="s">
        <v>524</v>
      </c>
      <c r="J220" s="97" t="s">
        <v>524</v>
      </c>
      <c r="K220" s="97" t="s">
        <v>524</v>
      </c>
      <c r="L220" s="97" t="s">
        <v>524</v>
      </c>
      <c r="M220" s="97" t="s">
        <v>524</v>
      </c>
      <c r="N220" s="97" t="s">
        <v>524</v>
      </c>
      <c r="O220" s="110">
        <v>2465</v>
      </c>
      <c r="P220" s="99"/>
      <c r="Q220" s="99"/>
      <c r="R220" s="99"/>
      <c r="S220" s="99"/>
      <c r="T220" s="99"/>
      <c r="U220" s="99"/>
      <c r="V220" s="99"/>
      <c r="W220" s="99"/>
      <c r="X220" s="99"/>
      <c r="Y220" s="99"/>
      <c r="Z220" s="99"/>
      <c r="AA220" s="99"/>
      <c r="AB220" s="99"/>
      <c r="AC220" s="99"/>
      <c r="AD220" s="99"/>
      <c r="AE220" s="99"/>
      <c r="AF220" s="99"/>
      <c r="AG220" s="99"/>
      <c r="AH220" s="99"/>
    </row>
    <row r="221" spans="3:34">
      <c r="C221" s="3" t="s">
        <v>92</v>
      </c>
      <c r="D221" s="3" t="s">
        <v>416</v>
      </c>
      <c r="E221" s="3" t="s">
        <v>417</v>
      </c>
      <c r="F221" s="3" t="s">
        <v>628</v>
      </c>
      <c r="G221" s="97" t="s">
        <v>524</v>
      </c>
      <c r="H221" s="97" t="s">
        <v>524</v>
      </c>
      <c r="I221" s="97" t="s">
        <v>524</v>
      </c>
      <c r="J221" s="97" t="s">
        <v>524</v>
      </c>
      <c r="K221" s="97" t="s">
        <v>524</v>
      </c>
      <c r="L221" s="97" t="s">
        <v>524</v>
      </c>
      <c r="M221" s="97" t="s">
        <v>524</v>
      </c>
      <c r="N221" s="97" t="s">
        <v>524</v>
      </c>
      <c r="O221" s="110">
        <v>1452</v>
      </c>
      <c r="P221" s="99"/>
      <c r="Q221" s="99"/>
      <c r="R221" s="99"/>
      <c r="S221" s="99"/>
      <c r="T221" s="99"/>
      <c r="U221" s="99"/>
      <c r="V221" s="99"/>
      <c r="W221" s="99"/>
      <c r="X221" s="99"/>
      <c r="Y221" s="99"/>
      <c r="Z221" s="99"/>
      <c r="AA221" s="99"/>
      <c r="AB221" s="99"/>
      <c r="AC221" s="99"/>
      <c r="AD221" s="99"/>
      <c r="AE221" s="99"/>
      <c r="AF221" s="99"/>
      <c r="AG221" s="99"/>
      <c r="AH221" s="99"/>
    </row>
    <row r="222" spans="3:34">
      <c r="C222" s="3" t="s">
        <v>92</v>
      </c>
      <c r="D222" s="3" t="s">
        <v>418</v>
      </c>
      <c r="E222" s="3" t="s">
        <v>419</v>
      </c>
      <c r="F222" s="3" t="s">
        <v>628</v>
      </c>
      <c r="G222" s="97" t="s">
        <v>524</v>
      </c>
      <c r="H222" s="97" t="s">
        <v>524</v>
      </c>
      <c r="I222" s="97" t="s">
        <v>524</v>
      </c>
      <c r="J222" s="97" t="s">
        <v>524</v>
      </c>
      <c r="K222" s="97" t="s">
        <v>524</v>
      </c>
      <c r="L222" s="97" t="s">
        <v>524</v>
      </c>
      <c r="M222" s="97" t="s">
        <v>524</v>
      </c>
      <c r="N222" s="97" t="s">
        <v>524</v>
      </c>
      <c r="O222" s="110">
        <v>1412</v>
      </c>
      <c r="P222" s="99"/>
      <c r="Q222" s="99"/>
      <c r="R222" s="99"/>
      <c r="S222" s="99"/>
      <c r="T222" s="99"/>
      <c r="U222" s="99"/>
      <c r="V222" s="99"/>
      <c r="W222" s="99"/>
      <c r="X222" s="99"/>
      <c r="Y222" s="99"/>
      <c r="Z222" s="99"/>
      <c r="AA222" s="99"/>
      <c r="AB222" s="99"/>
      <c r="AC222" s="99"/>
      <c r="AD222" s="99"/>
      <c r="AE222" s="99"/>
      <c r="AF222" s="99"/>
      <c r="AG222" s="99"/>
      <c r="AH222" s="99"/>
    </row>
    <row r="223" spans="3:34">
      <c r="C223" s="3" t="s">
        <v>92</v>
      </c>
      <c r="D223" s="3" t="s">
        <v>420</v>
      </c>
      <c r="E223" s="3" t="s">
        <v>421</v>
      </c>
      <c r="F223" s="3" t="s">
        <v>628</v>
      </c>
      <c r="G223" s="97" t="s">
        <v>524</v>
      </c>
      <c r="H223" s="97" t="s">
        <v>524</v>
      </c>
      <c r="I223" s="97" t="s">
        <v>524</v>
      </c>
      <c r="J223" s="97" t="s">
        <v>524</v>
      </c>
      <c r="K223" s="97" t="s">
        <v>524</v>
      </c>
      <c r="L223" s="97" t="s">
        <v>524</v>
      </c>
      <c r="M223" s="97" t="s">
        <v>524</v>
      </c>
      <c r="N223" s="97" t="s">
        <v>524</v>
      </c>
      <c r="O223" s="110">
        <v>6712</v>
      </c>
      <c r="P223" s="99"/>
      <c r="Q223" s="99"/>
      <c r="R223" s="99"/>
      <c r="S223" s="99"/>
      <c r="T223" s="99"/>
      <c r="U223" s="99"/>
      <c r="V223" s="99"/>
      <c r="W223" s="99"/>
      <c r="X223" s="99"/>
      <c r="Y223" s="99"/>
      <c r="Z223" s="99"/>
      <c r="AA223" s="99"/>
      <c r="AB223" s="99"/>
      <c r="AC223" s="99"/>
      <c r="AD223" s="99"/>
      <c r="AE223" s="99"/>
      <c r="AF223" s="99"/>
      <c r="AG223" s="99"/>
      <c r="AH223" s="99"/>
    </row>
    <row r="224" spans="3:34">
      <c r="C224" s="3" t="s">
        <v>92</v>
      </c>
      <c r="D224" s="3" t="s">
        <v>422</v>
      </c>
      <c r="E224" s="3" t="s">
        <v>423</v>
      </c>
      <c r="F224" s="3" t="s">
        <v>628</v>
      </c>
      <c r="G224" s="97" t="s">
        <v>524</v>
      </c>
      <c r="H224" s="97" t="s">
        <v>524</v>
      </c>
      <c r="I224" s="97" t="s">
        <v>524</v>
      </c>
      <c r="J224" s="97" t="s">
        <v>524</v>
      </c>
      <c r="K224" s="97" t="s">
        <v>524</v>
      </c>
      <c r="L224" s="97" t="s">
        <v>524</v>
      </c>
      <c r="M224" s="97" t="s">
        <v>524</v>
      </c>
      <c r="N224" s="97" t="s">
        <v>524</v>
      </c>
      <c r="O224" s="110">
        <v>1665</v>
      </c>
      <c r="P224" s="99"/>
      <c r="Q224" s="99"/>
      <c r="R224" s="99"/>
      <c r="S224" s="99"/>
      <c r="T224" s="99"/>
      <c r="U224" s="99"/>
      <c r="V224" s="99"/>
      <c r="W224" s="99"/>
      <c r="X224" s="99"/>
      <c r="Y224" s="99"/>
      <c r="Z224" s="99"/>
      <c r="AA224" s="99"/>
      <c r="AB224" s="99"/>
      <c r="AC224" s="99"/>
      <c r="AD224" s="99"/>
      <c r="AE224" s="99"/>
      <c r="AF224" s="99"/>
      <c r="AG224" s="99"/>
      <c r="AH224" s="99"/>
    </row>
    <row r="225" spans="3:34">
      <c r="C225" s="3" t="s">
        <v>92</v>
      </c>
      <c r="D225" s="3" t="s">
        <v>424</v>
      </c>
      <c r="E225" s="3" t="s">
        <v>425</v>
      </c>
      <c r="F225" s="3" t="s">
        <v>628</v>
      </c>
      <c r="G225" s="97" t="s">
        <v>524</v>
      </c>
      <c r="H225" s="97" t="s">
        <v>524</v>
      </c>
      <c r="I225" s="97" t="s">
        <v>524</v>
      </c>
      <c r="J225" s="97" t="s">
        <v>524</v>
      </c>
      <c r="K225" s="97" t="s">
        <v>524</v>
      </c>
      <c r="L225" s="97" t="s">
        <v>524</v>
      </c>
      <c r="M225" s="97" t="s">
        <v>524</v>
      </c>
      <c r="N225" s="97" t="s">
        <v>524</v>
      </c>
      <c r="O225" s="110">
        <v>1621.1888136</v>
      </c>
      <c r="P225" s="99"/>
      <c r="Q225" s="99"/>
      <c r="R225" s="99"/>
      <c r="S225" s="99"/>
      <c r="T225" s="99"/>
      <c r="U225" s="99"/>
      <c r="V225" s="99"/>
      <c r="W225" s="99"/>
      <c r="X225" s="99"/>
      <c r="Y225" s="99"/>
      <c r="Z225" s="99"/>
      <c r="AA225" s="99"/>
      <c r="AB225" s="99"/>
      <c r="AC225" s="99"/>
      <c r="AD225" s="99"/>
      <c r="AE225" s="99"/>
      <c r="AF225" s="99"/>
      <c r="AG225" s="99"/>
      <c r="AH225" s="99"/>
    </row>
    <row r="226" spans="3:34">
      <c r="C226" s="3" t="s">
        <v>92</v>
      </c>
      <c r="D226" s="3" t="s">
        <v>426</v>
      </c>
      <c r="E226" s="3" t="s">
        <v>427</v>
      </c>
      <c r="F226" s="3" t="s">
        <v>628</v>
      </c>
      <c r="G226" s="97" t="s">
        <v>524</v>
      </c>
      <c r="H226" s="97" t="s">
        <v>524</v>
      </c>
      <c r="I226" s="97" t="s">
        <v>524</v>
      </c>
      <c r="J226" s="97" t="s">
        <v>524</v>
      </c>
      <c r="K226" s="97" t="s">
        <v>524</v>
      </c>
      <c r="L226" s="97" t="s">
        <v>524</v>
      </c>
      <c r="M226" s="97" t="s">
        <v>524</v>
      </c>
      <c r="N226" s="97" t="s">
        <v>524</v>
      </c>
      <c r="O226" s="110">
        <v>1586</v>
      </c>
      <c r="P226" s="99"/>
      <c r="Q226" s="99"/>
      <c r="R226" s="99"/>
      <c r="S226" s="99"/>
      <c r="T226" s="99"/>
      <c r="U226" s="99"/>
      <c r="V226" s="99"/>
      <c r="W226" s="99"/>
      <c r="X226" s="99"/>
      <c r="Y226" s="99"/>
      <c r="Z226" s="99"/>
      <c r="AA226" s="99"/>
      <c r="AB226" s="99"/>
      <c r="AC226" s="99"/>
      <c r="AD226" s="99"/>
      <c r="AE226" s="99"/>
      <c r="AF226" s="99"/>
      <c r="AG226" s="99"/>
      <c r="AH226" s="99"/>
    </row>
    <row r="227" spans="3:34">
      <c r="C227" s="3" t="s">
        <v>92</v>
      </c>
      <c r="D227" s="3" t="s">
        <v>428</v>
      </c>
      <c r="E227" s="3" t="s">
        <v>429</v>
      </c>
      <c r="F227" s="3" t="s">
        <v>628</v>
      </c>
      <c r="G227" s="97" t="s">
        <v>524</v>
      </c>
      <c r="H227" s="97" t="s">
        <v>524</v>
      </c>
      <c r="I227" s="97" t="s">
        <v>524</v>
      </c>
      <c r="J227" s="97" t="s">
        <v>524</v>
      </c>
      <c r="K227" s="97" t="s">
        <v>524</v>
      </c>
      <c r="L227" s="97" t="s">
        <v>524</v>
      </c>
      <c r="M227" s="97" t="s">
        <v>524</v>
      </c>
      <c r="N227" s="97" t="s">
        <v>524</v>
      </c>
      <c r="O227" s="110">
        <v>1820</v>
      </c>
      <c r="P227" s="99"/>
      <c r="Q227" s="99"/>
      <c r="R227" s="99"/>
      <c r="S227" s="99"/>
      <c r="T227" s="99"/>
      <c r="U227" s="99"/>
      <c r="V227" s="99"/>
      <c r="W227" s="99"/>
      <c r="X227" s="99"/>
      <c r="Y227" s="99"/>
      <c r="Z227" s="99"/>
      <c r="AA227" s="99"/>
      <c r="AB227" s="99"/>
      <c r="AC227" s="99"/>
      <c r="AD227" s="99"/>
      <c r="AE227" s="99"/>
      <c r="AF227" s="99"/>
      <c r="AG227" s="99"/>
      <c r="AH227" s="99"/>
    </row>
    <row r="228" spans="3:34">
      <c r="C228" s="3" t="s">
        <v>92</v>
      </c>
      <c r="D228" s="3" t="s">
        <v>430</v>
      </c>
      <c r="E228" s="3" t="s">
        <v>431</v>
      </c>
      <c r="F228" s="3" t="s">
        <v>628</v>
      </c>
      <c r="G228" s="97" t="s">
        <v>524</v>
      </c>
      <c r="H228" s="97" t="s">
        <v>524</v>
      </c>
      <c r="I228" s="97" t="s">
        <v>524</v>
      </c>
      <c r="J228" s="97" t="s">
        <v>524</v>
      </c>
      <c r="K228" s="97" t="s">
        <v>524</v>
      </c>
      <c r="L228" s="97" t="s">
        <v>524</v>
      </c>
      <c r="M228" s="97" t="s">
        <v>524</v>
      </c>
      <c r="N228" s="97" t="s">
        <v>524</v>
      </c>
      <c r="O228" s="110">
        <v>10254</v>
      </c>
      <c r="P228" s="99"/>
      <c r="Q228" s="99"/>
      <c r="R228" s="99"/>
      <c r="S228" s="99"/>
      <c r="T228" s="99"/>
      <c r="U228" s="99"/>
      <c r="V228" s="99"/>
      <c r="W228" s="99"/>
      <c r="X228" s="99"/>
      <c r="Y228" s="99"/>
      <c r="Z228" s="99"/>
      <c r="AA228" s="99"/>
      <c r="AB228" s="99"/>
      <c r="AC228" s="99"/>
      <c r="AD228" s="99"/>
      <c r="AE228" s="99"/>
      <c r="AF228" s="99"/>
      <c r="AG228" s="99"/>
      <c r="AH228" s="99"/>
    </row>
    <row r="229" spans="3:34">
      <c r="C229" s="3" t="s">
        <v>92</v>
      </c>
      <c r="D229" s="3" t="s">
        <v>432</v>
      </c>
      <c r="E229" s="3" t="s">
        <v>433</v>
      </c>
      <c r="F229" s="3" t="s">
        <v>628</v>
      </c>
      <c r="G229" s="97" t="s">
        <v>524</v>
      </c>
      <c r="H229" s="97" t="s">
        <v>524</v>
      </c>
      <c r="I229" s="97" t="s">
        <v>524</v>
      </c>
      <c r="J229" s="97" t="s">
        <v>524</v>
      </c>
      <c r="K229" s="97" t="s">
        <v>524</v>
      </c>
      <c r="L229" s="97" t="s">
        <v>524</v>
      </c>
      <c r="M229" s="97" t="s">
        <v>524</v>
      </c>
      <c r="N229" s="97" t="s">
        <v>524</v>
      </c>
      <c r="O229" s="110">
        <v>1717</v>
      </c>
      <c r="P229" s="99"/>
      <c r="Q229" s="99"/>
      <c r="R229" s="99"/>
      <c r="S229" s="99"/>
      <c r="T229" s="99"/>
      <c r="U229" s="99"/>
      <c r="V229" s="99"/>
      <c r="W229" s="99"/>
      <c r="X229" s="99"/>
      <c r="Y229" s="99"/>
      <c r="Z229" s="99"/>
      <c r="AA229" s="99"/>
      <c r="AB229" s="99"/>
      <c r="AC229" s="99"/>
      <c r="AD229" s="99"/>
      <c r="AE229" s="99"/>
      <c r="AF229" s="99"/>
      <c r="AG229" s="99"/>
      <c r="AH229" s="99"/>
    </row>
    <row r="230" spans="3:34">
      <c r="C230" s="3" t="s">
        <v>92</v>
      </c>
      <c r="D230" s="3" t="s">
        <v>434</v>
      </c>
      <c r="E230" s="3" t="s">
        <v>435</v>
      </c>
      <c r="F230" s="3" t="s">
        <v>628</v>
      </c>
      <c r="G230" s="97" t="s">
        <v>524</v>
      </c>
      <c r="H230" s="97" t="s">
        <v>524</v>
      </c>
      <c r="I230" s="97" t="s">
        <v>524</v>
      </c>
      <c r="J230" s="97" t="s">
        <v>524</v>
      </c>
      <c r="K230" s="97" t="s">
        <v>524</v>
      </c>
      <c r="L230" s="97" t="s">
        <v>524</v>
      </c>
      <c r="M230" s="97" t="s">
        <v>524</v>
      </c>
      <c r="N230" s="97" t="s">
        <v>524</v>
      </c>
      <c r="O230" s="110">
        <v>2013</v>
      </c>
      <c r="P230" s="99"/>
      <c r="Q230" s="99"/>
      <c r="R230" s="99"/>
      <c r="S230" s="99"/>
      <c r="T230" s="99"/>
      <c r="U230" s="99"/>
      <c r="V230" s="99"/>
      <c r="W230" s="99"/>
      <c r="X230" s="99"/>
      <c r="Y230" s="99"/>
      <c r="Z230" s="99"/>
      <c r="AA230" s="99"/>
      <c r="AB230" s="99"/>
      <c r="AC230" s="99"/>
      <c r="AD230" s="99"/>
      <c r="AE230" s="99"/>
      <c r="AF230" s="99"/>
      <c r="AG230" s="99"/>
      <c r="AH230" s="99"/>
    </row>
    <row r="231" spans="3:34">
      <c r="C231" s="3" t="s">
        <v>92</v>
      </c>
      <c r="D231" s="3" t="s">
        <v>436</v>
      </c>
      <c r="E231" s="3" t="s">
        <v>437</v>
      </c>
      <c r="F231" s="3" t="s">
        <v>628</v>
      </c>
      <c r="G231" s="97" t="s">
        <v>524</v>
      </c>
      <c r="H231" s="97" t="s">
        <v>524</v>
      </c>
      <c r="I231" s="97" t="s">
        <v>524</v>
      </c>
      <c r="J231" s="97" t="s">
        <v>524</v>
      </c>
      <c r="K231" s="97" t="s">
        <v>524</v>
      </c>
      <c r="L231" s="97" t="s">
        <v>524</v>
      </c>
      <c r="M231" s="97" t="s">
        <v>524</v>
      </c>
      <c r="N231" s="97" t="s">
        <v>524</v>
      </c>
      <c r="O231" s="110">
        <v>2500</v>
      </c>
      <c r="P231" s="99"/>
      <c r="Q231" s="99"/>
      <c r="R231" s="99"/>
      <c r="S231" s="99"/>
      <c r="T231" s="99"/>
      <c r="U231" s="99"/>
      <c r="V231" s="99"/>
      <c r="W231" s="99"/>
      <c r="X231" s="99"/>
      <c r="Y231" s="99"/>
      <c r="Z231" s="99"/>
      <c r="AA231" s="99"/>
      <c r="AB231" s="99"/>
      <c r="AC231" s="99"/>
      <c r="AD231" s="99"/>
      <c r="AE231" s="99"/>
      <c r="AF231" s="99"/>
      <c r="AG231" s="99"/>
      <c r="AH231" s="99"/>
    </row>
    <row r="232" spans="3:34">
      <c r="C232" s="3" t="s">
        <v>92</v>
      </c>
      <c r="D232" s="3" t="s">
        <v>438</v>
      </c>
      <c r="E232" s="3" t="s">
        <v>439</v>
      </c>
      <c r="F232" s="3" t="s">
        <v>628</v>
      </c>
      <c r="G232" s="97" t="s">
        <v>524</v>
      </c>
      <c r="H232" s="97" t="s">
        <v>524</v>
      </c>
      <c r="I232" s="97" t="s">
        <v>524</v>
      </c>
      <c r="J232" s="97" t="s">
        <v>524</v>
      </c>
      <c r="K232" s="97" t="s">
        <v>524</v>
      </c>
      <c r="L232" s="97" t="s">
        <v>524</v>
      </c>
      <c r="M232" s="97" t="s">
        <v>524</v>
      </c>
      <c r="N232" s="97" t="s">
        <v>524</v>
      </c>
      <c r="O232" s="110">
        <v>1686</v>
      </c>
      <c r="P232" s="99"/>
      <c r="Q232" s="99"/>
      <c r="R232" s="99"/>
      <c r="S232" s="99"/>
      <c r="T232" s="99"/>
      <c r="U232" s="99"/>
      <c r="V232" s="99"/>
      <c r="W232" s="99"/>
      <c r="X232" s="99"/>
      <c r="Y232" s="99"/>
      <c r="Z232" s="99"/>
      <c r="AA232" s="99"/>
      <c r="AB232" s="99"/>
      <c r="AC232" s="99"/>
      <c r="AD232" s="99"/>
      <c r="AE232" s="99"/>
      <c r="AF232" s="99"/>
      <c r="AG232" s="99"/>
      <c r="AH232" s="99"/>
    </row>
    <row r="233" spans="3:34">
      <c r="C233" s="3" t="s">
        <v>92</v>
      </c>
      <c r="D233" s="3" t="s">
        <v>440</v>
      </c>
      <c r="E233" s="3" t="s">
        <v>441</v>
      </c>
      <c r="F233" s="3" t="s">
        <v>628</v>
      </c>
      <c r="G233" s="97" t="s">
        <v>524</v>
      </c>
      <c r="H233" s="97" t="s">
        <v>524</v>
      </c>
      <c r="I233" s="97" t="s">
        <v>524</v>
      </c>
      <c r="J233" s="97" t="s">
        <v>524</v>
      </c>
      <c r="K233" s="97" t="s">
        <v>524</v>
      </c>
      <c r="L233" s="97" t="s">
        <v>524</v>
      </c>
      <c r="M233" s="97" t="s">
        <v>524</v>
      </c>
      <c r="N233" s="97" t="s">
        <v>524</v>
      </c>
      <c r="O233" s="110">
        <v>2173</v>
      </c>
      <c r="P233" s="99"/>
      <c r="Q233" s="99"/>
      <c r="R233" s="99"/>
      <c r="S233" s="99"/>
      <c r="T233" s="99"/>
      <c r="U233" s="99"/>
      <c r="V233" s="99"/>
      <c r="W233" s="99"/>
      <c r="X233" s="99"/>
      <c r="Y233" s="99"/>
      <c r="Z233" s="99"/>
      <c r="AA233" s="99"/>
      <c r="AB233" s="99"/>
      <c r="AC233" s="99"/>
      <c r="AD233" s="99"/>
      <c r="AE233" s="99"/>
      <c r="AF233" s="99"/>
      <c r="AG233" s="99"/>
      <c r="AH233" s="99"/>
    </row>
    <row r="234" spans="3:34">
      <c r="C234" s="3" t="s">
        <v>92</v>
      </c>
      <c r="D234" s="3" t="s">
        <v>442</v>
      </c>
      <c r="E234" s="3" t="s">
        <v>443</v>
      </c>
      <c r="F234" s="3" t="s">
        <v>628</v>
      </c>
      <c r="G234" s="97" t="s">
        <v>524</v>
      </c>
      <c r="H234" s="97" t="s">
        <v>524</v>
      </c>
      <c r="I234" s="97" t="s">
        <v>524</v>
      </c>
      <c r="J234" s="97" t="s">
        <v>524</v>
      </c>
      <c r="K234" s="97" t="s">
        <v>524</v>
      </c>
      <c r="L234" s="97" t="s">
        <v>524</v>
      </c>
      <c r="M234" s="97" t="s">
        <v>524</v>
      </c>
      <c r="N234" s="97" t="s">
        <v>524</v>
      </c>
      <c r="O234" s="110">
        <v>1671</v>
      </c>
      <c r="P234" s="99"/>
      <c r="Q234" s="99"/>
      <c r="R234" s="99"/>
      <c r="S234" s="99"/>
      <c r="T234" s="99"/>
      <c r="U234" s="99"/>
      <c r="V234" s="99"/>
      <c r="W234" s="99"/>
      <c r="X234" s="99"/>
      <c r="Y234" s="99"/>
      <c r="Z234" s="99"/>
      <c r="AA234" s="99"/>
      <c r="AB234" s="99"/>
      <c r="AC234" s="99"/>
      <c r="AD234" s="99"/>
      <c r="AE234" s="99"/>
      <c r="AF234" s="99"/>
      <c r="AG234" s="99"/>
      <c r="AH234" s="99"/>
    </row>
    <row r="235" spans="3:34">
      <c r="C235" s="3" t="s">
        <v>92</v>
      </c>
      <c r="D235" s="3" t="s">
        <v>444</v>
      </c>
      <c r="E235" s="3" t="s">
        <v>445</v>
      </c>
      <c r="F235" s="3" t="s">
        <v>628</v>
      </c>
      <c r="G235" s="97" t="s">
        <v>524</v>
      </c>
      <c r="H235" s="97" t="s">
        <v>524</v>
      </c>
      <c r="I235" s="97" t="s">
        <v>524</v>
      </c>
      <c r="J235" s="97" t="s">
        <v>524</v>
      </c>
      <c r="K235" s="97" t="s">
        <v>524</v>
      </c>
      <c r="L235" s="97" t="s">
        <v>524</v>
      </c>
      <c r="M235" s="97" t="s">
        <v>524</v>
      </c>
      <c r="N235" s="97" t="s">
        <v>524</v>
      </c>
      <c r="O235" s="110">
        <v>4192</v>
      </c>
      <c r="P235" s="99"/>
      <c r="Q235" s="99"/>
      <c r="R235" s="99"/>
      <c r="S235" s="99"/>
      <c r="T235" s="99"/>
      <c r="U235" s="99"/>
      <c r="V235" s="99"/>
      <c r="W235" s="99"/>
      <c r="X235" s="99"/>
      <c r="Y235" s="99"/>
      <c r="Z235" s="99"/>
      <c r="AA235" s="99"/>
      <c r="AB235" s="99"/>
      <c r="AC235" s="99"/>
      <c r="AD235" s="99"/>
      <c r="AE235" s="99"/>
      <c r="AF235" s="99"/>
      <c r="AG235" s="99"/>
      <c r="AH235" s="99"/>
    </row>
    <row r="236" spans="3:34">
      <c r="C236" s="3" t="s">
        <v>92</v>
      </c>
      <c r="D236" s="3" t="s">
        <v>446</v>
      </c>
      <c r="E236" s="3" t="s">
        <v>447</v>
      </c>
      <c r="F236" s="3" t="s">
        <v>628</v>
      </c>
      <c r="G236" s="97" t="s">
        <v>524</v>
      </c>
      <c r="H236" s="97" t="s">
        <v>524</v>
      </c>
      <c r="I236" s="97" t="s">
        <v>524</v>
      </c>
      <c r="J236" s="97" t="s">
        <v>524</v>
      </c>
      <c r="K236" s="97" t="s">
        <v>524</v>
      </c>
      <c r="L236" s="97" t="s">
        <v>524</v>
      </c>
      <c r="M236" s="97" t="s">
        <v>524</v>
      </c>
      <c r="N236" s="97" t="s">
        <v>524</v>
      </c>
      <c r="O236" s="110">
        <v>4876.5</v>
      </c>
      <c r="P236" s="99"/>
      <c r="Q236" s="99"/>
      <c r="R236" s="99"/>
      <c r="S236" s="99"/>
      <c r="T236" s="99"/>
      <c r="U236" s="99"/>
      <c r="V236" s="99"/>
      <c r="W236" s="99"/>
      <c r="X236" s="99"/>
      <c r="Y236" s="99"/>
      <c r="Z236" s="99"/>
      <c r="AA236" s="99"/>
      <c r="AB236" s="99"/>
      <c r="AC236" s="99"/>
      <c r="AD236" s="99"/>
      <c r="AE236" s="99"/>
      <c r="AF236" s="99"/>
      <c r="AG236" s="99"/>
      <c r="AH236" s="99"/>
    </row>
    <row r="237" spans="3:34">
      <c r="C237" s="3" t="s">
        <v>90</v>
      </c>
      <c r="D237" s="3" t="s">
        <v>448</v>
      </c>
      <c r="E237" s="3" t="s">
        <v>449</v>
      </c>
      <c r="F237" s="3" t="s">
        <v>628</v>
      </c>
      <c r="G237" s="97" t="s">
        <v>524</v>
      </c>
      <c r="H237" s="97" t="s">
        <v>524</v>
      </c>
      <c r="I237" s="97" t="s">
        <v>524</v>
      </c>
      <c r="J237" s="97" t="s">
        <v>524</v>
      </c>
      <c r="K237" s="97" t="s">
        <v>524</v>
      </c>
      <c r="L237" s="97" t="s">
        <v>524</v>
      </c>
      <c r="M237" s="97" t="s">
        <v>524</v>
      </c>
      <c r="N237" s="97" t="s">
        <v>524</v>
      </c>
      <c r="O237" s="110">
        <v>4336.6596379000002</v>
      </c>
      <c r="P237" s="99"/>
      <c r="Q237" s="99"/>
      <c r="R237" s="99"/>
      <c r="S237" s="99"/>
      <c r="T237" s="99"/>
      <c r="U237" s="99"/>
      <c r="V237" s="99"/>
      <c r="W237" s="99"/>
      <c r="X237" s="99"/>
      <c r="Y237" s="99"/>
      <c r="Z237" s="99"/>
      <c r="AA237" s="99"/>
      <c r="AB237" s="99"/>
      <c r="AC237" s="99"/>
      <c r="AD237" s="99"/>
      <c r="AE237" s="99"/>
      <c r="AF237" s="99"/>
      <c r="AG237" s="99"/>
      <c r="AH237" s="99"/>
    </row>
    <row r="238" spans="3:34">
      <c r="C238" s="3" t="s">
        <v>90</v>
      </c>
      <c r="D238" s="3" t="s">
        <v>450</v>
      </c>
      <c r="E238" s="3" t="s">
        <v>451</v>
      </c>
      <c r="F238" s="3" t="s">
        <v>628</v>
      </c>
      <c r="G238" s="97" t="s">
        <v>524</v>
      </c>
      <c r="H238" s="97" t="s">
        <v>524</v>
      </c>
      <c r="I238" s="97" t="s">
        <v>524</v>
      </c>
      <c r="J238" s="97" t="s">
        <v>524</v>
      </c>
      <c r="K238" s="97" t="s">
        <v>524</v>
      </c>
      <c r="L238" s="97" t="s">
        <v>524</v>
      </c>
      <c r="M238" s="97" t="s">
        <v>524</v>
      </c>
      <c r="N238" s="97" t="s">
        <v>524</v>
      </c>
      <c r="O238" s="110">
        <v>4898.5969999999998</v>
      </c>
      <c r="P238" s="99"/>
      <c r="Q238" s="99"/>
      <c r="R238" s="99"/>
      <c r="S238" s="99"/>
      <c r="T238" s="99"/>
      <c r="U238" s="99"/>
      <c r="V238" s="99"/>
      <c r="W238" s="99"/>
      <c r="X238" s="99"/>
      <c r="Y238" s="99"/>
      <c r="Z238" s="99"/>
      <c r="AA238" s="99"/>
      <c r="AB238" s="99"/>
      <c r="AC238" s="99"/>
      <c r="AD238" s="99"/>
      <c r="AE238" s="99"/>
      <c r="AF238" s="99"/>
      <c r="AG238" s="99"/>
      <c r="AH238" s="99"/>
    </row>
    <row r="239" spans="3:34">
      <c r="C239" s="3" t="s">
        <v>90</v>
      </c>
      <c r="D239" s="3" t="s">
        <v>452</v>
      </c>
      <c r="E239" s="3" t="s">
        <v>453</v>
      </c>
      <c r="F239" s="3" t="s">
        <v>628</v>
      </c>
      <c r="G239" s="97" t="s">
        <v>524</v>
      </c>
      <c r="H239" s="97" t="s">
        <v>524</v>
      </c>
      <c r="I239" s="97" t="s">
        <v>524</v>
      </c>
      <c r="J239" s="97" t="s">
        <v>524</v>
      </c>
      <c r="K239" s="97" t="s">
        <v>524</v>
      </c>
      <c r="L239" s="97" t="s">
        <v>524</v>
      </c>
      <c r="M239" s="97" t="s">
        <v>524</v>
      </c>
      <c r="N239" s="97" t="s">
        <v>524</v>
      </c>
      <c r="O239" s="110">
        <v>2734</v>
      </c>
      <c r="P239" s="99"/>
      <c r="Q239" s="99"/>
      <c r="R239" s="99"/>
      <c r="S239" s="99"/>
      <c r="T239" s="99"/>
      <c r="U239" s="99"/>
      <c r="V239" s="99"/>
      <c r="W239" s="99"/>
      <c r="X239" s="99"/>
      <c r="Y239" s="99"/>
      <c r="Z239" s="99"/>
      <c r="AA239" s="99"/>
      <c r="AB239" s="99"/>
      <c r="AC239" s="99"/>
      <c r="AD239" s="99"/>
      <c r="AE239" s="99"/>
      <c r="AF239" s="99"/>
      <c r="AG239" s="99"/>
      <c r="AH239" s="99"/>
    </row>
    <row r="240" spans="3:34">
      <c r="C240" s="3" t="s">
        <v>90</v>
      </c>
      <c r="D240" s="3" t="s">
        <v>454</v>
      </c>
      <c r="E240" s="3" t="s">
        <v>455</v>
      </c>
      <c r="F240" s="3" t="s">
        <v>628</v>
      </c>
      <c r="G240" s="97" t="s">
        <v>524</v>
      </c>
      <c r="H240" s="97" t="s">
        <v>524</v>
      </c>
      <c r="I240" s="97" t="s">
        <v>524</v>
      </c>
      <c r="J240" s="97" t="s">
        <v>524</v>
      </c>
      <c r="K240" s="97" t="s">
        <v>524</v>
      </c>
      <c r="L240" s="97" t="s">
        <v>524</v>
      </c>
      <c r="M240" s="97" t="s">
        <v>524</v>
      </c>
      <c r="N240" s="97" t="s">
        <v>524</v>
      </c>
      <c r="O240" s="110">
        <v>2550</v>
      </c>
      <c r="P240" s="99"/>
      <c r="Q240" s="99"/>
      <c r="R240" s="99"/>
      <c r="S240" s="99"/>
      <c r="T240" s="99"/>
      <c r="U240" s="99"/>
      <c r="V240" s="99"/>
      <c r="W240" s="99"/>
      <c r="X240" s="99"/>
      <c r="Y240" s="99"/>
      <c r="Z240" s="99"/>
      <c r="AA240" s="99"/>
      <c r="AB240" s="99"/>
      <c r="AC240" s="99"/>
      <c r="AD240" s="99"/>
      <c r="AE240" s="99"/>
      <c r="AF240" s="99"/>
      <c r="AG240" s="99"/>
      <c r="AH240" s="99"/>
    </row>
    <row r="241" spans="3:34">
      <c r="C241" s="3" t="s">
        <v>90</v>
      </c>
      <c r="D241" s="3" t="s">
        <v>456</v>
      </c>
      <c r="E241" s="3" t="s">
        <v>457</v>
      </c>
      <c r="F241" s="3" t="s">
        <v>628</v>
      </c>
      <c r="G241" s="97" t="s">
        <v>524</v>
      </c>
      <c r="H241" s="97" t="s">
        <v>524</v>
      </c>
      <c r="I241" s="97" t="s">
        <v>524</v>
      </c>
      <c r="J241" s="97" t="s">
        <v>524</v>
      </c>
      <c r="K241" s="97" t="s">
        <v>524</v>
      </c>
      <c r="L241" s="97" t="s">
        <v>524</v>
      </c>
      <c r="M241" s="97" t="s">
        <v>524</v>
      </c>
      <c r="N241" s="97" t="s">
        <v>524</v>
      </c>
      <c r="O241" s="110">
        <v>2912</v>
      </c>
      <c r="P241" s="99"/>
      <c r="Q241" s="99"/>
      <c r="R241" s="99"/>
      <c r="S241" s="99"/>
      <c r="T241" s="99"/>
      <c r="U241" s="99"/>
      <c r="V241" s="99"/>
      <c r="W241" s="99"/>
      <c r="X241" s="99"/>
      <c r="Y241" s="99"/>
      <c r="Z241" s="99"/>
      <c r="AA241" s="99"/>
      <c r="AB241" s="99"/>
      <c r="AC241" s="99"/>
      <c r="AD241" s="99"/>
      <c r="AE241" s="99"/>
      <c r="AF241" s="99"/>
      <c r="AG241" s="99"/>
      <c r="AH241" s="99"/>
    </row>
    <row r="242" spans="3:34">
      <c r="C242" s="3" t="s">
        <v>90</v>
      </c>
      <c r="D242" s="3" t="s">
        <v>458</v>
      </c>
      <c r="E242" s="3" t="s">
        <v>459</v>
      </c>
      <c r="F242" s="3" t="s">
        <v>628</v>
      </c>
      <c r="G242" s="97" t="s">
        <v>524</v>
      </c>
      <c r="H242" s="97" t="s">
        <v>524</v>
      </c>
      <c r="I242" s="97" t="s">
        <v>524</v>
      </c>
      <c r="J242" s="97" t="s">
        <v>524</v>
      </c>
      <c r="K242" s="97" t="s">
        <v>524</v>
      </c>
      <c r="L242" s="97" t="s">
        <v>524</v>
      </c>
      <c r="M242" s="97" t="s">
        <v>524</v>
      </c>
      <c r="N242" s="97" t="s">
        <v>524</v>
      </c>
      <c r="O242" s="110">
        <v>5815.500567</v>
      </c>
      <c r="P242" s="99"/>
      <c r="Q242" s="99"/>
      <c r="R242" s="99"/>
      <c r="S242" s="99"/>
      <c r="T242" s="99"/>
      <c r="U242" s="99"/>
      <c r="V242" s="99"/>
      <c r="W242" s="99"/>
      <c r="X242" s="99"/>
      <c r="Y242" s="99"/>
      <c r="Z242" s="99"/>
      <c r="AA242" s="99"/>
      <c r="AB242" s="99"/>
      <c r="AC242" s="99"/>
      <c r="AD242" s="99"/>
      <c r="AE242" s="99"/>
      <c r="AF242" s="99"/>
      <c r="AG242" s="99"/>
      <c r="AH242" s="99"/>
    </row>
    <row r="243" spans="3:34">
      <c r="C243" s="3" t="s">
        <v>90</v>
      </c>
      <c r="D243" s="3" t="s">
        <v>460</v>
      </c>
      <c r="E243" s="3" t="s">
        <v>461</v>
      </c>
      <c r="F243" s="3" t="s">
        <v>628</v>
      </c>
      <c r="G243" s="97" t="s">
        <v>524</v>
      </c>
      <c r="H243" s="97" t="s">
        <v>524</v>
      </c>
      <c r="I243" s="97" t="s">
        <v>524</v>
      </c>
      <c r="J243" s="97" t="s">
        <v>524</v>
      </c>
      <c r="K243" s="97" t="s">
        <v>524</v>
      </c>
      <c r="L243" s="97" t="s">
        <v>524</v>
      </c>
      <c r="M243" s="97" t="s">
        <v>524</v>
      </c>
      <c r="N243" s="97" t="s">
        <v>524</v>
      </c>
      <c r="O243" s="110">
        <v>235</v>
      </c>
      <c r="P243" s="99"/>
      <c r="Q243" s="99"/>
      <c r="R243" s="99"/>
      <c r="S243" s="99"/>
      <c r="T243" s="99"/>
      <c r="U243" s="99"/>
      <c r="V243" s="99"/>
      <c r="W243" s="99"/>
      <c r="X243" s="99"/>
      <c r="Y243" s="99"/>
      <c r="Z243" s="99"/>
      <c r="AA243" s="99"/>
      <c r="AB243" s="99"/>
      <c r="AC243" s="99"/>
      <c r="AD243" s="99"/>
      <c r="AE243" s="99"/>
      <c r="AF243" s="99"/>
      <c r="AG243" s="99"/>
      <c r="AH243" s="99"/>
    </row>
    <row r="244" spans="3:34">
      <c r="C244" s="3" t="s">
        <v>90</v>
      </c>
      <c r="D244" s="3" t="s">
        <v>462</v>
      </c>
      <c r="E244" s="3" t="s">
        <v>463</v>
      </c>
      <c r="F244" s="3" t="s">
        <v>628</v>
      </c>
      <c r="G244" s="97" t="s">
        <v>524</v>
      </c>
      <c r="H244" s="97" t="s">
        <v>524</v>
      </c>
      <c r="I244" s="97" t="s">
        <v>524</v>
      </c>
      <c r="J244" s="97" t="s">
        <v>524</v>
      </c>
      <c r="K244" s="97" t="s">
        <v>524</v>
      </c>
      <c r="L244" s="97" t="s">
        <v>524</v>
      </c>
      <c r="M244" s="97" t="s">
        <v>524</v>
      </c>
      <c r="N244" s="97" t="s">
        <v>524</v>
      </c>
      <c r="O244" s="110">
        <v>4873.4979131999999</v>
      </c>
      <c r="P244" s="99"/>
      <c r="Q244" s="99"/>
      <c r="R244" s="99"/>
      <c r="S244" s="99"/>
      <c r="T244" s="99"/>
      <c r="U244" s="99"/>
      <c r="V244" s="99"/>
      <c r="W244" s="99"/>
      <c r="X244" s="99"/>
      <c r="Y244" s="99"/>
      <c r="Z244" s="99"/>
      <c r="AA244" s="99"/>
      <c r="AB244" s="99"/>
      <c r="AC244" s="99"/>
      <c r="AD244" s="99"/>
      <c r="AE244" s="99"/>
      <c r="AF244" s="99"/>
      <c r="AG244" s="99"/>
      <c r="AH244" s="99"/>
    </row>
    <row r="245" spans="3:34">
      <c r="C245" s="3" t="s">
        <v>90</v>
      </c>
      <c r="D245" s="3" t="s">
        <v>464</v>
      </c>
      <c r="E245" s="3" t="s">
        <v>465</v>
      </c>
      <c r="F245" s="3" t="s">
        <v>628</v>
      </c>
      <c r="G245" s="97" t="s">
        <v>524</v>
      </c>
      <c r="H245" s="97" t="s">
        <v>524</v>
      </c>
      <c r="I245" s="97" t="s">
        <v>524</v>
      </c>
      <c r="J245" s="97" t="s">
        <v>524</v>
      </c>
      <c r="K245" s="97" t="s">
        <v>524</v>
      </c>
      <c r="L245" s="97" t="s">
        <v>524</v>
      </c>
      <c r="M245" s="97" t="s">
        <v>524</v>
      </c>
      <c r="N245" s="97" t="s">
        <v>524</v>
      </c>
      <c r="O245" s="110">
        <v>4002</v>
      </c>
      <c r="P245" s="99"/>
      <c r="Q245" s="99"/>
      <c r="R245" s="99"/>
      <c r="S245" s="99"/>
      <c r="T245" s="99"/>
      <c r="U245" s="99"/>
      <c r="V245" s="99"/>
      <c r="W245" s="99"/>
      <c r="X245" s="99"/>
      <c r="Y245" s="99"/>
      <c r="Z245" s="99"/>
      <c r="AA245" s="99"/>
      <c r="AB245" s="99"/>
      <c r="AC245" s="99"/>
      <c r="AD245" s="99"/>
      <c r="AE245" s="99"/>
      <c r="AF245" s="99"/>
      <c r="AG245" s="99"/>
      <c r="AH245" s="99"/>
    </row>
    <row r="246" spans="3:34">
      <c r="C246" s="3" t="s">
        <v>90</v>
      </c>
      <c r="D246" s="3" t="s">
        <v>466</v>
      </c>
      <c r="E246" s="3" t="s">
        <v>467</v>
      </c>
      <c r="F246" s="3" t="s">
        <v>628</v>
      </c>
      <c r="G246" s="97" t="s">
        <v>524</v>
      </c>
      <c r="H246" s="97" t="s">
        <v>524</v>
      </c>
      <c r="I246" s="97" t="s">
        <v>524</v>
      </c>
      <c r="J246" s="97" t="s">
        <v>524</v>
      </c>
      <c r="K246" s="97" t="s">
        <v>524</v>
      </c>
      <c r="L246" s="97" t="s">
        <v>524</v>
      </c>
      <c r="M246" s="97" t="s">
        <v>524</v>
      </c>
      <c r="N246" s="97" t="s">
        <v>524</v>
      </c>
      <c r="O246" s="110">
        <v>525</v>
      </c>
      <c r="P246" s="99"/>
      <c r="Q246" s="99"/>
      <c r="R246" s="99"/>
      <c r="S246" s="99"/>
      <c r="T246" s="99"/>
      <c r="U246" s="99"/>
      <c r="V246" s="99"/>
      <c r="W246" s="99"/>
      <c r="X246" s="99"/>
      <c r="Y246" s="99"/>
      <c r="Z246" s="99"/>
      <c r="AA246" s="99"/>
      <c r="AB246" s="99"/>
      <c r="AC246" s="99"/>
      <c r="AD246" s="99"/>
      <c r="AE246" s="99"/>
      <c r="AF246" s="99"/>
      <c r="AG246" s="99"/>
      <c r="AH246" s="99"/>
    </row>
    <row r="247" spans="3:34">
      <c r="C247" s="3" t="s">
        <v>90</v>
      </c>
      <c r="D247" s="3" t="s">
        <v>468</v>
      </c>
      <c r="E247" s="3" t="s">
        <v>469</v>
      </c>
      <c r="F247" s="3" t="s">
        <v>628</v>
      </c>
      <c r="G247" s="97" t="s">
        <v>524</v>
      </c>
      <c r="H247" s="97" t="s">
        <v>524</v>
      </c>
      <c r="I247" s="97" t="s">
        <v>524</v>
      </c>
      <c r="J247" s="97" t="s">
        <v>524</v>
      </c>
      <c r="K247" s="97" t="s">
        <v>524</v>
      </c>
      <c r="L247" s="97" t="s">
        <v>524</v>
      </c>
      <c r="M247" s="97" t="s">
        <v>524</v>
      </c>
      <c r="N247" s="97" t="s">
        <v>524</v>
      </c>
      <c r="O247" s="110">
        <v>196.40112830000001</v>
      </c>
      <c r="P247" s="99"/>
      <c r="Q247" s="99"/>
      <c r="R247" s="99"/>
      <c r="S247" s="99"/>
      <c r="T247" s="99"/>
      <c r="U247" s="99"/>
      <c r="V247" s="99"/>
      <c r="W247" s="99"/>
      <c r="X247" s="99"/>
      <c r="Y247" s="99"/>
      <c r="Z247" s="99"/>
      <c r="AA247" s="99"/>
      <c r="AB247" s="99"/>
      <c r="AC247" s="99"/>
      <c r="AD247" s="99"/>
      <c r="AE247" s="99"/>
      <c r="AF247" s="99"/>
      <c r="AG247" s="99"/>
      <c r="AH247" s="99"/>
    </row>
    <row r="248" spans="3:34">
      <c r="C248" s="3" t="s">
        <v>90</v>
      </c>
      <c r="D248" s="3" t="s">
        <v>470</v>
      </c>
      <c r="E248" s="3" t="s">
        <v>471</v>
      </c>
      <c r="F248" s="3" t="s">
        <v>628</v>
      </c>
      <c r="G248" s="97" t="s">
        <v>524</v>
      </c>
      <c r="H248" s="97" t="s">
        <v>524</v>
      </c>
      <c r="I248" s="97" t="s">
        <v>524</v>
      </c>
      <c r="J248" s="97" t="s">
        <v>524</v>
      </c>
      <c r="K248" s="97" t="s">
        <v>524</v>
      </c>
      <c r="L248" s="97" t="s">
        <v>524</v>
      </c>
      <c r="M248" s="97" t="s">
        <v>524</v>
      </c>
      <c r="N248" s="97" t="s">
        <v>524</v>
      </c>
      <c r="O248" s="110">
        <v>3440</v>
      </c>
      <c r="P248" s="99"/>
      <c r="Q248" s="99"/>
      <c r="R248" s="99"/>
      <c r="S248" s="99"/>
      <c r="T248" s="99"/>
      <c r="U248" s="99"/>
      <c r="V248" s="99"/>
      <c r="W248" s="99"/>
      <c r="X248" s="99"/>
      <c r="Y248" s="99"/>
      <c r="Z248" s="99"/>
      <c r="AA248" s="99"/>
      <c r="AB248" s="99"/>
      <c r="AC248" s="99"/>
      <c r="AD248" s="99"/>
      <c r="AE248" s="99"/>
      <c r="AF248" s="99"/>
      <c r="AG248" s="99"/>
      <c r="AH248" s="99"/>
    </row>
    <row r="249" spans="3:34">
      <c r="C249" s="3" t="s">
        <v>90</v>
      </c>
      <c r="D249" s="3" t="s">
        <v>472</v>
      </c>
      <c r="E249" s="3" t="s">
        <v>473</v>
      </c>
      <c r="F249" s="3" t="s">
        <v>628</v>
      </c>
      <c r="G249" s="97" t="s">
        <v>524</v>
      </c>
      <c r="H249" s="97" t="s">
        <v>524</v>
      </c>
      <c r="I249" s="97" t="s">
        <v>524</v>
      </c>
      <c r="J249" s="97" t="s">
        <v>524</v>
      </c>
      <c r="K249" s="97" t="s">
        <v>524</v>
      </c>
      <c r="L249" s="97" t="s">
        <v>524</v>
      </c>
      <c r="M249" s="97" t="s">
        <v>524</v>
      </c>
      <c r="N249" s="97" t="s">
        <v>524</v>
      </c>
      <c r="O249" s="110">
        <v>2895</v>
      </c>
      <c r="P249" s="99"/>
      <c r="Q249" s="99"/>
      <c r="R249" s="99"/>
      <c r="S249" s="99"/>
      <c r="T249" s="99"/>
      <c r="U249" s="99"/>
      <c r="V249" s="99"/>
      <c r="W249" s="99"/>
      <c r="X249" s="99"/>
      <c r="Y249" s="99"/>
      <c r="Z249" s="99"/>
      <c r="AA249" s="99"/>
      <c r="AB249" s="99"/>
      <c r="AC249" s="99"/>
      <c r="AD249" s="99"/>
      <c r="AE249" s="99"/>
      <c r="AF249" s="99"/>
      <c r="AG249" s="99"/>
      <c r="AH249" s="99"/>
    </row>
    <row r="250" spans="3:34">
      <c r="C250" s="3" t="s">
        <v>90</v>
      </c>
      <c r="D250" s="3" t="s">
        <v>474</v>
      </c>
      <c r="E250" s="3" t="s">
        <v>475</v>
      </c>
      <c r="F250" s="3" t="s">
        <v>628</v>
      </c>
      <c r="G250" s="97" t="s">
        <v>524</v>
      </c>
      <c r="H250" s="97" t="s">
        <v>524</v>
      </c>
      <c r="I250" s="97" t="s">
        <v>524</v>
      </c>
      <c r="J250" s="97" t="s">
        <v>524</v>
      </c>
      <c r="K250" s="97" t="s">
        <v>524</v>
      </c>
      <c r="L250" s="97" t="s">
        <v>524</v>
      </c>
      <c r="M250" s="97" t="s">
        <v>524</v>
      </c>
      <c r="N250" s="97" t="s">
        <v>524</v>
      </c>
      <c r="O250" s="110">
        <v>2861.7249999999999</v>
      </c>
      <c r="P250" s="99"/>
      <c r="Q250" s="99"/>
      <c r="R250" s="99"/>
      <c r="S250" s="99"/>
      <c r="T250" s="99"/>
      <c r="U250" s="99"/>
      <c r="V250" s="99"/>
      <c r="W250" s="99"/>
      <c r="X250" s="99"/>
      <c r="Y250" s="99"/>
      <c r="Z250" s="99"/>
      <c r="AA250" s="99"/>
      <c r="AB250" s="99"/>
      <c r="AC250" s="99"/>
      <c r="AD250" s="99"/>
      <c r="AE250" s="99"/>
      <c r="AF250" s="99"/>
      <c r="AG250" s="99"/>
      <c r="AH250" s="99"/>
    </row>
    <row r="251" spans="3:34">
      <c r="C251" s="3" t="s">
        <v>90</v>
      </c>
      <c r="D251" s="3" t="s">
        <v>476</v>
      </c>
      <c r="E251" s="3" t="s">
        <v>477</v>
      </c>
      <c r="F251" s="3" t="s">
        <v>628</v>
      </c>
      <c r="G251" s="97" t="s">
        <v>524</v>
      </c>
      <c r="H251" s="97" t="s">
        <v>524</v>
      </c>
      <c r="I251" s="97" t="s">
        <v>524</v>
      </c>
      <c r="J251" s="97" t="s">
        <v>524</v>
      </c>
      <c r="K251" s="97" t="s">
        <v>524</v>
      </c>
      <c r="L251" s="97" t="s">
        <v>524</v>
      </c>
      <c r="M251" s="97" t="s">
        <v>524</v>
      </c>
      <c r="N251" s="97" t="s">
        <v>524</v>
      </c>
      <c r="O251" s="110">
        <v>1552</v>
      </c>
      <c r="P251" s="99"/>
      <c r="Q251" s="99"/>
      <c r="R251" s="99"/>
      <c r="S251" s="99"/>
      <c r="T251" s="99"/>
      <c r="U251" s="99"/>
      <c r="V251" s="99"/>
      <c r="W251" s="99"/>
      <c r="X251" s="99"/>
      <c r="Y251" s="99"/>
      <c r="Z251" s="99"/>
      <c r="AA251" s="99"/>
      <c r="AB251" s="99"/>
      <c r="AC251" s="99"/>
      <c r="AD251" s="99"/>
      <c r="AE251" s="99"/>
      <c r="AF251" s="99"/>
      <c r="AG251" s="99"/>
      <c r="AH251" s="99"/>
    </row>
    <row r="252" spans="3:34">
      <c r="C252" s="3" t="s">
        <v>90</v>
      </c>
      <c r="D252" s="3" t="s">
        <v>478</v>
      </c>
      <c r="E252" s="3" t="s">
        <v>479</v>
      </c>
      <c r="F252" s="3" t="s">
        <v>628</v>
      </c>
      <c r="G252" s="97" t="s">
        <v>524</v>
      </c>
      <c r="H252" s="97" t="s">
        <v>524</v>
      </c>
      <c r="I252" s="97" t="s">
        <v>524</v>
      </c>
      <c r="J252" s="97" t="s">
        <v>524</v>
      </c>
      <c r="K252" s="97" t="s">
        <v>524</v>
      </c>
      <c r="L252" s="97" t="s">
        <v>524</v>
      </c>
      <c r="M252" s="97" t="s">
        <v>524</v>
      </c>
      <c r="N252" s="97" t="s">
        <v>524</v>
      </c>
      <c r="O252" s="110">
        <v>2746.7377839999999</v>
      </c>
      <c r="P252" s="99"/>
      <c r="Q252" s="99"/>
      <c r="R252" s="99"/>
      <c r="S252" s="99"/>
      <c r="T252" s="99"/>
      <c r="U252" s="99"/>
      <c r="V252" s="99"/>
      <c r="W252" s="99"/>
      <c r="X252" s="99"/>
      <c r="Y252" s="99"/>
      <c r="Z252" s="99"/>
      <c r="AA252" s="99"/>
      <c r="AB252" s="99"/>
      <c r="AC252" s="99"/>
      <c r="AD252" s="99"/>
      <c r="AE252" s="99"/>
      <c r="AF252" s="99"/>
      <c r="AG252" s="99"/>
      <c r="AH252" s="99"/>
    </row>
    <row r="253" spans="3:34">
      <c r="C253" s="3" t="s">
        <v>90</v>
      </c>
      <c r="D253" s="3" t="s">
        <v>480</v>
      </c>
      <c r="E253" s="3" t="s">
        <v>481</v>
      </c>
      <c r="F253" s="3" t="s">
        <v>628</v>
      </c>
      <c r="G253" s="97" t="s">
        <v>524</v>
      </c>
      <c r="H253" s="97" t="s">
        <v>524</v>
      </c>
      <c r="I253" s="97" t="s">
        <v>524</v>
      </c>
      <c r="J253" s="97" t="s">
        <v>524</v>
      </c>
      <c r="K253" s="97" t="s">
        <v>524</v>
      </c>
      <c r="L253" s="97" t="s">
        <v>524</v>
      </c>
      <c r="M253" s="97" t="s">
        <v>524</v>
      </c>
      <c r="N253" s="97" t="s">
        <v>524</v>
      </c>
      <c r="O253" s="110">
        <v>1495</v>
      </c>
      <c r="P253" s="99"/>
      <c r="Q253" s="99"/>
      <c r="R253" s="99"/>
      <c r="S253" s="99"/>
      <c r="T253" s="99"/>
      <c r="U253" s="99"/>
      <c r="V253" s="99"/>
      <c r="W253" s="99"/>
      <c r="X253" s="99"/>
      <c r="Y253" s="99"/>
      <c r="Z253" s="99"/>
      <c r="AA253" s="99"/>
      <c r="AB253" s="99"/>
      <c r="AC253" s="99"/>
      <c r="AD253" s="99"/>
      <c r="AE253" s="99"/>
      <c r="AF253" s="99"/>
      <c r="AG253" s="99"/>
      <c r="AH253" s="99"/>
    </row>
    <row r="254" spans="3:34">
      <c r="C254" s="3" t="s">
        <v>90</v>
      </c>
      <c r="D254" s="3" t="s">
        <v>482</v>
      </c>
      <c r="E254" s="3" t="s">
        <v>483</v>
      </c>
      <c r="F254" s="3" t="s">
        <v>628</v>
      </c>
      <c r="G254" s="97" t="s">
        <v>524</v>
      </c>
      <c r="H254" s="97" t="s">
        <v>524</v>
      </c>
      <c r="I254" s="97" t="s">
        <v>524</v>
      </c>
      <c r="J254" s="97" t="s">
        <v>524</v>
      </c>
      <c r="K254" s="97" t="s">
        <v>524</v>
      </c>
      <c r="L254" s="97" t="s">
        <v>524</v>
      </c>
      <c r="M254" s="97" t="s">
        <v>524</v>
      </c>
      <c r="N254" s="97" t="s">
        <v>524</v>
      </c>
      <c r="O254" s="110">
        <v>735.85999043000004</v>
      </c>
      <c r="P254" s="99"/>
      <c r="Q254" s="99"/>
      <c r="R254" s="99"/>
      <c r="S254" s="99"/>
      <c r="T254" s="99"/>
      <c r="U254" s="99"/>
      <c r="V254" s="99"/>
      <c r="W254" s="99"/>
      <c r="X254" s="99"/>
      <c r="Y254" s="99"/>
      <c r="Z254" s="99"/>
      <c r="AA254" s="99"/>
      <c r="AB254" s="99"/>
      <c r="AC254" s="99"/>
      <c r="AD254" s="99"/>
      <c r="AE254" s="99"/>
      <c r="AF254" s="99"/>
      <c r="AG254" s="99"/>
      <c r="AH254" s="99"/>
    </row>
    <row r="255" spans="3:34">
      <c r="C255" s="3" t="s">
        <v>90</v>
      </c>
      <c r="D255" s="3" t="s">
        <v>484</v>
      </c>
      <c r="E255" s="3" t="s">
        <v>485</v>
      </c>
      <c r="F255" s="3" t="s">
        <v>628</v>
      </c>
      <c r="G255" s="97" t="s">
        <v>524</v>
      </c>
      <c r="H255" s="97" t="s">
        <v>524</v>
      </c>
      <c r="I255" s="97" t="s">
        <v>524</v>
      </c>
      <c r="J255" s="97" t="s">
        <v>524</v>
      </c>
      <c r="K255" s="97" t="s">
        <v>524</v>
      </c>
      <c r="L255" s="97" t="s">
        <v>524</v>
      </c>
      <c r="M255" s="97" t="s">
        <v>524</v>
      </c>
      <c r="N255" s="97" t="s">
        <v>524</v>
      </c>
      <c r="O255" s="110">
        <v>1930</v>
      </c>
      <c r="P255" s="99"/>
      <c r="Q255" s="99"/>
      <c r="R255" s="99"/>
      <c r="S255" s="99"/>
      <c r="T255" s="99"/>
      <c r="U255" s="99"/>
      <c r="V255" s="99"/>
      <c r="W255" s="99"/>
      <c r="X255" s="99"/>
      <c r="Y255" s="99"/>
      <c r="Z255" s="99"/>
      <c r="AA255" s="99"/>
      <c r="AB255" s="99"/>
      <c r="AC255" s="99"/>
      <c r="AD255" s="99"/>
      <c r="AE255" s="99"/>
      <c r="AF255" s="99"/>
      <c r="AG255" s="99"/>
      <c r="AH255" s="99"/>
    </row>
    <row r="256" spans="3:34">
      <c r="C256" s="3" t="s">
        <v>90</v>
      </c>
      <c r="D256" s="3" t="s">
        <v>486</v>
      </c>
      <c r="E256" s="3" t="s">
        <v>487</v>
      </c>
      <c r="F256" s="3" t="s">
        <v>628</v>
      </c>
      <c r="G256" s="97" t="s">
        <v>524</v>
      </c>
      <c r="H256" s="97" t="s">
        <v>524</v>
      </c>
      <c r="I256" s="97" t="s">
        <v>524</v>
      </c>
      <c r="J256" s="97" t="s">
        <v>524</v>
      </c>
      <c r="K256" s="97" t="s">
        <v>524</v>
      </c>
      <c r="L256" s="97" t="s">
        <v>524</v>
      </c>
      <c r="M256" s="97" t="s">
        <v>524</v>
      </c>
      <c r="N256" s="97" t="s">
        <v>524</v>
      </c>
      <c r="O256" s="110">
        <v>1495</v>
      </c>
      <c r="P256" s="99"/>
      <c r="Q256" s="99"/>
      <c r="R256" s="99"/>
      <c r="S256" s="99"/>
      <c r="T256" s="99"/>
      <c r="U256" s="99"/>
      <c r="V256" s="99"/>
      <c r="W256" s="99"/>
      <c r="X256" s="99"/>
      <c r="Y256" s="99"/>
      <c r="Z256" s="99"/>
      <c r="AA256" s="99"/>
      <c r="AB256" s="99"/>
      <c r="AC256" s="99"/>
      <c r="AD256" s="99"/>
      <c r="AE256" s="99"/>
      <c r="AF256" s="99"/>
      <c r="AG256" s="99"/>
      <c r="AH256" s="99"/>
    </row>
    <row r="257" spans="3:34">
      <c r="C257" s="3" t="s">
        <v>90</v>
      </c>
      <c r="D257" s="3" t="s">
        <v>488</v>
      </c>
      <c r="E257" s="3" t="s">
        <v>489</v>
      </c>
      <c r="F257" s="3" t="s">
        <v>628</v>
      </c>
      <c r="G257" s="97" t="s">
        <v>524</v>
      </c>
      <c r="H257" s="97" t="s">
        <v>524</v>
      </c>
      <c r="I257" s="97" t="s">
        <v>524</v>
      </c>
      <c r="J257" s="97" t="s">
        <v>524</v>
      </c>
      <c r="K257" s="97" t="s">
        <v>524</v>
      </c>
      <c r="L257" s="97" t="s">
        <v>524</v>
      </c>
      <c r="M257" s="97" t="s">
        <v>524</v>
      </c>
      <c r="N257" s="97" t="s">
        <v>524</v>
      </c>
      <c r="O257" s="110">
        <v>4085.5</v>
      </c>
      <c r="P257" s="99"/>
      <c r="Q257" s="99"/>
      <c r="R257" s="99"/>
      <c r="S257" s="99"/>
      <c r="T257" s="99"/>
      <c r="U257" s="99"/>
      <c r="V257" s="99"/>
      <c r="W257" s="99"/>
      <c r="X257" s="99"/>
      <c r="Y257" s="99"/>
      <c r="Z257" s="99"/>
      <c r="AA257" s="99"/>
      <c r="AB257" s="99"/>
      <c r="AC257" s="99"/>
      <c r="AD257" s="99"/>
      <c r="AE257" s="99"/>
      <c r="AF257" s="99"/>
      <c r="AG257" s="99"/>
      <c r="AH257" s="99"/>
    </row>
    <row r="258" spans="3:34">
      <c r="C258" s="3" t="s">
        <v>90</v>
      </c>
      <c r="D258" s="3" t="s">
        <v>490</v>
      </c>
      <c r="E258" s="3" t="s">
        <v>491</v>
      </c>
      <c r="F258" s="3" t="s">
        <v>628</v>
      </c>
      <c r="G258" s="97" t="s">
        <v>524</v>
      </c>
      <c r="H258" s="97" t="s">
        <v>524</v>
      </c>
      <c r="I258" s="97" t="s">
        <v>524</v>
      </c>
      <c r="J258" s="97" t="s">
        <v>524</v>
      </c>
      <c r="K258" s="97" t="s">
        <v>524</v>
      </c>
      <c r="L258" s="97" t="s">
        <v>524</v>
      </c>
      <c r="M258" s="97" t="s">
        <v>524</v>
      </c>
      <c r="N258" s="97" t="s">
        <v>524</v>
      </c>
      <c r="O258" s="110">
        <v>2131</v>
      </c>
      <c r="P258" s="99"/>
      <c r="Q258" s="99"/>
      <c r="R258" s="99"/>
      <c r="S258" s="99"/>
      <c r="T258" s="99"/>
      <c r="U258" s="99"/>
      <c r="V258" s="99"/>
      <c r="W258" s="99"/>
      <c r="X258" s="99"/>
      <c r="Y258" s="99"/>
      <c r="Z258" s="99"/>
      <c r="AA258" s="99"/>
      <c r="AB258" s="99"/>
      <c r="AC258" s="99"/>
      <c r="AD258" s="99"/>
      <c r="AE258" s="99"/>
      <c r="AF258" s="99"/>
      <c r="AG258" s="99"/>
      <c r="AH258" s="99"/>
    </row>
    <row r="259" spans="3:34">
      <c r="C259" s="3" t="s">
        <v>90</v>
      </c>
      <c r="D259" s="3" t="s">
        <v>492</v>
      </c>
      <c r="E259" s="3" t="s">
        <v>493</v>
      </c>
      <c r="F259" s="3" t="s">
        <v>628</v>
      </c>
      <c r="G259" s="97" t="s">
        <v>524</v>
      </c>
      <c r="H259" s="97" t="s">
        <v>524</v>
      </c>
      <c r="I259" s="97" t="s">
        <v>524</v>
      </c>
      <c r="J259" s="97" t="s">
        <v>524</v>
      </c>
      <c r="K259" s="97" t="s">
        <v>524</v>
      </c>
      <c r="L259" s="97" t="s">
        <v>524</v>
      </c>
      <c r="M259" s="97" t="s">
        <v>524</v>
      </c>
      <c r="N259" s="97" t="s">
        <v>524</v>
      </c>
      <c r="O259" s="110">
        <v>2185</v>
      </c>
      <c r="P259" s="99"/>
      <c r="Q259" s="99"/>
      <c r="R259" s="99"/>
      <c r="S259" s="99"/>
      <c r="T259" s="99"/>
      <c r="U259" s="99"/>
      <c r="V259" s="99"/>
      <c r="W259" s="99"/>
      <c r="X259" s="99"/>
      <c r="Y259" s="99"/>
      <c r="Z259" s="99"/>
      <c r="AA259" s="99"/>
      <c r="AB259" s="99"/>
      <c r="AC259" s="99"/>
      <c r="AD259" s="99"/>
      <c r="AE259" s="99"/>
      <c r="AF259" s="99"/>
      <c r="AG259" s="99"/>
      <c r="AH259" s="99"/>
    </row>
    <row r="260" spans="3:34">
      <c r="C260" s="3" t="s">
        <v>90</v>
      </c>
      <c r="D260" s="3" t="s">
        <v>494</v>
      </c>
      <c r="E260" s="3" t="s">
        <v>495</v>
      </c>
      <c r="F260" s="3" t="s">
        <v>628</v>
      </c>
      <c r="G260" s="97" t="s">
        <v>524</v>
      </c>
      <c r="H260" s="97" t="s">
        <v>524</v>
      </c>
      <c r="I260" s="97" t="s">
        <v>524</v>
      </c>
      <c r="J260" s="97" t="s">
        <v>524</v>
      </c>
      <c r="K260" s="97" t="s">
        <v>524</v>
      </c>
      <c r="L260" s="97" t="s">
        <v>524</v>
      </c>
      <c r="M260" s="97" t="s">
        <v>524</v>
      </c>
      <c r="N260" s="97" t="s">
        <v>524</v>
      </c>
      <c r="O260" s="110">
        <v>3579.8910000000001</v>
      </c>
      <c r="P260" s="99"/>
      <c r="Q260" s="99"/>
      <c r="R260" s="99"/>
      <c r="S260" s="99"/>
      <c r="T260" s="99"/>
      <c r="U260" s="99"/>
      <c r="V260" s="99"/>
      <c r="W260" s="99"/>
      <c r="X260" s="99"/>
      <c r="Y260" s="99"/>
      <c r="Z260" s="99"/>
      <c r="AA260" s="99"/>
      <c r="AB260" s="99"/>
      <c r="AC260" s="99"/>
      <c r="AD260" s="99"/>
      <c r="AE260" s="99"/>
      <c r="AF260" s="99"/>
      <c r="AG260" s="99"/>
      <c r="AH260" s="99"/>
    </row>
    <row r="261" spans="3:34">
      <c r="C261" s="3" t="s">
        <v>90</v>
      </c>
      <c r="D261" s="3" t="s">
        <v>496</v>
      </c>
      <c r="E261" s="3" t="s">
        <v>497</v>
      </c>
      <c r="F261" s="3" t="s">
        <v>628</v>
      </c>
      <c r="G261" s="97" t="s">
        <v>524</v>
      </c>
      <c r="H261" s="97" t="s">
        <v>524</v>
      </c>
      <c r="I261" s="97" t="s">
        <v>524</v>
      </c>
      <c r="J261" s="97" t="s">
        <v>524</v>
      </c>
      <c r="K261" s="97" t="s">
        <v>524</v>
      </c>
      <c r="L261" s="97" t="s">
        <v>524</v>
      </c>
      <c r="M261" s="97" t="s">
        <v>524</v>
      </c>
      <c r="N261" s="97" t="s">
        <v>524</v>
      </c>
      <c r="O261" s="110">
        <v>2522.7160399999998</v>
      </c>
      <c r="P261" s="99"/>
      <c r="Q261" s="99"/>
      <c r="R261" s="99"/>
      <c r="S261" s="99"/>
      <c r="T261" s="99"/>
      <c r="U261" s="99"/>
      <c r="V261" s="99"/>
      <c r="W261" s="99"/>
      <c r="X261" s="99"/>
      <c r="Y261" s="99"/>
      <c r="Z261" s="99"/>
      <c r="AA261" s="99"/>
      <c r="AB261" s="99"/>
      <c r="AC261" s="99"/>
      <c r="AD261" s="99"/>
      <c r="AE261" s="99"/>
      <c r="AF261" s="99"/>
      <c r="AG261" s="99"/>
      <c r="AH261" s="99"/>
    </row>
    <row r="262" spans="3:34">
      <c r="C262" s="3" t="s">
        <v>90</v>
      </c>
      <c r="D262" s="3" t="s">
        <v>498</v>
      </c>
      <c r="E262" s="3" t="s">
        <v>499</v>
      </c>
      <c r="F262" s="3" t="s">
        <v>628</v>
      </c>
      <c r="G262" s="97" t="s">
        <v>524</v>
      </c>
      <c r="H262" s="97" t="s">
        <v>524</v>
      </c>
      <c r="I262" s="97" t="s">
        <v>524</v>
      </c>
      <c r="J262" s="97" t="s">
        <v>524</v>
      </c>
      <c r="K262" s="97" t="s">
        <v>524</v>
      </c>
      <c r="L262" s="97" t="s">
        <v>524</v>
      </c>
      <c r="M262" s="97" t="s">
        <v>524</v>
      </c>
      <c r="N262" s="97" t="s">
        <v>524</v>
      </c>
      <c r="O262" s="110">
        <v>1779</v>
      </c>
      <c r="P262" s="99"/>
      <c r="Q262" s="99"/>
      <c r="R262" s="99"/>
      <c r="S262" s="99"/>
      <c r="T262" s="99"/>
      <c r="U262" s="99"/>
      <c r="V262" s="99"/>
      <c r="W262" s="99"/>
      <c r="X262" s="99"/>
      <c r="Y262" s="99"/>
      <c r="Z262" s="99"/>
      <c r="AA262" s="99"/>
      <c r="AB262" s="99"/>
      <c r="AC262" s="99"/>
      <c r="AD262" s="99"/>
      <c r="AE262" s="99"/>
      <c r="AF262" s="99"/>
      <c r="AG262" s="99"/>
      <c r="AH262" s="99"/>
    </row>
    <row r="263" spans="3:34">
      <c r="C263" s="3" t="s">
        <v>90</v>
      </c>
      <c r="D263" s="3" t="s">
        <v>500</v>
      </c>
      <c r="E263" s="3" t="s">
        <v>501</v>
      </c>
      <c r="F263" s="3" t="s">
        <v>628</v>
      </c>
      <c r="G263" s="97" t="s">
        <v>524</v>
      </c>
      <c r="H263" s="97" t="s">
        <v>524</v>
      </c>
      <c r="I263" s="97" t="s">
        <v>524</v>
      </c>
      <c r="J263" s="97" t="s">
        <v>524</v>
      </c>
      <c r="K263" s="97" t="s">
        <v>524</v>
      </c>
      <c r="L263" s="97" t="s">
        <v>524</v>
      </c>
      <c r="M263" s="97" t="s">
        <v>524</v>
      </c>
      <c r="N263" s="97" t="s">
        <v>524</v>
      </c>
      <c r="O263" s="110">
        <v>2989</v>
      </c>
      <c r="P263" s="99"/>
      <c r="Q263" s="99"/>
      <c r="R263" s="99"/>
      <c r="S263" s="99"/>
      <c r="T263" s="99"/>
      <c r="U263" s="99"/>
      <c r="V263" s="99"/>
      <c r="W263" s="99"/>
      <c r="X263" s="99"/>
      <c r="Y263" s="99"/>
      <c r="Z263" s="99"/>
      <c r="AA263" s="99"/>
      <c r="AB263" s="99"/>
      <c r="AC263" s="99"/>
      <c r="AD263" s="99"/>
      <c r="AE263" s="99"/>
      <c r="AF263" s="99"/>
      <c r="AG263" s="99"/>
      <c r="AH263" s="99"/>
    </row>
    <row r="264" spans="3:34">
      <c r="C264" s="3" t="s">
        <v>90</v>
      </c>
      <c r="D264" s="3" t="s">
        <v>502</v>
      </c>
      <c r="E264" s="3" t="s">
        <v>503</v>
      </c>
      <c r="F264" s="3" t="s">
        <v>628</v>
      </c>
      <c r="G264" s="97" t="s">
        <v>524</v>
      </c>
      <c r="H264" s="97" t="s">
        <v>524</v>
      </c>
      <c r="I264" s="97" t="s">
        <v>524</v>
      </c>
      <c r="J264" s="97" t="s">
        <v>524</v>
      </c>
      <c r="K264" s="97" t="s">
        <v>524</v>
      </c>
      <c r="L264" s="97" t="s">
        <v>524</v>
      </c>
      <c r="M264" s="97" t="s">
        <v>524</v>
      </c>
      <c r="N264" s="97" t="s">
        <v>524</v>
      </c>
      <c r="O264" s="110">
        <v>2627</v>
      </c>
      <c r="P264" s="99"/>
      <c r="Q264" s="99"/>
      <c r="R264" s="99"/>
      <c r="S264" s="99"/>
      <c r="T264" s="99"/>
      <c r="U264" s="99"/>
      <c r="V264" s="99"/>
      <c r="W264" s="99"/>
      <c r="X264" s="99"/>
      <c r="Y264" s="99"/>
      <c r="Z264" s="99"/>
      <c r="AA264" s="99"/>
      <c r="AB264" s="99"/>
      <c r="AC264" s="99"/>
      <c r="AD264" s="99"/>
      <c r="AE264" s="99"/>
      <c r="AF264" s="99"/>
      <c r="AG264" s="99"/>
      <c r="AH264" s="99"/>
    </row>
    <row r="265" spans="3:34">
      <c r="C265" s="3" t="s">
        <v>90</v>
      </c>
      <c r="D265" s="3" t="s">
        <v>504</v>
      </c>
      <c r="E265" s="3" t="s">
        <v>505</v>
      </c>
      <c r="F265" s="3" t="s">
        <v>628</v>
      </c>
      <c r="G265" s="97" t="s">
        <v>524</v>
      </c>
      <c r="H265" s="97" t="s">
        <v>524</v>
      </c>
      <c r="I265" s="97" t="s">
        <v>524</v>
      </c>
      <c r="J265" s="97" t="s">
        <v>524</v>
      </c>
      <c r="K265" s="97" t="s">
        <v>524</v>
      </c>
      <c r="L265" s="97" t="s">
        <v>524</v>
      </c>
      <c r="M265" s="97" t="s">
        <v>524</v>
      </c>
      <c r="N265" s="97" t="s">
        <v>524</v>
      </c>
      <c r="O265" s="110">
        <v>300</v>
      </c>
      <c r="P265" s="99"/>
      <c r="Q265" s="99"/>
      <c r="R265" s="99"/>
      <c r="S265" s="99"/>
      <c r="T265" s="99"/>
      <c r="U265" s="99"/>
      <c r="V265" s="99"/>
      <c r="W265" s="99"/>
      <c r="X265" s="99"/>
      <c r="Y265" s="99"/>
      <c r="Z265" s="99"/>
      <c r="AA265" s="99"/>
      <c r="AB265" s="99"/>
      <c r="AC265" s="99"/>
      <c r="AD265" s="99"/>
      <c r="AE265" s="99"/>
      <c r="AF265" s="99"/>
      <c r="AG265" s="99"/>
      <c r="AH265" s="99"/>
    </row>
    <row r="266" spans="3:34">
      <c r="C266" s="3" t="s">
        <v>90</v>
      </c>
      <c r="D266" s="3" t="s">
        <v>506</v>
      </c>
      <c r="E266" s="3" t="s">
        <v>507</v>
      </c>
      <c r="F266" s="3" t="s">
        <v>628</v>
      </c>
      <c r="G266" s="97" t="s">
        <v>524</v>
      </c>
      <c r="H266" s="97" t="s">
        <v>524</v>
      </c>
      <c r="I266" s="97" t="s">
        <v>524</v>
      </c>
      <c r="J266" s="97" t="s">
        <v>524</v>
      </c>
      <c r="K266" s="97" t="s">
        <v>524</v>
      </c>
      <c r="L266" s="97" t="s">
        <v>524</v>
      </c>
      <c r="M266" s="97" t="s">
        <v>524</v>
      </c>
      <c r="N266" s="97" t="s">
        <v>524</v>
      </c>
      <c r="O266" s="110">
        <v>2900</v>
      </c>
      <c r="P266" s="99"/>
      <c r="Q266" s="99"/>
      <c r="R266" s="99"/>
      <c r="S266" s="99"/>
      <c r="T266" s="99"/>
      <c r="U266" s="99"/>
      <c r="V266" s="99"/>
      <c r="W266" s="99"/>
      <c r="X266" s="99"/>
      <c r="Y266" s="99"/>
      <c r="Z266" s="99"/>
      <c r="AA266" s="99"/>
      <c r="AB266" s="99"/>
      <c r="AC266" s="99"/>
      <c r="AD266" s="99"/>
      <c r="AE266" s="99"/>
      <c r="AF266" s="99"/>
      <c r="AG266" s="99"/>
      <c r="AH266" s="99"/>
    </row>
    <row r="267" spans="3:34">
      <c r="C267" s="3" t="s">
        <v>90</v>
      </c>
      <c r="D267" s="3" t="s">
        <v>508</v>
      </c>
      <c r="E267" s="3" t="s">
        <v>509</v>
      </c>
      <c r="F267" s="3" t="s">
        <v>628</v>
      </c>
      <c r="G267" s="97" t="s">
        <v>524</v>
      </c>
      <c r="H267" s="97" t="s">
        <v>524</v>
      </c>
      <c r="I267" s="97" t="s">
        <v>524</v>
      </c>
      <c r="J267" s="97" t="s">
        <v>524</v>
      </c>
      <c r="K267" s="97" t="s">
        <v>524</v>
      </c>
      <c r="L267" s="97" t="s">
        <v>524</v>
      </c>
      <c r="M267" s="97" t="s">
        <v>524</v>
      </c>
      <c r="N267" s="97" t="s">
        <v>524</v>
      </c>
      <c r="O267" s="110">
        <v>4959</v>
      </c>
      <c r="P267" s="99"/>
      <c r="Q267" s="99"/>
      <c r="R267" s="99"/>
      <c r="S267" s="99"/>
      <c r="T267" s="99"/>
      <c r="U267" s="99"/>
      <c r="V267" s="99"/>
      <c r="W267" s="99"/>
      <c r="X267" s="99"/>
      <c r="Y267" s="99"/>
      <c r="Z267" s="99"/>
      <c r="AA267" s="99"/>
      <c r="AB267" s="99"/>
      <c r="AC267" s="99"/>
      <c r="AD267" s="99"/>
      <c r="AE267" s="99"/>
      <c r="AF267" s="99"/>
      <c r="AG267" s="99"/>
      <c r="AH267" s="99"/>
    </row>
    <row r="268" spans="3:34">
      <c r="C268" s="3" t="s">
        <v>90</v>
      </c>
      <c r="D268" s="3" t="s">
        <v>510</v>
      </c>
      <c r="E268" s="3" t="s">
        <v>511</v>
      </c>
      <c r="F268" s="3" t="s">
        <v>628</v>
      </c>
      <c r="G268" s="97" t="s">
        <v>524</v>
      </c>
      <c r="H268" s="97" t="s">
        <v>524</v>
      </c>
      <c r="I268" s="97" t="s">
        <v>524</v>
      </c>
      <c r="J268" s="97" t="s">
        <v>524</v>
      </c>
      <c r="K268" s="97" t="s">
        <v>524</v>
      </c>
      <c r="L268" s="97" t="s">
        <v>524</v>
      </c>
      <c r="M268" s="97" t="s">
        <v>524</v>
      </c>
      <c r="N268" s="97" t="s">
        <v>524</v>
      </c>
      <c r="O268" s="110">
        <v>391</v>
      </c>
      <c r="P268" s="99"/>
      <c r="Q268" s="99"/>
      <c r="R268" s="99"/>
      <c r="S268" s="99"/>
      <c r="T268" s="99"/>
      <c r="U268" s="99"/>
      <c r="V268" s="99"/>
      <c r="W268" s="99"/>
      <c r="X268" s="99"/>
      <c r="Y268" s="99"/>
      <c r="Z268" s="99"/>
      <c r="AA268" s="99"/>
      <c r="AB268" s="99"/>
      <c r="AC268" s="99"/>
      <c r="AD268" s="99"/>
      <c r="AE268" s="99"/>
      <c r="AF268" s="99"/>
      <c r="AG268" s="99"/>
      <c r="AH268" s="99"/>
    </row>
  </sheetData>
  <autoFilter ref="C10:O268"/>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AH268"/>
  <sheetViews>
    <sheetView zoomScale="80" zoomScaleNormal="80" workbookViewId="0">
      <pane ySplit="11" topLeftCell="A12" activePane="bottomLeft" state="frozen"/>
      <selection pane="bottomLeft"/>
    </sheetView>
  </sheetViews>
  <sheetFormatPr defaultRowHeight="15"/>
  <cols>
    <col min="1" max="2" width="9.140625" style="1"/>
    <col min="3" max="3" width="12.7109375" style="3" bestFit="1" customWidth="1"/>
    <col min="4" max="4" width="11.42578125" style="3" customWidth="1"/>
    <col min="5" max="5" width="48.5703125" style="3" customWidth="1"/>
    <col min="6" max="6" width="13.42578125" style="3" customWidth="1"/>
    <col min="7" max="14" width="11.5703125" style="1" bestFit="1" customWidth="1"/>
    <col min="15" max="15" width="11.5703125" style="371" bestFit="1" customWidth="1"/>
    <col min="16" max="34" width="11.5703125" style="1" bestFit="1" customWidth="1"/>
    <col min="35" max="16384" width="9.140625" style="1"/>
  </cols>
  <sheetData>
    <row r="1" spans="1:34">
      <c r="C1" s="91" t="s">
        <v>547</v>
      </c>
      <c r="D1" s="3" t="s">
        <v>997</v>
      </c>
    </row>
    <row r="2" spans="1:34">
      <c r="C2" s="91" t="s">
        <v>549</v>
      </c>
      <c r="D2" s="3" t="s">
        <v>733</v>
      </c>
    </row>
    <row r="3" spans="1:34">
      <c r="C3" s="91" t="s">
        <v>550</v>
      </c>
      <c r="D3" s="3" t="s">
        <v>734</v>
      </c>
    </row>
    <row r="4" spans="1:34">
      <c r="C4" s="91" t="s">
        <v>551</v>
      </c>
      <c r="D4" s="92">
        <v>42648</v>
      </c>
      <c r="O4" s="371" t="b">
        <v>1</v>
      </c>
    </row>
    <row r="5" spans="1:34">
      <c r="J5" s="3"/>
      <c r="K5" s="3"/>
      <c r="L5" s="3"/>
      <c r="M5" s="3"/>
      <c r="N5" s="3"/>
      <c r="O5" s="372" t="b">
        <v>1</v>
      </c>
      <c r="P5" s="3"/>
    </row>
    <row r="6" spans="1:34">
      <c r="C6" s="94"/>
      <c r="D6" s="94"/>
      <c r="O6" s="371" t="b">
        <v>1</v>
      </c>
    </row>
    <row r="7" spans="1:34">
      <c r="C7" s="94"/>
      <c r="D7" s="94"/>
      <c r="O7" s="371" t="b">
        <v>1</v>
      </c>
    </row>
    <row r="8" spans="1:34">
      <c r="O8" s="371" t="b">
        <v>1</v>
      </c>
    </row>
    <row r="9" spans="1:34">
      <c r="A9" s="3"/>
      <c r="B9" s="3"/>
      <c r="G9" s="95"/>
      <c r="H9" s="3"/>
      <c r="I9" s="3"/>
      <c r="J9" s="3"/>
      <c r="K9" s="3"/>
      <c r="L9" s="3"/>
      <c r="M9" s="3"/>
      <c r="N9" s="3"/>
      <c r="O9" s="373"/>
      <c r="P9" s="3"/>
      <c r="Q9" s="3"/>
      <c r="R9" s="3"/>
      <c r="S9" s="3"/>
      <c r="T9" s="3"/>
      <c r="U9" s="3"/>
      <c r="V9" s="3"/>
      <c r="W9" s="3"/>
      <c r="X9" s="3"/>
      <c r="Y9" s="3"/>
      <c r="Z9" s="3"/>
      <c r="AA9" s="3"/>
      <c r="AB9" s="3"/>
      <c r="AC9" s="3"/>
      <c r="AD9" s="3"/>
      <c r="AE9" s="3"/>
      <c r="AF9" s="3"/>
      <c r="AG9" s="3"/>
      <c r="AH9" s="3"/>
    </row>
    <row r="10" spans="1:34" s="91" customFormat="1" ht="15.75" thickBot="1">
      <c r="A10" s="2"/>
      <c r="B10" s="2"/>
      <c r="C10" s="2" t="s">
        <v>552</v>
      </c>
      <c r="D10" s="2" t="s">
        <v>82</v>
      </c>
      <c r="E10" s="2" t="s">
        <v>83</v>
      </c>
      <c r="F10" s="2" t="s">
        <v>553</v>
      </c>
      <c r="G10" s="96"/>
      <c r="H10" s="96"/>
      <c r="I10" s="96"/>
      <c r="J10" s="96"/>
      <c r="K10" s="96"/>
      <c r="L10" s="96"/>
      <c r="M10" s="96"/>
      <c r="N10" s="96"/>
      <c r="O10" s="392" t="s">
        <v>644</v>
      </c>
      <c r="P10" s="96"/>
      <c r="Q10" s="96"/>
      <c r="R10" s="96"/>
      <c r="S10" s="96"/>
      <c r="T10" s="96"/>
      <c r="U10" s="96"/>
      <c r="V10" s="96"/>
      <c r="W10" s="96"/>
      <c r="X10" s="96"/>
      <c r="Y10" s="96"/>
      <c r="Z10" s="96"/>
      <c r="AA10" s="96"/>
      <c r="AB10" s="96"/>
      <c r="AC10" s="96"/>
      <c r="AD10" s="96"/>
      <c r="AE10" s="96"/>
      <c r="AF10" s="96"/>
      <c r="AG10" s="96"/>
      <c r="AH10" s="96"/>
    </row>
    <row r="11" spans="1:34" ht="15.75" thickTop="1">
      <c r="D11" s="3" t="s">
        <v>84</v>
      </c>
      <c r="E11" s="3" t="s">
        <v>85</v>
      </c>
      <c r="F11" s="3" t="s">
        <v>581</v>
      </c>
      <c r="G11" s="97" t="s">
        <v>524</v>
      </c>
      <c r="H11" s="97" t="s">
        <v>524</v>
      </c>
      <c r="I11" s="97" t="s">
        <v>524</v>
      </c>
      <c r="J11" s="97" t="s">
        <v>524</v>
      </c>
      <c r="K11" s="97" t="s">
        <v>524</v>
      </c>
      <c r="L11" s="97" t="s">
        <v>524</v>
      </c>
      <c r="M11" s="97" t="s">
        <v>524</v>
      </c>
      <c r="N11" s="97" t="s">
        <v>524</v>
      </c>
      <c r="O11" s="110" t="s">
        <v>524</v>
      </c>
      <c r="P11" s="99"/>
      <c r="Q11" s="99"/>
      <c r="R11" s="99"/>
      <c r="S11" s="99"/>
      <c r="T11" s="99"/>
      <c r="U11" s="99"/>
      <c r="V11" s="99"/>
      <c r="W11" s="99"/>
      <c r="X11" s="99"/>
      <c r="Y11" s="99"/>
      <c r="Z11" s="99"/>
      <c r="AA11" s="99"/>
      <c r="AB11" s="99"/>
      <c r="AC11" s="99"/>
      <c r="AD11" s="99"/>
      <c r="AE11" s="99"/>
      <c r="AF11" s="99"/>
      <c r="AG11" s="99"/>
      <c r="AH11" s="99"/>
    </row>
    <row r="12" spans="1:34">
      <c r="C12" s="3" t="s">
        <v>84</v>
      </c>
      <c r="D12" s="3" t="s">
        <v>86</v>
      </c>
      <c r="E12" s="3" t="s">
        <v>87</v>
      </c>
      <c r="F12" s="3" t="s">
        <v>582</v>
      </c>
      <c r="G12" s="97" t="s">
        <v>524</v>
      </c>
      <c r="H12" s="97" t="s">
        <v>524</v>
      </c>
      <c r="I12" s="97" t="s">
        <v>524</v>
      </c>
      <c r="J12" s="97" t="s">
        <v>524</v>
      </c>
      <c r="K12" s="97" t="s">
        <v>524</v>
      </c>
      <c r="L12" s="97" t="s">
        <v>524</v>
      </c>
      <c r="M12" s="97" t="s">
        <v>524</v>
      </c>
      <c r="N12" s="97" t="s">
        <v>524</v>
      </c>
      <c r="O12" s="110" t="s">
        <v>524</v>
      </c>
      <c r="P12" s="99"/>
      <c r="Q12" s="99"/>
      <c r="R12" s="99"/>
      <c r="S12" s="99"/>
      <c r="T12" s="99"/>
      <c r="U12" s="99"/>
      <c r="V12" s="99"/>
      <c r="W12" s="99"/>
      <c r="X12" s="99"/>
      <c r="Y12" s="99"/>
      <c r="Z12" s="99"/>
      <c r="AA12" s="99"/>
      <c r="AB12" s="99"/>
      <c r="AC12" s="99"/>
      <c r="AD12" s="99"/>
      <c r="AE12" s="99"/>
      <c r="AF12" s="99"/>
      <c r="AG12" s="99"/>
      <c r="AH12" s="99"/>
    </row>
    <row r="13" spans="1:34">
      <c r="C13" s="3" t="s">
        <v>84</v>
      </c>
      <c r="D13" s="3" t="s">
        <v>88</v>
      </c>
      <c r="E13" s="3" t="s">
        <v>89</v>
      </c>
      <c r="F13" s="3" t="s">
        <v>582</v>
      </c>
      <c r="G13" s="97" t="s">
        <v>524</v>
      </c>
      <c r="H13" s="97" t="s">
        <v>524</v>
      </c>
      <c r="I13" s="97" t="s">
        <v>524</v>
      </c>
      <c r="J13" s="97" t="s">
        <v>524</v>
      </c>
      <c r="K13" s="97" t="s">
        <v>524</v>
      </c>
      <c r="L13" s="97" t="s">
        <v>524</v>
      </c>
      <c r="M13" s="97" t="s">
        <v>524</v>
      </c>
      <c r="N13" s="97" t="s">
        <v>524</v>
      </c>
      <c r="O13" s="110" t="s">
        <v>524</v>
      </c>
      <c r="P13" s="99"/>
      <c r="Q13" s="99"/>
      <c r="R13" s="99"/>
      <c r="S13" s="99"/>
      <c r="T13" s="99"/>
      <c r="U13" s="99"/>
      <c r="V13" s="99"/>
      <c r="W13" s="99"/>
      <c r="X13" s="99"/>
      <c r="Y13" s="99"/>
      <c r="Z13" s="99"/>
      <c r="AA13" s="99"/>
      <c r="AB13" s="99"/>
      <c r="AC13" s="99"/>
      <c r="AD13" s="99"/>
      <c r="AE13" s="99"/>
      <c r="AF13" s="99"/>
      <c r="AG13" s="99"/>
      <c r="AH13" s="99"/>
    </row>
    <row r="14" spans="1:34">
      <c r="C14" s="3" t="s">
        <v>84</v>
      </c>
      <c r="D14" s="3" t="s">
        <v>90</v>
      </c>
      <c r="E14" s="3" t="s">
        <v>91</v>
      </c>
      <c r="F14" s="3" t="s">
        <v>582</v>
      </c>
      <c r="G14" s="97" t="s">
        <v>524</v>
      </c>
      <c r="H14" s="97" t="s">
        <v>524</v>
      </c>
      <c r="I14" s="97" t="s">
        <v>524</v>
      </c>
      <c r="J14" s="97" t="s">
        <v>524</v>
      </c>
      <c r="K14" s="97" t="s">
        <v>524</v>
      </c>
      <c r="L14" s="97" t="s">
        <v>524</v>
      </c>
      <c r="M14" s="97" t="s">
        <v>524</v>
      </c>
      <c r="N14" s="97" t="s">
        <v>524</v>
      </c>
      <c r="O14" s="110" t="s">
        <v>524</v>
      </c>
      <c r="P14" s="99"/>
      <c r="Q14" s="99"/>
      <c r="R14" s="99"/>
      <c r="S14" s="99"/>
      <c r="T14" s="99"/>
      <c r="U14" s="99"/>
      <c r="V14" s="99"/>
      <c r="W14" s="99"/>
      <c r="X14" s="99"/>
      <c r="Y14" s="99"/>
      <c r="Z14" s="99"/>
      <c r="AA14" s="99"/>
      <c r="AB14" s="99"/>
      <c r="AC14" s="99"/>
      <c r="AD14" s="99"/>
      <c r="AE14" s="99"/>
      <c r="AF14" s="99"/>
      <c r="AG14" s="99"/>
      <c r="AH14" s="99"/>
    </row>
    <row r="15" spans="1:34">
      <c r="C15" s="3" t="s">
        <v>84</v>
      </c>
      <c r="D15" s="3" t="s">
        <v>92</v>
      </c>
      <c r="E15" s="3" t="s">
        <v>93</v>
      </c>
      <c r="F15" s="3" t="s">
        <v>582</v>
      </c>
      <c r="G15" s="97" t="s">
        <v>524</v>
      </c>
      <c r="H15" s="97" t="s">
        <v>524</v>
      </c>
      <c r="I15" s="97" t="s">
        <v>524</v>
      </c>
      <c r="J15" s="97" t="s">
        <v>524</v>
      </c>
      <c r="K15" s="97" t="s">
        <v>524</v>
      </c>
      <c r="L15" s="97" t="s">
        <v>524</v>
      </c>
      <c r="M15" s="97" t="s">
        <v>524</v>
      </c>
      <c r="N15" s="97" t="s">
        <v>524</v>
      </c>
      <c r="O15" s="110" t="s">
        <v>524</v>
      </c>
      <c r="P15" s="99"/>
      <c r="Q15" s="99"/>
      <c r="R15" s="99"/>
      <c r="S15" s="99"/>
      <c r="T15" s="99"/>
      <c r="U15" s="99"/>
      <c r="V15" s="99"/>
      <c r="W15" s="99"/>
      <c r="X15" s="99"/>
      <c r="Y15" s="99"/>
      <c r="Z15" s="99"/>
      <c r="AA15" s="99"/>
      <c r="AB15" s="99"/>
      <c r="AC15" s="99"/>
      <c r="AD15" s="99"/>
      <c r="AE15" s="99"/>
      <c r="AF15" s="99"/>
      <c r="AG15" s="99"/>
      <c r="AH15" s="99"/>
    </row>
    <row r="16" spans="1:34">
      <c r="E16" s="3" t="s">
        <v>583</v>
      </c>
      <c r="F16" s="3" t="s">
        <v>584</v>
      </c>
      <c r="G16" s="97" t="s">
        <v>524</v>
      </c>
      <c r="H16" s="97" t="s">
        <v>524</v>
      </c>
      <c r="I16" s="97" t="s">
        <v>524</v>
      </c>
      <c r="J16" s="97" t="s">
        <v>524</v>
      </c>
      <c r="K16" s="97" t="s">
        <v>524</v>
      </c>
      <c r="L16" s="97" t="s">
        <v>524</v>
      </c>
      <c r="M16" s="97" t="s">
        <v>524</v>
      </c>
      <c r="N16" s="97" t="s">
        <v>524</v>
      </c>
      <c r="O16" s="110"/>
      <c r="P16" s="99"/>
      <c r="Q16" s="99"/>
      <c r="R16" s="99"/>
      <c r="S16" s="99"/>
      <c r="T16" s="99"/>
      <c r="U16" s="99"/>
      <c r="V16" s="99"/>
      <c r="W16" s="99"/>
      <c r="X16" s="99"/>
      <c r="Y16" s="99"/>
      <c r="Z16" s="99"/>
      <c r="AA16" s="99"/>
      <c r="AB16" s="99"/>
      <c r="AC16" s="99"/>
      <c r="AD16" s="99"/>
      <c r="AE16" s="99"/>
      <c r="AF16" s="99"/>
      <c r="AG16" s="99"/>
      <c r="AH16" s="99"/>
    </row>
    <row r="17" spans="5:34">
      <c r="E17" s="3" t="s">
        <v>585</v>
      </c>
      <c r="F17" s="3" t="s">
        <v>584</v>
      </c>
      <c r="G17" s="97" t="s">
        <v>524</v>
      </c>
      <c r="H17" s="97" t="s">
        <v>524</v>
      </c>
      <c r="I17" s="97" t="s">
        <v>524</v>
      </c>
      <c r="J17" s="97" t="s">
        <v>524</v>
      </c>
      <c r="K17" s="97" t="s">
        <v>524</v>
      </c>
      <c r="L17" s="97" t="s">
        <v>524</v>
      </c>
      <c r="M17" s="97" t="s">
        <v>524</v>
      </c>
      <c r="N17" s="97" t="s">
        <v>524</v>
      </c>
      <c r="O17" s="110"/>
      <c r="P17" s="99"/>
      <c r="Q17" s="99"/>
      <c r="R17" s="99"/>
      <c r="S17" s="99"/>
      <c r="T17" s="99"/>
      <c r="U17" s="99"/>
      <c r="V17" s="99"/>
      <c r="W17" s="99"/>
      <c r="X17" s="99"/>
      <c r="Y17" s="99"/>
      <c r="Z17" s="99"/>
      <c r="AA17" s="99"/>
      <c r="AB17" s="99"/>
      <c r="AC17" s="99"/>
      <c r="AD17" s="99"/>
      <c r="AE17" s="99"/>
      <c r="AF17" s="99"/>
      <c r="AG17" s="99"/>
      <c r="AH17" s="99"/>
    </row>
    <row r="18" spans="5:34">
      <c r="E18" s="3" t="s">
        <v>586</v>
      </c>
      <c r="F18" s="3" t="s">
        <v>584</v>
      </c>
      <c r="G18" s="97" t="s">
        <v>524</v>
      </c>
      <c r="H18" s="97" t="s">
        <v>524</v>
      </c>
      <c r="I18" s="97" t="s">
        <v>524</v>
      </c>
      <c r="J18" s="97" t="s">
        <v>524</v>
      </c>
      <c r="K18" s="97" t="s">
        <v>524</v>
      </c>
      <c r="L18" s="97" t="s">
        <v>524</v>
      </c>
      <c r="M18" s="97" t="s">
        <v>524</v>
      </c>
      <c r="N18" s="97" t="s">
        <v>524</v>
      </c>
      <c r="O18" s="110"/>
      <c r="P18" s="99"/>
      <c r="Q18" s="99"/>
      <c r="R18" s="99"/>
      <c r="S18" s="99"/>
      <c r="T18" s="99"/>
      <c r="U18" s="99"/>
      <c r="V18" s="99"/>
      <c r="W18" s="99"/>
      <c r="X18" s="99"/>
      <c r="Y18" s="99"/>
      <c r="Z18" s="99"/>
      <c r="AA18" s="99"/>
      <c r="AB18" s="99"/>
      <c r="AC18" s="99"/>
      <c r="AD18" s="99"/>
      <c r="AE18" s="99"/>
      <c r="AF18" s="99"/>
      <c r="AG18" s="99"/>
      <c r="AH18" s="99"/>
    </row>
    <row r="19" spans="5:34">
      <c r="E19" s="3" t="s">
        <v>587</v>
      </c>
      <c r="F19" s="3" t="s">
        <v>584</v>
      </c>
      <c r="G19" s="97" t="s">
        <v>524</v>
      </c>
      <c r="H19" s="97" t="s">
        <v>524</v>
      </c>
      <c r="I19" s="97" t="s">
        <v>524</v>
      </c>
      <c r="J19" s="97" t="s">
        <v>524</v>
      </c>
      <c r="K19" s="97" t="s">
        <v>524</v>
      </c>
      <c r="L19" s="97" t="s">
        <v>524</v>
      </c>
      <c r="M19" s="97" t="s">
        <v>524</v>
      </c>
      <c r="N19" s="97" t="s">
        <v>524</v>
      </c>
      <c r="O19" s="110"/>
      <c r="P19" s="99"/>
      <c r="Q19" s="99"/>
      <c r="R19" s="99"/>
      <c r="S19" s="99"/>
      <c r="T19" s="99"/>
      <c r="U19" s="99"/>
      <c r="V19" s="99"/>
      <c r="W19" s="99"/>
      <c r="X19" s="99"/>
      <c r="Y19" s="99"/>
      <c r="Z19" s="99"/>
      <c r="AA19" s="99"/>
      <c r="AB19" s="99"/>
      <c r="AC19" s="99"/>
      <c r="AD19" s="99"/>
      <c r="AE19" s="99"/>
      <c r="AF19" s="99"/>
      <c r="AG19" s="99"/>
      <c r="AH19" s="99"/>
    </row>
    <row r="20" spans="5:34">
      <c r="E20" s="3" t="s">
        <v>588</v>
      </c>
      <c r="F20" s="3" t="s">
        <v>584</v>
      </c>
      <c r="G20" s="97" t="s">
        <v>524</v>
      </c>
      <c r="H20" s="97" t="s">
        <v>524</v>
      </c>
      <c r="I20" s="97" t="s">
        <v>524</v>
      </c>
      <c r="J20" s="97" t="s">
        <v>524</v>
      </c>
      <c r="K20" s="97" t="s">
        <v>524</v>
      </c>
      <c r="L20" s="97" t="s">
        <v>524</v>
      </c>
      <c r="M20" s="97" t="s">
        <v>524</v>
      </c>
      <c r="N20" s="97" t="s">
        <v>524</v>
      </c>
      <c r="O20" s="110"/>
      <c r="P20" s="99"/>
      <c r="Q20" s="99"/>
      <c r="R20" s="99"/>
      <c r="S20" s="99"/>
      <c r="T20" s="99"/>
      <c r="U20" s="99"/>
      <c r="V20" s="99"/>
      <c r="W20" s="99"/>
      <c r="X20" s="99"/>
      <c r="Y20" s="99"/>
      <c r="Z20" s="99"/>
      <c r="AA20" s="99"/>
      <c r="AB20" s="99"/>
      <c r="AC20" s="99"/>
      <c r="AD20" s="99"/>
      <c r="AE20" s="99"/>
      <c r="AF20" s="99"/>
      <c r="AG20" s="99"/>
      <c r="AH20" s="99"/>
    </row>
    <row r="21" spans="5:34">
      <c r="E21" s="3" t="s">
        <v>589</v>
      </c>
      <c r="F21" s="3" t="s">
        <v>584</v>
      </c>
      <c r="G21" s="97" t="s">
        <v>524</v>
      </c>
      <c r="H21" s="97" t="s">
        <v>524</v>
      </c>
      <c r="I21" s="97" t="s">
        <v>524</v>
      </c>
      <c r="J21" s="97" t="s">
        <v>524</v>
      </c>
      <c r="K21" s="97" t="s">
        <v>524</v>
      </c>
      <c r="L21" s="97" t="s">
        <v>524</v>
      </c>
      <c r="M21" s="97" t="s">
        <v>524</v>
      </c>
      <c r="N21" s="97" t="s">
        <v>524</v>
      </c>
      <c r="O21" s="110"/>
      <c r="P21" s="99"/>
      <c r="Q21" s="99"/>
      <c r="R21" s="99"/>
      <c r="S21" s="99"/>
      <c r="T21" s="99"/>
      <c r="U21" s="99"/>
      <c r="V21" s="99"/>
      <c r="W21" s="99"/>
      <c r="X21" s="99"/>
      <c r="Y21" s="99"/>
      <c r="Z21" s="99"/>
      <c r="AA21" s="99"/>
      <c r="AB21" s="99"/>
      <c r="AC21" s="99"/>
      <c r="AD21" s="99"/>
      <c r="AE21" s="99"/>
      <c r="AF21" s="99"/>
      <c r="AG21" s="99"/>
      <c r="AH21" s="99"/>
    </row>
    <row r="22" spans="5:34">
      <c r="E22" s="3" t="s">
        <v>590</v>
      </c>
      <c r="F22" s="3" t="s">
        <v>584</v>
      </c>
      <c r="G22" s="97" t="s">
        <v>524</v>
      </c>
      <c r="H22" s="97" t="s">
        <v>524</v>
      </c>
      <c r="I22" s="97" t="s">
        <v>524</v>
      </c>
      <c r="J22" s="97" t="s">
        <v>524</v>
      </c>
      <c r="K22" s="97" t="s">
        <v>524</v>
      </c>
      <c r="L22" s="97" t="s">
        <v>524</v>
      </c>
      <c r="M22" s="97" t="s">
        <v>524</v>
      </c>
      <c r="N22" s="97" t="s">
        <v>524</v>
      </c>
      <c r="O22" s="110"/>
      <c r="P22" s="99"/>
      <c r="Q22" s="99"/>
      <c r="R22" s="99"/>
      <c r="S22" s="99"/>
      <c r="T22" s="99"/>
      <c r="U22" s="99"/>
      <c r="V22" s="99"/>
      <c r="W22" s="99"/>
      <c r="X22" s="99"/>
      <c r="Y22" s="99"/>
      <c r="Z22" s="99"/>
      <c r="AA22" s="99"/>
      <c r="AB22" s="99"/>
      <c r="AC22" s="99"/>
      <c r="AD22" s="99"/>
      <c r="AE22" s="99"/>
      <c r="AF22" s="99"/>
      <c r="AG22" s="99"/>
      <c r="AH22" s="99"/>
    </row>
    <row r="23" spans="5:34">
      <c r="E23" s="3" t="s">
        <v>591</v>
      </c>
      <c r="F23" s="3" t="s">
        <v>584</v>
      </c>
      <c r="G23" s="97" t="s">
        <v>524</v>
      </c>
      <c r="H23" s="97" t="s">
        <v>524</v>
      </c>
      <c r="I23" s="97" t="s">
        <v>524</v>
      </c>
      <c r="J23" s="97" t="s">
        <v>524</v>
      </c>
      <c r="K23" s="97" t="s">
        <v>524</v>
      </c>
      <c r="L23" s="97" t="s">
        <v>524</v>
      </c>
      <c r="M23" s="97" t="s">
        <v>524</v>
      </c>
      <c r="N23" s="97" t="s">
        <v>524</v>
      </c>
      <c r="O23" s="110"/>
      <c r="P23" s="99"/>
      <c r="Q23" s="99"/>
      <c r="R23" s="99"/>
      <c r="S23" s="99"/>
      <c r="T23" s="99"/>
      <c r="U23" s="99"/>
      <c r="V23" s="99"/>
      <c r="W23" s="99"/>
      <c r="X23" s="99"/>
      <c r="Y23" s="99"/>
      <c r="Z23" s="99"/>
      <c r="AA23" s="99"/>
      <c r="AB23" s="99"/>
      <c r="AC23" s="99"/>
      <c r="AD23" s="99"/>
      <c r="AE23" s="99"/>
      <c r="AF23" s="99"/>
      <c r="AG23" s="99"/>
      <c r="AH23" s="99"/>
    </row>
    <row r="24" spans="5:34">
      <c r="E24" s="3" t="s">
        <v>592</v>
      </c>
      <c r="F24" s="3" t="s">
        <v>584</v>
      </c>
      <c r="G24" s="97" t="s">
        <v>524</v>
      </c>
      <c r="H24" s="97" t="s">
        <v>524</v>
      </c>
      <c r="I24" s="97" t="s">
        <v>524</v>
      </c>
      <c r="J24" s="97" t="s">
        <v>524</v>
      </c>
      <c r="K24" s="97" t="s">
        <v>524</v>
      </c>
      <c r="L24" s="97" t="s">
        <v>524</v>
      </c>
      <c r="M24" s="97" t="s">
        <v>524</v>
      </c>
      <c r="N24" s="97" t="s">
        <v>524</v>
      </c>
      <c r="O24" s="110"/>
      <c r="P24" s="99"/>
      <c r="Q24" s="99"/>
      <c r="R24" s="99"/>
      <c r="S24" s="99"/>
      <c r="T24" s="99"/>
      <c r="U24" s="99"/>
      <c r="V24" s="99"/>
      <c r="W24" s="99"/>
      <c r="X24" s="99"/>
      <c r="Y24" s="99"/>
      <c r="Z24" s="99"/>
      <c r="AA24" s="99"/>
      <c r="AB24" s="99"/>
      <c r="AC24" s="99"/>
      <c r="AD24" s="99"/>
      <c r="AE24" s="99"/>
      <c r="AF24" s="99"/>
      <c r="AG24" s="99"/>
      <c r="AH24" s="99"/>
    </row>
    <row r="25" spans="5:34">
      <c r="E25" s="3" t="s">
        <v>593</v>
      </c>
      <c r="F25" s="3" t="s">
        <v>584</v>
      </c>
      <c r="G25" s="97" t="s">
        <v>524</v>
      </c>
      <c r="H25" s="97" t="s">
        <v>524</v>
      </c>
      <c r="I25" s="97" t="s">
        <v>524</v>
      </c>
      <c r="J25" s="97" t="s">
        <v>524</v>
      </c>
      <c r="K25" s="97" t="s">
        <v>524</v>
      </c>
      <c r="L25" s="97" t="s">
        <v>524</v>
      </c>
      <c r="M25" s="97" t="s">
        <v>524</v>
      </c>
      <c r="N25" s="97" t="s">
        <v>524</v>
      </c>
      <c r="O25" s="110"/>
      <c r="P25" s="99"/>
      <c r="Q25" s="99"/>
      <c r="R25" s="99"/>
      <c r="S25" s="99"/>
      <c r="T25" s="99"/>
      <c r="U25" s="99"/>
      <c r="V25" s="99"/>
      <c r="W25" s="99"/>
      <c r="X25" s="99"/>
      <c r="Y25" s="99"/>
      <c r="Z25" s="99"/>
      <c r="AA25" s="99"/>
      <c r="AB25" s="99"/>
      <c r="AC25" s="99"/>
      <c r="AD25" s="99"/>
      <c r="AE25" s="99"/>
      <c r="AF25" s="99"/>
      <c r="AG25" s="99"/>
      <c r="AH25" s="99"/>
    </row>
    <row r="26" spans="5:34">
      <c r="E26" s="3" t="s">
        <v>594</v>
      </c>
      <c r="F26" s="3" t="s">
        <v>584</v>
      </c>
      <c r="G26" s="97" t="s">
        <v>524</v>
      </c>
      <c r="H26" s="97" t="s">
        <v>524</v>
      </c>
      <c r="I26" s="97" t="s">
        <v>524</v>
      </c>
      <c r="J26" s="97" t="s">
        <v>524</v>
      </c>
      <c r="K26" s="97" t="s">
        <v>524</v>
      </c>
      <c r="L26" s="97" t="s">
        <v>524</v>
      </c>
      <c r="M26" s="97" t="s">
        <v>524</v>
      </c>
      <c r="N26" s="97" t="s">
        <v>524</v>
      </c>
      <c r="O26" s="110"/>
      <c r="P26" s="99"/>
      <c r="Q26" s="99"/>
      <c r="R26" s="99"/>
      <c r="S26" s="99"/>
      <c r="T26" s="99"/>
      <c r="U26" s="99"/>
      <c r="V26" s="99"/>
      <c r="W26" s="99"/>
      <c r="X26" s="99"/>
      <c r="Y26" s="99"/>
      <c r="Z26" s="99"/>
      <c r="AA26" s="99"/>
      <c r="AB26" s="99"/>
      <c r="AC26" s="99"/>
      <c r="AD26" s="99"/>
      <c r="AE26" s="99"/>
      <c r="AF26" s="99"/>
      <c r="AG26" s="99"/>
      <c r="AH26" s="99"/>
    </row>
    <row r="27" spans="5:34">
      <c r="E27" s="3" t="s">
        <v>595</v>
      </c>
      <c r="F27" s="3" t="s">
        <v>584</v>
      </c>
      <c r="G27" s="97" t="s">
        <v>524</v>
      </c>
      <c r="H27" s="97" t="s">
        <v>524</v>
      </c>
      <c r="I27" s="97" t="s">
        <v>524</v>
      </c>
      <c r="J27" s="97" t="s">
        <v>524</v>
      </c>
      <c r="K27" s="97" t="s">
        <v>524</v>
      </c>
      <c r="L27" s="97" t="s">
        <v>524</v>
      </c>
      <c r="M27" s="97" t="s">
        <v>524</v>
      </c>
      <c r="N27" s="97" t="s">
        <v>524</v>
      </c>
      <c r="O27" s="110"/>
      <c r="P27" s="99"/>
      <c r="Q27" s="99"/>
      <c r="R27" s="99"/>
      <c r="S27" s="99"/>
      <c r="T27" s="99"/>
      <c r="U27" s="99"/>
      <c r="V27" s="99"/>
      <c r="W27" s="99"/>
      <c r="X27" s="99"/>
      <c r="Y27" s="99"/>
      <c r="Z27" s="99"/>
      <c r="AA27" s="99"/>
      <c r="AB27" s="99"/>
      <c r="AC27" s="99"/>
      <c r="AD27" s="99"/>
      <c r="AE27" s="99"/>
      <c r="AF27" s="99"/>
      <c r="AG27" s="99"/>
      <c r="AH27" s="99"/>
    </row>
    <row r="28" spans="5:34">
      <c r="E28" s="3" t="s">
        <v>596</v>
      </c>
      <c r="F28" s="3" t="s">
        <v>584</v>
      </c>
      <c r="G28" s="97" t="s">
        <v>524</v>
      </c>
      <c r="H28" s="97" t="s">
        <v>524</v>
      </c>
      <c r="I28" s="97" t="s">
        <v>524</v>
      </c>
      <c r="J28" s="97" t="s">
        <v>524</v>
      </c>
      <c r="K28" s="97" t="s">
        <v>524</v>
      </c>
      <c r="L28" s="97" t="s">
        <v>524</v>
      </c>
      <c r="M28" s="97" t="s">
        <v>524</v>
      </c>
      <c r="N28" s="97" t="s">
        <v>524</v>
      </c>
      <c r="O28" s="110"/>
      <c r="P28" s="99"/>
      <c r="Q28" s="99"/>
      <c r="R28" s="99"/>
      <c r="S28" s="99"/>
      <c r="T28" s="99"/>
      <c r="U28" s="99"/>
      <c r="V28" s="99"/>
      <c r="W28" s="99"/>
      <c r="X28" s="99"/>
      <c r="Y28" s="99"/>
      <c r="Z28" s="99"/>
      <c r="AA28" s="99"/>
      <c r="AB28" s="99"/>
      <c r="AC28" s="99"/>
      <c r="AD28" s="99"/>
      <c r="AE28" s="99"/>
      <c r="AF28" s="99"/>
      <c r="AG28" s="99"/>
      <c r="AH28" s="99"/>
    </row>
    <row r="29" spans="5:34">
      <c r="E29" s="3" t="s">
        <v>597</v>
      </c>
      <c r="F29" s="3" t="s">
        <v>584</v>
      </c>
      <c r="G29" s="97" t="s">
        <v>524</v>
      </c>
      <c r="H29" s="97" t="s">
        <v>524</v>
      </c>
      <c r="I29" s="97" t="s">
        <v>524</v>
      </c>
      <c r="J29" s="97" t="s">
        <v>524</v>
      </c>
      <c r="K29" s="97" t="s">
        <v>524</v>
      </c>
      <c r="L29" s="97" t="s">
        <v>524</v>
      </c>
      <c r="M29" s="97" t="s">
        <v>524</v>
      </c>
      <c r="N29" s="97" t="s">
        <v>524</v>
      </c>
      <c r="O29" s="110"/>
      <c r="P29" s="99"/>
      <c r="Q29" s="99"/>
      <c r="R29" s="99"/>
      <c r="S29" s="99"/>
      <c r="T29" s="99"/>
      <c r="U29" s="99"/>
      <c r="V29" s="99"/>
      <c r="W29" s="99"/>
      <c r="X29" s="99"/>
      <c r="Y29" s="99"/>
      <c r="Z29" s="99"/>
      <c r="AA29" s="99"/>
      <c r="AB29" s="99"/>
      <c r="AC29" s="99"/>
      <c r="AD29" s="99"/>
      <c r="AE29" s="99"/>
      <c r="AF29" s="99"/>
      <c r="AG29" s="99"/>
      <c r="AH29" s="99"/>
    </row>
    <row r="30" spans="5:34">
      <c r="E30" s="3" t="s">
        <v>598</v>
      </c>
      <c r="F30" s="3" t="s">
        <v>584</v>
      </c>
      <c r="G30" s="97" t="s">
        <v>524</v>
      </c>
      <c r="H30" s="97" t="s">
        <v>524</v>
      </c>
      <c r="I30" s="97" t="s">
        <v>524</v>
      </c>
      <c r="J30" s="97" t="s">
        <v>524</v>
      </c>
      <c r="K30" s="97" t="s">
        <v>524</v>
      </c>
      <c r="L30" s="97" t="s">
        <v>524</v>
      </c>
      <c r="M30" s="97" t="s">
        <v>524</v>
      </c>
      <c r="N30" s="97" t="s">
        <v>524</v>
      </c>
      <c r="O30" s="110"/>
      <c r="P30" s="99"/>
      <c r="Q30" s="99"/>
      <c r="R30" s="99"/>
      <c r="S30" s="99"/>
      <c r="T30" s="99"/>
      <c r="U30" s="99"/>
      <c r="V30" s="99"/>
      <c r="W30" s="99"/>
      <c r="X30" s="99"/>
      <c r="Y30" s="99"/>
      <c r="Z30" s="99"/>
      <c r="AA30" s="99"/>
      <c r="AB30" s="99"/>
      <c r="AC30" s="99"/>
      <c r="AD30" s="99"/>
      <c r="AE30" s="99"/>
      <c r="AF30" s="99"/>
      <c r="AG30" s="99"/>
      <c r="AH30" s="99"/>
    </row>
    <row r="31" spans="5:34">
      <c r="E31" s="3" t="s">
        <v>599</v>
      </c>
      <c r="F31" s="3" t="s">
        <v>584</v>
      </c>
      <c r="G31" s="97" t="s">
        <v>524</v>
      </c>
      <c r="H31" s="97" t="s">
        <v>524</v>
      </c>
      <c r="I31" s="97" t="s">
        <v>524</v>
      </c>
      <c r="J31" s="97" t="s">
        <v>524</v>
      </c>
      <c r="K31" s="97" t="s">
        <v>524</v>
      </c>
      <c r="L31" s="97" t="s">
        <v>524</v>
      </c>
      <c r="M31" s="97" t="s">
        <v>524</v>
      </c>
      <c r="N31" s="97" t="s">
        <v>524</v>
      </c>
      <c r="O31" s="110"/>
      <c r="P31" s="99"/>
      <c r="Q31" s="99"/>
      <c r="R31" s="99"/>
      <c r="S31" s="99"/>
      <c r="T31" s="99"/>
      <c r="U31" s="99"/>
      <c r="V31" s="99"/>
      <c r="W31" s="99"/>
      <c r="X31" s="99"/>
      <c r="Y31" s="99"/>
      <c r="Z31" s="99"/>
      <c r="AA31" s="99"/>
      <c r="AB31" s="99"/>
      <c r="AC31" s="99"/>
      <c r="AD31" s="99"/>
      <c r="AE31" s="99"/>
      <c r="AF31" s="99"/>
      <c r="AG31" s="99"/>
      <c r="AH31" s="99"/>
    </row>
    <row r="32" spans="5:34">
      <c r="E32" s="3" t="s">
        <v>600</v>
      </c>
      <c r="F32" s="3" t="s">
        <v>584</v>
      </c>
      <c r="G32" s="97" t="s">
        <v>524</v>
      </c>
      <c r="H32" s="97" t="s">
        <v>524</v>
      </c>
      <c r="I32" s="97" t="s">
        <v>524</v>
      </c>
      <c r="J32" s="97" t="s">
        <v>524</v>
      </c>
      <c r="K32" s="97" t="s">
        <v>524</v>
      </c>
      <c r="L32" s="97" t="s">
        <v>524</v>
      </c>
      <c r="M32" s="97" t="s">
        <v>524</v>
      </c>
      <c r="N32" s="97" t="s">
        <v>524</v>
      </c>
      <c r="O32" s="110"/>
      <c r="P32" s="99"/>
      <c r="Q32" s="99"/>
      <c r="R32" s="99"/>
      <c r="S32" s="99"/>
      <c r="T32" s="99"/>
      <c r="U32" s="99"/>
      <c r="V32" s="99"/>
      <c r="W32" s="99"/>
      <c r="X32" s="99"/>
      <c r="Y32" s="99"/>
      <c r="Z32" s="99"/>
      <c r="AA32" s="99"/>
      <c r="AB32" s="99"/>
      <c r="AC32" s="99"/>
      <c r="AD32" s="99"/>
      <c r="AE32" s="99"/>
      <c r="AF32" s="99"/>
      <c r="AG32" s="99"/>
      <c r="AH32" s="99"/>
    </row>
    <row r="33" spans="5:34">
      <c r="E33" s="3" t="s">
        <v>601</v>
      </c>
      <c r="F33" s="3" t="s">
        <v>584</v>
      </c>
      <c r="G33" s="97" t="s">
        <v>524</v>
      </c>
      <c r="H33" s="97" t="s">
        <v>524</v>
      </c>
      <c r="I33" s="97" t="s">
        <v>524</v>
      </c>
      <c r="J33" s="97" t="s">
        <v>524</v>
      </c>
      <c r="K33" s="97" t="s">
        <v>524</v>
      </c>
      <c r="L33" s="97" t="s">
        <v>524</v>
      </c>
      <c r="M33" s="97" t="s">
        <v>524</v>
      </c>
      <c r="N33" s="97" t="s">
        <v>524</v>
      </c>
      <c r="O33" s="110"/>
      <c r="P33" s="99"/>
      <c r="Q33" s="99"/>
      <c r="R33" s="99"/>
      <c r="S33" s="99"/>
      <c r="T33" s="99"/>
      <c r="U33" s="99"/>
      <c r="V33" s="99"/>
      <c r="W33" s="99"/>
      <c r="X33" s="99"/>
      <c r="Y33" s="99"/>
      <c r="Z33" s="99"/>
      <c r="AA33" s="99"/>
      <c r="AB33" s="99"/>
      <c r="AC33" s="99"/>
      <c r="AD33" s="99"/>
      <c r="AE33" s="99"/>
      <c r="AF33" s="99"/>
      <c r="AG33" s="99"/>
      <c r="AH33" s="99"/>
    </row>
    <row r="34" spans="5:34">
      <c r="E34" s="3" t="s">
        <v>602</v>
      </c>
      <c r="F34" s="3" t="s">
        <v>584</v>
      </c>
      <c r="G34" s="97" t="s">
        <v>524</v>
      </c>
      <c r="H34" s="97" t="s">
        <v>524</v>
      </c>
      <c r="I34" s="97" t="s">
        <v>524</v>
      </c>
      <c r="J34" s="97" t="s">
        <v>524</v>
      </c>
      <c r="K34" s="97" t="s">
        <v>524</v>
      </c>
      <c r="L34" s="97" t="s">
        <v>524</v>
      </c>
      <c r="M34" s="97" t="s">
        <v>524</v>
      </c>
      <c r="N34" s="97" t="s">
        <v>524</v>
      </c>
      <c r="O34" s="110"/>
      <c r="P34" s="99"/>
      <c r="Q34" s="99"/>
      <c r="R34" s="99"/>
      <c r="S34" s="99"/>
      <c r="T34" s="99"/>
      <c r="U34" s="99"/>
      <c r="V34" s="99"/>
      <c r="W34" s="99"/>
      <c r="X34" s="99"/>
      <c r="Y34" s="99"/>
      <c r="Z34" s="99"/>
      <c r="AA34" s="99"/>
      <c r="AB34" s="99"/>
      <c r="AC34" s="99"/>
      <c r="AD34" s="99"/>
      <c r="AE34" s="99"/>
      <c r="AF34" s="99"/>
      <c r="AG34" s="99"/>
      <c r="AH34" s="99"/>
    </row>
    <row r="35" spans="5:34">
      <c r="E35" s="3" t="s">
        <v>603</v>
      </c>
      <c r="F35" s="3" t="s">
        <v>584</v>
      </c>
      <c r="G35" s="97" t="s">
        <v>524</v>
      </c>
      <c r="H35" s="97" t="s">
        <v>524</v>
      </c>
      <c r="I35" s="97" t="s">
        <v>524</v>
      </c>
      <c r="J35" s="97" t="s">
        <v>524</v>
      </c>
      <c r="K35" s="97" t="s">
        <v>524</v>
      </c>
      <c r="L35" s="97" t="s">
        <v>524</v>
      </c>
      <c r="M35" s="97" t="s">
        <v>524</v>
      </c>
      <c r="N35" s="97" t="s">
        <v>524</v>
      </c>
      <c r="O35" s="110"/>
      <c r="P35" s="99"/>
      <c r="Q35" s="99"/>
      <c r="R35" s="99"/>
      <c r="S35" s="99"/>
      <c r="T35" s="99"/>
      <c r="U35" s="99"/>
      <c r="V35" s="99"/>
      <c r="W35" s="99"/>
      <c r="X35" s="99"/>
      <c r="Y35" s="99"/>
      <c r="Z35" s="99"/>
      <c r="AA35" s="99"/>
      <c r="AB35" s="99"/>
      <c r="AC35" s="99"/>
      <c r="AD35" s="99"/>
      <c r="AE35" s="99"/>
      <c r="AF35" s="99"/>
      <c r="AG35" s="99"/>
      <c r="AH35" s="99"/>
    </row>
    <row r="36" spans="5:34">
      <c r="E36" s="3" t="s">
        <v>604</v>
      </c>
      <c r="F36" s="3" t="s">
        <v>584</v>
      </c>
      <c r="G36" s="97" t="s">
        <v>524</v>
      </c>
      <c r="H36" s="97" t="s">
        <v>524</v>
      </c>
      <c r="I36" s="97" t="s">
        <v>524</v>
      </c>
      <c r="J36" s="97" t="s">
        <v>524</v>
      </c>
      <c r="K36" s="97" t="s">
        <v>524</v>
      </c>
      <c r="L36" s="97" t="s">
        <v>524</v>
      </c>
      <c r="M36" s="97" t="s">
        <v>524</v>
      </c>
      <c r="N36" s="97" t="s">
        <v>524</v>
      </c>
      <c r="O36" s="110"/>
      <c r="P36" s="99"/>
      <c r="Q36" s="99"/>
      <c r="R36" s="99"/>
      <c r="S36" s="99"/>
      <c r="T36" s="99"/>
      <c r="U36" s="99"/>
      <c r="V36" s="99"/>
      <c r="W36" s="99"/>
      <c r="X36" s="99"/>
      <c r="Y36" s="99"/>
      <c r="Z36" s="99"/>
      <c r="AA36" s="99"/>
      <c r="AB36" s="99"/>
      <c r="AC36" s="99"/>
      <c r="AD36" s="99"/>
      <c r="AE36" s="99"/>
      <c r="AF36" s="99"/>
      <c r="AG36" s="99"/>
      <c r="AH36" s="99"/>
    </row>
    <row r="37" spans="5:34">
      <c r="E37" s="3" t="s">
        <v>605</v>
      </c>
      <c r="F37" s="3" t="s">
        <v>584</v>
      </c>
      <c r="G37" s="97" t="s">
        <v>524</v>
      </c>
      <c r="H37" s="97" t="s">
        <v>524</v>
      </c>
      <c r="I37" s="97" t="s">
        <v>524</v>
      </c>
      <c r="J37" s="97" t="s">
        <v>524</v>
      </c>
      <c r="K37" s="97" t="s">
        <v>524</v>
      </c>
      <c r="L37" s="97" t="s">
        <v>524</v>
      </c>
      <c r="M37" s="97" t="s">
        <v>524</v>
      </c>
      <c r="N37" s="97" t="s">
        <v>524</v>
      </c>
      <c r="O37" s="110"/>
      <c r="P37" s="99"/>
      <c r="Q37" s="99"/>
      <c r="R37" s="99"/>
      <c r="S37" s="99"/>
      <c r="T37" s="99"/>
      <c r="U37" s="99"/>
      <c r="V37" s="99"/>
      <c r="W37" s="99"/>
      <c r="X37" s="99"/>
      <c r="Y37" s="99"/>
      <c r="Z37" s="99"/>
      <c r="AA37" s="99"/>
      <c r="AB37" s="99"/>
      <c r="AC37" s="99"/>
      <c r="AD37" s="99"/>
      <c r="AE37" s="99"/>
      <c r="AF37" s="99"/>
      <c r="AG37" s="99"/>
      <c r="AH37" s="99"/>
    </row>
    <row r="38" spans="5:34">
      <c r="E38" s="3" t="s">
        <v>606</v>
      </c>
      <c r="F38" s="3" t="s">
        <v>584</v>
      </c>
      <c r="G38" s="97" t="s">
        <v>524</v>
      </c>
      <c r="H38" s="97" t="s">
        <v>524</v>
      </c>
      <c r="I38" s="97" t="s">
        <v>524</v>
      </c>
      <c r="J38" s="97" t="s">
        <v>524</v>
      </c>
      <c r="K38" s="97" t="s">
        <v>524</v>
      </c>
      <c r="L38" s="97" t="s">
        <v>524</v>
      </c>
      <c r="M38" s="97" t="s">
        <v>524</v>
      </c>
      <c r="N38" s="97" t="s">
        <v>524</v>
      </c>
      <c r="O38" s="110"/>
      <c r="P38" s="99"/>
      <c r="Q38" s="99"/>
      <c r="R38" s="99"/>
      <c r="S38" s="99"/>
      <c r="T38" s="99"/>
      <c r="U38" s="99"/>
      <c r="V38" s="99"/>
      <c r="W38" s="99"/>
      <c r="X38" s="99"/>
      <c r="Y38" s="99"/>
      <c r="Z38" s="99"/>
      <c r="AA38" s="99"/>
      <c r="AB38" s="99"/>
      <c r="AC38" s="99"/>
      <c r="AD38" s="99"/>
      <c r="AE38" s="99"/>
      <c r="AF38" s="99"/>
      <c r="AG38" s="99"/>
      <c r="AH38" s="99"/>
    </row>
    <row r="39" spans="5:34">
      <c r="E39" s="3" t="s">
        <v>607</v>
      </c>
      <c r="F39" s="3" t="s">
        <v>584</v>
      </c>
      <c r="G39" s="97" t="s">
        <v>524</v>
      </c>
      <c r="H39" s="97" t="s">
        <v>524</v>
      </c>
      <c r="I39" s="97" t="s">
        <v>524</v>
      </c>
      <c r="J39" s="97" t="s">
        <v>524</v>
      </c>
      <c r="K39" s="97" t="s">
        <v>524</v>
      </c>
      <c r="L39" s="97" t="s">
        <v>524</v>
      </c>
      <c r="M39" s="97" t="s">
        <v>524</v>
      </c>
      <c r="N39" s="97" t="s">
        <v>524</v>
      </c>
      <c r="O39" s="110"/>
      <c r="P39" s="99"/>
      <c r="Q39" s="99"/>
      <c r="R39" s="99"/>
      <c r="S39" s="99"/>
      <c r="T39" s="99"/>
      <c r="U39" s="99"/>
      <c r="V39" s="99"/>
      <c r="W39" s="99"/>
      <c r="X39" s="99"/>
      <c r="Y39" s="99"/>
      <c r="Z39" s="99"/>
      <c r="AA39" s="99"/>
      <c r="AB39" s="99"/>
      <c r="AC39" s="99"/>
      <c r="AD39" s="99"/>
      <c r="AE39" s="99"/>
      <c r="AF39" s="99"/>
      <c r="AG39" s="99"/>
      <c r="AH39" s="99"/>
    </row>
    <row r="40" spans="5:34">
      <c r="E40" s="3" t="s">
        <v>608</v>
      </c>
      <c r="F40" s="3" t="s">
        <v>584</v>
      </c>
      <c r="G40" s="97" t="s">
        <v>524</v>
      </c>
      <c r="H40" s="97" t="s">
        <v>524</v>
      </c>
      <c r="I40" s="97" t="s">
        <v>524</v>
      </c>
      <c r="J40" s="97" t="s">
        <v>524</v>
      </c>
      <c r="K40" s="97" t="s">
        <v>524</v>
      </c>
      <c r="L40" s="97" t="s">
        <v>524</v>
      </c>
      <c r="M40" s="97" t="s">
        <v>524</v>
      </c>
      <c r="N40" s="97" t="s">
        <v>524</v>
      </c>
      <c r="O40" s="110"/>
      <c r="P40" s="99"/>
      <c r="Q40" s="99"/>
      <c r="R40" s="99"/>
      <c r="S40" s="99"/>
      <c r="T40" s="99"/>
      <c r="U40" s="99"/>
      <c r="V40" s="99"/>
      <c r="W40" s="99"/>
      <c r="X40" s="99"/>
      <c r="Y40" s="99"/>
      <c r="Z40" s="99"/>
      <c r="AA40" s="99"/>
      <c r="AB40" s="99"/>
      <c r="AC40" s="99"/>
      <c r="AD40" s="99"/>
      <c r="AE40" s="99"/>
      <c r="AF40" s="99"/>
      <c r="AG40" s="99"/>
      <c r="AH40" s="99"/>
    </row>
    <row r="41" spans="5:34">
      <c r="E41" s="3" t="s">
        <v>609</v>
      </c>
      <c r="F41" s="3" t="s">
        <v>584</v>
      </c>
      <c r="G41" s="97" t="s">
        <v>524</v>
      </c>
      <c r="H41" s="97" t="s">
        <v>524</v>
      </c>
      <c r="I41" s="97" t="s">
        <v>524</v>
      </c>
      <c r="J41" s="97" t="s">
        <v>524</v>
      </c>
      <c r="K41" s="97" t="s">
        <v>524</v>
      </c>
      <c r="L41" s="97" t="s">
        <v>524</v>
      </c>
      <c r="M41" s="97" t="s">
        <v>524</v>
      </c>
      <c r="N41" s="97" t="s">
        <v>524</v>
      </c>
      <c r="O41" s="110"/>
      <c r="P41" s="99"/>
      <c r="Q41" s="99"/>
      <c r="R41" s="99"/>
      <c r="S41" s="99"/>
      <c r="T41" s="99"/>
      <c r="U41" s="99"/>
      <c r="V41" s="99"/>
      <c r="W41" s="99"/>
      <c r="X41" s="99"/>
      <c r="Y41" s="99"/>
      <c r="Z41" s="99"/>
      <c r="AA41" s="99"/>
      <c r="AB41" s="99"/>
      <c r="AC41" s="99"/>
      <c r="AD41" s="99"/>
      <c r="AE41" s="99"/>
      <c r="AF41" s="99"/>
      <c r="AG41" s="99"/>
      <c r="AH41" s="99"/>
    </row>
    <row r="42" spans="5:34">
      <c r="E42" s="3" t="s">
        <v>610</v>
      </c>
      <c r="F42" s="3" t="s">
        <v>584</v>
      </c>
      <c r="G42" s="97" t="s">
        <v>524</v>
      </c>
      <c r="H42" s="97" t="s">
        <v>524</v>
      </c>
      <c r="I42" s="97" t="s">
        <v>524</v>
      </c>
      <c r="J42" s="97" t="s">
        <v>524</v>
      </c>
      <c r="K42" s="97" t="s">
        <v>524</v>
      </c>
      <c r="L42" s="97" t="s">
        <v>524</v>
      </c>
      <c r="M42" s="97" t="s">
        <v>524</v>
      </c>
      <c r="N42" s="97" t="s">
        <v>524</v>
      </c>
      <c r="O42" s="110"/>
      <c r="P42" s="99"/>
      <c r="Q42" s="99"/>
      <c r="R42" s="99"/>
      <c r="S42" s="99"/>
      <c r="T42" s="99"/>
      <c r="U42" s="99"/>
      <c r="V42" s="99"/>
      <c r="W42" s="99"/>
      <c r="X42" s="99"/>
      <c r="Y42" s="99"/>
      <c r="Z42" s="99"/>
      <c r="AA42" s="99"/>
      <c r="AB42" s="99"/>
      <c r="AC42" s="99"/>
      <c r="AD42" s="99"/>
      <c r="AE42" s="99"/>
      <c r="AF42" s="99"/>
      <c r="AG42" s="99"/>
      <c r="AH42" s="99"/>
    </row>
    <row r="43" spans="5:34">
      <c r="E43" s="3" t="s">
        <v>611</v>
      </c>
      <c r="F43" s="3" t="s">
        <v>584</v>
      </c>
      <c r="G43" s="97" t="s">
        <v>524</v>
      </c>
      <c r="H43" s="97" t="s">
        <v>524</v>
      </c>
      <c r="I43" s="97" t="s">
        <v>524</v>
      </c>
      <c r="J43" s="97" t="s">
        <v>524</v>
      </c>
      <c r="K43" s="97" t="s">
        <v>524</v>
      </c>
      <c r="L43" s="97" t="s">
        <v>524</v>
      </c>
      <c r="M43" s="97" t="s">
        <v>524</v>
      </c>
      <c r="N43" s="97" t="s">
        <v>524</v>
      </c>
      <c r="O43" s="110"/>
      <c r="P43" s="99"/>
      <c r="Q43" s="99"/>
      <c r="R43" s="99"/>
      <c r="S43" s="99"/>
      <c r="T43" s="99"/>
      <c r="U43" s="99"/>
      <c r="V43" s="99"/>
      <c r="W43" s="99"/>
      <c r="X43" s="99"/>
      <c r="Y43" s="99"/>
      <c r="Z43" s="99"/>
      <c r="AA43" s="99"/>
      <c r="AB43" s="99"/>
      <c r="AC43" s="99"/>
      <c r="AD43" s="99"/>
      <c r="AE43" s="99"/>
      <c r="AF43" s="99"/>
      <c r="AG43" s="99"/>
      <c r="AH43" s="99"/>
    </row>
    <row r="44" spans="5:34">
      <c r="E44" s="3" t="s">
        <v>612</v>
      </c>
      <c r="F44" s="3" t="s">
        <v>584</v>
      </c>
      <c r="G44" s="97" t="s">
        <v>524</v>
      </c>
      <c r="H44" s="97" t="s">
        <v>524</v>
      </c>
      <c r="I44" s="97" t="s">
        <v>524</v>
      </c>
      <c r="J44" s="97" t="s">
        <v>524</v>
      </c>
      <c r="K44" s="97" t="s">
        <v>524</v>
      </c>
      <c r="L44" s="97" t="s">
        <v>524</v>
      </c>
      <c r="M44" s="97" t="s">
        <v>524</v>
      </c>
      <c r="N44" s="97" t="s">
        <v>524</v>
      </c>
      <c r="O44" s="110"/>
      <c r="P44" s="99"/>
      <c r="Q44" s="99"/>
      <c r="R44" s="99"/>
      <c r="S44" s="99"/>
      <c r="T44" s="99"/>
      <c r="U44" s="99"/>
      <c r="V44" s="99"/>
      <c r="W44" s="99"/>
      <c r="X44" s="99"/>
      <c r="Y44" s="99"/>
      <c r="Z44" s="99"/>
      <c r="AA44" s="99"/>
      <c r="AB44" s="99"/>
      <c r="AC44" s="99"/>
      <c r="AD44" s="99"/>
      <c r="AE44" s="99"/>
      <c r="AF44" s="99"/>
      <c r="AG44" s="99"/>
      <c r="AH44" s="99"/>
    </row>
    <row r="45" spans="5:34">
      <c r="E45" s="3" t="s">
        <v>613</v>
      </c>
      <c r="F45" s="3" t="s">
        <v>584</v>
      </c>
      <c r="G45" s="97" t="s">
        <v>524</v>
      </c>
      <c r="H45" s="97" t="s">
        <v>524</v>
      </c>
      <c r="I45" s="97" t="s">
        <v>524</v>
      </c>
      <c r="J45" s="97" t="s">
        <v>524</v>
      </c>
      <c r="K45" s="97" t="s">
        <v>524</v>
      </c>
      <c r="L45" s="97" t="s">
        <v>524</v>
      </c>
      <c r="M45" s="97" t="s">
        <v>524</v>
      </c>
      <c r="N45" s="97" t="s">
        <v>524</v>
      </c>
      <c r="O45" s="110"/>
      <c r="P45" s="99"/>
      <c r="Q45" s="99"/>
      <c r="R45" s="99"/>
      <c r="S45" s="99"/>
      <c r="T45" s="99"/>
      <c r="U45" s="99"/>
      <c r="V45" s="99"/>
      <c r="W45" s="99"/>
      <c r="X45" s="99"/>
      <c r="Y45" s="99"/>
      <c r="Z45" s="99"/>
      <c r="AA45" s="99"/>
      <c r="AB45" s="99"/>
      <c r="AC45" s="99"/>
      <c r="AD45" s="99"/>
      <c r="AE45" s="99"/>
      <c r="AF45" s="99"/>
      <c r="AG45" s="99"/>
      <c r="AH45" s="99"/>
    </row>
    <row r="46" spans="5:34">
      <c r="E46" s="3" t="s">
        <v>614</v>
      </c>
      <c r="F46" s="3" t="s">
        <v>584</v>
      </c>
      <c r="G46" s="97" t="s">
        <v>524</v>
      </c>
      <c r="H46" s="97" t="s">
        <v>524</v>
      </c>
      <c r="I46" s="97" t="s">
        <v>524</v>
      </c>
      <c r="J46" s="97" t="s">
        <v>524</v>
      </c>
      <c r="K46" s="97" t="s">
        <v>524</v>
      </c>
      <c r="L46" s="97" t="s">
        <v>524</v>
      </c>
      <c r="M46" s="97" t="s">
        <v>524</v>
      </c>
      <c r="N46" s="97" t="s">
        <v>524</v>
      </c>
      <c r="O46" s="110"/>
      <c r="P46" s="99"/>
      <c r="Q46" s="99"/>
      <c r="R46" s="99"/>
      <c r="S46" s="99"/>
      <c r="T46" s="99"/>
      <c r="U46" s="99"/>
      <c r="V46" s="99"/>
      <c r="W46" s="99"/>
      <c r="X46" s="99"/>
      <c r="Y46" s="99"/>
      <c r="Z46" s="99"/>
      <c r="AA46" s="99"/>
      <c r="AB46" s="99"/>
      <c r="AC46" s="99"/>
      <c r="AD46" s="99"/>
      <c r="AE46" s="99"/>
      <c r="AF46" s="99"/>
      <c r="AG46" s="99"/>
      <c r="AH46" s="99"/>
    </row>
    <row r="47" spans="5:34">
      <c r="E47" s="3" t="s">
        <v>615</v>
      </c>
      <c r="F47" s="3" t="s">
        <v>584</v>
      </c>
      <c r="G47" s="97" t="s">
        <v>524</v>
      </c>
      <c r="H47" s="97" t="s">
        <v>524</v>
      </c>
      <c r="I47" s="97" t="s">
        <v>524</v>
      </c>
      <c r="J47" s="97" t="s">
        <v>524</v>
      </c>
      <c r="K47" s="97" t="s">
        <v>524</v>
      </c>
      <c r="L47" s="97" t="s">
        <v>524</v>
      </c>
      <c r="M47" s="97" t="s">
        <v>524</v>
      </c>
      <c r="N47" s="97" t="s">
        <v>524</v>
      </c>
      <c r="O47" s="110"/>
      <c r="P47" s="99"/>
      <c r="Q47" s="99"/>
      <c r="R47" s="99"/>
      <c r="S47" s="99"/>
      <c r="T47" s="99"/>
      <c r="U47" s="99"/>
      <c r="V47" s="99"/>
      <c r="W47" s="99"/>
      <c r="X47" s="99"/>
      <c r="Y47" s="99"/>
      <c r="Z47" s="99"/>
      <c r="AA47" s="99"/>
      <c r="AB47" s="99"/>
      <c r="AC47" s="99"/>
      <c r="AD47" s="99"/>
      <c r="AE47" s="99"/>
      <c r="AF47" s="99"/>
      <c r="AG47" s="99"/>
      <c r="AH47" s="99"/>
    </row>
    <row r="48" spans="5:34">
      <c r="E48" s="3" t="s">
        <v>616</v>
      </c>
      <c r="F48" s="3" t="s">
        <v>584</v>
      </c>
      <c r="G48" s="97" t="s">
        <v>524</v>
      </c>
      <c r="H48" s="97" t="s">
        <v>524</v>
      </c>
      <c r="I48" s="97" t="s">
        <v>524</v>
      </c>
      <c r="J48" s="97" t="s">
        <v>524</v>
      </c>
      <c r="K48" s="97" t="s">
        <v>524</v>
      </c>
      <c r="L48" s="97" t="s">
        <v>524</v>
      </c>
      <c r="M48" s="97" t="s">
        <v>524</v>
      </c>
      <c r="N48" s="97" t="s">
        <v>524</v>
      </c>
      <c r="O48" s="110"/>
      <c r="P48" s="99"/>
      <c r="Q48" s="99"/>
      <c r="R48" s="99"/>
      <c r="S48" s="99"/>
      <c r="T48" s="99"/>
      <c r="U48" s="99"/>
      <c r="V48" s="99"/>
      <c r="W48" s="99"/>
      <c r="X48" s="99"/>
      <c r="Y48" s="99"/>
      <c r="Z48" s="99"/>
      <c r="AA48" s="99"/>
      <c r="AB48" s="99"/>
      <c r="AC48" s="99"/>
      <c r="AD48" s="99"/>
      <c r="AE48" s="99"/>
      <c r="AF48" s="99"/>
      <c r="AG48" s="99"/>
      <c r="AH48" s="99"/>
    </row>
    <row r="49" spans="3:34">
      <c r="E49" s="3" t="s">
        <v>617</v>
      </c>
      <c r="F49" s="3" t="s">
        <v>584</v>
      </c>
      <c r="G49" s="97" t="s">
        <v>524</v>
      </c>
      <c r="H49" s="97" t="s">
        <v>524</v>
      </c>
      <c r="I49" s="97" t="s">
        <v>524</v>
      </c>
      <c r="J49" s="97" t="s">
        <v>524</v>
      </c>
      <c r="K49" s="97" t="s">
        <v>524</v>
      </c>
      <c r="L49" s="97" t="s">
        <v>524</v>
      </c>
      <c r="M49" s="97" t="s">
        <v>524</v>
      </c>
      <c r="N49" s="97" t="s">
        <v>524</v>
      </c>
      <c r="O49" s="110"/>
      <c r="P49" s="99"/>
      <c r="Q49" s="99"/>
      <c r="R49" s="99"/>
      <c r="S49" s="99"/>
      <c r="T49" s="99"/>
      <c r="U49" s="99"/>
      <c r="V49" s="99"/>
      <c r="W49" s="99"/>
      <c r="X49" s="99"/>
      <c r="Y49" s="99"/>
      <c r="Z49" s="99"/>
      <c r="AA49" s="99"/>
      <c r="AB49" s="99"/>
      <c r="AC49" s="99"/>
      <c r="AD49" s="99"/>
      <c r="AE49" s="99"/>
      <c r="AF49" s="99"/>
      <c r="AG49" s="99"/>
      <c r="AH49" s="99"/>
    </row>
    <row r="50" spans="3:34">
      <c r="E50" s="3" t="s">
        <v>618</v>
      </c>
      <c r="F50" s="3" t="s">
        <v>584</v>
      </c>
      <c r="G50" s="97" t="s">
        <v>524</v>
      </c>
      <c r="H50" s="97" t="s">
        <v>524</v>
      </c>
      <c r="I50" s="97" t="s">
        <v>524</v>
      </c>
      <c r="J50" s="97" t="s">
        <v>524</v>
      </c>
      <c r="K50" s="97" t="s">
        <v>524</v>
      </c>
      <c r="L50" s="97" t="s">
        <v>524</v>
      </c>
      <c r="M50" s="97" t="s">
        <v>524</v>
      </c>
      <c r="N50" s="97" t="s">
        <v>524</v>
      </c>
      <c r="O50" s="110"/>
      <c r="P50" s="99"/>
      <c r="Q50" s="99"/>
      <c r="R50" s="99"/>
      <c r="S50" s="99"/>
      <c r="T50" s="99"/>
      <c r="U50" s="99"/>
      <c r="V50" s="99"/>
      <c r="W50" s="99"/>
      <c r="X50" s="99"/>
      <c r="Y50" s="99"/>
      <c r="Z50" s="99"/>
      <c r="AA50" s="99"/>
      <c r="AB50" s="99"/>
      <c r="AC50" s="99"/>
      <c r="AD50" s="99"/>
      <c r="AE50" s="99"/>
      <c r="AF50" s="99"/>
      <c r="AG50" s="99"/>
      <c r="AH50" s="99"/>
    </row>
    <row r="51" spans="3:34">
      <c r="E51" s="3" t="s">
        <v>619</v>
      </c>
      <c r="F51" s="3" t="s">
        <v>584</v>
      </c>
      <c r="G51" s="97" t="s">
        <v>524</v>
      </c>
      <c r="H51" s="97" t="s">
        <v>524</v>
      </c>
      <c r="I51" s="97" t="s">
        <v>524</v>
      </c>
      <c r="J51" s="97" t="s">
        <v>524</v>
      </c>
      <c r="K51" s="97" t="s">
        <v>524</v>
      </c>
      <c r="L51" s="97" t="s">
        <v>524</v>
      </c>
      <c r="M51" s="97" t="s">
        <v>524</v>
      </c>
      <c r="N51" s="97" t="s">
        <v>524</v>
      </c>
      <c r="O51" s="110"/>
      <c r="P51" s="99"/>
      <c r="Q51" s="99"/>
      <c r="R51" s="99"/>
      <c r="S51" s="99"/>
      <c r="T51" s="99"/>
      <c r="U51" s="99"/>
      <c r="V51" s="99"/>
      <c r="W51" s="99"/>
      <c r="X51" s="99"/>
      <c r="Y51" s="99"/>
      <c r="Z51" s="99"/>
      <c r="AA51" s="99"/>
      <c r="AB51" s="99"/>
      <c r="AC51" s="99"/>
      <c r="AD51" s="99"/>
      <c r="AE51" s="99"/>
      <c r="AF51" s="99"/>
      <c r="AG51" s="99"/>
      <c r="AH51" s="99"/>
    </row>
    <row r="52" spans="3:34">
      <c r="E52" s="3" t="s">
        <v>620</v>
      </c>
      <c r="F52" s="3" t="s">
        <v>584</v>
      </c>
      <c r="G52" s="97" t="s">
        <v>524</v>
      </c>
      <c r="H52" s="97" t="s">
        <v>524</v>
      </c>
      <c r="I52" s="97" t="s">
        <v>524</v>
      </c>
      <c r="J52" s="97" t="s">
        <v>524</v>
      </c>
      <c r="K52" s="97" t="s">
        <v>524</v>
      </c>
      <c r="L52" s="97" t="s">
        <v>524</v>
      </c>
      <c r="M52" s="97" t="s">
        <v>524</v>
      </c>
      <c r="N52" s="97" t="s">
        <v>524</v>
      </c>
      <c r="O52" s="110"/>
      <c r="P52" s="99"/>
      <c r="Q52" s="99"/>
      <c r="R52" s="99"/>
      <c r="S52" s="99"/>
      <c r="T52" s="99"/>
      <c r="U52" s="99"/>
      <c r="V52" s="99"/>
      <c r="W52" s="99"/>
      <c r="X52" s="99"/>
      <c r="Y52" s="99"/>
      <c r="Z52" s="99"/>
      <c r="AA52" s="99"/>
      <c r="AB52" s="99"/>
      <c r="AC52" s="99"/>
      <c r="AD52" s="99"/>
      <c r="AE52" s="99"/>
      <c r="AF52" s="99"/>
      <c r="AG52" s="99"/>
      <c r="AH52" s="99"/>
    </row>
    <row r="53" spans="3:34">
      <c r="E53" s="3" t="s">
        <v>621</v>
      </c>
      <c r="F53" s="3" t="s">
        <v>584</v>
      </c>
      <c r="G53" s="97" t="s">
        <v>524</v>
      </c>
      <c r="H53" s="97" t="s">
        <v>524</v>
      </c>
      <c r="I53" s="97" t="s">
        <v>524</v>
      </c>
      <c r="J53" s="97" t="s">
        <v>524</v>
      </c>
      <c r="K53" s="97" t="s">
        <v>524</v>
      </c>
      <c r="L53" s="97" t="s">
        <v>524</v>
      </c>
      <c r="M53" s="97" t="s">
        <v>524</v>
      </c>
      <c r="N53" s="97" t="s">
        <v>524</v>
      </c>
      <c r="O53" s="110"/>
      <c r="P53" s="99"/>
      <c r="Q53" s="99"/>
      <c r="R53" s="99"/>
      <c r="S53" s="99"/>
      <c r="T53" s="99"/>
      <c r="U53" s="99"/>
      <c r="V53" s="99"/>
      <c r="W53" s="99"/>
      <c r="X53" s="99"/>
      <c r="Y53" s="99"/>
      <c r="Z53" s="99"/>
      <c r="AA53" s="99"/>
      <c r="AB53" s="99"/>
      <c r="AC53" s="99"/>
      <c r="AD53" s="99"/>
      <c r="AE53" s="99"/>
      <c r="AF53" s="99"/>
      <c r="AG53" s="99"/>
      <c r="AH53" s="99"/>
    </row>
    <row r="54" spans="3:34">
      <c r="E54" s="3" t="s">
        <v>622</v>
      </c>
      <c r="F54" s="3" t="s">
        <v>584</v>
      </c>
      <c r="G54" s="97" t="s">
        <v>524</v>
      </c>
      <c r="H54" s="97" t="s">
        <v>524</v>
      </c>
      <c r="I54" s="97" t="s">
        <v>524</v>
      </c>
      <c r="J54" s="97" t="s">
        <v>524</v>
      </c>
      <c r="K54" s="97" t="s">
        <v>524</v>
      </c>
      <c r="L54" s="97" t="s">
        <v>524</v>
      </c>
      <c r="M54" s="97" t="s">
        <v>524</v>
      </c>
      <c r="N54" s="97" t="s">
        <v>524</v>
      </c>
      <c r="O54" s="110"/>
      <c r="P54" s="99"/>
      <c r="Q54" s="99"/>
      <c r="R54" s="99"/>
      <c r="S54" s="99"/>
      <c r="T54" s="99"/>
      <c r="U54" s="99"/>
      <c r="V54" s="99"/>
      <c r="W54" s="99"/>
      <c r="X54" s="99"/>
      <c r="Y54" s="99"/>
      <c r="Z54" s="99"/>
      <c r="AA54" s="99"/>
      <c r="AB54" s="99"/>
      <c r="AC54" s="99"/>
      <c r="AD54" s="99"/>
      <c r="AE54" s="99"/>
      <c r="AF54" s="99"/>
      <c r="AG54" s="99"/>
      <c r="AH54" s="99"/>
    </row>
    <row r="55" spans="3:34">
      <c r="E55" s="3" t="s">
        <v>623</v>
      </c>
      <c r="F55" s="3" t="s">
        <v>584</v>
      </c>
      <c r="G55" s="97" t="s">
        <v>524</v>
      </c>
      <c r="H55" s="97" t="s">
        <v>524</v>
      </c>
      <c r="I55" s="97" t="s">
        <v>524</v>
      </c>
      <c r="J55" s="97" t="s">
        <v>524</v>
      </c>
      <c r="K55" s="97" t="s">
        <v>524</v>
      </c>
      <c r="L55" s="97" t="s">
        <v>524</v>
      </c>
      <c r="M55" s="97" t="s">
        <v>524</v>
      </c>
      <c r="N55" s="97" t="s">
        <v>524</v>
      </c>
      <c r="O55" s="110"/>
      <c r="P55" s="99"/>
      <c r="Q55" s="99"/>
      <c r="R55" s="99"/>
      <c r="S55" s="99"/>
      <c r="T55" s="99"/>
      <c r="U55" s="99"/>
      <c r="V55" s="99"/>
      <c r="W55" s="99"/>
      <c r="X55" s="99"/>
      <c r="Y55" s="99"/>
      <c r="Z55" s="99"/>
      <c r="AA55" s="99"/>
      <c r="AB55" s="99"/>
      <c r="AC55" s="99"/>
      <c r="AD55" s="99"/>
      <c r="AE55" s="99"/>
      <c r="AF55" s="99"/>
      <c r="AG55" s="99"/>
      <c r="AH55" s="99"/>
    </row>
    <row r="56" spans="3:34">
      <c r="E56" s="3" t="s">
        <v>624</v>
      </c>
      <c r="F56" s="3" t="s">
        <v>584</v>
      </c>
      <c r="G56" s="97" t="s">
        <v>524</v>
      </c>
      <c r="H56" s="97" t="s">
        <v>524</v>
      </c>
      <c r="I56" s="97" t="s">
        <v>524</v>
      </c>
      <c r="J56" s="97" t="s">
        <v>524</v>
      </c>
      <c r="K56" s="97" t="s">
        <v>524</v>
      </c>
      <c r="L56" s="97" t="s">
        <v>524</v>
      </c>
      <c r="M56" s="97" t="s">
        <v>524</v>
      </c>
      <c r="N56" s="97" t="s">
        <v>524</v>
      </c>
      <c r="O56" s="110"/>
      <c r="P56" s="99"/>
      <c r="Q56" s="99"/>
      <c r="R56" s="99"/>
      <c r="S56" s="99"/>
      <c r="T56" s="99"/>
      <c r="U56" s="99"/>
      <c r="V56" s="99"/>
      <c r="W56" s="99"/>
      <c r="X56" s="99"/>
      <c r="Y56" s="99"/>
      <c r="Z56" s="99"/>
      <c r="AA56" s="99"/>
      <c r="AB56" s="99"/>
      <c r="AC56" s="99"/>
      <c r="AD56" s="99"/>
      <c r="AE56" s="99"/>
      <c r="AF56" s="99"/>
      <c r="AG56" s="99"/>
      <c r="AH56" s="99"/>
    </row>
    <row r="57" spans="3:34">
      <c r="E57" s="3" t="s">
        <v>625</v>
      </c>
      <c r="F57" s="3" t="s">
        <v>584</v>
      </c>
      <c r="G57" s="97" t="s">
        <v>524</v>
      </c>
      <c r="H57" s="97" t="s">
        <v>524</v>
      </c>
      <c r="I57" s="97" t="s">
        <v>524</v>
      </c>
      <c r="J57" s="97" t="s">
        <v>524</v>
      </c>
      <c r="K57" s="97" t="s">
        <v>524</v>
      </c>
      <c r="L57" s="97" t="s">
        <v>524</v>
      </c>
      <c r="M57" s="97" t="s">
        <v>524</v>
      </c>
      <c r="N57" s="97" t="s">
        <v>524</v>
      </c>
      <c r="O57" s="110"/>
      <c r="P57" s="99"/>
      <c r="Q57" s="99"/>
      <c r="R57" s="99"/>
      <c r="S57" s="99"/>
      <c r="T57" s="99"/>
      <c r="U57" s="99"/>
      <c r="V57" s="99"/>
      <c r="W57" s="99"/>
      <c r="X57" s="99"/>
      <c r="Y57" s="99"/>
      <c r="Z57" s="99"/>
      <c r="AA57" s="99"/>
      <c r="AB57" s="99"/>
      <c r="AC57" s="99"/>
      <c r="AD57" s="99"/>
      <c r="AE57" s="99"/>
      <c r="AF57" s="99"/>
      <c r="AG57" s="99"/>
      <c r="AH57" s="99"/>
    </row>
    <row r="58" spans="3:34">
      <c r="E58" s="3" t="s">
        <v>626</v>
      </c>
      <c r="F58" s="3" t="s">
        <v>584</v>
      </c>
      <c r="G58" s="97" t="s">
        <v>524</v>
      </c>
      <c r="H58" s="97" t="s">
        <v>524</v>
      </c>
      <c r="I58" s="97" t="s">
        <v>524</v>
      </c>
      <c r="J58" s="97" t="s">
        <v>524</v>
      </c>
      <c r="K58" s="97" t="s">
        <v>524</v>
      </c>
      <c r="L58" s="97" t="s">
        <v>524</v>
      </c>
      <c r="M58" s="97" t="s">
        <v>524</v>
      </c>
      <c r="N58" s="97" t="s">
        <v>524</v>
      </c>
      <c r="O58" s="110"/>
      <c r="P58" s="99"/>
      <c r="Q58" s="99"/>
      <c r="R58" s="99"/>
      <c r="S58" s="99"/>
      <c r="T58" s="99"/>
      <c r="U58" s="99"/>
      <c r="V58" s="99"/>
      <c r="W58" s="99"/>
      <c r="X58" s="99"/>
      <c r="Y58" s="99"/>
      <c r="Z58" s="99"/>
      <c r="AA58" s="99"/>
      <c r="AB58" s="99"/>
      <c r="AC58" s="99"/>
      <c r="AD58" s="99"/>
      <c r="AE58" s="99"/>
      <c r="AF58" s="99"/>
      <c r="AG58" s="99"/>
      <c r="AH58" s="99"/>
    </row>
    <row r="59" spans="3:34">
      <c r="E59" s="3" t="s">
        <v>627</v>
      </c>
      <c r="F59" s="3" t="s">
        <v>584</v>
      </c>
      <c r="G59" s="97" t="s">
        <v>524</v>
      </c>
      <c r="H59" s="97" t="s">
        <v>524</v>
      </c>
      <c r="I59" s="97" t="s">
        <v>524</v>
      </c>
      <c r="J59" s="97" t="s">
        <v>524</v>
      </c>
      <c r="K59" s="97" t="s">
        <v>524</v>
      </c>
      <c r="L59" s="97" t="s">
        <v>524</v>
      </c>
      <c r="M59" s="97" t="s">
        <v>524</v>
      </c>
      <c r="N59" s="97" t="s">
        <v>524</v>
      </c>
      <c r="O59" s="110"/>
      <c r="P59" s="99"/>
      <c r="Q59" s="99"/>
      <c r="R59" s="99"/>
      <c r="S59" s="99"/>
      <c r="T59" s="99"/>
      <c r="U59" s="99"/>
      <c r="V59" s="99"/>
      <c r="W59" s="99"/>
      <c r="X59" s="99"/>
      <c r="Y59" s="99"/>
      <c r="Z59" s="99"/>
      <c r="AA59" s="99"/>
      <c r="AB59" s="99"/>
      <c r="AC59" s="99"/>
      <c r="AD59" s="99"/>
      <c r="AE59" s="99"/>
      <c r="AF59" s="99"/>
      <c r="AG59" s="99"/>
      <c r="AH59" s="99"/>
    </row>
    <row r="60" spans="3:34">
      <c r="C60" s="3" t="s">
        <v>86</v>
      </c>
      <c r="D60" s="3" t="s">
        <v>94</v>
      </c>
      <c r="E60" s="3" t="s">
        <v>95</v>
      </c>
      <c r="F60" s="3" t="s">
        <v>628</v>
      </c>
      <c r="G60" s="97" t="s">
        <v>524</v>
      </c>
      <c r="H60" s="97" t="s">
        <v>524</v>
      </c>
      <c r="I60" s="97" t="s">
        <v>524</v>
      </c>
      <c r="J60" s="97" t="s">
        <v>524</v>
      </c>
      <c r="K60" s="97" t="s">
        <v>524</v>
      </c>
      <c r="L60" s="97" t="s">
        <v>524</v>
      </c>
      <c r="M60" s="97" t="s">
        <v>524</v>
      </c>
      <c r="N60" s="97" t="s">
        <v>524</v>
      </c>
      <c r="O60" s="110" t="s">
        <v>524</v>
      </c>
      <c r="P60" s="99"/>
      <c r="Q60" s="99"/>
      <c r="R60" s="99"/>
      <c r="S60" s="99"/>
      <c r="T60" s="99"/>
      <c r="U60" s="99"/>
      <c r="V60" s="99"/>
      <c r="W60" s="99"/>
      <c r="X60" s="99"/>
      <c r="Y60" s="99"/>
      <c r="Z60" s="99"/>
      <c r="AA60" s="99"/>
      <c r="AB60" s="99"/>
      <c r="AC60" s="99"/>
      <c r="AD60" s="99"/>
      <c r="AE60" s="99"/>
      <c r="AF60" s="99"/>
      <c r="AG60" s="99"/>
      <c r="AH60" s="99"/>
    </row>
    <row r="61" spans="3:34">
      <c r="C61" s="3" t="s">
        <v>86</v>
      </c>
      <c r="D61" s="3" t="s">
        <v>96</v>
      </c>
      <c r="E61" s="3" t="s">
        <v>97</v>
      </c>
      <c r="F61" s="3" t="s">
        <v>628</v>
      </c>
      <c r="G61" s="97" t="s">
        <v>524</v>
      </c>
      <c r="H61" s="97" t="s">
        <v>524</v>
      </c>
      <c r="I61" s="97" t="s">
        <v>524</v>
      </c>
      <c r="J61" s="97" t="s">
        <v>524</v>
      </c>
      <c r="K61" s="97" t="s">
        <v>524</v>
      </c>
      <c r="L61" s="97" t="s">
        <v>524</v>
      </c>
      <c r="M61" s="97" t="s">
        <v>524</v>
      </c>
      <c r="N61" s="97" t="s">
        <v>524</v>
      </c>
      <c r="O61" s="110">
        <v>173.37262343</v>
      </c>
      <c r="P61" s="99"/>
      <c r="Q61" s="99"/>
      <c r="R61" s="99"/>
      <c r="S61" s="99"/>
      <c r="T61" s="99"/>
      <c r="U61" s="99"/>
      <c r="V61" s="99"/>
      <c r="W61" s="99"/>
      <c r="X61" s="99"/>
      <c r="Y61" s="99"/>
      <c r="Z61" s="99"/>
      <c r="AA61" s="99"/>
      <c r="AB61" s="99"/>
      <c r="AC61" s="99"/>
      <c r="AD61" s="99"/>
      <c r="AE61" s="99"/>
      <c r="AF61" s="99"/>
      <c r="AG61" s="99"/>
      <c r="AH61" s="99"/>
    </row>
    <row r="62" spans="3:34">
      <c r="C62" s="3" t="s">
        <v>86</v>
      </c>
      <c r="D62" s="3" t="s">
        <v>98</v>
      </c>
      <c r="E62" s="3" t="s">
        <v>99</v>
      </c>
      <c r="F62" s="3" t="s">
        <v>628</v>
      </c>
      <c r="G62" s="97" t="s">
        <v>524</v>
      </c>
      <c r="H62" s="97" t="s">
        <v>524</v>
      </c>
      <c r="I62" s="97" t="s">
        <v>524</v>
      </c>
      <c r="J62" s="97" t="s">
        <v>524</v>
      </c>
      <c r="K62" s="97" t="s">
        <v>524</v>
      </c>
      <c r="L62" s="97" t="s">
        <v>524</v>
      </c>
      <c r="M62" s="97" t="s">
        <v>524</v>
      </c>
      <c r="N62" s="97" t="s">
        <v>524</v>
      </c>
      <c r="O62" s="110">
        <v>97.414810697999997</v>
      </c>
      <c r="P62" s="99"/>
      <c r="Q62" s="99"/>
      <c r="R62" s="99"/>
      <c r="S62" s="99"/>
      <c r="T62" s="99"/>
      <c r="U62" s="99"/>
      <c r="V62" s="99"/>
      <c r="W62" s="99"/>
      <c r="X62" s="99"/>
      <c r="Y62" s="99"/>
      <c r="Z62" s="99"/>
      <c r="AA62" s="99"/>
      <c r="AB62" s="99"/>
      <c r="AC62" s="99"/>
      <c r="AD62" s="99"/>
      <c r="AE62" s="99"/>
      <c r="AF62" s="99"/>
      <c r="AG62" s="99"/>
      <c r="AH62" s="99"/>
    </row>
    <row r="63" spans="3:34">
      <c r="C63" s="3" t="s">
        <v>86</v>
      </c>
      <c r="D63" s="3" t="s">
        <v>100</v>
      </c>
      <c r="E63" s="3" t="s">
        <v>101</v>
      </c>
      <c r="F63" s="3" t="s">
        <v>628</v>
      </c>
      <c r="G63" s="97" t="s">
        <v>524</v>
      </c>
      <c r="H63" s="97" t="s">
        <v>524</v>
      </c>
      <c r="I63" s="97" t="s">
        <v>524</v>
      </c>
      <c r="J63" s="97" t="s">
        <v>524</v>
      </c>
      <c r="K63" s="97" t="s">
        <v>524</v>
      </c>
      <c r="L63" s="97" t="s">
        <v>524</v>
      </c>
      <c r="M63" s="97" t="s">
        <v>524</v>
      </c>
      <c r="N63" s="97" t="s">
        <v>524</v>
      </c>
      <c r="O63" s="110">
        <v>120</v>
      </c>
      <c r="P63" s="99"/>
      <c r="Q63" s="99"/>
      <c r="R63" s="99"/>
      <c r="S63" s="99"/>
      <c r="T63" s="99"/>
      <c r="U63" s="99"/>
      <c r="V63" s="99"/>
      <c r="W63" s="99"/>
      <c r="X63" s="99"/>
      <c r="Y63" s="99"/>
      <c r="Z63" s="99"/>
      <c r="AA63" s="99"/>
      <c r="AB63" s="99"/>
      <c r="AC63" s="99"/>
      <c r="AD63" s="99"/>
      <c r="AE63" s="99"/>
      <c r="AF63" s="99"/>
      <c r="AG63" s="99"/>
      <c r="AH63" s="99"/>
    </row>
    <row r="64" spans="3:34">
      <c r="C64" s="3" t="s">
        <v>86</v>
      </c>
      <c r="D64" s="3" t="s">
        <v>102</v>
      </c>
      <c r="E64" s="3" t="s">
        <v>103</v>
      </c>
      <c r="F64" s="3" t="s">
        <v>628</v>
      </c>
      <c r="G64" s="97" t="s">
        <v>524</v>
      </c>
      <c r="H64" s="97" t="s">
        <v>524</v>
      </c>
      <c r="I64" s="97" t="s">
        <v>524</v>
      </c>
      <c r="J64" s="97" t="s">
        <v>524</v>
      </c>
      <c r="K64" s="97" t="s">
        <v>524</v>
      </c>
      <c r="L64" s="97" t="s">
        <v>524</v>
      </c>
      <c r="M64" s="97" t="s">
        <v>524</v>
      </c>
      <c r="N64" s="97" t="s">
        <v>524</v>
      </c>
      <c r="O64" s="110">
        <v>183</v>
      </c>
      <c r="P64" s="99"/>
      <c r="Q64" s="99"/>
      <c r="R64" s="99"/>
      <c r="S64" s="99"/>
      <c r="T64" s="99"/>
      <c r="U64" s="99"/>
      <c r="V64" s="99"/>
      <c r="W64" s="99"/>
      <c r="X64" s="99"/>
      <c r="Y64" s="99"/>
      <c r="Z64" s="99"/>
      <c r="AA64" s="99"/>
      <c r="AB64" s="99"/>
      <c r="AC64" s="99"/>
      <c r="AD64" s="99"/>
      <c r="AE64" s="99"/>
      <c r="AF64" s="99"/>
      <c r="AG64" s="99"/>
      <c r="AH64" s="99"/>
    </row>
    <row r="65" spans="3:34">
      <c r="C65" s="3" t="s">
        <v>86</v>
      </c>
      <c r="D65" s="3" t="s">
        <v>104</v>
      </c>
      <c r="E65" s="3" t="s">
        <v>105</v>
      </c>
      <c r="F65" s="3" t="s">
        <v>628</v>
      </c>
      <c r="G65" s="97" t="s">
        <v>524</v>
      </c>
      <c r="H65" s="97" t="s">
        <v>524</v>
      </c>
      <c r="I65" s="97" t="s">
        <v>524</v>
      </c>
      <c r="J65" s="97" t="s">
        <v>524</v>
      </c>
      <c r="K65" s="97" t="s">
        <v>524</v>
      </c>
      <c r="L65" s="97" t="s">
        <v>524</v>
      </c>
      <c r="M65" s="97" t="s">
        <v>524</v>
      </c>
      <c r="N65" s="97" t="s">
        <v>524</v>
      </c>
      <c r="O65" s="110">
        <v>299</v>
      </c>
      <c r="P65" s="99"/>
      <c r="Q65" s="99"/>
      <c r="R65" s="99"/>
      <c r="S65" s="99"/>
      <c r="T65" s="99"/>
      <c r="U65" s="99"/>
      <c r="V65" s="99"/>
      <c r="W65" s="99"/>
      <c r="X65" s="99"/>
      <c r="Y65" s="99"/>
      <c r="Z65" s="99"/>
      <c r="AA65" s="99"/>
      <c r="AB65" s="99"/>
      <c r="AC65" s="99"/>
      <c r="AD65" s="99"/>
      <c r="AE65" s="99"/>
      <c r="AF65" s="99"/>
      <c r="AG65" s="99"/>
      <c r="AH65" s="99"/>
    </row>
    <row r="66" spans="3:34">
      <c r="C66" s="3" t="s">
        <v>86</v>
      </c>
      <c r="D66" s="3" t="s">
        <v>106</v>
      </c>
      <c r="E66" s="3" t="s">
        <v>107</v>
      </c>
      <c r="F66" s="3" t="s">
        <v>628</v>
      </c>
      <c r="G66" s="97" t="s">
        <v>524</v>
      </c>
      <c r="H66" s="97" t="s">
        <v>524</v>
      </c>
      <c r="I66" s="97" t="s">
        <v>524</v>
      </c>
      <c r="J66" s="97" t="s">
        <v>524</v>
      </c>
      <c r="K66" s="97" t="s">
        <v>524</v>
      </c>
      <c r="L66" s="97" t="s">
        <v>524</v>
      </c>
      <c r="M66" s="97" t="s">
        <v>524</v>
      </c>
      <c r="N66" s="97" t="s">
        <v>524</v>
      </c>
      <c r="O66" s="110">
        <v>214</v>
      </c>
      <c r="P66" s="99"/>
      <c r="Q66" s="99"/>
      <c r="R66" s="99"/>
      <c r="S66" s="99"/>
      <c r="T66" s="99"/>
      <c r="U66" s="99"/>
      <c r="V66" s="99"/>
      <c r="W66" s="99"/>
      <c r="X66" s="99"/>
      <c r="Y66" s="99"/>
      <c r="Z66" s="99"/>
      <c r="AA66" s="99"/>
      <c r="AB66" s="99"/>
      <c r="AC66" s="99"/>
      <c r="AD66" s="99"/>
      <c r="AE66" s="99"/>
      <c r="AF66" s="99"/>
      <c r="AG66" s="99"/>
      <c r="AH66" s="99"/>
    </row>
    <row r="67" spans="3:34">
      <c r="C67" s="3" t="s">
        <v>86</v>
      </c>
      <c r="D67" s="3" t="s">
        <v>108</v>
      </c>
      <c r="E67" s="3" t="s">
        <v>109</v>
      </c>
      <c r="F67" s="3" t="s">
        <v>628</v>
      </c>
      <c r="G67" s="97" t="s">
        <v>524</v>
      </c>
      <c r="H67" s="97" t="s">
        <v>524</v>
      </c>
      <c r="I67" s="97" t="s">
        <v>524</v>
      </c>
      <c r="J67" s="97" t="s">
        <v>524</v>
      </c>
      <c r="K67" s="97" t="s">
        <v>524</v>
      </c>
      <c r="L67" s="97" t="s">
        <v>524</v>
      </c>
      <c r="M67" s="97" t="s">
        <v>524</v>
      </c>
      <c r="N67" s="97" t="s">
        <v>524</v>
      </c>
      <c r="O67" s="110">
        <v>385</v>
      </c>
      <c r="P67" s="99"/>
      <c r="Q67" s="99"/>
      <c r="R67" s="99"/>
      <c r="S67" s="99"/>
      <c r="T67" s="99"/>
      <c r="U67" s="99"/>
      <c r="V67" s="99"/>
      <c r="W67" s="99"/>
      <c r="X67" s="99"/>
      <c r="Y67" s="99"/>
      <c r="Z67" s="99"/>
      <c r="AA67" s="99"/>
      <c r="AB67" s="99"/>
      <c r="AC67" s="99"/>
      <c r="AD67" s="99"/>
      <c r="AE67" s="99"/>
      <c r="AF67" s="99"/>
      <c r="AG67" s="99"/>
      <c r="AH67" s="99"/>
    </row>
    <row r="68" spans="3:34">
      <c r="C68" s="3" t="s">
        <v>86</v>
      </c>
      <c r="D68" s="3" t="s">
        <v>110</v>
      </c>
      <c r="E68" s="3" t="s">
        <v>111</v>
      </c>
      <c r="F68" s="3" t="s">
        <v>628</v>
      </c>
      <c r="G68" s="97" t="s">
        <v>524</v>
      </c>
      <c r="H68" s="97" t="s">
        <v>524</v>
      </c>
      <c r="I68" s="97" t="s">
        <v>524</v>
      </c>
      <c r="J68" s="97" t="s">
        <v>524</v>
      </c>
      <c r="K68" s="97" t="s">
        <v>524</v>
      </c>
      <c r="L68" s="97" t="s">
        <v>524</v>
      </c>
      <c r="M68" s="97" t="s">
        <v>524</v>
      </c>
      <c r="N68" s="97" t="s">
        <v>524</v>
      </c>
      <c r="O68" s="110">
        <v>538</v>
      </c>
      <c r="P68" s="99"/>
      <c r="Q68" s="99"/>
      <c r="R68" s="99"/>
      <c r="S68" s="99"/>
      <c r="T68" s="99"/>
      <c r="U68" s="99"/>
      <c r="V68" s="99"/>
      <c r="W68" s="99"/>
      <c r="X68" s="99"/>
      <c r="Y68" s="99"/>
      <c r="Z68" s="99"/>
      <c r="AA68" s="99"/>
      <c r="AB68" s="99"/>
      <c r="AC68" s="99"/>
      <c r="AD68" s="99"/>
      <c r="AE68" s="99"/>
      <c r="AF68" s="99"/>
      <c r="AG68" s="99"/>
      <c r="AH68" s="99"/>
    </row>
    <row r="69" spans="3:34">
      <c r="C69" s="3" t="s">
        <v>86</v>
      </c>
      <c r="D69" s="3" t="s">
        <v>112</v>
      </c>
      <c r="E69" s="3" t="s">
        <v>113</v>
      </c>
      <c r="F69" s="3" t="s">
        <v>628</v>
      </c>
      <c r="G69" s="97" t="s">
        <v>524</v>
      </c>
      <c r="H69" s="97" t="s">
        <v>524</v>
      </c>
      <c r="I69" s="97" t="s">
        <v>524</v>
      </c>
      <c r="J69" s="97" t="s">
        <v>524</v>
      </c>
      <c r="K69" s="97" t="s">
        <v>524</v>
      </c>
      <c r="L69" s="97" t="s">
        <v>524</v>
      </c>
      <c r="M69" s="97" t="s">
        <v>524</v>
      </c>
      <c r="N69" s="97" t="s">
        <v>524</v>
      </c>
      <c r="O69" s="110">
        <v>644</v>
      </c>
      <c r="P69" s="99"/>
      <c r="Q69" s="99"/>
      <c r="R69" s="99"/>
      <c r="S69" s="99"/>
      <c r="T69" s="99"/>
      <c r="U69" s="99"/>
      <c r="V69" s="99"/>
      <c r="W69" s="99"/>
      <c r="X69" s="99"/>
      <c r="Y69" s="99"/>
      <c r="Z69" s="99"/>
      <c r="AA69" s="99"/>
      <c r="AB69" s="99"/>
      <c r="AC69" s="99"/>
      <c r="AD69" s="99"/>
      <c r="AE69" s="99"/>
      <c r="AF69" s="99"/>
      <c r="AG69" s="99"/>
      <c r="AH69" s="99"/>
    </row>
    <row r="70" spans="3:34">
      <c r="C70" s="3" t="s">
        <v>86</v>
      </c>
      <c r="D70" s="3" t="s">
        <v>114</v>
      </c>
      <c r="E70" s="3" t="s">
        <v>115</v>
      </c>
      <c r="F70" s="3" t="s">
        <v>628</v>
      </c>
      <c r="G70" s="97" t="s">
        <v>524</v>
      </c>
      <c r="H70" s="97" t="s">
        <v>524</v>
      </c>
      <c r="I70" s="97" t="s">
        <v>524</v>
      </c>
      <c r="J70" s="97" t="s">
        <v>524</v>
      </c>
      <c r="K70" s="97" t="s">
        <v>524</v>
      </c>
      <c r="L70" s="97" t="s">
        <v>524</v>
      </c>
      <c r="M70" s="97" t="s">
        <v>524</v>
      </c>
      <c r="N70" s="97" t="s">
        <v>524</v>
      </c>
      <c r="O70" s="110">
        <v>338.99032199999999</v>
      </c>
      <c r="P70" s="99"/>
      <c r="Q70" s="99"/>
      <c r="R70" s="99"/>
      <c r="S70" s="99"/>
      <c r="T70" s="99"/>
      <c r="U70" s="99"/>
      <c r="V70" s="99"/>
      <c r="W70" s="99"/>
      <c r="X70" s="99"/>
      <c r="Y70" s="99"/>
      <c r="Z70" s="99"/>
      <c r="AA70" s="99"/>
      <c r="AB70" s="99"/>
      <c r="AC70" s="99"/>
      <c r="AD70" s="99"/>
      <c r="AE70" s="99"/>
      <c r="AF70" s="99"/>
      <c r="AG70" s="99"/>
      <c r="AH70" s="99"/>
    </row>
    <row r="71" spans="3:34">
      <c r="C71" s="3" t="s">
        <v>86</v>
      </c>
      <c r="D71" s="3" t="s">
        <v>116</v>
      </c>
      <c r="E71" s="3" t="s">
        <v>117</v>
      </c>
      <c r="F71" s="3" t="s">
        <v>628</v>
      </c>
      <c r="G71" s="97" t="s">
        <v>524</v>
      </c>
      <c r="H71" s="97" t="s">
        <v>524</v>
      </c>
      <c r="I71" s="97" t="s">
        <v>524</v>
      </c>
      <c r="J71" s="97" t="s">
        <v>524</v>
      </c>
      <c r="K71" s="97" t="s">
        <v>524</v>
      </c>
      <c r="L71" s="97" t="s">
        <v>524</v>
      </c>
      <c r="M71" s="97" t="s">
        <v>524</v>
      </c>
      <c r="N71" s="97" t="s">
        <v>524</v>
      </c>
      <c r="O71" s="110">
        <v>170</v>
      </c>
      <c r="P71" s="99"/>
      <c r="Q71" s="99"/>
      <c r="R71" s="99"/>
      <c r="S71" s="99"/>
      <c r="T71" s="99"/>
      <c r="U71" s="99"/>
      <c r="V71" s="99"/>
      <c r="W71" s="99"/>
      <c r="X71" s="99"/>
      <c r="Y71" s="99"/>
      <c r="Z71" s="99"/>
      <c r="AA71" s="99"/>
      <c r="AB71" s="99"/>
      <c r="AC71" s="99"/>
      <c r="AD71" s="99"/>
      <c r="AE71" s="99"/>
      <c r="AF71" s="99"/>
      <c r="AG71" s="99"/>
      <c r="AH71" s="99"/>
    </row>
    <row r="72" spans="3:34">
      <c r="C72" s="3" t="s">
        <v>86</v>
      </c>
      <c r="D72" s="3" t="s">
        <v>118</v>
      </c>
      <c r="E72" s="3" t="s">
        <v>119</v>
      </c>
      <c r="F72" s="3" t="s">
        <v>628</v>
      </c>
      <c r="G72" s="97" t="s">
        <v>524</v>
      </c>
      <c r="H72" s="97" t="s">
        <v>524</v>
      </c>
      <c r="I72" s="97" t="s">
        <v>524</v>
      </c>
      <c r="J72" s="97" t="s">
        <v>524</v>
      </c>
      <c r="K72" s="97" t="s">
        <v>524</v>
      </c>
      <c r="L72" s="97" t="s">
        <v>524</v>
      </c>
      <c r="M72" s="97" t="s">
        <v>524</v>
      </c>
      <c r="N72" s="97" t="s">
        <v>524</v>
      </c>
      <c r="O72" s="110">
        <v>219</v>
      </c>
      <c r="P72" s="99"/>
      <c r="Q72" s="99"/>
      <c r="R72" s="99"/>
      <c r="S72" s="99"/>
      <c r="T72" s="99"/>
      <c r="U72" s="99"/>
      <c r="V72" s="99"/>
      <c r="W72" s="99"/>
      <c r="X72" s="99"/>
      <c r="Y72" s="99"/>
      <c r="Z72" s="99"/>
      <c r="AA72" s="99"/>
      <c r="AB72" s="99"/>
      <c r="AC72" s="99"/>
      <c r="AD72" s="99"/>
      <c r="AE72" s="99"/>
      <c r="AF72" s="99"/>
      <c r="AG72" s="99"/>
      <c r="AH72" s="99"/>
    </row>
    <row r="73" spans="3:34">
      <c r="C73" s="3" t="s">
        <v>86</v>
      </c>
      <c r="D73" s="3" t="s">
        <v>120</v>
      </c>
      <c r="E73" s="3" t="s">
        <v>121</v>
      </c>
      <c r="F73" s="3" t="s">
        <v>628</v>
      </c>
      <c r="G73" s="97" t="s">
        <v>524</v>
      </c>
      <c r="H73" s="97" t="s">
        <v>524</v>
      </c>
      <c r="I73" s="97" t="s">
        <v>524</v>
      </c>
      <c r="J73" s="97" t="s">
        <v>524</v>
      </c>
      <c r="K73" s="97" t="s">
        <v>524</v>
      </c>
      <c r="L73" s="97" t="s">
        <v>524</v>
      </c>
      <c r="M73" s="97" t="s">
        <v>524</v>
      </c>
      <c r="N73" s="97" t="s">
        <v>524</v>
      </c>
      <c r="O73" s="110" t="s">
        <v>524</v>
      </c>
      <c r="P73" s="99"/>
      <c r="Q73" s="99"/>
      <c r="R73" s="99"/>
      <c r="S73" s="99"/>
      <c r="T73" s="99"/>
      <c r="U73" s="99"/>
      <c r="V73" s="99"/>
      <c r="W73" s="99"/>
      <c r="X73" s="99"/>
      <c r="Y73" s="99"/>
      <c r="Z73" s="99"/>
      <c r="AA73" s="99"/>
      <c r="AB73" s="99"/>
      <c r="AC73" s="99"/>
      <c r="AD73" s="99"/>
      <c r="AE73" s="99"/>
      <c r="AF73" s="99"/>
      <c r="AG73" s="99"/>
      <c r="AH73" s="99"/>
    </row>
    <row r="74" spans="3:34">
      <c r="C74" s="3" t="s">
        <v>86</v>
      </c>
      <c r="D74" s="3" t="s">
        <v>122</v>
      </c>
      <c r="E74" s="3" t="s">
        <v>123</v>
      </c>
      <c r="F74" s="3" t="s">
        <v>628</v>
      </c>
      <c r="G74" s="97" t="s">
        <v>524</v>
      </c>
      <c r="H74" s="97" t="s">
        <v>524</v>
      </c>
      <c r="I74" s="97" t="s">
        <v>524</v>
      </c>
      <c r="J74" s="97" t="s">
        <v>524</v>
      </c>
      <c r="K74" s="97" t="s">
        <v>524</v>
      </c>
      <c r="L74" s="97" t="s">
        <v>524</v>
      </c>
      <c r="M74" s="97" t="s">
        <v>524</v>
      </c>
      <c r="N74" s="97" t="s">
        <v>524</v>
      </c>
      <c r="O74" s="110">
        <v>134</v>
      </c>
      <c r="P74" s="99"/>
      <c r="Q74" s="99"/>
      <c r="R74" s="99"/>
      <c r="S74" s="99"/>
      <c r="T74" s="99"/>
      <c r="U74" s="99"/>
      <c r="V74" s="99"/>
      <c r="W74" s="99"/>
      <c r="X74" s="99"/>
      <c r="Y74" s="99"/>
      <c r="Z74" s="99"/>
      <c r="AA74" s="99"/>
      <c r="AB74" s="99"/>
      <c r="AC74" s="99"/>
      <c r="AD74" s="99"/>
      <c r="AE74" s="99"/>
      <c r="AF74" s="99"/>
      <c r="AG74" s="99"/>
      <c r="AH74" s="99"/>
    </row>
    <row r="75" spans="3:34">
      <c r="C75" s="3" t="s">
        <v>86</v>
      </c>
      <c r="D75" s="3" t="s">
        <v>124</v>
      </c>
      <c r="E75" s="3" t="s">
        <v>125</v>
      </c>
      <c r="F75" s="3" t="s">
        <v>628</v>
      </c>
      <c r="G75" s="97" t="s">
        <v>524</v>
      </c>
      <c r="H75" s="97" t="s">
        <v>524</v>
      </c>
      <c r="I75" s="97" t="s">
        <v>524</v>
      </c>
      <c r="J75" s="97" t="s">
        <v>524</v>
      </c>
      <c r="K75" s="97" t="s">
        <v>524</v>
      </c>
      <c r="L75" s="97" t="s">
        <v>524</v>
      </c>
      <c r="M75" s="97" t="s">
        <v>524</v>
      </c>
      <c r="N75" s="97" t="s">
        <v>524</v>
      </c>
      <c r="O75" s="110" t="s">
        <v>524</v>
      </c>
      <c r="P75" s="99"/>
      <c r="Q75" s="99"/>
      <c r="R75" s="99"/>
      <c r="S75" s="99"/>
      <c r="T75" s="99"/>
      <c r="U75" s="99"/>
      <c r="V75" s="99"/>
      <c r="W75" s="99"/>
      <c r="X75" s="99"/>
      <c r="Y75" s="99"/>
      <c r="Z75" s="99"/>
      <c r="AA75" s="99"/>
      <c r="AB75" s="99"/>
      <c r="AC75" s="99"/>
      <c r="AD75" s="99"/>
      <c r="AE75" s="99"/>
      <c r="AF75" s="99"/>
      <c r="AG75" s="99"/>
      <c r="AH75" s="99"/>
    </row>
    <row r="76" spans="3:34">
      <c r="C76" s="3" t="s">
        <v>86</v>
      </c>
      <c r="D76" s="3" t="s">
        <v>126</v>
      </c>
      <c r="E76" s="3" t="s">
        <v>127</v>
      </c>
      <c r="F76" s="3" t="s">
        <v>628</v>
      </c>
      <c r="G76" s="97" t="s">
        <v>524</v>
      </c>
      <c r="H76" s="97" t="s">
        <v>524</v>
      </c>
      <c r="I76" s="97" t="s">
        <v>524</v>
      </c>
      <c r="J76" s="97" t="s">
        <v>524</v>
      </c>
      <c r="K76" s="97" t="s">
        <v>524</v>
      </c>
      <c r="L76" s="97" t="s">
        <v>524</v>
      </c>
      <c r="M76" s="97" t="s">
        <v>524</v>
      </c>
      <c r="N76" s="97" t="s">
        <v>524</v>
      </c>
      <c r="O76" s="110">
        <v>137</v>
      </c>
      <c r="P76" s="99"/>
      <c r="Q76" s="99"/>
      <c r="R76" s="99"/>
      <c r="S76" s="99"/>
      <c r="T76" s="99"/>
      <c r="U76" s="99"/>
      <c r="V76" s="99"/>
      <c r="W76" s="99"/>
      <c r="X76" s="99"/>
      <c r="Y76" s="99"/>
      <c r="Z76" s="99"/>
      <c r="AA76" s="99"/>
      <c r="AB76" s="99"/>
      <c r="AC76" s="99"/>
      <c r="AD76" s="99"/>
      <c r="AE76" s="99"/>
      <c r="AF76" s="99"/>
      <c r="AG76" s="99"/>
      <c r="AH76" s="99"/>
    </row>
    <row r="77" spans="3:34">
      <c r="C77" s="3" t="s">
        <v>86</v>
      </c>
      <c r="D77" s="3" t="s">
        <v>128</v>
      </c>
      <c r="E77" s="3" t="s">
        <v>129</v>
      </c>
      <c r="F77" s="3" t="s">
        <v>628</v>
      </c>
      <c r="G77" s="97" t="s">
        <v>524</v>
      </c>
      <c r="H77" s="97" t="s">
        <v>524</v>
      </c>
      <c r="I77" s="97" t="s">
        <v>524</v>
      </c>
      <c r="J77" s="97" t="s">
        <v>524</v>
      </c>
      <c r="K77" s="97" t="s">
        <v>524</v>
      </c>
      <c r="L77" s="97" t="s">
        <v>524</v>
      </c>
      <c r="M77" s="97" t="s">
        <v>524</v>
      </c>
      <c r="N77" s="97" t="s">
        <v>524</v>
      </c>
      <c r="O77" s="110">
        <v>627.94500000000005</v>
      </c>
      <c r="P77" s="99"/>
      <c r="Q77" s="99"/>
      <c r="R77" s="99"/>
      <c r="S77" s="99"/>
      <c r="T77" s="99"/>
      <c r="U77" s="99"/>
      <c r="V77" s="99"/>
      <c r="W77" s="99"/>
      <c r="X77" s="99"/>
      <c r="Y77" s="99"/>
      <c r="Z77" s="99"/>
      <c r="AA77" s="99"/>
      <c r="AB77" s="99"/>
      <c r="AC77" s="99"/>
      <c r="AD77" s="99"/>
      <c r="AE77" s="99"/>
      <c r="AF77" s="99"/>
      <c r="AG77" s="99"/>
      <c r="AH77" s="99"/>
    </row>
    <row r="78" spans="3:34">
      <c r="C78" s="3" t="s">
        <v>86</v>
      </c>
      <c r="D78" s="3" t="s">
        <v>130</v>
      </c>
      <c r="E78" s="3" t="s">
        <v>131</v>
      </c>
      <c r="F78" s="3" t="s">
        <v>628</v>
      </c>
      <c r="G78" s="97" t="s">
        <v>524</v>
      </c>
      <c r="H78" s="97" t="s">
        <v>524</v>
      </c>
      <c r="I78" s="97" t="s">
        <v>524</v>
      </c>
      <c r="J78" s="97" t="s">
        <v>524</v>
      </c>
      <c r="K78" s="97" t="s">
        <v>524</v>
      </c>
      <c r="L78" s="97" t="s">
        <v>524</v>
      </c>
      <c r="M78" s="97" t="s">
        <v>524</v>
      </c>
      <c r="N78" s="97" t="s">
        <v>524</v>
      </c>
      <c r="O78" s="110" t="s">
        <v>524</v>
      </c>
      <c r="P78" s="99"/>
      <c r="Q78" s="99"/>
      <c r="R78" s="99"/>
      <c r="S78" s="99"/>
      <c r="T78" s="99"/>
      <c r="U78" s="99"/>
      <c r="V78" s="99"/>
      <c r="W78" s="99"/>
      <c r="X78" s="99"/>
      <c r="Y78" s="99"/>
      <c r="Z78" s="99"/>
      <c r="AA78" s="99"/>
      <c r="AB78" s="99"/>
      <c r="AC78" s="99"/>
      <c r="AD78" s="99"/>
      <c r="AE78" s="99"/>
      <c r="AF78" s="99"/>
      <c r="AG78" s="99"/>
      <c r="AH78" s="99"/>
    </row>
    <row r="79" spans="3:34">
      <c r="C79" s="3" t="s">
        <v>86</v>
      </c>
      <c r="D79" s="3" t="s">
        <v>132</v>
      </c>
      <c r="E79" s="3" t="s">
        <v>133</v>
      </c>
      <c r="F79" s="3" t="s">
        <v>628</v>
      </c>
      <c r="G79" s="97" t="s">
        <v>524</v>
      </c>
      <c r="H79" s="97" t="s">
        <v>524</v>
      </c>
      <c r="I79" s="97" t="s">
        <v>524</v>
      </c>
      <c r="J79" s="97" t="s">
        <v>524</v>
      </c>
      <c r="K79" s="97" t="s">
        <v>524</v>
      </c>
      <c r="L79" s="97" t="s">
        <v>524</v>
      </c>
      <c r="M79" s="97" t="s">
        <v>524</v>
      </c>
      <c r="N79" s="97" t="s">
        <v>524</v>
      </c>
      <c r="O79" s="110">
        <v>170</v>
      </c>
      <c r="P79" s="99"/>
      <c r="Q79" s="99"/>
      <c r="R79" s="99"/>
      <c r="S79" s="99"/>
      <c r="T79" s="99"/>
      <c r="U79" s="99"/>
      <c r="V79" s="99"/>
      <c r="W79" s="99"/>
      <c r="X79" s="99"/>
      <c r="Y79" s="99"/>
      <c r="Z79" s="99"/>
      <c r="AA79" s="99"/>
      <c r="AB79" s="99"/>
      <c r="AC79" s="99"/>
      <c r="AD79" s="99"/>
      <c r="AE79" s="99"/>
      <c r="AF79" s="99"/>
      <c r="AG79" s="99"/>
      <c r="AH79" s="99"/>
    </row>
    <row r="80" spans="3:34">
      <c r="C80" s="3" t="s">
        <v>86</v>
      </c>
      <c r="D80" s="3" t="s">
        <v>134</v>
      </c>
      <c r="E80" s="3" t="s">
        <v>135</v>
      </c>
      <c r="F80" s="3" t="s">
        <v>628</v>
      </c>
      <c r="G80" s="97" t="s">
        <v>524</v>
      </c>
      <c r="H80" s="97" t="s">
        <v>524</v>
      </c>
      <c r="I80" s="97" t="s">
        <v>524</v>
      </c>
      <c r="J80" s="97" t="s">
        <v>524</v>
      </c>
      <c r="K80" s="97" t="s">
        <v>524</v>
      </c>
      <c r="L80" s="97" t="s">
        <v>524</v>
      </c>
      <c r="M80" s="97" t="s">
        <v>524</v>
      </c>
      <c r="N80" s="97" t="s">
        <v>524</v>
      </c>
      <c r="O80" s="110">
        <v>141</v>
      </c>
      <c r="P80" s="99"/>
      <c r="Q80" s="99"/>
      <c r="R80" s="99"/>
      <c r="S80" s="99"/>
      <c r="T80" s="99"/>
      <c r="U80" s="99"/>
      <c r="V80" s="99"/>
      <c r="W80" s="99"/>
      <c r="X80" s="99"/>
      <c r="Y80" s="99"/>
      <c r="Z80" s="99"/>
      <c r="AA80" s="99"/>
      <c r="AB80" s="99"/>
      <c r="AC80" s="99"/>
      <c r="AD80" s="99"/>
      <c r="AE80" s="99"/>
      <c r="AF80" s="99"/>
      <c r="AG80" s="99"/>
      <c r="AH80" s="99"/>
    </row>
    <row r="81" spans="3:34">
      <c r="C81" s="3" t="s">
        <v>86</v>
      </c>
      <c r="D81" s="3" t="s">
        <v>136</v>
      </c>
      <c r="E81" s="3" t="s">
        <v>137</v>
      </c>
      <c r="F81" s="3" t="s">
        <v>628</v>
      </c>
      <c r="G81" s="97" t="s">
        <v>524</v>
      </c>
      <c r="H81" s="97" t="s">
        <v>524</v>
      </c>
      <c r="I81" s="97" t="s">
        <v>524</v>
      </c>
      <c r="J81" s="97" t="s">
        <v>524</v>
      </c>
      <c r="K81" s="97" t="s">
        <v>524</v>
      </c>
      <c r="L81" s="97" t="s">
        <v>524</v>
      </c>
      <c r="M81" s="97" t="s">
        <v>524</v>
      </c>
      <c r="N81" s="97" t="s">
        <v>524</v>
      </c>
      <c r="O81" s="110">
        <v>210</v>
      </c>
      <c r="P81" s="99"/>
      <c r="Q81" s="99"/>
      <c r="R81" s="99"/>
      <c r="S81" s="99"/>
      <c r="T81" s="99"/>
      <c r="U81" s="99"/>
      <c r="V81" s="99"/>
      <c r="W81" s="99"/>
      <c r="X81" s="99"/>
      <c r="Y81" s="99"/>
      <c r="Z81" s="99"/>
      <c r="AA81" s="99"/>
      <c r="AB81" s="99"/>
      <c r="AC81" s="99"/>
      <c r="AD81" s="99"/>
      <c r="AE81" s="99"/>
      <c r="AF81" s="99"/>
      <c r="AG81" s="99"/>
      <c r="AH81" s="99"/>
    </row>
    <row r="82" spans="3:34">
      <c r="C82" s="3" t="s">
        <v>86</v>
      </c>
      <c r="D82" s="3" t="s">
        <v>138</v>
      </c>
      <c r="E82" s="3" t="s">
        <v>139</v>
      </c>
      <c r="F82" s="3" t="s">
        <v>628</v>
      </c>
      <c r="G82" s="97" t="s">
        <v>524</v>
      </c>
      <c r="H82" s="97" t="s">
        <v>524</v>
      </c>
      <c r="I82" s="97" t="s">
        <v>524</v>
      </c>
      <c r="J82" s="97" t="s">
        <v>524</v>
      </c>
      <c r="K82" s="97" t="s">
        <v>524</v>
      </c>
      <c r="L82" s="97" t="s">
        <v>524</v>
      </c>
      <c r="M82" s="97" t="s">
        <v>524</v>
      </c>
      <c r="N82" s="97" t="s">
        <v>524</v>
      </c>
      <c r="O82" s="110">
        <v>63</v>
      </c>
      <c r="P82" s="99"/>
      <c r="Q82" s="99"/>
      <c r="R82" s="99"/>
      <c r="S82" s="99"/>
      <c r="T82" s="99"/>
      <c r="U82" s="99"/>
      <c r="V82" s="99"/>
      <c r="W82" s="99"/>
      <c r="X82" s="99"/>
      <c r="Y82" s="99"/>
      <c r="Z82" s="99"/>
      <c r="AA82" s="99"/>
      <c r="AB82" s="99"/>
      <c r="AC82" s="99"/>
      <c r="AD82" s="99"/>
      <c r="AE82" s="99"/>
      <c r="AF82" s="99"/>
      <c r="AG82" s="99"/>
      <c r="AH82" s="99"/>
    </row>
    <row r="83" spans="3:34">
      <c r="C83" s="3" t="s">
        <v>86</v>
      </c>
      <c r="D83" s="3" t="s">
        <v>140</v>
      </c>
      <c r="E83" s="3" t="s">
        <v>141</v>
      </c>
      <c r="F83" s="3" t="s">
        <v>628</v>
      </c>
      <c r="G83" s="97" t="s">
        <v>524</v>
      </c>
      <c r="H83" s="97" t="s">
        <v>524</v>
      </c>
      <c r="I83" s="97" t="s">
        <v>524</v>
      </c>
      <c r="J83" s="97" t="s">
        <v>524</v>
      </c>
      <c r="K83" s="97" t="s">
        <v>524</v>
      </c>
      <c r="L83" s="97" t="s">
        <v>524</v>
      </c>
      <c r="M83" s="97" t="s">
        <v>524</v>
      </c>
      <c r="N83" s="97" t="s">
        <v>524</v>
      </c>
      <c r="O83" s="110">
        <v>209</v>
      </c>
      <c r="P83" s="99"/>
      <c r="Q83" s="99"/>
      <c r="R83" s="99"/>
      <c r="S83" s="99"/>
      <c r="T83" s="99"/>
      <c r="U83" s="99"/>
      <c r="V83" s="99"/>
      <c r="W83" s="99"/>
      <c r="X83" s="99"/>
      <c r="Y83" s="99"/>
      <c r="Z83" s="99"/>
      <c r="AA83" s="99"/>
      <c r="AB83" s="99"/>
      <c r="AC83" s="99"/>
      <c r="AD83" s="99"/>
      <c r="AE83" s="99"/>
      <c r="AF83" s="99"/>
      <c r="AG83" s="99"/>
      <c r="AH83" s="99"/>
    </row>
    <row r="84" spans="3:34">
      <c r="C84" s="3" t="s">
        <v>86</v>
      </c>
      <c r="D84" s="3" t="s">
        <v>142</v>
      </c>
      <c r="E84" s="3" t="s">
        <v>143</v>
      </c>
      <c r="F84" s="3" t="s">
        <v>628</v>
      </c>
      <c r="G84" s="97" t="s">
        <v>524</v>
      </c>
      <c r="H84" s="97" t="s">
        <v>524</v>
      </c>
      <c r="I84" s="97" t="s">
        <v>524</v>
      </c>
      <c r="J84" s="97" t="s">
        <v>524</v>
      </c>
      <c r="K84" s="97" t="s">
        <v>524</v>
      </c>
      <c r="L84" s="97" t="s">
        <v>524</v>
      </c>
      <c r="M84" s="97" t="s">
        <v>524</v>
      </c>
      <c r="N84" s="97" t="s">
        <v>524</v>
      </c>
      <c r="O84" s="110">
        <v>1</v>
      </c>
      <c r="P84" s="99"/>
      <c r="Q84" s="99"/>
      <c r="R84" s="99"/>
      <c r="S84" s="99"/>
      <c r="T84" s="99"/>
      <c r="U84" s="99"/>
      <c r="V84" s="99"/>
      <c r="W84" s="99"/>
      <c r="X84" s="99"/>
      <c r="Y84" s="99"/>
      <c r="Z84" s="99"/>
      <c r="AA84" s="99"/>
      <c r="AB84" s="99"/>
      <c r="AC84" s="99"/>
      <c r="AD84" s="99"/>
      <c r="AE84" s="99"/>
      <c r="AF84" s="99"/>
      <c r="AG84" s="99"/>
      <c r="AH84" s="99"/>
    </row>
    <row r="85" spans="3:34">
      <c r="C85" s="3" t="s">
        <v>86</v>
      </c>
      <c r="D85" s="3" t="s">
        <v>144</v>
      </c>
      <c r="E85" s="3" t="s">
        <v>145</v>
      </c>
      <c r="F85" s="3" t="s">
        <v>628</v>
      </c>
      <c r="G85" s="97" t="s">
        <v>524</v>
      </c>
      <c r="H85" s="97" t="s">
        <v>524</v>
      </c>
      <c r="I85" s="97" t="s">
        <v>524</v>
      </c>
      <c r="J85" s="97" t="s">
        <v>524</v>
      </c>
      <c r="K85" s="97" t="s">
        <v>524</v>
      </c>
      <c r="L85" s="97" t="s">
        <v>524</v>
      </c>
      <c r="M85" s="97" t="s">
        <v>524</v>
      </c>
      <c r="N85" s="97" t="s">
        <v>524</v>
      </c>
      <c r="O85" s="110">
        <v>52</v>
      </c>
      <c r="P85" s="99"/>
      <c r="Q85" s="99"/>
      <c r="R85" s="99"/>
      <c r="S85" s="99"/>
      <c r="T85" s="99"/>
      <c r="U85" s="99"/>
      <c r="V85" s="99"/>
      <c r="W85" s="99"/>
      <c r="X85" s="99"/>
      <c r="Y85" s="99"/>
      <c r="Z85" s="99"/>
      <c r="AA85" s="99"/>
      <c r="AB85" s="99"/>
      <c r="AC85" s="99"/>
      <c r="AD85" s="99"/>
      <c r="AE85" s="99"/>
      <c r="AF85" s="99"/>
      <c r="AG85" s="99"/>
      <c r="AH85" s="99"/>
    </row>
    <row r="86" spans="3:34">
      <c r="C86" s="3" t="s">
        <v>86</v>
      </c>
      <c r="D86" s="3" t="s">
        <v>146</v>
      </c>
      <c r="E86" s="3" t="s">
        <v>147</v>
      </c>
      <c r="F86" s="3" t="s">
        <v>628</v>
      </c>
      <c r="G86" s="97" t="s">
        <v>524</v>
      </c>
      <c r="H86" s="97" t="s">
        <v>524</v>
      </c>
      <c r="I86" s="97" t="s">
        <v>524</v>
      </c>
      <c r="J86" s="97" t="s">
        <v>524</v>
      </c>
      <c r="K86" s="97" t="s">
        <v>524</v>
      </c>
      <c r="L86" s="97" t="s">
        <v>524</v>
      </c>
      <c r="M86" s="97" t="s">
        <v>524</v>
      </c>
      <c r="N86" s="97" t="s">
        <v>524</v>
      </c>
      <c r="O86" s="110">
        <v>514</v>
      </c>
      <c r="P86" s="99"/>
      <c r="Q86" s="99"/>
      <c r="R86" s="99"/>
      <c r="S86" s="99"/>
      <c r="T86" s="99"/>
      <c r="U86" s="99"/>
      <c r="V86" s="99"/>
      <c r="W86" s="99"/>
      <c r="X86" s="99"/>
      <c r="Y86" s="99"/>
      <c r="Z86" s="99"/>
      <c r="AA86" s="99"/>
      <c r="AB86" s="99"/>
      <c r="AC86" s="99"/>
      <c r="AD86" s="99"/>
      <c r="AE86" s="99"/>
      <c r="AF86" s="99"/>
      <c r="AG86" s="99"/>
      <c r="AH86" s="99"/>
    </row>
    <row r="87" spans="3:34">
      <c r="C87" s="3" t="s">
        <v>86</v>
      </c>
      <c r="D87" s="3" t="s">
        <v>148</v>
      </c>
      <c r="E87" s="3" t="s">
        <v>149</v>
      </c>
      <c r="F87" s="3" t="s">
        <v>628</v>
      </c>
      <c r="G87" s="97" t="s">
        <v>524</v>
      </c>
      <c r="H87" s="97" t="s">
        <v>524</v>
      </c>
      <c r="I87" s="97" t="s">
        <v>524</v>
      </c>
      <c r="J87" s="97" t="s">
        <v>524</v>
      </c>
      <c r="K87" s="97" t="s">
        <v>524</v>
      </c>
      <c r="L87" s="97" t="s">
        <v>524</v>
      </c>
      <c r="M87" s="97" t="s">
        <v>524</v>
      </c>
      <c r="N87" s="97" t="s">
        <v>524</v>
      </c>
      <c r="O87" s="110" t="s">
        <v>524</v>
      </c>
      <c r="P87" s="99"/>
      <c r="Q87" s="99"/>
      <c r="R87" s="99"/>
      <c r="S87" s="99"/>
      <c r="T87" s="99"/>
      <c r="U87" s="99"/>
      <c r="V87" s="99"/>
      <c r="W87" s="99"/>
      <c r="X87" s="99"/>
      <c r="Y87" s="99"/>
      <c r="Z87" s="99"/>
      <c r="AA87" s="99"/>
      <c r="AB87" s="99"/>
      <c r="AC87" s="99"/>
      <c r="AD87" s="99"/>
      <c r="AE87" s="99"/>
      <c r="AF87" s="99"/>
      <c r="AG87" s="99"/>
      <c r="AH87" s="99"/>
    </row>
    <row r="88" spans="3:34">
      <c r="C88" s="3" t="s">
        <v>86</v>
      </c>
      <c r="D88" s="3" t="s">
        <v>150</v>
      </c>
      <c r="E88" s="3" t="s">
        <v>151</v>
      </c>
      <c r="F88" s="3" t="s">
        <v>628</v>
      </c>
      <c r="G88" s="97" t="s">
        <v>524</v>
      </c>
      <c r="H88" s="97" t="s">
        <v>524</v>
      </c>
      <c r="I88" s="97" t="s">
        <v>524</v>
      </c>
      <c r="J88" s="97" t="s">
        <v>524</v>
      </c>
      <c r="K88" s="97" t="s">
        <v>524</v>
      </c>
      <c r="L88" s="97" t="s">
        <v>524</v>
      </c>
      <c r="M88" s="97" t="s">
        <v>524</v>
      </c>
      <c r="N88" s="97" t="s">
        <v>524</v>
      </c>
      <c r="O88" s="110">
        <v>65</v>
      </c>
      <c r="P88" s="99"/>
      <c r="Q88" s="99"/>
      <c r="R88" s="99"/>
      <c r="S88" s="99"/>
      <c r="T88" s="99"/>
      <c r="U88" s="99"/>
      <c r="V88" s="99"/>
      <c r="W88" s="99"/>
      <c r="X88" s="99"/>
      <c r="Y88" s="99"/>
      <c r="Z88" s="99"/>
      <c r="AA88" s="99"/>
      <c r="AB88" s="99"/>
      <c r="AC88" s="99"/>
      <c r="AD88" s="99"/>
      <c r="AE88" s="99"/>
      <c r="AF88" s="99"/>
      <c r="AG88" s="99"/>
      <c r="AH88" s="99"/>
    </row>
    <row r="89" spans="3:34">
      <c r="C89" s="3" t="s">
        <v>86</v>
      </c>
      <c r="D89" s="3" t="s">
        <v>152</v>
      </c>
      <c r="E89" s="3" t="s">
        <v>153</v>
      </c>
      <c r="F89" s="3" t="s">
        <v>628</v>
      </c>
      <c r="G89" s="97" t="s">
        <v>524</v>
      </c>
      <c r="H89" s="97" t="s">
        <v>524</v>
      </c>
      <c r="I89" s="97" t="s">
        <v>524</v>
      </c>
      <c r="J89" s="97" t="s">
        <v>524</v>
      </c>
      <c r="K89" s="97" t="s">
        <v>524</v>
      </c>
      <c r="L89" s="97" t="s">
        <v>524</v>
      </c>
      <c r="M89" s="97" t="s">
        <v>524</v>
      </c>
      <c r="N89" s="97" t="s">
        <v>524</v>
      </c>
      <c r="O89" s="110">
        <v>66</v>
      </c>
      <c r="P89" s="99"/>
      <c r="Q89" s="99"/>
      <c r="R89" s="99"/>
      <c r="S89" s="99"/>
      <c r="T89" s="99"/>
      <c r="U89" s="99"/>
      <c r="V89" s="99"/>
      <c r="W89" s="99"/>
      <c r="X89" s="99"/>
      <c r="Y89" s="99"/>
      <c r="Z89" s="99"/>
      <c r="AA89" s="99"/>
      <c r="AB89" s="99"/>
      <c r="AC89" s="99"/>
      <c r="AD89" s="99"/>
      <c r="AE89" s="99"/>
      <c r="AF89" s="99"/>
      <c r="AG89" s="99"/>
      <c r="AH89" s="99"/>
    </row>
    <row r="90" spans="3:34">
      <c r="C90" s="3" t="s">
        <v>86</v>
      </c>
      <c r="D90" s="3" t="s">
        <v>154</v>
      </c>
      <c r="E90" s="3" t="s">
        <v>155</v>
      </c>
      <c r="F90" s="3" t="s">
        <v>628</v>
      </c>
      <c r="G90" s="97" t="s">
        <v>524</v>
      </c>
      <c r="H90" s="97" t="s">
        <v>524</v>
      </c>
      <c r="I90" s="97" t="s">
        <v>524</v>
      </c>
      <c r="J90" s="97" t="s">
        <v>524</v>
      </c>
      <c r="K90" s="97" t="s">
        <v>524</v>
      </c>
      <c r="L90" s="97" t="s">
        <v>524</v>
      </c>
      <c r="M90" s="97" t="s">
        <v>524</v>
      </c>
      <c r="N90" s="97" t="s">
        <v>524</v>
      </c>
      <c r="O90" s="110">
        <v>176</v>
      </c>
      <c r="P90" s="99"/>
      <c r="Q90" s="99"/>
      <c r="R90" s="99"/>
      <c r="S90" s="99"/>
      <c r="T90" s="99"/>
      <c r="U90" s="99"/>
      <c r="V90" s="99"/>
      <c r="W90" s="99"/>
      <c r="X90" s="99"/>
      <c r="Y90" s="99"/>
      <c r="Z90" s="99"/>
      <c r="AA90" s="99"/>
      <c r="AB90" s="99"/>
      <c r="AC90" s="99"/>
      <c r="AD90" s="99"/>
      <c r="AE90" s="99"/>
      <c r="AF90" s="99"/>
      <c r="AG90" s="99"/>
      <c r="AH90" s="99"/>
    </row>
    <row r="91" spans="3:34">
      <c r="C91" s="3" t="s">
        <v>86</v>
      </c>
      <c r="D91" s="3" t="s">
        <v>156</v>
      </c>
      <c r="E91" s="3" t="s">
        <v>157</v>
      </c>
      <c r="F91" s="3" t="s">
        <v>628</v>
      </c>
      <c r="G91" s="97" t="s">
        <v>524</v>
      </c>
      <c r="H91" s="97" t="s">
        <v>524</v>
      </c>
      <c r="I91" s="97" t="s">
        <v>524</v>
      </c>
      <c r="J91" s="97" t="s">
        <v>524</v>
      </c>
      <c r="K91" s="97" t="s">
        <v>524</v>
      </c>
      <c r="L91" s="97" t="s">
        <v>524</v>
      </c>
      <c r="M91" s="97" t="s">
        <v>524</v>
      </c>
      <c r="N91" s="97" t="s">
        <v>524</v>
      </c>
      <c r="O91" s="110">
        <v>91</v>
      </c>
      <c r="P91" s="99"/>
      <c r="Q91" s="99"/>
      <c r="R91" s="99"/>
      <c r="S91" s="99"/>
      <c r="T91" s="99"/>
      <c r="U91" s="99"/>
      <c r="V91" s="99"/>
      <c r="W91" s="99"/>
      <c r="X91" s="99"/>
      <c r="Y91" s="99"/>
      <c r="Z91" s="99"/>
      <c r="AA91" s="99"/>
      <c r="AB91" s="99"/>
      <c r="AC91" s="99"/>
      <c r="AD91" s="99"/>
      <c r="AE91" s="99"/>
      <c r="AF91" s="99"/>
      <c r="AG91" s="99"/>
      <c r="AH91" s="99"/>
    </row>
    <row r="92" spans="3:34">
      <c r="C92" s="3" t="s">
        <v>86</v>
      </c>
      <c r="D92" s="3" t="s">
        <v>158</v>
      </c>
      <c r="E92" s="3" t="s">
        <v>159</v>
      </c>
      <c r="F92" s="3" t="s">
        <v>628</v>
      </c>
      <c r="G92" s="97" t="s">
        <v>524</v>
      </c>
      <c r="H92" s="97" t="s">
        <v>524</v>
      </c>
      <c r="I92" s="97" t="s">
        <v>524</v>
      </c>
      <c r="J92" s="97" t="s">
        <v>524</v>
      </c>
      <c r="K92" s="97" t="s">
        <v>524</v>
      </c>
      <c r="L92" s="97" t="s">
        <v>524</v>
      </c>
      <c r="M92" s="97" t="s">
        <v>524</v>
      </c>
      <c r="N92" s="97" t="s">
        <v>524</v>
      </c>
      <c r="O92" s="110">
        <v>380</v>
      </c>
      <c r="P92" s="99"/>
      <c r="Q92" s="99"/>
      <c r="R92" s="99"/>
      <c r="S92" s="99"/>
      <c r="T92" s="99"/>
      <c r="U92" s="99"/>
      <c r="V92" s="99"/>
      <c r="W92" s="99"/>
      <c r="X92" s="99"/>
      <c r="Y92" s="99"/>
      <c r="Z92" s="99"/>
      <c r="AA92" s="99"/>
      <c r="AB92" s="99"/>
      <c r="AC92" s="99"/>
      <c r="AD92" s="99"/>
      <c r="AE92" s="99"/>
      <c r="AF92" s="99"/>
      <c r="AG92" s="99"/>
      <c r="AH92" s="99"/>
    </row>
    <row r="93" spans="3:34">
      <c r="C93" s="3" t="s">
        <v>86</v>
      </c>
      <c r="D93" s="3" t="s">
        <v>160</v>
      </c>
      <c r="E93" s="3" t="s">
        <v>161</v>
      </c>
      <c r="F93" s="3" t="s">
        <v>628</v>
      </c>
      <c r="G93" s="97" t="s">
        <v>524</v>
      </c>
      <c r="H93" s="97" t="s">
        <v>524</v>
      </c>
      <c r="I93" s="97" t="s">
        <v>524</v>
      </c>
      <c r="J93" s="97" t="s">
        <v>524</v>
      </c>
      <c r="K93" s="97" t="s">
        <v>524</v>
      </c>
      <c r="L93" s="97" t="s">
        <v>524</v>
      </c>
      <c r="M93" s="97" t="s">
        <v>524</v>
      </c>
      <c r="N93" s="97" t="s">
        <v>524</v>
      </c>
      <c r="O93" s="110">
        <v>702</v>
      </c>
      <c r="P93" s="99"/>
      <c r="Q93" s="99"/>
      <c r="R93" s="99"/>
      <c r="S93" s="99"/>
      <c r="T93" s="99"/>
      <c r="U93" s="99"/>
      <c r="V93" s="99"/>
      <c r="W93" s="99"/>
      <c r="X93" s="99"/>
      <c r="Y93" s="99"/>
      <c r="Z93" s="99"/>
      <c r="AA93" s="99"/>
      <c r="AB93" s="99"/>
      <c r="AC93" s="99"/>
      <c r="AD93" s="99"/>
      <c r="AE93" s="99"/>
      <c r="AF93" s="99"/>
      <c r="AG93" s="99"/>
      <c r="AH93" s="99"/>
    </row>
    <row r="94" spans="3:34">
      <c r="C94" s="3" t="s">
        <v>86</v>
      </c>
      <c r="D94" s="3" t="s">
        <v>162</v>
      </c>
      <c r="E94" s="3" t="s">
        <v>163</v>
      </c>
      <c r="F94" s="3" t="s">
        <v>628</v>
      </c>
      <c r="G94" s="97" t="s">
        <v>524</v>
      </c>
      <c r="H94" s="97" t="s">
        <v>524</v>
      </c>
      <c r="I94" s="97" t="s">
        <v>524</v>
      </c>
      <c r="J94" s="97" t="s">
        <v>524</v>
      </c>
      <c r="K94" s="97" t="s">
        <v>524</v>
      </c>
      <c r="L94" s="97" t="s">
        <v>524</v>
      </c>
      <c r="M94" s="97" t="s">
        <v>524</v>
      </c>
      <c r="N94" s="97" t="s">
        <v>524</v>
      </c>
      <c r="O94" s="110">
        <v>260</v>
      </c>
      <c r="P94" s="99"/>
      <c r="Q94" s="99"/>
      <c r="R94" s="99"/>
      <c r="S94" s="99"/>
      <c r="T94" s="99"/>
      <c r="U94" s="99"/>
      <c r="V94" s="99"/>
      <c r="W94" s="99"/>
      <c r="X94" s="99"/>
      <c r="Y94" s="99"/>
      <c r="Z94" s="99"/>
      <c r="AA94" s="99"/>
      <c r="AB94" s="99"/>
      <c r="AC94" s="99"/>
      <c r="AD94" s="99"/>
      <c r="AE94" s="99"/>
      <c r="AF94" s="99"/>
      <c r="AG94" s="99"/>
      <c r="AH94" s="99"/>
    </row>
    <row r="95" spans="3:34">
      <c r="C95" s="3" t="s">
        <v>86</v>
      </c>
      <c r="D95" s="3" t="s">
        <v>164</v>
      </c>
      <c r="E95" s="3" t="s">
        <v>165</v>
      </c>
      <c r="F95" s="3" t="s">
        <v>628</v>
      </c>
      <c r="G95" s="97" t="s">
        <v>524</v>
      </c>
      <c r="H95" s="97" t="s">
        <v>524</v>
      </c>
      <c r="I95" s="97" t="s">
        <v>524</v>
      </c>
      <c r="J95" s="97" t="s">
        <v>524</v>
      </c>
      <c r="K95" s="97" t="s">
        <v>524</v>
      </c>
      <c r="L95" s="97" t="s">
        <v>524</v>
      </c>
      <c r="M95" s="97" t="s">
        <v>524</v>
      </c>
      <c r="N95" s="97" t="s">
        <v>524</v>
      </c>
      <c r="O95" s="110">
        <v>204</v>
      </c>
      <c r="P95" s="99"/>
      <c r="Q95" s="99"/>
      <c r="R95" s="99"/>
      <c r="S95" s="99"/>
      <c r="T95" s="99"/>
      <c r="U95" s="99"/>
      <c r="V95" s="99"/>
      <c r="W95" s="99"/>
      <c r="X95" s="99"/>
      <c r="Y95" s="99"/>
      <c r="Z95" s="99"/>
      <c r="AA95" s="99"/>
      <c r="AB95" s="99"/>
      <c r="AC95" s="99"/>
      <c r="AD95" s="99"/>
      <c r="AE95" s="99"/>
      <c r="AF95" s="99"/>
      <c r="AG95" s="99"/>
      <c r="AH95" s="99"/>
    </row>
    <row r="96" spans="3:34">
      <c r="C96" s="3" t="s">
        <v>86</v>
      </c>
      <c r="D96" s="3" t="s">
        <v>166</v>
      </c>
      <c r="E96" s="3" t="s">
        <v>167</v>
      </c>
      <c r="F96" s="3" t="s">
        <v>628</v>
      </c>
      <c r="G96" s="97" t="s">
        <v>524</v>
      </c>
      <c r="H96" s="97" t="s">
        <v>524</v>
      </c>
      <c r="I96" s="97" t="s">
        <v>524</v>
      </c>
      <c r="J96" s="97" t="s">
        <v>524</v>
      </c>
      <c r="K96" s="97" t="s">
        <v>524</v>
      </c>
      <c r="L96" s="97" t="s">
        <v>524</v>
      </c>
      <c r="M96" s="97" t="s">
        <v>524</v>
      </c>
      <c r="N96" s="97" t="s">
        <v>524</v>
      </c>
      <c r="O96" s="110">
        <v>180</v>
      </c>
      <c r="P96" s="99"/>
      <c r="Q96" s="99"/>
      <c r="R96" s="99"/>
      <c r="S96" s="99"/>
      <c r="T96" s="99"/>
      <c r="U96" s="99"/>
      <c r="V96" s="99"/>
      <c r="W96" s="99"/>
      <c r="X96" s="99"/>
      <c r="Y96" s="99"/>
      <c r="Z96" s="99"/>
      <c r="AA96" s="99"/>
      <c r="AB96" s="99"/>
      <c r="AC96" s="99"/>
      <c r="AD96" s="99"/>
      <c r="AE96" s="99"/>
      <c r="AF96" s="99"/>
      <c r="AG96" s="99"/>
      <c r="AH96" s="99"/>
    </row>
    <row r="97" spans="3:34">
      <c r="C97" s="3" t="s">
        <v>86</v>
      </c>
      <c r="D97" s="3" t="s">
        <v>168</v>
      </c>
      <c r="E97" s="3" t="s">
        <v>169</v>
      </c>
      <c r="F97" s="3" t="s">
        <v>628</v>
      </c>
      <c r="G97" s="97" t="s">
        <v>524</v>
      </c>
      <c r="H97" s="97" t="s">
        <v>524</v>
      </c>
      <c r="I97" s="97" t="s">
        <v>524</v>
      </c>
      <c r="J97" s="97" t="s">
        <v>524</v>
      </c>
      <c r="K97" s="97" t="s">
        <v>524</v>
      </c>
      <c r="L97" s="97" t="s">
        <v>524</v>
      </c>
      <c r="M97" s="97" t="s">
        <v>524</v>
      </c>
      <c r="N97" s="97" t="s">
        <v>524</v>
      </c>
      <c r="O97" s="110">
        <v>547</v>
      </c>
      <c r="P97" s="99"/>
      <c r="Q97" s="99"/>
      <c r="R97" s="99"/>
      <c r="S97" s="99"/>
      <c r="T97" s="99"/>
      <c r="U97" s="99"/>
      <c r="V97" s="99"/>
      <c r="W97" s="99"/>
      <c r="X97" s="99"/>
      <c r="Y97" s="99"/>
      <c r="Z97" s="99"/>
      <c r="AA97" s="99"/>
      <c r="AB97" s="99"/>
      <c r="AC97" s="99"/>
      <c r="AD97" s="99"/>
      <c r="AE97" s="99"/>
      <c r="AF97" s="99"/>
      <c r="AG97" s="99"/>
      <c r="AH97" s="99"/>
    </row>
    <row r="98" spans="3:34">
      <c r="C98" s="3" t="s">
        <v>86</v>
      </c>
      <c r="D98" s="3" t="s">
        <v>170</v>
      </c>
      <c r="E98" s="3" t="s">
        <v>171</v>
      </c>
      <c r="F98" s="3" t="s">
        <v>628</v>
      </c>
      <c r="G98" s="97" t="s">
        <v>524</v>
      </c>
      <c r="H98" s="97" t="s">
        <v>524</v>
      </c>
      <c r="I98" s="97" t="s">
        <v>524</v>
      </c>
      <c r="J98" s="97" t="s">
        <v>524</v>
      </c>
      <c r="K98" s="97" t="s">
        <v>524</v>
      </c>
      <c r="L98" s="97" t="s">
        <v>524</v>
      </c>
      <c r="M98" s="97" t="s">
        <v>524</v>
      </c>
      <c r="N98" s="97" t="s">
        <v>524</v>
      </c>
      <c r="O98" s="110">
        <v>266</v>
      </c>
      <c r="P98" s="99"/>
      <c r="Q98" s="99"/>
      <c r="R98" s="99"/>
      <c r="S98" s="99"/>
      <c r="T98" s="99"/>
      <c r="U98" s="99"/>
      <c r="V98" s="99"/>
      <c r="W98" s="99"/>
      <c r="X98" s="99"/>
      <c r="Y98" s="99"/>
      <c r="Z98" s="99"/>
      <c r="AA98" s="99"/>
      <c r="AB98" s="99"/>
      <c r="AC98" s="99"/>
      <c r="AD98" s="99"/>
      <c r="AE98" s="99"/>
      <c r="AF98" s="99"/>
      <c r="AG98" s="99"/>
      <c r="AH98" s="99"/>
    </row>
    <row r="99" spans="3:34">
      <c r="C99" s="3" t="s">
        <v>86</v>
      </c>
      <c r="D99" s="3" t="s">
        <v>172</v>
      </c>
      <c r="E99" s="3" t="s">
        <v>173</v>
      </c>
      <c r="F99" s="3" t="s">
        <v>628</v>
      </c>
      <c r="G99" s="97" t="s">
        <v>524</v>
      </c>
      <c r="H99" s="97" t="s">
        <v>524</v>
      </c>
      <c r="I99" s="97" t="s">
        <v>524</v>
      </c>
      <c r="J99" s="97" t="s">
        <v>524</v>
      </c>
      <c r="K99" s="97" t="s">
        <v>524</v>
      </c>
      <c r="L99" s="97" t="s">
        <v>524</v>
      </c>
      <c r="M99" s="97" t="s">
        <v>524</v>
      </c>
      <c r="N99" s="97" t="s">
        <v>524</v>
      </c>
      <c r="O99" s="110">
        <v>208</v>
      </c>
      <c r="P99" s="99"/>
      <c r="Q99" s="99"/>
      <c r="R99" s="99"/>
      <c r="S99" s="99"/>
      <c r="T99" s="99"/>
      <c r="U99" s="99"/>
      <c r="V99" s="99"/>
      <c r="W99" s="99"/>
      <c r="X99" s="99"/>
      <c r="Y99" s="99"/>
      <c r="Z99" s="99"/>
      <c r="AA99" s="99"/>
      <c r="AB99" s="99"/>
      <c r="AC99" s="99"/>
      <c r="AD99" s="99"/>
      <c r="AE99" s="99"/>
      <c r="AF99" s="99"/>
      <c r="AG99" s="99"/>
      <c r="AH99" s="99"/>
    </row>
    <row r="100" spans="3:34">
      <c r="C100" s="3" t="s">
        <v>86</v>
      </c>
      <c r="D100" s="3" t="s">
        <v>174</v>
      </c>
      <c r="E100" s="3" t="s">
        <v>175</v>
      </c>
      <c r="F100" s="3" t="s">
        <v>628</v>
      </c>
      <c r="G100" s="97" t="s">
        <v>524</v>
      </c>
      <c r="H100" s="97" t="s">
        <v>524</v>
      </c>
      <c r="I100" s="97" t="s">
        <v>524</v>
      </c>
      <c r="J100" s="97" t="s">
        <v>524</v>
      </c>
      <c r="K100" s="97" t="s">
        <v>524</v>
      </c>
      <c r="L100" s="97" t="s">
        <v>524</v>
      </c>
      <c r="M100" s="97" t="s">
        <v>524</v>
      </c>
      <c r="N100" s="97" t="s">
        <v>524</v>
      </c>
      <c r="O100" s="110">
        <v>316</v>
      </c>
      <c r="P100" s="99"/>
      <c r="Q100" s="99"/>
      <c r="R100" s="99"/>
      <c r="S100" s="99"/>
      <c r="T100" s="99"/>
      <c r="U100" s="99"/>
      <c r="V100" s="99"/>
      <c r="W100" s="99"/>
      <c r="X100" s="99"/>
      <c r="Y100" s="99"/>
      <c r="Z100" s="99"/>
      <c r="AA100" s="99"/>
      <c r="AB100" s="99"/>
      <c r="AC100" s="99"/>
      <c r="AD100" s="99"/>
      <c r="AE100" s="99"/>
      <c r="AF100" s="99"/>
      <c r="AG100" s="99"/>
      <c r="AH100" s="99"/>
    </row>
    <row r="101" spans="3:34">
      <c r="C101" s="3" t="s">
        <v>86</v>
      </c>
      <c r="D101" s="3" t="s">
        <v>176</v>
      </c>
      <c r="E101" s="3" t="s">
        <v>177</v>
      </c>
      <c r="F101" s="3" t="s">
        <v>628</v>
      </c>
      <c r="G101" s="97" t="s">
        <v>524</v>
      </c>
      <c r="H101" s="97" t="s">
        <v>524</v>
      </c>
      <c r="I101" s="97" t="s">
        <v>524</v>
      </c>
      <c r="J101" s="97" t="s">
        <v>524</v>
      </c>
      <c r="K101" s="97" t="s">
        <v>524</v>
      </c>
      <c r="L101" s="97" t="s">
        <v>524</v>
      </c>
      <c r="M101" s="97" t="s">
        <v>524</v>
      </c>
      <c r="N101" s="97" t="s">
        <v>524</v>
      </c>
      <c r="O101" s="110" t="s">
        <v>524</v>
      </c>
      <c r="P101" s="99"/>
      <c r="Q101" s="99"/>
      <c r="R101" s="99"/>
      <c r="S101" s="99"/>
      <c r="T101" s="99"/>
      <c r="U101" s="99"/>
      <c r="V101" s="99"/>
      <c r="W101" s="99"/>
      <c r="X101" s="99"/>
      <c r="Y101" s="99"/>
      <c r="Z101" s="99"/>
      <c r="AA101" s="99"/>
      <c r="AB101" s="99"/>
      <c r="AC101" s="99"/>
      <c r="AD101" s="99"/>
      <c r="AE101" s="99"/>
      <c r="AF101" s="99"/>
      <c r="AG101" s="99"/>
      <c r="AH101" s="99"/>
    </row>
    <row r="102" spans="3:34">
      <c r="C102" s="3" t="s">
        <v>86</v>
      </c>
      <c r="D102" s="3" t="s">
        <v>178</v>
      </c>
      <c r="E102" s="3" t="s">
        <v>179</v>
      </c>
      <c r="F102" s="3" t="s">
        <v>628</v>
      </c>
      <c r="G102" s="97" t="s">
        <v>524</v>
      </c>
      <c r="H102" s="97" t="s">
        <v>524</v>
      </c>
      <c r="I102" s="97" t="s">
        <v>524</v>
      </c>
      <c r="J102" s="97" t="s">
        <v>524</v>
      </c>
      <c r="K102" s="97" t="s">
        <v>524</v>
      </c>
      <c r="L102" s="97" t="s">
        <v>524</v>
      </c>
      <c r="M102" s="97" t="s">
        <v>524</v>
      </c>
      <c r="N102" s="97" t="s">
        <v>524</v>
      </c>
      <c r="O102" s="110">
        <v>0.36609492748</v>
      </c>
      <c r="P102" s="99"/>
      <c r="Q102" s="99"/>
      <c r="R102" s="99"/>
      <c r="S102" s="99"/>
      <c r="T102" s="99"/>
      <c r="U102" s="99"/>
      <c r="V102" s="99"/>
      <c r="W102" s="99"/>
      <c r="X102" s="99"/>
      <c r="Y102" s="99"/>
      <c r="Z102" s="99"/>
      <c r="AA102" s="99"/>
      <c r="AB102" s="99"/>
      <c r="AC102" s="99"/>
      <c r="AD102" s="99"/>
      <c r="AE102" s="99"/>
      <c r="AF102" s="99"/>
      <c r="AG102" s="99"/>
      <c r="AH102" s="99"/>
    </row>
    <row r="103" spans="3:34">
      <c r="C103" s="3" t="s">
        <v>86</v>
      </c>
      <c r="D103" s="3" t="s">
        <v>180</v>
      </c>
      <c r="E103" s="3" t="s">
        <v>181</v>
      </c>
      <c r="F103" s="3" t="s">
        <v>628</v>
      </c>
      <c r="G103" s="97" t="s">
        <v>524</v>
      </c>
      <c r="H103" s="97" t="s">
        <v>524</v>
      </c>
      <c r="I103" s="97" t="s">
        <v>524</v>
      </c>
      <c r="J103" s="97" t="s">
        <v>524</v>
      </c>
      <c r="K103" s="97" t="s">
        <v>524</v>
      </c>
      <c r="L103" s="97" t="s">
        <v>524</v>
      </c>
      <c r="M103" s="97" t="s">
        <v>524</v>
      </c>
      <c r="N103" s="97" t="s">
        <v>524</v>
      </c>
      <c r="O103" s="110">
        <v>256</v>
      </c>
      <c r="P103" s="99"/>
      <c r="Q103" s="99"/>
      <c r="R103" s="99"/>
      <c r="S103" s="99"/>
      <c r="T103" s="99"/>
      <c r="U103" s="99"/>
      <c r="V103" s="99"/>
      <c r="W103" s="99"/>
      <c r="X103" s="99"/>
      <c r="Y103" s="99"/>
      <c r="Z103" s="99"/>
      <c r="AA103" s="99"/>
      <c r="AB103" s="99"/>
      <c r="AC103" s="99"/>
      <c r="AD103" s="99"/>
      <c r="AE103" s="99"/>
      <c r="AF103" s="99"/>
      <c r="AG103" s="99"/>
      <c r="AH103" s="99"/>
    </row>
    <row r="104" spans="3:34">
      <c r="C104" s="3" t="s">
        <v>86</v>
      </c>
      <c r="D104" s="3" t="s">
        <v>182</v>
      </c>
      <c r="E104" s="3" t="s">
        <v>183</v>
      </c>
      <c r="F104" s="3" t="s">
        <v>628</v>
      </c>
      <c r="G104" s="97" t="s">
        <v>524</v>
      </c>
      <c r="H104" s="97" t="s">
        <v>524</v>
      </c>
      <c r="I104" s="97" t="s">
        <v>524</v>
      </c>
      <c r="J104" s="97" t="s">
        <v>524</v>
      </c>
      <c r="K104" s="97" t="s">
        <v>524</v>
      </c>
      <c r="L104" s="97" t="s">
        <v>524</v>
      </c>
      <c r="M104" s="97" t="s">
        <v>524</v>
      </c>
      <c r="N104" s="97" t="s">
        <v>524</v>
      </c>
      <c r="O104" s="110">
        <v>74</v>
      </c>
      <c r="P104" s="99"/>
      <c r="Q104" s="99"/>
      <c r="R104" s="99"/>
      <c r="S104" s="99"/>
      <c r="T104" s="99"/>
      <c r="U104" s="99"/>
      <c r="V104" s="99"/>
      <c r="W104" s="99"/>
      <c r="X104" s="99"/>
      <c r="Y104" s="99"/>
      <c r="Z104" s="99"/>
      <c r="AA104" s="99"/>
      <c r="AB104" s="99"/>
      <c r="AC104" s="99"/>
      <c r="AD104" s="99"/>
      <c r="AE104" s="99"/>
      <c r="AF104" s="99"/>
      <c r="AG104" s="99"/>
      <c r="AH104" s="99"/>
    </row>
    <row r="105" spans="3:34">
      <c r="C105" s="3" t="s">
        <v>86</v>
      </c>
      <c r="D105" s="3" t="s">
        <v>184</v>
      </c>
      <c r="E105" s="3" t="s">
        <v>185</v>
      </c>
      <c r="F105" s="3" t="s">
        <v>628</v>
      </c>
      <c r="G105" s="97" t="s">
        <v>524</v>
      </c>
      <c r="H105" s="97" t="s">
        <v>524</v>
      </c>
      <c r="I105" s="97" t="s">
        <v>524</v>
      </c>
      <c r="J105" s="97" t="s">
        <v>524</v>
      </c>
      <c r="K105" s="97" t="s">
        <v>524</v>
      </c>
      <c r="L105" s="97" t="s">
        <v>524</v>
      </c>
      <c r="M105" s="97" t="s">
        <v>524</v>
      </c>
      <c r="N105" s="97" t="s">
        <v>524</v>
      </c>
      <c r="O105" s="110">
        <v>69</v>
      </c>
      <c r="P105" s="99"/>
      <c r="Q105" s="99"/>
      <c r="R105" s="99"/>
      <c r="S105" s="99"/>
      <c r="T105" s="99"/>
      <c r="U105" s="99"/>
      <c r="V105" s="99"/>
      <c r="W105" s="99"/>
      <c r="X105" s="99"/>
      <c r="Y105" s="99"/>
      <c r="Z105" s="99"/>
      <c r="AA105" s="99"/>
      <c r="AB105" s="99"/>
      <c r="AC105" s="99"/>
      <c r="AD105" s="99"/>
      <c r="AE105" s="99"/>
      <c r="AF105" s="99"/>
      <c r="AG105" s="99"/>
      <c r="AH105" s="99"/>
    </row>
    <row r="106" spans="3:34">
      <c r="C106" s="3" t="s">
        <v>86</v>
      </c>
      <c r="D106" s="3" t="s">
        <v>186</v>
      </c>
      <c r="E106" s="3" t="s">
        <v>187</v>
      </c>
      <c r="F106" s="3" t="s">
        <v>628</v>
      </c>
      <c r="G106" s="97" t="s">
        <v>524</v>
      </c>
      <c r="H106" s="97" t="s">
        <v>524</v>
      </c>
      <c r="I106" s="97" t="s">
        <v>524</v>
      </c>
      <c r="J106" s="97" t="s">
        <v>524</v>
      </c>
      <c r="K106" s="97" t="s">
        <v>524</v>
      </c>
      <c r="L106" s="97" t="s">
        <v>524</v>
      </c>
      <c r="M106" s="97" t="s">
        <v>524</v>
      </c>
      <c r="N106" s="97" t="s">
        <v>524</v>
      </c>
      <c r="O106" s="110">
        <v>645</v>
      </c>
      <c r="P106" s="99"/>
      <c r="Q106" s="99"/>
      <c r="R106" s="99"/>
      <c r="S106" s="99"/>
      <c r="T106" s="99"/>
      <c r="U106" s="99"/>
      <c r="V106" s="99"/>
      <c r="W106" s="99"/>
      <c r="X106" s="99"/>
      <c r="Y106" s="99"/>
      <c r="Z106" s="99"/>
      <c r="AA106" s="99"/>
      <c r="AB106" s="99"/>
      <c r="AC106" s="99"/>
      <c r="AD106" s="99"/>
      <c r="AE106" s="99"/>
      <c r="AF106" s="99"/>
      <c r="AG106" s="99"/>
      <c r="AH106" s="99"/>
    </row>
    <row r="107" spans="3:34">
      <c r="C107" s="3" t="s">
        <v>86</v>
      </c>
      <c r="D107" s="3" t="s">
        <v>188</v>
      </c>
      <c r="E107" s="3" t="s">
        <v>189</v>
      </c>
      <c r="F107" s="3" t="s">
        <v>628</v>
      </c>
      <c r="G107" s="97" t="s">
        <v>524</v>
      </c>
      <c r="H107" s="97" t="s">
        <v>524</v>
      </c>
      <c r="I107" s="97" t="s">
        <v>524</v>
      </c>
      <c r="J107" s="97" t="s">
        <v>524</v>
      </c>
      <c r="K107" s="97" t="s">
        <v>524</v>
      </c>
      <c r="L107" s="97" t="s">
        <v>524</v>
      </c>
      <c r="M107" s="97" t="s">
        <v>524</v>
      </c>
      <c r="N107" s="97" t="s">
        <v>524</v>
      </c>
      <c r="O107" s="110" t="s">
        <v>524</v>
      </c>
      <c r="P107" s="99"/>
      <c r="Q107" s="99"/>
      <c r="R107" s="99"/>
      <c r="S107" s="99"/>
      <c r="T107" s="99"/>
      <c r="U107" s="99"/>
      <c r="V107" s="99"/>
      <c r="W107" s="99"/>
      <c r="X107" s="99"/>
      <c r="Y107" s="99"/>
      <c r="Z107" s="99"/>
      <c r="AA107" s="99"/>
      <c r="AB107" s="99"/>
      <c r="AC107" s="99"/>
      <c r="AD107" s="99"/>
      <c r="AE107" s="99"/>
      <c r="AF107" s="99"/>
      <c r="AG107" s="99"/>
      <c r="AH107" s="99"/>
    </row>
    <row r="108" spans="3:34">
      <c r="C108" s="3" t="s">
        <v>86</v>
      </c>
      <c r="D108" s="3" t="s">
        <v>190</v>
      </c>
      <c r="E108" s="3" t="s">
        <v>191</v>
      </c>
      <c r="F108" s="3" t="s">
        <v>628</v>
      </c>
      <c r="G108" s="97" t="s">
        <v>524</v>
      </c>
      <c r="H108" s="97" t="s">
        <v>524</v>
      </c>
      <c r="I108" s="97" t="s">
        <v>524</v>
      </c>
      <c r="J108" s="97" t="s">
        <v>524</v>
      </c>
      <c r="K108" s="97" t="s">
        <v>524</v>
      </c>
      <c r="L108" s="97" t="s">
        <v>524</v>
      </c>
      <c r="M108" s="97" t="s">
        <v>524</v>
      </c>
      <c r="N108" s="97" t="s">
        <v>524</v>
      </c>
      <c r="O108" s="110">
        <v>186</v>
      </c>
      <c r="P108" s="99"/>
      <c r="Q108" s="99"/>
      <c r="R108" s="99"/>
      <c r="S108" s="99"/>
      <c r="T108" s="99"/>
      <c r="U108" s="99"/>
      <c r="V108" s="99"/>
      <c r="W108" s="99"/>
      <c r="X108" s="99"/>
      <c r="Y108" s="99"/>
      <c r="Z108" s="99"/>
      <c r="AA108" s="99"/>
      <c r="AB108" s="99"/>
      <c r="AC108" s="99"/>
      <c r="AD108" s="99"/>
      <c r="AE108" s="99"/>
      <c r="AF108" s="99"/>
      <c r="AG108" s="99"/>
      <c r="AH108" s="99"/>
    </row>
    <row r="109" spans="3:34">
      <c r="C109" s="3" t="s">
        <v>86</v>
      </c>
      <c r="D109" s="3" t="s">
        <v>192</v>
      </c>
      <c r="E109" s="3" t="s">
        <v>193</v>
      </c>
      <c r="F109" s="3" t="s">
        <v>628</v>
      </c>
      <c r="G109" s="97" t="s">
        <v>524</v>
      </c>
      <c r="H109" s="97" t="s">
        <v>524</v>
      </c>
      <c r="I109" s="97" t="s">
        <v>524</v>
      </c>
      <c r="J109" s="97" t="s">
        <v>524</v>
      </c>
      <c r="K109" s="97" t="s">
        <v>524</v>
      </c>
      <c r="L109" s="97" t="s">
        <v>524</v>
      </c>
      <c r="M109" s="97" t="s">
        <v>524</v>
      </c>
      <c r="N109" s="97" t="s">
        <v>524</v>
      </c>
      <c r="O109" s="110">
        <v>55</v>
      </c>
      <c r="P109" s="99"/>
      <c r="Q109" s="99"/>
      <c r="R109" s="99"/>
      <c r="S109" s="99"/>
      <c r="T109" s="99"/>
      <c r="U109" s="99"/>
      <c r="V109" s="99"/>
      <c r="W109" s="99"/>
      <c r="X109" s="99"/>
      <c r="Y109" s="99"/>
      <c r="Z109" s="99"/>
      <c r="AA109" s="99"/>
      <c r="AB109" s="99"/>
      <c r="AC109" s="99"/>
      <c r="AD109" s="99"/>
      <c r="AE109" s="99"/>
      <c r="AF109" s="99"/>
      <c r="AG109" s="99"/>
      <c r="AH109" s="99"/>
    </row>
    <row r="110" spans="3:34">
      <c r="C110" s="3" t="s">
        <v>86</v>
      </c>
      <c r="D110" s="3" t="s">
        <v>194</v>
      </c>
      <c r="E110" s="3" t="s">
        <v>195</v>
      </c>
      <c r="F110" s="3" t="s">
        <v>628</v>
      </c>
      <c r="G110" s="97" t="s">
        <v>524</v>
      </c>
      <c r="H110" s="97" t="s">
        <v>524</v>
      </c>
      <c r="I110" s="97" t="s">
        <v>524</v>
      </c>
      <c r="J110" s="97" t="s">
        <v>524</v>
      </c>
      <c r="K110" s="97" t="s">
        <v>524</v>
      </c>
      <c r="L110" s="97" t="s">
        <v>524</v>
      </c>
      <c r="M110" s="97" t="s">
        <v>524</v>
      </c>
      <c r="N110" s="97" t="s">
        <v>524</v>
      </c>
      <c r="O110" s="110">
        <v>68.748000000000005</v>
      </c>
      <c r="P110" s="99"/>
      <c r="Q110" s="99"/>
      <c r="R110" s="99"/>
      <c r="S110" s="99"/>
      <c r="T110" s="99"/>
      <c r="U110" s="99"/>
      <c r="V110" s="99"/>
      <c r="W110" s="99"/>
      <c r="X110" s="99"/>
      <c r="Y110" s="99"/>
      <c r="Z110" s="99"/>
      <c r="AA110" s="99"/>
      <c r="AB110" s="99"/>
      <c r="AC110" s="99"/>
      <c r="AD110" s="99"/>
      <c r="AE110" s="99"/>
      <c r="AF110" s="99"/>
      <c r="AG110" s="99"/>
      <c r="AH110" s="99"/>
    </row>
    <row r="111" spans="3:34">
      <c r="C111" s="3" t="s">
        <v>86</v>
      </c>
      <c r="D111" s="3" t="s">
        <v>196</v>
      </c>
      <c r="E111" s="3" t="s">
        <v>197</v>
      </c>
      <c r="F111" s="3" t="s">
        <v>628</v>
      </c>
      <c r="G111" s="97" t="s">
        <v>524</v>
      </c>
      <c r="H111" s="97" t="s">
        <v>524</v>
      </c>
      <c r="I111" s="97" t="s">
        <v>524</v>
      </c>
      <c r="J111" s="97" t="s">
        <v>524</v>
      </c>
      <c r="K111" s="97" t="s">
        <v>524</v>
      </c>
      <c r="L111" s="97" t="s">
        <v>524</v>
      </c>
      <c r="M111" s="97" t="s">
        <v>524</v>
      </c>
      <c r="N111" s="97" t="s">
        <v>524</v>
      </c>
      <c r="O111" s="110" t="s">
        <v>524</v>
      </c>
      <c r="P111" s="99"/>
      <c r="Q111" s="99"/>
      <c r="R111" s="99"/>
      <c r="S111" s="99"/>
      <c r="T111" s="99"/>
      <c r="U111" s="99"/>
      <c r="V111" s="99"/>
      <c r="W111" s="99"/>
      <c r="X111" s="99"/>
      <c r="Y111" s="99"/>
      <c r="Z111" s="99"/>
      <c r="AA111" s="99"/>
      <c r="AB111" s="99"/>
      <c r="AC111" s="99"/>
      <c r="AD111" s="99"/>
      <c r="AE111" s="99"/>
      <c r="AF111" s="99"/>
      <c r="AG111" s="99"/>
      <c r="AH111" s="99"/>
    </row>
    <row r="112" spans="3:34">
      <c r="C112" s="3" t="s">
        <v>86</v>
      </c>
      <c r="D112" s="3" t="s">
        <v>198</v>
      </c>
      <c r="E112" s="3" t="s">
        <v>199</v>
      </c>
      <c r="F112" s="3" t="s">
        <v>628</v>
      </c>
      <c r="G112" s="97" t="s">
        <v>524</v>
      </c>
      <c r="H112" s="97" t="s">
        <v>524</v>
      </c>
      <c r="I112" s="97" t="s">
        <v>524</v>
      </c>
      <c r="J112" s="97" t="s">
        <v>524</v>
      </c>
      <c r="K112" s="97" t="s">
        <v>524</v>
      </c>
      <c r="L112" s="97" t="s">
        <v>524</v>
      </c>
      <c r="M112" s="97" t="s">
        <v>524</v>
      </c>
      <c r="N112" s="97" t="s">
        <v>524</v>
      </c>
      <c r="O112" s="110">
        <v>126</v>
      </c>
      <c r="P112" s="99"/>
      <c r="Q112" s="99"/>
      <c r="R112" s="99"/>
      <c r="S112" s="99"/>
      <c r="T112" s="99"/>
      <c r="U112" s="99"/>
      <c r="V112" s="99"/>
      <c r="W112" s="99"/>
      <c r="X112" s="99"/>
      <c r="Y112" s="99"/>
      <c r="Z112" s="99"/>
      <c r="AA112" s="99"/>
      <c r="AB112" s="99"/>
      <c r="AC112" s="99"/>
      <c r="AD112" s="99"/>
      <c r="AE112" s="99"/>
      <c r="AF112" s="99"/>
      <c r="AG112" s="99"/>
      <c r="AH112" s="99"/>
    </row>
    <row r="113" spans="3:34">
      <c r="C113" s="3" t="s">
        <v>86</v>
      </c>
      <c r="D113" s="3" t="s">
        <v>200</v>
      </c>
      <c r="E113" s="3" t="s">
        <v>201</v>
      </c>
      <c r="F113" s="3" t="s">
        <v>628</v>
      </c>
      <c r="G113" s="97" t="s">
        <v>524</v>
      </c>
      <c r="H113" s="97" t="s">
        <v>524</v>
      </c>
      <c r="I113" s="97" t="s">
        <v>524</v>
      </c>
      <c r="J113" s="97" t="s">
        <v>524</v>
      </c>
      <c r="K113" s="97" t="s">
        <v>524</v>
      </c>
      <c r="L113" s="97" t="s">
        <v>524</v>
      </c>
      <c r="M113" s="97" t="s">
        <v>524</v>
      </c>
      <c r="N113" s="97" t="s">
        <v>524</v>
      </c>
      <c r="O113" s="110">
        <v>178</v>
      </c>
      <c r="P113" s="99"/>
      <c r="Q113" s="99"/>
      <c r="R113" s="99"/>
      <c r="S113" s="99"/>
      <c r="T113" s="99"/>
      <c r="U113" s="99"/>
      <c r="V113" s="99"/>
      <c r="W113" s="99"/>
      <c r="X113" s="99"/>
      <c r="Y113" s="99"/>
      <c r="Z113" s="99"/>
      <c r="AA113" s="99"/>
      <c r="AB113" s="99"/>
      <c r="AC113" s="99"/>
      <c r="AD113" s="99"/>
      <c r="AE113" s="99"/>
      <c r="AF113" s="99"/>
      <c r="AG113" s="99"/>
      <c r="AH113" s="99"/>
    </row>
    <row r="114" spans="3:34">
      <c r="C114" s="3" t="s">
        <v>86</v>
      </c>
      <c r="D114" s="3" t="s">
        <v>202</v>
      </c>
      <c r="E114" s="3" t="s">
        <v>203</v>
      </c>
      <c r="F114" s="3" t="s">
        <v>628</v>
      </c>
      <c r="G114" s="97" t="s">
        <v>524</v>
      </c>
      <c r="H114" s="97" t="s">
        <v>524</v>
      </c>
      <c r="I114" s="97" t="s">
        <v>524</v>
      </c>
      <c r="J114" s="97" t="s">
        <v>524</v>
      </c>
      <c r="K114" s="97" t="s">
        <v>524</v>
      </c>
      <c r="L114" s="97" t="s">
        <v>524</v>
      </c>
      <c r="M114" s="97" t="s">
        <v>524</v>
      </c>
      <c r="N114" s="97" t="s">
        <v>524</v>
      </c>
      <c r="O114" s="110" t="s">
        <v>524</v>
      </c>
      <c r="P114" s="99"/>
      <c r="Q114" s="99"/>
      <c r="R114" s="99"/>
      <c r="S114" s="99"/>
      <c r="T114" s="99"/>
      <c r="U114" s="99"/>
      <c r="V114" s="99"/>
      <c r="W114" s="99"/>
      <c r="X114" s="99"/>
      <c r="Y114" s="99"/>
      <c r="Z114" s="99"/>
      <c r="AA114" s="99"/>
      <c r="AB114" s="99"/>
      <c r="AC114" s="99"/>
      <c r="AD114" s="99"/>
      <c r="AE114" s="99"/>
      <c r="AF114" s="99"/>
      <c r="AG114" s="99"/>
      <c r="AH114" s="99"/>
    </row>
    <row r="115" spans="3:34">
      <c r="C115" s="3" t="s">
        <v>86</v>
      </c>
      <c r="D115" s="3" t="s">
        <v>204</v>
      </c>
      <c r="E115" s="3" t="s">
        <v>205</v>
      </c>
      <c r="F115" s="3" t="s">
        <v>628</v>
      </c>
      <c r="G115" s="97" t="s">
        <v>524</v>
      </c>
      <c r="H115" s="97" t="s">
        <v>524</v>
      </c>
      <c r="I115" s="97" t="s">
        <v>524</v>
      </c>
      <c r="J115" s="97" t="s">
        <v>524</v>
      </c>
      <c r="K115" s="97" t="s">
        <v>524</v>
      </c>
      <c r="L115" s="97" t="s">
        <v>524</v>
      </c>
      <c r="M115" s="97" t="s">
        <v>524</v>
      </c>
      <c r="N115" s="97" t="s">
        <v>524</v>
      </c>
      <c r="O115" s="110">
        <v>398.93</v>
      </c>
      <c r="P115" s="99"/>
      <c r="Q115" s="99"/>
      <c r="R115" s="99"/>
      <c r="S115" s="99"/>
      <c r="T115" s="99"/>
      <c r="U115" s="99"/>
      <c r="V115" s="99"/>
      <c r="W115" s="99"/>
      <c r="X115" s="99"/>
      <c r="Y115" s="99"/>
      <c r="Z115" s="99"/>
      <c r="AA115" s="99"/>
      <c r="AB115" s="99"/>
      <c r="AC115" s="99"/>
      <c r="AD115" s="99"/>
      <c r="AE115" s="99"/>
      <c r="AF115" s="99"/>
      <c r="AG115" s="99"/>
      <c r="AH115" s="99"/>
    </row>
    <row r="116" spans="3:34">
      <c r="C116" s="3" t="s">
        <v>86</v>
      </c>
      <c r="D116" s="3" t="s">
        <v>206</v>
      </c>
      <c r="E116" s="3" t="s">
        <v>207</v>
      </c>
      <c r="F116" s="3" t="s">
        <v>628</v>
      </c>
      <c r="G116" s="97" t="s">
        <v>524</v>
      </c>
      <c r="H116" s="97" t="s">
        <v>524</v>
      </c>
      <c r="I116" s="97" t="s">
        <v>524</v>
      </c>
      <c r="J116" s="97" t="s">
        <v>524</v>
      </c>
      <c r="K116" s="97" t="s">
        <v>524</v>
      </c>
      <c r="L116" s="97" t="s">
        <v>524</v>
      </c>
      <c r="M116" s="97" t="s">
        <v>524</v>
      </c>
      <c r="N116" s="97" t="s">
        <v>524</v>
      </c>
      <c r="O116" s="110" t="s">
        <v>524</v>
      </c>
      <c r="P116" s="99"/>
      <c r="Q116" s="99"/>
      <c r="R116" s="99"/>
      <c r="S116" s="99"/>
      <c r="T116" s="99"/>
      <c r="U116" s="99"/>
      <c r="V116" s="99"/>
      <c r="W116" s="99"/>
      <c r="X116" s="99"/>
      <c r="Y116" s="99"/>
      <c r="Z116" s="99"/>
      <c r="AA116" s="99"/>
      <c r="AB116" s="99"/>
      <c r="AC116" s="99"/>
      <c r="AD116" s="99"/>
      <c r="AE116" s="99"/>
      <c r="AF116" s="99"/>
      <c r="AG116" s="99"/>
      <c r="AH116" s="99"/>
    </row>
    <row r="117" spans="3:34">
      <c r="C117" s="3" t="s">
        <v>86</v>
      </c>
      <c r="D117" s="3" t="s">
        <v>208</v>
      </c>
      <c r="E117" s="3" t="s">
        <v>209</v>
      </c>
      <c r="F117" s="3" t="s">
        <v>628</v>
      </c>
      <c r="G117" s="97" t="s">
        <v>524</v>
      </c>
      <c r="H117" s="97" t="s">
        <v>524</v>
      </c>
      <c r="I117" s="97" t="s">
        <v>524</v>
      </c>
      <c r="J117" s="97" t="s">
        <v>524</v>
      </c>
      <c r="K117" s="97" t="s">
        <v>524</v>
      </c>
      <c r="L117" s="97" t="s">
        <v>524</v>
      </c>
      <c r="M117" s="97" t="s">
        <v>524</v>
      </c>
      <c r="N117" s="97" t="s">
        <v>524</v>
      </c>
      <c r="O117" s="110" t="s">
        <v>524</v>
      </c>
      <c r="P117" s="99"/>
      <c r="Q117" s="99"/>
      <c r="R117" s="99"/>
      <c r="S117" s="99"/>
      <c r="T117" s="99"/>
      <c r="U117" s="99"/>
      <c r="V117" s="99"/>
      <c r="W117" s="99"/>
      <c r="X117" s="99"/>
      <c r="Y117" s="99"/>
      <c r="Z117" s="99"/>
      <c r="AA117" s="99"/>
      <c r="AB117" s="99"/>
      <c r="AC117" s="99"/>
      <c r="AD117" s="99"/>
      <c r="AE117" s="99"/>
      <c r="AF117" s="99"/>
      <c r="AG117" s="99"/>
      <c r="AH117" s="99"/>
    </row>
    <row r="118" spans="3:34">
      <c r="C118" s="3" t="s">
        <v>86</v>
      </c>
      <c r="D118" s="3" t="s">
        <v>210</v>
      </c>
      <c r="E118" s="3" t="s">
        <v>211</v>
      </c>
      <c r="F118" s="3" t="s">
        <v>628</v>
      </c>
      <c r="G118" s="97" t="s">
        <v>524</v>
      </c>
      <c r="H118" s="97" t="s">
        <v>524</v>
      </c>
      <c r="I118" s="97" t="s">
        <v>524</v>
      </c>
      <c r="J118" s="97" t="s">
        <v>524</v>
      </c>
      <c r="K118" s="97" t="s">
        <v>524</v>
      </c>
      <c r="L118" s="97" t="s">
        <v>524</v>
      </c>
      <c r="M118" s="97" t="s">
        <v>524</v>
      </c>
      <c r="N118" s="97" t="s">
        <v>524</v>
      </c>
      <c r="O118" s="110" t="s">
        <v>524</v>
      </c>
      <c r="P118" s="99"/>
      <c r="Q118" s="99"/>
      <c r="R118" s="99"/>
      <c r="S118" s="99"/>
      <c r="T118" s="99"/>
      <c r="U118" s="99"/>
      <c r="V118" s="99"/>
      <c r="W118" s="99"/>
      <c r="X118" s="99"/>
      <c r="Y118" s="99"/>
      <c r="Z118" s="99"/>
      <c r="AA118" s="99"/>
      <c r="AB118" s="99"/>
      <c r="AC118" s="99"/>
      <c r="AD118" s="99"/>
      <c r="AE118" s="99"/>
      <c r="AF118" s="99"/>
      <c r="AG118" s="99"/>
      <c r="AH118" s="99"/>
    </row>
    <row r="119" spans="3:34">
      <c r="C119" s="3" t="s">
        <v>86</v>
      </c>
      <c r="D119" s="3" t="s">
        <v>212</v>
      </c>
      <c r="E119" s="3" t="s">
        <v>213</v>
      </c>
      <c r="F119" s="3" t="s">
        <v>628</v>
      </c>
      <c r="G119" s="97" t="s">
        <v>524</v>
      </c>
      <c r="H119" s="97" t="s">
        <v>524</v>
      </c>
      <c r="I119" s="97" t="s">
        <v>524</v>
      </c>
      <c r="J119" s="97" t="s">
        <v>524</v>
      </c>
      <c r="K119" s="97" t="s">
        <v>524</v>
      </c>
      <c r="L119" s="97" t="s">
        <v>524</v>
      </c>
      <c r="M119" s="97" t="s">
        <v>524</v>
      </c>
      <c r="N119" s="97" t="s">
        <v>524</v>
      </c>
      <c r="O119" s="110" t="s">
        <v>524</v>
      </c>
      <c r="P119" s="99"/>
      <c r="Q119" s="99"/>
      <c r="R119" s="99"/>
      <c r="S119" s="99"/>
      <c r="T119" s="99"/>
      <c r="U119" s="99"/>
      <c r="V119" s="99"/>
      <c r="W119" s="99"/>
      <c r="X119" s="99"/>
      <c r="Y119" s="99"/>
      <c r="Z119" s="99"/>
      <c r="AA119" s="99"/>
      <c r="AB119" s="99"/>
      <c r="AC119" s="99"/>
      <c r="AD119" s="99"/>
      <c r="AE119" s="99"/>
      <c r="AF119" s="99"/>
      <c r="AG119" s="99"/>
      <c r="AH119" s="99"/>
    </row>
    <row r="120" spans="3:34">
      <c r="C120" s="3" t="s">
        <v>86</v>
      </c>
      <c r="D120" s="3" t="s">
        <v>214</v>
      </c>
      <c r="E120" s="3" t="s">
        <v>215</v>
      </c>
      <c r="F120" s="3" t="s">
        <v>628</v>
      </c>
      <c r="G120" s="97" t="s">
        <v>524</v>
      </c>
      <c r="H120" s="97" t="s">
        <v>524</v>
      </c>
      <c r="I120" s="97" t="s">
        <v>524</v>
      </c>
      <c r="J120" s="97" t="s">
        <v>524</v>
      </c>
      <c r="K120" s="97" t="s">
        <v>524</v>
      </c>
      <c r="L120" s="97" t="s">
        <v>524</v>
      </c>
      <c r="M120" s="97" t="s">
        <v>524</v>
      </c>
      <c r="N120" s="97" t="s">
        <v>524</v>
      </c>
      <c r="O120" s="110">
        <v>116</v>
      </c>
      <c r="P120" s="99"/>
      <c r="Q120" s="99"/>
      <c r="R120" s="99"/>
      <c r="S120" s="99"/>
      <c r="T120" s="99"/>
      <c r="U120" s="99"/>
      <c r="V120" s="99"/>
      <c r="W120" s="99"/>
      <c r="X120" s="99"/>
      <c r="Y120" s="99"/>
      <c r="Z120" s="99"/>
      <c r="AA120" s="99"/>
      <c r="AB120" s="99"/>
      <c r="AC120" s="99"/>
      <c r="AD120" s="99"/>
      <c r="AE120" s="99"/>
      <c r="AF120" s="99"/>
      <c r="AG120" s="99"/>
      <c r="AH120" s="99"/>
    </row>
    <row r="121" spans="3:34">
      <c r="C121" s="3" t="s">
        <v>86</v>
      </c>
      <c r="D121" s="3" t="s">
        <v>216</v>
      </c>
      <c r="E121" s="3" t="s">
        <v>217</v>
      </c>
      <c r="F121" s="3" t="s">
        <v>628</v>
      </c>
      <c r="G121" s="97" t="s">
        <v>524</v>
      </c>
      <c r="H121" s="97" t="s">
        <v>524</v>
      </c>
      <c r="I121" s="97" t="s">
        <v>524</v>
      </c>
      <c r="J121" s="97" t="s">
        <v>524</v>
      </c>
      <c r="K121" s="97" t="s">
        <v>524</v>
      </c>
      <c r="L121" s="97" t="s">
        <v>524</v>
      </c>
      <c r="M121" s="97" t="s">
        <v>524</v>
      </c>
      <c r="N121" s="97" t="s">
        <v>524</v>
      </c>
      <c r="O121" s="110">
        <v>185</v>
      </c>
      <c r="P121" s="99"/>
      <c r="Q121" s="99"/>
      <c r="R121" s="99"/>
      <c r="S121" s="99"/>
      <c r="T121" s="99"/>
      <c r="U121" s="99"/>
      <c r="V121" s="99"/>
      <c r="W121" s="99"/>
      <c r="X121" s="99"/>
      <c r="Y121" s="99"/>
      <c r="Z121" s="99"/>
      <c r="AA121" s="99"/>
      <c r="AB121" s="99"/>
      <c r="AC121" s="99"/>
      <c r="AD121" s="99"/>
      <c r="AE121" s="99"/>
      <c r="AF121" s="99"/>
      <c r="AG121" s="99"/>
      <c r="AH121" s="99"/>
    </row>
    <row r="122" spans="3:34">
      <c r="C122" s="3" t="s">
        <v>86</v>
      </c>
      <c r="D122" s="3" t="s">
        <v>218</v>
      </c>
      <c r="E122" s="3" t="s">
        <v>219</v>
      </c>
      <c r="F122" s="3" t="s">
        <v>628</v>
      </c>
      <c r="G122" s="97" t="s">
        <v>524</v>
      </c>
      <c r="H122" s="97" t="s">
        <v>524</v>
      </c>
      <c r="I122" s="97" t="s">
        <v>524</v>
      </c>
      <c r="J122" s="97" t="s">
        <v>524</v>
      </c>
      <c r="K122" s="97" t="s">
        <v>524</v>
      </c>
      <c r="L122" s="97" t="s">
        <v>524</v>
      </c>
      <c r="M122" s="97" t="s">
        <v>524</v>
      </c>
      <c r="N122" s="97" t="s">
        <v>524</v>
      </c>
      <c r="O122" s="110">
        <v>248.70599999999999</v>
      </c>
      <c r="P122" s="99"/>
      <c r="Q122" s="99"/>
      <c r="R122" s="99"/>
      <c r="S122" s="99"/>
      <c r="T122" s="99"/>
      <c r="U122" s="99"/>
      <c r="V122" s="99"/>
      <c r="W122" s="99"/>
      <c r="X122" s="99"/>
      <c r="Y122" s="99"/>
      <c r="Z122" s="99"/>
      <c r="AA122" s="99"/>
      <c r="AB122" s="99"/>
      <c r="AC122" s="99"/>
      <c r="AD122" s="99"/>
      <c r="AE122" s="99"/>
      <c r="AF122" s="99"/>
      <c r="AG122" s="99"/>
      <c r="AH122" s="99"/>
    </row>
    <row r="123" spans="3:34">
      <c r="C123" s="3" t="s">
        <v>86</v>
      </c>
      <c r="D123" s="3" t="s">
        <v>220</v>
      </c>
      <c r="E123" s="3" t="s">
        <v>221</v>
      </c>
      <c r="F123" s="3" t="s">
        <v>628</v>
      </c>
      <c r="G123" s="97" t="s">
        <v>524</v>
      </c>
      <c r="H123" s="97" t="s">
        <v>524</v>
      </c>
      <c r="I123" s="97" t="s">
        <v>524</v>
      </c>
      <c r="J123" s="97" t="s">
        <v>524</v>
      </c>
      <c r="K123" s="97" t="s">
        <v>524</v>
      </c>
      <c r="L123" s="97" t="s">
        <v>524</v>
      </c>
      <c r="M123" s="97" t="s">
        <v>524</v>
      </c>
      <c r="N123" s="97" t="s">
        <v>524</v>
      </c>
      <c r="O123" s="110">
        <v>174</v>
      </c>
      <c r="P123" s="99"/>
      <c r="Q123" s="99"/>
      <c r="R123" s="99"/>
      <c r="S123" s="99"/>
      <c r="T123" s="99"/>
      <c r="U123" s="99"/>
      <c r="V123" s="99"/>
      <c r="W123" s="99"/>
      <c r="X123" s="99"/>
      <c r="Y123" s="99"/>
      <c r="Z123" s="99"/>
      <c r="AA123" s="99"/>
      <c r="AB123" s="99"/>
      <c r="AC123" s="99"/>
      <c r="AD123" s="99"/>
      <c r="AE123" s="99"/>
      <c r="AF123" s="99"/>
      <c r="AG123" s="99"/>
      <c r="AH123" s="99"/>
    </row>
    <row r="124" spans="3:34">
      <c r="C124" s="3" t="s">
        <v>86</v>
      </c>
      <c r="D124" s="3" t="s">
        <v>222</v>
      </c>
      <c r="E124" s="3" t="s">
        <v>223</v>
      </c>
      <c r="F124" s="3" t="s">
        <v>628</v>
      </c>
      <c r="G124" s="97" t="s">
        <v>524</v>
      </c>
      <c r="H124" s="97" t="s">
        <v>524</v>
      </c>
      <c r="I124" s="97" t="s">
        <v>524</v>
      </c>
      <c r="J124" s="97" t="s">
        <v>524</v>
      </c>
      <c r="K124" s="97" t="s">
        <v>524</v>
      </c>
      <c r="L124" s="97" t="s">
        <v>524</v>
      </c>
      <c r="M124" s="97" t="s">
        <v>524</v>
      </c>
      <c r="N124" s="97" t="s">
        <v>524</v>
      </c>
      <c r="O124" s="110" t="s">
        <v>524</v>
      </c>
      <c r="P124" s="99"/>
      <c r="Q124" s="99"/>
      <c r="R124" s="99"/>
      <c r="S124" s="99"/>
      <c r="T124" s="99"/>
      <c r="U124" s="99"/>
      <c r="V124" s="99"/>
      <c r="W124" s="99"/>
      <c r="X124" s="99"/>
      <c r="Y124" s="99"/>
      <c r="Z124" s="99"/>
      <c r="AA124" s="99"/>
      <c r="AB124" s="99"/>
      <c r="AC124" s="99"/>
      <c r="AD124" s="99"/>
      <c r="AE124" s="99"/>
      <c r="AF124" s="99"/>
      <c r="AG124" s="99"/>
      <c r="AH124" s="99"/>
    </row>
    <row r="125" spans="3:34">
      <c r="C125" s="3" t="s">
        <v>86</v>
      </c>
      <c r="D125" s="3" t="s">
        <v>224</v>
      </c>
      <c r="E125" s="3" t="s">
        <v>225</v>
      </c>
      <c r="F125" s="3" t="s">
        <v>628</v>
      </c>
      <c r="G125" s="97" t="s">
        <v>524</v>
      </c>
      <c r="H125" s="97" t="s">
        <v>524</v>
      </c>
      <c r="I125" s="97" t="s">
        <v>524</v>
      </c>
      <c r="J125" s="97" t="s">
        <v>524</v>
      </c>
      <c r="K125" s="97" t="s">
        <v>524</v>
      </c>
      <c r="L125" s="97" t="s">
        <v>524</v>
      </c>
      <c r="M125" s="97" t="s">
        <v>524</v>
      </c>
      <c r="N125" s="97" t="s">
        <v>524</v>
      </c>
      <c r="O125" s="110" t="s">
        <v>524</v>
      </c>
      <c r="P125" s="99"/>
      <c r="Q125" s="99"/>
      <c r="R125" s="99"/>
      <c r="S125" s="99"/>
      <c r="T125" s="99"/>
      <c r="U125" s="99"/>
      <c r="V125" s="99"/>
      <c r="W125" s="99"/>
      <c r="X125" s="99"/>
      <c r="Y125" s="99"/>
      <c r="Z125" s="99"/>
      <c r="AA125" s="99"/>
      <c r="AB125" s="99"/>
      <c r="AC125" s="99"/>
      <c r="AD125" s="99"/>
      <c r="AE125" s="99"/>
      <c r="AF125" s="99"/>
      <c r="AG125" s="99"/>
      <c r="AH125" s="99"/>
    </row>
    <row r="126" spans="3:34">
      <c r="C126" s="3" t="s">
        <v>88</v>
      </c>
      <c r="D126" s="3" t="s">
        <v>226</v>
      </c>
      <c r="E126" s="3" t="s">
        <v>227</v>
      </c>
      <c r="F126" s="3" t="s">
        <v>628</v>
      </c>
      <c r="G126" s="97" t="s">
        <v>524</v>
      </c>
      <c r="H126" s="97" t="s">
        <v>524</v>
      </c>
      <c r="I126" s="97" t="s">
        <v>524</v>
      </c>
      <c r="J126" s="97" t="s">
        <v>524</v>
      </c>
      <c r="K126" s="97" t="s">
        <v>524</v>
      </c>
      <c r="L126" s="97" t="s">
        <v>524</v>
      </c>
      <c r="M126" s="97" t="s">
        <v>524</v>
      </c>
      <c r="N126" s="97" t="s">
        <v>524</v>
      </c>
      <c r="O126" s="110">
        <v>506</v>
      </c>
      <c r="P126" s="99"/>
      <c r="Q126" s="99"/>
      <c r="R126" s="99"/>
      <c r="S126" s="99"/>
      <c r="T126" s="99"/>
      <c r="U126" s="99"/>
      <c r="V126" s="99"/>
      <c r="W126" s="99"/>
      <c r="X126" s="99"/>
      <c r="Y126" s="99"/>
      <c r="Z126" s="99"/>
      <c r="AA126" s="99"/>
      <c r="AB126" s="99"/>
      <c r="AC126" s="99"/>
      <c r="AD126" s="99"/>
      <c r="AE126" s="99"/>
      <c r="AF126" s="99"/>
      <c r="AG126" s="99"/>
      <c r="AH126" s="99"/>
    </row>
    <row r="127" spans="3:34">
      <c r="C127" s="3" t="s">
        <v>88</v>
      </c>
      <c r="D127" s="3" t="s">
        <v>228</v>
      </c>
      <c r="E127" s="3" t="s">
        <v>229</v>
      </c>
      <c r="F127" s="3" t="s">
        <v>628</v>
      </c>
      <c r="G127" s="97" t="s">
        <v>524</v>
      </c>
      <c r="H127" s="97" t="s">
        <v>524</v>
      </c>
      <c r="I127" s="97" t="s">
        <v>524</v>
      </c>
      <c r="J127" s="97" t="s">
        <v>524</v>
      </c>
      <c r="K127" s="97" t="s">
        <v>524</v>
      </c>
      <c r="L127" s="97" t="s">
        <v>524</v>
      </c>
      <c r="M127" s="97" t="s">
        <v>524</v>
      </c>
      <c r="N127" s="97" t="s">
        <v>524</v>
      </c>
      <c r="O127" s="110">
        <v>185</v>
      </c>
      <c r="P127" s="99"/>
      <c r="Q127" s="99"/>
      <c r="R127" s="99"/>
      <c r="S127" s="99"/>
      <c r="T127" s="99"/>
      <c r="U127" s="99"/>
      <c r="V127" s="99"/>
      <c r="W127" s="99"/>
      <c r="X127" s="99"/>
      <c r="Y127" s="99"/>
      <c r="Z127" s="99"/>
      <c r="AA127" s="99"/>
      <c r="AB127" s="99"/>
      <c r="AC127" s="99"/>
      <c r="AD127" s="99"/>
      <c r="AE127" s="99"/>
      <c r="AF127" s="99"/>
      <c r="AG127" s="99"/>
      <c r="AH127" s="99"/>
    </row>
    <row r="128" spans="3:34">
      <c r="C128" s="3" t="s">
        <v>88</v>
      </c>
      <c r="D128" s="3" t="s">
        <v>230</v>
      </c>
      <c r="E128" s="3" t="s">
        <v>231</v>
      </c>
      <c r="F128" s="3" t="s">
        <v>628</v>
      </c>
      <c r="G128" s="97" t="s">
        <v>524</v>
      </c>
      <c r="H128" s="97" t="s">
        <v>524</v>
      </c>
      <c r="I128" s="97" t="s">
        <v>524</v>
      </c>
      <c r="J128" s="97" t="s">
        <v>524</v>
      </c>
      <c r="K128" s="97" t="s">
        <v>524</v>
      </c>
      <c r="L128" s="97" t="s">
        <v>524</v>
      </c>
      <c r="M128" s="97" t="s">
        <v>524</v>
      </c>
      <c r="N128" s="97" t="s">
        <v>524</v>
      </c>
      <c r="O128" s="110" t="s">
        <v>524</v>
      </c>
      <c r="P128" s="99"/>
      <c r="Q128" s="99"/>
      <c r="R128" s="99"/>
      <c r="S128" s="99"/>
      <c r="T128" s="99"/>
      <c r="U128" s="99"/>
      <c r="V128" s="99"/>
      <c r="W128" s="99"/>
      <c r="X128" s="99"/>
      <c r="Y128" s="99"/>
      <c r="Z128" s="99"/>
      <c r="AA128" s="99"/>
      <c r="AB128" s="99"/>
      <c r="AC128" s="99"/>
      <c r="AD128" s="99"/>
      <c r="AE128" s="99"/>
      <c r="AF128" s="99"/>
      <c r="AG128" s="99"/>
      <c r="AH128" s="99"/>
    </row>
    <row r="129" spans="3:34">
      <c r="C129" s="3" t="s">
        <v>88</v>
      </c>
      <c r="D129" s="3" t="s">
        <v>232</v>
      </c>
      <c r="E129" s="3" t="s">
        <v>233</v>
      </c>
      <c r="F129" s="3" t="s">
        <v>628</v>
      </c>
      <c r="G129" s="97" t="s">
        <v>524</v>
      </c>
      <c r="H129" s="97" t="s">
        <v>524</v>
      </c>
      <c r="I129" s="97" t="s">
        <v>524</v>
      </c>
      <c r="J129" s="97" t="s">
        <v>524</v>
      </c>
      <c r="K129" s="97" t="s">
        <v>524</v>
      </c>
      <c r="L129" s="97" t="s">
        <v>524</v>
      </c>
      <c r="M129" s="97" t="s">
        <v>524</v>
      </c>
      <c r="N129" s="97" t="s">
        <v>524</v>
      </c>
      <c r="O129" s="110">
        <v>493</v>
      </c>
      <c r="P129" s="99"/>
      <c r="Q129" s="99"/>
      <c r="R129" s="99"/>
      <c r="S129" s="99"/>
      <c r="T129" s="99"/>
      <c r="U129" s="99"/>
      <c r="V129" s="99"/>
      <c r="W129" s="99"/>
      <c r="X129" s="99"/>
      <c r="Y129" s="99"/>
      <c r="Z129" s="99"/>
      <c r="AA129" s="99"/>
      <c r="AB129" s="99"/>
      <c r="AC129" s="99"/>
      <c r="AD129" s="99"/>
      <c r="AE129" s="99"/>
      <c r="AF129" s="99"/>
      <c r="AG129" s="99"/>
      <c r="AH129" s="99"/>
    </row>
    <row r="130" spans="3:34">
      <c r="C130" s="3" t="s">
        <v>88</v>
      </c>
      <c r="D130" s="3" t="s">
        <v>234</v>
      </c>
      <c r="E130" s="3" t="s">
        <v>235</v>
      </c>
      <c r="F130" s="3" t="s">
        <v>628</v>
      </c>
      <c r="G130" s="97" t="s">
        <v>524</v>
      </c>
      <c r="H130" s="97" t="s">
        <v>524</v>
      </c>
      <c r="I130" s="97" t="s">
        <v>524</v>
      </c>
      <c r="J130" s="97" t="s">
        <v>524</v>
      </c>
      <c r="K130" s="97" t="s">
        <v>524</v>
      </c>
      <c r="L130" s="97" t="s">
        <v>524</v>
      </c>
      <c r="M130" s="97" t="s">
        <v>524</v>
      </c>
      <c r="N130" s="97" t="s">
        <v>524</v>
      </c>
      <c r="O130" s="110" t="s">
        <v>524</v>
      </c>
      <c r="P130" s="99"/>
      <c r="Q130" s="99"/>
      <c r="R130" s="99"/>
      <c r="S130" s="99"/>
      <c r="T130" s="99"/>
      <c r="U130" s="99"/>
      <c r="V130" s="99"/>
      <c r="W130" s="99"/>
      <c r="X130" s="99"/>
      <c r="Y130" s="99"/>
      <c r="Z130" s="99"/>
      <c r="AA130" s="99"/>
      <c r="AB130" s="99"/>
      <c r="AC130" s="99"/>
      <c r="AD130" s="99"/>
      <c r="AE130" s="99"/>
      <c r="AF130" s="99"/>
      <c r="AG130" s="99"/>
      <c r="AH130" s="99"/>
    </row>
    <row r="131" spans="3:34">
      <c r="C131" s="3" t="s">
        <v>88</v>
      </c>
      <c r="D131" s="3" t="s">
        <v>236</v>
      </c>
      <c r="E131" s="3" t="s">
        <v>237</v>
      </c>
      <c r="F131" s="3" t="s">
        <v>628</v>
      </c>
      <c r="G131" s="97" t="s">
        <v>524</v>
      </c>
      <c r="H131" s="97" t="s">
        <v>524</v>
      </c>
      <c r="I131" s="97" t="s">
        <v>524</v>
      </c>
      <c r="J131" s="97" t="s">
        <v>524</v>
      </c>
      <c r="K131" s="97" t="s">
        <v>524</v>
      </c>
      <c r="L131" s="97" t="s">
        <v>524</v>
      </c>
      <c r="M131" s="97" t="s">
        <v>524</v>
      </c>
      <c r="N131" s="97" t="s">
        <v>524</v>
      </c>
      <c r="O131" s="110">
        <v>225</v>
      </c>
      <c r="P131" s="99"/>
      <c r="Q131" s="99"/>
      <c r="R131" s="99"/>
      <c r="S131" s="99"/>
      <c r="T131" s="99"/>
      <c r="U131" s="99"/>
      <c r="V131" s="99"/>
      <c r="W131" s="99"/>
      <c r="X131" s="99"/>
      <c r="Y131" s="99"/>
      <c r="Z131" s="99"/>
      <c r="AA131" s="99"/>
      <c r="AB131" s="99"/>
      <c r="AC131" s="99"/>
      <c r="AD131" s="99"/>
      <c r="AE131" s="99"/>
      <c r="AF131" s="99"/>
      <c r="AG131" s="99"/>
      <c r="AH131" s="99"/>
    </row>
    <row r="132" spans="3:34">
      <c r="C132" s="3" t="s">
        <v>88</v>
      </c>
      <c r="D132" s="3" t="s">
        <v>238</v>
      </c>
      <c r="E132" s="3" t="s">
        <v>239</v>
      </c>
      <c r="F132" s="3" t="s">
        <v>628</v>
      </c>
      <c r="G132" s="97" t="s">
        <v>524</v>
      </c>
      <c r="H132" s="97" t="s">
        <v>524</v>
      </c>
      <c r="I132" s="97" t="s">
        <v>524</v>
      </c>
      <c r="J132" s="97" t="s">
        <v>524</v>
      </c>
      <c r="K132" s="97" t="s">
        <v>524</v>
      </c>
      <c r="L132" s="97" t="s">
        <v>524</v>
      </c>
      <c r="M132" s="97" t="s">
        <v>524</v>
      </c>
      <c r="N132" s="97" t="s">
        <v>524</v>
      </c>
      <c r="O132" s="110" t="s">
        <v>524</v>
      </c>
      <c r="P132" s="99"/>
      <c r="Q132" s="99"/>
      <c r="R132" s="99"/>
      <c r="S132" s="99"/>
      <c r="T132" s="99"/>
      <c r="U132" s="99"/>
      <c r="V132" s="99"/>
      <c r="W132" s="99"/>
      <c r="X132" s="99"/>
      <c r="Y132" s="99"/>
      <c r="Z132" s="99"/>
      <c r="AA132" s="99"/>
      <c r="AB132" s="99"/>
      <c r="AC132" s="99"/>
      <c r="AD132" s="99"/>
      <c r="AE132" s="99"/>
      <c r="AF132" s="99"/>
      <c r="AG132" s="99"/>
      <c r="AH132" s="99"/>
    </row>
    <row r="133" spans="3:34">
      <c r="C133" s="3" t="s">
        <v>88</v>
      </c>
      <c r="D133" s="3" t="s">
        <v>240</v>
      </c>
      <c r="E133" s="3" t="s">
        <v>241</v>
      </c>
      <c r="F133" s="3" t="s">
        <v>628</v>
      </c>
      <c r="G133" s="97" t="s">
        <v>524</v>
      </c>
      <c r="H133" s="97" t="s">
        <v>524</v>
      </c>
      <c r="I133" s="97" t="s">
        <v>524</v>
      </c>
      <c r="J133" s="97" t="s">
        <v>524</v>
      </c>
      <c r="K133" s="97" t="s">
        <v>524</v>
      </c>
      <c r="L133" s="97" t="s">
        <v>524</v>
      </c>
      <c r="M133" s="97" t="s">
        <v>524</v>
      </c>
      <c r="N133" s="97" t="s">
        <v>524</v>
      </c>
      <c r="O133" s="110" t="s">
        <v>524</v>
      </c>
      <c r="P133" s="99"/>
      <c r="Q133" s="99"/>
      <c r="R133" s="99"/>
      <c r="S133" s="99"/>
      <c r="T133" s="99"/>
      <c r="U133" s="99"/>
      <c r="V133" s="99"/>
      <c r="W133" s="99"/>
      <c r="X133" s="99"/>
      <c r="Y133" s="99"/>
      <c r="Z133" s="99"/>
      <c r="AA133" s="99"/>
      <c r="AB133" s="99"/>
      <c r="AC133" s="99"/>
      <c r="AD133" s="99"/>
      <c r="AE133" s="99"/>
      <c r="AF133" s="99"/>
      <c r="AG133" s="99"/>
      <c r="AH133" s="99"/>
    </row>
    <row r="134" spans="3:34">
      <c r="C134" s="3" t="s">
        <v>88</v>
      </c>
      <c r="D134" s="3" t="s">
        <v>242</v>
      </c>
      <c r="E134" s="3" t="s">
        <v>243</v>
      </c>
      <c r="F134" s="3" t="s">
        <v>628</v>
      </c>
      <c r="G134" s="97" t="s">
        <v>524</v>
      </c>
      <c r="H134" s="97" t="s">
        <v>524</v>
      </c>
      <c r="I134" s="97" t="s">
        <v>524</v>
      </c>
      <c r="J134" s="97" t="s">
        <v>524</v>
      </c>
      <c r="K134" s="97" t="s">
        <v>524</v>
      </c>
      <c r="L134" s="97" t="s">
        <v>524</v>
      </c>
      <c r="M134" s="97" t="s">
        <v>524</v>
      </c>
      <c r="N134" s="97" t="s">
        <v>524</v>
      </c>
      <c r="O134" s="110">
        <v>130</v>
      </c>
      <c r="P134" s="99"/>
      <c r="Q134" s="99"/>
      <c r="R134" s="99"/>
      <c r="S134" s="99"/>
      <c r="T134" s="99"/>
      <c r="U134" s="99"/>
      <c r="V134" s="99"/>
      <c r="W134" s="99"/>
      <c r="X134" s="99"/>
      <c r="Y134" s="99"/>
      <c r="Z134" s="99"/>
      <c r="AA134" s="99"/>
      <c r="AB134" s="99"/>
      <c r="AC134" s="99"/>
      <c r="AD134" s="99"/>
      <c r="AE134" s="99"/>
      <c r="AF134" s="99"/>
      <c r="AG134" s="99"/>
      <c r="AH134" s="99"/>
    </row>
    <row r="135" spans="3:34">
      <c r="C135" s="3" t="s">
        <v>88</v>
      </c>
      <c r="D135" s="3" t="s">
        <v>244</v>
      </c>
      <c r="E135" s="3" t="s">
        <v>245</v>
      </c>
      <c r="F135" s="3" t="s">
        <v>628</v>
      </c>
      <c r="G135" s="97" t="s">
        <v>524</v>
      </c>
      <c r="H135" s="97" t="s">
        <v>524</v>
      </c>
      <c r="I135" s="97" t="s">
        <v>524</v>
      </c>
      <c r="J135" s="97" t="s">
        <v>524</v>
      </c>
      <c r="K135" s="97" t="s">
        <v>524</v>
      </c>
      <c r="L135" s="97" t="s">
        <v>524</v>
      </c>
      <c r="M135" s="97" t="s">
        <v>524</v>
      </c>
      <c r="N135" s="97" t="s">
        <v>524</v>
      </c>
      <c r="O135" s="110">
        <v>174</v>
      </c>
      <c r="P135" s="99"/>
      <c r="Q135" s="99"/>
      <c r="R135" s="99"/>
      <c r="S135" s="99"/>
      <c r="T135" s="99"/>
      <c r="U135" s="99"/>
      <c r="V135" s="99"/>
      <c r="W135" s="99"/>
      <c r="X135" s="99"/>
      <c r="Y135" s="99"/>
      <c r="Z135" s="99"/>
      <c r="AA135" s="99"/>
      <c r="AB135" s="99"/>
      <c r="AC135" s="99"/>
      <c r="AD135" s="99"/>
      <c r="AE135" s="99"/>
      <c r="AF135" s="99"/>
      <c r="AG135" s="99"/>
      <c r="AH135" s="99"/>
    </row>
    <row r="136" spans="3:34">
      <c r="C136" s="3" t="s">
        <v>88</v>
      </c>
      <c r="D136" s="3" t="s">
        <v>246</v>
      </c>
      <c r="E136" s="3" t="s">
        <v>247</v>
      </c>
      <c r="F136" s="3" t="s">
        <v>628</v>
      </c>
      <c r="G136" s="97" t="s">
        <v>524</v>
      </c>
      <c r="H136" s="97" t="s">
        <v>524</v>
      </c>
      <c r="I136" s="97" t="s">
        <v>524</v>
      </c>
      <c r="J136" s="97" t="s">
        <v>524</v>
      </c>
      <c r="K136" s="97" t="s">
        <v>524</v>
      </c>
      <c r="L136" s="97" t="s">
        <v>524</v>
      </c>
      <c r="M136" s="97" t="s">
        <v>524</v>
      </c>
      <c r="N136" s="97" t="s">
        <v>524</v>
      </c>
      <c r="O136" s="110">
        <v>656.08284700000002</v>
      </c>
      <c r="P136" s="99"/>
      <c r="Q136" s="99"/>
      <c r="R136" s="99"/>
      <c r="S136" s="99"/>
      <c r="T136" s="99"/>
      <c r="U136" s="99"/>
      <c r="V136" s="99"/>
      <c r="W136" s="99"/>
      <c r="X136" s="99"/>
      <c r="Y136" s="99"/>
      <c r="Z136" s="99"/>
      <c r="AA136" s="99"/>
      <c r="AB136" s="99"/>
      <c r="AC136" s="99"/>
      <c r="AD136" s="99"/>
      <c r="AE136" s="99"/>
      <c r="AF136" s="99"/>
      <c r="AG136" s="99"/>
      <c r="AH136" s="99"/>
    </row>
    <row r="137" spans="3:34">
      <c r="C137" s="3" t="s">
        <v>88</v>
      </c>
      <c r="D137" s="3" t="s">
        <v>248</v>
      </c>
      <c r="E137" s="3" t="s">
        <v>249</v>
      </c>
      <c r="F137" s="3" t="s">
        <v>628</v>
      </c>
      <c r="G137" s="97" t="s">
        <v>524</v>
      </c>
      <c r="H137" s="97" t="s">
        <v>524</v>
      </c>
      <c r="I137" s="97" t="s">
        <v>524</v>
      </c>
      <c r="J137" s="97" t="s">
        <v>524</v>
      </c>
      <c r="K137" s="97" t="s">
        <v>524</v>
      </c>
      <c r="L137" s="97" t="s">
        <v>524</v>
      </c>
      <c r="M137" s="97" t="s">
        <v>524</v>
      </c>
      <c r="N137" s="97" t="s">
        <v>524</v>
      </c>
      <c r="O137" s="110">
        <v>1E-13</v>
      </c>
      <c r="P137" s="99"/>
      <c r="Q137" s="99"/>
      <c r="R137" s="99"/>
      <c r="S137" s="99"/>
      <c r="T137" s="99"/>
      <c r="U137" s="99"/>
      <c r="V137" s="99"/>
      <c r="W137" s="99"/>
      <c r="X137" s="99"/>
      <c r="Y137" s="99"/>
      <c r="Z137" s="99"/>
      <c r="AA137" s="99"/>
      <c r="AB137" s="99"/>
      <c r="AC137" s="99"/>
      <c r="AD137" s="99"/>
      <c r="AE137" s="99"/>
      <c r="AF137" s="99"/>
      <c r="AG137" s="99"/>
      <c r="AH137" s="99"/>
    </row>
    <row r="138" spans="3:34">
      <c r="C138" s="3" t="s">
        <v>88</v>
      </c>
      <c r="D138" s="3" t="s">
        <v>250</v>
      </c>
      <c r="E138" s="3" t="s">
        <v>251</v>
      </c>
      <c r="F138" s="3" t="s">
        <v>628</v>
      </c>
      <c r="G138" s="97" t="s">
        <v>524</v>
      </c>
      <c r="H138" s="97" t="s">
        <v>524</v>
      </c>
      <c r="I138" s="97" t="s">
        <v>524</v>
      </c>
      <c r="J138" s="97" t="s">
        <v>524</v>
      </c>
      <c r="K138" s="97" t="s">
        <v>524</v>
      </c>
      <c r="L138" s="97" t="s">
        <v>524</v>
      </c>
      <c r="M138" s="97" t="s">
        <v>524</v>
      </c>
      <c r="N138" s="97" t="s">
        <v>524</v>
      </c>
      <c r="O138" s="110" t="s">
        <v>524</v>
      </c>
      <c r="P138" s="99"/>
      <c r="Q138" s="99"/>
      <c r="R138" s="99"/>
      <c r="S138" s="99"/>
      <c r="T138" s="99"/>
      <c r="U138" s="99"/>
      <c r="V138" s="99"/>
      <c r="W138" s="99"/>
      <c r="X138" s="99"/>
      <c r="Y138" s="99"/>
      <c r="Z138" s="99"/>
      <c r="AA138" s="99"/>
      <c r="AB138" s="99"/>
      <c r="AC138" s="99"/>
      <c r="AD138" s="99"/>
      <c r="AE138" s="99"/>
      <c r="AF138" s="99"/>
      <c r="AG138" s="99"/>
      <c r="AH138" s="99"/>
    </row>
    <row r="139" spans="3:34">
      <c r="C139" s="3" t="s">
        <v>88</v>
      </c>
      <c r="D139" s="3" t="s">
        <v>252</v>
      </c>
      <c r="E139" s="3" t="s">
        <v>253</v>
      </c>
      <c r="F139" s="3" t="s">
        <v>628</v>
      </c>
      <c r="G139" s="97" t="s">
        <v>524</v>
      </c>
      <c r="H139" s="97" t="s">
        <v>524</v>
      </c>
      <c r="I139" s="97" t="s">
        <v>524</v>
      </c>
      <c r="J139" s="97" t="s">
        <v>524</v>
      </c>
      <c r="K139" s="97" t="s">
        <v>524</v>
      </c>
      <c r="L139" s="97" t="s">
        <v>524</v>
      </c>
      <c r="M139" s="97" t="s">
        <v>524</v>
      </c>
      <c r="N139" s="97" t="s">
        <v>524</v>
      </c>
      <c r="O139" s="110">
        <v>642</v>
      </c>
      <c r="P139" s="99"/>
      <c r="Q139" s="99"/>
      <c r="R139" s="99"/>
      <c r="S139" s="99"/>
      <c r="T139" s="99"/>
      <c r="U139" s="99"/>
      <c r="V139" s="99"/>
      <c r="W139" s="99"/>
      <c r="X139" s="99"/>
      <c r="Y139" s="99"/>
      <c r="Z139" s="99"/>
      <c r="AA139" s="99"/>
      <c r="AB139" s="99"/>
      <c r="AC139" s="99"/>
      <c r="AD139" s="99"/>
      <c r="AE139" s="99"/>
      <c r="AF139" s="99"/>
      <c r="AG139" s="99"/>
      <c r="AH139" s="99"/>
    </row>
    <row r="140" spans="3:34">
      <c r="C140" s="3" t="s">
        <v>88</v>
      </c>
      <c r="D140" s="3" t="s">
        <v>254</v>
      </c>
      <c r="E140" s="3" t="s">
        <v>255</v>
      </c>
      <c r="F140" s="3" t="s">
        <v>628</v>
      </c>
      <c r="G140" s="97" t="s">
        <v>524</v>
      </c>
      <c r="H140" s="97" t="s">
        <v>524</v>
      </c>
      <c r="I140" s="97" t="s">
        <v>524</v>
      </c>
      <c r="J140" s="97" t="s">
        <v>524</v>
      </c>
      <c r="K140" s="97" t="s">
        <v>524</v>
      </c>
      <c r="L140" s="97" t="s">
        <v>524</v>
      </c>
      <c r="M140" s="97" t="s">
        <v>524</v>
      </c>
      <c r="N140" s="97" t="s">
        <v>524</v>
      </c>
      <c r="O140" s="110">
        <v>62</v>
      </c>
      <c r="P140" s="99"/>
      <c r="Q140" s="99"/>
      <c r="R140" s="99"/>
      <c r="S140" s="99"/>
      <c r="T140" s="99"/>
      <c r="U140" s="99"/>
      <c r="V140" s="99"/>
      <c r="W140" s="99"/>
      <c r="X140" s="99"/>
      <c r="Y140" s="99"/>
      <c r="Z140" s="99"/>
      <c r="AA140" s="99"/>
      <c r="AB140" s="99"/>
      <c r="AC140" s="99"/>
      <c r="AD140" s="99"/>
      <c r="AE140" s="99"/>
      <c r="AF140" s="99"/>
      <c r="AG140" s="99"/>
      <c r="AH140" s="99"/>
    </row>
    <row r="141" spans="3:34">
      <c r="C141" s="3" t="s">
        <v>88</v>
      </c>
      <c r="D141" s="3" t="s">
        <v>256</v>
      </c>
      <c r="E141" s="3" t="s">
        <v>257</v>
      </c>
      <c r="F141" s="3" t="s">
        <v>628</v>
      </c>
      <c r="G141" s="97" t="s">
        <v>524</v>
      </c>
      <c r="H141" s="97" t="s">
        <v>524</v>
      </c>
      <c r="I141" s="97" t="s">
        <v>524</v>
      </c>
      <c r="J141" s="97" t="s">
        <v>524</v>
      </c>
      <c r="K141" s="97" t="s">
        <v>524</v>
      </c>
      <c r="L141" s="97" t="s">
        <v>524</v>
      </c>
      <c r="M141" s="97" t="s">
        <v>524</v>
      </c>
      <c r="N141" s="97" t="s">
        <v>524</v>
      </c>
      <c r="O141" s="110">
        <v>73</v>
      </c>
      <c r="P141" s="99"/>
      <c r="Q141" s="99"/>
      <c r="R141" s="99"/>
      <c r="S141" s="99"/>
      <c r="T141" s="99"/>
      <c r="U141" s="99"/>
      <c r="V141" s="99"/>
      <c r="W141" s="99"/>
      <c r="X141" s="99"/>
      <c r="Y141" s="99"/>
      <c r="Z141" s="99"/>
      <c r="AA141" s="99"/>
      <c r="AB141" s="99"/>
      <c r="AC141" s="99"/>
      <c r="AD141" s="99"/>
      <c r="AE141" s="99"/>
      <c r="AF141" s="99"/>
      <c r="AG141" s="99"/>
      <c r="AH141" s="99"/>
    </row>
    <row r="142" spans="3:34">
      <c r="C142" s="3" t="s">
        <v>88</v>
      </c>
      <c r="D142" s="3" t="s">
        <v>258</v>
      </c>
      <c r="E142" s="3" t="s">
        <v>259</v>
      </c>
      <c r="F142" s="3" t="s">
        <v>628</v>
      </c>
      <c r="G142" s="97" t="s">
        <v>524</v>
      </c>
      <c r="H142" s="97" t="s">
        <v>524</v>
      </c>
      <c r="I142" s="97" t="s">
        <v>524</v>
      </c>
      <c r="J142" s="97" t="s">
        <v>524</v>
      </c>
      <c r="K142" s="97" t="s">
        <v>524</v>
      </c>
      <c r="L142" s="97" t="s">
        <v>524</v>
      </c>
      <c r="M142" s="97" t="s">
        <v>524</v>
      </c>
      <c r="N142" s="97" t="s">
        <v>524</v>
      </c>
      <c r="O142" s="110">
        <v>171</v>
      </c>
      <c r="P142" s="99"/>
      <c r="Q142" s="99"/>
      <c r="R142" s="99"/>
      <c r="S142" s="99"/>
      <c r="T142" s="99"/>
      <c r="U142" s="99"/>
      <c r="V142" s="99"/>
      <c r="W142" s="99"/>
      <c r="X142" s="99"/>
      <c r="Y142" s="99"/>
      <c r="Z142" s="99"/>
      <c r="AA142" s="99"/>
      <c r="AB142" s="99"/>
      <c r="AC142" s="99"/>
      <c r="AD142" s="99"/>
      <c r="AE142" s="99"/>
      <c r="AF142" s="99"/>
      <c r="AG142" s="99"/>
      <c r="AH142" s="99"/>
    </row>
    <row r="143" spans="3:34">
      <c r="C143" s="3" t="s">
        <v>88</v>
      </c>
      <c r="D143" s="3" t="s">
        <v>260</v>
      </c>
      <c r="E143" s="3" t="s">
        <v>261</v>
      </c>
      <c r="F143" s="3" t="s">
        <v>628</v>
      </c>
      <c r="G143" s="97" t="s">
        <v>524</v>
      </c>
      <c r="H143" s="97" t="s">
        <v>524</v>
      </c>
      <c r="I143" s="97" t="s">
        <v>524</v>
      </c>
      <c r="J143" s="97" t="s">
        <v>524</v>
      </c>
      <c r="K143" s="97" t="s">
        <v>524</v>
      </c>
      <c r="L143" s="97" t="s">
        <v>524</v>
      </c>
      <c r="M143" s="97" t="s">
        <v>524</v>
      </c>
      <c r="N143" s="97" t="s">
        <v>524</v>
      </c>
      <c r="O143" s="110">
        <v>129</v>
      </c>
      <c r="P143" s="99"/>
      <c r="Q143" s="99"/>
      <c r="R143" s="99"/>
      <c r="S143" s="99"/>
      <c r="T143" s="99"/>
      <c r="U143" s="99"/>
      <c r="V143" s="99"/>
      <c r="W143" s="99"/>
      <c r="X143" s="99"/>
      <c r="Y143" s="99"/>
      <c r="Z143" s="99"/>
      <c r="AA143" s="99"/>
      <c r="AB143" s="99"/>
      <c r="AC143" s="99"/>
      <c r="AD143" s="99"/>
      <c r="AE143" s="99"/>
      <c r="AF143" s="99"/>
      <c r="AG143" s="99"/>
      <c r="AH143" s="99"/>
    </row>
    <row r="144" spans="3:34">
      <c r="C144" s="3" t="s">
        <v>88</v>
      </c>
      <c r="D144" s="3" t="s">
        <v>262</v>
      </c>
      <c r="E144" s="3" t="s">
        <v>263</v>
      </c>
      <c r="F144" s="3" t="s">
        <v>628</v>
      </c>
      <c r="G144" s="97" t="s">
        <v>524</v>
      </c>
      <c r="H144" s="97" t="s">
        <v>524</v>
      </c>
      <c r="I144" s="97" t="s">
        <v>524</v>
      </c>
      <c r="J144" s="97" t="s">
        <v>524</v>
      </c>
      <c r="K144" s="97" t="s">
        <v>524</v>
      </c>
      <c r="L144" s="97" t="s">
        <v>524</v>
      </c>
      <c r="M144" s="97" t="s">
        <v>524</v>
      </c>
      <c r="N144" s="97" t="s">
        <v>524</v>
      </c>
      <c r="O144" s="110">
        <v>190</v>
      </c>
      <c r="P144" s="99"/>
      <c r="Q144" s="99"/>
      <c r="R144" s="99"/>
      <c r="S144" s="99"/>
      <c r="T144" s="99"/>
      <c r="U144" s="99"/>
      <c r="V144" s="99"/>
      <c r="W144" s="99"/>
      <c r="X144" s="99"/>
      <c r="Y144" s="99"/>
      <c r="Z144" s="99"/>
      <c r="AA144" s="99"/>
      <c r="AB144" s="99"/>
      <c r="AC144" s="99"/>
      <c r="AD144" s="99"/>
      <c r="AE144" s="99"/>
      <c r="AF144" s="99"/>
      <c r="AG144" s="99"/>
      <c r="AH144" s="99"/>
    </row>
    <row r="145" spans="3:34">
      <c r="C145" s="3" t="s">
        <v>88</v>
      </c>
      <c r="D145" s="3" t="s">
        <v>264</v>
      </c>
      <c r="E145" s="3" t="s">
        <v>265</v>
      </c>
      <c r="F145" s="3" t="s">
        <v>628</v>
      </c>
      <c r="G145" s="97" t="s">
        <v>524</v>
      </c>
      <c r="H145" s="97" t="s">
        <v>524</v>
      </c>
      <c r="I145" s="97" t="s">
        <v>524</v>
      </c>
      <c r="J145" s="97" t="s">
        <v>524</v>
      </c>
      <c r="K145" s="97" t="s">
        <v>524</v>
      </c>
      <c r="L145" s="97" t="s">
        <v>524</v>
      </c>
      <c r="M145" s="97" t="s">
        <v>524</v>
      </c>
      <c r="N145" s="97" t="s">
        <v>524</v>
      </c>
      <c r="O145" s="110">
        <v>423</v>
      </c>
      <c r="P145" s="99"/>
      <c r="Q145" s="99"/>
      <c r="R145" s="99"/>
      <c r="S145" s="99"/>
      <c r="T145" s="99"/>
      <c r="U145" s="99"/>
      <c r="V145" s="99"/>
      <c r="W145" s="99"/>
      <c r="X145" s="99"/>
      <c r="Y145" s="99"/>
      <c r="Z145" s="99"/>
      <c r="AA145" s="99"/>
      <c r="AB145" s="99"/>
      <c r="AC145" s="99"/>
      <c r="AD145" s="99"/>
      <c r="AE145" s="99"/>
      <c r="AF145" s="99"/>
      <c r="AG145" s="99"/>
      <c r="AH145" s="99"/>
    </row>
    <row r="146" spans="3:34">
      <c r="C146" s="3" t="s">
        <v>88</v>
      </c>
      <c r="D146" s="3" t="s">
        <v>266</v>
      </c>
      <c r="E146" s="3" t="s">
        <v>267</v>
      </c>
      <c r="F146" s="3" t="s">
        <v>628</v>
      </c>
      <c r="G146" s="97" t="s">
        <v>524</v>
      </c>
      <c r="H146" s="97" t="s">
        <v>524</v>
      </c>
      <c r="I146" s="97" t="s">
        <v>524</v>
      </c>
      <c r="J146" s="97" t="s">
        <v>524</v>
      </c>
      <c r="K146" s="97" t="s">
        <v>524</v>
      </c>
      <c r="L146" s="97" t="s">
        <v>524</v>
      </c>
      <c r="M146" s="97" t="s">
        <v>524</v>
      </c>
      <c r="N146" s="97" t="s">
        <v>524</v>
      </c>
      <c r="O146" s="110">
        <v>83</v>
      </c>
      <c r="P146" s="99"/>
      <c r="Q146" s="99"/>
      <c r="R146" s="99"/>
      <c r="S146" s="99"/>
      <c r="T146" s="99"/>
      <c r="U146" s="99"/>
      <c r="V146" s="99"/>
      <c r="W146" s="99"/>
      <c r="X146" s="99"/>
      <c r="Y146" s="99"/>
      <c r="Z146" s="99"/>
      <c r="AA146" s="99"/>
      <c r="AB146" s="99"/>
      <c r="AC146" s="99"/>
      <c r="AD146" s="99"/>
      <c r="AE146" s="99"/>
      <c r="AF146" s="99"/>
      <c r="AG146" s="99"/>
      <c r="AH146" s="99"/>
    </row>
    <row r="147" spans="3:34">
      <c r="C147" s="3" t="s">
        <v>88</v>
      </c>
      <c r="D147" s="3" t="s">
        <v>268</v>
      </c>
      <c r="E147" s="3" t="s">
        <v>269</v>
      </c>
      <c r="F147" s="3" t="s">
        <v>628</v>
      </c>
      <c r="G147" s="97" t="s">
        <v>524</v>
      </c>
      <c r="H147" s="97" t="s">
        <v>524</v>
      </c>
      <c r="I147" s="97" t="s">
        <v>524</v>
      </c>
      <c r="J147" s="97" t="s">
        <v>524</v>
      </c>
      <c r="K147" s="97" t="s">
        <v>524</v>
      </c>
      <c r="L147" s="97" t="s">
        <v>524</v>
      </c>
      <c r="M147" s="97" t="s">
        <v>524</v>
      </c>
      <c r="N147" s="97" t="s">
        <v>524</v>
      </c>
      <c r="O147" s="110">
        <v>58</v>
      </c>
      <c r="P147" s="99"/>
      <c r="Q147" s="99"/>
      <c r="R147" s="99"/>
      <c r="S147" s="99"/>
      <c r="T147" s="99"/>
      <c r="U147" s="99"/>
      <c r="V147" s="99"/>
      <c r="W147" s="99"/>
      <c r="X147" s="99"/>
      <c r="Y147" s="99"/>
      <c r="Z147" s="99"/>
      <c r="AA147" s="99"/>
      <c r="AB147" s="99"/>
      <c r="AC147" s="99"/>
      <c r="AD147" s="99"/>
      <c r="AE147" s="99"/>
      <c r="AF147" s="99"/>
      <c r="AG147" s="99"/>
      <c r="AH147" s="99"/>
    </row>
    <row r="148" spans="3:34">
      <c r="C148" s="3" t="s">
        <v>88</v>
      </c>
      <c r="D148" s="3" t="s">
        <v>270</v>
      </c>
      <c r="E148" s="3" t="s">
        <v>271</v>
      </c>
      <c r="F148" s="3" t="s">
        <v>628</v>
      </c>
      <c r="G148" s="97" t="s">
        <v>524</v>
      </c>
      <c r="H148" s="97" t="s">
        <v>524</v>
      </c>
      <c r="I148" s="97" t="s">
        <v>524</v>
      </c>
      <c r="J148" s="97" t="s">
        <v>524</v>
      </c>
      <c r="K148" s="97" t="s">
        <v>524</v>
      </c>
      <c r="L148" s="97" t="s">
        <v>524</v>
      </c>
      <c r="M148" s="97" t="s">
        <v>524</v>
      </c>
      <c r="N148" s="97" t="s">
        <v>524</v>
      </c>
      <c r="O148" s="110">
        <v>94</v>
      </c>
      <c r="P148" s="99"/>
      <c r="Q148" s="99"/>
      <c r="R148" s="99"/>
      <c r="S148" s="99"/>
      <c r="T148" s="99"/>
      <c r="U148" s="99"/>
      <c r="V148" s="99"/>
      <c r="W148" s="99"/>
      <c r="X148" s="99"/>
      <c r="Y148" s="99"/>
      <c r="Z148" s="99"/>
      <c r="AA148" s="99"/>
      <c r="AB148" s="99"/>
      <c r="AC148" s="99"/>
      <c r="AD148" s="99"/>
      <c r="AE148" s="99"/>
      <c r="AF148" s="99"/>
      <c r="AG148" s="99"/>
      <c r="AH148" s="99"/>
    </row>
    <row r="149" spans="3:34">
      <c r="C149" s="3" t="s">
        <v>88</v>
      </c>
      <c r="D149" s="3" t="s">
        <v>272</v>
      </c>
      <c r="E149" s="3" t="s">
        <v>273</v>
      </c>
      <c r="F149" s="3" t="s">
        <v>628</v>
      </c>
      <c r="G149" s="97" t="s">
        <v>524</v>
      </c>
      <c r="H149" s="97" t="s">
        <v>524</v>
      </c>
      <c r="I149" s="97" t="s">
        <v>524</v>
      </c>
      <c r="J149" s="97" t="s">
        <v>524</v>
      </c>
      <c r="K149" s="97" t="s">
        <v>524</v>
      </c>
      <c r="L149" s="97" t="s">
        <v>524</v>
      </c>
      <c r="M149" s="97" t="s">
        <v>524</v>
      </c>
      <c r="N149" s="97" t="s">
        <v>524</v>
      </c>
      <c r="O149" s="110">
        <v>836</v>
      </c>
      <c r="P149" s="99"/>
      <c r="Q149" s="99"/>
      <c r="R149" s="99"/>
      <c r="S149" s="99"/>
      <c r="T149" s="99"/>
      <c r="U149" s="99"/>
      <c r="V149" s="99"/>
      <c r="W149" s="99"/>
      <c r="X149" s="99"/>
      <c r="Y149" s="99"/>
      <c r="Z149" s="99"/>
      <c r="AA149" s="99"/>
      <c r="AB149" s="99"/>
      <c r="AC149" s="99"/>
      <c r="AD149" s="99"/>
      <c r="AE149" s="99"/>
      <c r="AF149" s="99"/>
      <c r="AG149" s="99"/>
      <c r="AH149" s="99"/>
    </row>
    <row r="150" spans="3:34">
      <c r="C150" s="3" t="s">
        <v>88</v>
      </c>
      <c r="D150" s="3" t="s">
        <v>274</v>
      </c>
      <c r="E150" s="3" t="s">
        <v>275</v>
      </c>
      <c r="F150" s="3" t="s">
        <v>628</v>
      </c>
      <c r="G150" s="97" t="s">
        <v>524</v>
      </c>
      <c r="H150" s="97" t="s">
        <v>524</v>
      </c>
      <c r="I150" s="97" t="s">
        <v>524</v>
      </c>
      <c r="J150" s="97" t="s">
        <v>524</v>
      </c>
      <c r="K150" s="97" t="s">
        <v>524</v>
      </c>
      <c r="L150" s="97" t="s">
        <v>524</v>
      </c>
      <c r="M150" s="97" t="s">
        <v>524</v>
      </c>
      <c r="N150" s="97" t="s">
        <v>524</v>
      </c>
      <c r="O150" s="110" t="s">
        <v>524</v>
      </c>
      <c r="P150" s="99"/>
      <c r="Q150" s="99"/>
      <c r="R150" s="99"/>
      <c r="S150" s="99"/>
      <c r="T150" s="99"/>
      <c r="U150" s="99"/>
      <c r="V150" s="99"/>
      <c r="W150" s="99"/>
      <c r="X150" s="99"/>
      <c r="Y150" s="99"/>
      <c r="Z150" s="99"/>
      <c r="AA150" s="99"/>
      <c r="AB150" s="99"/>
      <c r="AC150" s="99"/>
      <c r="AD150" s="99"/>
      <c r="AE150" s="99"/>
      <c r="AF150" s="99"/>
      <c r="AG150" s="99"/>
      <c r="AH150" s="99"/>
    </row>
    <row r="151" spans="3:34">
      <c r="C151" s="3" t="s">
        <v>88</v>
      </c>
      <c r="D151" s="3" t="s">
        <v>276</v>
      </c>
      <c r="E151" s="3" t="s">
        <v>277</v>
      </c>
      <c r="F151" s="3" t="s">
        <v>628</v>
      </c>
      <c r="G151" s="97" t="s">
        <v>524</v>
      </c>
      <c r="H151" s="97" t="s">
        <v>524</v>
      </c>
      <c r="I151" s="97" t="s">
        <v>524</v>
      </c>
      <c r="J151" s="97" t="s">
        <v>524</v>
      </c>
      <c r="K151" s="97" t="s">
        <v>524</v>
      </c>
      <c r="L151" s="97" t="s">
        <v>524</v>
      </c>
      <c r="M151" s="97" t="s">
        <v>524</v>
      </c>
      <c r="N151" s="97" t="s">
        <v>524</v>
      </c>
      <c r="O151" s="110">
        <v>159</v>
      </c>
      <c r="P151" s="99"/>
      <c r="Q151" s="99"/>
      <c r="R151" s="99"/>
      <c r="S151" s="99"/>
      <c r="T151" s="99"/>
      <c r="U151" s="99"/>
      <c r="V151" s="99"/>
      <c r="W151" s="99"/>
      <c r="X151" s="99"/>
      <c r="Y151" s="99"/>
      <c r="Z151" s="99"/>
      <c r="AA151" s="99"/>
      <c r="AB151" s="99"/>
      <c r="AC151" s="99"/>
      <c r="AD151" s="99"/>
      <c r="AE151" s="99"/>
      <c r="AF151" s="99"/>
      <c r="AG151" s="99"/>
      <c r="AH151" s="99"/>
    </row>
    <row r="152" spans="3:34">
      <c r="C152" s="3" t="s">
        <v>88</v>
      </c>
      <c r="D152" s="3" t="s">
        <v>278</v>
      </c>
      <c r="E152" s="3" t="s">
        <v>279</v>
      </c>
      <c r="F152" s="3" t="s">
        <v>628</v>
      </c>
      <c r="G152" s="97" t="s">
        <v>524</v>
      </c>
      <c r="H152" s="97" t="s">
        <v>524</v>
      </c>
      <c r="I152" s="97" t="s">
        <v>524</v>
      </c>
      <c r="J152" s="97" t="s">
        <v>524</v>
      </c>
      <c r="K152" s="97" t="s">
        <v>524</v>
      </c>
      <c r="L152" s="97" t="s">
        <v>524</v>
      </c>
      <c r="M152" s="97" t="s">
        <v>524</v>
      </c>
      <c r="N152" s="97" t="s">
        <v>524</v>
      </c>
      <c r="O152" s="110">
        <v>109</v>
      </c>
      <c r="P152" s="99"/>
      <c r="Q152" s="99"/>
      <c r="R152" s="99"/>
      <c r="S152" s="99"/>
      <c r="T152" s="99"/>
      <c r="U152" s="99"/>
      <c r="V152" s="99"/>
      <c r="W152" s="99"/>
      <c r="X152" s="99"/>
      <c r="Y152" s="99"/>
      <c r="Z152" s="99"/>
      <c r="AA152" s="99"/>
      <c r="AB152" s="99"/>
      <c r="AC152" s="99"/>
      <c r="AD152" s="99"/>
      <c r="AE152" s="99"/>
      <c r="AF152" s="99"/>
      <c r="AG152" s="99"/>
      <c r="AH152" s="99"/>
    </row>
    <row r="153" spans="3:34">
      <c r="C153" s="3" t="s">
        <v>88</v>
      </c>
      <c r="D153" s="3" t="s">
        <v>280</v>
      </c>
      <c r="E153" s="3" t="s">
        <v>281</v>
      </c>
      <c r="F153" s="3" t="s">
        <v>628</v>
      </c>
      <c r="G153" s="97" t="s">
        <v>524</v>
      </c>
      <c r="H153" s="97" t="s">
        <v>524</v>
      </c>
      <c r="I153" s="97" t="s">
        <v>524</v>
      </c>
      <c r="J153" s="97" t="s">
        <v>524</v>
      </c>
      <c r="K153" s="97" t="s">
        <v>524</v>
      </c>
      <c r="L153" s="97" t="s">
        <v>524</v>
      </c>
      <c r="M153" s="97" t="s">
        <v>524</v>
      </c>
      <c r="N153" s="97" t="s">
        <v>524</v>
      </c>
      <c r="O153" s="110" t="s">
        <v>524</v>
      </c>
      <c r="P153" s="99"/>
      <c r="Q153" s="99"/>
      <c r="R153" s="99"/>
      <c r="S153" s="99"/>
      <c r="T153" s="99"/>
      <c r="U153" s="99"/>
      <c r="V153" s="99"/>
      <c r="W153" s="99"/>
      <c r="X153" s="99"/>
      <c r="Y153" s="99"/>
      <c r="Z153" s="99"/>
      <c r="AA153" s="99"/>
      <c r="AB153" s="99"/>
      <c r="AC153" s="99"/>
      <c r="AD153" s="99"/>
      <c r="AE153" s="99"/>
      <c r="AF153" s="99"/>
      <c r="AG153" s="99"/>
      <c r="AH153" s="99"/>
    </row>
    <row r="154" spans="3:34">
      <c r="C154" s="3" t="s">
        <v>88</v>
      </c>
      <c r="D154" s="3" t="s">
        <v>282</v>
      </c>
      <c r="E154" s="3" t="s">
        <v>283</v>
      </c>
      <c r="F154" s="3" t="s">
        <v>628</v>
      </c>
      <c r="G154" s="97" t="s">
        <v>524</v>
      </c>
      <c r="H154" s="97" t="s">
        <v>524</v>
      </c>
      <c r="I154" s="97" t="s">
        <v>524</v>
      </c>
      <c r="J154" s="97" t="s">
        <v>524</v>
      </c>
      <c r="K154" s="97" t="s">
        <v>524</v>
      </c>
      <c r="L154" s="97" t="s">
        <v>524</v>
      </c>
      <c r="M154" s="97" t="s">
        <v>524</v>
      </c>
      <c r="N154" s="97" t="s">
        <v>524</v>
      </c>
      <c r="O154" s="110" t="s">
        <v>524</v>
      </c>
      <c r="P154" s="99"/>
      <c r="Q154" s="99"/>
      <c r="R154" s="99"/>
      <c r="S154" s="99"/>
      <c r="T154" s="99"/>
      <c r="U154" s="99"/>
      <c r="V154" s="99"/>
      <c r="W154" s="99"/>
      <c r="X154" s="99"/>
      <c r="Y154" s="99"/>
      <c r="Z154" s="99"/>
      <c r="AA154" s="99"/>
      <c r="AB154" s="99"/>
      <c r="AC154" s="99"/>
      <c r="AD154" s="99"/>
      <c r="AE154" s="99"/>
      <c r="AF154" s="99"/>
      <c r="AG154" s="99"/>
      <c r="AH154" s="99"/>
    </row>
    <row r="155" spans="3:34">
      <c r="C155" s="3" t="s">
        <v>88</v>
      </c>
      <c r="D155" s="3" t="s">
        <v>284</v>
      </c>
      <c r="E155" s="3" t="s">
        <v>285</v>
      </c>
      <c r="F155" s="3" t="s">
        <v>628</v>
      </c>
      <c r="G155" s="97" t="s">
        <v>524</v>
      </c>
      <c r="H155" s="97" t="s">
        <v>524</v>
      </c>
      <c r="I155" s="97" t="s">
        <v>524</v>
      </c>
      <c r="J155" s="97" t="s">
        <v>524</v>
      </c>
      <c r="K155" s="97" t="s">
        <v>524</v>
      </c>
      <c r="L155" s="97" t="s">
        <v>524</v>
      </c>
      <c r="M155" s="97" t="s">
        <v>524</v>
      </c>
      <c r="N155" s="97" t="s">
        <v>524</v>
      </c>
      <c r="O155" s="110" t="s">
        <v>524</v>
      </c>
      <c r="P155" s="99"/>
      <c r="Q155" s="99"/>
      <c r="R155" s="99"/>
      <c r="S155" s="99"/>
      <c r="T155" s="99"/>
      <c r="U155" s="99"/>
      <c r="V155" s="99"/>
      <c r="W155" s="99"/>
      <c r="X155" s="99"/>
      <c r="Y155" s="99"/>
      <c r="Z155" s="99"/>
      <c r="AA155" s="99"/>
      <c r="AB155" s="99"/>
      <c r="AC155" s="99"/>
      <c r="AD155" s="99"/>
      <c r="AE155" s="99"/>
      <c r="AF155" s="99"/>
      <c r="AG155" s="99"/>
      <c r="AH155" s="99"/>
    </row>
    <row r="156" spans="3:34">
      <c r="C156" s="3" t="s">
        <v>88</v>
      </c>
      <c r="D156" s="3" t="s">
        <v>286</v>
      </c>
      <c r="E156" s="3" t="s">
        <v>287</v>
      </c>
      <c r="F156" s="3" t="s">
        <v>628</v>
      </c>
      <c r="G156" s="97" t="s">
        <v>524</v>
      </c>
      <c r="H156" s="97" t="s">
        <v>524</v>
      </c>
      <c r="I156" s="97" t="s">
        <v>524</v>
      </c>
      <c r="J156" s="97" t="s">
        <v>524</v>
      </c>
      <c r="K156" s="97" t="s">
        <v>524</v>
      </c>
      <c r="L156" s="97" t="s">
        <v>524</v>
      </c>
      <c r="M156" s="97" t="s">
        <v>524</v>
      </c>
      <c r="N156" s="97" t="s">
        <v>524</v>
      </c>
      <c r="O156" s="110">
        <v>295</v>
      </c>
      <c r="P156" s="99"/>
      <c r="Q156" s="99"/>
      <c r="R156" s="99"/>
      <c r="S156" s="99"/>
      <c r="T156" s="99"/>
      <c r="U156" s="99"/>
      <c r="V156" s="99"/>
      <c r="W156" s="99"/>
      <c r="X156" s="99"/>
      <c r="Y156" s="99"/>
      <c r="Z156" s="99"/>
      <c r="AA156" s="99"/>
      <c r="AB156" s="99"/>
      <c r="AC156" s="99"/>
      <c r="AD156" s="99"/>
      <c r="AE156" s="99"/>
      <c r="AF156" s="99"/>
      <c r="AG156" s="99"/>
      <c r="AH156" s="99"/>
    </row>
    <row r="157" spans="3:34">
      <c r="C157" s="3" t="s">
        <v>88</v>
      </c>
      <c r="D157" s="3" t="s">
        <v>288</v>
      </c>
      <c r="E157" s="3" t="s">
        <v>289</v>
      </c>
      <c r="F157" s="3" t="s">
        <v>628</v>
      </c>
      <c r="G157" s="97" t="s">
        <v>524</v>
      </c>
      <c r="H157" s="97" t="s">
        <v>524</v>
      </c>
      <c r="I157" s="97" t="s">
        <v>524</v>
      </c>
      <c r="J157" s="97" t="s">
        <v>524</v>
      </c>
      <c r="K157" s="97" t="s">
        <v>524</v>
      </c>
      <c r="L157" s="97" t="s">
        <v>524</v>
      </c>
      <c r="M157" s="97" t="s">
        <v>524</v>
      </c>
      <c r="N157" s="97" t="s">
        <v>524</v>
      </c>
      <c r="O157" s="110">
        <v>205</v>
      </c>
      <c r="P157" s="99"/>
      <c r="Q157" s="99"/>
      <c r="R157" s="99"/>
      <c r="S157" s="99"/>
      <c r="T157" s="99"/>
      <c r="U157" s="99"/>
      <c r="V157" s="99"/>
      <c r="W157" s="99"/>
      <c r="X157" s="99"/>
      <c r="Y157" s="99"/>
      <c r="Z157" s="99"/>
      <c r="AA157" s="99"/>
      <c r="AB157" s="99"/>
      <c r="AC157" s="99"/>
      <c r="AD157" s="99"/>
      <c r="AE157" s="99"/>
      <c r="AF157" s="99"/>
      <c r="AG157" s="99"/>
      <c r="AH157" s="99"/>
    </row>
    <row r="158" spans="3:34">
      <c r="C158" s="3" t="s">
        <v>88</v>
      </c>
      <c r="D158" s="3" t="s">
        <v>290</v>
      </c>
      <c r="E158" s="3" t="s">
        <v>291</v>
      </c>
      <c r="F158" s="3" t="s">
        <v>628</v>
      </c>
      <c r="G158" s="97" t="s">
        <v>524</v>
      </c>
      <c r="H158" s="97" t="s">
        <v>524</v>
      </c>
      <c r="I158" s="97" t="s">
        <v>524</v>
      </c>
      <c r="J158" s="97" t="s">
        <v>524</v>
      </c>
      <c r="K158" s="97" t="s">
        <v>524</v>
      </c>
      <c r="L158" s="97" t="s">
        <v>524</v>
      </c>
      <c r="M158" s="97" t="s">
        <v>524</v>
      </c>
      <c r="N158" s="97" t="s">
        <v>524</v>
      </c>
      <c r="O158" s="110">
        <v>160</v>
      </c>
      <c r="P158" s="99"/>
      <c r="Q158" s="99"/>
      <c r="R158" s="99"/>
      <c r="S158" s="99"/>
      <c r="T158" s="99"/>
      <c r="U158" s="99"/>
      <c r="V158" s="99"/>
      <c r="W158" s="99"/>
      <c r="X158" s="99"/>
      <c r="Y158" s="99"/>
      <c r="Z158" s="99"/>
      <c r="AA158" s="99"/>
      <c r="AB158" s="99"/>
      <c r="AC158" s="99"/>
      <c r="AD158" s="99"/>
      <c r="AE158" s="99"/>
      <c r="AF158" s="99"/>
      <c r="AG158" s="99"/>
      <c r="AH158" s="99"/>
    </row>
    <row r="159" spans="3:34">
      <c r="C159" s="3" t="s">
        <v>88</v>
      </c>
      <c r="D159" s="3" t="s">
        <v>292</v>
      </c>
      <c r="E159" s="3" t="s">
        <v>293</v>
      </c>
      <c r="F159" s="3" t="s">
        <v>628</v>
      </c>
      <c r="G159" s="97" t="s">
        <v>524</v>
      </c>
      <c r="H159" s="97" t="s">
        <v>524</v>
      </c>
      <c r="I159" s="97" t="s">
        <v>524</v>
      </c>
      <c r="J159" s="97" t="s">
        <v>524</v>
      </c>
      <c r="K159" s="97" t="s">
        <v>524</v>
      </c>
      <c r="L159" s="97" t="s">
        <v>524</v>
      </c>
      <c r="M159" s="97" t="s">
        <v>524</v>
      </c>
      <c r="N159" s="97" t="s">
        <v>524</v>
      </c>
      <c r="O159" s="110">
        <v>15</v>
      </c>
      <c r="P159" s="99"/>
      <c r="Q159" s="99"/>
      <c r="R159" s="99"/>
      <c r="S159" s="99"/>
      <c r="T159" s="99"/>
      <c r="U159" s="99"/>
      <c r="V159" s="99"/>
      <c r="W159" s="99"/>
      <c r="X159" s="99"/>
      <c r="Y159" s="99"/>
      <c r="Z159" s="99"/>
      <c r="AA159" s="99"/>
      <c r="AB159" s="99"/>
      <c r="AC159" s="99"/>
      <c r="AD159" s="99"/>
      <c r="AE159" s="99"/>
      <c r="AF159" s="99"/>
      <c r="AG159" s="99"/>
      <c r="AH159" s="99"/>
    </row>
    <row r="160" spans="3:34">
      <c r="C160" s="3" t="s">
        <v>88</v>
      </c>
      <c r="D160" s="3" t="s">
        <v>294</v>
      </c>
      <c r="E160" s="3" t="s">
        <v>295</v>
      </c>
      <c r="F160" s="3" t="s">
        <v>628</v>
      </c>
      <c r="G160" s="97" t="s">
        <v>524</v>
      </c>
      <c r="H160" s="97" t="s">
        <v>524</v>
      </c>
      <c r="I160" s="97" t="s">
        <v>524</v>
      </c>
      <c r="J160" s="97" t="s">
        <v>524</v>
      </c>
      <c r="K160" s="97" t="s">
        <v>524</v>
      </c>
      <c r="L160" s="97" t="s">
        <v>524</v>
      </c>
      <c r="M160" s="97" t="s">
        <v>524</v>
      </c>
      <c r="N160" s="97" t="s">
        <v>524</v>
      </c>
      <c r="O160" s="110">
        <v>55</v>
      </c>
      <c r="P160" s="99"/>
      <c r="Q160" s="99"/>
      <c r="R160" s="99"/>
      <c r="S160" s="99"/>
      <c r="T160" s="99"/>
      <c r="U160" s="99"/>
      <c r="V160" s="99"/>
      <c r="W160" s="99"/>
      <c r="X160" s="99"/>
      <c r="Y160" s="99"/>
      <c r="Z160" s="99"/>
      <c r="AA160" s="99"/>
      <c r="AB160" s="99"/>
      <c r="AC160" s="99"/>
      <c r="AD160" s="99"/>
      <c r="AE160" s="99"/>
      <c r="AF160" s="99"/>
      <c r="AG160" s="99"/>
      <c r="AH160" s="99"/>
    </row>
    <row r="161" spans="3:34">
      <c r="C161" s="3" t="s">
        <v>88</v>
      </c>
      <c r="D161" s="3" t="s">
        <v>296</v>
      </c>
      <c r="E161" s="3" t="s">
        <v>297</v>
      </c>
      <c r="F161" s="3" t="s">
        <v>628</v>
      </c>
      <c r="G161" s="97" t="s">
        <v>524</v>
      </c>
      <c r="H161" s="97" t="s">
        <v>524</v>
      </c>
      <c r="I161" s="97" t="s">
        <v>524</v>
      </c>
      <c r="J161" s="97" t="s">
        <v>524</v>
      </c>
      <c r="K161" s="97" t="s">
        <v>524</v>
      </c>
      <c r="L161" s="97" t="s">
        <v>524</v>
      </c>
      <c r="M161" s="97" t="s">
        <v>524</v>
      </c>
      <c r="N161" s="97" t="s">
        <v>524</v>
      </c>
      <c r="O161" s="110">
        <v>35</v>
      </c>
      <c r="P161" s="99"/>
      <c r="Q161" s="99"/>
      <c r="R161" s="99"/>
      <c r="S161" s="99"/>
      <c r="T161" s="99"/>
      <c r="U161" s="99"/>
      <c r="V161" s="99"/>
      <c r="W161" s="99"/>
      <c r="X161" s="99"/>
      <c r="Y161" s="99"/>
      <c r="Z161" s="99"/>
      <c r="AA161" s="99"/>
      <c r="AB161" s="99"/>
      <c r="AC161" s="99"/>
      <c r="AD161" s="99"/>
      <c r="AE161" s="99"/>
      <c r="AF161" s="99"/>
      <c r="AG161" s="99"/>
      <c r="AH161" s="99"/>
    </row>
    <row r="162" spans="3:34">
      <c r="C162" s="3" t="s">
        <v>88</v>
      </c>
      <c r="D162" s="3" t="s">
        <v>298</v>
      </c>
      <c r="E162" s="3" t="s">
        <v>299</v>
      </c>
      <c r="F162" s="3" t="s">
        <v>628</v>
      </c>
      <c r="G162" s="97" t="s">
        <v>524</v>
      </c>
      <c r="H162" s="97" t="s">
        <v>524</v>
      </c>
      <c r="I162" s="97" t="s">
        <v>524</v>
      </c>
      <c r="J162" s="97" t="s">
        <v>524</v>
      </c>
      <c r="K162" s="97" t="s">
        <v>524</v>
      </c>
      <c r="L162" s="97" t="s">
        <v>524</v>
      </c>
      <c r="M162" s="97" t="s">
        <v>524</v>
      </c>
      <c r="N162" s="97" t="s">
        <v>524</v>
      </c>
      <c r="O162" s="110">
        <v>117</v>
      </c>
      <c r="P162" s="99"/>
      <c r="Q162" s="99"/>
      <c r="R162" s="99"/>
      <c r="S162" s="99"/>
      <c r="T162" s="99"/>
      <c r="U162" s="99"/>
      <c r="V162" s="99"/>
      <c r="W162" s="99"/>
      <c r="X162" s="99"/>
      <c r="Y162" s="99"/>
      <c r="Z162" s="99"/>
      <c r="AA162" s="99"/>
      <c r="AB162" s="99"/>
      <c r="AC162" s="99"/>
      <c r="AD162" s="99"/>
      <c r="AE162" s="99"/>
      <c r="AF162" s="99"/>
      <c r="AG162" s="99"/>
      <c r="AH162" s="99"/>
    </row>
    <row r="163" spans="3:34">
      <c r="C163" s="3" t="s">
        <v>88</v>
      </c>
      <c r="D163" s="3" t="s">
        <v>300</v>
      </c>
      <c r="E163" s="3" t="s">
        <v>301</v>
      </c>
      <c r="F163" s="3" t="s">
        <v>628</v>
      </c>
      <c r="G163" s="97" t="s">
        <v>524</v>
      </c>
      <c r="H163" s="97" t="s">
        <v>524</v>
      </c>
      <c r="I163" s="97" t="s">
        <v>524</v>
      </c>
      <c r="J163" s="97" t="s">
        <v>524</v>
      </c>
      <c r="K163" s="97" t="s">
        <v>524</v>
      </c>
      <c r="L163" s="97" t="s">
        <v>524</v>
      </c>
      <c r="M163" s="97" t="s">
        <v>524</v>
      </c>
      <c r="N163" s="97" t="s">
        <v>524</v>
      </c>
      <c r="O163" s="110">
        <v>179</v>
      </c>
      <c r="P163" s="99"/>
      <c r="Q163" s="99"/>
      <c r="R163" s="99"/>
      <c r="S163" s="99"/>
      <c r="T163" s="99"/>
      <c r="U163" s="99"/>
      <c r="V163" s="99"/>
      <c r="W163" s="99"/>
      <c r="X163" s="99"/>
      <c r="Y163" s="99"/>
      <c r="Z163" s="99"/>
      <c r="AA163" s="99"/>
      <c r="AB163" s="99"/>
      <c r="AC163" s="99"/>
      <c r="AD163" s="99"/>
      <c r="AE163" s="99"/>
      <c r="AF163" s="99"/>
      <c r="AG163" s="99"/>
      <c r="AH163" s="99"/>
    </row>
    <row r="164" spans="3:34">
      <c r="C164" s="3" t="s">
        <v>88</v>
      </c>
      <c r="D164" s="3" t="s">
        <v>302</v>
      </c>
      <c r="E164" s="3" t="s">
        <v>303</v>
      </c>
      <c r="F164" s="3" t="s">
        <v>628</v>
      </c>
      <c r="G164" s="97" t="s">
        <v>524</v>
      </c>
      <c r="H164" s="97" t="s">
        <v>524</v>
      </c>
      <c r="I164" s="97" t="s">
        <v>524</v>
      </c>
      <c r="J164" s="97" t="s">
        <v>524</v>
      </c>
      <c r="K164" s="97" t="s">
        <v>524</v>
      </c>
      <c r="L164" s="97" t="s">
        <v>524</v>
      </c>
      <c r="M164" s="97" t="s">
        <v>524</v>
      </c>
      <c r="N164" s="97" t="s">
        <v>524</v>
      </c>
      <c r="O164" s="110" t="s">
        <v>524</v>
      </c>
      <c r="P164" s="99"/>
      <c r="Q164" s="99"/>
      <c r="R164" s="99"/>
      <c r="S164" s="99"/>
      <c r="T164" s="99"/>
      <c r="U164" s="99"/>
      <c r="V164" s="99"/>
      <c r="W164" s="99"/>
      <c r="X164" s="99"/>
      <c r="Y164" s="99"/>
      <c r="Z164" s="99"/>
      <c r="AA164" s="99"/>
      <c r="AB164" s="99"/>
      <c r="AC164" s="99"/>
      <c r="AD164" s="99"/>
      <c r="AE164" s="99"/>
      <c r="AF164" s="99"/>
      <c r="AG164" s="99"/>
      <c r="AH164" s="99"/>
    </row>
    <row r="165" spans="3:34">
      <c r="C165" s="3" t="s">
        <v>88</v>
      </c>
      <c r="D165" s="3" t="s">
        <v>304</v>
      </c>
      <c r="E165" s="3" t="s">
        <v>305</v>
      </c>
      <c r="F165" s="3" t="s">
        <v>628</v>
      </c>
      <c r="G165" s="97" t="s">
        <v>524</v>
      </c>
      <c r="H165" s="97" t="s">
        <v>524</v>
      </c>
      <c r="I165" s="97" t="s">
        <v>524</v>
      </c>
      <c r="J165" s="97" t="s">
        <v>524</v>
      </c>
      <c r="K165" s="97" t="s">
        <v>524</v>
      </c>
      <c r="L165" s="97" t="s">
        <v>524</v>
      </c>
      <c r="M165" s="97" t="s">
        <v>524</v>
      </c>
      <c r="N165" s="97" t="s">
        <v>524</v>
      </c>
      <c r="O165" s="110">
        <v>122</v>
      </c>
      <c r="P165" s="99"/>
      <c r="Q165" s="99"/>
      <c r="R165" s="99"/>
      <c r="S165" s="99"/>
      <c r="T165" s="99"/>
      <c r="U165" s="99"/>
      <c r="V165" s="99"/>
      <c r="W165" s="99"/>
      <c r="X165" s="99"/>
      <c r="Y165" s="99"/>
      <c r="Z165" s="99"/>
      <c r="AA165" s="99"/>
      <c r="AB165" s="99"/>
      <c r="AC165" s="99"/>
      <c r="AD165" s="99"/>
      <c r="AE165" s="99"/>
      <c r="AF165" s="99"/>
      <c r="AG165" s="99"/>
      <c r="AH165" s="99"/>
    </row>
    <row r="166" spans="3:34">
      <c r="C166" s="3" t="s">
        <v>88</v>
      </c>
      <c r="D166" s="3" t="s">
        <v>306</v>
      </c>
      <c r="E166" s="3" t="s">
        <v>307</v>
      </c>
      <c r="F166" s="3" t="s">
        <v>628</v>
      </c>
      <c r="G166" s="97" t="s">
        <v>524</v>
      </c>
      <c r="H166" s="97" t="s">
        <v>524</v>
      </c>
      <c r="I166" s="97" t="s">
        <v>524</v>
      </c>
      <c r="J166" s="97" t="s">
        <v>524</v>
      </c>
      <c r="K166" s="97" t="s">
        <v>524</v>
      </c>
      <c r="L166" s="97" t="s">
        <v>524</v>
      </c>
      <c r="M166" s="97" t="s">
        <v>524</v>
      </c>
      <c r="N166" s="97" t="s">
        <v>524</v>
      </c>
      <c r="O166" s="110">
        <v>39</v>
      </c>
      <c r="P166" s="99"/>
      <c r="Q166" s="99"/>
      <c r="R166" s="99"/>
      <c r="S166" s="99"/>
      <c r="T166" s="99"/>
      <c r="U166" s="99"/>
      <c r="V166" s="99"/>
      <c r="W166" s="99"/>
      <c r="X166" s="99"/>
      <c r="Y166" s="99"/>
      <c r="Z166" s="99"/>
      <c r="AA166" s="99"/>
      <c r="AB166" s="99"/>
      <c r="AC166" s="99"/>
      <c r="AD166" s="99"/>
      <c r="AE166" s="99"/>
      <c r="AF166" s="99"/>
      <c r="AG166" s="99"/>
      <c r="AH166" s="99"/>
    </row>
    <row r="167" spans="3:34">
      <c r="C167" s="3" t="s">
        <v>88</v>
      </c>
      <c r="D167" s="3" t="s">
        <v>308</v>
      </c>
      <c r="E167" s="3" t="s">
        <v>309</v>
      </c>
      <c r="F167" s="3" t="s">
        <v>628</v>
      </c>
      <c r="G167" s="97" t="s">
        <v>524</v>
      </c>
      <c r="H167" s="97" t="s">
        <v>524</v>
      </c>
      <c r="I167" s="97" t="s">
        <v>524</v>
      </c>
      <c r="J167" s="97" t="s">
        <v>524</v>
      </c>
      <c r="K167" s="97" t="s">
        <v>524</v>
      </c>
      <c r="L167" s="97" t="s">
        <v>524</v>
      </c>
      <c r="M167" s="97" t="s">
        <v>524</v>
      </c>
      <c r="N167" s="97" t="s">
        <v>524</v>
      </c>
      <c r="O167" s="110">
        <v>914</v>
      </c>
      <c r="P167" s="99"/>
      <c r="Q167" s="99"/>
      <c r="R167" s="99"/>
      <c r="S167" s="99"/>
      <c r="T167" s="99"/>
      <c r="U167" s="99"/>
      <c r="V167" s="99"/>
      <c r="W167" s="99"/>
      <c r="X167" s="99"/>
      <c r="Y167" s="99"/>
      <c r="Z167" s="99"/>
      <c r="AA167" s="99"/>
      <c r="AB167" s="99"/>
      <c r="AC167" s="99"/>
      <c r="AD167" s="99"/>
      <c r="AE167" s="99"/>
      <c r="AF167" s="99"/>
      <c r="AG167" s="99"/>
      <c r="AH167" s="99"/>
    </row>
    <row r="168" spans="3:34">
      <c r="C168" s="3" t="s">
        <v>88</v>
      </c>
      <c r="D168" s="3" t="s">
        <v>310</v>
      </c>
      <c r="E168" s="3" t="s">
        <v>311</v>
      </c>
      <c r="F168" s="3" t="s">
        <v>628</v>
      </c>
      <c r="G168" s="97" t="s">
        <v>524</v>
      </c>
      <c r="H168" s="97" t="s">
        <v>524</v>
      </c>
      <c r="I168" s="97" t="s">
        <v>524</v>
      </c>
      <c r="J168" s="97" t="s">
        <v>524</v>
      </c>
      <c r="K168" s="97" t="s">
        <v>524</v>
      </c>
      <c r="L168" s="97" t="s">
        <v>524</v>
      </c>
      <c r="M168" s="97" t="s">
        <v>524</v>
      </c>
      <c r="N168" s="97" t="s">
        <v>524</v>
      </c>
      <c r="O168" s="110">
        <v>598</v>
      </c>
      <c r="P168" s="99"/>
      <c r="Q168" s="99"/>
      <c r="R168" s="99"/>
      <c r="S168" s="99"/>
      <c r="T168" s="99"/>
      <c r="U168" s="99"/>
      <c r="V168" s="99"/>
      <c r="W168" s="99"/>
      <c r="X168" s="99"/>
      <c r="Y168" s="99"/>
      <c r="Z168" s="99"/>
      <c r="AA168" s="99"/>
      <c r="AB168" s="99"/>
      <c r="AC168" s="99"/>
      <c r="AD168" s="99"/>
      <c r="AE168" s="99"/>
      <c r="AF168" s="99"/>
      <c r="AG168" s="99"/>
      <c r="AH168" s="99"/>
    </row>
    <row r="169" spans="3:34">
      <c r="C169" s="3" t="s">
        <v>88</v>
      </c>
      <c r="D169" s="3" t="s">
        <v>312</v>
      </c>
      <c r="E169" s="3" t="s">
        <v>313</v>
      </c>
      <c r="F169" s="3" t="s">
        <v>628</v>
      </c>
      <c r="G169" s="97" t="s">
        <v>524</v>
      </c>
      <c r="H169" s="97" t="s">
        <v>524</v>
      </c>
      <c r="I169" s="97" t="s">
        <v>524</v>
      </c>
      <c r="J169" s="97" t="s">
        <v>524</v>
      </c>
      <c r="K169" s="97" t="s">
        <v>524</v>
      </c>
      <c r="L169" s="97" t="s">
        <v>524</v>
      </c>
      <c r="M169" s="97" t="s">
        <v>524</v>
      </c>
      <c r="N169" s="97" t="s">
        <v>524</v>
      </c>
      <c r="O169" s="110">
        <v>467</v>
      </c>
      <c r="P169" s="99"/>
      <c r="Q169" s="99"/>
      <c r="R169" s="99"/>
      <c r="S169" s="99"/>
      <c r="T169" s="99"/>
      <c r="U169" s="99"/>
      <c r="V169" s="99"/>
      <c r="W169" s="99"/>
      <c r="X169" s="99"/>
      <c r="Y169" s="99"/>
      <c r="Z169" s="99"/>
      <c r="AA169" s="99"/>
      <c r="AB169" s="99"/>
      <c r="AC169" s="99"/>
      <c r="AD169" s="99"/>
      <c r="AE169" s="99"/>
      <c r="AF169" s="99"/>
      <c r="AG169" s="99"/>
      <c r="AH169" s="99"/>
    </row>
    <row r="170" spans="3:34">
      <c r="C170" s="3" t="s">
        <v>88</v>
      </c>
      <c r="D170" s="3" t="s">
        <v>314</v>
      </c>
      <c r="E170" s="3" t="s">
        <v>315</v>
      </c>
      <c r="F170" s="3" t="s">
        <v>628</v>
      </c>
      <c r="G170" s="97" t="s">
        <v>524</v>
      </c>
      <c r="H170" s="97" t="s">
        <v>524</v>
      </c>
      <c r="I170" s="97" t="s">
        <v>524</v>
      </c>
      <c r="J170" s="97" t="s">
        <v>524</v>
      </c>
      <c r="K170" s="97" t="s">
        <v>524</v>
      </c>
      <c r="L170" s="97" t="s">
        <v>524</v>
      </c>
      <c r="M170" s="97" t="s">
        <v>524</v>
      </c>
      <c r="N170" s="97" t="s">
        <v>524</v>
      </c>
      <c r="O170" s="110">
        <v>141</v>
      </c>
      <c r="P170" s="99"/>
      <c r="Q170" s="99"/>
      <c r="R170" s="99"/>
      <c r="S170" s="99"/>
      <c r="T170" s="99"/>
      <c r="U170" s="99"/>
      <c r="V170" s="99"/>
      <c r="W170" s="99"/>
      <c r="X170" s="99"/>
      <c r="Y170" s="99"/>
      <c r="Z170" s="99"/>
      <c r="AA170" s="99"/>
      <c r="AB170" s="99"/>
      <c r="AC170" s="99"/>
      <c r="AD170" s="99"/>
      <c r="AE170" s="99"/>
      <c r="AF170" s="99"/>
      <c r="AG170" s="99"/>
      <c r="AH170" s="99"/>
    </row>
    <row r="171" spans="3:34">
      <c r="C171" s="3" t="s">
        <v>88</v>
      </c>
      <c r="D171" s="3" t="s">
        <v>316</v>
      </c>
      <c r="E171" s="3" t="s">
        <v>317</v>
      </c>
      <c r="F171" s="3" t="s">
        <v>628</v>
      </c>
      <c r="G171" s="97" t="s">
        <v>524</v>
      </c>
      <c r="H171" s="97" t="s">
        <v>524</v>
      </c>
      <c r="I171" s="97" t="s">
        <v>524</v>
      </c>
      <c r="J171" s="97" t="s">
        <v>524</v>
      </c>
      <c r="K171" s="97" t="s">
        <v>524</v>
      </c>
      <c r="L171" s="97" t="s">
        <v>524</v>
      </c>
      <c r="M171" s="97" t="s">
        <v>524</v>
      </c>
      <c r="N171" s="97" t="s">
        <v>524</v>
      </c>
      <c r="O171" s="110">
        <v>333</v>
      </c>
      <c r="P171" s="99"/>
      <c r="Q171" s="99"/>
      <c r="R171" s="99"/>
      <c r="S171" s="99"/>
      <c r="T171" s="99"/>
      <c r="U171" s="99"/>
      <c r="V171" s="99"/>
      <c r="W171" s="99"/>
      <c r="X171" s="99"/>
      <c r="Y171" s="99"/>
      <c r="Z171" s="99"/>
      <c r="AA171" s="99"/>
      <c r="AB171" s="99"/>
      <c r="AC171" s="99"/>
      <c r="AD171" s="99"/>
      <c r="AE171" s="99"/>
      <c r="AF171" s="99"/>
      <c r="AG171" s="99"/>
      <c r="AH171" s="99"/>
    </row>
    <row r="172" spans="3:34">
      <c r="C172" s="3" t="s">
        <v>88</v>
      </c>
      <c r="D172" s="3" t="s">
        <v>318</v>
      </c>
      <c r="E172" s="3" t="s">
        <v>319</v>
      </c>
      <c r="F172" s="3" t="s">
        <v>628</v>
      </c>
      <c r="G172" s="97" t="s">
        <v>524</v>
      </c>
      <c r="H172" s="97" t="s">
        <v>524</v>
      </c>
      <c r="I172" s="97" t="s">
        <v>524</v>
      </c>
      <c r="J172" s="97" t="s">
        <v>524</v>
      </c>
      <c r="K172" s="97" t="s">
        <v>524</v>
      </c>
      <c r="L172" s="97" t="s">
        <v>524</v>
      </c>
      <c r="M172" s="97" t="s">
        <v>524</v>
      </c>
      <c r="N172" s="97" t="s">
        <v>524</v>
      </c>
      <c r="O172" s="110">
        <v>300</v>
      </c>
      <c r="P172" s="99"/>
      <c r="Q172" s="99"/>
      <c r="R172" s="99"/>
      <c r="S172" s="99"/>
      <c r="T172" s="99"/>
      <c r="U172" s="99"/>
      <c r="V172" s="99"/>
      <c r="W172" s="99"/>
      <c r="X172" s="99"/>
      <c r="Y172" s="99"/>
      <c r="Z172" s="99"/>
      <c r="AA172" s="99"/>
      <c r="AB172" s="99"/>
      <c r="AC172" s="99"/>
      <c r="AD172" s="99"/>
      <c r="AE172" s="99"/>
      <c r="AF172" s="99"/>
      <c r="AG172" s="99"/>
      <c r="AH172" s="99"/>
    </row>
    <row r="173" spans="3:34">
      <c r="C173" s="3" t="s">
        <v>88</v>
      </c>
      <c r="D173" s="3" t="s">
        <v>320</v>
      </c>
      <c r="E173" s="3" t="s">
        <v>321</v>
      </c>
      <c r="F173" s="3" t="s">
        <v>628</v>
      </c>
      <c r="G173" s="97" t="s">
        <v>524</v>
      </c>
      <c r="H173" s="97" t="s">
        <v>524</v>
      </c>
      <c r="I173" s="97" t="s">
        <v>524</v>
      </c>
      <c r="J173" s="97" t="s">
        <v>524</v>
      </c>
      <c r="K173" s="97" t="s">
        <v>524</v>
      </c>
      <c r="L173" s="97" t="s">
        <v>524</v>
      </c>
      <c r="M173" s="97" t="s">
        <v>524</v>
      </c>
      <c r="N173" s="97" t="s">
        <v>524</v>
      </c>
      <c r="O173" s="110">
        <v>354</v>
      </c>
      <c r="P173" s="99"/>
      <c r="Q173" s="99"/>
      <c r="R173" s="99"/>
      <c r="S173" s="99"/>
      <c r="T173" s="99"/>
      <c r="U173" s="99"/>
      <c r="V173" s="99"/>
      <c r="W173" s="99"/>
      <c r="X173" s="99"/>
      <c r="Y173" s="99"/>
      <c r="Z173" s="99"/>
      <c r="AA173" s="99"/>
      <c r="AB173" s="99"/>
      <c r="AC173" s="99"/>
      <c r="AD173" s="99"/>
      <c r="AE173" s="99"/>
      <c r="AF173" s="99"/>
      <c r="AG173" s="99"/>
      <c r="AH173" s="99"/>
    </row>
    <row r="174" spans="3:34">
      <c r="C174" s="3" t="s">
        <v>88</v>
      </c>
      <c r="D174" s="3" t="s">
        <v>322</v>
      </c>
      <c r="E174" s="3" t="s">
        <v>323</v>
      </c>
      <c r="F174" s="3" t="s">
        <v>628</v>
      </c>
      <c r="G174" s="97" t="s">
        <v>524</v>
      </c>
      <c r="H174" s="97" t="s">
        <v>524</v>
      </c>
      <c r="I174" s="97" t="s">
        <v>524</v>
      </c>
      <c r="J174" s="97" t="s">
        <v>524</v>
      </c>
      <c r="K174" s="97" t="s">
        <v>524</v>
      </c>
      <c r="L174" s="97" t="s">
        <v>524</v>
      </c>
      <c r="M174" s="97" t="s">
        <v>524</v>
      </c>
      <c r="N174" s="97" t="s">
        <v>524</v>
      </c>
      <c r="O174" s="110">
        <v>217</v>
      </c>
      <c r="P174" s="99"/>
      <c r="Q174" s="99"/>
      <c r="R174" s="99"/>
      <c r="S174" s="99"/>
      <c r="T174" s="99"/>
      <c r="U174" s="99"/>
      <c r="V174" s="99"/>
      <c r="W174" s="99"/>
      <c r="X174" s="99"/>
      <c r="Y174" s="99"/>
      <c r="Z174" s="99"/>
      <c r="AA174" s="99"/>
      <c r="AB174" s="99"/>
      <c r="AC174" s="99"/>
      <c r="AD174" s="99"/>
      <c r="AE174" s="99"/>
      <c r="AF174" s="99"/>
      <c r="AG174" s="99"/>
      <c r="AH174" s="99"/>
    </row>
    <row r="175" spans="3:34">
      <c r="C175" s="3" t="s">
        <v>88</v>
      </c>
      <c r="D175" s="3" t="s">
        <v>324</v>
      </c>
      <c r="E175" s="3" t="s">
        <v>325</v>
      </c>
      <c r="F175" s="3" t="s">
        <v>628</v>
      </c>
      <c r="G175" s="97" t="s">
        <v>524</v>
      </c>
      <c r="H175" s="97" t="s">
        <v>524</v>
      </c>
      <c r="I175" s="97" t="s">
        <v>524</v>
      </c>
      <c r="J175" s="97" t="s">
        <v>524</v>
      </c>
      <c r="K175" s="97" t="s">
        <v>524</v>
      </c>
      <c r="L175" s="97" t="s">
        <v>524</v>
      </c>
      <c r="M175" s="97" t="s">
        <v>524</v>
      </c>
      <c r="N175" s="97" t="s">
        <v>524</v>
      </c>
      <c r="O175" s="110">
        <v>182</v>
      </c>
      <c r="P175" s="99"/>
      <c r="Q175" s="99"/>
      <c r="R175" s="99"/>
      <c r="S175" s="99"/>
      <c r="T175" s="99"/>
      <c r="U175" s="99"/>
      <c r="V175" s="99"/>
      <c r="W175" s="99"/>
      <c r="X175" s="99"/>
      <c r="Y175" s="99"/>
      <c r="Z175" s="99"/>
      <c r="AA175" s="99"/>
      <c r="AB175" s="99"/>
      <c r="AC175" s="99"/>
      <c r="AD175" s="99"/>
      <c r="AE175" s="99"/>
      <c r="AF175" s="99"/>
      <c r="AG175" s="99"/>
      <c r="AH175" s="99"/>
    </row>
    <row r="176" spans="3:34">
      <c r="C176" s="3" t="s">
        <v>88</v>
      </c>
      <c r="D176" s="3" t="s">
        <v>326</v>
      </c>
      <c r="E176" s="3" t="s">
        <v>327</v>
      </c>
      <c r="F176" s="3" t="s">
        <v>628</v>
      </c>
      <c r="G176" s="97" t="s">
        <v>524</v>
      </c>
      <c r="H176" s="97" t="s">
        <v>524</v>
      </c>
      <c r="I176" s="97" t="s">
        <v>524</v>
      </c>
      <c r="J176" s="97" t="s">
        <v>524</v>
      </c>
      <c r="K176" s="97" t="s">
        <v>524</v>
      </c>
      <c r="L176" s="97" t="s">
        <v>524</v>
      </c>
      <c r="M176" s="97" t="s">
        <v>524</v>
      </c>
      <c r="N176" s="97" t="s">
        <v>524</v>
      </c>
      <c r="O176" s="110">
        <v>129</v>
      </c>
      <c r="P176" s="99"/>
      <c r="Q176" s="99"/>
      <c r="R176" s="99"/>
      <c r="S176" s="99"/>
      <c r="T176" s="99"/>
      <c r="U176" s="99"/>
      <c r="V176" s="99"/>
      <c r="W176" s="99"/>
      <c r="X176" s="99"/>
      <c r="Y176" s="99"/>
      <c r="Z176" s="99"/>
      <c r="AA176" s="99"/>
      <c r="AB176" s="99"/>
      <c r="AC176" s="99"/>
      <c r="AD176" s="99"/>
      <c r="AE176" s="99"/>
      <c r="AF176" s="99"/>
      <c r="AG176" s="99"/>
      <c r="AH176" s="99"/>
    </row>
    <row r="177" spans="3:34">
      <c r="C177" s="3" t="s">
        <v>88</v>
      </c>
      <c r="D177" s="3" t="s">
        <v>328</v>
      </c>
      <c r="E177" s="3" t="s">
        <v>329</v>
      </c>
      <c r="F177" s="3" t="s">
        <v>628</v>
      </c>
      <c r="G177" s="97" t="s">
        <v>524</v>
      </c>
      <c r="H177" s="97" t="s">
        <v>524</v>
      </c>
      <c r="I177" s="97" t="s">
        <v>524</v>
      </c>
      <c r="J177" s="97" t="s">
        <v>524</v>
      </c>
      <c r="K177" s="97" t="s">
        <v>524</v>
      </c>
      <c r="L177" s="97" t="s">
        <v>524</v>
      </c>
      <c r="M177" s="97" t="s">
        <v>524</v>
      </c>
      <c r="N177" s="97" t="s">
        <v>524</v>
      </c>
      <c r="O177" s="110">
        <v>103</v>
      </c>
      <c r="P177" s="99"/>
      <c r="Q177" s="99"/>
      <c r="R177" s="99"/>
      <c r="S177" s="99"/>
      <c r="T177" s="99"/>
      <c r="U177" s="99"/>
      <c r="V177" s="99"/>
      <c r="W177" s="99"/>
      <c r="X177" s="99"/>
      <c r="Y177" s="99"/>
      <c r="Z177" s="99"/>
      <c r="AA177" s="99"/>
      <c r="AB177" s="99"/>
      <c r="AC177" s="99"/>
      <c r="AD177" s="99"/>
      <c r="AE177" s="99"/>
      <c r="AF177" s="99"/>
      <c r="AG177" s="99"/>
      <c r="AH177" s="99"/>
    </row>
    <row r="178" spans="3:34">
      <c r="C178" s="3" t="s">
        <v>88</v>
      </c>
      <c r="D178" s="3" t="s">
        <v>330</v>
      </c>
      <c r="E178" s="3" t="s">
        <v>331</v>
      </c>
      <c r="F178" s="3" t="s">
        <v>628</v>
      </c>
      <c r="G178" s="97" t="s">
        <v>524</v>
      </c>
      <c r="H178" s="97" t="s">
        <v>524</v>
      </c>
      <c r="I178" s="97" t="s">
        <v>524</v>
      </c>
      <c r="J178" s="97" t="s">
        <v>524</v>
      </c>
      <c r="K178" s="97" t="s">
        <v>524</v>
      </c>
      <c r="L178" s="97" t="s">
        <v>524</v>
      </c>
      <c r="M178" s="97" t="s">
        <v>524</v>
      </c>
      <c r="N178" s="97" t="s">
        <v>524</v>
      </c>
      <c r="O178" s="110">
        <v>276</v>
      </c>
      <c r="P178" s="99"/>
      <c r="Q178" s="99"/>
      <c r="R178" s="99"/>
      <c r="S178" s="99"/>
      <c r="T178" s="99"/>
      <c r="U178" s="99"/>
      <c r="V178" s="99"/>
      <c r="W178" s="99"/>
      <c r="X178" s="99"/>
      <c r="Y178" s="99"/>
      <c r="Z178" s="99"/>
      <c r="AA178" s="99"/>
      <c r="AB178" s="99"/>
      <c r="AC178" s="99"/>
      <c r="AD178" s="99"/>
      <c r="AE178" s="99"/>
      <c r="AF178" s="99"/>
      <c r="AG178" s="99"/>
      <c r="AH178" s="99"/>
    </row>
    <row r="179" spans="3:34">
      <c r="C179" s="3" t="s">
        <v>88</v>
      </c>
      <c r="D179" s="3" t="s">
        <v>332</v>
      </c>
      <c r="E179" s="3" t="s">
        <v>333</v>
      </c>
      <c r="F179" s="3" t="s">
        <v>628</v>
      </c>
      <c r="G179" s="97" t="s">
        <v>524</v>
      </c>
      <c r="H179" s="97" t="s">
        <v>524</v>
      </c>
      <c r="I179" s="97" t="s">
        <v>524</v>
      </c>
      <c r="J179" s="97" t="s">
        <v>524</v>
      </c>
      <c r="K179" s="97" t="s">
        <v>524</v>
      </c>
      <c r="L179" s="97" t="s">
        <v>524</v>
      </c>
      <c r="M179" s="97" t="s">
        <v>524</v>
      </c>
      <c r="N179" s="97" t="s">
        <v>524</v>
      </c>
      <c r="O179" s="110">
        <v>142.52691426000001</v>
      </c>
      <c r="P179" s="99"/>
      <c r="Q179" s="99"/>
      <c r="R179" s="99"/>
      <c r="S179" s="99"/>
      <c r="T179" s="99"/>
      <c r="U179" s="99"/>
      <c r="V179" s="99"/>
      <c r="W179" s="99"/>
      <c r="X179" s="99"/>
      <c r="Y179" s="99"/>
      <c r="Z179" s="99"/>
      <c r="AA179" s="99"/>
      <c r="AB179" s="99"/>
      <c r="AC179" s="99"/>
      <c r="AD179" s="99"/>
      <c r="AE179" s="99"/>
      <c r="AF179" s="99"/>
      <c r="AG179" s="99"/>
      <c r="AH179" s="99"/>
    </row>
    <row r="180" spans="3:34">
      <c r="C180" s="3" t="s">
        <v>88</v>
      </c>
      <c r="D180" s="3" t="s">
        <v>334</v>
      </c>
      <c r="E180" s="3" t="s">
        <v>335</v>
      </c>
      <c r="F180" s="3" t="s">
        <v>628</v>
      </c>
      <c r="G180" s="97" t="s">
        <v>524</v>
      </c>
      <c r="H180" s="97" t="s">
        <v>524</v>
      </c>
      <c r="I180" s="97" t="s">
        <v>524</v>
      </c>
      <c r="J180" s="97" t="s">
        <v>524</v>
      </c>
      <c r="K180" s="97" t="s">
        <v>524</v>
      </c>
      <c r="L180" s="97" t="s">
        <v>524</v>
      </c>
      <c r="M180" s="97" t="s">
        <v>524</v>
      </c>
      <c r="N180" s="97" t="s">
        <v>524</v>
      </c>
      <c r="O180" s="110">
        <v>147</v>
      </c>
      <c r="P180" s="99"/>
      <c r="Q180" s="99"/>
      <c r="R180" s="99"/>
      <c r="S180" s="99"/>
      <c r="T180" s="99"/>
      <c r="U180" s="99"/>
      <c r="V180" s="99"/>
      <c r="W180" s="99"/>
      <c r="X180" s="99"/>
      <c r="Y180" s="99"/>
      <c r="Z180" s="99"/>
      <c r="AA180" s="99"/>
      <c r="AB180" s="99"/>
      <c r="AC180" s="99"/>
      <c r="AD180" s="99"/>
      <c r="AE180" s="99"/>
      <c r="AF180" s="99"/>
      <c r="AG180" s="99"/>
      <c r="AH180" s="99"/>
    </row>
    <row r="181" spans="3:34">
      <c r="C181" s="3" t="s">
        <v>88</v>
      </c>
      <c r="D181" s="3" t="s">
        <v>336</v>
      </c>
      <c r="E181" s="3" t="s">
        <v>337</v>
      </c>
      <c r="F181" s="3" t="s">
        <v>628</v>
      </c>
      <c r="G181" s="97" t="s">
        <v>524</v>
      </c>
      <c r="H181" s="97" t="s">
        <v>524</v>
      </c>
      <c r="I181" s="97" t="s">
        <v>524</v>
      </c>
      <c r="J181" s="97" t="s">
        <v>524</v>
      </c>
      <c r="K181" s="97" t="s">
        <v>524</v>
      </c>
      <c r="L181" s="97" t="s">
        <v>524</v>
      </c>
      <c r="M181" s="97" t="s">
        <v>524</v>
      </c>
      <c r="N181" s="97" t="s">
        <v>524</v>
      </c>
      <c r="O181" s="110">
        <v>424</v>
      </c>
      <c r="P181" s="99"/>
      <c r="Q181" s="99"/>
      <c r="R181" s="99"/>
      <c r="S181" s="99"/>
      <c r="T181" s="99"/>
      <c r="U181" s="99"/>
      <c r="V181" s="99"/>
      <c r="W181" s="99"/>
      <c r="X181" s="99"/>
      <c r="Y181" s="99"/>
      <c r="Z181" s="99"/>
      <c r="AA181" s="99"/>
      <c r="AB181" s="99"/>
      <c r="AC181" s="99"/>
      <c r="AD181" s="99"/>
      <c r="AE181" s="99"/>
      <c r="AF181" s="99"/>
      <c r="AG181" s="99"/>
      <c r="AH181" s="99"/>
    </row>
    <row r="182" spans="3:34">
      <c r="C182" s="3" t="s">
        <v>88</v>
      </c>
      <c r="D182" s="3" t="s">
        <v>338</v>
      </c>
      <c r="E182" s="3" t="s">
        <v>339</v>
      </c>
      <c r="F182" s="3" t="s">
        <v>628</v>
      </c>
      <c r="G182" s="97" t="s">
        <v>524</v>
      </c>
      <c r="H182" s="97" t="s">
        <v>524</v>
      </c>
      <c r="I182" s="97" t="s">
        <v>524</v>
      </c>
      <c r="J182" s="97" t="s">
        <v>524</v>
      </c>
      <c r="K182" s="97" t="s">
        <v>524</v>
      </c>
      <c r="L182" s="97" t="s">
        <v>524</v>
      </c>
      <c r="M182" s="97" t="s">
        <v>524</v>
      </c>
      <c r="N182" s="97" t="s">
        <v>524</v>
      </c>
      <c r="O182" s="110">
        <v>306</v>
      </c>
      <c r="P182" s="99"/>
      <c r="Q182" s="99"/>
      <c r="R182" s="99"/>
      <c r="S182" s="99"/>
      <c r="T182" s="99"/>
      <c r="U182" s="99"/>
      <c r="V182" s="99"/>
      <c r="W182" s="99"/>
      <c r="X182" s="99"/>
      <c r="Y182" s="99"/>
      <c r="Z182" s="99"/>
      <c r="AA182" s="99"/>
      <c r="AB182" s="99"/>
      <c r="AC182" s="99"/>
      <c r="AD182" s="99"/>
      <c r="AE182" s="99"/>
      <c r="AF182" s="99"/>
      <c r="AG182" s="99"/>
      <c r="AH182" s="99"/>
    </row>
    <row r="183" spans="3:34">
      <c r="C183" s="3" t="s">
        <v>88</v>
      </c>
      <c r="D183" s="3" t="s">
        <v>340</v>
      </c>
      <c r="E183" s="3" t="s">
        <v>341</v>
      </c>
      <c r="F183" s="3" t="s">
        <v>628</v>
      </c>
      <c r="G183" s="97" t="s">
        <v>524</v>
      </c>
      <c r="H183" s="97" t="s">
        <v>524</v>
      </c>
      <c r="I183" s="97" t="s">
        <v>524</v>
      </c>
      <c r="J183" s="97" t="s">
        <v>524</v>
      </c>
      <c r="K183" s="97" t="s">
        <v>524</v>
      </c>
      <c r="L183" s="97" t="s">
        <v>524</v>
      </c>
      <c r="M183" s="97" t="s">
        <v>524</v>
      </c>
      <c r="N183" s="97" t="s">
        <v>524</v>
      </c>
      <c r="O183" s="110">
        <v>256.50375244999998</v>
      </c>
      <c r="P183" s="99"/>
      <c r="Q183" s="99"/>
      <c r="R183" s="99"/>
      <c r="S183" s="99"/>
      <c r="T183" s="99"/>
      <c r="U183" s="99"/>
      <c r="V183" s="99"/>
      <c r="W183" s="99"/>
      <c r="X183" s="99"/>
      <c r="Y183" s="99"/>
      <c r="Z183" s="99"/>
      <c r="AA183" s="99"/>
      <c r="AB183" s="99"/>
      <c r="AC183" s="99"/>
      <c r="AD183" s="99"/>
      <c r="AE183" s="99"/>
      <c r="AF183" s="99"/>
      <c r="AG183" s="99"/>
      <c r="AH183" s="99"/>
    </row>
    <row r="184" spans="3:34">
      <c r="C184" s="3" t="s">
        <v>88</v>
      </c>
      <c r="D184" s="3" t="s">
        <v>342</v>
      </c>
      <c r="E184" s="3" t="s">
        <v>343</v>
      </c>
      <c r="F184" s="3" t="s">
        <v>628</v>
      </c>
      <c r="G184" s="97" t="s">
        <v>524</v>
      </c>
      <c r="H184" s="97" t="s">
        <v>524</v>
      </c>
      <c r="I184" s="97" t="s">
        <v>524</v>
      </c>
      <c r="J184" s="97" t="s">
        <v>524</v>
      </c>
      <c r="K184" s="97" t="s">
        <v>524</v>
      </c>
      <c r="L184" s="97" t="s">
        <v>524</v>
      </c>
      <c r="M184" s="97" t="s">
        <v>524</v>
      </c>
      <c r="N184" s="97" t="s">
        <v>524</v>
      </c>
      <c r="O184" s="110">
        <v>256.80991177999999</v>
      </c>
      <c r="P184" s="99"/>
      <c r="Q184" s="99"/>
      <c r="R184" s="99"/>
      <c r="S184" s="99"/>
      <c r="T184" s="99"/>
      <c r="U184" s="99"/>
      <c r="V184" s="99"/>
      <c r="W184" s="99"/>
      <c r="X184" s="99"/>
      <c r="Y184" s="99"/>
      <c r="Z184" s="99"/>
      <c r="AA184" s="99"/>
      <c r="AB184" s="99"/>
      <c r="AC184" s="99"/>
      <c r="AD184" s="99"/>
      <c r="AE184" s="99"/>
      <c r="AF184" s="99"/>
      <c r="AG184" s="99"/>
      <c r="AH184" s="99"/>
    </row>
    <row r="185" spans="3:34">
      <c r="C185" s="3" t="s">
        <v>88</v>
      </c>
      <c r="D185" s="3" t="s">
        <v>344</v>
      </c>
      <c r="E185" s="3" t="s">
        <v>345</v>
      </c>
      <c r="F185" s="3" t="s">
        <v>628</v>
      </c>
      <c r="G185" s="97" t="s">
        <v>524</v>
      </c>
      <c r="H185" s="97" t="s">
        <v>524</v>
      </c>
      <c r="I185" s="97" t="s">
        <v>524</v>
      </c>
      <c r="J185" s="97" t="s">
        <v>524</v>
      </c>
      <c r="K185" s="97" t="s">
        <v>524</v>
      </c>
      <c r="L185" s="97" t="s">
        <v>524</v>
      </c>
      <c r="M185" s="97" t="s">
        <v>524</v>
      </c>
      <c r="N185" s="97" t="s">
        <v>524</v>
      </c>
      <c r="O185" s="110">
        <v>595</v>
      </c>
      <c r="P185" s="99"/>
      <c r="Q185" s="99"/>
      <c r="R185" s="99"/>
      <c r="S185" s="99"/>
      <c r="T185" s="99"/>
      <c r="U185" s="99"/>
      <c r="V185" s="99"/>
      <c r="W185" s="99"/>
      <c r="X185" s="99"/>
      <c r="Y185" s="99"/>
      <c r="Z185" s="99"/>
      <c r="AA185" s="99"/>
      <c r="AB185" s="99"/>
      <c r="AC185" s="99"/>
      <c r="AD185" s="99"/>
      <c r="AE185" s="99"/>
      <c r="AF185" s="99"/>
      <c r="AG185" s="99"/>
      <c r="AH185" s="99"/>
    </row>
    <row r="186" spans="3:34">
      <c r="C186" s="3" t="s">
        <v>88</v>
      </c>
      <c r="D186" s="3" t="s">
        <v>346</v>
      </c>
      <c r="E186" s="3" t="s">
        <v>347</v>
      </c>
      <c r="F186" s="3" t="s">
        <v>628</v>
      </c>
      <c r="G186" s="97" t="s">
        <v>524</v>
      </c>
      <c r="H186" s="97" t="s">
        <v>524</v>
      </c>
      <c r="I186" s="97" t="s">
        <v>524</v>
      </c>
      <c r="J186" s="97" t="s">
        <v>524</v>
      </c>
      <c r="K186" s="97" t="s">
        <v>524</v>
      </c>
      <c r="L186" s="97" t="s">
        <v>524</v>
      </c>
      <c r="M186" s="97" t="s">
        <v>524</v>
      </c>
      <c r="N186" s="97" t="s">
        <v>524</v>
      </c>
      <c r="O186" s="110">
        <v>179</v>
      </c>
      <c r="P186" s="99"/>
      <c r="Q186" s="99"/>
      <c r="R186" s="99"/>
      <c r="S186" s="99"/>
      <c r="T186" s="99"/>
      <c r="U186" s="99"/>
      <c r="V186" s="99"/>
      <c r="W186" s="99"/>
      <c r="X186" s="99"/>
      <c r="Y186" s="99"/>
      <c r="Z186" s="99"/>
      <c r="AA186" s="99"/>
      <c r="AB186" s="99"/>
      <c r="AC186" s="99"/>
      <c r="AD186" s="99"/>
      <c r="AE186" s="99"/>
      <c r="AF186" s="99"/>
      <c r="AG186" s="99"/>
      <c r="AH186" s="99"/>
    </row>
    <row r="187" spans="3:34">
      <c r="C187" s="3" t="s">
        <v>92</v>
      </c>
      <c r="D187" s="3" t="s">
        <v>348</v>
      </c>
      <c r="E187" s="3" t="s">
        <v>349</v>
      </c>
      <c r="F187" s="3" t="s">
        <v>628</v>
      </c>
      <c r="G187" s="97" t="s">
        <v>524</v>
      </c>
      <c r="H187" s="97" t="s">
        <v>524</v>
      </c>
      <c r="I187" s="97" t="s">
        <v>524</v>
      </c>
      <c r="J187" s="97" t="s">
        <v>524</v>
      </c>
      <c r="K187" s="97" t="s">
        <v>524</v>
      </c>
      <c r="L187" s="97" t="s">
        <v>524</v>
      </c>
      <c r="M187" s="97" t="s">
        <v>524</v>
      </c>
      <c r="N187" s="97" t="s">
        <v>524</v>
      </c>
      <c r="O187" s="110">
        <v>4</v>
      </c>
      <c r="P187" s="99"/>
      <c r="Q187" s="99"/>
      <c r="R187" s="99"/>
      <c r="S187" s="99"/>
      <c r="T187" s="99"/>
      <c r="U187" s="99"/>
      <c r="V187" s="99"/>
      <c r="W187" s="99"/>
      <c r="X187" s="99"/>
      <c r="Y187" s="99"/>
      <c r="Z187" s="99"/>
      <c r="AA187" s="99"/>
      <c r="AB187" s="99"/>
      <c r="AC187" s="99"/>
      <c r="AD187" s="99"/>
      <c r="AE187" s="99"/>
      <c r="AF187" s="99"/>
      <c r="AG187" s="99"/>
      <c r="AH187" s="99"/>
    </row>
    <row r="188" spans="3:34">
      <c r="C188" s="3" t="s">
        <v>92</v>
      </c>
      <c r="D188" s="3" t="s">
        <v>350</v>
      </c>
      <c r="E188" s="3" t="s">
        <v>351</v>
      </c>
      <c r="F188" s="3" t="s">
        <v>628</v>
      </c>
      <c r="G188" s="97" t="s">
        <v>524</v>
      </c>
      <c r="H188" s="97" t="s">
        <v>524</v>
      </c>
      <c r="I188" s="97" t="s">
        <v>524</v>
      </c>
      <c r="J188" s="97" t="s">
        <v>524</v>
      </c>
      <c r="K188" s="97" t="s">
        <v>524</v>
      </c>
      <c r="L188" s="97" t="s">
        <v>524</v>
      </c>
      <c r="M188" s="97" t="s">
        <v>524</v>
      </c>
      <c r="N188" s="97" t="s">
        <v>524</v>
      </c>
      <c r="O188" s="110">
        <v>552.84950273000004</v>
      </c>
      <c r="P188" s="99"/>
      <c r="Q188" s="99"/>
      <c r="R188" s="99"/>
      <c r="S188" s="99"/>
      <c r="T188" s="99"/>
      <c r="U188" s="99"/>
      <c r="V188" s="99"/>
      <c r="W188" s="99"/>
      <c r="X188" s="99"/>
      <c r="Y188" s="99"/>
      <c r="Z188" s="99"/>
      <c r="AA188" s="99"/>
      <c r="AB188" s="99"/>
      <c r="AC188" s="99"/>
      <c r="AD188" s="99"/>
      <c r="AE188" s="99"/>
      <c r="AF188" s="99"/>
      <c r="AG188" s="99"/>
      <c r="AH188" s="99"/>
    </row>
    <row r="189" spans="3:34">
      <c r="C189" s="3" t="s">
        <v>92</v>
      </c>
      <c r="D189" s="3" t="s">
        <v>352</v>
      </c>
      <c r="E189" s="3" t="s">
        <v>353</v>
      </c>
      <c r="F189" s="3" t="s">
        <v>628</v>
      </c>
      <c r="G189" s="97" t="s">
        <v>524</v>
      </c>
      <c r="H189" s="97" t="s">
        <v>524</v>
      </c>
      <c r="I189" s="97" t="s">
        <v>524</v>
      </c>
      <c r="J189" s="97" t="s">
        <v>524</v>
      </c>
      <c r="K189" s="97" t="s">
        <v>524</v>
      </c>
      <c r="L189" s="97" t="s">
        <v>524</v>
      </c>
      <c r="M189" s="97" t="s">
        <v>524</v>
      </c>
      <c r="N189" s="97" t="s">
        <v>524</v>
      </c>
      <c r="O189" s="110">
        <v>120</v>
      </c>
      <c r="P189" s="99"/>
      <c r="Q189" s="99"/>
      <c r="R189" s="99"/>
      <c r="S189" s="99"/>
      <c r="T189" s="99"/>
      <c r="U189" s="99"/>
      <c r="V189" s="99"/>
      <c r="W189" s="99"/>
      <c r="X189" s="99"/>
      <c r="Y189" s="99"/>
      <c r="Z189" s="99"/>
      <c r="AA189" s="99"/>
      <c r="AB189" s="99"/>
      <c r="AC189" s="99"/>
      <c r="AD189" s="99"/>
      <c r="AE189" s="99"/>
      <c r="AF189" s="99"/>
      <c r="AG189" s="99"/>
      <c r="AH189" s="99"/>
    </row>
    <row r="190" spans="3:34">
      <c r="C190" s="3" t="s">
        <v>92</v>
      </c>
      <c r="D190" s="3" t="s">
        <v>354</v>
      </c>
      <c r="E190" s="3" t="s">
        <v>355</v>
      </c>
      <c r="F190" s="3" t="s">
        <v>628</v>
      </c>
      <c r="G190" s="97" t="s">
        <v>524</v>
      </c>
      <c r="H190" s="97" t="s">
        <v>524</v>
      </c>
      <c r="I190" s="97" t="s">
        <v>524</v>
      </c>
      <c r="J190" s="97" t="s">
        <v>524</v>
      </c>
      <c r="K190" s="97" t="s">
        <v>524</v>
      </c>
      <c r="L190" s="97" t="s">
        <v>524</v>
      </c>
      <c r="M190" s="97" t="s">
        <v>524</v>
      </c>
      <c r="N190" s="97" t="s">
        <v>524</v>
      </c>
      <c r="O190" s="110">
        <v>243.9</v>
      </c>
      <c r="P190" s="99"/>
      <c r="Q190" s="99"/>
      <c r="R190" s="99"/>
      <c r="S190" s="99"/>
      <c r="T190" s="99"/>
      <c r="U190" s="99"/>
      <c r="V190" s="99"/>
      <c r="W190" s="99"/>
      <c r="X190" s="99"/>
      <c r="Y190" s="99"/>
      <c r="Z190" s="99"/>
      <c r="AA190" s="99"/>
      <c r="AB190" s="99"/>
      <c r="AC190" s="99"/>
      <c r="AD190" s="99"/>
      <c r="AE190" s="99"/>
      <c r="AF190" s="99"/>
      <c r="AG190" s="99"/>
      <c r="AH190" s="99"/>
    </row>
    <row r="191" spans="3:34">
      <c r="C191" s="3" t="s">
        <v>92</v>
      </c>
      <c r="D191" s="3" t="s">
        <v>356</v>
      </c>
      <c r="E191" s="3" t="s">
        <v>357</v>
      </c>
      <c r="F191" s="3" t="s">
        <v>628</v>
      </c>
      <c r="G191" s="97" t="s">
        <v>524</v>
      </c>
      <c r="H191" s="97" t="s">
        <v>524</v>
      </c>
      <c r="I191" s="97" t="s">
        <v>524</v>
      </c>
      <c r="J191" s="97" t="s">
        <v>524</v>
      </c>
      <c r="K191" s="97" t="s">
        <v>524</v>
      </c>
      <c r="L191" s="97" t="s">
        <v>524</v>
      </c>
      <c r="M191" s="97" t="s">
        <v>524</v>
      </c>
      <c r="N191" s="97" t="s">
        <v>524</v>
      </c>
      <c r="O191" s="110">
        <v>510</v>
      </c>
      <c r="P191" s="99"/>
      <c r="Q191" s="99"/>
      <c r="R191" s="99"/>
      <c r="S191" s="99"/>
      <c r="T191" s="99"/>
      <c r="U191" s="99"/>
      <c r="V191" s="99"/>
      <c r="W191" s="99"/>
      <c r="X191" s="99"/>
      <c r="Y191" s="99"/>
      <c r="Z191" s="99"/>
      <c r="AA191" s="99"/>
      <c r="AB191" s="99"/>
      <c r="AC191" s="99"/>
      <c r="AD191" s="99"/>
      <c r="AE191" s="99"/>
      <c r="AF191" s="99"/>
      <c r="AG191" s="99"/>
      <c r="AH191" s="99"/>
    </row>
    <row r="192" spans="3:34">
      <c r="C192" s="3" t="s">
        <v>92</v>
      </c>
      <c r="D192" s="3" t="s">
        <v>358</v>
      </c>
      <c r="E192" s="3" t="s">
        <v>359</v>
      </c>
      <c r="F192" s="3" t="s">
        <v>628</v>
      </c>
      <c r="G192" s="97" t="s">
        <v>524</v>
      </c>
      <c r="H192" s="97" t="s">
        <v>524</v>
      </c>
      <c r="I192" s="97" t="s">
        <v>524</v>
      </c>
      <c r="J192" s="97" t="s">
        <v>524</v>
      </c>
      <c r="K192" s="97" t="s">
        <v>524</v>
      </c>
      <c r="L192" s="97" t="s">
        <v>524</v>
      </c>
      <c r="M192" s="97" t="s">
        <v>524</v>
      </c>
      <c r="N192" s="97" t="s">
        <v>524</v>
      </c>
      <c r="O192" s="110" t="s">
        <v>524</v>
      </c>
      <c r="P192" s="99"/>
      <c r="Q192" s="99"/>
      <c r="R192" s="99"/>
      <c r="S192" s="99"/>
      <c r="T192" s="99"/>
      <c r="U192" s="99"/>
      <c r="V192" s="99"/>
      <c r="W192" s="99"/>
      <c r="X192" s="99"/>
      <c r="Y192" s="99"/>
      <c r="Z192" s="99"/>
      <c r="AA192" s="99"/>
      <c r="AB192" s="99"/>
      <c r="AC192" s="99"/>
      <c r="AD192" s="99"/>
      <c r="AE192" s="99"/>
      <c r="AF192" s="99"/>
      <c r="AG192" s="99"/>
      <c r="AH192" s="99"/>
    </row>
    <row r="193" spans="3:34">
      <c r="C193" s="3" t="s">
        <v>92</v>
      </c>
      <c r="D193" s="3" t="s">
        <v>360</v>
      </c>
      <c r="E193" s="3" t="s">
        <v>361</v>
      </c>
      <c r="F193" s="3" t="s">
        <v>628</v>
      </c>
      <c r="G193" s="97" t="s">
        <v>524</v>
      </c>
      <c r="H193" s="97" t="s">
        <v>524</v>
      </c>
      <c r="I193" s="97" t="s">
        <v>524</v>
      </c>
      <c r="J193" s="97" t="s">
        <v>524</v>
      </c>
      <c r="K193" s="97" t="s">
        <v>524</v>
      </c>
      <c r="L193" s="97" t="s">
        <v>524</v>
      </c>
      <c r="M193" s="97" t="s">
        <v>524</v>
      </c>
      <c r="N193" s="97" t="s">
        <v>524</v>
      </c>
      <c r="O193" s="110">
        <v>295</v>
      </c>
      <c r="P193" s="99"/>
      <c r="Q193" s="99"/>
      <c r="R193" s="99"/>
      <c r="S193" s="99"/>
      <c r="T193" s="99"/>
      <c r="U193" s="99"/>
      <c r="V193" s="99"/>
      <c r="W193" s="99"/>
      <c r="X193" s="99"/>
      <c r="Y193" s="99"/>
      <c r="Z193" s="99"/>
      <c r="AA193" s="99"/>
      <c r="AB193" s="99"/>
      <c r="AC193" s="99"/>
      <c r="AD193" s="99"/>
      <c r="AE193" s="99"/>
      <c r="AF193" s="99"/>
      <c r="AG193" s="99"/>
      <c r="AH193" s="99"/>
    </row>
    <row r="194" spans="3:34">
      <c r="C194" s="3" t="s">
        <v>92</v>
      </c>
      <c r="D194" s="3" t="s">
        <v>362</v>
      </c>
      <c r="E194" s="3" t="s">
        <v>363</v>
      </c>
      <c r="F194" s="3" t="s">
        <v>628</v>
      </c>
      <c r="G194" s="97" t="s">
        <v>524</v>
      </c>
      <c r="H194" s="97" t="s">
        <v>524</v>
      </c>
      <c r="I194" s="97" t="s">
        <v>524</v>
      </c>
      <c r="J194" s="97" t="s">
        <v>524</v>
      </c>
      <c r="K194" s="97" t="s">
        <v>524</v>
      </c>
      <c r="L194" s="97" t="s">
        <v>524</v>
      </c>
      <c r="M194" s="97" t="s">
        <v>524</v>
      </c>
      <c r="N194" s="97" t="s">
        <v>524</v>
      </c>
      <c r="O194" s="110">
        <v>140.5</v>
      </c>
      <c r="P194" s="99"/>
      <c r="Q194" s="99"/>
      <c r="R194" s="99"/>
      <c r="S194" s="99"/>
      <c r="T194" s="99"/>
      <c r="U194" s="99"/>
      <c r="V194" s="99"/>
      <c r="W194" s="99"/>
      <c r="X194" s="99"/>
      <c r="Y194" s="99"/>
      <c r="Z194" s="99"/>
      <c r="AA194" s="99"/>
      <c r="AB194" s="99"/>
      <c r="AC194" s="99"/>
      <c r="AD194" s="99"/>
      <c r="AE194" s="99"/>
      <c r="AF194" s="99"/>
      <c r="AG194" s="99"/>
      <c r="AH194" s="99"/>
    </row>
    <row r="195" spans="3:34">
      <c r="C195" s="3" t="s">
        <v>92</v>
      </c>
      <c r="D195" s="3" t="s">
        <v>364</v>
      </c>
      <c r="E195" s="3" t="s">
        <v>365</v>
      </c>
      <c r="F195" s="3" t="s">
        <v>628</v>
      </c>
      <c r="G195" s="97" t="s">
        <v>524</v>
      </c>
      <c r="H195" s="97" t="s">
        <v>524</v>
      </c>
      <c r="I195" s="97" t="s">
        <v>524</v>
      </c>
      <c r="J195" s="97" t="s">
        <v>524</v>
      </c>
      <c r="K195" s="97" t="s">
        <v>524</v>
      </c>
      <c r="L195" s="97" t="s">
        <v>524</v>
      </c>
      <c r="M195" s="97" t="s">
        <v>524</v>
      </c>
      <c r="N195" s="97" t="s">
        <v>524</v>
      </c>
      <c r="O195" s="110" t="s">
        <v>524</v>
      </c>
      <c r="P195" s="99"/>
      <c r="Q195" s="99"/>
      <c r="R195" s="99"/>
      <c r="S195" s="99"/>
      <c r="T195" s="99"/>
      <c r="U195" s="99"/>
      <c r="V195" s="99"/>
      <c r="W195" s="99"/>
      <c r="X195" s="99"/>
      <c r="Y195" s="99"/>
      <c r="Z195" s="99"/>
      <c r="AA195" s="99"/>
      <c r="AB195" s="99"/>
      <c r="AC195" s="99"/>
      <c r="AD195" s="99"/>
      <c r="AE195" s="99"/>
      <c r="AF195" s="99"/>
      <c r="AG195" s="99"/>
      <c r="AH195" s="99"/>
    </row>
    <row r="196" spans="3:34">
      <c r="C196" s="3" t="s">
        <v>92</v>
      </c>
      <c r="D196" s="3" t="s">
        <v>366</v>
      </c>
      <c r="E196" s="3" t="s">
        <v>367</v>
      </c>
      <c r="F196" s="3" t="s">
        <v>628</v>
      </c>
      <c r="G196" s="97" t="s">
        <v>524</v>
      </c>
      <c r="H196" s="97" t="s">
        <v>524</v>
      </c>
      <c r="I196" s="97" t="s">
        <v>524</v>
      </c>
      <c r="J196" s="97" t="s">
        <v>524</v>
      </c>
      <c r="K196" s="97" t="s">
        <v>524</v>
      </c>
      <c r="L196" s="97" t="s">
        <v>524</v>
      </c>
      <c r="M196" s="97" t="s">
        <v>524</v>
      </c>
      <c r="N196" s="97" t="s">
        <v>524</v>
      </c>
      <c r="O196" s="110">
        <v>441.42204084000002</v>
      </c>
      <c r="P196" s="99"/>
      <c r="Q196" s="99"/>
      <c r="R196" s="99"/>
      <c r="S196" s="99"/>
      <c r="T196" s="99"/>
      <c r="U196" s="99"/>
      <c r="V196" s="99"/>
      <c r="W196" s="99"/>
      <c r="X196" s="99"/>
      <c r="Y196" s="99"/>
      <c r="Z196" s="99"/>
      <c r="AA196" s="99"/>
      <c r="AB196" s="99"/>
      <c r="AC196" s="99"/>
      <c r="AD196" s="99"/>
      <c r="AE196" s="99"/>
      <c r="AF196" s="99"/>
      <c r="AG196" s="99"/>
      <c r="AH196" s="99"/>
    </row>
    <row r="197" spans="3:34">
      <c r="C197" s="3" t="s">
        <v>92</v>
      </c>
      <c r="D197" s="3" t="s">
        <v>368</v>
      </c>
      <c r="E197" s="3" t="s">
        <v>369</v>
      </c>
      <c r="F197" s="3" t="s">
        <v>628</v>
      </c>
      <c r="G197" s="97" t="s">
        <v>524</v>
      </c>
      <c r="H197" s="97" t="s">
        <v>524</v>
      </c>
      <c r="I197" s="97" t="s">
        <v>524</v>
      </c>
      <c r="J197" s="97" t="s">
        <v>524</v>
      </c>
      <c r="K197" s="97" t="s">
        <v>524</v>
      </c>
      <c r="L197" s="97" t="s">
        <v>524</v>
      </c>
      <c r="M197" s="97" t="s">
        <v>524</v>
      </c>
      <c r="N197" s="97" t="s">
        <v>524</v>
      </c>
      <c r="O197" s="110">
        <v>49</v>
      </c>
      <c r="P197" s="99"/>
      <c r="Q197" s="99"/>
      <c r="R197" s="99"/>
      <c r="S197" s="99"/>
      <c r="T197" s="99"/>
      <c r="U197" s="99"/>
      <c r="V197" s="99"/>
      <c r="W197" s="99"/>
      <c r="X197" s="99"/>
      <c r="Y197" s="99"/>
      <c r="Z197" s="99"/>
      <c r="AA197" s="99"/>
      <c r="AB197" s="99"/>
      <c r="AC197" s="99"/>
      <c r="AD197" s="99"/>
      <c r="AE197" s="99"/>
      <c r="AF197" s="99"/>
      <c r="AG197" s="99"/>
      <c r="AH197" s="99"/>
    </row>
    <row r="198" spans="3:34">
      <c r="C198" s="3" t="s">
        <v>92</v>
      </c>
      <c r="D198" s="3" t="s">
        <v>370</v>
      </c>
      <c r="E198" s="3" t="s">
        <v>371</v>
      </c>
      <c r="F198" s="3" t="s">
        <v>628</v>
      </c>
      <c r="G198" s="97" t="s">
        <v>524</v>
      </c>
      <c r="H198" s="97" t="s">
        <v>524</v>
      </c>
      <c r="I198" s="97" t="s">
        <v>524</v>
      </c>
      <c r="J198" s="97" t="s">
        <v>524</v>
      </c>
      <c r="K198" s="97" t="s">
        <v>524</v>
      </c>
      <c r="L198" s="97" t="s">
        <v>524</v>
      </c>
      <c r="M198" s="97" t="s">
        <v>524</v>
      </c>
      <c r="N198" s="97" t="s">
        <v>524</v>
      </c>
      <c r="O198" s="110">
        <v>60</v>
      </c>
      <c r="P198" s="99"/>
      <c r="Q198" s="99"/>
      <c r="R198" s="99"/>
      <c r="S198" s="99"/>
      <c r="T198" s="99"/>
      <c r="U198" s="99"/>
      <c r="V198" s="99"/>
      <c r="W198" s="99"/>
      <c r="X198" s="99"/>
      <c r="Y198" s="99"/>
      <c r="Z198" s="99"/>
      <c r="AA198" s="99"/>
      <c r="AB198" s="99"/>
      <c r="AC198" s="99"/>
      <c r="AD198" s="99"/>
      <c r="AE198" s="99"/>
      <c r="AF198" s="99"/>
      <c r="AG198" s="99"/>
      <c r="AH198" s="99"/>
    </row>
    <row r="199" spans="3:34">
      <c r="C199" s="3" t="s">
        <v>92</v>
      </c>
      <c r="D199" s="3" t="s">
        <v>372</v>
      </c>
      <c r="E199" s="3" t="s">
        <v>373</v>
      </c>
      <c r="F199" s="3" t="s">
        <v>628</v>
      </c>
      <c r="G199" s="97" t="s">
        <v>524</v>
      </c>
      <c r="H199" s="97" t="s">
        <v>524</v>
      </c>
      <c r="I199" s="97" t="s">
        <v>524</v>
      </c>
      <c r="J199" s="97" t="s">
        <v>524</v>
      </c>
      <c r="K199" s="97" t="s">
        <v>524</v>
      </c>
      <c r="L199" s="97" t="s">
        <v>524</v>
      </c>
      <c r="M199" s="97" t="s">
        <v>524</v>
      </c>
      <c r="N199" s="97" t="s">
        <v>524</v>
      </c>
      <c r="O199" s="110">
        <v>166.56799999999998</v>
      </c>
      <c r="P199" s="99"/>
      <c r="Q199" s="99"/>
      <c r="R199" s="99"/>
      <c r="S199" s="99"/>
      <c r="T199" s="99"/>
      <c r="U199" s="99"/>
      <c r="V199" s="99"/>
      <c r="W199" s="99"/>
      <c r="X199" s="99"/>
      <c r="Y199" s="99"/>
      <c r="Z199" s="99"/>
      <c r="AA199" s="99"/>
      <c r="AB199" s="99"/>
      <c r="AC199" s="99"/>
      <c r="AD199" s="99"/>
      <c r="AE199" s="99"/>
      <c r="AF199" s="99"/>
      <c r="AG199" s="99"/>
      <c r="AH199" s="99"/>
    </row>
    <row r="200" spans="3:34">
      <c r="C200" s="3" t="s">
        <v>92</v>
      </c>
      <c r="D200" s="3" t="s">
        <v>374</v>
      </c>
      <c r="E200" s="3" t="s">
        <v>375</v>
      </c>
      <c r="F200" s="3" t="s">
        <v>628</v>
      </c>
      <c r="G200" s="97" t="s">
        <v>524</v>
      </c>
      <c r="H200" s="97" t="s">
        <v>524</v>
      </c>
      <c r="I200" s="97" t="s">
        <v>524</v>
      </c>
      <c r="J200" s="97" t="s">
        <v>524</v>
      </c>
      <c r="K200" s="97" t="s">
        <v>524</v>
      </c>
      <c r="L200" s="97" t="s">
        <v>524</v>
      </c>
      <c r="M200" s="97" t="s">
        <v>524</v>
      </c>
      <c r="N200" s="97" t="s">
        <v>524</v>
      </c>
      <c r="O200" s="110">
        <v>132</v>
      </c>
      <c r="P200" s="99"/>
      <c r="Q200" s="99"/>
      <c r="R200" s="99"/>
      <c r="S200" s="99"/>
      <c r="T200" s="99"/>
      <c r="U200" s="99"/>
      <c r="V200" s="99"/>
      <c r="W200" s="99"/>
      <c r="X200" s="99"/>
      <c r="Y200" s="99"/>
      <c r="Z200" s="99"/>
      <c r="AA200" s="99"/>
      <c r="AB200" s="99"/>
      <c r="AC200" s="99"/>
      <c r="AD200" s="99"/>
      <c r="AE200" s="99"/>
      <c r="AF200" s="99"/>
      <c r="AG200" s="99"/>
      <c r="AH200" s="99"/>
    </row>
    <row r="201" spans="3:34">
      <c r="C201" s="3" t="s">
        <v>92</v>
      </c>
      <c r="D201" s="3" t="s">
        <v>376</v>
      </c>
      <c r="E201" s="3" t="s">
        <v>377</v>
      </c>
      <c r="F201" s="3" t="s">
        <v>628</v>
      </c>
      <c r="G201" s="97" t="s">
        <v>524</v>
      </c>
      <c r="H201" s="97" t="s">
        <v>524</v>
      </c>
      <c r="I201" s="97" t="s">
        <v>524</v>
      </c>
      <c r="J201" s="97" t="s">
        <v>524</v>
      </c>
      <c r="K201" s="97" t="s">
        <v>524</v>
      </c>
      <c r="L201" s="97" t="s">
        <v>524</v>
      </c>
      <c r="M201" s="97" t="s">
        <v>524</v>
      </c>
      <c r="N201" s="97" t="s">
        <v>524</v>
      </c>
      <c r="O201" s="110" t="s">
        <v>524</v>
      </c>
      <c r="P201" s="99"/>
      <c r="Q201" s="99"/>
      <c r="R201" s="99"/>
      <c r="S201" s="99"/>
      <c r="T201" s="99"/>
      <c r="U201" s="99"/>
      <c r="V201" s="99"/>
      <c r="W201" s="99"/>
      <c r="X201" s="99"/>
      <c r="Y201" s="99"/>
      <c r="Z201" s="99"/>
      <c r="AA201" s="99"/>
      <c r="AB201" s="99"/>
      <c r="AC201" s="99"/>
      <c r="AD201" s="99"/>
      <c r="AE201" s="99"/>
      <c r="AF201" s="99"/>
      <c r="AG201" s="99"/>
      <c r="AH201" s="99"/>
    </row>
    <row r="202" spans="3:34">
      <c r="C202" s="3" t="s">
        <v>92</v>
      </c>
      <c r="D202" s="3" t="s">
        <v>378</v>
      </c>
      <c r="E202" s="3" t="s">
        <v>379</v>
      </c>
      <c r="F202" s="3" t="s">
        <v>628</v>
      </c>
      <c r="G202" s="97" t="s">
        <v>524</v>
      </c>
      <c r="H202" s="97" t="s">
        <v>524</v>
      </c>
      <c r="I202" s="97" t="s">
        <v>524</v>
      </c>
      <c r="J202" s="97" t="s">
        <v>524</v>
      </c>
      <c r="K202" s="97" t="s">
        <v>524</v>
      </c>
      <c r="L202" s="97" t="s">
        <v>524</v>
      </c>
      <c r="M202" s="97" t="s">
        <v>524</v>
      </c>
      <c r="N202" s="97" t="s">
        <v>524</v>
      </c>
      <c r="O202" s="110" t="s">
        <v>524</v>
      </c>
      <c r="P202" s="99"/>
      <c r="Q202" s="99"/>
      <c r="R202" s="99"/>
      <c r="S202" s="99"/>
      <c r="T202" s="99"/>
      <c r="U202" s="99"/>
      <c r="V202" s="99"/>
      <c r="W202" s="99"/>
      <c r="X202" s="99"/>
      <c r="Y202" s="99"/>
      <c r="Z202" s="99"/>
      <c r="AA202" s="99"/>
      <c r="AB202" s="99"/>
      <c r="AC202" s="99"/>
      <c r="AD202" s="99"/>
      <c r="AE202" s="99"/>
      <c r="AF202" s="99"/>
      <c r="AG202" s="99"/>
      <c r="AH202" s="99"/>
    </row>
    <row r="203" spans="3:34">
      <c r="C203" s="3" t="s">
        <v>92</v>
      </c>
      <c r="D203" s="3" t="s">
        <v>380</v>
      </c>
      <c r="E203" s="3" t="s">
        <v>381</v>
      </c>
      <c r="F203" s="3" t="s">
        <v>628</v>
      </c>
      <c r="G203" s="97" t="s">
        <v>524</v>
      </c>
      <c r="H203" s="97" t="s">
        <v>524</v>
      </c>
      <c r="I203" s="97" t="s">
        <v>524</v>
      </c>
      <c r="J203" s="97" t="s">
        <v>524</v>
      </c>
      <c r="K203" s="97" t="s">
        <v>524</v>
      </c>
      <c r="L203" s="97" t="s">
        <v>524</v>
      </c>
      <c r="M203" s="97" t="s">
        <v>524</v>
      </c>
      <c r="N203" s="97" t="s">
        <v>524</v>
      </c>
      <c r="O203" s="110">
        <v>59</v>
      </c>
      <c r="P203" s="99"/>
      <c r="Q203" s="99"/>
      <c r="R203" s="99"/>
      <c r="S203" s="99"/>
      <c r="T203" s="99"/>
      <c r="U203" s="99"/>
      <c r="V203" s="99"/>
      <c r="W203" s="99"/>
      <c r="X203" s="99"/>
      <c r="Y203" s="99"/>
      <c r="Z203" s="99"/>
      <c r="AA203" s="99"/>
      <c r="AB203" s="99"/>
      <c r="AC203" s="99"/>
      <c r="AD203" s="99"/>
      <c r="AE203" s="99"/>
      <c r="AF203" s="99"/>
      <c r="AG203" s="99"/>
      <c r="AH203" s="99"/>
    </row>
    <row r="204" spans="3:34">
      <c r="C204" s="3" t="s">
        <v>92</v>
      </c>
      <c r="D204" s="3" t="s">
        <v>382</v>
      </c>
      <c r="E204" s="3" t="s">
        <v>383</v>
      </c>
      <c r="F204" s="3" t="s">
        <v>628</v>
      </c>
      <c r="G204" s="97" t="s">
        <v>524</v>
      </c>
      <c r="H204" s="97" t="s">
        <v>524</v>
      </c>
      <c r="I204" s="97" t="s">
        <v>524</v>
      </c>
      <c r="J204" s="97" t="s">
        <v>524</v>
      </c>
      <c r="K204" s="97" t="s">
        <v>524</v>
      </c>
      <c r="L204" s="97" t="s">
        <v>524</v>
      </c>
      <c r="M204" s="97" t="s">
        <v>524</v>
      </c>
      <c r="N204" s="97" t="s">
        <v>524</v>
      </c>
      <c r="O204" s="110" t="s">
        <v>524</v>
      </c>
      <c r="P204" s="99"/>
      <c r="Q204" s="99"/>
      <c r="R204" s="99"/>
      <c r="S204" s="99"/>
      <c r="T204" s="99"/>
      <c r="U204" s="99"/>
      <c r="V204" s="99"/>
      <c r="W204" s="99"/>
      <c r="X204" s="99"/>
      <c r="Y204" s="99"/>
      <c r="Z204" s="99"/>
      <c r="AA204" s="99"/>
      <c r="AB204" s="99"/>
      <c r="AC204" s="99"/>
      <c r="AD204" s="99"/>
      <c r="AE204" s="99"/>
      <c r="AF204" s="99"/>
      <c r="AG204" s="99"/>
      <c r="AH204" s="99"/>
    </row>
    <row r="205" spans="3:34">
      <c r="C205" s="3" t="s">
        <v>92</v>
      </c>
      <c r="D205" s="3" t="s">
        <v>384</v>
      </c>
      <c r="E205" s="3" t="s">
        <v>385</v>
      </c>
      <c r="F205" s="3" t="s">
        <v>628</v>
      </c>
      <c r="G205" s="97" t="s">
        <v>524</v>
      </c>
      <c r="H205" s="97" t="s">
        <v>524</v>
      </c>
      <c r="I205" s="97" t="s">
        <v>524</v>
      </c>
      <c r="J205" s="97" t="s">
        <v>524</v>
      </c>
      <c r="K205" s="97" t="s">
        <v>524</v>
      </c>
      <c r="L205" s="97" t="s">
        <v>524</v>
      </c>
      <c r="M205" s="97" t="s">
        <v>524</v>
      </c>
      <c r="N205" s="97" t="s">
        <v>524</v>
      </c>
      <c r="O205" s="110">
        <v>913</v>
      </c>
      <c r="P205" s="99"/>
      <c r="Q205" s="99"/>
      <c r="R205" s="99"/>
      <c r="S205" s="99"/>
      <c r="T205" s="99"/>
      <c r="U205" s="99"/>
      <c r="V205" s="99"/>
      <c r="W205" s="99"/>
      <c r="X205" s="99"/>
      <c r="Y205" s="99"/>
      <c r="Z205" s="99"/>
      <c r="AA205" s="99"/>
      <c r="AB205" s="99"/>
      <c r="AC205" s="99"/>
      <c r="AD205" s="99"/>
      <c r="AE205" s="99"/>
      <c r="AF205" s="99"/>
      <c r="AG205" s="99"/>
      <c r="AH205" s="99"/>
    </row>
    <row r="206" spans="3:34">
      <c r="C206" s="3" t="s">
        <v>92</v>
      </c>
      <c r="D206" s="3" t="s">
        <v>386</v>
      </c>
      <c r="E206" s="3" t="s">
        <v>387</v>
      </c>
      <c r="F206" s="3" t="s">
        <v>628</v>
      </c>
      <c r="G206" s="97" t="s">
        <v>524</v>
      </c>
      <c r="H206" s="97" t="s">
        <v>524</v>
      </c>
      <c r="I206" s="97" t="s">
        <v>524</v>
      </c>
      <c r="J206" s="97" t="s">
        <v>524</v>
      </c>
      <c r="K206" s="97" t="s">
        <v>524</v>
      </c>
      <c r="L206" s="97" t="s">
        <v>524</v>
      </c>
      <c r="M206" s="97" t="s">
        <v>524</v>
      </c>
      <c r="N206" s="97" t="s">
        <v>524</v>
      </c>
      <c r="O206" s="110">
        <v>167</v>
      </c>
      <c r="P206" s="99"/>
      <c r="Q206" s="99"/>
      <c r="R206" s="99"/>
      <c r="S206" s="99"/>
      <c r="T206" s="99"/>
      <c r="U206" s="99"/>
      <c r="V206" s="99"/>
      <c r="W206" s="99"/>
      <c r="X206" s="99"/>
      <c r="Y206" s="99"/>
      <c r="Z206" s="99"/>
      <c r="AA206" s="99"/>
      <c r="AB206" s="99"/>
      <c r="AC206" s="99"/>
      <c r="AD206" s="99"/>
      <c r="AE206" s="99"/>
      <c r="AF206" s="99"/>
      <c r="AG206" s="99"/>
      <c r="AH206" s="99"/>
    </row>
    <row r="207" spans="3:34">
      <c r="C207" s="3" t="s">
        <v>92</v>
      </c>
      <c r="D207" s="3" t="s">
        <v>388</v>
      </c>
      <c r="E207" s="3" t="s">
        <v>389</v>
      </c>
      <c r="F207" s="3" t="s">
        <v>628</v>
      </c>
      <c r="G207" s="97" t="s">
        <v>524</v>
      </c>
      <c r="H207" s="97" t="s">
        <v>524</v>
      </c>
      <c r="I207" s="97" t="s">
        <v>524</v>
      </c>
      <c r="J207" s="97" t="s">
        <v>524</v>
      </c>
      <c r="K207" s="97" t="s">
        <v>524</v>
      </c>
      <c r="L207" s="97" t="s">
        <v>524</v>
      </c>
      <c r="M207" s="97" t="s">
        <v>524</v>
      </c>
      <c r="N207" s="97" t="s">
        <v>524</v>
      </c>
      <c r="O207" s="110">
        <v>285</v>
      </c>
      <c r="P207" s="99"/>
      <c r="Q207" s="99"/>
      <c r="R207" s="99"/>
      <c r="S207" s="99"/>
      <c r="T207" s="99"/>
      <c r="U207" s="99"/>
      <c r="V207" s="99"/>
      <c r="W207" s="99"/>
      <c r="X207" s="99"/>
      <c r="Y207" s="99"/>
      <c r="Z207" s="99"/>
      <c r="AA207" s="99"/>
      <c r="AB207" s="99"/>
      <c r="AC207" s="99"/>
      <c r="AD207" s="99"/>
      <c r="AE207" s="99"/>
      <c r="AF207" s="99"/>
      <c r="AG207" s="99"/>
      <c r="AH207" s="99"/>
    </row>
    <row r="208" spans="3:34">
      <c r="C208" s="3" t="s">
        <v>92</v>
      </c>
      <c r="D208" s="3" t="s">
        <v>390</v>
      </c>
      <c r="E208" s="3" t="s">
        <v>391</v>
      </c>
      <c r="F208" s="3" t="s">
        <v>628</v>
      </c>
      <c r="G208" s="97" t="s">
        <v>524</v>
      </c>
      <c r="H208" s="97" t="s">
        <v>524</v>
      </c>
      <c r="I208" s="97" t="s">
        <v>524</v>
      </c>
      <c r="J208" s="97" t="s">
        <v>524</v>
      </c>
      <c r="K208" s="97" t="s">
        <v>524</v>
      </c>
      <c r="L208" s="97" t="s">
        <v>524</v>
      </c>
      <c r="M208" s="97" t="s">
        <v>524</v>
      </c>
      <c r="N208" s="97" t="s">
        <v>524</v>
      </c>
      <c r="O208" s="110">
        <v>227.88745832000001</v>
      </c>
      <c r="P208" s="99"/>
      <c r="Q208" s="99"/>
      <c r="R208" s="99"/>
      <c r="S208" s="99"/>
      <c r="T208" s="99"/>
      <c r="U208" s="99"/>
      <c r="V208" s="99"/>
      <c r="W208" s="99"/>
      <c r="X208" s="99"/>
      <c r="Y208" s="99"/>
      <c r="Z208" s="99"/>
      <c r="AA208" s="99"/>
      <c r="AB208" s="99"/>
      <c r="AC208" s="99"/>
      <c r="AD208" s="99"/>
      <c r="AE208" s="99"/>
      <c r="AF208" s="99"/>
      <c r="AG208" s="99"/>
      <c r="AH208" s="99"/>
    </row>
    <row r="209" spans="3:34">
      <c r="C209" s="3" t="s">
        <v>92</v>
      </c>
      <c r="D209" s="3" t="s">
        <v>392</v>
      </c>
      <c r="E209" s="3" t="s">
        <v>393</v>
      </c>
      <c r="F209" s="3" t="s">
        <v>628</v>
      </c>
      <c r="G209" s="97" t="s">
        <v>524</v>
      </c>
      <c r="H209" s="97" t="s">
        <v>524</v>
      </c>
      <c r="I209" s="97" t="s">
        <v>524</v>
      </c>
      <c r="J209" s="97" t="s">
        <v>524</v>
      </c>
      <c r="K209" s="97" t="s">
        <v>524</v>
      </c>
      <c r="L209" s="97" t="s">
        <v>524</v>
      </c>
      <c r="M209" s="97" t="s">
        <v>524</v>
      </c>
      <c r="N209" s="97" t="s">
        <v>524</v>
      </c>
      <c r="O209" s="110" t="s">
        <v>524</v>
      </c>
      <c r="P209" s="99"/>
      <c r="Q209" s="99"/>
      <c r="R209" s="99"/>
      <c r="S209" s="99"/>
      <c r="T209" s="99"/>
      <c r="U209" s="99"/>
      <c r="V209" s="99"/>
      <c r="W209" s="99"/>
      <c r="X209" s="99"/>
      <c r="Y209" s="99"/>
      <c r="Z209" s="99"/>
      <c r="AA209" s="99"/>
      <c r="AB209" s="99"/>
      <c r="AC209" s="99"/>
      <c r="AD209" s="99"/>
      <c r="AE209" s="99"/>
      <c r="AF209" s="99"/>
      <c r="AG209" s="99"/>
      <c r="AH209" s="99"/>
    </row>
    <row r="210" spans="3:34">
      <c r="C210" s="3" t="s">
        <v>92</v>
      </c>
      <c r="D210" s="3" t="s">
        <v>394</v>
      </c>
      <c r="E210" s="3" t="s">
        <v>395</v>
      </c>
      <c r="F210" s="3" t="s">
        <v>628</v>
      </c>
      <c r="G210" s="97" t="s">
        <v>524</v>
      </c>
      <c r="H210" s="97" t="s">
        <v>524</v>
      </c>
      <c r="I210" s="97" t="s">
        <v>524</v>
      </c>
      <c r="J210" s="97" t="s">
        <v>524</v>
      </c>
      <c r="K210" s="97" t="s">
        <v>524</v>
      </c>
      <c r="L210" s="97" t="s">
        <v>524</v>
      </c>
      <c r="M210" s="97" t="s">
        <v>524</v>
      </c>
      <c r="N210" s="97" t="s">
        <v>524</v>
      </c>
      <c r="O210" s="110" t="s">
        <v>524</v>
      </c>
      <c r="P210" s="99"/>
      <c r="Q210" s="99"/>
      <c r="R210" s="99"/>
      <c r="S210" s="99"/>
      <c r="T210" s="99"/>
      <c r="U210" s="99"/>
      <c r="V210" s="99"/>
      <c r="W210" s="99"/>
      <c r="X210" s="99"/>
      <c r="Y210" s="99"/>
      <c r="Z210" s="99"/>
      <c r="AA210" s="99"/>
      <c r="AB210" s="99"/>
      <c r="AC210" s="99"/>
      <c r="AD210" s="99"/>
      <c r="AE210" s="99"/>
      <c r="AF210" s="99"/>
      <c r="AG210" s="99"/>
      <c r="AH210" s="99"/>
    </row>
    <row r="211" spans="3:34">
      <c r="C211" s="3" t="s">
        <v>92</v>
      </c>
      <c r="D211" s="3" t="s">
        <v>396</v>
      </c>
      <c r="E211" s="3" t="s">
        <v>397</v>
      </c>
      <c r="F211" s="3" t="s">
        <v>628</v>
      </c>
      <c r="G211" s="97" t="s">
        <v>524</v>
      </c>
      <c r="H211" s="97" t="s">
        <v>524</v>
      </c>
      <c r="I211" s="97" t="s">
        <v>524</v>
      </c>
      <c r="J211" s="97" t="s">
        <v>524</v>
      </c>
      <c r="K211" s="97" t="s">
        <v>524</v>
      </c>
      <c r="L211" s="97" t="s">
        <v>524</v>
      </c>
      <c r="M211" s="97" t="s">
        <v>524</v>
      </c>
      <c r="N211" s="97" t="s">
        <v>524</v>
      </c>
      <c r="O211" s="110">
        <v>168.21299999999999</v>
      </c>
      <c r="P211" s="99"/>
      <c r="Q211" s="99"/>
      <c r="R211" s="99"/>
      <c r="S211" s="99"/>
      <c r="T211" s="99"/>
      <c r="U211" s="99"/>
      <c r="V211" s="99"/>
      <c r="W211" s="99"/>
      <c r="X211" s="99"/>
      <c r="Y211" s="99"/>
      <c r="Z211" s="99"/>
      <c r="AA211" s="99"/>
      <c r="AB211" s="99"/>
      <c r="AC211" s="99"/>
      <c r="AD211" s="99"/>
      <c r="AE211" s="99"/>
      <c r="AF211" s="99"/>
      <c r="AG211" s="99"/>
      <c r="AH211" s="99"/>
    </row>
    <row r="212" spans="3:34">
      <c r="C212" s="3" t="s">
        <v>92</v>
      </c>
      <c r="D212" s="3" t="s">
        <v>398</v>
      </c>
      <c r="E212" s="3" t="s">
        <v>399</v>
      </c>
      <c r="F212" s="3" t="s">
        <v>628</v>
      </c>
      <c r="G212" s="97" t="s">
        <v>524</v>
      </c>
      <c r="H212" s="97" t="s">
        <v>524</v>
      </c>
      <c r="I212" s="97" t="s">
        <v>524</v>
      </c>
      <c r="J212" s="97" t="s">
        <v>524</v>
      </c>
      <c r="K212" s="97" t="s">
        <v>524</v>
      </c>
      <c r="L212" s="97" t="s">
        <v>524</v>
      </c>
      <c r="M212" s="97" t="s">
        <v>524</v>
      </c>
      <c r="N212" s="97" t="s">
        <v>524</v>
      </c>
      <c r="O212" s="110" t="s">
        <v>524</v>
      </c>
      <c r="P212" s="99"/>
      <c r="Q212" s="99"/>
      <c r="R212" s="99"/>
      <c r="S212" s="99"/>
      <c r="T212" s="99"/>
      <c r="U212" s="99"/>
      <c r="V212" s="99"/>
      <c r="W212" s="99"/>
      <c r="X212" s="99"/>
      <c r="Y212" s="99"/>
      <c r="Z212" s="99"/>
      <c r="AA212" s="99"/>
      <c r="AB212" s="99"/>
      <c r="AC212" s="99"/>
      <c r="AD212" s="99"/>
      <c r="AE212" s="99"/>
      <c r="AF212" s="99"/>
      <c r="AG212" s="99"/>
      <c r="AH212" s="99"/>
    </row>
    <row r="213" spans="3:34">
      <c r="C213" s="3" t="s">
        <v>92</v>
      </c>
      <c r="D213" s="3" t="s">
        <v>400</v>
      </c>
      <c r="E213" s="3" t="s">
        <v>401</v>
      </c>
      <c r="F213" s="3" t="s">
        <v>628</v>
      </c>
      <c r="G213" s="97" t="s">
        <v>524</v>
      </c>
      <c r="H213" s="97" t="s">
        <v>524</v>
      </c>
      <c r="I213" s="97" t="s">
        <v>524</v>
      </c>
      <c r="J213" s="97" t="s">
        <v>524</v>
      </c>
      <c r="K213" s="97" t="s">
        <v>524</v>
      </c>
      <c r="L213" s="97" t="s">
        <v>524</v>
      </c>
      <c r="M213" s="97" t="s">
        <v>524</v>
      </c>
      <c r="N213" s="97" t="s">
        <v>524</v>
      </c>
      <c r="O213" s="110" t="s">
        <v>524</v>
      </c>
      <c r="P213" s="99"/>
      <c r="Q213" s="99"/>
      <c r="R213" s="99"/>
      <c r="S213" s="99"/>
      <c r="T213" s="99"/>
      <c r="U213" s="99"/>
      <c r="V213" s="99"/>
      <c r="W213" s="99"/>
      <c r="X213" s="99"/>
      <c r="Y213" s="99"/>
      <c r="Z213" s="99"/>
      <c r="AA213" s="99"/>
      <c r="AB213" s="99"/>
      <c r="AC213" s="99"/>
      <c r="AD213" s="99"/>
      <c r="AE213" s="99"/>
      <c r="AF213" s="99"/>
      <c r="AG213" s="99"/>
      <c r="AH213" s="99"/>
    </row>
    <row r="214" spans="3:34">
      <c r="C214" s="3" t="s">
        <v>92</v>
      </c>
      <c r="D214" s="3" t="s">
        <v>402</v>
      </c>
      <c r="E214" s="3" t="s">
        <v>403</v>
      </c>
      <c r="F214" s="3" t="s">
        <v>628</v>
      </c>
      <c r="G214" s="97" t="s">
        <v>524</v>
      </c>
      <c r="H214" s="97" t="s">
        <v>524</v>
      </c>
      <c r="I214" s="97" t="s">
        <v>524</v>
      </c>
      <c r="J214" s="97" t="s">
        <v>524</v>
      </c>
      <c r="K214" s="97" t="s">
        <v>524</v>
      </c>
      <c r="L214" s="97" t="s">
        <v>524</v>
      </c>
      <c r="M214" s="97" t="s">
        <v>524</v>
      </c>
      <c r="N214" s="97" t="s">
        <v>524</v>
      </c>
      <c r="O214" s="110">
        <v>399.86109964000002</v>
      </c>
      <c r="P214" s="99"/>
      <c r="Q214" s="99"/>
      <c r="R214" s="99"/>
      <c r="S214" s="99"/>
      <c r="T214" s="99"/>
      <c r="U214" s="99"/>
      <c r="V214" s="99"/>
      <c r="W214" s="99"/>
      <c r="X214" s="99"/>
      <c r="Y214" s="99"/>
      <c r="Z214" s="99"/>
      <c r="AA214" s="99"/>
      <c r="AB214" s="99"/>
      <c r="AC214" s="99"/>
      <c r="AD214" s="99"/>
      <c r="AE214" s="99"/>
      <c r="AF214" s="99"/>
      <c r="AG214" s="99"/>
      <c r="AH214" s="99"/>
    </row>
    <row r="215" spans="3:34">
      <c r="C215" s="3" t="s">
        <v>92</v>
      </c>
      <c r="D215" s="3" t="s">
        <v>404</v>
      </c>
      <c r="E215" s="3" t="s">
        <v>405</v>
      </c>
      <c r="F215" s="3" t="s">
        <v>628</v>
      </c>
      <c r="G215" s="97" t="s">
        <v>524</v>
      </c>
      <c r="H215" s="97" t="s">
        <v>524</v>
      </c>
      <c r="I215" s="97" t="s">
        <v>524</v>
      </c>
      <c r="J215" s="97" t="s">
        <v>524</v>
      </c>
      <c r="K215" s="97" t="s">
        <v>524</v>
      </c>
      <c r="L215" s="97" t="s">
        <v>524</v>
      </c>
      <c r="M215" s="97" t="s">
        <v>524</v>
      </c>
      <c r="N215" s="97" t="s">
        <v>524</v>
      </c>
      <c r="O215" s="110">
        <v>718</v>
      </c>
      <c r="P215" s="99"/>
      <c r="Q215" s="99"/>
      <c r="R215" s="99"/>
      <c r="S215" s="99"/>
      <c r="T215" s="99"/>
      <c r="U215" s="99"/>
      <c r="V215" s="99"/>
      <c r="W215" s="99"/>
      <c r="X215" s="99"/>
      <c r="Y215" s="99"/>
      <c r="Z215" s="99"/>
      <c r="AA215" s="99"/>
      <c r="AB215" s="99"/>
      <c r="AC215" s="99"/>
      <c r="AD215" s="99"/>
      <c r="AE215" s="99"/>
      <c r="AF215" s="99"/>
      <c r="AG215" s="99"/>
      <c r="AH215" s="99"/>
    </row>
    <row r="216" spans="3:34">
      <c r="C216" s="3" t="s">
        <v>92</v>
      </c>
      <c r="D216" s="3" t="s">
        <v>406</v>
      </c>
      <c r="E216" s="3" t="s">
        <v>407</v>
      </c>
      <c r="F216" s="3" t="s">
        <v>628</v>
      </c>
      <c r="G216" s="97" t="s">
        <v>524</v>
      </c>
      <c r="H216" s="97" t="s">
        <v>524</v>
      </c>
      <c r="I216" s="97" t="s">
        <v>524</v>
      </c>
      <c r="J216" s="97" t="s">
        <v>524</v>
      </c>
      <c r="K216" s="97" t="s">
        <v>524</v>
      </c>
      <c r="L216" s="97" t="s">
        <v>524</v>
      </c>
      <c r="M216" s="97" t="s">
        <v>524</v>
      </c>
      <c r="N216" s="97" t="s">
        <v>524</v>
      </c>
      <c r="O216" s="110">
        <v>144</v>
      </c>
      <c r="P216" s="99"/>
      <c r="Q216" s="99"/>
      <c r="R216" s="99"/>
      <c r="S216" s="99"/>
      <c r="T216" s="99"/>
      <c r="U216" s="99"/>
      <c r="V216" s="99"/>
      <c r="W216" s="99"/>
      <c r="X216" s="99"/>
      <c r="Y216" s="99"/>
      <c r="Z216" s="99"/>
      <c r="AA216" s="99"/>
      <c r="AB216" s="99"/>
      <c r="AC216" s="99"/>
      <c r="AD216" s="99"/>
      <c r="AE216" s="99"/>
      <c r="AF216" s="99"/>
      <c r="AG216" s="99"/>
      <c r="AH216" s="99"/>
    </row>
    <row r="217" spans="3:34">
      <c r="C217" s="3" t="s">
        <v>92</v>
      </c>
      <c r="D217" s="3" t="s">
        <v>408</v>
      </c>
      <c r="E217" s="3" t="s">
        <v>409</v>
      </c>
      <c r="F217" s="3" t="s">
        <v>628</v>
      </c>
      <c r="G217" s="97" t="s">
        <v>524</v>
      </c>
      <c r="H217" s="97" t="s">
        <v>524</v>
      </c>
      <c r="I217" s="97" t="s">
        <v>524</v>
      </c>
      <c r="J217" s="97" t="s">
        <v>524</v>
      </c>
      <c r="K217" s="97" t="s">
        <v>524</v>
      </c>
      <c r="L217" s="97" t="s">
        <v>524</v>
      </c>
      <c r="M217" s="97" t="s">
        <v>524</v>
      </c>
      <c r="N217" s="97" t="s">
        <v>524</v>
      </c>
      <c r="O217" s="110">
        <v>46</v>
      </c>
      <c r="P217" s="99"/>
      <c r="Q217" s="99"/>
      <c r="R217" s="99"/>
      <c r="S217" s="99"/>
      <c r="T217" s="99"/>
      <c r="U217" s="99"/>
      <c r="V217" s="99"/>
      <c r="W217" s="99"/>
      <c r="X217" s="99"/>
      <c r="Y217" s="99"/>
      <c r="Z217" s="99"/>
      <c r="AA217" s="99"/>
      <c r="AB217" s="99"/>
      <c r="AC217" s="99"/>
      <c r="AD217" s="99"/>
      <c r="AE217" s="99"/>
      <c r="AF217" s="99"/>
      <c r="AG217" s="99"/>
      <c r="AH217" s="99"/>
    </row>
    <row r="218" spans="3:34">
      <c r="C218" s="3" t="s">
        <v>92</v>
      </c>
      <c r="D218" s="3" t="s">
        <v>410</v>
      </c>
      <c r="E218" s="3" t="s">
        <v>411</v>
      </c>
      <c r="F218" s="3" t="s">
        <v>628</v>
      </c>
      <c r="G218" s="97" t="s">
        <v>524</v>
      </c>
      <c r="H218" s="97" t="s">
        <v>524</v>
      </c>
      <c r="I218" s="97" t="s">
        <v>524</v>
      </c>
      <c r="J218" s="97" t="s">
        <v>524</v>
      </c>
      <c r="K218" s="97" t="s">
        <v>524</v>
      </c>
      <c r="L218" s="97" t="s">
        <v>524</v>
      </c>
      <c r="M218" s="97" t="s">
        <v>524</v>
      </c>
      <c r="N218" s="97" t="s">
        <v>524</v>
      </c>
      <c r="O218" s="110" t="s">
        <v>524</v>
      </c>
      <c r="P218" s="99"/>
      <c r="Q218" s="99"/>
      <c r="R218" s="99"/>
      <c r="S218" s="99"/>
      <c r="T218" s="99"/>
      <c r="U218" s="99"/>
      <c r="V218" s="99"/>
      <c r="W218" s="99"/>
      <c r="X218" s="99"/>
      <c r="Y218" s="99"/>
      <c r="Z218" s="99"/>
      <c r="AA218" s="99"/>
      <c r="AB218" s="99"/>
      <c r="AC218" s="99"/>
      <c r="AD218" s="99"/>
      <c r="AE218" s="99"/>
      <c r="AF218" s="99"/>
      <c r="AG218" s="99"/>
      <c r="AH218" s="99"/>
    </row>
    <row r="219" spans="3:34">
      <c r="C219" s="3" t="s">
        <v>92</v>
      </c>
      <c r="D219" s="3" t="s">
        <v>412</v>
      </c>
      <c r="E219" s="3" t="s">
        <v>413</v>
      </c>
      <c r="F219" s="3" t="s">
        <v>628</v>
      </c>
      <c r="G219" s="97" t="s">
        <v>524</v>
      </c>
      <c r="H219" s="97" t="s">
        <v>524</v>
      </c>
      <c r="I219" s="97" t="s">
        <v>524</v>
      </c>
      <c r="J219" s="97" t="s">
        <v>524</v>
      </c>
      <c r="K219" s="97" t="s">
        <v>524</v>
      </c>
      <c r="L219" s="97" t="s">
        <v>524</v>
      </c>
      <c r="M219" s="97" t="s">
        <v>524</v>
      </c>
      <c r="N219" s="97" t="s">
        <v>524</v>
      </c>
      <c r="O219" s="110">
        <v>103</v>
      </c>
      <c r="P219" s="99"/>
      <c r="Q219" s="99"/>
      <c r="R219" s="99"/>
      <c r="S219" s="99"/>
      <c r="T219" s="99"/>
      <c r="U219" s="99"/>
      <c r="V219" s="99"/>
      <c r="W219" s="99"/>
      <c r="X219" s="99"/>
      <c r="Y219" s="99"/>
      <c r="Z219" s="99"/>
      <c r="AA219" s="99"/>
      <c r="AB219" s="99"/>
      <c r="AC219" s="99"/>
      <c r="AD219" s="99"/>
      <c r="AE219" s="99"/>
      <c r="AF219" s="99"/>
      <c r="AG219" s="99"/>
      <c r="AH219" s="99"/>
    </row>
    <row r="220" spans="3:34">
      <c r="C220" s="3" t="s">
        <v>92</v>
      </c>
      <c r="D220" s="3" t="s">
        <v>414</v>
      </c>
      <c r="E220" s="3" t="s">
        <v>415</v>
      </c>
      <c r="F220" s="3" t="s">
        <v>628</v>
      </c>
      <c r="G220" s="97" t="s">
        <v>524</v>
      </c>
      <c r="H220" s="97" t="s">
        <v>524</v>
      </c>
      <c r="I220" s="97" t="s">
        <v>524</v>
      </c>
      <c r="J220" s="97" t="s">
        <v>524</v>
      </c>
      <c r="K220" s="97" t="s">
        <v>524</v>
      </c>
      <c r="L220" s="97" t="s">
        <v>524</v>
      </c>
      <c r="M220" s="97" t="s">
        <v>524</v>
      </c>
      <c r="N220" s="97" t="s">
        <v>524</v>
      </c>
      <c r="O220" s="110" t="s">
        <v>524</v>
      </c>
      <c r="P220" s="99"/>
      <c r="Q220" s="99"/>
      <c r="R220" s="99"/>
      <c r="S220" s="99"/>
      <c r="T220" s="99"/>
      <c r="U220" s="99"/>
      <c r="V220" s="99"/>
      <c r="W220" s="99"/>
      <c r="X220" s="99"/>
      <c r="Y220" s="99"/>
      <c r="Z220" s="99"/>
      <c r="AA220" s="99"/>
      <c r="AB220" s="99"/>
      <c r="AC220" s="99"/>
      <c r="AD220" s="99"/>
      <c r="AE220" s="99"/>
      <c r="AF220" s="99"/>
      <c r="AG220" s="99"/>
      <c r="AH220" s="99"/>
    </row>
    <row r="221" spans="3:34">
      <c r="C221" s="3" t="s">
        <v>92</v>
      </c>
      <c r="D221" s="3" t="s">
        <v>416</v>
      </c>
      <c r="E221" s="3" t="s">
        <v>417</v>
      </c>
      <c r="F221" s="3" t="s">
        <v>628</v>
      </c>
      <c r="G221" s="97" t="s">
        <v>524</v>
      </c>
      <c r="H221" s="97" t="s">
        <v>524</v>
      </c>
      <c r="I221" s="97" t="s">
        <v>524</v>
      </c>
      <c r="J221" s="97" t="s">
        <v>524</v>
      </c>
      <c r="K221" s="97" t="s">
        <v>524</v>
      </c>
      <c r="L221" s="97" t="s">
        <v>524</v>
      </c>
      <c r="M221" s="97" t="s">
        <v>524</v>
      </c>
      <c r="N221" s="97" t="s">
        <v>524</v>
      </c>
      <c r="O221" s="110" t="s">
        <v>524</v>
      </c>
      <c r="P221" s="99"/>
      <c r="Q221" s="99"/>
      <c r="R221" s="99"/>
      <c r="S221" s="99"/>
      <c r="T221" s="99"/>
      <c r="U221" s="99"/>
      <c r="V221" s="99"/>
      <c r="W221" s="99"/>
      <c r="X221" s="99"/>
      <c r="Y221" s="99"/>
      <c r="Z221" s="99"/>
      <c r="AA221" s="99"/>
      <c r="AB221" s="99"/>
      <c r="AC221" s="99"/>
      <c r="AD221" s="99"/>
      <c r="AE221" s="99"/>
      <c r="AF221" s="99"/>
      <c r="AG221" s="99"/>
      <c r="AH221" s="99"/>
    </row>
    <row r="222" spans="3:34">
      <c r="C222" s="3" t="s">
        <v>92</v>
      </c>
      <c r="D222" s="3" t="s">
        <v>418</v>
      </c>
      <c r="E222" s="3" t="s">
        <v>419</v>
      </c>
      <c r="F222" s="3" t="s">
        <v>628</v>
      </c>
      <c r="G222" s="97" t="s">
        <v>524</v>
      </c>
      <c r="H222" s="97" t="s">
        <v>524</v>
      </c>
      <c r="I222" s="97" t="s">
        <v>524</v>
      </c>
      <c r="J222" s="97" t="s">
        <v>524</v>
      </c>
      <c r="K222" s="97" t="s">
        <v>524</v>
      </c>
      <c r="L222" s="97" t="s">
        <v>524</v>
      </c>
      <c r="M222" s="97" t="s">
        <v>524</v>
      </c>
      <c r="N222" s="97" t="s">
        <v>524</v>
      </c>
      <c r="O222" s="110" t="s">
        <v>524</v>
      </c>
      <c r="P222" s="99"/>
      <c r="Q222" s="99"/>
      <c r="R222" s="99"/>
      <c r="S222" s="99"/>
      <c r="T222" s="99"/>
      <c r="U222" s="99"/>
      <c r="V222" s="99"/>
      <c r="W222" s="99"/>
      <c r="X222" s="99"/>
      <c r="Y222" s="99"/>
      <c r="Z222" s="99"/>
      <c r="AA222" s="99"/>
      <c r="AB222" s="99"/>
      <c r="AC222" s="99"/>
      <c r="AD222" s="99"/>
      <c r="AE222" s="99"/>
      <c r="AF222" s="99"/>
      <c r="AG222" s="99"/>
      <c r="AH222" s="99"/>
    </row>
    <row r="223" spans="3:34">
      <c r="C223" s="3" t="s">
        <v>92</v>
      </c>
      <c r="D223" s="3" t="s">
        <v>420</v>
      </c>
      <c r="E223" s="3" t="s">
        <v>421</v>
      </c>
      <c r="F223" s="3" t="s">
        <v>628</v>
      </c>
      <c r="G223" s="97" t="s">
        <v>524</v>
      </c>
      <c r="H223" s="97" t="s">
        <v>524</v>
      </c>
      <c r="I223" s="97" t="s">
        <v>524</v>
      </c>
      <c r="J223" s="97" t="s">
        <v>524</v>
      </c>
      <c r="K223" s="97" t="s">
        <v>524</v>
      </c>
      <c r="L223" s="97" t="s">
        <v>524</v>
      </c>
      <c r="M223" s="97" t="s">
        <v>524</v>
      </c>
      <c r="N223" s="97" t="s">
        <v>524</v>
      </c>
      <c r="O223" s="110">
        <v>731</v>
      </c>
      <c r="P223" s="99"/>
      <c r="Q223" s="99"/>
      <c r="R223" s="99"/>
      <c r="S223" s="99"/>
      <c r="T223" s="99"/>
      <c r="U223" s="99"/>
      <c r="V223" s="99"/>
      <c r="W223" s="99"/>
      <c r="X223" s="99"/>
      <c r="Y223" s="99"/>
      <c r="Z223" s="99"/>
      <c r="AA223" s="99"/>
      <c r="AB223" s="99"/>
      <c r="AC223" s="99"/>
      <c r="AD223" s="99"/>
      <c r="AE223" s="99"/>
      <c r="AF223" s="99"/>
      <c r="AG223" s="99"/>
      <c r="AH223" s="99"/>
    </row>
    <row r="224" spans="3:34">
      <c r="C224" s="3" t="s">
        <v>92</v>
      </c>
      <c r="D224" s="3" t="s">
        <v>422</v>
      </c>
      <c r="E224" s="3" t="s">
        <v>423</v>
      </c>
      <c r="F224" s="3" t="s">
        <v>628</v>
      </c>
      <c r="G224" s="97" t="s">
        <v>524</v>
      </c>
      <c r="H224" s="97" t="s">
        <v>524</v>
      </c>
      <c r="I224" s="97" t="s">
        <v>524</v>
      </c>
      <c r="J224" s="97" t="s">
        <v>524</v>
      </c>
      <c r="K224" s="97" t="s">
        <v>524</v>
      </c>
      <c r="L224" s="97" t="s">
        <v>524</v>
      </c>
      <c r="M224" s="97" t="s">
        <v>524</v>
      </c>
      <c r="N224" s="97" t="s">
        <v>524</v>
      </c>
      <c r="O224" s="110">
        <v>109</v>
      </c>
      <c r="P224" s="99"/>
      <c r="Q224" s="99"/>
      <c r="R224" s="99"/>
      <c r="S224" s="99"/>
      <c r="T224" s="99"/>
      <c r="U224" s="99"/>
      <c r="V224" s="99"/>
      <c r="W224" s="99"/>
      <c r="X224" s="99"/>
      <c r="Y224" s="99"/>
      <c r="Z224" s="99"/>
      <c r="AA224" s="99"/>
      <c r="AB224" s="99"/>
      <c r="AC224" s="99"/>
      <c r="AD224" s="99"/>
      <c r="AE224" s="99"/>
      <c r="AF224" s="99"/>
      <c r="AG224" s="99"/>
      <c r="AH224" s="99"/>
    </row>
    <row r="225" spans="3:34">
      <c r="C225" s="3" t="s">
        <v>92</v>
      </c>
      <c r="D225" s="3" t="s">
        <v>424</v>
      </c>
      <c r="E225" s="3" t="s">
        <v>425</v>
      </c>
      <c r="F225" s="3" t="s">
        <v>628</v>
      </c>
      <c r="G225" s="97" t="s">
        <v>524</v>
      </c>
      <c r="H225" s="97" t="s">
        <v>524</v>
      </c>
      <c r="I225" s="97" t="s">
        <v>524</v>
      </c>
      <c r="J225" s="97" t="s">
        <v>524</v>
      </c>
      <c r="K225" s="97" t="s">
        <v>524</v>
      </c>
      <c r="L225" s="97" t="s">
        <v>524</v>
      </c>
      <c r="M225" s="97" t="s">
        <v>524</v>
      </c>
      <c r="N225" s="97" t="s">
        <v>524</v>
      </c>
      <c r="O225" s="110" t="s">
        <v>524</v>
      </c>
      <c r="P225" s="99"/>
      <c r="Q225" s="99"/>
      <c r="R225" s="99"/>
      <c r="S225" s="99"/>
      <c r="T225" s="99"/>
      <c r="U225" s="99"/>
      <c r="V225" s="99"/>
      <c r="W225" s="99"/>
      <c r="X225" s="99"/>
      <c r="Y225" s="99"/>
      <c r="Z225" s="99"/>
      <c r="AA225" s="99"/>
      <c r="AB225" s="99"/>
      <c r="AC225" s="99"/>
      <c r="AD225" s="99"/>
      <c r="AE225" s="99"/>
      <c r="AF225" s="99"/>
      <c r="AG225" s="99"/>
      <c r="AH225" s="99"/>
    </row>
    <row r="226" spans="3:34">
      <c r="C226" s="3" t="s">
        <v>92</v>
      </c>
      <c r="D226" s="3" t="s">
        <v>426</v>
      </c>
      <c r="E226" s="3" t="s">
        <v>427</v>
      </c>
      <c r="F226" s="3" t="s">
        <v>628</v>
      </c>
      <c r="G226" s="97" t="s">
        <v>524</v>
      </c>
      <c r="H226" s="97" t="s">
        <v>524</v>
      </c>
      <c r="I226" s="97" t="s">
        <v>524</v>
      </c>
      <c r="J226" s="97" t="s">
        <v>524</v>
      </c>
      <c r="K226" s="97" t="s">
        <v>524</v>
      </c>
      <c r="L226" s="97" t="s">
        <v>524</v>
      </c>
      <c r="M226" s="97" t="s">
        <v>524</v>
      </c>
      <c r="N226" s="97" t="s">
        <v>524</v>
      </c>
      <c r="O226" s="110">
        <v>110</v>
      </c>
      <c r="P226" s="99"/>
      <c r="Q226" s="99"/>
      <c r="R226" s="99"/>
      <c r="S226" s="99"/>
      <c r="T226" s="99"/>
      <c r="U226" s="99"/>
      <c r="V226" s="99"/>
      <c r="W226" s="99"/>
      <c r="X226" s="99"/>
      <c r="Y226" s="99"/>
      <c r="Z226" s="99"/>
      <c r="AA226" s="99"/>
      <c r="AB226" s="99"/>
      <c r="AC226" s="99"/>
      <c r="AD226" s="99"/>
      <c r="AE226" s="99"/>
      <c r="AF226" s="99"/>
      <c r="AG226" s="99"/>
      <c r="AH226" s="99"/>
    </row>
    <row r="227" spans="3:34">
      <c r="C227" s="3" t="s">
        <v>92</v>
      </c>
      <c r="D227" s="3" t="s">
        <v>428</v>
      </c>
      <c r="E227" s="3" t="s">
        <v>429</v>
      </c>
      <c r="F227" s="3" t="s">
        <v>628</v>
      </c>
      <c r="G227" s="97" t="s">
        <v>524</v>
      </c>
      <c r="H227" s="97" t="s">
        <v>524</v>
      </c>
      <c r="I227" s="97" t="s">
        <v>524</v>
      </c>
      <c r="J227" s="97" t="s">
        <v>524</v>
      </c>
      <c r="K227" s="97" t="s">
        <v>524</v>
      </c>
      <c r="L227" s="97" t="s">
        <v>524</v>
      </c>
      <c r="M227" s="97" t="s">
        <v>524</v>
      </c>
      <c r="N227" s="97" t="s">
        <v>524</v>
      </c>
      <c r="O227" s="110" t="s">
        <v>524</v>
      </c>
      <c r="P227" s="99"/>
      <c r="Q227" s="99"/>
      <c r="R227" s="99"/>
      <c r="S227" s="99"/>
      <c r="T227" s="99"/>
      <c r="U227" s="99"/>
      <c r="V227" s="99"/>
      <c r="W227" s="99"/>
      <c r="X227" s="99"/>
      <c r="Y227" s="99"/>
      <c r="Z227" s="99"/>
      <c r="AA227" s="99"/>
      <c r="AB227" s="99"/>
      <c r="AC227" s="99"/>
      <c r="AD227" s="99"/>
      <c r="AE227" s="99"/>
      <c r="AF227" s="99"/>
      <c r="AG227" s="99"/>
      <c r="AH227" s="99"/>
    </row>
    <row r="228" spans="3:34">
      <c r="C228" s="3" t="s">
        <v>92</v>
      </c>
      <c r="D228" s="3" t="s">
        <v>430</v>
      </c>
      <c r="E228" s="3" t="s">
        <v>431</v>
      </c>
      <c r="F228" s="3" t="s">
        <v>628</v>
      </c>
      <c r="G228" s="97" t="s">
        <v>524</v>
      </c>
      <c r="H228" s="97" t="s">
        <v>524</v>
      </c>
      <c r="I228" s="97" t="s">
        <v>524</v>
      </c>
      <c r="J228" s="97" t="s">
        <v>524</v>
      </c>
      <c r="K228" s="97" t="s">
        <v>524</v>
      </c>
      <c r="L228" s="97" t="s">
        <v>524</v>
      </c>
      <c r="M228" s="97" t="s">
        <v>524</v>
      </c>
      <c r="N228" s="97" t="s">
        <v>524</v>
      </c>
      <c r="O228" s="110">
        <v>1120</v>
      </c>
      <c r="P228" s="99"/>
      <c r="Q228" s="99"/>
      <c r="R228" s="99"/>
      <c r="S228" s="99"/>
      <c r="T228" s="99"/>
      <c r="U228" s="99"/>
      <c r="V228" s="99"/>
      <c r="W228" s="99"/>
      <c r="X228" s="99"/>
      <c r="Y228" s="99"/>
      <c r="Z228" s="99"/>
      <c r="AA228" s="99"/>
      <c r="AB228" s="99"/>
      <c r="AC228" s="99"/>
      <c r="AD228" s="99"/>
      <c r="AE228" s="99"/>
      <c r="AF228" s="99"/>
      <c r="AG228" s="99"/>
      <c r="AH228" s="99"/>
    </row>
    <row r="229" spans="3:34">
      <c r="C229" s="3" t="s">
        <v>92</v>
      </c>
      <c r="D229" s="3" t="s">
        <v>432</v>
      </c>
      <c r="E229" s="3" t="s">
        <v>433</v>
      </c>
      <c r="F229" s="3" t="s">
        <v>628</v>
      </c>
      <c r="G229" s="97" t="s">
        <v>524</v>
      </c>
      <c r="H229" s="97" t="s">
        <v>524</v>
      </c>
      <c r="I229" s="97" t="s">
        <v>524</v>
      </c>
      <c r="J229" s="97" t="s">
        <v>524</v>
      </c>
      <c r="K229" s="97" t="s">
        <v>524</v>
      </c>
      <c r="L229" s="97" t="s">
        <v>524</v>
      </c>
      <c r="M229" s="97" t="s">
        <v>524</v>
      </c>
      <c r="N229" s="97" t="s">
        <v>524</v>
      </c>
      <c r="O229" s="110" t="s">
        <v>524</v>
      </c>
      <c r="P229" s="99"/>
      <c r="Q229" s="99"/>
      <c r="R229" s="99"/>
      <c r="S229" s="99"/>
      <c r="T229" s="99"/>
      <c r="U229" s="99"/>
      <c r="V229" s="99"/>
      <c r="W229" s="99"/>
      <c r="X229" s="99"/>
      <c r="Y229" s="99"/>
      <c r="Z229" s="99"/>
      <c r="AA229" s="99"/>
      <c r="AB229" s="99"/>
      <c r="AC229" s="99"/>
      <c r="AD229" s="99"/>
      <c r="AE229" s="99"/>
      <c r="AF229" s="99"/>
      <c r="AG229" s="99"/>
      <c r="AH229" s="99"/>
    </row>
    <row r="230" spans="3:34">
      <c r="C230" s="3" t="s">
        <v>92</v>
      </c>
      <c r="D230" s="3" t="s">
        <v>434</v>
      </c>
      <c r="E230" s="3" t="s">
        <v>435</v>
      </c>
      <c r="F230" s="3" t="s">
        <v>628</v>
      </c>
      <c r="G230" s="97" t="s">
        <v>524</v>
      </c>
      <c r="H230" s="97" t="s">
        <v>524</v>
      </c>
      <c r="I230" s="97" t="s">
        <v>524</v>
      </c>
      <c r="J230" s="97" t="s">
        <v>524</v>
      </c>
      <c r="K230" s="97" t="s">
        <v>524</v>
      </c>
      <c r="L230" s="97" t="s">
        <v>524</v>
      </c>
      <c r="M230" s="97" t="s">
        <v>524</v>
      </c>
      <c r="N230" s="97" t="s">
        <v>524</v>
      </c>
      <c r="O230" s="110" t="s">
        <v>524</v>
      </c>
      <c r="P230" s="99"/>
      <c r="Q230" s="99"/>
      <c r="R230" s="99"/>
      <c r="S230" s="99"/>
      <c r="T230" s="99"/>
      <c r="U230" s="99"/>
      <c r="V230" s="99"/>
      <c r="W230" s="99"/>
      <c r="X230" s="99"/>
      <c r="Y230" s="99"/>
      <c r="Z230" s="99"/>
      <c r="AA230" s="99"/>
      <c r="AB230" s="99"/>
      <c r="AC230" s="99"/>
      <c r="AD230" s="99"/>
      <c r="AE230" s="99"/>
      <c r="AF230" s="99"/>
      <c r="AG230" s="99"/>
      <c r="AH230" s="99"/>
    </row>
    <row r="231" spans="3:34">
      <c r="C231" s="3" t="s">
        <v>92</v>
      </c>
      <c r="D231" s="3" t="s">
        <v>436</v>
      </c>
      <c r="E231" s="3" t="s">
        <v>437</v>
      </c>
      <c r="F231" s="3" t="s">
        <v>628</v>
      </c>
      <c r="G231" s="97" t="s">
        <v>524</v>
      </c>
      <c r="H231" s="97" t="s">
        <v>524</v>
      </c>
      <c r="I231" s="97" t="s">
        <v>524</v>
      </c>
      <c r="J231" s="97" t="s">
        <v>524</v>
      </c>
      <c r="K231" s="97" t="s">
        <v>524</v>
      </c>
      <c r="L231" s="97" t="s">
        <v>524</v>
      </c>
      <c r="M231" s="97" t="s">
        <v>524</v>
      </c>
      <c r="N231" s="97" t="s">
        <v>524</v>
      </c>
      <c r="O231" s="110">
        <v>238</v>
      </c>
      <c r="P231" s="99"/>
      <c r="Q231" s="99"/>
      <c r="R231" s="99"/>
      <c r="S231" s="99"/>
      <c r="T231" s="99"/>
      <c r="U231" s="99"/>
      <c r="V231" s="99"/>
      <c r="W231" s="99"/>
      <c r="X231" s="99"/>
      <c r="Y231" s="99"/>
      <c r="Z231" s="99"/>
      <c r="AA231" s="99"/>
      <c r="AB231" s="99"/>
      <c r="AC231" s="99"/>
      <c r="AD231" s="99"/>
      <c r="AE231" s="99"/>
      <c r="AF231" s="99"/>
      <c r="AG231" s="99"/>
      <c r="AH231" s="99"/>
    </row>
    <row r="232" spans="3:34">
      <c r="C232" s="3" t="s">
        <v>92</v>
      </c>
      <c r="D232" s="3" t="s">
        <v>438</v>
      </c>
      <c r="E232" s="3" t="s">
        <v>439</v>
      </c>
      <c r="F232" s="3" t="s">
        <v>628</v>
      </c>
      <c r="G232" s="97" t="s">
        <v>524</v>
      </c>
      <c r="H232" s="97" t="s">
        <v>524</v>
      </c>
      <c r="I232" s="97" t="s">
        <v>524</v>
      </c>
      <c r="J232" s="97" t="s">
        <v>524</v>
      </c>
      <c r="K232" s="97" t="s">
        <v>524</v>
      </c>
      <c r="L232" s="97" t="s">
        <v>524</v>
      </c>
      <c r="M232" s="97" t="s">
        <v>524</v>
      </c>
      <c r="N232" s="97" t="s">
        <v>524</v>
      </c>
      <c r="O232" s="110">
        <v>148</v>
      </c>
      <c r="P232" s="99"/>
      <c r="Q232" s="99"/>
      <c r="R232" s="99"/>
      <c r="S232" s="99"/>
      <c r="T232" s="99"/>
      <c r="U232" s="99"/>
      <c r="V232" s="99"/>
      <c r="W232" s="99"/>
      <c r="X232" s="99"/>
      <c r="Y232" s="99"/>
      <c r="Z232" s="99"/>
      <c r="AA232" s="99"/>
      <c r="AB232" s="99"/>
      <c r="AC232" s="99"/>
      <c r="AD232" s="99"/>
      <c r="AE232" s="99"/>
      <c r="AF232" s="99"/>
      <c r="AG232" s="99"/>
      <c r="AH232" s="99"/>
    </row>
    <row r="233" spans="3:34">
      <c r="C233" s="3" t="s">
        <v>92</v>
      </c>
      <c r="D233" s="3" t="s">
        <v>440</v>
      </c>
      <c r="E233" s="3" t="s">
        <v>441</v>
      </c>
      <c r="F233" s="3" t="s">
        <v>628</v>
      </c>
      <c r="G233" s="97" t="s">
        <v>524</v>
      </c>
      <c r="H233" s="97" t="s">
        <v>524</v>
      </c>
      <c r="I233" s="97" t="s">
        <v>524</v>
      </c>
      <c r="J233" s="97" t="s">
        <v>524</v>
      </c>
      <c r="K233" s="97" t="s">
        <v>524</v>
      </c>
      <c r="L233" s="97" t="s">
        <v>524</v>
      </c>
      <c r="M233" s="97" t="s">
        <v>524</v>
      </c>
      <c r="N233" s="97" t="s">
        <v>524</v>
      </c>
      <c r="O233" s="110">
        <v>109</v>
      </c>
      <c r="P233" s="99"/>
      <c r="Q233" s="99"/>
      <c r="R233" s="99"/>
      <c r="S233" s="99"/>
      <c r="T233" s="99"/>
      <c r="U233" s="99"/>
      <c r="V233" s="99"/>
      <c r="W233" s="99"/>
      <c r="X233" s="99"/>
      <c r="Y233" s="99"/>
      <c r="Z233" s="99"/>
      <c r="AA233" s="99"/>
      <c r="AB233" s="99"/>
      <c r="AC233" s="99"/>
      <c r="AD233" s="99"/>
      <c r="AE233" s="99"/>
      <c r="AF233" s="99"/>
      <c r="AG233" s="99"/>
      <c r="AH233" s="99"/>
    </row>
    <row r="234" spans="3:34">
      <c r="C234" s="3" t="s">
        <v>92</v>
      </c>
      <c r="D234" s="3" t="s">
        <v>442</v>
      </c>
      <c r="E234" s="3" t="s">
        <v>443</v>
      </c>
      <c r="F234" s="3" t="s">
        <v>628</v>
      </c>
      <c r="G234" s="97" t="s">
        <v>524</v>
      </c>
      <c r="H234" s="97" t="s">
        <v>524</v>
      </c>
      <c r="I234" s="97" t="s">
        <v>524</v>
      </c>
      <c r="J234" s="97" t="s">
        <v>524</v>
      </c>
      <c r="K234" s="97" t="s">
        <v>524</v>
      </c>
      <c r="L234" s="97" t="s">
        <v>524</v>
      </c>
      <c r="M234" s="97" t="s">
        <v>524</v>
      </c>
      <c r="N234" s="97" t="s">
        <v>524</v>
      </c>
      <c r="O234" s="110">
        <v>112</v>
      </c>
      <c r="P234" s="99"/>
      <c r="Q234" s="99"/>
      <c r="R234" s="99"/>
      <c r="S234" s="99"/>
      <c r="T234" s="99"/>
      <c r="U234" s="99"/>
      <c r="V234" s="99"/>
      <c r="W234" s="99"/>
      <c r="X234" s="99"/>
      <c r="Y234" s="99"/>
      <c r="Z234" s="99"/>
      <c r="AA234" s="99"/>
      <c r="AB234" s="99"/>
      <c r="AC234" s="99"/>
      <c r="AD234" s="99"/>
      <c r="AE234" s="99"/>
      <c r="AF234" s="99"/>
      <c r="AG234" s="99"/>
      <c r="AH234" s="99"/>
    </row>
    <row r="235" spans="3:34">
      <c r="C235" s="3" t="s">
        <v>92</v>
      </c>
      <c r="D235" s="3" t="s">
        <v>444</v>
      </c>
      <c r="E235" s="3" t="s">
        <v>445</v>
      </c>
      <c r="F235" s="3" t="s">
        <v>628</v>
      </c>
      <c r="G235" s="97" t="s">
        <v>524</v>
      </c>
      <c r="H235" s="97" t="s">
        <v>524</v>
      </c>
      <c r="I235" s="97" t="s">
        <v>524</v>
      </c>
      <c r="J235" s="97" t="s">
        <v>524</v>
      </c>
      <c r="K235" s="97" t="s">
        <v>524</v>
      </c>
      <c r="L235" s="97" t="s">
        <v>524</v>
      </c>
      <c r="M235" s="97" t="s">
        <v>524</v>
      </c>
      <c r="N235" s="97" t="s">
        <v>524</v>
      </c>
      <c r="O235" s="110">
        <v>227</v>
      </c>
      <c r="P235" s="99"/>
      <c r="Q235" s="99"/>
      <c r="R235" s="99"/>
      <c r="S235" s="99"/>
      <c r="T235" s="99"/>
      <c r="U235" s="99"/>
      <c r="V235" s="99"/>
      <c r="W235" s="99"/>
      <c r="X235" s="99"/>
      <c r="Y235" s="99"/>
      <c r="Z235" s="99"/>
      <c r="AA235" s="99"/>
      <c r="AB235" s="99"/>
      <c r="AC235" s="99"/>
      <c r="AD235" s="99"/>
      <c r="AE235" s="99"/>
      <c r="AF235" s="99"/>
      <c r="AG235" s="99"/>
      <c r="AH235" s="99"/>
    </row>
    <row r="236" spans="3:34">
      <c r="C236" s="3" t="s">
        <v>92</v>
      </c>
      <c r="D236" s="3" t="s">
        <v>446</v>
      </c>
      <c r="E236" s="3" t="s">
        <v>447</v>
      </c>
      <c r="F236" s="3" t="s">
        <v>628</v>
      </c>
      <c r="G236" s="97" t="s">
        <v>524</v>
      </c>
      <c r="H236" s="97" t="s">
        <v>524</v>
      </c>
      <c r="I236" s="97" t="s">
        <v>524</v>
      </c>
      <c r="J236" s="97" t="s">
        <v>524</v>
      </c>
      <c r="K236" s="97" t="s">
        <v>524</v>
      </c>
      <c r="L236" s="97" t="s">
        <v>524</v>
      </c>
      <c r="M236" s="97" t="s">
        <v>524</v>
      </c>
      <c r="N236" s="97" t="s">
        <v>524</v>
      </c>
      <c r="O236" s="110">
        <v>274</v>
      </c>
      <c r="P236" s="99"/>
      <c r="Q236" s="99"/>
      <c r="R236" s="99"/>
      <c r="S236" s="99"/>
      <c r="T236" s="99"/>
      <c r="U236" s="99"/>
      <c r="V236" s="99"/>
      <c r="W236" s="99"/>
      <c r="X236" s="99"/>
      <c r="Y236" s="99"/>
      <c r="Z236" s="99"/>
      <c r="AA236" s="99"/>
      <c r="AB236" s="99"/>
      <c r="AC236" s="99"/>
      <c r="AD236" s="99"/>
      <c r="AE236" s="99"/>
      <c r="AF236" s="99"/>
      <c r="AG236" s="99"/>
      <c r="AH236" s="99"/>
    </row>
    <row r="237" spans="3:34">
      <c r="C237" s="3" t="s">
        <v>90</v>
      </c>
      <c r="D237" s="3" t="s">
        <v>448</v>
      </c>
      <c r="E237" s="3" t="s">
        <v>449</v>
      </c>
      <c r="F237" s="3" t="s">
        <v>628</v>
      </c>
      <c r="G237" s="97" t="s">
        <v>524</v>
      </c>
      <c r="H237" s="97" t="s">
        <v>524</v>
      </c>
      <c r="I237" s="97" t="s">
        <v>524</v>
      </c>
      <c r="J237" s="97" t="s">
        <v>524</v>
      </c>
      <c r="K237" s="97" t="s">
        <v>524</v>
      </c>
      <c r="L237" s="97" t="s">
        <v>524</v>
      </c>
      <c r="M237" s="97" t="s">
        <v>524</v>
      </c>
      <c r="N237" s="97" t="s">
        <v>524</v>
      </c>
      <c r="O237" s="110">
        <v>156.210621</v>
      </c>
      <c r="P237" s="99"/>
      <c r="Q237" s="99"/>
      <c r="R237" s="99"/>
      <c r="S237" s="99"/>
      <c r="T237" s="99"/>
      <c r="U237" s="99"/>
      <c r="V237" s="99"/>
      <c r="W237" s="99"/>
      <c r="X237" s="99"/>
      <c r="Y237" s="99"/>
      <c r="Z237" s="99"/>
      <c r="AA237" s="99"/>
      <c r="AB237" s="99"/>
      <c r="AC237" s="99"/>
      <c r="AD237" s="99"/>
      <c r="AE237" s="99"/>
      <c r="AF237" s="99"/>
      <c r="AG237" s="99"/>
      <c r="AH237" s="99"/>
    </row>
    <row r="238" spans="3:34">
      <c r="C238" s="3" t="s">
        <v>90</v>
      </c>
      <c r="D238" s="3" t="s">
        <v>450</v>
      </c>
      <c r="E238" s="3" t="s">
        <v>451</v>
      </c>
      <c r="F238" s="3" t="s">
        <v>628</v>
      </c>
      <c r="G238" s="97" t="s">
        <v>524</v>
      </c>
      <c r="H238" s="97" t="s">
        <v>524</v>
      </c>
      <c r="I238" s="97" t="s">
        <v>524</v>
      </c>
      <c r="J238" s="97" t="s">
        <v>524</v>
      </c>
      <c r="K238" s="97" t="s">
        <v>524</v>
      </c>
      <c r="L238" s="97" t="s">
        <v>524</v>
      </c>
      <c r="M238" s="97" t="s">
        <v>524</v>
      </c>
      <c r="N238" s="97" t="s">
        <v>524</v>
      </c>
      <c r="O238" s="110">
        <v>443.87200000000001</v>
      </c>
      <c r="P238" s="99"/>
      <c r="Q238" s="99"/>
      <c r="R238" s="99"/>
      <c r="S238" s="99"/>
      <c r="T238" s="99"/>
      <c r="U238" s="99"/>
      <c r="V238" s="99"/>
      <c r="W238" s="99"/>
      <c r="X238" s="99"/>
      <c r="Y238" s="99"/>
      <c r="Z238" s="99"/>
      <c r="AA238" s="99"/>
      <c r="AB238" s="99"/>
      <c r="AC238" s="99"/>
      <c r="AD238" s="99"/>
      <c r="AE238" s="99"/>
      <c r="AF238" s="99"/>
      <c r="AG238" s="99"/>
      <c r="AH238" s="99"/>
    </row>
    <row r="239" spans="3:34">
      <c r="C239" s="3" t="s">
        <v>90</v>
      </c>
      <c r="D239" s="3" t="s">
        <v>452</v>
      </c>
      <c r="E239" s="3" t="s">
        <v>453</v>
      </c>
      <c r="F239" s="3" t="s">
        <v>628</v>
      </c>
      <c r="G239" s="97" t="s">
        <v>524</v>
      </c>
      <c r="H239" s="97" t="s">
        <v>524</v>
      </c>
      <c r="I239" s="97" t="s">
        <v>524</v>
      </c>
      <c r="J239" s="97" t="s">
        <v>524</v>
      </c>
      <c r="K239" s="97" t="s">
        <v>524</v>
      </c>
      <c r="L239" s="97" t="s">
        <v>524</v>
      </c>
      <c r="M239" s="97" t="s">
        <v>524</v>
      </c>
      <c r="N239" s="97" t="s">
        <v>524</v>
      </c>
      <c r="O239" s="110">
        <v>126</v>
      </c>
      <c r="P239" s="99"/>
      <c r="Q239" s="99"/>
      <c r="R239" s="99"/>
      <c r="S239" s="99"/>
      <c r="T239" s="99"/>
      <c r="U239" s="99"/>
      <c r="V239" s="99"/>
      <c r="W239" s="99"/>
      <c r="X239" s="99"/>
      <c r="Y239" s="99"/>
      <c r="Z239" s="99"/>
      <c r="AA239" s="99"/>
      <c r="AB239" s="99"/>
      <c r="AC239" s="99"/>
      <c r="AD239" s="99"/>
      <c r="AE239" s="99"/>
      <c r="AF239" s="99"/>
      <c r="AG239" s="99"/>
      <c r="AH239" s="99"/>
    </row>
    <row r="240" spans="3:34">
      <c r="C240" s="3" t="s">
        <v>90</v>
      </c>
      <c r="D240" s="3" t="s">
        <v>454</v>
      </c>
      <c r="E240" s="3" t="s">
        <v>455</v>
      </c>
      <c r="F240" s="3" t="s">
        <v>628</v>
      </c>
      <c r="G240" s="97" t="s">
        <v>524</v>
      </c>
      <c r="H240" s="97" t="s">
        <v>524</v>
      </c>
      <c r="I240" s="97" t="s">
        <v>524</v>
      </c>
      <c r="J240" s="97" t="s">
        <v>524</v>
      </c>
      <c r="K240" s="97" t="s">
        <v>524</v>
      </c>
      <c r="L240" s="97" t="s">
        <v>524</v>
      </c>
      <c r="M240" s="97" t="s">
        <v>524</v>
      </c>
      <c r="N240" s="97" t="s">
        <v>524</v>
      </c>
      <c r="O240" s="110">
        <v>164</v>
      </c>
      <c r="P240" s="99"/>
      <c r="Q240" s="99"/>
      <c r="R240" s="99"/>
      <c r="S240" s="99"/>
      <c r="T240" s="99"/>
      <c r="U240" s="99"/>
      <c r="V240" s="99"/>
      <c r="W240" s="99"/>
      <c r="X240" s="99"/>
      <c r="Y240" s="99"/>
      <c r="Z240" s="99"/>
      <c r="AA240" s="99"/>
      <c r="AB240" s="99"/>
      <c r="AC240" s="99"/>
      <c r="AD240" s="99"/>
      <c r="AE240" s="99"/>
      <c r="AF240" s="99"/>
      <c r="AG240" s="99"/>
      <c r="AH240" s="99"/>
    </row>
    <row r="241" spans="3:34">
      <c r="C241" s="3" t="s">
        <v>90</v>
      </c>
      <c r="D241" s="3" t="s">
        <v>456</v>
      </c>
      <c r="E241" s="3" t="s">
        <v>457</v>
      </c>
      <c r="F241" s="3" t="s">
        <v>628</v>
      </c>
      <c r="G241" s="97" t="s">
        <v>524</v>
      </c>
      <c r="H241" s="97" t="s">
        <v>524</v>
      </c>
      <c r="I241" s="97" t="s">
        <v>524</v>
      </c>
      <c r="J241" s="97" t="s">
        <v>524</v>
      </c>
      <c r="K241" s="97" t="s">
        <v>524</v>
      </c>
      <c r="L241" s="97" t="s">
        <v>524</v>
      </c>
      <c r="M241" s="97" t="s">
        <v>524</v>
      </c>
      <c r="N241" s="97" t="s">
        <v>524</v>
      </c>
      <c r="O241" s="110">
        <v>189</v>
      </c>
      <c r="P241" s="99"/>
      <c r="Q241" s="99"/>
      <c r="R241" s="99"/>
      <c r="S241" s="99"/>
      <c r="T241" s="99"/>
      <c r="U241" s="99"/>
      <c r="V241" s="99"/>
      <c r="W241" s="99"/>
      <c r="X241" s="99"/>
      <c r="Y241" s="99"/>
      <c r="Z241" s="99"/>
      <c r="AA241" s="99"/>
      <c r="AB241" s="99"/>
      <c r="AC241" s="99"/>
      <c r="AD241" s="99"/>
      <c r="AE241" s="99"/>
      <c r="AF241" s="99"/>
      <c r="AG241" s="99"/>
      <c r="AH241" s="99"/>
    </row>
    <row r="242" spans="3:34">
      <c r="C242" s="3" t="s">
        <v>90</v>
      </c>
      <c r="D242" s="3" t="s">
        <v>458</v>
      </c>
      <c r="E242" s="3" t="s">
        <v>459</v>
      </c>
      <c r="F242" s="3" t="s">
        <v>628</v>
      </c>
      <c r="G242" s="97" t="s">
        <v>524</v>
      </c>
      <c r="H242" s="97" t="s">
        <v>524</v>
      </c>
      <c r="I242" s="97" t="s">
        <v>524</v>
      </c>
      <c r="J242" s="97" t="s">
        <v>524</v>
      </c>
      <c r="K242" s="97" t="s">
        <v>524</v>
      </c>
      <c r="L242" s="97" t="s">
        <v>524</v>
      </c>
      <c r="M242" s="97" t="s">
        <v>524</v>
      </c>
      <c r="N242" s="97" t="s">
        <v>524</v>
      </c>
      <c r="O242" s="110">
        <v>278.89100000000002</v>
      </c>
      <c r="P242" s="99"/>
      <c r="Q242" s="99"/>
      <c r="R242" s="99"/>
      <c r="S242" s="99"/>
      <c r="T242" s="99"/>
      <c r="U242" s="99"/>
      <c r="V242" s="99"/>
      <c r="W242" s="99"/>
      <c r="X242" s="99"/>
      <c r="Y242" s="99"/>
      <c r="Z242" s="99"/>
      <c r="AA242" s="99"/>
      <c r="AB242" s="99"/>
      <c r="AC242" s="99"/>
      <c r="AD242" s="99"/>
      <c r="AE242" s="99"/>
      <c r="AF242" s="99"/>
      <c r="AG242" s="99"/>
      <c r="AH242" s="99"/>
    </row>
    <row r="243" spans="3:34">
      <c r="C243" s="3" t="s">
        <v>90</v>
      </c>
      <c r="D243" s="3" t="s">
        <v>460</v>
      </c>
      <c r="E243" s="3" t="s">
        <v>461</v>
      </c>
      <c r="F243" s="3" t="s">
        <v>628</v>
      </c>
      <c r="G243" s="97" t="s">
        <v>524</v>
      </c>
      <c r="H243" s="97" t="s">
        <v>524</v>
      </c>
      <c r="I243" s="97" t="s">
        <v>524</v>
      </c>
      <c r="J243" s="97" t="s">
        <v>524</v>
      </c>
      <c r="K243" s="97" t="s">
        <v>524</v>
      </c>
      <c r="L243" s="97" t="s">
        <v>524</v>
      </c>
      <c r="M243" s="97" t="s">
        <v>524</v>
      </c>
      <c r="N243" s="97" t="s">
        <v>524</v>
      </c>
      <c r="O243" s="110">
        <v>94.5</v>
      </c>
      <c r="P243" s="99"/>
      <c r="Q243" s="99"/>
      <c r="R243" s="99"/>
      <c r="S243" s="99"/>
      <c r="T243" s="99"/>
      <c r="U243" s="99"/>
      <c r="V243" s="99"/>
      <c r="W243" s="99"/>
      <c r="X243" s="99"/>
      <c r="Y243" s="99"/>
      <c r="Z243" s="99"/>
      <c r="AA243" s="99"/>
      <c r="AB243" s="99"/>
      <c r="AC243" s="99"/>
      <c r="AD243" s="99"/>
      <c r="AE243" s="99"/>
      <c r="AF243" s="99"/>
      <c r="AG243" s="99"/>
      <c r="AH243" s="99"/>
    </row>
    <row r="244" spans="3:34">
      <c r="C244" s="3" t="s">
        <v>90</v>
      </c>
      <c r="D244" s="3" t="s">
        <v>462</v>
      </c>
      <c r="E244" s="3" t="s">
        <v>463</v>
      </c>
      <c r="F244" s="3" t="s">
        <v>628</v>
      </c>
      <c r="G244" s="97" t="s">
        <v>524</v>
      </c>
      <c r="H244" s="97" t="s">
        <v>524</v>
      </c>
      <c r="I244" s="97" t="s">
        <v>524</v>
      </c>
      <c r="J244" s="97" t="s">
        <v>524</v>
      </c>
      <c r="K244" s="97" t="s">
        <v>524</v>
      </c>
      <c r="L244" s="97" t="s">
        <v>524</v>
      </c>
      <c r="M244" s="97" t="s">
        <v>524</v>
      </c>
      <c r="N244" s="97" t="s">
        <v>524</v>
      </c>
      <c r="O244" s="110">
        <v>234</v>
      </c>
      <c r="P244" s="99"/>
      <c r="Q244" s="99"/>
      <c r="R244" s="99"/>
      <c r="S244" s="99"/>
      <c r="T244" s="99"/>
      <c r="U244" s="99"/>
      <c r="V244" s="99"/>
      <c r="W244" s="99"/>
      <c r="X244" s="99"/>
      <c r="Y244" s="99"/>
      <c r="Z244" s="99"/>
      <c r="AA244" s="99"/>
      <c r="AB244" s="99"/>
      <c r="AC244" s="99"/>
      <c r="AD244" s="99"/>
      <c r="AE244" s="99"/>
      <c r="AF244" s="99"/>
      <c r="AG244" s="99"/>
      <c r="AH244" s="99"/>
    </row>
    <row r="245" spans="3:34">
      <c r="C245" s="3" t="s">
        <v>90</v>
      </c>
      <c r="D245" s="3" t="s">
        <v>464</v>
      </c>
      <c r="E245" s="3" t="s">
        <v>465</v>
      </c>
      <c r="F245" s="3" t="s">
        <v>628</v>
      </c>
      <c r="G245" s="97" t="s">
        <v>524</v>
      </c>
      <c r="H245" s="97" t="s">
        <v>524</v>
      </c>
      <c r="I245" s="97" t="s">
        <v>524</v>
      </c>
      <c r="J245" s="97" t="s">
        <v>524</v>
      </c>
      <c r="K245" s="97" t="s">
        <v>524</v>
      </c>
      <c r="L245" s="97" t="s">
        <v>524</v>
      </c>
      <c r="M245" s="97" t="s">
        <v>524</v>
      </c>
      <c r="N245" s="97" t="s">
        <v>524</v>
      </c>
      <c r="O245" s="110">
        <v>393</v>
      </c>
      <c r="P245" s="99"/>
      <c r="Q245" s="99"/>
      <c r="R245" s="99"/>
      <c r="S245" s="99"/>
      <c r="T245" s="99"/>
      <c r="U245" s="99"/>
      <c r="V245" s="99"/>
      <c r="W245" s="99"/>
      <c r="X245" s="99"/>
      <c r="Y245" s="99"/>
      <c r="Z245" s="99"/>
      <c r="AA245" s="99"/>
      <c r="AB245" s="99"/>
      <c r="AC245" s="99"/>
      <c r="AD245" s="99"/>
      <c r="AE245" s="99"/>
      <c r="AF245" s="99"/>
      <c r="AG245" s="99"/>
      <c r="AH245" s="99"/>
    </row>
    <row r="246" spans="3:34">
      <c r="C246" s="3" t="s">
        <v>90</v>
      </c>
      <c r="D246" s="3" t="s">
        <v>466</v>
      </c>
      <c r="E246" s="3" t="s">
        <v>467</v>
      </c>
      <c r="F246" s="3" t="s">
        <v>628</v>
      </c>
      <c r="G246" s="97" t="s">
        <v>524</v>
      </c>
      <c r="H246" s="97" t="s">
        <v>524</v>
      </c>
      <c r="I246" s="97" t="s">
        <v>524</v>
      </c>
      <c r="J246" s="97" t="s">
        <v>524</v>
      </c>
      <c r="K246" s="97" t="s">
        <v>524</v>
      </c>
      <c r="L246" s="97" t="s">
        <v>524</v>
      </c>
      <c r="M246" s="97" t="s">
        <v>524</v>
      </c>
      <c r="N246" s="97" t="s">
        <v>524</v>
      </c>
      <c r="O246" s="110">
        <v>212</v>
      </c>
      <c r="P246" s="99"/>
      <c r="Q246" s="99"/>
      <c r="R246" s="99"/>
      <c r="S246" s="99"/>
      <c r="T246" s="99"/>
      <c r="U246" s="99"/>
      <c r="V246" s="99"/>
      <c r="W246" s="99"/>
      <c r="X246" s="99"/>
      <c r="Y246" s="99"/>
      <c r="Z246" s="99"/>
      <c r="AA246" s="99"/>
      <c r="AB246" s="99"/>
      <c r="AC246" s="99"/>
      <c r="AD246" s="99"/>
      <c r="AE246" s="99"/>
      <c r="AF246" s="99"/>
      <c r="AG246" s="99"/>
      <c r="AH246" s="99"/>
    </row>
    <row r="247" spans="3:34">
      <c r="C247" s="3" t="s">
        <v>90</v>
      </c>
      <c r="D247" s="3" t="s">
        <v>468</v>
      </c>
      <c r="E247" s="3" t="s">
        <v>469</v>
      </c>
      <c r="F247" s="3" t="s">
        <v>628</v>
      </c>
      <c r="G247" s="97" t="s">
        <v>524</v>
      </c>
      <c r="H247" s="97" t="s">
        <v>524</v>
      </c>
      <c r="I247" s="97" t="s">
        <v>524</v>
      </c>
      <c r="J247" s="97" t="s">
        <v>524</v>
      </c>
      <c r="K247" s="97" t="s">
        <v>524</v>
      </c>
      <c r="L247" s="97" t="s">
        <v>524</v>
      </c>
      <c r="M247" s="97" t="s">
        <v>524</v>
      </c>
      <c r="N247" s="97" t="s">
        <v>524</v>
      </c>
      <c r="O247" s="110">
        <v>699</v>
      </c>
      <c r="P247" s="99"/>
      <c r="Q247" s="99"/>
      <c r="R247" s="99"/>
      <c r="S247" s="99"/>
      <c r="T247" s="99"/>
      <c r="U247" s="99"/>
      <c r="V247" s="99"/>
      <c r="W247" s="99"/>
      <c r="X247" s="99"/>
      <c r="Y247" s="99"/>
      <c r="Z247" s="99"/>
      <c r="AA247" s="99"/>
      <c r="AB247" s="99"/>
      <c r="AC247" s="99"/>
      <c r="AD247" s="99"/>
      <c r="AE247" s="99"/>
      <c r="AF247" s="99"/>
      <c r="AG247" s="99"/>
      <c r="AH247" s="99"/>
    </row>
    <row r="248" spans="3:34">
      <c r="C248" s="3" t="s">
        <v>90</v>
      </c>
      <c r="D248" s="3" t="s">
        <v>470</v>
      </c>
      <c r="E248" s="3" t="s">
        <v>471</v>
      </c>
      <c r="F248" s="3" t="s">
        <v>628</v>
      </c>
      <c r="G248" s="97" t="s">
        <v>524</v>
      </c>
      <c r="H248" s="97" t="s">
        <v>524</v>
      </c>
      <c r="I248" s="97" t="s">
        <v>524</v>
      </c>
      <c r="J248" s="97" t="s">
        <v>524</v>
      </c>
      <c r="K248" s="97" t="s">
        <v>524</v>
      </c>
      <c r="L248" s="97" t="s">
        <v>524</v>
      </c>
      <c r="M248" s="97" t="s">
        <v>524</v>
      </c>
      <c r="N248" s="97" t="s">
        <v>524</v>
      </c>
      <c r="O248" s="110">
        <v>153</v>
      </c>
      <c r="P248" s="99"/>
      <c r="Q248" s="99"/>
      <c r="R248" s="99"/>
      <c r="S248" s="99"/>
      <c r="T248" s="99"/>
      <c r="U248" s="99"/>
      <c r="V248" s="99"/>
      <c r="W248" s="99"/>
      <c r="X248" s="99"/>
      <c r="Y248" s="99"/>
      <c r="Z248" s="99"/>
      <c r="AA248" s="99"/>
      <c r="AB248" s="99"/>
      <c r="AC248" s="99"/>
      <c r="AD248" s="99"/>
      <c r="AE248" s="99"/>
      <c r="AF248" s="99"/>
      <c r="AG248" s="99"/>
      <c r="AH248" s="99"/>
    </row>
    <row r="249" spans="3:34">
      <c r="C249" s="3" t="s">
        <v>90</v>
      </c>
      <c r="D249" s="3" t="s">
        <v>472</v>
      </c>
      <c r="E249" s="3" t="s">
        <v>473</v>
      </c>
      <c r="F249" s="3" t="s">
        <v>628</v>
      </c>
      <c r="G249" s="97" t="s">
        <v>524</v>
      </c>
      <c r="H249" s="97" t="s">
        <v>524</v>
      </c>
      <c r="I249" s="97" t="s">
        <v>524</v>
      </c>
      <c r="J249" s="97" t="s">
        <v>524</v>
      </c>
      <c r="K249" s="97" t="s">
        <v>524</v>
      </c>
      <c r="L249" s="97" t="s">
        <v>524</v>
      </c>
      <c r="M249" s="97" t="s">
        <v>524</v>
      </c>
      <c r="N249" s="97" t="s">
        <v>524</v>
      </c>
      <c r="O249" s="110">
        <v>101</v>
      </c>
      <c r="P249" s="99"/>
      <c r="Q249" s="99"/>
      <c r="R249" s="99"/>
      <c r="S249" s="99"/>
      <c r="T249" s="99"/>
      <c r="U249" s="99"/>
      <c r="V249" s="99"/>
      <c r="W249" s="99"/>
      <c r="X249" s="99"/>
      <c r="Y249" s="99"/>
      <c r="Z249" s="99"/>
      <c r="AA249" s="99"/>
      <c r="AB249" s="99"/>
      <c r="AC249" s="99"/>
      <c r="AD249" s="99"/>
      <c r="AE249" s="99"/>
      <c r="AF249" s="99"/>
      <c r="AG249" s="99"/>
      <c r="AH249" s="99"/>
    </row>
    <row r="250" spans="3:34">
      <c r="C250" s="3" t="s">
        <v>90</v>
      </c>
      <c r="D250" s="3" t="s">
        <v>474</v>
      </c>
      <c r="E250" s="3" t="s">
        <v>475</v>
      </c>
      <c r="F250" s="3" t="s">
        <v>628</v>
      </c>
      <c r="G250" s="97" t="s">
        <v>524</v>
      </c>
      <c r="H250" s="97" t="s">
        <v>524</v>
      </c>
      <c r="I250" s="97" t="s">
        <v>524</v>
      </c>
      <c r="J250" s="97" t="s">
        <v>524</v>
      </c>
      <c r="K250" s="97" t="s">
        <v>524</v>
      </c>
      <c r="L250" s="97" t="s">
        <v>524</v>
      </c>
      <c r="M250" s="97" t="s">
        <v>524</v>
      </c>
      <c r="N250" s="97" t="s">
        <v>524</v>
      </c>
      <c r="O250" s="110">
        <v>273.02499999999998</v>
      </c>
      <c r="P250" s="99"/>
      <c r="Q250" s="99"/>
      <c r="R250" s="99"/>
      <c r="S250" s="99"/>
      <c r="T250" s="99"/>
      <c r="U250" s="99"/>
      <c r="V250" s="99"/>
      <c r="W250" s="99"/>
      <c r="X250" s="99"/>
      <c r="Y250" s="99"/>
      <c r="Z250" s="99"/>
      <c r="AA250" s="99"/>
      <c r="AB250" s="99"/>
      <c r="AC250" s="99"/>
      <c r="AD250" s="99"/>
      <c r="AE250" s="99"/>
      <c r="AF250" s="99"/>
      <c r="AG250" s="99"/>
      <c r="AH250" s="99"/>
    </row>
    <row r="251" spans="3:34">
      <c r="C251" s="3" t="s">
        <v>90</v>
      </c>
      <c r="D251" s="3" t="s">
        <v>476</v>
      </c>
      <c r="E251" s="3" t="s">
        <v>477</v>
      </c>
      <c r="F251" s="3" t="s">
        <v>628</v>
      </c>
      <c r="G251" s="97" t="s">
        <v>524</v>
      </c>
      <c r="H251" s="97" t="s">
        <v>524</v>
      </c>
      <c r="I251" s="97" t="s">
        <v>524</v>
      </c>
      <c r="J251" s="97" t="s">
        <v>524</v>
      </c>
      <c r="K251" s="97" t="s">
        <v>524</v>
      </c>
      <c r="L251" s="97" t="s">
        <v>524</v>
      </c>
      <c r="M251" s="97" t="s">
        <v>524</v>
      </c>
      <c r="N251" s="97" t="s">
        <v>524</v>
      </c>
      <c r="O251" s="110">
        <v>122</v>
      </c>
      <c r="P251" s="99"/>
      <c r="Q251" s="99"/>
      <c r="R251" s="99"/>
      <c r="S251" s="99"/>
      <c r="T251" s="99"/>
      <c r="U251" s="99"/>
      <c r="V251" s="99"/>
      <c r="W251" s="99"/>
      <c r="X251" s="99"/>
      <c r="Y251" s="99"/>
      <c r="Z251" s="99"/>
      <c r="AA251" s="99"/>
      <c r="AB251" s="99"/>
      <c r="AC251" s="99"/>
      <c r="AD251" s="99"/>
      <c r="AE251" s="99"/>
      <c r="AF251" s="99"/>
      <c r="AG251" s="99"/>
      <c r="AH251" s="99"/>
    </row>
    <row r="252" spans="3:34">
      <c r="C252" s="3" t="s">
        <v>90</v>
      </c>
      <c r="D252" s="3" t="s">
        <v>478</v>
      </c>
      <c r="E252" s="3" t="s">
        <v>479</v>
      </c>
      <c r="F252" s="3" t="s">
        <v>628</v>
      </c>
      <c r="G252" s="97" t="s">
        <v>524</v>
      </c>
      <c r="H252" s="97" t="s">
        <v>524</v>
      </c>
      <c r="I252" s="97" t="s">
        <v>524</v>
      </c>
      <c r="J252" s="97" t="s">
        <v>524</v>
      </c>
      <c r="K252" s="97" t="s">
        <v>524</v>
      </c>
      <c r="L252" s="97" t="s">
        <v>524</v>
      </c>
      <c r="M252" s="97" t="s">
        <v>524</v>
      </c>
      <c r="N252" s="97" t="s">
        <v>524</v>
      </c>
      <c r="O252" s="110">
        <v>253.58811900000001</v>
      </c>
      <c r="P252" s="99"/>
      <c r="Q252" s="99"/>
      <c r="R252" s="99"/>
      <c r="S252" s="99"/>
      <c r="T252" s="99"/>
      <c r="U252" s="99"/>
      <c r="V252" s="99"/>
      <c r="W252" s="99"/>
      <c r="X252" s="99"/>
      <c r="Y252" s="99"/>
      <c r="Z252" s="99"/>
      <c r="AA252" s="99"/>
      <c r="AB252" s="99"/>
      <c r="AC252" s="99"/>
      <c r="AD252" s="99"/>
      <c r="AE252" s="99"/>
      <c r="AF252" s="99"/>
      <c r="AG252" s="99"/>
      <c r="AH252" s="99"/>
    </row>
    <row r="253" spans="3:34">
      <c r="C253" s="3" t="s">
        <v>90</v>
      </c>
      <c r="D253" s="3" t="s">
        <v>480</v>
      </c>
      <c r="E253" s="3" t="s">
        <v>481</v>
      </c>
      <c r="F253" s="3" t="s">
        <v>628</v>
      </c>
      <c r="G253" s="97" t="s">
        <v>524</v>
      </c>
      <c r="H253" s="97" t="s">
        <v>524</v>
      </c>
      <c r="I253" s="97" t="s">
        <v>524</v>
      </c>
      <c r="J253" s="97" t="s">
        <v>524</v>
      </c>
      <c r="K253" s="97" t="s">
        <v>524</v>
      </c>
      <c r="L253" s="97" t="s">
        <v>524</v>
      </c>
      <c r="M253" s="97" t="s">
        <v>524</v>
      </c>
      <c r="N253" s="97" t="s">
        <v>524</v>
      </c>
      <c r="O253" s="110">
        <v>150</v>
      </c>
      <c r="P253" s="99"/>
      <c r="Q253" s="99"/>
      <c r="R253" s="99"/>
      <c r="S253" s="99"/>
      <c r="T253" s="99"/>
      <c r="U253" s="99"/>
      <c r="V253" s="99"/>
      <c r="W253" s="99"/>
      <c r="X253" s="99"/>
      <c r="Y253" s="99"/>
      <c r="Z253" s="99"/>
      <c r="AA253" s="99"/>
      <c r="AB253" s="99"/>
      <c r="AC253" s="99"/>
      <c r="AD253" s="99"/>
      <c r="AE253" s="99"/>
      <c r="AF253" s="99"/>
      <c r="AG253" s="99"/>
      <c r="AH253" s="99"/>
    </row>
    <row r="254" spans="3:34">
      <c r="C254" s="3" t="s">
        <v>90</v>
      </c>
      <c r="D254" s="3" t="s">
        <v>482</v>
      </c>
      <c r="E254" s="3" t="s">
        <v>483</v>
      </c>
      <c r="F254" s="3" t="s">
        <v>628</v>
      </c>
      <c r="G254" s="97" t="s">
        <v>524</v>
      </c>
      <c r="H254" s="97" t="s">
        <v>524</v>
      </c>
      <c r="I254" s="97" t="s">
        <v>524</v>
      </c>
      <c r="J254" s="97" t="s">
        <v>524</v>
      </c>
      <c r="K254" s="97" t="s">
        <v>524</v>
      </c>
      <c r="L254" s="97" t="s">
        <v>524</v>
      </c>
      <c r="M254" s="97" t="s">
        <v>524</v>
      </c>
      <c r="N254" s="97" t="s">
        <v>524</v>
      </c>
      <c r="O254" s="110">
        <v>153</v>
      </c>
      <c r="P254" s="99"/>
      <c r="Q254" s="99"/>
      <c r="R254" s="99"/>
      <c r="S254" s="99"/>
      <c r="T254" s="99"/>
      <c r="U254" s="99"/>
      <c r="V254" s="99"/>
      <c r="W254" s="99"/>
      <c r="X254" s="99"/>
      <c r="Y254" s="99"/>
      <c r="Z254" s="99"/>
      <c r="AA254" s="99"/>
      <c r="AB254" s="99"/>
      <c r="AC254" s="99"/>
      <c r="AD254" s="99"/>
      <c r="AE254" s="99"/>
      <c r="AF254" s="99"/>
      <c r="AG254" s="99"/>
      <c r="AH254" s="99"/>
    </row>
    <row r="255" spans="3:34">
      <c r="C255" s="3" t="s">
        <v>90</v>
      </c>
      <c r="D255" s="3" t="s">
        <v>484</v>
      </c>
      <c r="E255" s="3" t="s">
        <v>485</v>
      </c>
      <c r="F255" s="3" t="s">
        <v>628</v>
      </c>
      <c r="G255" s="97" t="s">
        <v>524</v>
      </c>
      <c r="H255" s="97" t="s">
        <v>524</v>
      </c>
      <c r="I255" s="97" t="s">
        <v>524</v>
      </c>
      <c r="J255" s="97" t="s">
        <v>524</v>
      </c>
      <c r="K255" s="97" t="s">
        <v>524</v>
      </c>
      <c r="L255" s="97" t="s">
        <v>524</v>
      </c>
      <c r="M255" s="97" t="s">
        <v>524</v>
      </c>
      <c r="N255" s="97" t="s">
        <v>524</v>
      </c>
      <c r="O255" s="110">
        <v>135</v>
      </c>
      <c r="P255" s="99"/>
      <c r="Q255" s="99"/>
      <c r="R255" s="99"/>
      <c r="S255" s="99"/>
      <c r="T255" s="99"/>
      <c r="U255" s="99"/>
      <c r="V255" s="99"/>
      <c r="W255" s="99"/>
      <c r="X255" s="99"/>
      <c r="Y255" s="99"/>
      <c r="Z255" s="99"/>
      <c r="AA255" s="99"/>
      <c r="AB255" s="99"/>
      <c r="AC255" s="99"/>
      <c r="AD255" s="99"/>
      <c r="AE255" s="99"/>
      <c r="AF255" s="99"/>
      <c r="AG255" s="99"/>
      <c r="AH255" s="99"/>
    </row>
    <row r="256" spans="3:34">
      <c r="C256" s="3" t="s">
        <v>90</v>
      </c>
      <c r="D256" s="3" t="s">
        <v>486</v>
      </c>
      <c r="E256" s="3" t="s">
        <v>487</v>
      </c>
      <c r="F256" s="3" t="s">
        <v>628</v>
      </c>
      <c r="G256" s="97" t="s">
        <v>524</v>
      </c>
      <c r="H256" s="97" t="s">
        <v>524</v>
      </c>
      <c r="I256" s="97" t="s">
        <v>524</v>
      </c>
      <c r="J256" s="97" t="s">
        <v>524</v>
      </c>
      <c r="K256" s="97" t="s">
        <v>524</v>
      </c>
      <c r="L256" s="97" t="s">
        <v>524</v>
      </c>
      <c r="M256" s="97" t="s">
        <v>524</v>
      </c>
      <c r="N256" s="97" t="s">
        <v>524</v>
      </c>
      <c r="O256" s="110">
        <v>320.34399999999999</v>
      </c>
      <c r="P256" s="99"/>
      <c r="Q256" s="99"/>
      <c r="R256" s="99"/>
      <c r="S256" s="99"/>
      <c r="T256" s="99"/>
      <c r="U256" s="99"/>
      <c r="V256" s="99"/>
      <c r="W256" s="99"/>
      <c r="X256" s="99"/>
      <c r="Y256" s="99"/>
      <c r="Z256" s="99"/>
      <c r="AA256" s="99"/>
      <c r="AB256" s="99"/>
      <c r="AC256" s="99"/>
      <c r="AD256" s="99"/>
      <c r="AE256" s="99"/>
      <c r="AF256" s="99"/>
      <c r="AG256" s="99"/>
      <c r="AH256" s="99"/>
    </row>
    <row r="257" spans="3:34">
      <c r="C257" s="3" t="s">
        <v>90</v>
      </c>
      <c r="D257" s="3" t="s">
        <v>488</v>
      </c>
      <c r="E257" s="3" t="s">
        <v>489</v>
      </c>
      <c r="F257" s="3" t="s">
        <v>628</v>
      </c>
      <c r="G257" s="97" t="s">
        <v>524</v>
      </c>
      <c r="H257" s="97" t="s">
        <v>524</v>
      </c>
      <c r="I257" s="97" t="s">
        <v>524</v>
      </c>
      <c r="J257" s="97" t="s">
        <v>524</v>
      </c>
      <c r="K257" s="97" t="s">
        <v>524</v>
      </c>
      <c r="L257" s="97" t="s">
        <v>524</v>
      </c>
      <c r="M257" s="97" t="s">
        <v>524</v>
      </c>
      <c r="N257" s="97" t="s">
        <v>524</v>
      </c>
      <c r="O257" s="110">
        <v>195</v>
      </c>
      <c r="P257" s="99"/>
      <c r="Q257" s="99"/>
      <c r="R257" s="99"/>
      <c r="S257" s="99"/>
      <c r="T257" s="99"/>
      <c r="U257" s="99"/>
      <c r="V257" s="99"/>
      <c r="W257" s="99"/>
      <c r="X257" s="99"/>
      <c r="Y257" s="99"/>
      <c r="Z257" s="99"/>
      <c r="AA257" s="99"/>
      <c r="AB257" s="99"/>
      <c r="AC257" s="99"/>
      <c r="AD257" s="99"/>
      <c r="AE257" s="99"/>
      <c r="AF257" s="99"/>
      <c r="AG257" s="99"/>
      <c r="AH257" s="99"/>
    </row>
    <row r="258" spans="3:34">
      <c r="C258" s="3" t="s">
        <v>90</v>
      </c>
      <c r="D258" s="3" t="s">
        <v>490</v>
      </c>
      <c r="E258" s="3" t="s">
        <v>491</v>
      </c>
      <c r="F258" s="3" t="s">
        <v>628</v>
      </c>
      <c r="G258" s="97" t="s">
        <v>524</v>
      </c>
      <c r="H258" s="97" t="s">
        <v>524</v>
      </c>
      <c r="I258" s="97" t="s">
        <v>524</v>
      </c>
      <c r="J258" s="97" t="s">
        <v>524</v>
      </c>
      <c r="K258" s="97" t="s">
        <v>524</v>
      </c>
      <c r="L258" s="97" t="s">
        <v>524</v>
      </c>
      <c r="M258" s="97" t="s">
        <v>524</v>
      </c>
      <c r="N258" s="97" t="s">
        <v>524</v>
      </c>
      <c r="O258" s="110">
        <v>39</v>
      </c>
      <c r="P258" s="99"/>
      <c r="Q258" s="99"/>
      <c r="R258" s="99"/>
      <c r="S258" s="99"/>
      <c r="T258" s="99"/>
      <c r="U258" s="99"/>
      <c r="V258" s="99"/>
      <c r="W258" s="99"/>
      <c r="X258" s="99"/>
      <c r="Y258" s="99"/>
      <c r="Z258" s="99"/>
      <c r="AA258" s="99"/>
      <c r="AB258" s="99"/>
      <c r="AC258" s="99"/>
      <c r="AD258" s="99"/>
      <c r="AE258" s="99"/>
      <c r="AF258" s="99"/>
      <c r="AG258" s="99"/>
      <c r="AH258" s="99"/>
    </row>
    <row r="259" spans="3:34">
      <c r="C259" s="3" t="s">
        <v>90</v>
      </c>
      <c r="D259" s="3" t="s">
        <v>492</v>
      </c>
      <c r="E259" s="3" t="s">
        <v>493</v>
      </c>
      <c r="F259" s="3" t="s">
        <v>628</v>
      </c>
      <c r="G259" s="97" t="s">
        <v>524</v>
      </c>
      <c r="H259" s="97" t="s">
        <v>524</v>
      </c>
      <c r="I259" s="97" t="s">
        <v>524</v>
      </c>
      <c r="J259" s="97" t="s">
        <v>524</v>
      </c>
      <c r="K259" s="97" t="s">
        <v>524</v>
      </c>
      <c r="L259" s="97" t="s">
        <v>524</v>
      </c>
      <c r="M259" s="97" t="s">
        <v>524</v>
      </c>
      <c r="N259" s="97" t="s">
        <v>524</v>
      </c>
      <c r="O259" s="110">
        <v>201</v>
      </c>
      <c r="P259" s="99"/>
      <c r="Q259" s="99"/>
      <c r="R259" s="99"/>
      <c r="S259" s="99"/>
      <c r="T259" s="99"/>
      <c r="U259" s="99"/>
      <c r="V259" s="99"/>
      <c r="W259" s="99"/>
      <c r="X259" s="99"/>
      <c r="Y259" s="99"/>
      <c r="Z259" s="99"/>
      <c r="AA259" s="99"/>
      <c r="AB259" s="99"/>
      <c r="AC259" s="99"/>
      <c r="AD259" s="99"/>
      <c r="AE259" s="99"/>
      <c r="AF259" s="99"/>
      <c r="AG259" s="99"/>
      <c r="AH259" s="99"/>
    </row>
    <row r="260" spans="3:34">
      <c r="C260" s="3" t="s">
        <v>90</v>
      </c>
      <c r="D260" s="3" t="s">
        <v>494</v>
      </c>
      <c r="E260" s="3" t="s">
        <v>495</v>
      </c>
      <c r="F260" s="3" t="s">
        <v>628</v>
      </c>
      <c r="G260" s="97" t="s">
        <v>524</v>
      </c>
      <c r="H260" s="97" t="s">
        <v>524</v>
      </c>
      <c r="I260" s="97" t="s">
        <v>524</v>
      </c>
      <c r="J260" s="97" t="s">
        <v>524</v>
      </c>
      <c r="K260" s="97" t="s">
        <v>524</v>
      </c>
      <c r="L260" s="97" t="s">
        <v>524</v>
      </c>
      <c r="M260" s="97" t="s">
        <v>524</v>
      </c>
      <c r="N260" s="97" t="s">
        <v>524</v>
      </c>
      <c r="O260" s="110" t="s">
        <v>524</v>
      </c>
      <c r="P260" s="99"/>
      <c r="Q260" s="99"/>
      <c r="R260" s="99"/>
      <c r="S260" s="99"/>
      <c r="T260" s="99"/>
      <c r="U260" s="99"/>
      <c r="V260" s="99"/>
      <c r="W260" s="99"/>
      <c r="X260" s="99"/>
      <c r="Y260" s="99"/>
      <c r="Z260" s="99"/>
      <c r="AA260" s="99"/>
      <c r="AB260" s="99"/>
      <c r="AC260" s="99"/>
      <c r="AD260" s="99"/>
      <c r="AE260" s="99"/>
      <c r="AF260" s="99"/>
      <c r="AG260" s="99"/>
      <c r="AH260" s="99"/>
    </row>
    <row r="261" spans="3:34">
      <c r="C261" s="3" t="s">
        <v>90</v>
      </c>
      <c r="D261" s="3" t="s">
        <v>496</v>
      </c>
      <c r="E261" s="3" t="s">
        <v>497</v>
      </c>
      <c r="F261" s="3" t="s">
        <v>628</v>
      </c>
      <c r="G261" s="97" t="s">
        <v>524</v>
      </c>
      <c r="H261" s="97" t="s">
        <v>524</v>
      </c>
      <c r="I261" s="97" t="s">
        <v>524</v>
      </c>
      <c r="J261" s="97" t="s">
        <v>524</v>
      </c>
      <c r="K261" s="97" t="s">
        <v>524</v>
      </c>
      <c r="L261" s="97" t="s">
        <v>524</v>
      </c>
      <c r="M261" s="97" t="s">
        <v>524</v>
      </c>
      <c r="N261" s="97" t="s">
        <v>524</v>
      </c>
      <c r="O261" s="110">
        <v>232.08212700000001</v>
      </c>
      <c r="P261" s="99"/>
      <c r="Q261" s="99"/>
      <c r="R261" s="99"/>
      <c r="S261" s="99"/>
      <c r="T261" s="99"/>
      <c r="U261" s="99"/>
      <c r="V261" s="99"/>
      <c r="W261" s="99"/>
      <c r="X261" s="99"/>
      <c r="Y261" s="99"/>
      <c r="Z261" s="99"/>
      <c r="AA261" s="99"/>
      <c r="AB261" s="99"/>
      <c r="AC261" s="99"/>
      <c r="AD261" s="99"/>
      <c r="AE261" s="99"/>
      <c r="AF261" s="99"/>
      <c r="AG261" s="99"/>
      <c r="AH261" s="99"/>
    </row>
    <row r="262" spans="3:34">
      <c r="C262" s="3" t="s">
        <v>90</v>
      </c>
      <c r="D262" s="3" t="s">
        <v>498</v>
      </c>
      <c r="E262" s="3" t="s">
        <v>499</v>
      </c>
      <c r="F262" s="3" t="s">
        <v>628</v>
      </c>
      <c r="G262" s="97" t="s">
        <v>524</v>
      </c>
      <c r="H262" s="97" t="s">
        <v>524</v>
      </c>
      <c r="I262" s="97" t="s">
        <v>524</v>
      </c>
      <c r="J262" s="97" t="s">
        <v>524</v>
      </c>
      <c r="K262" s="97" t="s">
        <v>524</v>
      </c>
      <c r="L262" s="97" t="s">
        <v>524</v>
      </c>
      <c r="M262" s="97" t="s">
        <v>524</v>
      </c>
      <c r="N262" s="97" t="s">
        <v>524</v>
      </c>
      <c r="O262" s="110">
        <v>107</v>
      </c>
      <c r="P262" s="99"/>
      <c r="Q262" s="99"/>
      <c r="R262" s="99"/>
      <c r="S262" s="99"/>
      <c r="T262" s="99"/>
      <c r="U262" s="99"/>
      <c r="V262" s="99"/>
      <c r="W262" s="99"/>
      <c r="X262" s="99"/>
      <c r="Y262" s="99"/>
      <c r="Z262" s="99"/>
      <c r="AA262" s="99"/>
      <c r="AB262" s="99"/>
      <c r="AC262" s="99"/>
      <c r="AD262" s="99"/>
      <c r="AE262" s="99"/>
      <c r="AF262" s="99"/>
      <c r="AG262" s="99"/>
      <c r="AH262" s="99"/>
    </row>
    <row r="263" spans="3:34">
      <c r="C263" s="3" t="s">
        <v>90</v>
      </c>
      <c r="D263" s="3" t="s">
        <v>500</v>
      </c>
      <c r="E263" s="3" t="s">
        <v>501</v>
      </c>
      <c r="F263" s="3" t="s">
        <v>628</v>
      </c>
      <c r="G263" s="97" t="s">
        <v>524</v>
      </c>
      <c r="H263" s="97" t="s">
        <v>524</v>
      </c>
      <c r="I263" s="97" t="s">
        <v>524</v>
      </c>
      <c r="J263" s="97" t="s">
        <v>524</v>
      </c>
      <c r="K263" s="97" t="s">
        <v>524</v>
      </c>
      <c r="L263" s="97" t="s">
        <v>524</v>
      </c>
      <c r="M263" s="97" t="s">
        <v>524</v>
      </c>
      <c r="N263" s="97" t="s">
        <v>524</v>
      </c>
      <c r="O263" s="110">
        <v>425</v>
      </c>
      <c r="P263" s="99"/>
      <c r="Q263" s="99"/>
      <c r="R263" s="99"/>
      <c r="S263" s="99"/>
      <c r="T263" s="99"/>
      <c r="U263" s="99"/>
      <c r="V263" s="99"/>
      <c r="W263" s="99"/>
      <c r="X263" s="99"/>
      <c r="Y263" s="99"/>
      <c r="Z263" s="99"/>
      <c r="AA263" s="99"/>
      <c r="AB263" s="99"/>
      <c r="AC263" s="99"/>
      <c r="AD263" s="99"/>
      <c r="AE263" s="99"/>
      <c r="AF263" s="99"/>
      <c r="AG263" s="99"/>
      <c r="AH263" s="99"/>
    </row>
    <row r="264" spans="3:34">
      <c r="C264" s="3" t="s">
        <v>90</v>
      </c>
      <c r="D264" s="3" t="s">
        <v>502</v>
      </c>
      <c r="E264" s="3" t="s">
        <v>503</v>
      </c>
      <c r="F264" s="3" t="s">
        <v>628</v>
      </c>
      <c r="G264" s="97" t="s">
        <v>524</v>
      </c>
      <c r="H264" s="97" t="s">
        <v>524</v>
      </c>
      <c r="I264" s="97" t="s">
        <v>524</v>
      </c>
      <c r="J264" s="97" t="s">
        <v>524</v>
      </c>
      <c r="K264" s="97" t="s">
        <v>524</v>
      </c>
      <c r="L264" s="97" t="s">
        <v>524</v>
      </c>
      <c r="M264" s="97" t="s">
        <v>524</v>
      </c>
      <c r="N264" s="97" t="s">
        <v>524</v>
      </c>
      <c r="O264" s="110">
        <v>197</v>
      </c>
      <c r="P264" s="99"/>
      <c r="Q264" s="99"/>
      <c r="R264" s="99"/>
      <c r="S264" s="99"/>
      <c r="T264" s="99"/>
      <c r="U264" s="99"/>
      <c r="V264" s="99"/>
      <c r="W264" s="99"/>
      <c r="X264" s="99"/>
      <c r="Y264" s="99"/>
      <c r="Z264" s="99"/>
      <c r="AA264" s="99"/>
      <c r="AB264" s="99"/>
      <c r="AC264" s="99"/>
      <c r="AD264" s="99"/>
      <c r="AE264" s="99"/>
      <c r="AF264" s="99"/>
      <c r="AG264" s="99"/>
      <c r="AH264" s="99"/>
    </row>
    <row r="265" spans="3:34">
      <c r="C265" s="3" t="s">
        <v>90</v>
      </c>
      <c r="D265" s="3" t="s">
        <v>504</v>
      </c>
      <c r="E265" s="3" t="s">
        <v>505</v>
      </c>
      <c r="F265" s="3" t="s">
        <v>628</v>
      </c>
      <c r="G265" s="97" t="s">
        <v>524</v>
      </c>
      <c r="H265" s="97" t="s">
        <v>524</v>
      </c>
      <c r="I265" s="97" t="s">
        <v>524</v>
      </c>
      <c r="J265" s="97" t="s">
        <v>524</v>
      </c>
      <c r="K265" s="97" t="s">
        <v>524</v>
      </c>
      <c r="L265" s="97" t="s">
        <v>524</v>
      </c>
      <c r="M265" s="97" t="s">
        <v>524</v>
      </c>
      <c r="N265" s="97" t="s">
        <v>524</v>
      </c>
      <c r="O265" s="110">
        <v>135</v>
      </c>
      <c r="P265" s="99"/>
      <c r="Q265" s="99"/>
      <c r="R265" s="99"/>
      <c r="S265" s="99"/>
      <c r="T265" s="99"/>
      <c r="U265" s="99"/>
      <c r="V265" s="99"/>
      <c r="W265" s="99"/>
      <c r="X265" s="99"/>
      <c r="Y265" s="99"/>
      <c r="Z265" s="99"/>
      <c r="AA265" s="99"/>
      <c r="AB265" s="99"/>
      <c r="AC265" s="99"/>
      <c r="AD265" s="99"/>
      <c r="AE265" s="99"/>
      <c r="AF265" s="99"/>
      <c r="AG265" s="99"/>
      <c r="AH265" s="99"/>
    </row>
    <row r="266" spans="3:34">
      <c r="C266" s="3" t="s">
        <v>90</v>
      </c>
      <c r="D266" s="3" t="s">
        <v>506</v>
      </c>
      <c r="E266" s="3" t="s">
        <v>507</v>
      </c>
      <c r="F266" s="3" t="s">
        <v>628</v>
      </c>
      <c r="G266" s="97" t="s">
        <v>524</v>
      </c>
      <c r="H266" s="97" t="s">
        <v>524</v>
      </c>
      <c r="I266" s="97" t="s">
        <v>524</v>
      </c>
      <c r="J266" s="97" t="s">
        <v>524</v>
      </c>
      <c r="K266" s="97" t="s">
        <v>524</v>
      </c>
      <c r="L266" s="97" t="s">
        <v>524</v>
      </c>
      <c r="M266" s="97" t="s">
        <v>524</v>
      </c>
      <c r="N266" s="97" t="s">
        <v>524</v>
      </c>
      <c r="O266" s="110">
        <v>186.38568161000001</v>
      </c>
      <c r="P266" s="99"/>
      <c r="Q266" s="99"/>
      <c r="R266" s="99"/>
      <c r="S266" s="99"/>
      <c r="T266" s="99"/>
      <c r="U266" s="99"/>
      <c r="V266" s="99"/>
      <c r="W266" s="99"/>
      <c r="X266" s="99"/>
      <c r="Y266" s="99"/>
      <c r="Z266" s="99"/>
      <c r="AA266" s="99"/>
      <c r="AB266" s="99"/>
      <c r="AC266" s="99"/>
      <c r="AD266" s="99"/>
      <c r="AE266" s="99"/>
      <c r="AF266" s="99"/>
      <c r="AG266" s="99"/>
      <c r="AH266" s="99"/>
    </row>
    <row r="267" spans="3:34">
      <c r="C267" s="3" t="s">
        <v>90</v>
      </c>
      <c r="D267" s="3" t="s">
        <v>508</v>
      </c>
      <c r="E267" s="3" t="s">
        <v>509</v>
      </c>
      <c r="F267" s="3" t="s">
        <v>628</v>
      </c>
      <c r="G267" s="97" t="s">
        <v>524</v>
      </c>
      <c r="H267" s="97" t="s">
        <v>524</v>
      </c>
      <c r="I267" s="97" t="s">
        <v>524</v>
      </c>
      <c r="J267" s="97" t="s">
        <v>524</v>
      </c>
      <c r="K267" s="97" t="s">
        <v>524</v>
      </c>
      <c r="L267" s="97" t="s">
        <v>524</v>
      </c>
      <c r="M267" s="97" t="s">
        <v>524</v>
      </c>
      <c r="N267" s="97" t="s">
        <v>524</v>
      </c>
      <c r="O267" s="110">
        <v>172</v>
      </c>
      <c r="P267" s="99"/>
      <c r="Q267" s="99"/>
      <c r="R267" s="99"/>
      <c r="S267" s="99"/>
      <c r="T267" s="99"/>
      <c r="U267" s="99"/>
      <c r="V267" s="99"/>
      <c r="W267" s="99"/>
      <c r="X267" s="99"/>
      <c r="Y267" s="99"/>
      <c r="Z267" s="99"/>
      <c r="AA267" s="99"/>
      <c r="AB267" s="99"/>
      <c r="AC267" s="99"/>
      <c r="AD267" s="99"/>
      <c r="AE267" s="99"/>
      <c r="AF267" s="99"/>
      <c r="AG267" s="99"/>
      <c r="AH267" s="99"/>
    </row>
    <row r="268" spans="3:34">
      <c r="C268" s="3" t="s">
        <v>90</v>
      </c>
      <c r="D268" s="3" t="s">
        <v>510</v>
      </c>
      <c r="E268" s="3" t="s">
        <v>511</v>
      </c>
      <c r="F268" s="3" t="s">
        <v>628</v>
      </c>
      <c r="G268" s="97" t="s">
        <v>524</v>
      </c>
      <c r="H268" s="97" t="s">
        <v>524</v>
      </c>
      <c r="I268" s="97" t="s">
        <v>524</v>
      </c>
      <c r="J268" s="97" t="s">
        <v>524</v>
      </c>
      <c r="K268" s="97" t="s">
        <v>524</v>
      </c>
      <c r="L268" s="97" t="s">
        <v>524</v>
      </c>
      <c r="M268" s="97" t="s">
        <v>524</v>
      </c>
      <c r="N268" s="97" t="s">
        <v>524</v>
      </c>
      <c r="O268" s="110">
        <v>119</v>
      </c>
      <c r="P268" s="99"/>
      <c r="Q268" s="99"/>
      <c r="R268" s="99"/>
      <c r="S268" s="99"/>
      <c r="T268" s="99"/>
      <c r="U268" s="99"/>
      <c r="V268" s="99"/>
      <c r="W268" s="99"/>
      <c r="X268" s="99"/>
      <c r="Y268" s="99"/>
      <c r="Z268" s="99"/>
      <c r="AA268" s="99"/>
      <c r="AB268" s="99"/>
      <c r="AC268" s="99"/>
      <c r="AD268" s="99"/>
      <c r="AE268" s="99"/>
      <c r="AF268" s="99"/>
      <c r="AG268" s="99"/>
      <c r="AH268" s="99"/>
    </row>
  </sheetData>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FF"/>
  </sheetPr>
  <dimension ref="A1:AH268"/>
  <sheetViews>
    <sheetView zoomScale="80" zoomScaleNormal="80" workbookViewId="0">
      <pane ySplit="11" topLeftCell="A261" activePane="bottomLeft" state="frozen"/>
      <selection activeCell="E5" sqref="E5"/>
      <selection pane="bottomLeft" activeCell="E5" sqref="E5"/>
    </sheetView>
  </sheetViews>
  <sheetFormatPr defaultRowHeight="15"/>
  <cols>
    <col min="1" max="2" width="9.140625" style="1"/>
    <col min="3" max="3" width="12.7109375" style="3" bestFit="1" customWidth="1"/>
    <col min="4" max="4" width="11.42578125" style="3" customWidth="1"/>
    <col min="5" max="5" width="48.5703125" style="3" customWidth="1"/>
    <col min="6" max="6" width="13.42578125" style="3" customWidth="1"/>
    <col min="7" max="14" width="11.5703125" style="1" bestFit="1" customWidth="1"/>
    <col min="15" max="15" width="11.5703125" style="531" bestFit="1" customWidth="1"/>
    <col min="16" max="34" width="11.5703125" style="1" bestFit="1" customWidth="1"/>
    <col min="35" max="16384" width="9.140625" style="1"/>
  </cols>
  <sheetData>
    <row r="1" spans="1:34">
      <c r="C1" s="91" t="s">
        <v>547</v>
      </c>
      <c r="D1" s="3" t="s">
        <v>630</v>
      </c>
    </row>
    <row r="2" spans="1:34">
      <c r="C2" s="91" t="s">
        <v>549</v>
      </c>
      <c r="D2" s="3" t="s">
        <v>33</v>
      </c>
    </row>
    <row r="3" spans="1:34">
      <c r="C3" s="91" t="s">
        <v>550</v>
      </c>
      <c r="D3" s="3" t="s">
        <v>631</v>
      </c>
    </row>
    <row r="4" spans="1:34">
      <c r="C4" s="91" t="s">
        <v>551</v>
      </c>
      <c r="D4" s="92">
        <v>42668</v>
      </c>
    </row>
    <row r="6" spans="1:34">
      <c r="C6" s="94"/>
      <c r="D6" s="94"/>
    </row>
    <row r="7" spans="1:34">
      <c r="C7" s="94"/>
      <c r="D7" s="94"/>
    </row>
    <row r="9" spans="1:34">
      <c r="A9" s="3"/>
      <c r="B9" s="3"/>
      <c r="G9" s="3"/>
      <c r="H9" s="3"/>
      <c r="I9" s="3"/>
      <c r="J9" s="3"/>
      <c r="K9" s="3"/>
      <c r="L9" s="3"/>
      <c r="M9" s="3"/>
      <c r="N9" s="3"/>
      <c r="O9" s="532"/>
      <c r="P9" s="3"/>
      <c r="Q9" s="3"/>
      <c r="R9" s="3"/>
      <c r="S9" s="3"/>
      <c r="T9" s="3"/>
      <c r="U9" s="3"/>
      <c r="V9" s="3"/>
      <c r="W9" s="3"/>
      <c r="X9" s="3"/>
      <c r="Y9" s="3"/>
      <c r="Z9" s="3"/>
      <c r="AA9" s="3"/>
      <c r="AB9" s="3"/>
      <c r="AC9" s="3"/>
      <c r="AD9" s="3"/>
      <c r="AE9" s="3"/>
      <c r="AF9" s="3"/>
      <c r="AG9" s="3"/>
      <c r="AH9" s="3"/>
    </row>
    <row r="10" spans="1:34" s="91" customFormat="1" ht="15.75" thickBot="1">
      <c r="A10" s="2"/>
      <c r="B10" s="2"/>
      <c r="C10" s="2" t="s">
        <v>552</v>
      </c>
      <c r="D10" s="2" t="s">
        <v>82</v>
      </c>
      <c r="E10" s="2" t="s">
        <v>83</v>
      </c>
      <c r="F10" s="2" t="s">
        <v>553</v>
      </c>
      <c r="G10" s="96" t="s">
        <v>554</v>
      </c>
      <c r="H10" s="96" t="s">
        <v>555</v>
      </c>
      <c r="I10" s="96" t="s">
        <v>556</v>
      </c>
      <c r="J10" s="96" t="s">
        <v>557</v>
      </c>
      <c r="K10" s="96" t="s">
        <v>558</v>
      </c>
      <c r="L10" s="96" t="s">
        <v>559</v>
      </c>
      <c r="M10" s="96" t="s">
        <v>560</v>
      </c>
      <c r="N10" s="96" t="s">
        <v>561</v>
      </c>
      <c r="O10" s="533" t="s">
        <v>525</v>
      </c>
      <c r="P10" s="96" t="s">
        <v>562</v>
      </c>
      <c r="Q10" s="96" t="s">
        <v>563</v>
      </c>
      <c r="R10" s="96" t="s">
        <v>564</v>
      </c>
      <c r="S10" s="96" t="s">
        <v>565</v>
      </c>
      <c r="T10" s="96" t="s">
        <v>566</v>
      </c>
      <c r="U10" s="96" t="s">
        <v>567</v>
      </c>
      <c r="V10" s="96" t="s">
        <v>568</v>
      </c>
      <c r="W10" s="96" t="s">
        <v>569</v>
      </c>
      <c r="X10" s="96" t="s">
        <v>570</v>
      </c>
      <c r="Y10" s="96" t="s">
        <v>571</v>
      </c>
      <c r="Z10" s="96" t="s">
        <v>572</v>
      </c>
      <c r="AA10" s="96" t="s">
        <v>573</v>
      </c>
      <c r="AB10" s="96" t="s">
        <v>574</v>
      </c>
      <c r="AC10" s="96" t="s">
        <v>575</v>
      </c>
      <c r="AD10" s="96" t="s">
        <v>576</v>
      </c>
      <c r="AE10" s="96" t="s">
        <v>577</v>
      </c>
      <c r="AF10" s="96" t="s">
        <v>578</v>
      </c>
      <c r="AG10" s="96" t="s">
        <v>579</v>
      </c>
      <c r="AH10" s="96" t="s">
        <v>580</v>
      </c>
    </row>
    <row r="11" spans="1:34" ht="15.75" thickTop="1">
      <c r="D11" s="3" t="s">
        <v>84</v>
      </c>
      <c r="E11" s="3" t="s">
        <v>85</v>
      </c>
      <c r="F11" s="3" t="s">
        <v>581</v>
      </c>
      <c r="G11" s="101">
        <v>3.1171953116985174E-2</v>
      </c>
      <c r="H11" s="101">
        <v>3.1603735998792279E-2</v>
      </c>
      <c r="I11" s="101">
        <v>3.3338933905503715E-2</v>
      </c>
      <c r="J11" s="101">
        <v>3.9411781894265745E-2</v>
      </c>
      <c r="K11" s="101">
        <v>3.7612098895851098E-2</v>
      </c>
      <c r="L11" s="101">
        <v>3.7304750862247243E-2</v>
      </c>
      <c r="M11" s="101">
        <v>3.8847109197075236E-2</v>
      </c>
      <c r="N11" s="101">
        <v>4.1968416447858259E-2</v>
      </c>
      <c r="O11" s="101">
        <v>4.0040396615965271E-2</v>
      </c>
      <c r="P11" s="99"/>
      <c r="Q11" s="99"/>
      <c r="R11" s="99"/>
      <c r="S11" s="99"/>
      <c r="T11" s="99"/>
      <c r="U11" s="99"/>
      <c r="V11" s="99"/>
      <c r="W11" s="99"/>
      <c r="X11" s="99"/>
      <c r="Y11" s="99"/>
      <c r="Z11" s="99"/>
      <c r="AA11" s="99"/>
      <c r="AB11" s="99"/>
      <c r="AC11" s="99"/>
      <c r="AD11" s="99"/>
      <c r="AE11" s="99"/>
      <c r="AF11" s="99"/>
      <c r="AG11" s="99"/>
      <c r="AH11" s="99"/>
    </row>
    <row r="12" spans="1:34">
      <c r="C12" s="3" t="s">
        <v>84</v>
      </c>
      <c r="D12" s="3" t="s">
        <v>86</v>
      </c>
      <c r="E12" s="3" t="s">
        <v>87</v>
      </c>
      <c r="F12" s="3" t="s">
        <v>582</v>
      </c>
      <c r="G12" s="101">
        <v>2.8964690153535037E-2</v>
      </c>
      <c r="H12" s="101">
        <v>2.8454793310765298E-2</v>
      </c>
      <c r="I12" s="101">
        <v>3.0313367302660998E-2</v>
      </c>
      <c r="J12" s="101">
        <v>3.7263261269612546E-2</v>
      </c>
      <c r="K12" s="101">
        <v>3.8796417323514389E-2</v>
      </c>
      <c r="L12" s="101">
        <v>3.6790544246151843E-2</v>
      </c>
      <c r="M12" s="101">
        <v>3.786455392290286E-2</v>
      </c>
      <c r="N12" s="101">
        <v>4.1411578789146766E-2</v>
      </c>
      <c r="O12" s="101">
        <v>4.0420944490506018E-2</v>
      </c>
      <c r="P12" s="99"/>
      <c r="Q12" s="99"/>
      <c r="R12" s="99"/>
      <c r="S12" s="99"/>
      <c r="T12" s="99"/>
      <c r="U12" s="99"/>
      <c r="V12" s="99"/>
      <c r="W12" s="99"/>
      <c r="X12" s="99"/>
      <c r="Y12" s="99"/>
      <c r="Z12" s="99"/>
      <c r="AA12" s="99"/>
      <c r="AB12" s="99"/>
      <c r="AC12" s="99"/>
      <c r="AD12" s="99"/>
      <c r="AE12" s="99"/>
      <c r="AF12" s="99"/>
      <c r="AG12" s="99"/>
      <c r="AH12" s="99"/>
    </row>
    <row r="13" spans="1:34">
      <c r="C13" s="3" t="s">
        <v>84</v>
      </c>
      <c r="D13" s="3" t="s">
        <v>88</v>
      </c>
      <c r="E13" s="3" t="s">
        <v>89</v>
      </c>
      <c r="F13" s="3" t="s">
        <v>582</v>
      </c>
      <c r="G13" s="101">
        <v>3.1156227219477001E-2</v>
      </c>
      <c r="H13" s="101">
        <v>3.3820361669572273E-2</v>
      </c>
      <c r="I13" s="101">
        <v>3.50492820962202E-2</v>
      </c>
      <c r="J13" s="101">
        <v>4.0846132166283695E-2</v>
      </c>
      <c r="K13" s="101">
        <v>3.6477743042677077E-2</v>
      </c>
      <c r="L13" s="101">
        <v>3.8028004097586575E-2</v>
      </c>
      <c r="M13" s="101">
        <v>3.9846146332795346E-2</v>
      </c>
      <c r="N13" s="101">
        <v>4.3388287515952875E-2</v>
      </c>
      <c r="O13" s="101">
        <v>3.9485651154390546E-2</v>
      </c>
      <c r="P13" s="99"/>
      <c r="Q13" s="99"/>
      <c r="R13" s="99"/>
      <c r="S13" s="99"/>
      <c r="T13" s="99"/>
      <c r="U13" s="99"/>
      <c r="V13" s="99"/>
      <c r="W13" s="99"/>
      <c r="X13" s="99"/>
      <c r="Y13" s="99"/>
      <c r="Z13" s="99"/>
      <c r="AA13" s="99"/>
      <c r="AB13" s="99"/>
      <c r="AC13" s="99"/>
      <c r="AD13" s="99"/>
      <c r="AE13" s="99"/>
      <c r="AF13" s="99"/>
      <c r="AG13" s="99"/>
      <c r="AH13" s="99"/>
    </row>
    <row r="14" spans="1:34">
      <c r="C14" s="3" t="s">
        <v>84</v>
      </c>
      <c r="D14" s="3" t="s">
        <v>90</v>
      </c>
      <c r="E14" s="3" t="s">
        <v>91</v>
      </c>
      <c r="F14" s="3" t="s">
        <v>582</v>
      </c>
      <c r="G14" s="101">
        <v>2.7169293686799458E-2</v>
      </c>
      <c r="H14" s="101">
        <v>2.7699905570736951E-2</v>
      </c>
      <c r="I14" s="101">
        <v>3.0328399625427313E-2</v>
      </c>
      <c r="J14" s="101">
        <v>3.7201788751617629E-2</v>
      </c>
      <c r="K14" s="101">
        <v>3.4298312261585202E-2</v>
      </c>
      <c r="L14" s="101">
        <v>3.4863445770485099E-2</v>
      </c>
      <c r="M14" s="101">
        <v>3.7055311687264961E-2</v>
      </c>
      <c r="N14" s="101">
        <v>4.1384984047540881E-2</v>
      </c>
      <c r="O14" s="101">
        <v>3.8786152343060279E-2</v>
      </c>
      <c r="P14" s="99"/>
      <c r="Q14" s="99"/>
      <c r="R14" s="99"/>
      <c r="S14" s="99"/>
      <c r="T14" s="99"/>
      <c r="U14" s="99"/>
      <c r="V14" s="99"/>
      <c r="W14" s="99"/>
      <c r="X14" s="99"/>
      <c r="Y14" s="99"/>
      <c r="Z14" s="99"/>
      <c r="AA14" s="99"/>
      <c r="AB14" s="99"/>
      <c r="AC14" s="99"/>
      <c r="AD14" s="99"/>
      <c r="AE14" s="99"/>
      <c r="AF14" s="99"/>
      <c r="AG14" s="99"/>
      <c r="AH14" s="99"/>
    </row>
    <row r="15" spans="1:34">
      <c r="C15" s="3" t="s">
        <v>84</v>
      </c>
      <c r="D15" s="3" t="s">
        <v>92</v>
      </c>
      <c r="E15" s="3" t="s">
        <v>93</v>
      </c>
      <c r="F15" s="3" t="s">
        <v>582</v>
      </c>
      <c r="G15" s="101">
        <v>3.132070491176385E-2</v>
      </c>
      <c r="H15" s="101">
        <v>3.6023282087657288E-2</v>
      </c>
      <c r="I15" s="101">
        <v>3.7623824511796758E-2</v>
      </c>
      <c r="J15" s="101">
        <v>4.2251558704909147E-2</v>
      </c>
      <c r="K15" s="101">
        <v>3.955831769529438E-2</v>
      </c>
      <c r="L15" s="101">
        <v>3.8645781598394539E-2</v>
      </c>
      <c r="M15" s="101">
        <v>4.0049372981248992E-2</v>
      </c>
      <c r="N15" s="101">
        <v>4.1195232943926699E-2</v>
      </c>
      <c r="O15" s="101">
        <v>4.0818039391226503E-2</v>
      </c>
      <c r="P15" s="99"/>
      <c r="Q15" s="99"/>
      <c r="R15" s="99"/>
      <c r="S15" s="99"/>
      <c r="T15" s="99"/>
      <c r="U15" s="99"/>
      <c r="V15" s="99"/>
      <c r="W15" s="99"/>
      <c r="X15" s="99"/>
      <c r="Y15" s="99"/>
      <c r="Z15" s="99"/>
      <c r="AA15" s="99"/>
      <c r="AB15" s="99"/>
      <c r="AC15" s="99"/>
      <c r="AD15" s="99"/>
      <c r="AE15" s="99"/>
      <c r="AF15" s="99"/>
      <c r="AG15" s="99"/>
      <c r="AH15" s="99"/>
    </row>
    <row r="16" spans="1:34">
      <c r="E16" s="3" t="s">
        <v>583</v>
      </c>
      <c r="F16" s="3" t="s">
        <v>584</v>
      </c>
      <c r="G16" s="101"/>
      <c r="H16" s="101"/>
      <c r="I16" s="101"/>
      <c r="J16" s="101"/>
      <c r="K16" s="101"/>
      <c r="L16" s="101"/>
      <c r="M16" s="101"/>
      <c r="N16" s="101"/>
      <c r="O16" s="101"/>
      <c r="P16" s="99"/>
      <c r="Q16" s="99"/>
      <c r="R16" s="99"/>
      <c r="S16" s="99"/>
      <c r="T16" s="99"/>
      <c r="U16" s="99"/>
      <c r="V16" s="99"/>
      <c r="W16" s="99"/>
      <c r="X16" s="99"/>
      <c r="Y16" s="99"/>
      <c r="Z16" s="99"/>
      <c r="AA16" s="99"/>
      <c r="AB16" s="99"/>
      <c r="AC16" s="99"/>
      <c r="AD16" s="99"/>
      <c r="AE16" s="99"/>
      <c r="AF16" s="99"/>
      <c r="AG16" s="99"/>
      <c r="AH16" s="99"/>
    </row>
    <row r="17" spans="5:34">
      <c r="E17" s="3" t="s">
        <v>585</v>
      </c>
      <c r="F17" s="3" t="s">
        <v>584</v>
      </c>
      <c r="G17" s="101"/>
      <c r="H17" s="101"/>
      <c r="I17" s="101"/>
      <c r="J17" s="101"/>
      <c r="K17" s="101"/>
      <c r="L17" s="101"/>
      <c r="M17" s="101"/>
      <c r="N17" s="101"/>
      <c r="O17" s="101"/>
      <c r="P17" s="99"/>
      <c r="Q17" s="99"/>
      <c r="R17" s="99"/>
      <c r="S17" s="99"/>
      <c r="T17" s="99"/>
      <c r="U17" s="99"/>
      <c r="V17" s="99"/>
      <c r="W17" s="99"/>
      <c r="X17" s="99"/>
      <c r="Y17" s="99"/>
      <c r="Z17" s="99"/>
      <c r="AA17" s="99"/>
      <c r="AB17" s="99"/>
      <c r="AC17" s="99"/>
      <c r="AD17" s="99"/>
      <c r="AE17" s="99"/>
      <c r="AF17" s="99"/>
      <c r="AG17" s="99"/>
      <c r="AH17" s="99"/>
    </row>
    <row r="18" spans="5:34">
      <c r="E18" s="3" t="s">
        <v>586</v>
      </c>
      <c r="F18" s="3" t="s">
        <v>584</v>
      </c>
      <c r="G18" s="101"/>
      <c r="H18" s="101"/>
      <c r="I18" s="101"/>
      <c r="J18" s="101"/>
      <c r="K18" s="101"/>
      <c r="L18" s="101"/>
      <c r="M18" s="101"/>
      <c r="N18" s="101"/>
      <c r="O18" s="101"/>
      <c r="P18" s="99"/>
      <c r="Q18" s="99"/>
      <c r="R18" s="99"/>
      <c r="S18" s="99"/>
      <c r="T18" s="99"/>
      <c r="U18" s="99"/>
      <c r="V18" s="99"/>
      <c r="W18" s="99"/>
      <c r="X18" s="99"/>
      <c r="Y18" s="99"/>
      <c r="Z18" s="99"/>
      <c r="AA18" s="99"/>
      <c r="AB18" s="99"/>
      <c r="AC18" s="99"/>
      <c r="AD18" s="99"/>
      <c r="AE18" s="99"/>
      <c r="AF18" s="99"/>
      <c r="AG18" s="99"/>
      <c r="AH18" s="99"/>
    </row>
    <row r="19" spans="5:34">
      <c r="E19" s="3" t="s">
        <v>587</v>
      </c>
      <c r="F19" s="3" t="s">
        <v>584</v>
      </c>
      <c r="G19" s="101"/>
      <c r="H19" s="101"/>
      <c r="I19" s="101"/>
      <c r="J19" s="101"/>
      <c r="K19" s="101"/>
      <c r="L19" s="101"/>
      <c r="M19" s="101"/>
      <c r="N19" s="101"/>
      <c r="O19" s="101"/>
      <c r="P19" s="99"/>
      <c r="Q19" s="99"/>
      <c r="R19" s="99"/>
      <c r="S19" s="99"/>
      <c r="T19" s="99"/>
      <c r="U19" s="99"/>
      <c r="V19" s="99"/>
      <c r="W19" s="99"/>
      <c r="X19" s="99"/>
      <c r="Y19" s="99"/>
      <c r="Z19" s="99"/>
      <c r="AA19" s="99"/>
      <c r="AB19" s="99"/>
      <c r="AC19" s="99"/>
      <c r="AD19" s="99"/>
      <c r="AE19" s="99"/>
      <c r="AF19" s="99"/>
      <c r="AG19" s="99"/>
      <c r="AH19" s="99"/>
    </row>
    <row r="20" spans="5:34">
      <c r="E20" s="3" t="s">
        <v>588</v>
      </c>
      <c r="F20" s="3" t="s">
        <v>584</v>
      </c>
      <c r="G20" s="101"/>
      <c r="H20" s="101"/>
      <c r="I20" s="101"/>
      <c r="J20" s="101"/>
      <c r="K20" s="101"/>
      <c r="L20" s="101"/>
      <c r="M20" s="101"/>
      <c r="N20" s="101"/>
      <c r="O20" s="101"/>
      <c r="P20" s="99"/>
      <c r="Q20" s="99"/>
      <c r="R20" s="99"/>
      <c r="S20" s="99"/>
      <c r="T20" s="99"/>
      <c r="U20" s="99"/>
      <c r="V20" s="99"/>
      <c r="W20" s="99"/>
      <c r="X20" s="99"/>
      <c r="Y20" s="99"/>
      <c r="Z20" s="99"/>
      <c r="AA20" s="99"/>
      <c r="AB20" s="99"/>
      <c r="AC20" s="99"/>
      <c r="AD20" s="99"/>
      <c r="AE20" s="99"/>
      <c r="AF20" s="99"/>
      <c r="AG20" s="99"/>
      <c r="AH20" s="99"/>
    </row>
    <row r="21" spans="5:34">
      <c r="E21" s="3" t="s">
        <v>589</v>
      </c>
      <c r="F21" s="3" t="s">
        <v>584</v>
      </c>
      <c r="G21" s="101"/>
      <c r="H21" s="101"/>
      <c r="I21" s="101"/>
      <c r="J21" s="101"/>
      <c r="K21" s="101"/>
      <c r="L21" s="101"/>
      <c r="M21" s="101"/>
      <c r="N21" s="101"/>
      <c r="O21" s="101"/>
      <c r="P21" s="99"/>
      <c r="Q21" s="99"/>
      <c r="R21" s="99"/>
      <c r="S21" s="99"/>
      <c r="T21" s="99"/>
      <c r="U21" s="99"/>
      <c r="V21" s="99"/>
      <c r="W21" s="99"/>
      <c r="X21" s="99"/>
      <c r="Y21" s="99"/>
      <c r="Z21" s="99"/>
      <c r="AA21" s="99"/>
      <c r="AB21" s="99"/>
      <c r="AC21" s="99"/>
      <c r="AD21" s="99"/>
      <c r="AE21" s="99"/>
      <c r="AF21" s="99"/>
      <c r="AG21" s="99"/>
      <c r="AH21" s="99"/>
    </row>
    <row r="22" spans="5:34">
      <c r="E22" s="3" t="s">
        <v>590</v>
      </c>
      <c r="F22" s="3" t="s">
        <v>584</v>
      </c>
      <c r="G22" s="101"/>
      <c r="H22" s="101"/>
      <c r="I22" s="101"/>
      <c r="J22" s="101"/>
      <c r="K22" s="101"/>
      <c r="L22" s="101"/>
      <c r="M22" s="101"/>
      <c r="N22" s="101"/>
      <c r="O22" s="101"/>
      <c r="P22" s="99"/>
      <c r="Q22" s="99"/>
      <c r="R22" s="99"/>
      <c r="S22" s="99"/>
      <c r="T22" s="99"/>
      <c r="U22" s="99"/>
      <c r="V22" s="99"/>
      <c r="W22" s="99"/>
      <c r="X22" s="99"/>
      <c r="Y22" s="99"/>
      <c r="Z22" s="99"/>
      <c r="AA22" s="99"/>
      <c r="AB22" s="99"/>
      <c r="AC22" s="99"/>
      <c r="AD22" s="99"/>
      <c r="AE22" s="99"/>
      <c r="AF22" s="99"/>
      <c r="AG22" s="99"/>
      <c r="AH22" s="99"/>
    </row>
    <row r="23" spans="5:34">
      <c r="E23" s="3" t="s">
        <v>591</v>
      </c>
      <c r="F23" s="3" t="s">
        <v>584</v>
      </c>
      <c r="G23" s="101"/>
      <c r="H23" s="101"/>
      <c r="I23" s="101"/>
      <c r="J23" s="101"/>
      <c r="K23" s="101"/>
      <c r="L23" s="101"/>
      <c r="M23" s="101"/>
      <c r="N23" s="101"/>
      <c r="O23" s="101"/>
      <c r="P23" s="99"/>
      <c r="Q23" s="99"/>
      <c r="R23" s="99"/>
      <c r="S23" s="99"/>
      <c r="T23" s="99"/>
      <c r="U23" s="99"/>
      <c r="V23" s="99"/>
      <c r="W23" s="99"/>
      <c r="X23" s="99"/>
      <c r="Y23" s="99"/>
      <c r="Z23" s="99"/>
      <c r="AA23" s="99"/>
      <c r="AB23" s="99"/>
      <c r="AC23" s="99"/>
      <c r="AD23" s="99"/>
      <c r="AE23" s="99"/>
      <c r="AF23" s="99"/>
      <c r="AG23" s="99"/>
      <c r="AH23" s="99"/>
    </row>
    <row r="24" spans="5:34">
      <c r="E24" s="3" t="s">
        <v>592</v>
      </c>
      <c r="F24" s="3" t="s">
        <v>584</v>
      </c>
      <c r="G24" s="101"/>
      <c r="H24" s="101"/>
      <c r="I24" s="101"/>
      <c r="J24" s="101"/>
      <c r="K24" s="101"/>
      <c r="L24" s="101"/>
      <c r="M24" s="101"/>
      <c r="N24" s="101"/>
      <c r="O24" s="101"/>
      <c r="P24" s="99"/>
      <c r="Q24" s="99"/>
      <c r="R24" s="99"/>
      <c r="S24" s="99"/>
      <c r="T24" s="99"/>
      <c r="U24" s="99"/>
      <c r="V24" s="99"/>
      <c r="W24" s="99"/>
      <c r="X24" s="99"/>
      <c r="Y24" s="99"/>
      <c r="Z24" s="99"/>
      <c r="AA24" s="99"/>
      <c r="AB24" s="99"/>
      <c r="AC24" s="99"/>
      <c r="AD24" s="99"/>
      <c r="AE24" s="99"/>
      <c r="AF24" s="99"/>
      <c r="AG24" s="99"/>
      <c r="AH24" s="99"/>
    </row>
    <row r="25" spans="5:34">
      <c r="E25" s="3" t="s">
        <v>593</v>
      </c>
      <c r="F25" s="3" t="s">
        <v>584</v>
      </c>
      <c r="G25" s="101"/>
      <c r="H25" s="101"/>
      <c r="I25" s="101"/>
      <c r="J25" s="101"/>
      <c r="K25" s="101"/>
      <c r="L25" s="101"/>
      <c r="M25" s="101"/>
      <c r="N25" s="101"/>
      <c r="O25" s="101"/>
      <c r="P25" s="99"/>
      <c r="Q25" s="99"/>
      <c r="R25" s="99"/>
      <c r="S25" s="99"/>
      <c r="T25" s="99"/>
      <c r="U25" s="99"/>
      <c r="V25" s="99"/>
      <c r="W25" s="99"/>
      <c r="X25" s="99"/>
      <c r="Y25" s="99"/>
      <c r="Z25" s="99"/>
      <c r="AA25" s="99"/>
      <c r="AB25" s="99"/>
      <c r="AC25" s="99"/>
      <c r="AD25" s="99"/>
      <c r="AE25" s="99"/>
      <c r="AF25" s="99"/>
      <c r="AG25" s="99"/>
      <c r="AH25" s="99"/>
    </row>
    <row r="26" spans="5:34">
      <c r="E26" s="3" t="s">
        <v>594</v>
      </c>
      <c r="F26" s="3" t="s">
        <v>584</v>
      </c>
      <c r="G26" s="101"/>
      <c r="H26" s="101"/>
      <c r="I26" s="101"/>
      <c r="J26" s="101"/>
      <c r="K26" s="101"/>
      <c r="L26" s="101"/>
      <c r="M26" s="101"/>
      <c r="N26" s="101"/>
      <c r="O26" s="101"/>
      <c r="P26" s="99"/>
      <c r="Q26" s="99"/>
      <c r="R26" s="99"/>
      <c r="S26" s="99"/>
      <c r="T26" s="99"/>
      <c r="U26" s="99"/>
      <c r="V26" s="99"/>
      <c r="W26" s="99"/>
      <c r="X26" s="99"/>
      <c r="Y26" s="99"/>
      <c r="Z26" s="99"/>
      <c r="AA26" s="99"/>
      <c r="AB26" s="99"/>
      <c r="AC26" s="99"/>
      <c r="AD26" s="99"/>
      <c r="AE26" s="99"/>
      <c r="AF26" s="99"/>
      <c r="AG26" s="99"/>
      <c r="AH26" s="99"/>
    </row>
    <row r="27" spans="5:34">
      <c r="E27" s="3" t="s">
        <v>595</v>
      </c>
      <c r="F27" s="3" t="s">
        <v>584</v>
      </c>
      <c r="G27" s="101"/>
      <c r="H27" s="101"/>
      <c r="I27" s="101"/>
      <c r="J27" s="101"/>
      <c r="K27" s="101"/>
      <c r="L27" s="101"/>
      <c r="M27" s="101"/>
      <c r="N27" s="101"/>
      <c r="O27" s="101"/>
      <c r="P27" s="99"/>
      <c r="Q27" s="99"/>
      <c r="R27" s="99"/>
      <c r="S27" s="99"/>
      <c r="T27" s="99"/>
      <c r="U27" s="99"/>
      <c r="V27" s="99"/>
      <c r="W27" s="99"/>
      <c r="X27" s="99"/>
      <c r="Y27" s="99"/>
      <c r="Z27" s="99"/>
      <c r="AA27" s="99"/>
      <c r="AB27" s="99"/>
      <c r="AC27" s="99"/>
      <c r="AD27" s="99"/>
      <c r="AE27" s="99"/>
      <c r="AF27" s="99"/>
      <c r="AG27" s="99"/>
      <c r="AH27" s="99"/>
    </row>
    <row r="28" spans="5:34">
      <c r="E28" s="3" t="s">
        <v>596</v>
      </c>
      <c r="F28" s="3" t="s">
        <v>584</v>
      </c>
      <c r="G28" s="101"/>
      <c r="H28" s="101"/>
      <c r="I28" s="101"/>
      <c r="J28" s="101"/>
      <c r="K28" s="101"/>
      <c r="L28" s="101"/>
      <c r="M28" s="101"/>
      <c r="N28" s="101"/>
      <c r="O28" s="101"/>
      <c r="P28" s="99"/>
      <c r="Q28" s="99"/>
      <c r="R28" s="99"/>
      <c r="S28" s="99"/>
      <c r="T28" s="99"/>
      <c r="U28" s="99"/>
      <c r="V28" s="99"/>
      <c r="W28" s="99"/>
      <c r="X28" s="99"/>
      <c r="Y28" s="99"/>
      <c r="Z28" s="99"/>
      <c r="AA28" s="99"/>
      <c r="AB28" s="99"/>
      <c r="AC28" s="99"/>
      <c r="AD28" s="99"/>
      <c r="AE28" s="99"/>
      <c r="AF28" s="99"/>
      <c r="AG28" s="99"/>
      <c r="AH28" s="99"/>
    </row>
    <row r="29" spans="5:34">
      <c r="E29" s="3" t="s">
        <v>597</v>
      </c>
      <c r="F29" s="3" t="s">
        <v>584</v>
      </c>
      <c r="G29" s="101"/>
      <c r="H29" s="101"/>
      <c r="I29" s="101"/>
      <c r="J29" s="101"/>
      <c r="K29" s="101"/>
      <c r="L29" s="101"/>
      <c r="M29" s="101"/>
      <c r="N29" s="101"/>
      <c r="O29" s="101"/>
      <c r="P29" s="99"/>
      <c r="Q29" s="99"/>
      <c r="R29" s="99"/>
      <c r="S29" s="99"/>
      <c r="T29" s="99"/>
      <c r="U29" s="99"/>
      <c r="V29" s="99"/>
      <c r="W29" s="99"/>
      <c r="X29" s="99"/>
      <c r="Y29" s="99"/>
      <c r="Z29" s="99"/>
      <c r="AA29" s="99"/>
      <c r="AB29" s="99"/>
      <c r="AC29" s="99"/>
      <c r="AD29" s="99"/>
      <c r="AE29" s="99"/>
      <c r="AF29" s="99"/>
      <c r="AG29" s="99"/>
      <c r="AH29" s="99"/>
    </row>
    <row r="30" spans="5:34">
      <c r="E30" s="3" t="s">
        <v>598</v>
      </c>
      <c r="F30" s="3" t="s">
        <v>584</v>
      </c>
      <c r="G30" s="101"/>
      <c r="H30" s="101"/>
      <c r="I30" s="101"/>
      <c r="J30" s="101"/>
      <c r="K30" s="101"/>
      <c r="L30" s="101"/>
      <c r="M30" s="101"/>
      <c r="N30" s="101"/>
      <c r="O30" s="101"/>
      <c r="P30" s="99"/>
      <c r="Q30" s="99"/>
      <c r="R30" s="99"/>
      <c r="S30" s="99"/>
      <c r="T30" s="99"/>
      <c r="U30" s="99"/>
      <c r="V30" s="99"/>
      <c r="W30" s="99"/>
      <c r="X30" s="99"/>
      <c r="Y30" s="99"/>
      <c r="Z30" s="99"/>
      <c r="AA30" s="99"/>
      <c r="AB30" s="99"/>
      <c r="AC30" s="99"/>
      <c r="AD30" s="99"/>
      <c r="AE30" s="99"/>
      <c r="AF30" s="99"/>
      <c r="AG30" s="99"/>
      <c r="AH30" s="99"/>
    </row>
    <row r="31" spans="5:34">
      <c r="E31" s="3" t="s">
        <v>599</v>
      </c>
      <c r="F31" s="3" t="s">
        <v>584</v>
      </c>
      <c r="G31" s="101"/>
      <c r="H31" s="101"/>
      <c r="I31" s="101"/>
      <c r="J31" s="101"/>
      <c r="K31" s="101"/>
      <c r="L31" s="101"/>
      <c r="M31" s="101"/>
      <c r="N31" s="101"/>
      <c r="O31" s="101"/>
      <c r="P31" s="99"/>
      <c r="Q31" s="99"/>
      <c r="R31" s="99"/>
      <c r="S31" s="99"/>
      <c r="T31" s="99"/>
      <c r="U31" s="99"/>
      <c r="V31" s="99"/>
      <c r="W31" s="99"/>
      <c r="X31" s="99"/>
      <c r="Y31" s="99"/>
      <c r="Z31" s="99"/>
      <c r="AA31" s="99"/>
      <c r="AB31" s="99"/>
      <c r="AC31" s="99"/>
      <c r="AD31" s="99"/>
      <c r="AE31" s="99"/>
      <c r="AF31" s="99"/>
      <c r="AG31" s="99"/>
      <c r="AH31" s="99"/>
    </row>
    <row r="32" spans="5:34">
      <c r="E32" s="3" t="s">
        <v>600</v>
      </c>
      <c r="F32" s="3" t="s">
        <v>584</v>
      </c>
      <c r="G32" s="101"/>
      <c r="H32" s="101"/>
      <c r="I32" s="101"/>
      <c r="J32" s="101"/>
      <c r="K32" s="101"/>
      <c r="L32" s="101"/>
      <c r="M32" s="101"/>
      <c r="N32" s="101"/>
      <c r="O32" s="101"/>
      <c r="P32" s="99"/>
      <c r="Q32" s="99"/>
      <c r="R32" s="99"/>
      <c r="S32" s="99"/>
      <c r="T32" s="99"/>
      <c r="U32" s="99"/>
      <c r="V32" s="99"/>
      <c r="W32" s="99"/>
      <c r="X32" s="99"/>
      <c r="Y32" s="99"/>
      <c r="Z32" s="99"/>
      <c r="AA32" s="99"/>
      <c r="AB32" s="99"/>
      <c r="AC32" s="99"/>
      <c r="AD32" s="99"/>
      <c r="AE32" s="99"/>
      <c r="AF32" s="99"/>
      <c r="AG32" s="99"/>
      <c r="AH32" s="99"/>
    </row>
    <row r="33" spans="5:34">
      <c r="E33" s="3" t="s">
        <v>601</v>
      </c>
      <c r="F33" s="3" t="s">
        <v>584</v>
      </c>
      <c r="G33" s="101"/>
      <c r="H33" s="101"/>
      <c r="I33" s="101"/>
      <c r="J33" s="101"/>
      <c r="K33" s="101"/>
      <c r="L33" s="101"/>
      <c r="M33" s="101"/>
      <c r="N33" s="101"/>
      <c r="O33" s="101"/>
      <c r="P33" s="99"/>
      <c r="Q33" s="99"/>
      <c r="R33" s="99"/>
      <c r="S33" s="99"/>
      <c r="T33" s="99"/>
      <c r="U33" s="99"/>
      <c r="V33" s="99"/>
      <c r="W33" s="99"/>
      <c r="X33" s="99"/>
      <c r="Y33" s="99"/>
      <c r="Z33" s="99"/>
      <c r="AA33" s="99"/>
      <c r="AB33" s="99"/>
      <c r="AC33" s="99"/>
      <c r="AD33" s="99"/>
      <c r="AE33" s="99"/>
      <c r="AF33" s="99"/>
      <c r="AG33" s="99"/>
      <c r="AH33" s="99"/>
    </row>
    <row r="34" spans="5:34">
      <c r="E34" s="3" t="s">
        <v>602</v>
      </c>
      <c r="F34" s="3" t="s">
        <v>584</v>
      </c>
      <c r="G34" s="101"/>
      <c r="H34" s="101"/>
      <c r="I34" s="101"/>
      <c r="J34" s="101"/>
      <c r="K34" s="101"/>
      <c r="L34" s="101"/>
      <c r="M34" s="101"/>
      <c r="N34" s="101"/>
      <c r="O34" s="101"/>
      <c r="P34" s="99"/>
      <c r="Q34" s="99"/>
      <c r="R34" s="99"/>
      <c r="S34" s="99"/>
      <c r="T34" s="99"/>
      <c r="U34" s="99"/>
      <c r="V34" s="99"/>
      <c r="W34" s="99"/>
      <c r="X34" s="99"/>
      <c r="Y34" s="99"/>
      <c r="Z34" s="99"/>
      <c r="AA34" s="99"/>
      <c r="AB34" s="99"/>
      <c r="AC34" s="99"/>
      <c r="AD34" s="99"/>
      <c r="AE34" s="99"/>
      <c r="AF34" s="99"/>
      <c r="AG34" s="99"/>
      <c r="AH34" s="99"/>
    </row>
    <row r="35" spans="5:34">
      <c r="E35" s="3" t="s">
        <v>603</v>
      </c>
      <c r="F35" s="3" t="s">
        <v>584</v>
      </c>
      <c r="G35" s="101"/>
      <c r="H35" s="101"/>
      <c r="I35" s="101"/>
      <c r="J35" s="101"/>
      <c r="K35" s="101"/>
      <c r="L35" s="101"/>
      <c r="M35" s="101"/>
      <c r="N35" s="101"/>
      <c r="O35" s="101"/>
      <c r="P35" s="99"/>
      <c r="Q35" s="99"/>
      <c r="R35" s="99"/>
      <c r="S35" s="99"/>
      <c r="T35" s="99"/>
      <c r="U35" s="99"/>
      <c r="V35" s="99"/>
      <c r="W35" s="99"/>
      <c r="X35" s="99"/>
      <c r="Y35" s="99"/>
      <c r="Z35" s="99"/>
      <c r="AA35" s="99"/>
      <c r="AB35" s="99"/>
      <c r="AC35" s="99"/>
      <c r="AD35" s="99"/>
      <c r="AE35" s="99"/>
      <c r="AF35" s="99"/>
      <c r="AG35" s="99"/>
      <c r="AH35" s="99"/>
    </row>
    <row r="36" spans="5:34">
      <c r="E36" s="3" t="s">
        <v>604</v>
      </c>
      <c r="F36" s="3" t="s">
        <v>584</v>
      </c>
      <c r="G36" s="101"/>
      <c r="H36" s="101"/>
      <c r="I36" s="101"/>
      <c r="J36" s="101"/>
      <c r="K36" s="101"/>
      <c r="L36" s="101"/>
      <c r="M36" s="101"/>
      <c r="N36" s="101"/>
      <c r="O36" s="101"/>
      <c r="P36" s="99"/>
      <c r="Q36" s="99"/>
      <c r="R36" s="99"/>
      <c r="S36" s="99"/>
      <c r="T36" s="99"/>
      <c r="U36" s="99"/>
      <c r="V36" s="99"/>
      <c r="W36" s="99"/>
      <c r="X36" s="99"/>
      <c r="Y36" s="99"/>
      <c r="Z36" s="99"/>
      <c r="AA36" s="99"/>
      <c r="AB36" s="99"/>
      <c r="AC36" s="99"/>
      <c r="AD36" s="99"/>
      <c r="AE36" s="99"/>
      <c r="AF36" s="99"/>
      <c r="AG36" s="99"/>
      <c r="AH36" s="99"/>
    </row>
    <row r="37" spans="5:34">
      <c r="E37" s="3" t="s">
        <v>605</v>
      </c>
      <c r="F37" s="3" t="s">
        <v>584</v>
      </c>
      <c r="G37" s="101"/>
      <c r="H37" s="101"/>
      <c r="I37" s="101"/>
      <c r="J37" s="101"/>
      <c r="K37" s="101"/>
      <c r="L37" s="101"/>
      <c r="M37" s="101"/>
      <c r="N37" s="101"/>
      <c r="O37" s="101"/>
      <c r="P37" s="99"/>
      <c r="Q37" s="99"/>
      <c r="R37" s="99"/>
      <c r="S37" s="99"/>
      <c r="T37" s="99"/>
      <c r="U37" s="99"/>
      <c r="V37" s="99"/>
      <c r="W37" s="99"/>
      <c r="X37" s="99"/>
      <c r="Y37" s="99"/>
      <c r="Z37" s="99"/>
      <c r="AA37" s="99"/>
      <c r="AB37" s="99"/>
      <c r="AC37" s="99"/>
      <c r="AD37" s="99"/>
      <c r="AE37" s="99"/>
      <c r="AF37" s="99"/>
      <c r="AG37" s="99"/>
      <c r="AH37" s="99"/>
    </row>
    <row r="38" spans="5:34">
      <c r="E38" s="3" t="s">
        <v>606</v>
      </c>
      <c r="F38" s="3" t="s">
        <v>584</v>
      </c>
      <c r="G38" s="101"/>
      <c r="H38" s="101"/>
      <c r="I38" s="101"/>
      <c r="J38" s="101"/>
      <c r="K38" s="101"/>
      <c r="L38" s="101"/>
      <c r="M38" s="101"/>
      <c r="N38" s="101"/>
      <c r="O38" s="101"/>
      <c r="P38" s="99"/>
      <c r="Q38" s="99"/>
      <c r="R38" s="99"/>
      <c r="S38" s="99"/>
      <c r="T38" s="99"/>
      <c r="U38" s="99"/>
      <c r="V38" s="99"/>
      <c r="W38" s="99"/>
      <c r="X38" s="99"/>
      <c r="Y38" s="99"/>
      <c r="Z38" s="99"/>
      <c r="AA38" s="99"/>
      <c r="AB38" s="99"/>
      <c r="AC38" s="99"/>
      <c r="AD38" s="99"/>
      <c r="AE38" s="99"/>
      <c r="AF38" s="99"/>
      <c r="AG38" s="99"/>
      <c r="AH38" s="99"/>
    </row>
    <row r="39" spans="5:34">
      <c r="E39" s="3" t="s">
        <v>607</v>
      </c>
      <c r="F39" s="3" t="s">
        <v>584</v>
      </c>
      <c r="G39" s="101"/>
      <c r="H39" s="101"/>
      <c r="I39" s="101"/>
      <c r="J39" s="101"/>
      <c r="K39" s="101"/>
      <c r="L39" s="101"/>
      <c r="M39" s="101"/>
      <c r="N39" s="101"/>
      <c r="O39" s="101"/>
      <c r="P39" s="99"/>
      <c r="Q39" s="99"/>
      <c r="R39" s="99"/>
      <c r="S39" s="99"/>
      <c r="T39" s="99"/>
      <c r="U39" s="99"/>
      <c r="V39" s="99"/>
      <c r="W39" s="99"/>
      <c r="X39" s="99"/>
      <c r="Y39" s="99"/>
      <c r="Z39" s="99"/>
      <c r="AA39" s="99"/>
      <c r="AB39" s="99"/>
      <c r="AC39" s="99"/>
      <c r="AD39" s="99"/>
      <c r="AE39" s="99"/>
      <c r="AF39" s="99"/>
      <c r="AG39" s="99"/>
      <c r="AH39" s="99"/>
    </row>
    <row r="40" spans="5:34">
      <c r="E40" s="3" t="s">
        <v>608</v>
      </c>
      <c r="F40" s="3" t="s">
        <v>584</v>
      </c>
      <c r="G40" s="101"/>
      <c r="H40" s="101"/>
      <c r="I40" s="101"/>
      <c r="J40" s="101"/>
      <c r="K40" s="101"/>
      <c r="L40" s="101"/>
      <c r="M40" s="101"/>
      <c r="N40" s="101"/>
      <c r="O40" s="101"/>
      <c r="P40" s="99"/>
      <c r="Q40" s="99"/>
      <c r="R40" s="99"/>
      <c r="S40" s="99"/>
      <c r="T40" s="99"/>
      <c r="U40" s="99"/>
      <c r="V40" s="99"/>
      <c r="W40" s="99"/>
      <c r="X40" s="99"/>
      <c r="Y40" s="99"/>
      <c r="Z40" s="99"/>
      <c r="AA40" s="99"/>
      <c r="AB40" s="99"/>
      <c r="AC40" s="99"/>
      <c r="AD40" s="99"/>
      <c r="AE40" s="99"/>
      <c r="AF40" s="99"/>
      <c r="AG40" s="99"/>
      <c r="AH40" s="99"/>
    </row>
    <row r="41" spans="5:34">
      <c r="E41" s="3" t="s">
        <v>609</v>
      </c>
      <c r="F41" s="3" t="s">
        <v>584</v>
      </c>
      <c r="G41" s="101"/>
      <c r="H41" s="101"/>
      <c r="I41" s="101"/>
      <c r="J41" s="101"/>
      <c r="K41" s="101"/>
      <c r="L41" s="101"/>
      <c r="M41" s="101"/>
      <c r="N41" s="101"/>
      <c r="O41" s="101"/>
      <c r="P41" s="99"/>
      <c r="Q41" s="99"/>
      <c r="R41" s="99"/>
      <c r="S41" s="99"/>
      <c r="T41" s="99"/>
      <c r="U41" s="99"/>
      <c r="V41" s="99"/>
      <c r="W41" s="99"/>
      <c r="X41" s="99"/>
      <c r="Y41" s="99"/>
      <c r="Z41" s="99"/>
      <c r="AA41" s="99"/>
      <c r="AB41" s="99"/>
      <c r="AC41" s="99"/>
      <c r="AD41" s="99"/>
      <c r="AE41" s="99"/>
      <c r="AF41" s="99"/>
      <c r="AG41" s="99"/>
      <c r="AH41" s="99"/>
    </row>
    <row r="42" spans="5:34">
      <c r="E42" s="3" t="s">
        <v>610</v>
      </c>
      <c r="F42" s="3" t="s">
        <v>584</v>
      </c>
      <c r="G42" s="101"/>
      <c r="H42" s="101"/>
      <c r="I42" s="101"/>
      <c r="J42" s="101"/>
      <c r="K42" s="101"/>
      <c r="L42" s="101"/>
      <c r="M42" s="101"/>
      <c r="N42" s="101"/>
      <c r="O42" s="101"/>
      <c r="P42" s="99"/>
      <c r="Q42" s="99"/>
      <c r="R42" s="99"/>
      <c r="S42" s="99"/>
      <c r="T42" s="99"/>
      <c r="U42" s="99"/>
      <c r="V42" s="99"/>
      <c r="W42" s="99"/>
      <c r="X42" s="99"/>
      <c r="Y42" s="99"/>
      <c r="Z42" s="99"/>
      <c r="AA42" s="99"/>
      <c r="AB42" s="99"/>
      <c r="AC42" s="99"/>
      <c r="AD42" s="99"/>
      <c r="AE42" s="99"/>
      <c r="AF42" s="99"/>
      <c r="AG42" s="99"/>
      <c r="AH42" s="99"/>
    </row>
    <row r="43" spans="5:34">
      <c r="E43" s="3" t="s">
        <v>611</v>
      </c>
      <c r="F43" s="3" t="s">
        <v>584</v>
      </c>
      <c r="G43" s="101"/>
      <c r="H43" s="101"/>
      <c r="I43" s="101"/>
      <c r="J43" s="101"/>
      <c r="K43" s="101"/>
      <c r="L43" s="101"/>
      <c r="M43" s="101"/>
      <c r="N43" s="101"/>
      <c r="O43" s="101"/>
      <c r="P43" s="99"/>
      <c r="Q43" s="99"/>
      <c r="R43" s="99"/>
      <c r="S43" s="99"/>
      <c r="T43" s="99"/>
      <c r="U43" s="99"/>
      <c r="V43" s="99"/>
      <c r="W43" s="99"/>
      <c r="X43" s="99"/>
      <c r="Y43" s="99"/>
      <c r="Z43" s="99"/>
      <c r="AA43" s="99"/>
      <c r="AB43" s="99"/>
      <c r="AC43" s="99"/>
      <c r="AD43" s="99"/>
      <c r="AE43" s="99"/>
      <c r="AF43" s="99"/>
      <c r="AG43" s="99"/>
      <c r="AH43" s="99"/>
    </row>
    <row r="44" spans="5:34">
      <c r="E44" s="3" t="s">
        <v>612</v>
      </c>
      <c r="F44" s="3" t="s">
        <v>584</v>
      </c>
      <c r="G44" s="101"/>
      <c r="H44" s="101"/>
      <c r="I44" s="101"/>
      <c r="J44" s="101"/>
      <c r="K44" s="101"/>
      <c r="L44" s="101"/>
      <c r="M44" s="101"/>
      <c r="N44" s="101"/>
      <c r="O44" s="101"/>
      <c r="P44" s="99"/>
      <c r="Q44" s="99"/>
      <c r="R44" s="99"/>
      <c r="S44" s="99"/>
      <c r="T44" s="99"/>
      <c r="U44" s="99"/>
      <c r="V44" s="99"/>
      <c r="W44" s="99"/>
      <c r="X44" s="99"/>
      <c r="Y44" s="99"/>
      <c r="Z44" s="99"/>
      <c r="AA44" s="99"/>
      <c r="AB44" s="99"/>
      <c r="AC44" s="99"/>
      <c r="AD44" s="99"/>
      <c r="AE44" s="99"/>
      <c r="AF44" s="99"/>
      <c r="AG44" s="99"/>
      <c r="AH44" s="99"/>
    </row>
    <row r="45" spans="5:34">
      <c r="E45" s="3" t="s">
        <v>613</v>
      </c>
      <c r="F45" s="3" t="s">
        <v>584</v>
      </c>
      <c r="G45" s="101"/>
      <c r="H45" s="101"/>
      <c r="I45" s="101"/>
      <c r="J45" s="101"/>
      <c r="K45" s="101"/>
      <c r="L45" s="101"/>
      <c r="M45" s="101"/>
      <c r="N45" s="101"/>
      <c r="O45" s="101"/>
      <c r="P45" s="99"/>
      <c r="Q45" s="99"/>
      <c r="R45" s="99"/>
      <c r="S45" s="99"/>
      <c r="T45" s="99"/>
      <c r="U45" s="99"/>
      <c r="V45" s="99"/>
      <c r="W45" s="99"/>
      <c r="X45" s="99"/>
      <c r="Y45" s="99"/>
      <c r="Z45" s="99"/>
      <c r="AA45" s="99"/>
      <c r="AB45" s="99"/>
      <c r="AC45" s="99"/>
      <c r="AD45" s="99"/>
      <c r="AE45" s="99"/>
      <c r="AF45" s="99"/>
      <c r="AG45" s="99"/>
      <c r="AH45" s="99"/>
    </row>
    <row r="46" spans="5:34">
      <c r="E46" s="3" t="s">
        <v>614</v>
      </c>
      <c r="F46" s="3" t="s">
        <v>584</v>
      </c>
      <c r="G46" s="101"/>
      <c r="H46" s="101"/>
      <c r="I46" s="101"/>
      <c r="J46" s="101"/>
      <c r="K46" s="101"/>
      <c r="L46" s="101"/>
      <c r="M46" s="101"/>
      <c r="N46" s="101"/>
      <c r="O46" s="101"/>
      <c r="P46" s="99"/>
      <c r="Q46" s="99"/>
      <c r="R46" s="99"/>
      <c r="S46" s="99"/>
      <c r="T46" s="99"/>
      <c r="U46" s="99"/>
      <c r="V46" s="99"/>
      <c r="W46" s="99"/>
      <c r="X46" s="99"/>
      <c r="Y46" s="99"/>
      <c r="Z46" s="99"/>
      <c r="AA46" s="99"/>
      <c r="AB46" s="99"/>
      <c r="AC46" s="99"/>
      <c r="AD46" s="99"/>
      <c r="AE46" s="99"/>
      <c r="AF46" s="99"/>
      <c r="AG46" s="99"/>
      <c r="AH46" s="99"/>
    </row>
    <row r="47" spans="5:34">
      <c r="E47" s="3" t="s">
        <v>615</v>
      </c>
      <c r="F47" s="3" t="s">
        <v>584</v>
      </c>
      <c r="G47" s="101"/>
      <c r="H47" s="101"/>
      <c r="I47" s="101"/>
      <c r="J47" s="101"/>
      <c r="K47" s="101"/>
      <c r="L47" s="101"/>
      <c r="M47" s="101"/>
      <c r="N47" s="101"/>
      <c r="O47" s="101"/>
      <c r="P47" s="99"/>
      <c r="Q47" s="99"/>
      <c r="R47" s="99"/>
      <c r="S47" s="99"/>
      <c r="T47" s="99"/>
      <c r="U47" s="99"/>
      <c r="V47" s="99"/>
      <c r="W47" s="99"/>
      <c r="X47" s="99"/>
      <c r="Y47" s="99"/>
      <c r="Z47" s="99"/>
      <c r="AA47" s="99"/>
      <c r="AB47" s="99"/>
      <c r="AC47" s="99"/>
      <c r="AD47" s="99"/>
      <c r="AE47" s="99"/>
      <c r="AF47" s="99"/>
      <c r="AG47" s="99"/>
      <c r="AH47" s="99"/>
    </row>
    <row r="48" spans="5:34">
      <c r="E48" s="3" t="s">
        <v>616</v>
      </c>
      <c r="F48" s="3" t="s">
        <v>584</v>
      </c>
      <c r="G48" s="101"/>
      <c r="H48" s="101"/>
      <c r="I48" s="101"/>
      <c r="J48" s="101"/>
      <c r="K48" s="101"/>
      <c r="L48" s="101"/>
      <c r="M48" s="101"/>
      <c r="N48" s="101"/>
      <c r="O48" s="101"/>
      <c r="P48" s="99"/>
      <c r="Q48" s="99"/>
      <c r="R48" s="99"/>
      <c r="S48" s="99"/>
      <c r="T48" s="99"/>
      <c r="U48" s="99"/>
      <c r="V48" s="99"/>
      <c r="W48" s="99"/>
      <c r="X48" s="99"/>
      <c r="Y48" s="99"/>
      <c r="Z48" s="99"/>
      <c r="AA48" s="99"/>
      <c r="AB48" s="99"/>
      <c r="AC48" s="99"/>
      <c r="AD48" s="99"/>
      <c r="AE48" s="99"/>
      <c r="AF48" s="99"/>
      <c r="AG48" s="99"/>
      <c r="AH48" s="99"/>
    </row>
    <row r="49" spans="3:34">
      <c r="E49" s="3" t="s">
        <v>617</v>
      </c>
      <c r="F49" s="3" t="s">
        <v>584</v>
      </c>
      <c r="G49" s="101"/>
      <c r="H49" s="101"/>
      <c r="I49" s="101"/>
      <c r="J49" s="101"/>
      <c r="K49" s="101"/>
      <c r="L49" s="101"/>
      <c r="M49" s="101"/>
      <c r="N49" s="101"/>
      <c r="O49" s="101"/>
      <c r="P49" s="99"/>
      <c r="Q49" s="99"/>
      <c r="R49" s="99"/>
      <c r="S49" s="99"/>
      <c r="T49" s="99"/>
      <c r="U49" s="99"/>
      <c r="V49" s="99"/>
      <c r="W49" s="99"/>
      <c r="X49" s="99"/>
      <c r="Y49" s="99"/>
      <c r="Z49" s="99"/>
      <c r="AA49" s="99"/>
      <c r="AB49" s="99"/>
      <c r="AC49" s="99"/>
      <c r="AD49" s="99"/>
      <c r="AE49" s="99"/>
      <c r="AF49" s="99"/>
      <c r="AG49" s="99"/>
      <c r="AH49" s="99"/>
    </row>
    <row r="50" spans="3:34">
      <c r="E50" s="3" t="s">
        <v>618</v>
      </c>
      <c r="F50" s="3" t="s">
        <v>584</v>
      </c>
      <c r="G50" s="101"/>
      <c r="H50" s="101"/>
      <c r="I50" s="101"/>
      <c r="J50" s="101"/>
      <c r="K50" s="101"/>
      <c r="L50" s="101"/>
      <c r="M50" s="101"/>
      <c r="N50" s="101"/>
      <c r="O50" s="101"/>
      <c r="P50" s="99"/>
      <c r="Q50" s="99"/>
      <c r="R50" s="99"/>
      <c r="S50" s="99"/>
      <c r="T50" s="99"/>
      <c r="U50" s="99"/>
      <c r="V50" s="99"/>
      <c r="W50" s="99"/>
      <c r="X50" s="99"/>
      <c r="Y50" s="99"/>
      <c r="Z50" s="99"/>
      <c r="AA50" s="99"/>
      <c r="AB50" s="99"/>
      <c r="AC50" s="99"/>
      <c r="AD50" s="99"/>
      <c r="AE50" s="99"/>
      <c r="AF50" s="99"/>
      <c r="AG50" s="99"/>
      <c r="AH50" s="99"/>
    </row>
    <row r="51" spans="3:34">
      <c r="E51" s="3" t="s">
        <v>619</v>
      </c>
      <c r="F51" s="3" t="s">
        <v>584</v>
      </c>
      <c r="G51" s="101"/>
      <c r="H51" s="101"/>
      <c r="I51" s="101"/>
      <c r="J51" s="101"/>
      <c r="K51" s="101"/>
      <c r="L51" s="101"/>
      <c r="M51" s="101"/>
      <c r="N51" s="101"/>
      <c r="O51" s="101"/>
      <c r="P51" s="99"/>
      <c r="Q51" s="99"/>
      <c r="R51" s="99"/>
      <c r="S51" s="99"/>
      <c r="T51" s="99"/>
      <c r="U51" s="99"/>
      <c r="V51" s="99"/>
      <c r="W51" s="99"/>
      <c r="X51" s="99"/>
      <c r="Y51" s="99"/>
      <c r="Z51" s="99"/>
      <c r="AA51" s="99"/>
      <c r="AB51" s="99"/>
      <c r="AC51" s="99"/>
      <c r="AD51" s="99"/>
      <c r="AE51" s="99"/>
      <c r="AF51" s="99"/>
      <c r="AG51" s="99"/>
      <c r="AH51" s="99"/>
    </row>
    <row r="52" spans="3:34">
      <c r="E52" s="3" t="s">
        <v>620</v>
      </c>
      <c r="F52" s="3" t="s">
        <v>584</v>
      </c>
      <c r="G52" s="101"/>
      <c r="H52" s="101"/>
      <c r="I52" s="101"/>
      <c r="J52" s="101"/>
      <c r="K52" s="101"/>
      <c r="L52" s="101"/>
      <c r="M52" s="101"/>
      <c r="N52" s="101"/>
      <c r="O52" s="101"/>
      <c r="P52" s="99"/>
      <c r="Q52" s="99"/>
      <c r="R52" s="99"/>
      <c r="S52" s="99"/>
      <c r="T52" s="99"/>
      <c r="U52" s="99"/>
      <c r="V52" s="99"/>
      <c r="W52" s="99"/>
      <c r="X52" s="99"/>
      <c r="Y52" s="99"/>
      <c r="Z52" s="99"/>
      <c r="AA52" s="99"/>
      <c r="AB52" s="99"/>
      <c r="AC52" s="99"/>
      <c r="AD52" s="99"/>
      <c r="AE52" s="99"/>
      <c r="AF52" s="99"/>
      <c r="AG52" s="99"/>
      <c r="AH52" s="99"/>
    </row>
    <row r="53" spans="3:34">
      <c r="E53" s="3" t="s">
        <v>621</v>
      </c>
      <c r="F53" s="3" t="s">
        <v>584</v>
      </c>
      <c r="G53" s="101"/>
      <c r="H53" s="101"/>
      <c r="I53" s="101"/>
      <c r="J53" s="101"/>
      <c r="K53" s="101"/>
      <c r="L53" s="101"/>
      <c r="M53" s="101"/>
      <c r="N53" s="101"/>
      <c r="O53" s="101"/>
      <c r="P53" s="99"/>
      <c r="Q53" s="99"/>
      <c r="R53" s="99"/>
      <c r="S53" s="99"/>
      <c r="T53" s="99"/>
      <c r="U53" s="99"/>
      <c r="V53" s="99"/>
      <c r="W53" s="99"/>
      <c r="X53" s="99"/>
      <c r="Y53" s="99"/>
      <c r="Z53" s="99"/>
      <c r="AA53" s="99"/>
      <c r="AB53" s="99"/>
      <c r="AC53" s="99"/>
      <c r="AD53" s="99"/>
      <c r="AE53" s="99"/>
      <c r="AF53" s="99"/>
      <c r="AG53" s="99"/>
      <c r="AH53" s="99"/>
    </row>
    <row r="54" spans="3:34">
      <c r="E54" s="3" t="s">
        <v>622</v>
      </c>
      <c r="F54" s="3" t="s">
        <v>584</v>
      </c>
      <c r="G54" s="101"/>
      <c r="H54" s="101"/>
      <c r="I54" s="101"/>
      <c r="J54" s="101"/>
      <c r="K54" s="101"/>
      <c r="L54" s="101"/>
      <c r="M54" s="101"/>
      <c r="N54" s="101"/>
      <c r="O54" s="101"/>
      <c r="P54" s="99"/>
      <c r="Q54" s="99"/>
      <c r="R54" s="99"/>
      <c r="S54" s="99"/>
      <c r="T54" s="99"/>
      <c r="U54" s="99"/>
      <c r="V54" s="99"/>
      <c r="W54" s="99"/>
      <c r="X54" s="99"/>
      <c r="Y54" s="99"/>
      <c r="Z54" s="99"/>
      <c r="AA54" s="99"/>
      <c r="AB54" s="99"/>
      <c r="AC54" s="99"/>
      <c r="AD54" s="99"/>
      <c r="AE54" s="99"/>
      <c r="AF54" s="99"/>
      <c r="AG54" s="99"/>
      <c r="AH54" s="99"/>
    </row>
    <row r="55" spans="3:34">
      <c r="E55" s="3" t="s">
        <v>623</v>
      </c>
      <c r="F55" s="3" t="s">
        <v>584</v>
      </c>
      <c r="G55" s="101"/>
      <c r="H55" s="101"/>
      <c r="I55" s="101"/>
      <c r="J55" s="101"/>
      <c r="K55" s="101"/>
      <c r="L55" s="101"/>
      <c r="M55" s="101"/>
      <c r="N55" s="101"/>
      <c r="O55" s="101"/>
      <c r="P55" s="99"/>
      <c r="Q55" s="99"/>
      <c r="R55" s="99"/>
      <c r="S55" s="99"/>
      <c r="T55" s="99"/>
      <c r="U55" s="99"/>
      <c r="V55" s="99"/>
      <c r="W55" s="99"/>
      <c r="X55" s="99"/>
      <c r="Y55" s="99"/>
      <c r="Z55" s="99"/>
      <c r="AA55" s="99"/>
      <c r="AB55" s="99"/>
      <c r="AC55" s="99"/>
      <c r="AD55" s="99"/>
      <c r="AE55" s="99"/>
      <c r="AF55" s="99"/>
      <c r="AG55" s="99"/>
      <c r="AH55" s="99"/>
    </row>
    <row r="56" spans="3:34">
      <c r="E56" s="3" t="s">
        <v>624</v>
      </c>
      <c r="F56" s="3" t="s">
        <v>584</v>
      </c>
      <c r="G56" s="101"/>
      <c r="H56" s="101"/>
      <c r="I56" s="101"/>
      <c r="J56" s="101"/>
      <c r="K56" s="101"/>
      <c r="L56" s="101"/>
      <c r="M56" s="101"/>
      <c r="N56" s="101"/>
      <c r="O56" s="101"/>
      <c r="P56" s="99"/>
      <c r="Q56" s="99"/>
      <c r="R56" s="99"/>
      <c r="S56" s="99"/>
      <c r="T56" s="99"/>
      <c r="U56" s="99"/>
      <c r="V56" s="99"/>
      <c r="W56" s="99"/>
      <c r="X56" s="99"/>
      <c r="Y56" s="99"/>
      <c r="Z56" s="99"/>
      <c r="AA56" s="99"/>
      <c r="AB56" s="99"/>
      <c r="AC56" s="99"/>
      <c r="AD56" s="99"/>
      <c r="AE56" s="99"/>
      <c r="AF56" s="99"/>
      <c r="AG56" s="99"/>
      <c r="AH56" s="99"/>
    </row>
    <row r="57" spans="3:34">
      <c r="E57" s="3" t="s">
        <v>625</v>
      </c>
      <c r="F57" s="3" t="s">
        <v>584</v>
      </c>
      <c r="G57" s="101"/>
      <c r="H57" s="101"/>
      <c r="I57" s="101"/>
      <c r="J57" s="101"/>
      <c r="K57" s="101"/>
      <c r="L57" s="101"/>
      <c r="M57" s="101"/>
      <c r="N57" s="101"/>
      <c r="O57" s="101"/>
      <c r="P57" s="99"/>
      <c r="Q57" s="99"/>
      <c r="R57" s="99"/>
      <c r="S57" s="99"/>
      <c r="T57" s="99"/>
      <c r="U57" s="99"/>
      <c r="V57" s="99"/>
      <c r="W57" s="99"/>
      <c r="X57" s="99"/>
      <c r="Y57" s="99"/>
      <c r="Z57" s="99"/>
      <c r="AA57" s="99"/>
      <c r="AB57" s="99"/>
      <c r="AC57" s="99"/>
      <c r="AD57" s="99"/>
      <c r="AE57" s="99"/>
      <c r="AF57" s="99"/>
      <c r="AG57" s="99"/>
      <c r="AH57" s="99"/>
    </row>
    <row r="58" spans="3:34">
      <c r="E58" s="3" t="s">
        <v>626</v>
      </c>
      <c r="F58" s="3" t="s">
        <v>584</v>
      </c>
      <c r="G58" s="101"/>
      <c r="H58" s="101"/>
      <c r="I58" s="101"/>
      <c r="J58" s="101"/>
      <c r="K58" s="101"/>
      <c r="L58" s="101"/>
      <c r="M58" s="101"/>
      <c r="N58" s="101"/>
      <c r="O58" s="101"/>
      <c r="P58" s="99"/>
      <c r="Q58" s="99"/>
      <c r="R58" s="99"/>
      <c r="S58" s="99"/>
      <c r="T58" s="99"/>
      <c r="U58" s="99"/>
      <c r="V58" s="99"/>
      <c r="W58" s="99"/>
      <c r="X58" s="99"/>
      <c r="Y58" s="99"/>
      <c r="Z58" s="99"/>
      <c r="AA58" s="99"/>
      <c r="AB58" s="99"/>
      <c r="AC58" s="99"/>
      <c r="AD58" s="99"/>
      <c r="AE58" s="99"/>
      <c r="AF58" s="99"/>
      <c r="AG58" s="99"/>
      <c r="AH58" s="99"/>
    </row>
    <row r="59" spans="3:34">
      <c r="E59" s="3" t="s">
        <v>627</v>
      </c>
      <c r="F59" s="3" t="s">
        <v>584</v>
      </c>
      <c r="G59" s="101"/>
      <c r="H59" s="101"/>
      <c r="I59" s="101"/>
      <c r="J59" s="101"/>
      <c r="K59" s="101"/>
      <c r="L59" s="101"/>
      <c r="M59" s="101"/>
      <c r="N59" s="101"/>
      <c r="O59" s="101"/>
      <c r="P59" s="99"/>
      <c r="Q59" s="99"/>
      <c r="R59" s="99"/>
      <c r="S59" s="99"/>
      <c r="T59" s="99"/>
      <c r="U59" s="99"/>
      <c r="V59" s="99"/>
      <c r="W59" s="99"/>
      <c r="X59" s="99"/>
      <c r="Y59" s="99"/>
      <c r="Z59" s="99"/>
      <c r="AA59" s="99"/>
      <c r="AB59" s="99"/>
      <c r="AC59" s="99"/>
      <c r="AD59" s="99"/>
      <c r="AE59" s="99"/>
      <c r="AF59" s="99"/>
      <c r="AG59" s="99"/>
      <c r="AH59" s="99"/>
    </row>
    <row r="60" spans="3:34">
      <c r="C60" s="3" t="s">
        <v>86</v>
      </c>
      <c r="D60" s="3" t="s">
        <v>94</v>
      </c>
      <c r="E60" s="3" t="s">
        <v>95</v>
      </c>
      <c r="F60" s="3" t="s">
        <v>628</v>
      </c>
      <c r="G60" s="101">
        <v>2.7846988128389271E-2</v>
      </c>
      <c r="H60" s="101">
        <v>2.0274561532072889E-2</v>
      </c>
      <c r="I60" s="101">
        <v>2.2473007963261519E-2</v>
      </c>
      <c r="J60" s="101">
        <v>2.5404269871513018E-2</v>
      </c>
      <c r="K60" s="101">
        <v>2.6137085348575895E-2</v>
      </c>
      <c r="L60" s="101">
        <v>4.4946015926523038E-2</v>
      </c>
      <c r="M60" s="101">
        <v>3.39537837705799E-2</v>
      </c>
      <c r="N60" s="101">
        <v>3.6885045678831406E-2</v>
      </c>
      <c r="O60" s="101">
        <v>2.8091259954076898E-2</v>
      </c>
      <c r="P60" s="99"/>
      <c r="Q60" s="99"/>
      <c r="R60" s="99"/>
      <c r="S60" s="99"/>
      <c r="T60" s="99"/>
      <c r="U60" s="99"/>
      <c r="V60" s="99"/>
      <c r="W60" s="99"/>
      <c r="X60" s="99"/>
      <c r="Y60" s="99"/>
      <c r="Z60" s="99"/>
      <c r="AA60" s="99"/>
      <c r="AB60" s="99"/>
      <c r="AC60" s="99"/>
      <c r="AD60" s="99"/>
      <c r="AE60" s="99"/>
      <c r="AF60" s="99"/>
      <c r="AG60" s="99"/>
      <c r="AH60" s="99"/>
    </row>
    <row r="61" spans="3:34">
      <c r="C61" s="3" t="s">
        <v>86</v>
      </c>
      <c r="D61" s="3" t="s">
        <v>96</v>
      </c>
      <c r="E61" s="3" t="s">
        <v>97</v>
      </c>
      <c r="F61" s="3" t="s">
        <v>628</v>
      </c>
      <c r="G61" s="101">
        <v>2.7164685908319185E-2</v>
      </c>
      <c r="H61" s="101">
        <v>2.4900962082625919E-2</v>
      </c>
      <c r="I61" s="101">
        <v>2.6032823995472552E-2</v>
      </c>
      <c r="J61" s="101">
        <v>3.1975099037917377E-2</v>
      </c>
      <c r="K61" s="101">
        <v>3.3672891907187322E-2</v>
      </c>
      <c r="L61" s="101">
        <v>3.1692133559705717E-2</v>
      </c>
      <c r="M61" s="101">
        <v>2.9711375212224108E-2</v>
      </c>
      <c r="N61" s="101">
        <v>2.9994340690435765E-2</v>
      </c>
      <c r="O61" s="101">
        <v>3.6502546689303902E-2</v>
      </c>
      <c r="P61" s="99"/>
      <c r="Q61" s="99"/>
      <c r="R61" s="99"/>
      <c r="S61" s="99"/>
      <c r="T61" s="99"/>
      <c r="U61" s="99"/>
      <c r="V61" s="99"/>
      <c r="W61" s="99"/>
      <c r="X61" s="99"/>
      <c r="Y61" s="99"/>
      <c r="Z61" s="99"/>
      <c r="AA61" s="99"/>
      <c r="AB61" s="99"/>
      <c r="AC61" s="99"/>
      <c r="AD61" s="99"/>
      <c r="AE61" s="99"/>
      <c r="AF61" s="99"/>
      <c r="AG61" s="99"/>
      <c r="AH61" s="99"/>
    </row>
    <row r="62" spans="3:34">
      <c r="C62" s="3" t="s">
        <v>86</v>
      </c>
      <c r="D62" s="3" t="s">
        <v>98</v>
      </c>
      <c r="E62" s="3" t="s">
        <v>99</v>
      </c>
      <c r="F62" s="3" t="s">
        <v>628</v>
      </c>
      <c r="G62" s="101">
        <v>2.706621556307395E-2</v>
      </c>
      <c r="H62" s="101">
        <v>2.7549540840985983E-2</v>
      </c>
      <c r="I62" s="101">
        <v>3.0932817786370227E-2</v>
      </c>
      <c r="J62" s="101">
        <v>3.5766070565490575E-2</v>
      </c>
      <c r="K62" s="101">
        <v>3.4799420009666508E-2</v>
      </c>
      <c r="L62" s="101">
        <v>3.7216046399226682E-2</v>
      </c>
      <c r="M62" s="101">
        <v>3.5766070565490575E-2</v>
      </c>
      <c r="N62" s="101">
        <v>3.7216046399226682E-2</v>
      </c>
      <c r="O62" s="101">
        <v>4.4949250845819237E-2</v>
      </c>
      <c r="P62" s="99"/>
      <c r="Q62" s="99"/>
      <c r="R62" s="99"/>
      <c r="S62" s="99"/>
      <c r="T62" s="99"/>
      <c r="U62" s="99"/>
      <c r="V62" s="99"/>
      <c r="W62" s="99"/>
      <c r="X62" s="99"/>
      <c r="Y62" s="99"/>
      <c r="Z62" s="99"/>
      <c r="AA62" s="99"/>
      <c r="AB62" s="99"/>
      <c r="AC62" s="99"/>
      <c r="AD62" s="99"/>
      <c r="AE62" s="99"/>
      <c r="AF62" s="99"/>
      <c r="AG62" s="99"/>
      <c r="AH62" s="99"/>
    </row>
    <row r="63" spans="3:34">
      <c r="C63" s="3" t="s">
        <v>86</v>
      </c>
      <c r="D63" s="3" t="s">
        <v>100</v>
      </c>
      <c r="E63" s="3" t="s">
        <v>101</v>
      </c>
      <c r="F63" s="3" t="s">
        <v>628</v>
      </c>
      <c r="G63" s="101">
        <v>2.1913944891192499E-2</v>
      </c>
      <c r="H63" s="101">
        <v>3.7730096421357523E-2</v>
      </c>
      <c r="I63" s="101">
        <v>3.0107854720073175E-2</v>
      </c>
      <c r="J63" s="101">
        <v>4.1160105186935476E-2</v>
      </c>
      <c r="K63" s="101">
        <v>4.1350661229467588E-2</v>
      </c>
      <c r="L63" s="101">
        <v>2.8583406379816306E-2</v>
      </c>
      <c r="M63" s="101">
        <v>4.230344144212813E-2</v>
      </c>
      <c r="N63" s="101">
        <v>4.0778993101871261E-2</v>
      </c>
      <c r="O63" s="101">
        <v>3.5633979953504327E-2</v>
      </c>
      <c r="P63" s="99"/>
      <c r="Q63" s="99"/>
      <c r="R63" s="99"/>
      <c r="S63" s="99"/>
      <c r="T63" s="99"/>
      <c r="U63" s="99"/>
      <c r="V63" s="99"/>
      <c r="W63" s="99"/>
      <c r="X63" s="99"/>
      <c r="Y63" s="99"/>
      <c r="Z63" s="99"/>
      <c r="AA63" s="99"/>
      <c r="AB63" s="99"/>
      <c r="AC63" s="99"/>
      <c r="AD63" s="99"/>
      <c r="AE63" s="99"/>
      <c r="AF63" s="99"/>
      <c r="AG63" s="99"/>
      <c r="AH63" s="99"/>
    </row>
    <row r="64" spans="3:34">
      <c r="C64" s="3" t="s">
        <v>86</v>
      </c>
      <c r="D64" s="3" t="s">
        <v>102</v>
      </c>
      <c r="E64" s="3" t="s">
        <v>103</v>
      </c>
      <c r="F64" s="3" t="s">
        <v>628</v>
      </c>
      <c r="G64" s="101">
        <v>3.8891245934097013E-2</v>
      </c>
      <c r="H64" s="101">
        <v>3.9421581105925613E-2</v>
      </c>
      <c r="I64" s="101">
        <v>3.7300240418611227E-2</v>
      </c>
      <c r="J64" s="101">
        <v>4.1189365012020931E-2</v>
      </c>
      <c r="K64" s="101">
        <v>4.8967614198840333E-2</v>
      </c>
      <c r="L64" s="101">
        <v>4.4724932824211569E-2</v>
      </c>
      <c r="M64" s="101">
        <v>4.384104087116391E-2</v>
      </c>
      <c r="N64" s="101">
        <v>4.6315938339697355E-2</v>
      </c>
      <c r="O64" s="101">
        <v>5.6688086269296105E-2</v>
      </c>
      <c r="P64" s="99"/>
      <c r="Q64" s="99"/>
      <c r="R64" s="99"/>
      <c r="S64" s="99"/>
      <c r="T64" s="99"/>
      <c r="U64" s="99"/>
      <c r="V64" s="99"/>
      <c r="W64" s="99"/>
      <c r="X64" s="99"/>
      <c r="Y64" s="99"/>
      <c r="Z64" s="99"/>
      <c r="AA64" s="99"/>
      <c r="AB64" s="99"/>
      <c r="AC64" s="99"/>
      <c r="AD64" s="99"/>
      <c r="AE64" s="99"/>
      <c r="AF64" s="99"/>
      <c r="AG64" s="99"/>
      <c r="AH64" s="99"/>
    </row>
    <row r="65" spans="3:34">
      <c r="C65" s="3" t="s">
        <v>86</v>
      </c>
      <c r="D65" s="3" t="s">
        <v>104</v>
      </c>
      <c r="E65" s="3" t="s">
        <v>105</v>
      </c>
      <c r="F65" s="3" t="s">
        <v>628</v>
      </c>
      <c r="G65" s="101">
        <v>2.1661751245804942E-2</v>
      </c>
      <c r="H65" s="101">
        <v>2.6034780840028474E-2</v>
      </c>
      <c r="I65" s="101">
        <v>2.4509305400183055E-2</v>
      </c>
      <c r="J65" s="101">
        <v>3.396725312722465E-2</v>
      </c>
      <c r="K65" s="101">
        <v>2.8978139298423997E-2</v>
      </c>
      <c r="L65" s="101">
        <v>3.3655312658871381E-2</v>
      </c>
      <c r="M65" s="101">
        <v>3.2638535841382814E-2</v>
      </c>
      <c r="N65" s="101">
        <v>3.7315709201830201E-2</v>
      </c>
      <c r="O65" s="101">
        <v>3.5587188612099648E-2</v>
      </c>
      <c r="P65" s="99"/>
      <c r="Q65" s="99"/>
      <c r="R65" s="99"/>
      <c r="S65" s="99"/>
      <c r="T65" s="99"/>
      <c r="U65" s="99"/>
      <c r="V65" s="99"/>
      <c r="W65" s="99"/>
      <c r="X65" s="99"/>
      <c r="Y65" s="99"/>
      <c r="Z65" s="99"/>
      <c r="AA65" s="99"/>
      <c r="AB65" s="99"/>
      <c r="AC65" s="99"/>
      <c r="AD65" s="99"/>
      <c r="AE65" s="99"/>
      <c r="AF65" s="99"/>
      <c r="AG65" s="99"/>
      <c r="AH65" s="99"/>
    </row>
    <row r="66" spans="3:34">
      <c r="C66" s="3" t="s">
        <v>86</v>
      </c>
      <c r="D66" s="3" t="s">
        <v>106</v>
      </c>
      <c r="E66" s="3" t="s">
        <v>107</v>
      </c>
      <c r="F66" s="3" t="s">
        <v>628</v>
      </c>
      <c r="G66" s="101">
        <v>3.0653950953678476E-2</v>
      </c>
      <c r="H66" s="101">
        <v>2.9680809653561697E-2</v>
      </c>
      <c r="I66" s="101">
        <v>3.5033086804203972E-2</v>
      </c>
      <c r="J66" s="101">
        <v>3.2113662903853639E-2</v>
      </c>
      <c r="K66" s="101">
        <v>3.551965745426236E-2</v>
      </c>
      <c r="L66" s="101">
        <v>3.5033086804203972E-2</v>
      </c>
      <c r="M66" s="101">
        <v>3.3086804203970414E-2</v>
      </c>
      <c r="N66" s="101">
        <v>3.3086804203970414E-2</v>
      </c>
      <c r="O66" s="101">
        <v>5.7766990291262137E-2</v>
      </c>
      <c r="P66" s="99"/>
      <c r="Q66" s="99"/>
      <c r="R66" s="99"/>
      <c r="S66" s="99"/>
      <c r="T66" s="99"/>
      <c r="U66" s="99"/>
      <c r="V66" s="99"/>
      <c r="W66" s="99"/>
      <c r="X66" s="99"/>
      <c r="Y66" s="99"/>
      <c r="Z66" s="99"/>
      <c r="AA66" s="99"/>
      <c r="AB66" s="99"/>
      <c r="AC66" s="99"/>
      <c r="AD66" s="99"/>
      <c r="AE66" s="99"/>
      <c r="AF66" s="99"/>
      <c r="AG66" s="99"/>
      <c r="AH66" s="99"/>
    </row>
    <row r="67" spans="3:34">
      <c r="C67" s="3" t="s">
        <v>86</v>
      </c>
      <c r="D67" s="3" t="s">
        <v>108</v>
      </c>
      <c r="E67" s="3" t="s">
        <v>109</v>
      </c>
      <c r="F67" s="3" t="s">
        <v>628</v>
      </c>
      <c r="G67" s="101">
        <v>3.0696696289261242E-2</v>
      </c>
      <c r="H67" s="101">
        <v>2.5100061054202566E-2</v>
      </c>
      <c r="I67" s="101">
        <v>3.3071026388983106E-2</v>
      </c>
      <c r="J67" s="101">
        <v>2.79831761752934E-2</v>
      </c>
      <c r="K67" s="101">
        <v>3.2901431381860115E-2</v>
      </c>
      <c r="L67" s="101">
        <v>3.0018316260769284E-2</v>
      </c>
      <c r="M67" s="101">
        <v>2.8831151210908353E-2</v>
      </c>
      <c r="N67" s="101">
        <v>3.0187911267892272E-2</v>
      </c>
      <c r="O67" s="101">
        <v>3.8477184893891112E-2</v>
      </c>
      <c r="P67" s="99"/>
      <c r="Q67" s="99"/>
      <c r="R67" s="99"/>
      <c r="S67" s="99"/>
      <c r="T67" s="99"/>
      <c r="U67" s="99"/>
      <c r="V67" s="99"/>
      <c r="W67" s="99"/>
      <c r="X67" s="99"/>
      <c r="Y67" s="99"/>
      <c r="Z67" s="99"/>
      <c r="AA67" s="99"/>
      <c r="AB67" s="99"/>
      <c r="AC67" s="99"/>
      <c r="AD67" s="99"/>
      <c r="AE67" s="99"/>
      <c r="AF67" s="99"/>
      <c r="AG67" s="99"/>
      <c r="AH67" s="99"/>
    </row>
    <row r="68" spans="3:34">
      <c r="C68" s="3" t="s">
        <v>86</v>
      </c>
      <c r="D68" s="3" t="s">
        <v>110</v>
      </c>
      <c r="E68" s="3" t="s">
        <v>111</v>
      </c>
      <c r="F68" s="3" t="s">
        <v>628</v>
      </c>
      <c r="G68" s="101">
        <v>4.6209704037847951E-2</v>
      </c>
      <c r="H68" s="101">
        <v>4.0846077676312029E-2</v>
      </c>
      <c r="I68" s="101">
        <v>3.6720211244361319E-2</v>
      </c>
      <c r="J68" s="101">
        <v>4.1396193200572119E-2</v>
      </c>
      <c r="K68" s="101">
        <v>4.8685223897018376E-2</v>
      </c>
      <c r="L68" s="101">
        <v>4.7997579491693254E-2</v>
      </c>
      <c r="M68" s="101">
        <v>4.9510397183408515E-2</v>
      </c>
      <c r="N68" s="101">
        <v>4.88227527780834E-2</v>
      </c>
      <c r="O68" s="101">
        <v>6.0805640577175336E-2</v>
      </c>
      <c r="P68" s="99"/>
      <c r="Q68" s="99"/>
      <c r="R68" s="99"/>
      <c r="S68" s="99"/>
      <c r="T68" s="99"/>
      <c r="U68" s="99"/>
      <c r="V68" s="99"/>
      <c r="W68" s="99"/>
      <c r="X68" s="99"/>
      <c r="Y68" s="99"/>
      <c r="Z68" s="99"/>
      <c r="AA68" s="99"/>
      <c r="AB68" s="99"/>
      <c r="AC68" s="99"/>
      <c r="AD68" s="99"/>
      <c r="AE68" s="99"/>
      <c r="AF68" s="99"/>
      <c r="AG68" s="99"/>
      <c r="AH68" s="99"/>
    </row>
    <row r="69" spans="3:34">
      <c r="C69" s="3" t="s">
        <v>86</v>
      </c>
      <c r="D69" s="3" t="s">
        <v>112</v>
      </c>
      <c r="E69" s="3" t="s">
        <v>113</v>
      </c>
      <c r="F69" s="3" t="s">
        <v>628</v>
      </c>
      <c r="G69" s="101">
        <v>3.1779250474750997E-2</v>
      </c>
      <c r="H69" s="101">
        <v>2.7709956206642638E-2</v>
      </c>
      <c r="I69" s="101">
        <v>3.4879665155214512E-2</v>
      </c>
      <c r="J69" s="101">
        <v>3.3717009650040694E-2</v>
      </c>
      <c r="K69" s="101">
        <v>3.1779250474750997E-2</v>
      </c>
      <c r="L69" s="101">
        <v>3.2748130062395846E-2</v>
      </c>
      <c r="M69" s="101">
        <v>3.2748130062395846E-2</v>
      </c>
      <c r="N69" s="101">
        <v>3.778630391814905E-2</v>
      </c>
      <c r="O69" s="101">
        <v>3.6332179930795849E-2</v>
      </c>
      <c r="P69" s="99"/>
      <c r="Q69" s="99"/>
      <c r="R69" s="99"/>
      <c r="S69" s="99"/>
      <c r="T69" s="99"/>
      <c r="U69" s="99"/>
      <c r="V69" s="99"/>
      <c r="W69" s="99"/>
      <c r="X69" s="99"/>
      <c r="Y69" s="99"/>
      <c r="Z69" s="99"/>
      <c r="AA69" s="99"/>
      <c r="AB69" s="99"/>
      <c r="AC69" s="99"/>
      <c r="AD69" s="99"/>
      <c r="AE69" s="99"/>
      <c r="AF69" s="99"/>
      <c r="AG69" s="99"/>
      <c r="AH69" s="99"/>
    </row>
    <row r="70" spans="3:34">
      <c r="C70" s="3" t="s">
        <v>86</v>
      </c>
      <c r="D70" s="3" t="s">
        <v>114</v>
      </c>
      <c r="E70" s="3" t="s">
        <v>115</v>
      </c>
      <c r="F70" s="3" t="s">
        <v>628</v>
      </c>
      <c r="G70" s="101">
        <v>3.2047055099833834E-2</v>
      </c>
      <c r="H70" s="101">
        <v>3.3233983066494339E-2</v>
      </c>
      <c r="I70" s="101">
        <v>2.9277556510959302E-2</v>
      </c>
      <c r="J70" s="101">
        <v>3.5344077229446366E-2</v>
      </c>
      <c r="K70" s="101">
        <v>3.1651412444280325E-2</v>
      </c>
      <c r="L70" s="101">
        <v>3.9432384670165903E-2</v>
      </c>
      <c r="M70" s="101">
        <v>3.8641099359058899E-2</v>
      </c>
      <c r="N70" s="101">
        <v>3.7322290507213883E-2</v>
      </c>
      <c r="O70" s="101">
        <v>4.5015486377237651E-2</v>
      </c>
      <c r="P70" s="99"/>
      <c r="Q70" s="99"/>
      <c r="R70" s="99"/>
      <c r="S70" s="99"/>
      <c r="T70" s="99"/>
      <c r="U70" s="99"/>
      <c r="V70" s="99"/>
      <c r="W70" s="99"/>
      <c r="X70" s="99"/>
      <c r="Y70" s="99"/>
      <c r="Z70" s="99"/>
      <c r="AA70" s="99"/>
      <c r="AB70" s="99"/>
      <c r="AC70" s="99"/>
      <c r="AD70" s="99"/>
      <c r="AE70" s="99"/>
      <c r="AF70" s="99"/>
      <c r="AG70" s="99"/>
      <c r="AH70" s="99"/>
    </row>
    <row r="71" spans="3:34">
      <c r="C71" s="3" t="s">
        <v>86</v>
      </c>
      <c r="D71" s="3" t="s">
        <v>116</v>
      </c>
      <c r="E71" s="3" t="s">
        <v>117</v>
      </c>
      <c r="F71" s="3" t="s">
        <v>628</v>
      </c>
      <c r="G71" s="101">
        <v>3.4894679198186493E-2</v>
      </c>
      <c r="H71" s="101">
        <v>3.7059677542599527E-2</v>
      </c>
      <c r="I71" s="101">
        <v>3.5404090573342505E-2</v>
      </c>
      <c r="J71" s="101">
        <v>3.8078500292911543E-2</v>
      </c>
      <c r="K71" s="101">
        <v>3.8078500292911543E-2</v>
      </c>
      <c r="L71" s="101">
        <v>3.8969970199434552E-2</v>
      </c>
      <c r="M71" s="101">
        <v>3.7187030386388528E-2</v>
      </c>
      <c r="N71" s="101">
        <v>3.4894679198186493E-2</v>
      </c>
      <c r="O71" s="101">
        <v>3.2092916634828453E-2</v>
      </c>
      <c r="P71" s="99"/>
      <c r="Q71" s="99"/>
      <c r="R71" s="99"/>
      <c r="S71" s="99"/>
      <c r="T71" s="99"/>
      <c r="U71" s="99"/>
      <c r="V71" s="99"/>
      <c r="W71" s="99"/>
      <c r="X71" s="99"/>
      <c r="Y71" s="99"/>
      <c r="Z71" s="99"/>
      <c r="AA71" s="99"/>
      <c r="AB71" s="99"/>
      <c r="AC71" s="99"/>
      <c r="AD71" s="99"/>
      <c r="AE71" s="99"/>
      <c r="AF71" s="99"/>
      <c r="AG71" s="99"/>
      <c r="AH71" s="99"/>
    </row>
    <row r="72" spans="3:34">
      <c r="C72" s="3" t="s">
        <v>86</v>
      </c>
      <c r="D72" s="3" t="s">
        <v>118</v>
      </c>
      <c r="E72" s="3" t="s">
        <v>119</v>
      </c>
      <c r="F72" s="3" t="s">
        <v>628</v>
      </c>
      <c r="G72" s="101">
        <v>3.4463487332339789E-2</v>
      </c>
      <c r="H72" s="101">
        <v>4.22876304023845E-2</v>
      </c>
      <c r="I72" s="101">
        <v>4.4150521609538002E-2</v>
      </c>
      <c r="J72" s="101">
        <v>3.7257824143070044E-2</v>
      </c>
      <c r="K72" s="101">
        <v>4.5268256333830102E-2</v>
      </c>
      <c r="L72" s="101">
        <v>3.9307004470938899E-2</v>
      </c>
      <c r="M72" s="101">
        <v>3.9120715350223545E-2</v>
      </c>
      <c r="N72" s="101">
        <v>5.290611028315946E-2</v>
      </c>
      <c r="O72" s="101">
        <v>4.2660208643815201E-2</v>
      </c>
      <c r="P72" s="99"/>
      <c r="Q72" s="99"/>
      <c r="R72" s="99"/>
      <c r="S72" s="99"/>
      <c r="T72" s="99"/>
      <c r="U72" s="99"/>
      <c r="V72" s="99"/>
      <c r="W72" s="99"/>
      <c r="X72" s="99"/>
      <c r="Y72" s="99"/>
      <c r="Z72" s="99"/>
      <c r="AA72" s="99"/>
      <c r="AB72" s="99"/>
      <c r="AC72" s="99"/>
      <c r="AD72" s="99"/>
      <c r="AE72" s="99"/>
      <c r="AF72" s="99"/>
      <c r="AG72" s="99"/>
      <c r="AH72" s="99"/>
    </row>
    <row r="73" spans="3:34">
      <c r="C73" s="3" t="s">
        <v>86</v>
      </c>
      <c r="D73" s="3" t="s">
        <v>120</v>
      </c>
      <c r="E73" s="3" t="s">
        <v>121</v>
      </c>
      <c r="F73" s="3" t="s">
        <v>628</v>
      </c>
      <c r="G73" s="101">
        <v>1.4131513274602363E-2</v>
      </c>
      <c r="H73" s="101">
        <v>1.3530172284193752E-2</v>
      </c>
      <c r="I73" s="101">
        <v>1.398117802700021E-2</v>
      </c>
      <c r="J73" s="101">
        <v>1.7288553474247573E-2</v>
      </c>
      <c r="K73" s="101">
        <v>1.8491235455064793E-2</v>
      </c>
      <c r="L73" s="101">
        <v>2.0896599416699239E-2</v>
      </c>
      <c r="M73" s="101">
        <v>2.0595928921494935E-2</v>
      </c>
      <c r="N73" s="101">
        <v>2.044559367389278E-2</v>
      </c>
      <c r="O73" s="101">
        <v>2.4805315854355213E-2</v>
      </c>
      <c r="P73" s="99"/>
      <c r="Q73" s="99"/>
      <c r="R73" s="99"/>
      <c r="S73" s="99"/>
      <c r="T73" s="99"/>
      <c r="U73" s="99"/>
      <c r="V73" s="99"/>
      <c r="W73" s="99"/>
      <c r="X73" s="99"/>
      <c r="Y73" s="99"/>
      <c r="Z73" s="99"/>
      <c r="AA73" s="99"/>
      <c r="AB73" s="99"/>
      <c r="AC73" s="99"/>
      <c r="AD73" s="99"/>
      <c r="AE73" s="99"/>
      <c r="AF73" s="99"/>
      <c r="AG73" s="99"/>
      <c r="AH73" s="99"/>
    </row>
    <row r="74" spans="3:34">
      <c r="C74" s="3" t="s">
        <v>86</v>
      </c>
      <c r="D74" s="3" t="s">
        <v>122</v>
      </c>
      <c r="E74" s="3" t="s">
        <v>123</v>
      </c>
      <c r="F74" s="3" t="s">
        <v>628</v>
      </c>
      <c r="G74" s="101">
        <v>3.6319990023693724E-2</v>
      </c>
      <c r="H74" s="101">
        <v>3.5228831525127818E-2</v>
      </c>
      <c r="I74" s="101">
        <v>1.7146776406035666E-2</v>
      </c>
      <c r="J74" s="101">
        <v>5.3778526000748221E-2</v>
      </c>
      <c r="K74" s="101">
        <v>3.9437585733882029E-2</v>
      </c>
      <c r="L74" s="101">
        <v>4.208754208754209E-2</v>
      </c>
      <c r="M74" s="101">
        <v>4.7699214365881031E-2</v>
      </c>
      <c r="N74" s="101">
        <v>5.7831400423993019E-2</v>
      </c>
      <c r="O74" s="101">
        <v>4.5361017583239807E-2</v>
      </c>
      <c r="P74" s="99"/>
      <c r="Q74" s="99"/>
      <c r="R74" s="99"/>
      <c r="S74" s="99"/>
      <c r="T74" s="99"/>
      <c r="U74" s="99"/>
      <c r="V74" s="99"/>
      <c r="W74" s="99"/>
      <c r="X74" s="99"/>
      <c r="Y74" s="99"/>
      <c r="Z74" s="99"/>
      <c r="AA74" s="99"/>
      <c r="AB74" s="99"/>
      <c r="AC74" s="99"/>
      <c r="AD74" s="99"/>
      <c r="AE74" s="99"/>
      <c r="AF74" s="99"/>
      <c r="AG74" s="99"/>
      <c r="AH74" s="99"/>
    </row>
    <row r="75" spans="3:34">
      <c r="C75" s="3" t="s">
        <v>86</v>
      </c>
      <c r="D75" s="3" t="s">
        <v>124</v>
      </c>
      <c r="E75" s="3" t="s">
        <v>125</v>
      </c>
      <c r="F75" s="3" t="s">
        <v>628</v>
      </c>
      <c r="G75" s="101">
        <v>1.4031149151115476E-2</v>
      </c>
      <c r="H75" s="101">
        <v>1.4381927879893364E-2</v>
      </c>
      <c r="I75" s="101">
        <v>1.420653851550442E-2</v>
      </c>
      <c r="J75" s="101">
        <v>1.7363547074505402E-2</v>
      </c>
      <c r="K75" s="101">
        <v>1.2101866142837099E-2</v>
      </c>
      <c r="L75" s="101">
        <v>2.1397502455451103E-2</v>
      </c>
      <c r="M75" s="101">
        <v>2.5080679107618915E-2</v>
      </c>
      <c r="N75" s="101">
        <v>2.4379121650063139E-2</v>
      </c>
      <c r="O75" s="101">
        <v>2.7711519573453067E-2</v>
      </c>
      <c r="P75" s="99"/>
      <c r="Q75" s="99"/>
      <c r="R75" s="99"/>
      <c r="S75" s="99"/>
      <c r="T75" s="99"/>
      <c r="U75" s="99"/>
      <c r="V75" s="99"/>
      <c r="W75" s="99"/>
      <c r="X75" s="99"/>
      <c r="Y75" s="99"/>
      <c r="Z75" s="99"/>
      <c r="AA75" s="99"/>
      <c r="AB75" s="99"/>
      <c r="AC75" s="99"/>
      <c r="AD75" s="99"/>
      <c r="AE75" s="99"/>
      <c r="AF75" s="99"/>
      <c r="AG75" s="99"/>
      <c r="AH75" s="99"/>
    </row>
    <row r="76" spans="3:34">
      <c r="C76" s="3" t="s">
        <v>86</v>
      </c>
      <c r="D76" s="3" t="s">
        <v>126</v>
      </c>
      <c r="E76" s="3" t="s">
        <v>127</v>
      </c>
      <c r="F76" s="3" t="s">
        <v>628</v>
      </c>
      <c r="G76" s="101">
        <v>2.0014556040756915E-2</v>
      </c>
      <c r="H76" s="101">
        <v>2.8050703541969917E-2</v>
      </c>
      <c r="I76" s="101">
        <v>2.5927947598253277E-2</v>
      </c>
      <c r="J76" s="101">
        <v>4.0180737506065017E-2</v>
      </c>
      <c r="K76" s="101">
        <v>2.9870208636584183E-2</v>
      </c>
      <c r="L76" s="101">
        <v>3.9119359534206699E-2</v>
      </c>
      <c r="M76" s="101">
        <v>4.8975012130033961E-2</v>
      </c>
      <c r="N76" s="101">
        <v>5.064289180009704E-2</v>
      </c>
      <c r="O76" s="101">
        <v>4.7610383309073266E-2</v>
      </c>
      <c r="P76" s="99"/>
      <c r="Q76" s="99"/>
      <c r="R76" s="99"/>
      <c r="S76" s="99"/>
      <c r="T76" s="99"/>
      <c r="U76" s="99"/>
      <c r="V76" s="99"/>
      <c r="W76" s="99"/>
      <c r="X76" s="99"/>
      <c r="Y76" s="99"/>
      <c r="Z76" s="99"/>
      <c r="AA76" s="99"/>
      <c r="AB76" s="99"/>
      <c r="AC76" s="99"/>
      <c r="AD76" s="99"/>
      <c r="AE76" s="99"/>
      <c r="AF76" s="99"/>
      <c r="AG76" s="99"/>
      <c r="AH76" s="99"/>
    </row>
    <row r="77" spans="3:34">
      <c r="C77" s="3" t="s">
        <v>86</v>
      </c>
      <c r="D77" s="3" t="s">
        <v>128</v>
      </c>
      <c r="E77" s="3" t="s">
        <v>129</v>
      </c>
      <c r="F77" s="3" t="s">
        <v>628</v>
      </c>
      <c r="G77" s="101">
        <v>4.9096460103968974E-2</v>
      </c>
      <c r="H77" s="101">
        <v>4.8271309513986303E-2</v>
      </c>
      <c r="I77" s="101">
        <v>4.4695656957394726E-2</v>
      </c>
      <c r="J77" s="101">
        <v>5.1296861677256098E-2</v>
      </c>
      <c r="K77" s="101">
        <v>5.7210440905465246E-2</v>
      </c>
      <c r="L77" s="101">
        <v>4.5933382842368732E-2</v>
      </c>
      <c r="M77" s="101">
        <v>4.8546359710647191E-2</v>
      </c>
      <c r="N77" s="101">
        <v>5.5835189922160793E-2</v>
      </c>
      <c r="O77" s="101">
        <v>6.3399070330335289E-2</v>
      </c>
      <c r="P77" s="99"/>
      <c r="Q77" s="99"/>
      <c r="R77" s="99"/>
      <c r="S77" s="99"/>
      <c r="T77" s="99"/>
      <c r="U77" s="99"/>
      <c r="V77" s="99"/>
      <c r="W77" s="99"/>
      <c r="X77" s="99"/>
      <c r="Y77" s="99"/>
      <c r="Z77" s="99"/>
      <c r="AA77" s="99"/>
      <c r="AB77" s="99"/>
      <c r="AC77" s="99"/>
      <c r="AD77" s="99"/>
      <c r="AE77" s="99"/>
      <c r="AF77" s="99"/>
      <c r="AG77" s="99"/>
      <c r="AH77" s="99"/>
    </row>
    <row r="78" spans="3:34">
      <c r="C78" s="3" t="s">
        <v>86</v>
      </c>
      <c r="D78" s="3" t="s">
        <v>130</v>
      </c>
      <c r="E78" s="3" t="s">
        <v>131</v>
      </c>
      <c r="F78" s="3" t="s">
        <v>628</v>
      </c>
      <c r="G78" s="101">
        <v>1.5395591603770043E-2</v>
      </c>
      <c r="H78" s="101">
        <v>1.5771093838008336E-2</v>
      </c>
      <c r="I78" s="101">
        <v>1.6709849423604071E-2</v>
      </c>
      <c r="J78" s="101">
        <v>2.0464871765987009E-2</v>
      </c>
      <c r="K78" s="101">
        <v>2.2342382937178475E-2</v>
      </c>
      <c r="L78" s="101">
        <v>2.2905636288535917E-2</v>
      </c>
      <c r="M78" s="101">
        <v>2.6472907513799708E-2</v>
      </c>
      <c r="N78" s="101">
        <v>2.9664676504825203E-2</v>
      </c>
      <c r="O78" s="101">
        <v>3.2668694378731551E-2</v>
      </c>
      <c r="P78" s="99"/>
      <c r="Q78" s="99"/>
      <c r="R78" s="99"/>
      <c r="S78" s="99"/>
      <c r="T78" s="99"/>
      <c r="U78" s="99"/>
      <c r="V78" s="99"/>
      <c r="W78" s="99"/>
      <c r="X78" s="99"/>
      <c r="Y78" s="99"/>
      <c r="Z78" s="99"/>
      <c r="AA78" s="99"/>
      <c r="AB78" s="99"/>
      <c r="AC78" s="99"/>
      <c r="AD78" s="99"/>
      <c r="AE78" s="99"/>
      <c r="AF78" s="99"/>
      <c r="AG78" s="99"/>
      <c r="AH78" s="99"/>
    </row>
    <row r="79" spans="3:34">
      <c r="C79" s="3" t="s">
        <v>86</v>
      </c>
      <c r="D79" s="3" t="s">
        <v>132</v>
      </c>
      <c r="E79" s="3" t="s">
        <v>133</v>
      </c>
      <c r="F79" s="3" t="s">
        <v>628</v>
      </c>
      <c r="G79" s="101">
        <v>2.3775848614904407E-2</v>
      </c>
      <c r="H79" s="101">
        <v>3.1701131486539212E-2</v>
      </c>
      <c r="I79" s="101">
        <v>3.3042333203277409E-2</v>
      </c>
      <c r="J79" s="101">
        <v>4.0723761217323448E-2</v>
      </c>
      <c r="K79" s="101">
        <v>4.1943035505267262E-2</v>
      </c>
      <c r="L79" s="101">
        <v>4.1333398361295355E-2</v>
      </c>
      <c r="M79" s="101">
        <v>4.9136753804135777E-2</v>
      </c>
      <c r="N79" s="101">
        <v>4.0967616074912214E-2</v>
      </c>
      <c r="O79" s="101">
        <v>3.9626414358174017E-2</v>
      </c>
      <c r="P79" s="99"/>
      <c r="Q79" s="99"/>
      <c r="R79" s="99"/>
      <c r="S79" s="99"/>
      <c r="T79" s="99"/>
      <c r="U79" s="99"/>
      <c r="V79" s="99"/>
      <c r="W79" s="99"/>
      <c r="X79" s="99"/>
      <c r="Y79" s="99"/>
      <c r="Z79" s="99"/>
      <c r="AA79" s="99"/>
      <c r="AB79" s="99"/>
      <c r="AC79" s="99"/>
      <c r="AD79" s="99"/>
      <c r="AE79" s="99"/>
      <c r="AF79" s="99"/>
      <c r="AG79" s="99"/>
      <c r="AH79" s="99"/>
    </row>
    <row r="80" spans="3:34">
      <c r="C80" s="3" t="s">
        <v>86</v>
      </c>
      <c r="D80" s="3" t="s">
        <v>134</v>
      </c>
      <c r="E80" s="3" t="s">
        <v>135</v>
      </c>
      <c r="F80" s="3" t="s">
        <v>628</v>
      </c>
      <c r="G80" s="101">
        <v>2.5696804894629503E-2</v>
      </c>
      <c r="H80" s="101">
        <v>3.6981645139360982E-2</v>
      </c>
      <c r="I80" s="101">
        <v>3.8341264445955134E-2</v>
      </c>
      <c r="J80" s="101">
        <v>4.8538409245411286E-2</v>
      </c>
      <c r="K80" s="101">
        <v>3.7512568644133347E-2</v>
      </c>
      <c r="L80" s="101">
        <v>4.1379843762085235E-2</v>
      </c>
      <c r="M80" s="101">
        <v>3.9704024544306084E-2</v>
      </c>
      <c r="N80" s="101">
        <v>4.0864207079691649E-2</v>
      </c>
      <c r="O80" s="101">
        <v>3.8341264445955134E-2</v>
      </c>
      <c r="P80" s="99"/>
      <c r="Q80" s="99"/>
      <c r="R80" s="99"/>
      <c r="S80" s="99"/>
      <c r="T80" s="99"/>
      <c r="U80" s="99"/>
      <c r="V80" s="99"/>
      <c r="W80" s="99"/>
      <c r="X80" s="99"/>
      <c r="Y80" s="99"/>
      <c r="Z80" s="99"/>
      <c r="AA80" s="99"/>
      <c r="AB80" s="99"/>
      <c r="AC80" s="99"/>
      <c r="AD80" s="99"/>
      <c r="AE80" s="99"/>
      <c r="AF80" s="99"/>
      <c r="AG80" s="99"/>
      <c r="AH80" s="99"/>
    </row>
    <row r="81" spans="3:34">
      <c r="C81" s="3" t="s">
        <v>86</v>
      </c>
      <c r="D81" s="3" t="s">
        <v>136</v>
      </c>
      <c r="E81" s="3" t="s">
        <v>137</v>
      </c>
      <c r="F81" s="3" t="s">
        <v>628</v>
      </c>
      <c r="G81" s="101">
        <v>3.430204859456884E-2</v>
      </c>
      <c r="H81" s="101">
        <v>3.1125932983960616E-2</v>
      </c>
      <c r="I81" s="101">
        <v>3.1284738764491025E-2</v>
      </c>
      <c r="J81" s="101">
        <v>4.3989201206923935E-2</v>
      </c>
      <c r="K81" s="101">
        <v>3.7001746863585837E-2</v>
      </c>
      <c r="L81" s="101">
        <v>3.049070986183897E-2</v>
      </c>
      <c r="M81" s="101">
        <v>2.5885342226457043E-2</v>
      </c>
      <c r="N81" s="101">
        <v>4.4306812767984753E-2</v>
      </c>
      <c r="O81" s="101">
        <v>4.2242337621089407E-2</v>
      </c>
      <c r="P81" s="99"/>
      <c r="Q81" s="99"/>
      <c r="R81" s="99"/>
      <c r="S81" s="99"/>
      <c r="T81" s="99"/>
      <c r="U81" s="99"/>
      <c r="V81" s="99"/>
      <c r="W81" s="99"/>
      <c r="X81" s="99"/>
      <c r="Y81" s="99"/>
      <c r="Z81" s="99"/>
      <c r="AA81" s="99"/>
      <c r="AB81" s="99"/>
      <c r="AC81" s="99"/>
      <c r="AD81" s="99"/>
      <c r="AE81" s="99"/>
      <c r="AF81" s="99"/>
      <c r="AG81" s="99"/>
      <c r="AH81" s="99"/>
    </row>
    <row r="82" spans="3:34">
      <c r="C82" s="3" t="s">
        <v>86</v>
      </c>
      <c r="D82" s="3" t="s">
        <v>138</v>
      </c>
      <c r="E82" s="3" t="s">
        <v>139</v>
      </c>
      <c r="F82" s="3" t="s">
        <v>628</v>
      </c>
      <c r="G82" s="101">
        <v>3.1505430831258674E-2</v>
      </c>
      <c r="H82" s="101">
        <v>2.3133358302672453E-2</v>
      </c>
      <c r="I82" s="101">
        <v>1.9828592830862104E-2</v>
      </c>
      <c r="J82" s="101">
        <v>2.8751459604750049E-2</v>
      </c>
      <c r="K82" s="101">
        <v>4.8469893586551807E-2</v>
      </c>
      <c r="L82" s="101">
        <v>2.8420983057569016E-2</v>
      </c>
      <c r="M82" s="101">
        <v>3.8886073718301793E-2</v>
      </c>
      <c r="N82" s="101">
        <v>4.2741633435413866E-2</v>
      </c>
      <c r="O82" s="101">
        <v>4.152988609575007E-2</v>
      </c>
      <c r="P82" s="99"/>
      <c r="Q82" s="99"/>
      <c r="R82" s="99"/>
      <c r="S82" s="99"/>
      <c r="T82" s="99"/>
      <c r="U82" s="99"/>
      <c r="V82" s="99"/>
      <c r="W82" s="99"/>
      <c r="X82" s="99"/>
      <c r="Y82" s="99"/>
      <c r="Z82" s="99"/>
      <c r="AA82" s="99"/>
      <c r="AB82" s="99"/>
      <c r="AC82" s="99"/>
      <c r="AD82" s="99"/>
      <c r="AE82" s="99"/>
      <c r="AF82" s="99"/>
      <c r="AG82" s="99"/>
      <c r="AH82" s="99"/>
    </row>
    <row r="83" spans="3:34">
      <c r="C83" s="3" t="s">
        <v>86</v>
      </c>
      <c r="D83" s="3" t="s">
        <v>140</v>
      </c>
      <c r="E83" s="3" t="s">
        <v>141</v>
      </c>
      <c r="F83" s="3" t="s">
        <v>628</v>
      </c>
      <c r="G83" s="101">
        <v>3.9662361435980883E-2</v>
      </c>
      <c r="H83" s="101">
        <v>3.0001016983626564E-2</v>
      </c>
      <c r="I83" s="101">
        <v>4.601850910200346E-2</v>
      </c>
      <c r="J83" s="101">
        <v>5.4408624021153262E-2</v>
      </c>
      <c r="K83" s="101">
        <v>6.6361556064073221E-2</v>
      </c>
      <c r="L83" s="101">
        <v>6.3052984846943966E-2</v>
      </c>
      <c r="M83" s="101">
        <v>4.8052476355130685E-2</v>
      </c>
      <c r="N83" s="101">
        <v>5.1357673141462425E-2</v>
      </c>
      <c r="O83" s="101">
        <v>4.9323705888335199E-2</v>
      </c>
      <c r="P83" s="99"/>
      <c r="Q83" s="99"/>
      <c r="R83" s="99"/>
      <c r="S83" s="99"/>
      <c r="T83" s="99"/>
      <c r="U83" s="99"/>
      <c r="V83" s="99"/>
      <c r="W83" s="99"/>
      <c r="X83" s="99"/>
      <c r="Y83" s="99"/>
      <c r="Z83" s="99"/>
      <c r="AA83" s="99"/>
      <c r="AB83" s="99"/>
      <c r="AC83" s="99"/>
      <c r="AD83" s="99"/>
      <c r="AE83" s="99"/>
      <c r="AF83" s="99"/>
      <c r="AG83" s="99"/>
      <c r="AH83" s="99"/>
    </row>
    <row r="84" spans="3:34">
      <c r="C84" s="3" t="s">
        <v>86</v>
      </c>
      <c r="D84" s="3" t="s">
        <v>142</v>
      </c>
      <c r="E84" s="3" t="s">
        <v>143</v>
      </c>
      <c r="F84" s="3" t="s">
        <v>628</v>
      </c>
      <c r="G84" s="101">
        <v>1.6361545944989828E-2</v>
      </c>
      <c r="H84" s="101">
        <v>1.3929424250464313E-2</v>
      </c>
      <c r="I84" s="101">
        <v>2.896435836207659E-2</v>
      </c>
      <c r="J84" s="101">
        <v>4.2893782612540905E-2</v>
      </c>
      <c r="K84" s="101">
        <v>3.0733174139913329E-2</v>
      </c>
      <c r="L84" s="101">
        <v>3.2280887945520476E-2</v>
      </c>
      <c r="M84" s="101">
        <v>3.7808437251260284E-2</v>
      </c>
      <c r="N84" s="101">
        <v>4.2009374723622532E-2</v>
      </c>
      <c r="O84" s="101">
        <v>4.0903864862474576E-2</v>
      </c>
      <c r="P84" s="99"/>
      <c r="Q84" s="99"/>
      <c r="R84" s="99"/>
      <c r="S84" s="99"/>
      <c r="T84" s="99"/>
      <c r="U84" s="99"/>
      <c r="V84" s="99"/>
      <c r="W84" s="99"/>
      <c r="X84" s="99"/>
      <c r="Y84" s="99"/>
      <c r="Z84" s="99"/>
      <c r="AA84" s="99"/>
      <c r="AB84" s="99"/>
      <c r="AC84" s="99"/>
      <c r="AD84" s="99"/>
      <c r="AE84" s="99"/>
      <c r="AF84" s="99"/>
      <c r="AG84" s="99"/>
      <c r="AH84" s="99"/>
    </row>
    <row r="85" spans="3:34">
      <c r="C85" s="3" t="s">
        <v>86</v>
      </c>
      <c r="D85" s="3" t="s">
        <v>144</v>
      </c>
      <c r="E85" s="3" t="s">
        <v>145</v>
      </c>
      <c r="F85" s="3" t="s">
        <v>628</v>
      </c>
      <c r="G85" s="101">
        <v>3.2276852885502111E-2</v>
      </c>
      <c r="H85" s="101">
        <v>3.7130514973547545E-2</v>
      </c>
      <c r="I85" s="101">
        <v>4.6352472940833861E-2</v>
      </c>
      <c r="J85" s="101">
        <v>4.1498810852788427E-2</v>
      </c>
      <c r="K85" s="101">
        <v>5.7401666343731832E-2</v>
      </c>
      <c r="L85" s="101">
        <v>5.0620034876961831E-2</v>
      </c>
      <c r="M85" s="101">
        <v>4.1658593295872889E-2</v>
      </c>
      <c r="N85" s="101">
        <v>4.2142995543499324E-2</v>
      </c>
      <c r="O85" s="101">
        <v>4.7471420267390041E-2</v>
      </c>
      <c r="P85" s="99"/>
      <c r="Q85" s="99"/>
      <c r="R85" s="99"/>
      <c r="S85" s="99"/>
      <c r="T85" s="99"/>
      <c r="U85" s="99"/>
      <c r="V85" s="99"/>
      <c r="W85" s="99"/>
      <c r="X85" s="99"/>
      <c r="Y85" s="99"/>
      <c r="Z85" s="99"/>
      <c r="AA85" s="99"/>
      <c r="AB85" s="99"/>
      <c r="AC85" s="99"/>
      <c r="AD85" s="99"/>
      <c r="AE85" s="99"/>
      <c r="AF85" s="99"/>
      <c r="AG85" s="99"/>
      <c r="AH85" s="99"/>
    </row>
    <row r="86" spans="3:34">
      <c r="C86" s="3" t="s">
        <v>86</v>
      </c>
      <c r="D86" s="3" t="s">
        <v>146</v>
      </c>
      <c r="E86" s="3" t="s">
        <v>147</v>
      </c>
      <c r="F86" s="3" t="s">
        <v>628</v>
      </c>
      <c r="G86" s="101">
        <v>3.3791632347040065E-2</v>
      </c>
      <c r="H86" s="101">
        <v>2.9356480601491056E-2</v>
      </c>
      <c r="I86" s="101">
        <v>3.8332382943673575E-2</v>
      </c>
      <c r="J86" s="101">
        <v>4.8047477243447594E-2</v>
      </c>
      <c r="K86" s="101">
        <v>5.9135356607320111E-2</v>
      </c>
      <c r="L86" s="101">
        <v>5.3433018648757102E-2</v>
      </c>
      <c r="M86" s="101">
        <v>4.2028342731631078E-2</v>
      </c>
      <c r="N86" s="101">
        <v>4.9631460009715092E-2</v>
      </c>
      <c r="O86" s="101">
        <v>4.3506726646814084E-2</v>
      </c>
      <c r="P86" s="99"/>
      <c r="Q86" s="99"/>
      <c r="R86" s="99"/>
      <c r="S86" s="99"/>
      <c r="T86" s="99"/>
      <c r="U86" s="99"/>
      <c r="V86" s="99"/>
      <c r="W86" s="99"/>
      <c r="X86" s="99"/>
      <c r="Y86" s="99"/>
      <c r="Z86" s="99"/>
      <c r="AA86" s="99"/>
      <c r="AB86" s="99"/>
      <c r="AC86" s="99"/>
      <c r="AD86" s="99"/>
      <c r="AE86" s="99"/>
      <c r="AF86" s="99"/>
      <c r="AG86" s="99"/>
      <c r="AH86" s="99"/>
    </row>
    <row r="87" spans="3:34">
      <c r="C87" s="3" t="s">
        <v>86</v>
      </c>
      <c r="D87" s="3" t="s">
        <v>148</v>
      </c>
      <c r="E87" s="3" t="s">
        <v>149</v>
      </c>
      <c r="F87" s="3" t="s">
        <v>628</v>
      </c>
      <c r="G87" s="101">
        <v>3.6097955411805473E-2</v>
      </c>
      <c r="H87" s="101">
        <v>3.2054984405683259E-2</v>
      </c>
      <c r="I87" s="101">
        <v>3.95633591313388E-2</v>
      </c>
      <c r="J87" s="101">
        <v>5.3136190366177657E-2</v>
      </c>
      <c r="K87" s="101">
        <v>4.6494166570405455E-2</v>
      </c>
      <c r="L87" s="101">
        <v>5.1981055792999886E-2</v>
      </c>
      <c r="M87" s="101">
        <v>5.6312810442416539E-2</v>
      </c>
      <c r="N87" s="101">
        <v>5.8334295945477649E-2</v>
      </c>
      <c r="O87" s="101">
        <v>4.8226868430172112E-2</v>
      </c>
      <c r="P87" s="99"/>
      <c r="Q87" s="99"/>
      <c r="R87" s="99"/>
      <c r="S87" s="99"/>
      <c r="T87" s="99"/>
      <c r="U87" s="99"/>
      <c r="V87" s="99"/>
      <c r="W87" s="99"/>
      <c r="X87" s="99"/>
      <c r="Y87" s="99"/>
      <c r="Z87" s="99"/>
      <c r="AA87" s="99"/>
      <c r="AB87" s="99"/>
      <c r="AC87" s="99"/>
      <c r="AD87" s="99"/>
      <c r="AE87" s="99"/>
      <c r="AF87" s="99"/>
      <c r="AG87" s="99"/>
      <c r="AH87" s="99"/>
    </row>
    <row r="88" spans="3:34">
      <c r="C88" s="3" t="s">
        <v>86</v>
      </c>
      <c r="D88" s="3" t="s">
        <v>150</v>
      </c>
      <c r="E88" s="3" t="s">
        <v>151</v>
      </c>
      <c r="F88" s="3" t="s">
        <v>628</v>
      </c>
      <c r="G88" s="101">
        <v>3.6556603773584904E-2</v>
      </c>
      <c r="H88" s="101">
        <v>3.891509433962264E-2</v>
      </c>
      <c r="I88" s="101">
        <v>3.9897798742138363E-2</v>
      </c>
      <c r="J88" s="101">
        <v>4.6383647798742135E-2</v>
      </c>
      <c r="K88" s="101">
        <v>6.6297909065944849E-2</v>
      </c>
      <c r="L88" s="101">
        <v>4.864461966968734E-2</v>
      </c>
      <c r="M88" s="101">
        <v>4.4133223490643754E-2</v>
      </c>
      <c r="N88" s="101">
        <v>3.9033384331724923E-2</v>
      </c>
      <c r="O88" s="101">
        <v>5.3042046115093971E-2</v>
      </c>
      <c r="P88" s="99"/>
      <c r="Q88" s="99"/>
      <c r="R88" s="99"/>
      <c r="S88" s="99"/>
      <c r="T88" s="99"/>
      <c r="U88" s="99"/>
      <c r="V88" s="99"/>
      <c r="W88" s="99"/>
      <c r="X88" s="99"/>
      <c r="Y88" s="99"/>
      <c r="Z88" s="99"/>
      <c r="AA88" s="99"/>
      <c r="AB88" s="99"/>
      <c r="AC88" s="99"/>
      <c r="AD88" s="99"/>
      <c r="AE88" s="99"/>
      <c r="AF88" s="99"/>
      <c r="AG88" s="99"/>
      <c r="AH88" s="99"/>
    </row>
    <row r="89" spans="3:34">
      <c r="C89" s="3" t="s">
        <v>86</v>
      </c>
      <c r="D89" s="3" t="s">
        <v>152</v>
      </c>
      <c r="E89" s="3" t="s">
        <v>153</v>
      </c>
      <c r="F89" s="3" t="s">
        <v>628</v>
      </c>
      <c r="G89" s="101">
        <v>3.6468330134357005E-2</v>
      </c>
      <c r="H89" s="101">
        <v>3.0710172744721688E-2</v>
      </c>
      <c r="I89" s="101">
        <v>4.7436248971757612E-2</v>
      </c>
      <c r="J89" s="101">
        <v>5.3742802303262956E-2</v>
      </c>
      <c r="K89" s="101">
        <v>5.4291198245132989E-2</v>
      </c>
      <c r="L89" s="101">
        <v>5.7307375925418153E-2</v>
      </c>
      <c r="M89" s="101">
        <v>4.4420071291472442E-2</v>
      </c>
      <c r="N89" s="101">
        <v>4.6887853029887579E-2</v>
      </c>
      <c r="O89" s="101">
        <v>3.7565122018097065E-2</v>
      </c>
      <c r="P89" s="99"/>
      <c r="Q89" s="99"/>
      <c r="R89" s="99"/>
      <c r="S89" s="99"/>
      <c r="T89" s="99"/>
      <c r="U89" s="99"/>
      <c r="V89" s="99"/>
      <c r="W89" s="99"/>
      <c r="X89" s="99"/>
      <c r="Y89" s="99"/>
      <c r="Z89" s="99"/>
      <c r="AA89" s="99"/>
      <c r="AB89" s="99"/>
      <c r="AC89" s="99"/>
      <c r="AD89" s="99"/>
      <c r="AE89" s="99"/>
      <c r="AF89" s="99"/>
      <c r="AG89" s="99"/>
      <c r="AH89" s="99"/>
    </row>
    <row r="90" spans="3:34">
      <c r="C90" s="3" t="s">
        <v>86</v>
      </c>
      <c r="D90" s="3" t="s">
        <v>154</v>
      </c>
      <c r="E90" s="3" t="s">
        <v>155</v>
      </c>
      <c r="F90" s="3" t="s">
        <v>628</v>
      </c>
      <c r="G90" s="101">
        <v>4.2424678219601643E-2</v>
      </c>
      <c r="H90" s="101">
        <v>2.6964837851441721E-2</v>
      </c>
      <c r="I90" s="101">
        <v>4.7458114618537425E-2</v>
      </c>
      <c r="J90" s="101">
        <v>4.4222334076364424E-2</v>
      </c>
      <c r="K90" s="101">
        <v>5.3210613360178328E-2</v>
      </c>
      <c r="L90" s="101">
        <v>4.7458114618537425E-2</v>
      </c>
      <c r="M90" s="101">
        <v>3.667217947796074E-2</v>
      </c>
      <c r="N90" s="101">
        <v>4.1705615876896529E-2</v>
      </c>
      <c r="O90" s="101">
        <v>3.6312648306608186E-2</v>
      </c>
      <c r="P90" s="99"/>
      <c r="Q90" s="99"/>
      <c r="R90" s="99"/>
      <c r="S90" s="99"/>
      <c r="T90" s="99"/>
      <c r="U90" s="99"/>
      <c r="V90" s="99"/>
      <c r="W90" s="99"/>
      <c r="X90" s="99"/>
      <c r="Y90" s="99"/>
      <c r="Z90" s="99"/>
      <c r="AA90" s="99"/>
      <c r="AB90" s="99"/>
      <c r="AC90" s="99"/>
      <c r="AD90" s="99"/>
      <c r="AE90" s="99"/>
      <c r="AF90" s="99"/>
      <c r="AG90" s="99"/>
      <c r="AH90" s="99"/>
    </row>
    <row r="91" spans="3:34">
      <c r="C91" s="3" t="s">
        <v>86</v>
      </c>
      <c r="D91" s="3" t="s">
        <v>156</v>
      </c>
      <c r="E91" s="3" t="s">
        <v>157</v>
      </c>
      <c r="F91" s="3" t="s">
        <v>628</v>
      </c>
      <c r="G91" s="101">
        <v>1.4938113529662825E-2</v>
      </c>
      <c r="H91" s="101">
        <v>1.3718675690506676E-2</v>
      </c>
      <c r="I91" s="101">
        <v>2.1949881104810682E-2</v>
      </c>
      <c r="J91" s="101">
        <v>3.1095664898481801E-2</v>
      </c>
      <c r="K91" s="101">
        <v>5.0852618757612669E-2</v>
      </c>
      <c r="L91" s="101">
        <v>4.3239951278928136E-2</v>
      </c>
      <c r="M91" s="101">
        <v>3.6845310596833131E-2</v>
      </c>
      <c r="N91" s="101">
        <v>3.8367844092570033E-2</v>
      </c>
      <c r="O91" s="101">
        <v>3.9506472983650398E-2</v>
      </c>
      <c r="P91" s="99"/>
      <c r="Q91" s="99"/>
      <c r="R91" s="99"/>
      <c r="S91" s="99"/>
      <c r="T91" s="99"/>
      <c r="U91" s="99"/>
      <c r="V91" s="99"/>
      <c r="W91" s="99"/>
      <c r="X91" s="99"/>
      <c r="Y91" s="99"/>
      <c r="Z91" s="99"/>
      <c r="AA91" s="99"/>
      <c r="AB91" s="99"/>
      <c r="AC91" s="99"/>
      <c r="AD91" s="99"/>
      <c r="AE91" s="99"/>
      <c r="AF91" s="99"/>
      <c r="AG91" s="99"/>
      <c r="AH91" s="99"/>
    </row>
    <row r="92" spans="3:34">
      <c r="C92" s="3" t="s">
        <v>86</v>
      </c>
      <c r="D92" s="3" t="s">
        <v>158</v>
      </c>
      <c r="E92" s="3" t="s">
        <v>159</v>
      </c>
      <c r="F92" s="3" t="s">
        <v>628</v>
      </c>
      <c r="G92" s="101">
        <v>2.3290203327171903E-2</v>
      </c>
      <c r="H92" s="101">
        <v>1.7190388170055453E-2</v>
      </c>
      <c r="I92" s="101">
        <v>3.4380776340110906E-2</v>
      </c>
      <c r="J92" s="101">
        <v>2.2181146025878003E-2</v>
      </c>
      <c r="K92" s="101">
        <v>4.1035120147874304E-2</v>
      </c>
      <c r="L92" s="101">
        <v>2.9390018484288356E-2</v>
      </c>
      <c r="M92" s="101">
        <v>3.3456561922365992E-2</v>
      </c>
      <c r="N92" s="101">
        <v>3.8447319778188542E-2</v>
      </c>
      <c r="O92" s="101">
        <v>3.5859519408502773E-2</v>
      </c>
      <c r="P92" s="99"/>
      <c r="Q92" s="99"/>
      <c r="R92" s="99"/>
      <c r="S92" s="99"/>
      <c r="T92" s="99"/>
      <c r="U92" s="99"/>
      <c r="V92" s="99"/>
      <c r="W92" s="99"/>
      <c r="X92" s="99"/>
      <c r="Y92" s="99"/>
      <c r="Z92" s="99"/>
      <c r="AA92" s="99"/>
      <c r="AB92" s="99"/>
      <c r="AC92" s="99"/>
      <c r="AD92" s="99"/>
      <c r="AE92" s="99"/>
      <c r="AF92" s="99"/>
      <c r="AG92" s="99"/>
      <c r="AH92" s="99"/>
    </row>
    <row r="93" spans="3:34">
      <c r="C93" s="3" t="s">
        <v>86</v>
      </c>
      <c r="D93" s="3" t="s">
        <v>160</v>
      </c>
      <c r="E93" s="3" t="s">
        <v>161</v>
      </c>
      <c r="F93" s="3" t="s">
        <v>628</v>
      </c>
      <c r="G93" s="101">
        <v>2.7790697674418604E-2</v>
      </c>
      <c r="H93" s="101">
        <v>2.6279069767441862E-2</v>
      </c>
      <c r="I93" s="101">
        <v>2.8255813953488373E-2</v>
      </c>
      <c r="J93" s="101">
        <v>2.7267441860465116E-2</v>
      </c>
      <c r="K93" s="101">
        <v>5.058139534883721E-2</v>
      </c>
      <c r="L93" s="101">
        <v>2.2383720930232557E-2</v>
      </c>
      <c r="M93" s="101">
        <v>3.8837209302325579E-2</v>
      </c>
      <c r="N93" s="101">
        <v>3.7093023255813956E-2</v>
      </c>
      <c r="O93" s="101">
        <v>2.9302325581395349E-2</v>
      </c>
      <c r="P93" s="99"/>
      <c r="Q93" s="99"/>
      <c r="R93" s="99"/>
      <c r="S93" s="99"/>
      <c r="T93" s="99"/>
      <c r="U93" s="99"/>
      <c r="V93" s="99"/>
      <c r="W93" s="99"/>
      <c r="X93" s="99"/>
      <c r="Y93" s="99"/>
      <c r="Z93" s="99"/>
      <c r="AA93" s="99"/>
      <c r="AB93" s="99"/>
      <c r="AC93" s="99"/>
      <c r="AD93" s="99"/>
      <c r="AE93" s="99"/>
      <c r="AF93" s="99"/>
      <c r="AG93" s="99"/>
      <c r="AH93" s="99"/>
    </row>
    <row r="94" spans="3:34">
      <c r="C94" s="3" t="s">
        <v>86</v>
      </c>
      <c r="D94" s="3" t="s">
        <v>162</v>
      </c>
      <c r="E94" s="3" t="s">
        <v>163</v>
      </c>
      <c r="F94" s="3" t="s">
        <v>628</v>
      </c>
      <c r="G94" s="101">
        <v>2.3870277389085523E-2</v>
      </c>
      <c r="H94" s="101">
        <v>2.8191620709523416E-2</v>
      </c>
      <c r="I94" s="101">
        <v>3.8480533377232694E-2</v>
      </c>
      <c r="J94" s="101">
        <v>3.6216972590336655E-2</v>
      </c>
      <c r="K94" s="101">
        <v>4.9798337311712897E-2</v>
      </c>
      <c r="L94" s="101">
        <v>3.5599637830274096E-2</v>
      </c>
      <c r="M94" s="101">
        <v>2.98378467363569E-2</v>
      </c>
      <c r="N94" s="101">
        <v>3.6422750843690836E-2</v>
      </c>
      <c r="O94" s="101">
        <v>3.6628529097045025E-2</v>
      </c>
      <c r="P94" s="99"/>
      <c r="Q94" s="99"/>
      <c r="R94" s="99"/>
      <c r="S94" s="99"/>
      <c r="T94" s="99"/>
      <c r="U94" s="99"/>
      <c r="V94" s="99"/>
      <c r="W94" s="99"/>
      <c r="X94" s="99"/>
      <c r="Y94" s="99"/>
      <c r="Z94" s="99"/>
      <c r="AA94" s="99"/>
      <c r="AB94" s="99"/>
      <c r="AC94" s="99"/>
      <c r="AD94" s="99"/>
      <c r="AE94" s="99"/>
      <c r="AF94" s="99"/>
      <c r="AG94" s="99"/>
      <c r="AH94" s="99"/>
    </row>
    <row r="95" spans="3:34">
      <c r="C95" s="3" t="s">
        <v>86</v>
      </c>
      <c r="D95" s="3" t="s">
        <v>164</v>
      </c>
      <c r="E95" s="3" t="s">
        <v>165</v>
      </c>
      <c r="F95" s="3" t="s">
        <v>628</v>
      </c>
      <c r="G95" s="101">
        <v>2.3586141831332879E-2</v>
      </c>
      <c r="H95" s="101">
        <v>2.2275800618481053E-2</v>
      </c>
      <c r="I95" s="101">
        <v>2.908957492531055E-2</v>
      </c>
      <c r="J95" s="101">
        <v>3.0924052623303108E-2</v>
      </c>
      <c r="K95" s="101">
        <v>4.481366947953247E-2</v>
      </c>
      <c r="L95" s="101">
        <v>3.0399916138162376E-2</v>
      </c>
      <c r="M95" s="101">
        <v>2.56826877718958E-2</v>
      </c>
      <c r="N95" s="101">
        <v>3.1448189108443839E-2</v>
      </c>
      <c r="O95" s="101">
        <v>3.0924052623303108E-2</v>
      </c>
      <c r="P95" s="99"/>
      <c r="Q95" s="99"/>
      <c r="R95" s="99"/>
      <c r="S95" s="99"/>
      <c r="T95" s="99"/>
      <c r="U95" s="99"/>
      <c r="V95" s="99"/>
      <c r="W95" s="99"/>
      <c r="X95" s="99"/>
      <c r="Y95" s="99"/>
      <c r="Z95" s="99"/>
      <c r="AA95" s="99"/>
      <c r="AB95" s="99"/>
      <c r="AC95" s="99"/>
      <c r="AD95" s="99"/>
      <c r="AE95" s="99"/>
      <c r="AF95" s="99"/>
      <c r="AG95" s="99"/>
      <c r="AH95" s="99"/>
    </row>
    <row r="96" spans="3:34">
      <c r="C96" s="3" t="s">
        <v>86</v>
      </c>
      <c r="D96" s="3" t="s">
        <v>166</v>
      </c>
      <c r="E96" s="3" t="s">
        <v>167</v>
      </c>
      <c r="F96" s="3" t="s">
        <v>628</v>
      </c>
      <c r="G96" s="101">
        <v>1.0803210096714453E-2</v>
      </c>
      <c r="H96" s="101">
        <v>1.0803210096714453E-2</v>
      </c>
      <c r="I96" s="101">
        <v>1.9034227313258798E-2</v>
      </c>
      <c r="J96" s="101">
        <v>2.4007133548254338E-2</v>
      </c>
      <c r="K96" s="101">
        <v>2.0406063516016187E-2</v>
      </c>
      <c r="L96" s="101">
        <v>1.5947595857054669E-2</v>
      </c>
      <c r="M96" s="101">
        <v>2.7093765004458467E-2</v>
      </c>
      <c r="N96" s="101">
        <v>3.8582893202551614E-2</v>
      </c>
      <c r="O96" s="101">
        <v>3.8411413677206942E-2</v>
      </c>
      <c r="P96" s="99"/>
      <c r="Q96" s="99"/>
      <c r="R96" s="99"/>
      <c r="S96" s="99"/>
      <c r="T96" s="99"/>
      <c r="U96" s="99"/>
      <c r="V96" s="99"/>
      <c r="W96" s="99"/>
      <c r="X96" s="99"/>
      <c r="Y96" s="99"/>
      <c r="Z96" s="99"/>
      <c r="AA96" s="99"/>
      <c r="AB96" s="99"/>
      <c r="AC96" s="99"/>
      <c r="AD96" s="99"/>
      <c r="AE96" s="99"/>
      <c r="AF96" s="99"/>
      <c r="AG96" s="99"/>
      <c r="AH96" s="99"/>
    </row>
    <row r="97" spans="3:34">
      <c r="C97" s="3" t="s">
        <v>86</v>
      </c>
      <c r="D97" s="3" t="s">
        <v>168</v>
      </c>
      <c r="E97" s="3" t="s">
        <v>169</v>
      </c>
      <c r="F97" s="3" t="s">
        <v>628</v>
      </c>
      <c r="G97" s="101">
        <v>4.3272339939894246E-2</v>
      </c>
      <c r="H97" s="101">
        <v>3.7185681135161866E-2</v>
      </c>
      <c r="I97" s="101">
        <v>3.671016091604215E-2</v>
      </c>
      <c r="J97" s="101">
        <v>1.930612089626051E-2</v>
      </c>
      <c r="K97" s="101">
        <v>3.0718606155133717E-2</v>
      </c>
      <c r="L97" s="101">
        <v>3.1194126374253433E-2</v>
      </c>
      <c r="M97" s="101">
        <v>2.80556929280633E-2</v>
      </c>
      <c r="N97" s="101">
        <v>3.2715791075436526E-2</v>
      </c>
      <c r="O97" s="101">
        <v>3.5093392171035111E-2</v>
      </c>
      <c r="P97" s="99"/>
      <c r="Q97" s="99"/>
      <c r="R97" s="99"/>
      <c r="S97" s="99"/>
      <c r="T97" s="99"/>
      <c r="U97" s="99"/>
      <c r="V97" s="99"/>
      <c r="W97" s="99"/>
      <c r="X97" s="99"/>
      <c r="Y97" s="99"/>
      <c r="Z97" s="99"/>
      <c r="AA97" s="99"/>
      <c r="AB97" s="99"/>
      <c r="AC97" s="99"/>
      <c r="AD97" s="99"/>
      <c r="AE97" s="99"/>
      <c r="AF97" s="99"/>
      <c r="AG97" s="99"/>
      <c r="AH97" s="99"/>
    </row>
    <row r="98" spans="3:34">
      <c r="C98" s="3" t="s">
        <v>86</v>
      </c>
      <c r="D98" s="3" t="s">
        <v>170</v>
      </c>
      <c r="E98" s="3" t="s">
        <v>171</v>
      </c>
      <c r="F98" s="3" t="s">
        <v>628</v>
      </c>
      <c r="G98" s="101">
        <v>3.432827136789434E-2</v>
      </c>
      <c r="H98" s="101">
        <v>3.2728224821085707E-2</v>
      </c>
      <c r="I98" s="101">
        <v>3.4182812590911736E-2</v>
      </c>
      <c r="J98" s="101">
        <v>4.5310409030080878E-2</v>
      </c>
      <c r="K98" s="101">
        <v>4.2110315936463603E-2</v>
      </c>
      <c r="L98" s="101">
        <v>4.1383022051550589E-2</v>
      </c>
      <c r="M98" s="101">
        <v>4.865596090068075E-2</v>
      </c>
      <c r="N98" s="101">
        <v>5.6219817303776107E-2</v>
      </c>
      <c r="O98" s="101">
        <v>4.3363010343734694E-2</v>
      </c>
      <c r="P98" s="99"/>
      <c r="Q98" s="99"/>
      <c r="R98" s="99"/>
      <c r="S98" s="99"/>
      <c r="T98" s="99"/>
      <c r="U98" s="99"/>
      <c r="V98" s="99"/>
      <c r="W98" s="99"/>
      <c r="X98" s="99"/>
      <c r="Y98" s="99"/>
      <c r="Z98" s="99"/>
      <c r="AA98" s="99"/>
      <c r="AB98" s="99"/>
      <c r="AC98" s="99"/>
      <c r="AD98" s="99"/>
      <c r="AE98" s="99"/>
      <c r="AF98" s="99"/>
      <c r="AG98" s="99"/>
      <c r="AH98" s="99"/>
    </row>
    <row r="99" spans="3:34">
      <c r="C99" s="3" t="s">
        <v>86</v>
      </c>
      <c r="D99" s="3" t="s">
        <v>172</v>
      </c>
      <c r="E99" s="3" t="s">
        <v>173</v>
      </c>
      <c r="F99" s="3" t="s">
        <v>628</v>
      </c>
      <c r="G99" s="101">
        <v>2.7482941622441245E-2</v>
      </c>
      <c r="H99" s="101">
        <v>3.3548142532221381E-2</v>
      </c>
      <c r="I99" s="101">
        <v>3.2600454890068235E-2</v>
      </c>
      <c r="J99" s="101">
        <v>5.0796057619408641E-2</v>
      </c>
      <c r="K99" s="101">
        <v>5.2691432903714933E-2</v>
      </c>
      <c r="L99" s="101">
        <v>4.9090219863532979E-2</v>
      </c>
      <c r="M99" s="101">
        <v>4.3404094010614104E-2</v>
      </c>
      <c r="N99" s="101">
        <v>3.828658074298711E-2</v>
      </c>
      <c r="O99" s="101">
        <v>4.5670717898392089E-2</v>
      </c>
      <c r="P99" s="99"/>
      <c r="Q99" s="99"/>
      <c r="R99" s="99"/>
      <c r="S99" s="99"/>
      <c r="T99" s="99"/>
      <c r="U99" s="99"/>
      <c r="V99" s="99"/>
      <c r="W99" s="99"/>
      <c r="X99" s="99"/>
      <c r="Y99" s="99"/>
      <c r="Z99" s="99"/>
      <c r="AA99" s="99"/>
      <c r="AB99" s="99"/>
      <c r="AC99" s="99"/>
      <c r="AD99" s="99"/>
      <c r="AE99" s="99"/>
      <c r="AF99" s="99"/>
      <c r="AG99" s="99"/>
      <c r="AH99" s="99"/>
    </row>
    <row r="100" spans="3:34">
      <c r="C100" s="3" t="s">
        <v>86</v>
      </c>
      <c r="D100" s="3" t="s">
        <v>174</v>
      </c>
      <c r="E100" s="3" t="s">
        <v>175</v>
      </c>
      <c r="F100" s="3" t="s">
        <v>628</v>
      </c>
      <c r="G100" s="101">
        <v>4.5776860245938425E-2</v>
      </c>
      <c r="H100" s="101">
        <v>5.5051910361128567E-2</v>
      </c>
      <c r="I100" s="101">
        <v>4.1588127935852558E-2</v>
      </c>
      <c r="J100" s="101">
        <v>4.921760464350896E-2</v>
      </c>
      <c r="K100" s="101">
        <v>4.7871226400981362E-2</v>
      </c>
      <c r="L100" s="101">
        <v>3.6801005295754419E-2</v>
      </c>
      <c r="M100" s="101">
        <v>4.7721628818478294E-2</v>
      </c>
      <c r="N100" s="101">
        <v>4.6973640905962961E-2</v>
      </c>
      <c r="O100" s="101">
        <v>5.011519013852736E-2</v>
      </c>
      <c r="P100" s="99"/>
      <c r="Q100" s="99"/>
      <c r="R100" s="99"/>
      <c r="S100" s="99"/>
      <c r="T100" s="99"/>
      <c r="U100" s="99"/>
      <c r="V100" s="99"/>
      <c r="W100" s="99"/>
      <c r="X100" s="99"/>
      <c r="Y100" s="99"/>
      <c r="Z100" s="99"/>
      <c r="AA100" s="99"/>
      <c r="AB100" s="99"/>
      <c r="AC100" s="99"/>
      <c r="AD100" s="99"/>
      <c r="AE100" s="99"/>
      <c r="AF100" s="99"/>
      <c r="AG100" s="99"/>
      <c r="AH100" s="99"/>
    </row>
    <row r="101" spans="3:34">
      <c r="C101" s="3" t="s">
        <v>86</v>
      </c>
      <c r="D101" s="3" t="s">
        <v>176</v>
      </c>
      <c r="E101" s="3" t="s">
        <v>177</v>
      </c>
      <c r="F101" s="3" t="s">
        <v>628</v>
      </c>
      <c r="G101" s="101">
        <v>3.8042735432138139E-2</v>
      </c>
      <c r="H101" s="101">
        <v>3.7814934621167251E-2</v>
      </c>
      <c r="I101" s="101">
        <v>4.1004145974759668E-2</v>
      </c>
      <c r="J101" s="101">
        <v>4.966057679165338E-2</v>
      </c>
      <c r="K101" s="101">
        <v>4.3509954895439427E-2</v>
      </c>
      <c r="L101" s="101">
        <v>4.464895895029386E-2</v>
      </c>
      <c r="M101" s="101">
        <v>4.8293771925828059E-2</v>
      </c>
      <c r="N101" s="101">
        <v>4.8065971114857171E-2</v>
      </c>
      <c r="O101" s="101">
        <v>4.4425206178520985E-2</v>
      </c>
      <c r="P101" s="99"/>
      <c r="Q101" s="99"/>
      <c r="R101" s="99"/>
      <c r="S101" s="99"/>
      <c r="T101" s="99"/>
      <c r="U101" s="99"/>
      <c r="V101" s="99"/>
      <c r="W101" s="99"/>
      <c r="X101" s="99"/>
      <c r="Y101" s="99"/>
      <c r="Z101" s="99"/>
      <c r="AA101" s="99"/>
      <c r="AB101" s="99"/>
      <c r="AC101" s="99"/>
      <c r="AD101" s="99"/>
      <c r="AE101" s="99"/>
      <c r="AF101" s="99"/>
      <c r="AG101" s="99"/>
      <c r="AH101" s="99"/>
    </row>
    <row r="102" spans="3:34">
      <c r="C102" s="3" t="s">
        <v>86</v>
      </c>
      <c r="D102" s="3" t="s">
        <v>178</v>
      </c>
      <c r="E102" s="3" t="s">
        <v>179</v>
      </c>
      <c r="F102" s="3" t="s">
        <v>628</v>
      </c>
      <c r="G102" s="101">
        <v>3.3454000748970168E-2</v>
      </c>
      <c r="H102" s="101">
        <v>3.1207090250905005E-2</v>
      </c>
      <c r="I102" s="101">
        <v>3.5326426164024469E-2</v>
      </c>
      <c r="J102" s="101">
        <v>4.0444388965172884E-2</v>
      </c>
      <c r="K102" s="101">
        <v>3.7698165023093248E-2</v>
      </c>
      <c r="L102" s="101">
        <v>3.5700911247035325E-2</v>
      </c>
      <c r="M102" s="101">
        <v>3.8322306828111344E-2</v>
      </c>
      <c r="N102" s="101">
        <v>3.5451254525028085E-2</v>
      </c>
      <c r="O102" s="101">
        <v>4.493820996130321E-2</v>
      </c>
      <c r="P102" s="99"/>
      <c r="Q102" s="99"/>
      <c r="R102" s="99"/>
      <c r="S102" s="99"/>
      <c r="T102" s="99"/>
      <c r="U102" s="99"/>
      <c r="V102" s="99"/>
      <c r="W102" s="99"/>
      <c r="X102" s="99"/>
      <c r="Y102" s="99"/>
      <c r="Z102" s="99"/>
      <c r="AA102" s="99"/>
      <c r="AB102" s="99"/>
      <c r="AC102" s="99"/>
      <c r="AD102" s="99"/>
      <c r="AE102" s="99"/>
      <c r="AF102" s="99"/>
      <c r="AG102" s="99"/>
      <c r="AH102" s="99"/>
    </row>
    <row r="103" spans="3:34">
      <c r="C103" s="3" t="s">
        <v>86</v>
      </c>
      <c r="D103" s="3" t="s">
        <v>180</v>
      </c>
      <c r="E103" s="3" t="s">
        <v>181</v>
      </c>
      <c r="F103" s="3" t="s">
        <v>628</v>
      </c>
      <c r="G103" s="101">
        <v>9.8735492811363249E-3</v>
      </c>
      <c r="H103" s="101">
        <v>1.3164732374848432E-2</v>
      </c>
      <c r="I103" s="101">
        <v>2.1825740516196086E-2</v>
      </c>
      <c r="J103" s="101">
        <v>2.4943703447081241E-2</v>
      </c>
      <c r="K103" s="101">
        <v>2.501056784556855E-2</v>
      </c>
      <c r="L103" s="101">
        <v>2.8357052275609411E-2</v>
      </c>
      <c r="M103" s="101">
        <v>2.6948006199802733E-2</v>
      </c>
      <c r="N103" s="101">
        <v>3.5402282654642805E-2</v>
      </c>
      <c r="O103" s="101">
        <v>3.5578413414118638E-2</v>
      </c>
      <c r="P103" s="99"/>
      <c r="Q103" s="99"/>
      <c r="R103" s="99"/>
      <c r="S103" s="99"/>
      <c r="T103" s="99"/>
      <c r="U103" s="99"/>
      <c r="V103" s="99"/>
      <c r="W103" s="99"/>
      <c r="X103" s="99"/>
      <c r="Y103" s="99"/>
      <c r="Z103" s="99"/>
      <c r="AA103" s="99"/>
      <c r="AB103" s="99"/>
      <c r="AC103" s="99"/>
      <c r="AD103" s="99"/>
      <c r="AE103" s="99"/>
      <c r="AF103" s="99"/>
      <c r="AG103" s="99"/>
      <c r="AH103" s="99"/>
    </row>
    <row r="104" spans="3:34">
      <c r="C104" s="3" t="s">
        <v>86</v>
      </c>
      <c r="D104" s="3" t="s">
        <v>182</v>
      </c>
      <c r="E104" s="3" t="s">
        <v>183</v>
      </c>
      <c r="F104" s="3" t="s">
        <v>628</v>
      </c>
      <c r="G104" s="101">
        <v>1.5455419700508311E-2</v>
      </c>
      <c r="H104" s="101">
        <v>1.3051243302651463E-2</v>
      </c>
      <c r="I104" s="101">
        <v>1.4081604616018683E-2</v>
      </c>
      <c r="J104" s="101">
        <v>2.7476301689792555E-2</v>
      </c>
      <c r="K104" s="101">
        <v>2.1294133809589229E-2</v>
      </c>
      <c r="L104" s="101">
        <v>4.2931721390300867E-2</v>
      </c>
      <c r="M104" s="101">
        <v>4.0870998763566424E-2</v>
      </c>
      <c r="N104" s="101">
        <v>4.1557906305811236E-2</v>
      </c>
      <c r="O104" s="101">
        <v>4.1557906305811236E-2</v>
      </c>
      <c r="P104" s="99"/>
      <c r="Q104" s="99"/>
      <c r="R104" s="99"/>
      <c r="S104" s="99"/>
      <c r="T104" s="99"/>
      <c r="U104" s="99"/>
      <c r="V104" s="99"/>
      <c r="W104" s="99"/>
      <c r="X104" s="99"/>
      <c r="Y104" s="99"/>
      <c r="Z104" s="99"/>
      <c r="AA104" s="99"/>
      <c r="AB104" s="99"/>
      <c r="AC104" s="99"/>
      <c r="AD104" s="99"/>
      <c r="AE104" s="99"/>
      <c r="AF104" s="99"/>
      <c r="AG104" s="99"/>
      <c r="AH104" s="99"/>
    </row>
    <row r="105" spans="3:34">
      <c r="C105" s="3" t="s">
        <v>86</v>
      </c>
      <c r="D105" s="3" t="s">
        <v>184</v>
      </c>
      <c r="E105" s="3" t="s">
        <v>185</v>
      </c>
      <c r="F105" s="3" t="s">
        <v>628</v>
      </c>
      <c r="G105" s="101">
        <v>1.5710919088766692E-2</v>
      </c>
      <c r="H105" s="101">
        <v>1.3092432573972244E-2</v>
      </c>
      <c r="I105" s="101">
        <v>1.0801256873527102E-2</v>
      </c>
      <c r="J105" s="101">
        <v>2.5857554333595181E-2</v>
      </c>
      <c r="K105" s="101">
        <v>2.3566378633150038E-2</v>
      </c>
      <c r="L105" s="101">
        <v>3.2731081434930608E-2</v>
      </c>
      <c r="M105" s="101">
        <v>3.5676878764074368E-2</v>
      </c>
      <c r="N105" s="101">
        <v>3.8949986907567423E-2</v>
      </c>
      <c r="O105" s="101">
        <v>3.9604608536266038E-2</v>
      </c>
      <c r="P105" s="99"/>
      <c r="Q105" s="99"/>
      <c r="R105" s="99"/>
      <c r="S105" s="99"/>
      <c r="T105" s="99"/>
      <c r="U105" s="99"/>
      <c r="V105" s="99"/>
      <c r="W105" s="99"/>
      <c r="X105" s="99"/>
      <c r="Y105" s="99"/>
      <c r="Z105" s="99"/>
      <c r="AA105" s="99"/>
      <c r="AB105" s="99"/>
      <c r="AC105" s="99"/>
      <c r="AD105" s="99"/>
      <c r="AE105" s="99"/>
      <c r="AF105" s="99"/>
      <c r="AG105" s="99"/>
      <c r="AH105" s="99"/>
    </row>
    <row r="106" spans="3:34">
      <c r="C106" s="3" t="s">
        <v>86</v>
      </c>
      <c r="D106" s="3" t="s">
        <v>186</v>
      </c>
      <c r="E106" s="3" t="s">
        <v>187</v>
      </c>
      <c r="F106" s="3" t="s">
        <v>628</v>
      </c>
      <c r="G106" s="101">
        <v>3.08309548171684E-2</v>
      </c>
      <c r="H106" s="101">
        <v>2.9080725941084604E-2</v>
      </c>
      <c r="I106" s="101">
        <v>3.4735311540739944E-2</v>
      </c>
      <c r="J106" s="101">
        <v>4.6986913673326511E-2</v>
      </c>
      <c r="K106" s="101">
        <v>5.1699068339705959E-2</v>
      </c>
      <c r="L106" s="101">
        <v>5.075663740643007E-2</v>
      </c>
      <c r="M106" s="101">
        <v>7.579837363347515E-2</v>
      </c>
      <c r="N106" s="101">
        <v>5.1699068339705959E-2</v>
      </c>
      <c r="O106" s="101">
        <v>4.7390812644730468E-2</v>
      </c>
      <c r="P106" s="99"/>
      <c r="Q106" s="99"/>
      <c r="R106" s="99"/>
      <c r="S106" s="99"/>
      <c r="T106" s="99"/>
      <c r="U106" s="99"/>
      <c r="V106" s="99"/>
      <c r="W106" s="99"/>
      <c r="X106" s="99"/>
      <c r="Y106" s="99"/>
      <c r="Z106" s="99"/>
      <c r="AA106" s="99"/>
      <c r="AB106" s="99"/>
      <c r="AC106" s="99"/>
      <c r="AD106" s="99"/>
      <c r="AE106" s="99"/>
      <c r="AF106" s="99"/>
      <c r="AG106" s="99"/>
      <c r="AH106" s="99"/>
    </row>
    <row r="107" spans="3:34">
      <c r="C107" s="3" t="s">
        <v>86</v>
      </c>
      <c r="D107" s="3" t="s">
        <v>188</v>
      </c>
      <c r="E107" s="3" t="s">
        <v>189</v>
      </c>
      <c r="F107" s="3" t="s">
        <v>628</v>
      </c>
      <c r="G107" s="101">
        <v>1.8185826077372423E-2</v>
      </c>
      <c r="H107" s="101">
        <v>1.7634740438664167E-2</v>
      </c>
      <c r="I107" s="101">
        <v>2.6176567838642126E-2</v>
      </c>
      <c r="J107" s="101">
        <v>4.3260222638598037E-2</v>
      </c>
      <c r="K107" s="101">
        <v>3.5517621145374448E-2</v>
      </c>
      <c r="L107" s="101">
        <v>3.9922907488986782E-2</v>
      </c>
      <c r="M107" s="101">
        <v>3.8546255506607931E-2</v>
      </c>
      <c r="N107" s="101">
        <v>3.5242290748898682E-2</v>
      </c>
      <c r="O107" s="101">
        <v>3.9647577092511016E-2</v>
      </c>
      <c r="P107" s="99"/>
      <c r="Q107" s="99"/>
      <c r="R107" s="99"/>
      <c r="S107" s="99"/>
      <c r="T107" s="99"/>
      <c r="U107" s="99"/>
      <c r="V107" s="99"/>
      <c r="W107" s="99"/>
      <c r="X107" s="99"/>
      <c r="Y107" s="99"/>
      <c r="Z107" s="99"/>
      <c r="AA107" s="99"/>
      <c r="AB107" s="99"/>
      <c r="AC107" s="99"/>
      <c r="AD107" s="99"/>
      <c r="AE107" s="99"/>
      <c r="AF107" s="99"/>
      <c r="AG107" s="99"/>
      <c r="AH107" s="99"/>
    </row>
    <row r="108" spans="3:34">
      <c r="C108" s="3" t="s">
        <v>86</v>
      </c>
      <c r="D108" s="3" t="s">
        <v>190</v>
      </c>
      <c r="E108" s="3" t="s">
        <v>191</v>
      </c>
      <c r="F108" s="3" t="s">
        <v>628</v>
      </c>
      <c r="G108" s="101">
        <v>4.8291233283803865E-2</v>
      </c>
      <c r="H108" s="101">
        <v>5.0891530460624071E-2</v>
      </c>
      <c r="I108" s="101">
        <v>3.9375928677563149E-2</v>
      </c>
      <c r="J108" s="101">
        <v>6.8350668647845461E-2</v>
      </c>
      <c r="K108" s="101">
        <v>5.1634472511144128E-2</v>
      </c>
      <c r="L108" s="101">
        <v>5.0891530460624071E-2</v>
      </c>
      <c r="M108" s="101">
        <v>5.0520059435364043E-2</v>
      </c>
      <c r="N108" s="101">
        <v>7.5037147102526E-2</v>
      </c>
      <c r="O108" s="101">
        <v>6.5750371471025262E-2</v>
      </c>
      <c r="P108" s="99"/>
      <c r="Q108" s="99"/>
      <c r="R108" s="99"/>
      <c r="S108" s="99"/>
      <c r="T108" s="99"/>
      <c r="U108" s="99"/>
      <c r="V108" s="99"/>
      <c r="W108" s="99"/>
      <c r="X108" s="99"/>
      <c r="Y108" s="99"/>
      <c r="Z108" s="99"/>
      <c r="AA108" s="99"/>
      <c r="AB108" s="99"/>
      <c r="AC108" s="99"/>
      <c r="AD108" s="99"/>
      <c r="AE108" s="99"/>
      <c r="AF108" s="99"/>
      <c r="AG108" s="99"/>
      <c r="AH108" s="99"/>
    </row>
    <row r="109" spans="3:34">
      <c r="C109" s="3" t="s">
        <v>86</v>
      </c>
      <c r="D109" s="3" t="s">
        <v>192</v>
      </c>
      <c r="E109" s="3" t="s">
        <v>193</v>
      </c>
      <c r="F109" s="3" t="s">
        <v>628</v>
      </c>
      <c r="G109" s="101">
        <v>9.8573037927149835E-3</v>
      </c>
      <c r="H109" s="101">
        <v>1.3612467142320691E-2</v>
      </c>
      <c r="I109" s="101">
        <v>7.5103266992114157E-3</v>
      </c>
      <c r="J109" s="101">
        <v>2.6286143447239955E-2</v>
      </c>
      <c r="K109" s="101">
        <v>2.2530980097634247E-2</v>
      </c>
      <c r="L109" s="101">
        <v>4.693954187007135E-2</v>
      </c>
      <c r="M109" s="101">
        <v>4.0368006008261362E-2</v>
      </c>
      <c r="N109" s="101">
        <v>4.3653773939166356E-2</v>
      </c>
      <c r="O109" s="101">
        <v>4.0368006008261362E-2</v>
      </c>
      <c r="P109" s="99"/>
      <c r="Q109" s="99"/>
      <c r="R109" s="99"/>
      <c r="S109" s="99"/>
      <c r="T109" s="99"/>
      <c r="U109" s="99"/>
      <c r="V109" s="99"/>
      <c r="W109" s="99"/>
      <c r="X109" s="99"/>
      <c r="Y109" s="99"/>
      <c r="Z109" s="99"/>
      <c r="AA109" s="99"/>
      <c r="AB109" s="99"/>
      <c r="AC109" s="99"/>
      <c r="AD109" s="99"/>
      <c r="AE109" s="99"/>
      <c r="AF109" s="99"/>
      <c r="AG109" s="99"/>
      <c r="AH109" s="99"/>
    </row>
    <row r="110" spans="3:34">
      <c r="C110" s="3" t="s">
        <v>86</v>
      </c>
      <c r="D110" s="3" t="s">
        <v>194</v>
      </c>
      <c r="E110" s="3" t="s">
        <v>195</v>
      </c>
      <c r="F110" s="3" t="s">
        <v>628</v>
      </c>
      <c r="G110" s="101">
        <v>7.677543186180422E-3</v>
      </c>
      <c r="H110" s="101">
        <v>7.3576455534229051E-3</v>
      </c>
      <c r="I110" s="101">
        <v>1.4075495841330775E-2</v>
      </c>
      <c r="J110" s="101">
        <v>2.7511196417146513E-2</v>
      </c>
      <c r="K110" s="101">
        <v>2.2552783109404992E-2</v>
      </c>
      <c r="L110" s="101">
        <v>2.0953294945617401E-2</v>
      </c>
      <c r="M110" s="101">
        <v>2.0793346129238645E-2</v>
      </c>
      <c r="N110" s="101">
        <v>1.8714011516314778E-2</v>
      </c>
      <c r="O110" s="101">
        <v>4.3985924504158669E-2</v>
      </c>
      <c r="P110" s="99"/>
      <c r="Q110" s="99"/>
      <c r="R110" s="99"/>
      <c r="S110" s="99"/>
      <c r="T110" s="99"/>
      <c r="U110" s="99"/>
      <c r="V110" s="99"/>
      <c r="W110" s="99"/>
      <c r="X110" s="99"/>
      <c r="Y110" s="99"/>
      <c r="Z110" s="99"/>
      <c r="AA110" s="99"/>
      <c r="AB110" s="99"/>
      <c r="AC110" s="99"/>
      <c r="AD110" s="99"/>
      <c r="AE110" s="99"/>
      <c r="AF110" s="99"/>
      <c r="AG110" s="99"/>
      <c r="AH110" s="99"/>
    </row>
    <row r="111" spans="3:34">
      <c r="C111" s="3" t="s">
        <v>86</v>
      </c>
      <c r="D111" s="3" t="s">
        <v>196</v>
      </c>
      <c r="E111" s="3" t="s">
        <v>197</v>
      </c>
      <c r="F111" s="3" t="s">
        <v>628</v>
      </c>
      <c r="G111" s="101">
        <v>3.3629730962152306E-2</v>
      </c>
      <c r="H111" s="101">
        <v>3.5339717282261741E-2</v>
      </c>
      <c r="I111" s="101">
        <v>3.4959720322237424E-2</v>
      </c>
      <c r="J111" s="101">
        <v>4.084967320261438E-2</v>
      </c>
      <c r="K111" s="101">
        <v>3.9139686882504937E-2</v>
      </c>
      <c r="L111" s="101">
        <v>4.6739626082991335E-2</v>
      </c>
      <c r="M111" s="101">
        <v>4.0279677762577897E-2</v>
      </c>
      <c r="N111" s="101">
        <v>4.8639610883112937E-2</v>
      </c>
      <c r="O111" s="101">
        <v>4.2559659522723815E-2</v>
      </c>
      <c r="P111" s="99"/>
      <c r="Q111" s="99"/>
      <c r="R111" s="99"/>
      <c r="S111" s="99"/>
      <c r="T111" s="99"/>
      <c r="U111" s="99"/>
      <c r="V111" s="99"/>
      <c r="W111" s="99"/>
      <c r="X111" s="99"/>
      <c r="Y111" s="99"/>
      <c r="Z111" s="99"/>
      <c r="AA111" s="99"/>
      <c r="AB111" s="99"/>
      <c r="AC111" s="99"/>
      <c r="AD111" s="99"/>
      <c r="AE111" s="99"/>
      <c r="AF111" s="99"/>
      <c r="AG111" s="99"/>
      <c r="AH111" s="99"/>
    </row>
    <row r="112" spans="3:34">
      <c r="C112" s="3" t="s">
        <v>86</v>
      </c>
      <c r="D112" s="3" t="s">
        <v>198</v>
      </c>
      <c r="E112" s="3" t="s">
        <v>199</v>
      </c>
      <c r="F112" s="3" t="s">
        <v>628</v>
      </c>
      <c r="G112" s="101">
        <v>3.4392069593364355E-2</v>
      </c>
      <c r="H112" s="101">
        <v>1.1126846044911997E-2</v>
      </c>
      <c r="I112" s="101">
        <v>5.5634230224559982E-2</v>
      </c>
      <c r="J112" s="101">
        <v>6.9795670645357077E-2</v>
      </c>
      <c r="K112" s="101">
        <v>5.2093870119360709E-2</v>
      </c>
      <c r="L112" s="101">
        <v>6.2209184705644342E-2</v>
      </c>
      <c r="M112" s="101">
        <v>5.5128464495245805E-2</v>
      </c>
      <c r="N112" s="101">
        <v>6.423224762290107E-2</v>
      </c>
      <c r="O112" s="101">
        <v>5.7151527412502526E-2</v>
      </c>
      <c r="P112" s="99"/>
      <c r="Q112" s="99"/>
      <c r="R112" s="99"/>
      <c r="S112" s="99"/>
      <c r="T112" s="99"/>
      <c r="U112" s="99"/>
      <c r="V112" s="99"/>
      <c r="W112" s="99"/>
      <c r="X112" s="99"/>
      <c r="Y112" s="99"/>
      <c r="Z112" s="99"/>
      <c r="AA112" s="99"/>
      <c r="AB112" s="99"/>
      <c r="AC112" s="99"/>
      <c r="AD112" s="99"/>
      <c r="AE112" s="99"/>
      <c r="AF112" s="99"/>
      <c r="AG112" s="99"/>
      <c r="AH112" s="99"/>
    </row>
    <row r="113" spans="3:34">
      <c r="C113" s="3" t="s">
        <v>86</v>
      </c>
      <c r="D113" s="3" t="s">
        <v>200</v>
      </c>
      <c r="E113" s="3" t="s">
        <v>201</v>
      </c>
      <c r="F113" s="3" t="s">
        <v>628</v>
      </c>
      <c r="G113" s="101">
        <v>2.5474349964862964E-2</v>
      </c>
      <c r="H113" s="101">
        <v>4.5092527524010308E-2</v>
      </c>
      <c r="I113" s="101">
        <v>3.2208948231435934E-2</v>
      </c>
      <c r="J113" s="101">
        <v>5.3583977512297959E-2</v>
      </c>
      <c r="K113" s="101">
        <v>4.5092527524010308E-2</v>
      </c>
      <c r="L113" s="101">
        <v>4.1578824080580931E-2</v>
      </c>
      <c r="M113" s="101">
        <v>4.4799718903724528E-2</v>
      </c>
      <c r="N113" s="101">
        <v>7.3787772312016872E-2</v>
      </c>
      <c r="O113" s="101">
        <v>5.2119934410869054E-2</v>
      </c>
      <c r="P113" s="99"/>
      <c r="Q113" s="99"/>
      <c r="R113" s="99"/>
      <c r="S113" s="99"/>
      <c r="T113" s="99"/>
      <c r="U113" s="99"/>
      <c r="V113" s="99"/>
      <c r="W113" s="99"/>
      <c r="X113" s="99"/>
      <c r="Y113" s="99"/>
      <c r="Z113" s="99"/>
      <c r="AA113" s="99"/>
      <c r="AB113" s="99"/>
      <c r="AC113" s="99"/>
      <c r="AD113" s="99"/>
      <c r="AE113" s="99"/>
      <c r="AF113" s="99"/>
      <c r="AG113" s="99"/>
      <c r="AH113" s="99"/>
    </row>
    <row r="114" spans="3:34">
      <c r="C114" s="3" t="s">
        <v>86</v>
      </c>
      <c r="D114" s="3" t="s">
        <v>202</v>
      </c>
      <c r="E114" s="3" t="s">
        <v>203</v>
      </c>
      <c r="F114" s="3" t="s">
        <v>628</v>
      </c>
      <c r="G114" s="101">
        <v>2.5965152032798085E-2</v>
      </c>
      <c r="H114" s="101">
        <v>3.9460198155107616E-2</v>
      </c>
      <c r="I114" s="101">
        <v>2.7331738981892725E-2</v>
      </c>
      <c r="J114" s="101">
        <v>3.5872907413734202E-2</v>
      </c>
      <c r="K114" s="101">
        <v>3.4164673727365903E-2</v>
      </c>
      <c r="L114" s="101">
        <v>3.4334324075023064E-2</v>
      </c>
      <c r="M114" s="101">
        <v>3.2284513682484368E-2</v>
      </c>
      <c r="N114" s="101">
        <v>8.3017320897816951E-2</v>
      </c>
      <c r="O114" s="101">
        <v>3.6043730782371025E-2</v>
      </c>
      <c r="P114" s="99"/>
      <c r="Q114" s="99"/>
      <c r="R114" s="99"/>
      <c r="S114" s="99"/>
      <c r="T114" s="99"/>
      <c r="U114" s="99"/>
      <c r="V114" s="99"/>
      <c r="W114" s="99"/>
      <c r="X114" s="99"/>
      <c r="Y114" s="99"/>
      <c r="Z114" s="99"/>
      <c r="AA114" s="99"/>
      <c r="AB114" s="99"/>
      <c r="AC114" s="99"/>
      <c r="AD114" s="99"/>
      <c r="AE114" s="99"/>
      <c r="AF114" s="99"/>
      <c r="AG114" s="99"/>
      <c r="AH114" s="99"/>
    </row>
    <row r="115" spans="3:34">
      <c r="C115" s="3" t="s">
        <v>86</v>
      </c>
      <c r="D115" s="3" t="s">
        <v>204</v>
      </c>
      <c r="E115" s="3" t="s">
        <v>205</v>
      </c>
      <c r="F115" s="3" t="s">
        <v>628</v>
      </c>
      <c r="G115" s="101">
        <v>4.321293832950053E-2</v>
      </c>
      <c r="H115" s="101">
        <v>2.0291292780808948E-2</v>
      </c>
      <c r="I115" s="101">
        <v>2.4199245464520298E-2</v>
      </c>
      <c r="J115" s="101">
        <v>2.6754445296177723E-2</v>
      </c>
      <c r="K115" s="101">
        <v>4.7120891013211888E-2</v>
      </c>
      <c r="L115" s="101">
        <v>4.8999714418842343E-2</v>
      </c>
      <c r="M115" s="101">
        <v>4.3062632457050096E-2</v>
      </c>
      <c r="N115" s="101">
        <v>5.1404608378049332E-2</v>
      </c>
      <c r="O115" s="101">
        <v>5.4561031699508503E-2</v>
      </c>
      <c r="P115" s="99"/>
      <c r="Q115" s="99"/>
      <c r="R115" s="99"/>
      <c r="S115" s="99"/>
      <c r="T115" s="99"/>
      <c r="U115" s="99"/>
      <c r="V115" s="99"/>
      <c r="W115" s="99"/>
      <c r="X115" s="99"/>
      <c r="Y115" s="99"/>
      <c r="Z115" s="99"/>
      <c r="AA115" s="99"/>
      <c r="AB115" s="99"/>
      <c r="AC115" s="99"/>
      <c r="AD115" s="99"/>
      <c r="AE115" s="99"/>
      <c r="AF115" s="99"/>
      <c r="AG115" s="99"/>
      <c r="AH115" s="99"/>
    </row>
    <row r="116" spans="3:34">
      <c r="C116" s="3" t="s">
        <v>86</v>
      </c>
      <c r="D116" s="3" t="s">
        <v>206</v>
      </c>
      <c r="E116" s="3" t="s">
        <v>207</v>
      </c>
      <c r="F116" s="3" t="s">
        <v>628</v>
      </c>
      <c r="G116" s="101">
        <v>1.8082191780821918E-2</v>
      </c>
      <c r="H116" s="101">
        <v>1.5342465753424657E-2</v>
      </c>
      <c r="I116" s="101">
        <v>2.6849315068493151E-2</v>
      </c>
      <c r="J116" s="101">
        <v>3.8630136986301369E-2</v>
      </c>
      <c r="K116" s="101">
        <v>3.6986301369863014E-2</v>
      </c>
      <c r="L116" s="101">
        <v>4.0273972602739724E-2</v>
      </c>
      <c r="M116" s="101">
        <v>4.1369863013698632E-2</v>
      </c>
      <c r="N116" s="101">
        <v>4.0547945205479455E-2</v>
      </c>
      <c r="O116" s="101">
        <v>3.6237852083676497E-2</v>
      </c>
      <c r="P116" s="99"/>
      <c r="Q116" s="99"/>
      <c r="R116" s="99"/>
      <c r="S116" s="99"/>
      <c r="T116" s="99"/>
      <c r="U116" s="99"/>
      <c r="V116" s="99"/>
      <c r="W116" s="99"/>
      <c r="X116" s="99"/>
      <c r="Y116" s="99"/>
      <c r="Z116" s="99"/>
      <c r="AA116" s="99"/>
      <c r="AB116" s="99"/>
      <c r="AC116" s="99"/>
      <c r="AD116" s="99"/>
      <c r="AE116" s="99"/>
      <c r="AF116" s="99"/>
      <c r="AG116" s="99"/>
      <c r="AH116" s="99"/>
    </row>
    <row r="117" spans="3:34">
      <c r="C117" s="3" t="s">
        <v>86</v>
      </c>
      <c r="D117" s="3" t="s">
        <v>208</v>
      </c>
      <c r="E117" s="3" t="s">
        <v>209</v>
      </c>
      <c r="F117" s="3" t="s">
        <v>628</v>
      </c>
      <c r="G117" s="101">
        <v>9.3545369504209538E-3</v>
      </c>
      <c r="H117" s="101">
        <v>1.4031805425631431E-2</v>
      </c>
      <c r="I117" s="101">
        <v>3.0662093337490905E-2</v>
      </c>
      <c r="J117" s="101">
        <v>3.7937844298929428E-2</v>
      </c>
      <c r="K117" s="101">
        <v>3.1701486331982123E-2</v>
      </c>
      <c r="L117" s="101">
        <v>3.4819665315455772E-2</v>
      </c>
      <c r="M117" s="101">
        <v>4.3134809271385507E-2</v>
      </c>
      <c r="N117" s="101">
        <v>3.7937844298929428E-2</v>
      </c>
      <c r="O117" s="101">
        <v>3.3260575823718948E-2</v>
      </c>
      <c r="P117" s="99"/>
      <c r="Q117" s="99"/>
      <c r="R117" s="99"/>
      <c r="S117" s="99"/>
      <c r="T117" s="99"/>
      <c r="U117" s="99"/>
      <c r="V117" s="99"/>
      <c r="W117" s="99"/>
      <c r="X117" s="99"/>
      <c r="Y117" s="99"/>
      <c r="Z117" s="99"/>
      <c r="AA117" s="99"/>
      <c r="AB117" s="99"/>
      <c r="AC117" s="99"/>
      <c r="AD117" s="99"/>
      <c r="AE117" s="99"/>
      <c r="AF117" s="99"/>
      <c r="AG117" s="99"/>
      <c r="AH117" s="99"/>
    </row>
    <row r="118" spans="3:34">
      <c r="C118" s="3" t="s">
        <v>86</v>
      </c>
      <c r="D118" s="3" t="s">
        <v>210</v>
      </c>
      <c r="E118" s="3" t="s">
        <v>211</v>
      </c>
      <c r="F118" s="3" t="s">
        <v>628</v>
      </c>
      <c r="G118" s="101">
        <v>1.2084008023781328E-2</v>
      </c>
      <c r="H118" s="101">
        <v>1.0633927060927568E-2</v>
      </c>
      <c r="I118" s="101">
        <v>3.0935060540880199E-2</v>
      </c>
      <c r="J118" s="101">
        <v>4.27773884041859E-2</v>
      </c>
      <c r="K118" s="101">
        <v>3.214346134325833E-2</v>
      </c>
      <c r="L118" s="101">
        <v>3.9273026077289316E-2</v>
      </c>
      <c r="M118" s="101">
        <v>3.975638639824057E-2</v>
      </c>
      <c r="N118" s="101">
        <v>3.6856224472533047E-2</v>
      </c>
      <c r="O118" s="101">
        <v>3.1539260942069262E-2</v>
      </c>
      <c r="P118" s="99"/>
      <c r="Q118" s="99"/>
      <c r="R118" s="99"/>
      <c r="S118" s="99"/>
      <c r="T118" s="99"/>
      <c r="U118" s="99"/>
      <c r="V118" s="99"/>
      <c r="W118" s="99"/>
      <c r="X118" s="99"/>
      <c r="Y118" s="99"/>
      <c r="Z118" s="99"/>
      <c r="AA118" s="99"/>
      <c r="AB118" s="99"/>
      <c r="AC118" s="99"/>
      <c r="AD118" s="99"/>
      <c r="AE118" s="99"/>
      <c r="AF118" s="99"/>
      <c r="AG118" s="99"/>
      <c r="AH118" s="99"/>
    </row>
    <row r="119" spans="3:34">
      <c r="C119" s="3" t="s">
        <v>86</v>
      </c>
      <c r="D119" s="3" t="s">
        <v>212</v>
      </c>
      <c r="E119" s="3" t="s">
        <v>213</v>
      </c>
      <c r="F119" s="3" t="s">
        <v>628</v>
      </c>
      <c r="G119" s="101">
        <v>3.6549707602339179E-2</v>
      </c>
      <c r="H119" s="101">
        <v>4.0397045244690677E-2</v>
      </c>
      <c r="I119" s="101">
        <v>4.0781779008925823E-2</v>
      </c>
      <c r="J119" s="101">
        <v>4.3859649122807015E-2</v>
      </c>
      <c r="K119" s="101">
        <v>3.8088642659279776E-2</v>
      </c>
      <c r="L119" s="101">
        <v>3.8858110187750074E-2</v>
      </c>
      <c r="M119" s="101">
        <v>4.0397045244690677E-2</v>
      </c>
      <c r="N119" s="101">
        <v>4.058941212680825E-2</v>
      </c>
      <c r="O119" s="101">
        <v>4.7706986765158513E-2</v>
      </c>
      <c r="P119" s="99"/>
      <c r="Q119" s="99"/>
      <c r="R119" s="99"/>
      <c r="S119" s="99"/>
      <c r="T119" s="99"/>
      <c r="U119" s="99"/>
      <c r="V119" s="99"/>
      <c r="W119" s="99"/>
      <c r="X119" s="99"/>
      <c r="Y119" s="99"/>
      <c r="Z119" s="99"/>
      <c r="AA119" s="99"/>
      <c r="AB119" s="99"/>
      <c r="AC119" s="99"/>
      <c r="AD119" s="99"/>
      <c r="AE119" s="99"/>
      <c r="AF119" s="99"/>
      <c r="AG119" s="99"/>
      <c r="AH119" s="99"/>
    </row>
    <row r="120" spans="3:34">
      <c r="C120" s="3" t="s">
        <v>86</v>
      </c>
      <c r="D120" s="3" t="s">
        <v>214</v>
      </c>
      <c r="E120" s="3" t="s">
        <v>215</v>
      </c>
      <c r="F120" s="3" t="s">
        <v>628</v>
      </c>
      <c r="G120" s="101">
        <v>3.0404697001467813E-2</v>
      </c>
      <c r="H120" s="101">
        <v>2.5337247501223178E-2</v>
      </c>
      <c r="I120" s="101">
        <v>2.0968756552736424E-2</v>
      </c>
      <c r="J120" s="101">
        <v>1.9221360173341719E-2</v>
      </c>
      <c r="K120" s="101">
        <v>2.5337247501223178E-2</v>
      </c>
      <c r="L120" s="101">
        <v>2.8307821346194171E-2</v>
      </c>
      <c r="M120" s="101">
        <v>1.7299224156007549E-2</v>
      </c>
      <c r="N120" s="101">
        <v>2.2191934018312712E-2</v>
      </c>
      <c r="O120" s="101">
        <v>3.3532173237796052E-2</v>
      </c>
      <c r="P120" s="99"/>
      <c r="Q120" s="99"/>
      <c r="R120" s="99"/>
      <c r="S120" s="99"/>
      <c r="T120" s="99"/>
      <c r="U120" s="99"/>
      <c r="V120" s="99"/>
      <c r="W120" s="99"/>
      <c r="X120" s="99"/>
      <c r="Y120" s="99"/>
      <c r="Z120" s="99"/>
      <c r="AA120" s="99"/>
      <c r="AB120" s="99"/>
      <c r="AC120" s="99"/>
      <c r="AD120" s="99"/>
      <c r="AE120" s="99"/>
      <c r="AF120" s="99"/>
      <c r="AG120" s="99"/>
      <c r="AH120" s="99"/>
    </row>
    <row r="121" spans="3:34">
      <c r="C121" s="3" t="s">
        <v>86</v>
      </c>
      <c r="D121" s="3" t="s">
        <v>216</v>
      </c>
      <c r="E121" s="3" t="s">
        <v>217</v>
      </c>
      <c r="F121" s="3" t="s">
        <v>628</v>
      </c>
      <c r="G121" s="101">
        <v>2.4071526822558458E-2</v>
      </c>
      <c r="H121" s="101">
        <v>2.6786360674726707E-2</v>
      </c>
      <c r="I121" s="101">
        <v>2.2804604358213278E-2</v>
      </c>
      <c r="J121" s="101">
        <v>2.5700427133859408E-2</v>
      </c>
      <c r="K121" s="101">
        <v>2.5700427133859408E-2</v>
      </c>
      <c r="L121" s="101">
        <v>2.3347571128646927E-2</v>
      </c>
      <c r="M121" s="101">
        <v>2.3528560052124808E-2</v>
      </c>
      <c r="N121" s="101">
        <v>2.4433504669514227E-2</v>
      </c>
      <c r="O121" s="101">
        <v>2.5157460363425758E-2</v>
      </c>
      <c r="P121" s="99"/>
      <c r="Q121" s="99"/>
      <c r="R121" s="99"/>
      <c r="S121" s="99"/>
      <c r="T121" s="99"/>
      <c r="U121" s="99"/>
      <c r="V121" s="99"/>
      <c r="W121" s="99"/>
      <c r="X121" s="99"/>
      <c r="Y121" s="99"/>
      <c r="Z121" s="99"/>
      <c r="AA121" s="99"/>
      <c r="AB121" s="99"/>
      <c r="AC121" s="99"/>
      <c r="AD121" s="99"/>
      <c r="AE121" s="99"/>
      <c r="AF121" s="99"/>
      <c r="AG121" s="99"/>
      <c r="AH121" s="99"/>
    </row>
    <row r="122" spans="3:34">
      <c r="C122" s="3" t="s">
        <v>86</v>
      </c>
      <c r="D122" s="3" t="s">
        <v>218</v>
      </c>
      <c r="E122" s="3" t="s">
        <v>219</v>
      </c>
      <c r="F122" s="3" t="s">
        <v>628</v>
      </c>
      <c r="G122" s="101">
        <v>2.7282202194837839E-2</v>
      </c>
      <c r="H122" s="101">
        <v>3.0194347372938506E-2</v>
      </c>
      <c r="I122" s="101">
        <v>2.5902765005211208E-2</v>
      </c>
      <c r="J122" s="101">
        <v>3.0041076574091104E-2</v>
      </c>
      <c r="K122" s="101">
        <v>3.4639200539513214E-2</v>
      </c>
      <c r="L122" s="101">
        <v>3.0041076574091104E-2</v>
      </c>
      <c r="M122" s="101">
        <v>2.7742014591380051E-2</v>
      </c>
      <c r="N122" s="101">
        <v>2.942799337870149E-2</v>
      </c>
      <c r="O122" s="101">
        <v>2.8814910183311875E-2</v>
      </c>
      <c r="P122" s="99"/>
      <c r="Q122" s="99"/>
      <c r="R122" s="99"/>
      <c r="S122" s="99"/>
      <c r="T122" s="99"/>
      <c r="U122" s="99"/>
      <c r="V122" s="99"/>
      <c r="W122" s="99"/>
      <c r="X122" s="99"/>
      <c r="Y122" s="99"/>
      <c r="Z122" s="99"/>
      <c r="AA122" s="99"/>
      <c r="AB122" s="99"/>
      <c r="AC122" s="99"/>
      <c r="AD122" s="99"/>
      <c r="AE122" s="99"/>
      <c r="AF122" s="99"/>
      <c r="AG122" s="99"/>
      <c r="AH122" s="99"/>
    </row>
    <row r="123" spans="3:34">
      <c r="C123" s="3" t="s">
        <v>86</v>
      </c>
      <c r="D123" s="3" t="s">
        <v>220</v>
      </c>
      <c r="E123" s="3" t="s">
        <v>221</v>
      </c>
      <c r="F123" s="3" t="s">
        <v>628</v>
      </c>
      <c r="G123" s="101">
        <v>2.9039247660106775E-2</v>
      </c>
      <c r="H123" s="101">
        <v>2.6023633480018765E-2</v>
      </c>
      <c r="I123" s="101">
        <v>2.9597694730493444E-2</v>
      </c>
      <c r="J123" s="101">
        <v>3.4176960707664128E-2</v>
      </c>
      <c r="K123" s="101">
        <v>3.1608104183885453E-2</v>
      </c>
      <c r="L123" s="101">
        <v>2.8480800589720107E-2</v>
      </c>
      <c r="M123" s="101">
        <v>3.2054861840194786E-2</v>
      </c>
      <c r="N123" s="101">
        <v>3.5182165434360133E-2</v>
      </c>
      <c r="O123" s="101">
        <v>3.1608104183885453E-2</v>
      </c>
      <c r="P123" s="99"/>
      <c r="Q123" s="99"/>
      <c r="R123" s="99"/>
      <c r="S123" s="99"/>
      <c r="T123" s="99"/>
      <c r="U123" s="99"/>
      <c r="V123" s="99"/>
      <c r="W123" s="99"/>
      <c r="X123" s="99"/>
      <c r="Y123" s="99"/>
      <c r="Z123" s="99"/>
      <c r="AA123" s="99"/>
      <c r="AB123" s="99"/>
      <c r="AC123" s="99"/>
      <c r="AD123" s="99"/>
      <c r="AE123" s="99"/>
      <c r="AF123" s="99"/>
      <c r="AG123" s="99"/>
      <c r="AH123" s="99"/>
    </row>
    <row r="124" spans="3:34">
      <c r="C124" s="3" t="s">
        <v>86</v>
      </c>
      <c r="D124" s="3" t="s">
        <v>222</v>
      </c>
      <c r="E124" s="3" t="s">
        <v>223</v>
      </c>
      <c r="F124" s="3" t="s">
        <v>628</v>
      </c>
      <c r="G124" s="101">
        <v>2.9941467807294012E-2</v>
      </c>
      <c r="H124" s="101">
        <v>2.4538496172895094E-2</v>
      </c>
      <c r="I124" s="101">
        <v>2.0261143628995948E-2</v>
      </c>
      <c r="J124" s="101">
        <v>1.9585772174696082E-2</v>
      </c>
      <c r="K124" s="101">
        <v>2.0095058363039073E-2</v>
      </c>
      <c r="L124" s="101">
        <v>2.3240371845949535E-2</v>
      </c>
      <c r="M124" s="101">
        <v>1.5726567414552316E-2</v>
      </c>
      <c r="N124" s="101">
        <v>1.6600265604249667E-2</v>
      </c>
      <c r="O124" s="101">
        <v>2.1667715104494303E-2</v>
      </c>
      <c r="P124" s="99"/>
      <c r="Q124" s="99"/>
      <c r="R124" s="99"/>
      <c r="S124" s="99"/>
      <c r="T124" s="99"/>
      <c r="U124" s="99"/>
      <c r="V124" s="99"/>
      <c r="W124" s="99"/>
      <c r="X124" s="99"/>
      <c r="Y124" s="99"/>
      <c r="Z124" s="99"/>
      <c r="AA124" s="99"/>
      <c r="AB124" s="99"/>
      <c r="AC124" s="99"/>
      <c r="AD124" s="99"/>
      <c r="AE124" s="99"/>
      <c r="AF124" s="99"/>
      <c r="AG124" s="99"/>
      <c r="AH124" s="99"/>
    </row>
    <row r="125" spans="3:34">
      <c r="C125" s="3" t="s">
        <v>86</v>
      </c>
      <c r="D125" s="3" t="s">
        <v>224</v>
      </c>
      <c r="E125" s="3" t="s">
        <v>225</v>
      </c>
      <c r="F125" s="3" t="s">
        <v>628</v>
      </c>
      <c r="G125" s="101">
        <v>2.5728782729405007E-2</v>
      </c>
      <c r="H125" s="101">
        <v>2.6327126513809775E-2</v>
      </c>
      <c r="I125" s="101">
        <v>2.3335407591785935E-2</v>
      </c>
      <c r="J125" s="101">
        <v>6.3185103633143461E-2</v>
      </c>
      <c r="K125" s="101">
        <v>2.3096070078024028E-2</v>
      </c>
      <c r="L125" s="101">
        <v>2.5968120243166914E-2</v>
      </c>
      <c r="M125" s="101">
        <v>2.5250107701881193E-2</v>
      </c>
      <c r="N125" s="101">
        <v>3.1472883059690773E-2</v>
      </c>
      <c r="O125" s="101">
        <v>3.1951558087214588E-2</v>
      </c>
      <c r="P125" s="99"/>
      <c r="Q125" s="99"/>
      <c r="R125" s="99"/>
      <c r="S125" s="99"/>
      <c r="T125" s="99"/>
      <c r="U125" s="99"/>
      <c r="V125" s="99"/>
      <c r="W125" s="99"/>
      <c r="X125" s="99"/>
      <c r="Y125" s="99"/>
      <c r="Z125" s="99"/>
      <c r="AA125" s="99"/>
      <c r="AB125" s="99"/>
      <c r="AC125" s="99"/>
      <c r="AD125" s="99"/>
      <c r="AE125" s="99"/>
      <c r="AF125" s="99"/>
      <c r="AG125" s="99"/>
      <c r="AH125" s="99"/>
    </row>
    <row r="126" spans="3:34">
      <c r="C126" s="3" t="s">
        <v>88</v>
      </c>
      <c r="D126" s="3" t="s">
        <v>226</v>
      </c>
      <c r="E126" s="3" t="s">
        <v>227</v>
      </c>
      <c r="F126" s="3" t="s">
        <v>628</v>
      </c>
      <c r="G126" s="101">
        <v>3.0014467405152123E-2</v>
      </c>
      <c r="H126" s="101">
        <v>2.7855153203342618E-2</v>
      </c>
      <c r="I126" s="101">
        <v>3.4441061518861608E-2</v>
      </c>
      <c r="J126" s="101">
        <v>3.3901232968409231E-2</v>
      </c>
      <c r="K126" s="101">
        <v>3.2065815896871151E-2</v>
      </c>
      <c r="L126" s="101">
        <v>3.1633953056509255E-2</v>
      </c>
      <c r="M126" s="101">
        <v>3.5520718619766363E-2</v>
      </c>
      <c r="N126" s="101">
        <v>3.6708341430761592E-2</v>
      </c>
      <c r="O126" s="101">
        <v>3.8993765342254467E-2</v>
      </c>
      <c r="P126" s="99"/>
      <c r="Q126" s="99"/>
      <c r="R126" s="99"/>
      <c r="S126" s="99"/>
      <c r="T126" s="99"/>
      <c r="U126" s="99"/>
      <c r="V126" s="99"/>
      <c r="W126" s="99"/>
      <c r="X126" s="99"/>
      <c r="Y126" s="99"/>
      <c r="Z126" s="99"/>
      <c r="AA126" s="99"/>
      <c r="AB126" s="99"/>
      <c r="AC126" s="99"/>
      <c r="AD126" s="99"/>
      <c r="AE126" s="99"/>
      <c r="AF126" s="99"/>
      <c r="AG126" s="99"/>
      <c r="AH126" s="99"/>
    </row>
    <row r="127" spans="3:34">
      <c r="C127" s="3" t="s">
        <v>88</v>
      </c>
      <c r="D127" s="3" t="s">
        <v>228</v>
      </c>
      <c r="E127" s="3" t="s">
        <v>229</v>
      </c>
      <c r="F127" s="3" t="s">
        <v>628</v>
      </c>
      <c r="G127" s="101">
        <v>1.6184573002754821E-2</v>
      </c>
      <c r="H127" s="101">
        <v>2.4793388429752067E-2</v>
      </c>
      <c r="I127" s="101">
        <v>3.0303030303030304E-2</v>
      </c>
      <c r="J127" s="101">
        <v>4.1666666666666664E-2</v>
      </c>
      <c r="K127" s="101">
        <v>3.3057851239669422E-2</v>
      </c>
      <c r="L127" s="101">
        <v>3.2713498622589529E-2</v>
      </c>
      <c r="M127" s="101">
        <v>3.5812672176308541E-2</v>
      </c>
      <c r="N127" s="101">
        <v>3.71900826446281E-2</v>
      </c>
      <c r="O127" s="101">
        <v>2.5482093663911846E-2</v>
      </c>
      <c r="P127" s="99"/>
      <c r="Q127" s="99"/>
      <c r="R127" s="99"/>
      <c r="S127" s="99"/>
      <c r="T127" s="99"/>
      <c r="U127" s="99"/>
      <c r="V127" s="99"/>
      <c r="W127" s="99"/>
      <c r="X127" s="99"/>
      <c r="Y127" s="99"/>
      <c r="Z127" s="99"/>
      <c r="AA127" s="99"/>
      <c r="AB127" s="99"/>
      <c r="AC127" s="99"/>
      <c r="AD127" s="99"/>
      <c r="AE127" s="99"/>
      <c r="AF127" s="99"/>
      <c r="AG127" s="99"/>
      <c r="AH127" s="99"/>
    </row>
    <row r="128" spans="3:34">
      <c r="C128" s="3" t="s">
        <v>88</v>
      </c>
      <c r="D128" s="3" t="s">
        <v>230</v>
      </c>
      <c r="E128" s="3" t="s">
        <v>231</v>
      </c>
      <c r="F128" s="3" t="s">
        <v>628</v>
      </c>
      <c r="G128" s="101">
        <v>1.3824566254233773E-2</v>
      </c>
      <c r="H128" s="101">
        <v>1.5552637036012996E-2</v>
      </c>
      <c r="I128" s="101">
        <v>1.9354392755927284E-2</v>
      </c>
      <c r="J128" s="101">
        <v>1.9700006912283127E-2</v>
      </c>
      <c r="K128" s="101">
        <v>2.1340017613982791E-2</v>
      </c>
      <c r="L128" s="101">
        <v>2.2356208928934355E-2</v>
      </c>
      <c r="M128" s="101">
        <v>3.2518122078449972E-2</v>
      </c>
      <c r="N128" s="101">
        <v>4.7083530926089016E-2</v>
      </c>
      <c r="O128" s="101">
        <v>3.2179391640132782E-2</v>
      </c>
      <c r="P128" s="99"/>
      <c r="Q128" s="99"/>
      <c r="R128" s="99"/>
      <c r="S128" s="99"/>
      <c r="T128" s="99"/>
      <c r="U128" s="99"/>
      <c r="V128" s="99"/>
      <c r="W128" s="99"/>
      <c r="X128" s="99"/>
      <c r="Y128" s="99"/>
      <c r="Z128" s="99"/>
      <c r="AA128" s="99"/>
      <c r="AB128" s="99"/>
      <c r="AC128" s="99"/>
      <c r="AD128" s="99"/>
      <c r="AE128" s="99"/>
      <c r="AF128" s="99"/>
      <c r="AG128" s="99"/>
      <c r="AH128" s="99"/>
    </row>
    <row r="129" spans="3:34">
      <c r="C129" s="3" t="s">
        <v>88</v>
      </c>
      <c r="D129" s="3" t="s">
        <v>232</v>
      </c>
      <c r="E129" s="3" t="s">
        <v>233</v>
      </c>
      <c r="F129" s="3" t="s">
        <v>628</v>
      </c>
      <c r="G129" s="101">
        <v>3.3240744956969173E-2</v>
      </c>
      <c r="H129" s="101">
        <v>3.3923773962934292E-2</v>
      </c>
      <c r="I129" s="101">
        <v>3.4834479304221122E-2</v>
      </c>
      <c r="J129" s="101">
        <v>3.8249624334046717E-2</v>
      </c>
      <c r="K129" s="101">
        <v>3.5062155639542826E-2</v>
      </c>
      <c r="L129" s="101">
        <v>3.2102363280360639E-2</v>
      </c>
      <c r="M129" s="101">
        <v>3.3923773962934292E-2</v>
      </c>
      <c r="N129" s="101">
        <v>4.3258503711124267E-2</v>
      </c>
      <c r="O129" s="101">
        <v>3.5517508310186241E-2</v>
      </c>
      <c r="P129" s="99"/>
      <c r="Q129" s="99"/>
      <c r="R129" s="99"/>
      <c r="S129" s="99"/>
      <c r="T129" s="99"/>
      <c r="U129" s="99"/>
      <c r="V129" s="99"/>
      <c r="W129" s="99"/>
      <c r="X129" s="99"/>
      <c r="Y129" s="99"/>
      <c r="Z129" s="99"/>
      <c r="AA129" s="99"/>
      <c r="AB129" s="99"/>
      <c r="AC129" s="99"/>
      <c r="AD129" s="99"/>
      <c r="AE129" s="99"/>
      <c r="AF129" s="99"/>
      <c r="AG129" s="99"/>
      <c r="AH129" s="99"/>
    </row>
    <row r="130" spans="3:34">
      <c r="C130" s="3" t="s">
        <v>88</v>
      </c>
      <c r="D130" s="3" t="s">
        <v>234</v>
      </c>
      <c r="E130" s="3" t="s">
        <v>235</v>
      </c>
      <c r="F130" s="3" t="s">
        <v>628</v>
      </c>
      <c r="G130" s="101">
        <v>4.5801526717557252E-2</v>
      </c>
      <c r="H130" s="101">
        <v>4.6404178384893531E-2</v>
      </c>
      <c r="I130" s="101">
        <v>4.6002410606669347E-2</v>
      </c>
      <c r="J130" s="101">
        <v>4.5801526717557252E-2</v>
      </c>
      <c r="K130" s="101">
        <v>5.3076042776528158E-2</v>
      </c>
      <c r="L130" s="101">
        <v>4.8537942464780395E-2</v>
      </c>
      <c r="M130" s="101">
        <v>5.6232982123830946E-2</v>
      </c>
      <c r="N130" s="101">
        <v>9.3129710745432304E-2</v>
      </c>
      <c r="O130" s="101">
        <v>5.7416834379069491E-2</v>
      </c>
      <c r="P130" s="99"/>
      <c r="Q130" s="99"/>
      <c r="R130" s="99"/>
      <c r="S130" s="99"/>
      <c r="T130" s="99"/>
      <c r="U130" s="99"/>
      <c r="V130" s="99"/>
      <c r="W130" s="99"/>
      <c r="X130" s="99"/>
      <c r="Y130" s="99"/>
      <c r="Z130" s="99"/>
      <c r="AA130" s="99"/>
      <c r="AB130" s="99"/>
      <c r="AC130" s="99"/>
      <c r="AD130" s="99"/>
      <c r="AE130" s="99"/>
      <c r="AF130" s="99"/>
      <c r="AG130" s="99"/>
      <c r="AH130" s="99"/>
    </row>
    <row r="131" spans="3:34">
      <c r="C131" s="3" t="s">
        <v>88</v>
      </c>
      <c r="D131" s="3" t="s">
        <v>236</v>
      </c>
      <c r="E131" s="3" t="s">
        <v>237</v>
      </c>
      <c r="F131" s="3" t="s">
        <v>628</v>
      </c>
      <c r="G131" s="101">
        <v>3.6025786879029201E-2</v>
      </c>
      <c r="H131" s="101">
        <v>3.8553912274048793E-2</v>
      </c>
      <c r="I131" s="101">
        <v>4.0450006320313488E-2</v>
      </c>
      <c r="J131" s="101">
        <v>4.0766021994690933E-2</v>
      </c>
      <c r="K131" s="101">
        <v>4.2346100366578182E-2</v>
      </c>
      <c r="L131" s="101">
        <v>3.981797497155859E-2</v>
      </c>
      <c r="M131" s="101">
        <v>4.0766021994690933E-2</v>
      </c>
      <c r="N131" s="101">
        <v>4.2030084692200737E-2</v>
      </c>
      <c r="O131" s="101">
        <v>4.5443069931835396E-2</v>
      </c>
      <c r="P131" s="99"/>
      <c r="Q131" s="99"/>
      <c r="R131" s="99"/>
      <c r="S131" s="99"/>
      <c r="T131" s="99"/>
      <c r="U131" s="99"/>
      <c r="V131" s="99"/>
      <c r="W131" s="99"/>
      <c r="X131" s="99"/>
      <c r="Y131" s="99"/>
      <c r="Z131" s="99"/>
      <c r="AA131" s="99"/>
      <c r="AB131" s="99"/>
      <c r="AC131" s="99"/>
      <c r="AD131" s="99"/>
      <c r="AE131" s="99"/>
      <c r="AF131" s="99"/>
      <c r="AG131" s="99"/>
      <c r="AH131" s="99"/>
    </row>
    <row r="132" spans="3:34">
      <c r="C132" s="3" t="s">
        <v>88</v>
      </c>
      <c r="D132" s="3" t="s">
        <v>238</v>
      </c>
      <c r="E132" s="3" t="s">
        <v>239</v>
      </c>
      <c r="F132" s="3" t="s">
        <v>628</v>
      </c>
      <c r="G132" s="101">
        <v>2.6408450704225352E-2</v>
      </c>
      <c r="H132" s="101">
        <v>3.1360035211267609E-2</v>
      </c>
      <c r="I132" s="101">
        <v>3.5211267605633804E-2</v>
      </c>
      <c r="J132" s="101">
        <v>3.90625E-2</v>
      </c>
      <c r="K132" s="101">
        <v>3.2460387323943664E-2</v>
      </c>
      <c r="L132" s="101">
        <v>3.7962147887323945E-2</v>
      </c>
      <c r="M132" s="101">
        <v>3.8512323943661969E-2</v>
      </c>
      <c r="N132" s="101">
        <v>7.6474471830985921E-2</v>
      </c>
      <c r="O132" s="101">
        <v>5.3367077464788734E-2</v>
      </c>
      <c r="P132" s="99"/>
      <c r="Q132" s="99"/>
      <c r="R132" s="99"/>
      <c r="S132" s="99"/>
      <c r="T132" s="99"/>
      <c r="U132" s="99"/>
      <c r="V132" s="99"/>
      <c r="W132" s="99"/>
      <c r="X132" s="99"/>
      <c r="Y132" s="99"/>
      <c r="Z132" s="99"/>
      <c r="AA132" s="99"/>
      <c r="AB132" s="99"/>
      <c r="AC132" s="99"/>
      <c r="AD132" s="99"/>
      <c r="AE132" s="99"/>
      <c r="AF132" s="99"/>
      <c r="AG132" s="99"/>
      <c r="AH132" s="99"/>
    </row>
    <row r="133" spans="3:34">
      <c r="C133" s="3" t="s">
        <v>88</v>
      </c>
      <c r="D133" s="3" t="s">
        <v>240</v>
      </c>
      <c r="E133" s="3" t="s">
        <v>241</v>
      </c>
      <c r="F133" s="3" t="s">
        <v>628</v>
      </c>
      <c r="G133" s="101">
        <v>2.596256852983805E-2</v>
      </c>
      <c r="H133" s="101">
        <v>4.7955132648560085E-2</v>
      </c>
      <c r="I133" s="101">
        <v>3.1318923687692984E-2</v>
      </c>
      <c r="J133" s="101">
        <v>3.4658768668473124E-2</v>
      </c>
      <c r="K133" s="101">
        <v>3.4764528261906021E-2</v>
      </c>
      <c r="L133" s="101">
        <v>3.4565873814695135E-2</v>
      </c>
      <c r="M133" s="101">
        <v>4.0790379827303068E-2</v>
      </c>
      <c r="N133" s="101">
        <v>4.5690522858505056E-2</v>
      </c>
      <c r="O133" s="101">
        <v>4.2582729299320547E-2</v>
      </c>
      <c r="P133" s="99"/>
      <c r="Q133" s="99"/>
      <c r="R133" s="99"/>
      <c r="S133" s="99"/>
      <c r="T133" s="99"/>
      <c r="U133" s="99"/>
      <c r="V133" s="99"/>
      <c r="W133" s="99"/>
      <c r="X133" s="99"/>
      <c r="Y133" s="99"/>
      <c r="Z133" s="99"/>
      <c r="AA133" s="99"/>
      <c r="AB133" s="99"/>
      <c r="AC133" s="99"/>
      <c r="AD133" s="99"/>
      <c r="AE133" s="99"/>
      <c r="AF133" s="99"/>
      <c r="AG133" s="99"/>
      <c r="AH133" s="99"/>
    </row>
    <row r="134" spans="3:34">
      <c r="C134" s="3" t="s">
        <v>88</v>
      </c>
      <c r="D134" s="3" t="s">
        <v>242</v>
      </c>
      <c r="E134" s="3" t="s">
        <v>243</v>
      </c>
      <c r="F134" s="3" t="s">
        <v>628</v>
      </c>
      <c r="G134" s="101">
        <v>2.9440421141245988E-2</v>
      </c>
      <c r="H134" s="101">
        <v>5.6095937579941677E-2</v>
      </c>
      <c r="I134" s="101">
        <v>3.3219934666135674E-2</v>
      </c>
      <c r="J134" s="101">
        <v>3.5805917604218092E-2</v>
      </c>
      <c r="K134" s="101">
        <v>3.6807907651897419E-2</v>
      </c>
      <c r="L134" s="101">
        <v>3.9054399668210407E-2</v>
      </c>
      <c r="M134" s="101">
        <v>4.7694753577106522E-2</v>
      </c>
      <c r="N134" s="101">
        <v>4.6485104029861064E-2</v>
      </c>
      <c r="O134" s="101">
        <v>4.4603783747391101E-2</v>
      </c>
      <c r="P134" s="99"/>
      <c r="Q134" s="99"/>
      <c r="R134" s="99"/>
      <c r="S134" s="99"/>
      <c r="T134" s="99"/>
      <c r="U134" s="99"/>
      <c r="V134" s="99"/>
      <c r="W134" s="99"/>
      <c r="X134" s="99"/>
      <c r="Y134" s="99"/>
      <c r="Z134" s="99"/>
      <c r="AA134" s="99"/>
      <c r="AB134" s="99"/>
      <c r="AC134" s="99"/>
      <c r="AD134" s="99"/>
      <c r="AE134" s="99"/>
      <c r="AF134" s="99"/>
      <c r="AG134" s="99"/>
      <c r="AH134" s="99"/>
    </row>
    <row r="135" spans="3:34">
      <c r="C135" s="3" t="s">
        <v>88</v>
      </c>
      <c r="D135" s="3" t="s">
        <v>244</v>
      </c>
      <c r="E135" s="3" t="s">
        <v>245</v>
      </c>
      <c r="F135" s="3" t="s">
        <v>628</v>
      </c>
      <c r="G135" s="101">
        <v>3.8792723425515034E-2</v>
      </c>
      <c r="H135" s="101">
        <v>3.8351897022952358E-2</v>
      </c>
      <c r="I135" s="101">
        <v>4.4670408793017306E-2</v>
      </c>
      <c r="J135" s="101">
        <v>4.4817350927204867E-2</v>
      </c>
      <c r="K135" s="101">
        <v>4.6433714403267996E-2</v>
      </c>
      <c r="L135" s="101">
        <v>4.716842507420578E-2</v>
      </c>
      <c r="M135" s="101">
        <v>5.142974696564493E-2</v>
      </c>
      <c r="N135" s="101">
        <v>4.9078672818644017E-2</v>
      </c>
      <c r="O135" s="101">
        <v>1.0726775795691656E-2</v>
      </c>
      <c r="P135" s="99"/>
      <c r="Q135" s="99"/>
      <c r="R135" s="99"/>
      <c r="S135" s="99"/>
      <c r="T135" s="99"/>
      <c r="U135" s="99"/>
      <c r="V135" s="99"/>
      <c r="W135" s="99"/>
      <c r="X135" s="99"/>
      <c r="Y135" s="99"/>
      <c r="Z135" s="99"/>
      <c r="AA135" s="99"/>
      <c r="AB135" s="99"/>
      <c r="AC135" s="99"/>
      <c r="AD135" s="99"/>
      <c r="AE135" s="99"/>
      <c r="AF135" s="99"/>
      <c r="AG135" s="99"/>
      <c r="AH135" s="99"/>
    </row>
    <row r="136" spans="3:34">
      <c r="C136" s="3" t="s">
        <v>88</v>
      </c>
      <c r="D136" s="3" t="s">
        <v>246</v>
      </c>
      <c r="E136" s="3" t="s">
        <v>247</v>
      </c>
      <c r="F136" s="3" t="s">
        <v>628</v>
      </c>
      <c r="G136" s="101">
        <v>5.2751534757195899E-2</v>
      </c>
      <c r="H136" s="101">
        <v>5.569238686909532E-2</v>
      </c>
      <c r="I136" s="101">
        <v>4.3837076793000772E-2</v>
      </c>
      <c r="J136" s="101">
        <v>4.9075469617321621E-2</v>
      </c>
      <c r="K136" s="101">
        <v>3.8322979083189351E-2</v>
      </c>
      <c r="L136" s="101">
        <v>3.9609601882145351E-2</v>
      </c>
      <c r="M136" s="101">
        <v>4.4112781678491343E-2</v>
      </c>
      <c r="N136" s="101">
        <v>5.8081829210013598E-2</v>
      </c>
      <c r="O136" s="101">
        <v>4.7788846818365621E-2</v>
      </c>
      <c r="P136" s="99"/>
      <c r="Q136" s="99"/>
      <c r="R136" s="99"/>
      <c r="S136" s="99"/>
      <c r="T136" s="99"/>
      <c r="U136" s="99"/>
      <c r="V136" s="99"/>
      <c r="W136" s="99"/>
      <c r="X136" s="99"/>
      <c r="Y136" s="99"/>
      <c r="Z136" s="99"/>
      <c r="AA136" s="99"/>
      <c r="AB136" s="99"/>
      <c r="AC136" s="99"/>
      <c r="AD136" s="99"/>
      <c r="AE136" s="99"/>
      <c r="AF136" s="99"/>
      <c r="AG136" s="99"/>
      <c r="AH136" s="99"/>
    </row>
    <row r="137" spans="3:34">
      <c r="C137" s="3" t="s">
        <v>88</v>
      </c>
      <c r="D137" s="3" t="s">
        <v>248</v>
      </c>
      <c r="E137" s="3" t="s">
        <v>249</v>
      </c>
      <c r="F137" s="3" t="s">
        <v>628</v>
      </c>
      <c r="G137" s="101">
        <v>4.0887040887040885E-2</v>
      </c>
      <c r="H137" s="101">
        <v>3.511203511203511E-2</v>
      </c>
      <c r="I137" s="101">
        <v>3.9501039501039503E-2</v>
      </c>
      <c r="J137" s="101">
        <v>3.9732039732039731E-2</v>
      </c>
      <c r="K137" s="101">
        <v>3.6729036729036726E-2</v>
      </c>
      <c r="L137" s="101">
        <v>3.7653037653037652E-2</v>
      </c>
      <c r="M137" s="101">
        <v>3.6036036036036036E-2</v>
      </c>
      <c r="N137" s="101">
        <v>3.5805035805035808E-2</v>
      </c>
      <c r="O137" s="101">
        <v>3.7653037653037652E-2</v>
      </c>
      <c r="P137" s="99"/>
      <c r="Q137" s="99"/>
      <c r="R137" s="99"/>
      <c r="S137" s="99"/>
      <c r="T137" s="99"/>
      <c r="U137" s="99"/>
      <c r="V137" s="99"/>
      <c r="W137" s="99"/>
      <c r="X137" s="99"/>
      <c r="Y137" s="99"/>
      <c r="Z137" s="99"/>
      <c r="AA137" s="99"/>
      <c r="AB137" s="99"/>
      <c r="AC137" s="99"/>
      <c r="AD137" s="99"/>
      <c r="AE137" s="99"/>
      <c r="AF137" s="99"/>
      <c r="AG137" s="99"/>
      <c r="AH137" s="99"/>
    </row>
    <row r="138" spans="3:34">
      <c r="C138" s="3" t="s">
        <v>88</v>
      </c>
      <c r="D138" s="3" t="s">
        <v>250</v>
      </c>
      <c r="E138" s="3" t="s">
        <v>251</v>
      </c>
      <c r="F138" s="3" t="s">
        <v>628</v>
      </c>
      <c r="G138" s="101">
        <v>5.60122082336212E-2</v>
      </c>
      <c r="H138" s="101">
        <v>5.2370547636388862E-2</v>
      </c>
      <c r="I138" s="101">
        <v>5.3757846911524985E-2</v>
      </c>
      <c r="J138" s="101">
        <v>6.2081642562341763E-2</v>
      </c>
      <c r="K138" s="101">
        <v>5.4971733777269098E-2</v>
      </c>
      <c r="L138" s="101">
        <v>5.1850310408212814E-2</v>
      </c>
      <c r="M138" s="101">
        <v>5.0116186314292648E-2</v>
      </c>
      <c r="N138" s="101">
        <v>4.8902299448548535E-2</v>
      </c>
      <c r="O138" s="101">
        <v>6.5896715568966114E-3</v>
      </c>
      <c r="P138" s="99"/>
      <c r="Q138" s="99"/>
      <c r="R138" s="99"/>
      <c r="S138" s="99"/>
      <c r="T138" s="99"/>
      <c r="U138" s="99"/>
      <c r="V138" s="99"/>
      <c r="W138" s="99"/>
      <c r="X138" s="99"/>
      <c r="Y138" s="99"/>
      <c r="Z138" s="99"/>
      <c r="AA138" s="99"/>
      <c r="AB138" s="99"/>
      <c r="AC138" s="99"/>
      <c r="AD138" s="99"/>
      <c r="AE138" s="99"/>
      <c r="AF138" s="99"/>
      <c r="AG138" s="99"/>
      <c r="AH138" s="99"/>
    </row>
    <row r="139" spans="3:34">
      <c r="C139" s="3" t="s">
        <v>88</v>
      </c>
      <c r="D139" s="3" t="s">
        <v>252</v>
      </c>
      <c r="E139" s="3" t="s">
        <v>253</v>
      </c>
      <c r="F139" s="3" t="s">
        <v>628</v>
      </c>
      <c r="G139" s="101">
        <v>3.3814940055333538E-2</v>
      </c>
      <c r="H139" s="101">
        <v>3.0740854595757761E-2</v>
      </c>
      <c r="I139" s="101">
        <v>3.6205895412781366E-2</v>
      </c>
      <c r="J139" s="101">
        <v>4.1670936229804965E-2</v>
      </c>
      <c r="K139" s="101">
        <v>4.0232980944044171E-2</v>
      </c>
      <c r="L139" s="101">
        <v>3.1479361659147533E-2</v>
      </c>
      <c r="M139" s="101">
        <v>3.5351154804390279E-2</v>
      </c>
      <c r="N139" s="101">
        <v>3.6192848966399571E-2</v>
      </c>
      <c r="O139" s="101">
        <v>3.6420395421436005E-2</v>
      </c>
      <c r="P139" s="99"/>
      <c r="Q139" s="99"/>
      <c r="R139" s="99"/>
      <c r="S139" s="99"/>
      <c r="T139" s="99"/>
      <c r="U139" s="99"/>
      <c r="V139" s="99"/>
      <c r="W139" s="99"/>
      <c r="X139" s="99"/>
      <c r="Y139" s="99"/>
      <c r="Z139" s="99"/>
      <c r="AA139" s="99"/>
      <c r="AB139" s="99"/>
      <c r="AC139" s="99"/>
      <c r="AD139" s="99"/>
      <c r="AE139" s="99"/>
      <c r="AF139" s="99"/>
      <c r="AG139" s="99"/>
      <c r="AH139" s="99"/>
    </row>
    <row r="140" spans="3:34">
      <c r="C140" s="3" t="s">
        <v>88</v>
      </c>
      <c r="D140" s="3" t="s">
        <v>254</v>
      </c>
      <c r="E140" s="3" t="s">
        <v>255</v>
      </c>
      <c r="F140" s="3" t="s">
        <v>628</v>
      </c>
      <c r="G140" s="101">
        <v>4.9946485907955765E-2</v>
      </c>
      <c r="H140" s="101">
        <v>5.4703294089665837E-2</v>
      </c>
      <c r="I140" s="101">
        <v>6.4811511475799735E-2</v>
      </c>
      <c r="J140" s="101">
        <v>6.9568319657509814E-2</v>
      </c>
      <c r="K140" s="101">
        <v>6.6666666666666666E-2</v>
      </c>
      <c r="L140" s="101">
        <v>5.9523809523809521E-2</v>
      </c>
      <c r="M140" s="101">
        <v>5.8333333333333334E-2</v>
      </c>
      <c r="N140" s="101">
        <v>6.3095238095238093E-2</v>
      </c>
      <c r="O140" s="101">
        <v>5.5357142857142855E-2</v>
      </c>
      <c r="P140" s="99"/>
      <c r="Q140" s="99"/>
      <c r="R140" s="99"/>
      <c r="S140" s="99"/>
      <c r="T140" s="99"/>
      <c r="U140" s="99"/>
      <c r="V140" s="99"/>
      <c r="W140" s="99"/>
      <c r="X140" s="99"/>
      <c r="Y140" s="99"/>
      <c r="Z140" s="99"/>
      <c r="AA140" s="99"/>
      <c r="AB140" s="99"/>
      <c r="AC140" s="99"/>
      <c r="AD140" s="99"/>
      <c r="AE140" s="99"/>
      <c r="AF140" s="99"/>
      <c r="AG140" s="99"/>
      <c r="AH140" s="99"/>
    </row>
    <row r="141" spans="3:34">
      <c r="C141" s="3" t="s">
        <v>88</v>
      </c>
      <c r="D141" s="3" t="s">
        <v>256</v>
      </c>
      <c r="E141" s="3" t="s">
        <v>257</v>
      </c>
      <c r="F141" s="3" t="s">
        <v>628</v>
      </c>
      <c r="G141" s="101">
        <v>4.3446398659966502E-2</v>
      </c>
      <c r="H141" s="101">
        <v>4.6063651591289785E-2</v>
      </c>
      <c r="I141" s="101">
        <v>4.7634003350083755E-2</v>
      </c>
      <c r="J141" s="101">
        <v>4.9204355108877725E-2</v>
      </c>
      <c r="K141" s="101">
        <v>4.9479166666666664E-2</v>
      </c>
      <c r="L141" s="101">
        <v>3.5416666666666666E-2</v>
      </c>
      <c r="M141" s="101">
        <v>3.90625E-2</v>
      </c>
      <c r="N141" s="101">
        <v>4.6875E-2</v>
      </c>
      <c r="O141" s="101">
        <v>5.0520833333333334E-2</v>
      </c>
      <c r="P141" s="99"/>
      <c r="Q141" s="99"/>
      <c r="R141" s="99"/>
      <c r="S141" s="99"/>
      <c r="T141" s="99"/>
      <c r="U141" s="99"/>
      <c r="V141" s="99"/>
      <c r="W141" s="99"/>
      <c r="X141" s="99"/>
      <c r="Y141" s="99"/>
      <c r="Z141" s="99"/>
      <c r="AA141" s="99"/>
      <c r="AB141" s="99"/>
      <c r="AC141" s="99"/>
      <c r="AD141" s="99"/>
      <c r="AE141" s="99"/>
      <c r="AF141" s="99"/>
      <c r="AG141" s="99"/>
      <c r="AH141" s="99"/>
    </row>
    <row r="142" spans="3:34">
      <c r="C142" s="3" t="s">
        <v>88</v>
      </c>
      <c r="D142" s="3" t="s">
        <v>258</v>
      </c>
      <c r="E142" s="3" t="s">
        <v>259</v>
      </c>
      <c r="F142" s="3" t="s">
        <v>628</v>
      </c>
      <c r="G142" s="101">
        <v>2.7387710387411612E-2</v>
      </c>
      <c r="H142" s="101">
        <v>1.3195896823025594E-2</v>
      </c>
      <c r="I142" s="101">
        <v>3.5853002688975198E-2</v>
      </c>
      <c r="J142" s="101">
        <v>3.0873418982173089E-2</v>
      </c>
      <c r="K142" s="101">
        <v>2.863260631411214E-2</v>
      </c>
      <c r="L142" s="101">
        <v>3.186933572353351E-2</v>
      </c>
      <c r="M142" s="101">
        <v>3.5853002688975198E-2</v>
      </c>
      <c r="N142" s="101">
        <v>3.3363210835574149E-2</v>
      </c>
      <c r="O142" s="101">
        <v>3.7844836171696046E-2</v>
      </c>
      <c r="P142" s="99"/>
      <c r="Q142" s="99"/>
      <c r="R142" s="99"/>
      <c r="S142" s="99"/>
      <c r="T142" s="99"/>
      <c r="U142" s="99"/>
      <c r="V142" s="99"/>
      <c r="W142" s="99"/>
      <c r="X142" s="99"/>
      <c r="Y142" s="99"/>
      <c r="Z142" s="99"/>
      <c r="AA142" s="99"/>
      <c r="AB142" s="99"/>
      <c r="AC142" s="99"/>
      <c r="AD142" s="99"/>
      <c r="AE142" s="99"/>
      <c r="AF142" s="99"/>
      <c r="AG142" s="99"/>
      <c r="AH142" s="99"/>
    </row>
    <row r="143" spans="3:34">
      <c r="C143" s="3" t="s">
        <v>88</v>
      </c>
      <c r="D143" s="3" t="s">
        <v>260</v>
      </c>
      <c r="E143" s="3" t="s">
        <v>261</v>
      </c>
      <c r="F143" s="3" t="s">
        <v>628</v>
      </c>
      <c r="G143" s="101">
        <v>3.5109830752610732E-2</v>
      </c>
      <c r="H143" s="101">
        <v>2.1606049693914296E-2</v>
      </c>
      <c r="I143" s="101">
        <v>4.6813107670147638E-2</v>
      </c>
      <c r="J143" s="101">
        <v>3.8710839034929778E-2</v>
      </c>
      <c r="K143" s="101">
        <v>3.7360460929060139E-2</v>
      </c>
      <c r="L143" s="101">
        <v>3.9160965070219662E-2</v>
      </c>
      <c r="M143" s="101">
        <v>4.0511343176089308E-2</v>
      </c>
      <c r="N143" s="101">
        <v>3.8710839034929778E-2</v>
      </c>
      <c r="O143" s="101">
        <v>3.8710839034929778E-2</v>
      </c>
      <c r="P143" s="99"/>
      <c r="Q143" s="99"/>
      <c r="R143" s="99"/>
      <c r="S143" s="99"/>
      <c r="T143" s="99"/>
      <c r="U143" s="99"/>
      <c r="V143" s="99"/>
      <c r="W143" s="99"/>
      <c r="X143" s="99"/>
      <c r="Y143" s="99"/>
      <c r="Z143" s="99"/>
      <c r="AA143" s="99"/>
      <c r="AB143" s="99"/>
      <c r="AC143" s="99"/>
      <c r="AD143" s="99"/>
      <c r="AE143" s="99"/>
      <c r="AF143" s="99"/>
      <c r="AG143" s="99"/>
      <c r="AH143" s="99"/>
    </row>
    <row r="144" spans="3:34">
      <c r="C144" s="3" t="s">
        <v>88</v>
      </c>
      <c r="D144" s="3" t="s">
        <v>262</v>
      </c>
      <c r="E144" s="3" t="s">
        <v>263</v>
      </c>
      <c r="F144" s="3" t="s">
        <v>628</v>
      </c>
      <c r="G144" s="101">
        <v>5.8307235866161197E-2</v>
      </c>
      <c r="H144" s="101">
        <v>5.4186583154771713E-2</v>
      </c>
      <c r="I144" s="101">
        <v>5.7483105323883302E-2</v>
      </c>
      <c r="J144" s="101">
        <v>6.1191692764133838E-2</v>
      </c>
      <c r="K144" s="101">
        <v>5.8925333772869626E-2</v>
      </c>
      <c r="L144" s="101">
        <v>4.203065765617274E-2</v>
      </c>
      <c r="M144" s="101">
        <v>5.2744354705785396E-2</v>
      </c>
      <c r="N144" s="101">
        <v>5.8101203230591723E-2</v>
      </c>
      <c r="O144" s="101">
        <v>5.9337399044008574E-2</v>
      </c>
      <c r="P144" s="99"/>
      <c r="Q144" s="99"/>
      <c r="R144" s="99"/>
      <c r="S144" s="99"/>
      <c r="T144" s="99"/>
      <c r="U144" s="99"/>
      <c r="V144" s="99"/>
      <c r="W144" s="99"/>
      <c r="X144" s="99"/>
      <c r="Y144" s="99"/>
      <c r="Z144" s="99"/>
      <c r="AA144" s="99"/>
      <c r="AB144" s="99"/>
      <c r="AC144" s="99"/>
      <c r="AD144" s="99"/>
      <c r="AE144" s="99"/>
      <c r="AF144" s="99"/>
      <c r="AG144" s="99"/>
      <c r="AH144" s="99"/>
    </row>
    <row r="145" spans="3:34">
      <c r="C145" s="3" t="s">
        <v>88</v>
      </c>
      <c r="D145" s="3" t="s">
        <v>264</v>
      </c>
      <c r="E145" s="3" t="s">
        <v>265</v>
      </c>
      <c r="F145" s="3" t="s">
        <v>628</v>
      </c>
      <c r="G145" s="101">
        <v>3.0511249472874754E-2</v>
      </c>
      <c r="H145" s="101">
        <v>1.6868007838662467E-2</v>
      </c>
      <c r="I145" s="101">
        <v>3.9937489147421429E-2</v>
      </c>
      <c r="J145" s="101">
        <v>3.6960781881775109E-2</v>
      </c>
      <c r="K145" s="101">
        <v>3.448019249373651E-2</v>
      </c>
      <c r="L145" s="101">
        <v>3.6836752412373178E-2</v>
      </c>
      <c r="M145" s="101">
        <v>4.0185548086225285E-2</v>
      </c>
      <c r="N145" s="101">
        <v>4.0061518616823361E-2</v>
      </c>
      <c r="O145" s="101">
        <v>4.4898667923498621E-2</v>
      </c>
      <c r="P145" s="99"/>
      <c r="Q145" s="99"/>
      <c r="R145" s="99"/>
      <c r="S145" s="99"/>
      <c r="T145" s="99"/>
      <c r="U145" s="99"/>
      <c r="V145" s="99"/>
      <c r="W145" s="99"/>
      <c r="X145" s="99"/>
      <c r="Y145" s="99"/>
      <c r="Z145" s="99"/>
      <c r="AA145" s="99"/>
      <c r="AB145" s="99"/>
      <c r="AC145" s="99"/>
      <c r="AD145" s="99"/>
      <c r="AE145" s="99"/>
      <c r="AF145" s="99"/>
      <c r="AG145" s="99"/>
      <c r="AH145" s="99"/>
    </row>
    <row r="146" spans="3:34">
      <c r="C146" s="3" t="s">
        <v>88</v>
      </c>
      <c r="D146" s="3" t="s">
        <v>266</v>
      </c>
      <c r="E146" s="3" t="s">
        <v>267</v>
      </c>
      <c r="F146" s="3" t="s">
        <v>628</v>
      </c>
      <c r="G146" s="101">
        <v>3.619682540913724E-2</v>
      </c>
      <c r="H146" s="101">
        <v>1.6482482998803564E-2</v>
      </c>
      <c r="I146" s="101">
        <v>4.5569217702574563E-2</v>
      </c>
      <c r="J146" s="101">
        <v>3.619682540913724E-2</v>
      </c>
      <c r="K146" s="101">
        <v>3.9105423049576628E-2</v>
      </c>
      <c r="L146" s="101">
        <v>3.8135867106198693E-2</v>
      </c>
      <c r="M146" s="101">
        <v>3.9751793678495247E-2</v>
      </c>
      <c r="N146" s="101">
        <v>3.6843125848361448E-2</v>
      </c>
      <c r="O146" s="101">
        <v>4.2983646823088362E-2</v>
      </c>
      <c r="P146" s="99"/>
      <c r="Q146" s="99"/>
      <c r="R146" s="99"/>
      <c r="S146" s="99"/>
      <c r="T146" s="99"/>
      <c r="U146" s="99"/>
      <c r="V146" s="99"/>
      <c r="W146" s="99"/>
      <c r="X146" s="99"/>
      <c r="Y146" s="99"/>
      <c r="Z146" s="99"/>
      <c r="AA146" s="99"/>
      <c r="AB146" s="99"/>
      <c r="AC146" s="99"/>
      <c r="AD146" s="99"/>
      <c r="AE146" s="99"/>
      <c r="AF146" s="99"/>
      <c r="AG146" s="99"/>
      <c r="AH146" s="99"/>
    </row>
    <row r="147" spans="3:34">
      <c r="C147" s="3" t="s">
        <v>88</v>
      </c>
      <c r="D147" s="3" t="s">
        <v>268</v>
      </c>
      <c r="E147" s="3" t="s">
        <v>269</v>
      </c>
      <c r="F147" s="3" t="s">
        <v>628</v>
      </c>
      <c r="G147" s="101">
        <v>3.2987563688489437E-2</v>
      </c>
      <c r="H147" s="101">
        <v>2.1991709125659627E-2</v>
      </c>
      <c r="I147" s="101">
        <v>4.1984171967168374E-2</v>
      </c>
      <c r="J147" s="101">
        <v>3.5986433114715749E-2</v>
      </c>
      <c r="K147" s="101">
        <v>3.5985605757696923E-2</v>
      </c>
      <c r="L147" s="101">
        <v>3.6485405837664936E-2</v>
      </c>
      <c r="M147" s="101">
        <v>3.9484206317473014E-2</v>
      </c>
      <c r="N147" s="101">
        <v>3.7984806077568975E-2</v>
      </c>
      <c r="O147" s="101">
        <v>4.3982407037185124E-2</v>
      </c>
      <c r="P147" s="99"/>
      <c r="Q147" s="99"/>
      <c r="R147" s="99"/>
      <c r="S147" s="99"/>
      <c r="T147" s="99"/>
      <c r="U147" s="99"/>
      <c r="V147" s="99"/>
      <c r="W147" s="99"/>
      <c r="X147" s="99"/>
      <c r="Y147" s="99"/>
      <c r="Z147" s="99"/>
      <c r="AA147" s="99"/>
      <c r="AB147" s="99"/>
      <c r="AC147" s="99"/>
      <c r="AD147" s="99"/>
      <c r="AE147" s="99"/>
      <c r="AF147" s="99"/>
      <c r="AG147" s="99"/>
      <c r="AH147" s="99"/>
    </row>
    <row r="148" spans="3:34">
      <c r="C148" s="3" t="s">
        <v>88</v>
      </c>
      <c r="D148" s="3" t="s">
        <v>270</v>
      </c>
      <c r="E148" s="3" t="s">
        <v>271</v>
      </c>
      <c r="F148" s="3" t="s">
        <v>628</v>
      </c>
      <c r="G148" s="101">
        <v>3.8049719618040115E-2</v>
      </c>
      <c r="H148" s="101">
        <v>2.5695914547247869E-2</v>
      </c>
      <c r="I148" s="101">
        <v>5.1885981297327424E-2</v>
      </c>
      <c r="J148" s="101">
        <v>3.9532176226535182E-2</v>
      </c>
      <c r="K148" s="101">
        <v>4.1016011069381297E-2</v>
      </c>
      <c r="L148" s="101">
        <v>4.1510179877446138E-2</v>
      </c>
      <c r="M148" s="101">
        <v>4.694603676615932E-2</v>
      </c>
      <c r="N148" s="101">
        <v>4.4475192725835146E-2</v>
      </c>
      <c r="O148" s="101">
        <v>5.3370231271002176E-2</v>
      </c>
      <c r="P148" s="99"/>
      <c r="Q148" s="99"/>
      <c r="R148" s="99"/>
      <c r="S148" s="99"/>
      <c r="T148" s="99"/>
      <c r="U148" s="99"/>
      <c r="V148" s="99"/>
      <c r="W148" s="99"/>
      <c r="X148" s="99"/>
      <c r="Y148" s="99"/>
      <c r="Z148" s="99"/>
      <c r="AA148" s="99"/>
      <c r="AB148" s="99"/>
      <c r="AC148" s="99"/>
      <c r="AD148" s="99"/>
      <c r="AE148" s="99"/>
      <c r="AF148" s="99"/>
      <c r="AG148" s="99"/>
      <c r="AH148" s="99"/>
    </row>
    <row r="149" spans="3:34">
      <c r="C149" s="3" t="s">
        <v>88</v>
      </c>
      <c r="D149" s="3" t="s">
        <v>272</v>
      </c>
      <c r="E149" s="3" t="s">
        <v>273</v>
      </c>
      <c r="F149" s="3" t="s">
        <v>628</v>
      </c>
      <c r="G149" s="101">
        <v>6.074262760850397E-2</v>
      </c>
      <c r="H149" s="101">
        <v>4.5556970706377979E-2</v>
      </c>
      <c r="I149" s="101">
        <v>4.7222494366611148E-2</v>
      </c>
      <c r="J149" s="101">
        <v>4.5948858626432838E-2</v>
      </c>
      <c r="K149" s="101">
        <v>5.0620347394540945E-2</v>
      </c>
      <c r="L149" s="101">
        <v>4.9627791563275438E-2</v>
      </c>
      <c r="M149" s="101">
        <v>4.3374689826302729E-2</v>
      </c>
      <c r="N149" s="101">
        <v>4.6054590570719603E-2</v>
      </c>
      <c r="O149" s="101">
        <v>5.6575682382133993E-2</v>
      </c>
      <c r="P149" s="99"/>
      <c r="Q149" s="99"/>
      <c r="R149" s="99"/>
      <c r="S149" s="99"/>
      <c r="T149" s="99"/>
      <c r="U149" s="99"/>
      <c r="V149" s="99"/>
      <c r="W149" s="99"/>
      <c r="X149" s="99"/>
      <c r="Y149" s="99"/>
      <c r="Z149" s="99"/>
      <c r="AA149" s="99"/>
      <c r="AB149" s="99"/>
      <c r="AC149" s="99"/>
      <c r="AD149" s="99"/>
      <c r="AE149" s="99"/>
      <c r="AF149" s="99"/>
      <c r="AG149" s="99"/>
      <c r="AH149" s="99"/>
    </row>
    <row r="150" spans="3:34">
      <c r="C150" s="3" t="s">
        <v>88</v>
      </c>
      <c r="D150" s="3" t="s">
        <v>274</v>
      </c>
      <c r="E150" s="3" t="s">
        <v>275</v>
      </c>
      <c r="F150" s="3" t="s">
        <v>628</v>
      </c>
      <c r="G150" s="101">
        <v>1.7778440181403964E-2</v>
      </c>
      <c r="H150" s="101">
        <v>1.2082951859816466E-2</v>
      </c>
      <c r="I150" s="101">
        <v>2.1185087401792747E-2</v>
      </c>
      <c r="J150" s="101">
        <v>4.3062150020226966E-2</v>
      </c>
      <c r="K150" s="101">
        <v>3.390678561543211E-2</v>
      </c>
      <c r="L150" s="101">
        <v>3.4492303106436431E-2</v>
      </c>
      <c r="M150" s="101">
        <v>3.9602273937019608E-2</v>
      </c>
      <c r="N150" s="101">
        <v>4.5936508612430003E-2</v>
      </c>
      <c r="O150" s="101">
        <v>3.9549045074201032E-2</v>
      </c>
      <c r="P150" s="99"/>
      <c r="Q150" s="99"/>
      <c r="R150" s="99"/>
      <c r="S150" s="99"/>
      <c r="T150" s="99"/>
      <c r="U150" s="99"/>
      <c r="V150" s="99"/>
      <c r="W150" s="99"/>
      <c r="X150" s="99"/>
      <c r="Y150" s="99"/>
      <c r="Z150" s="99"/>
      <c r="AA150" s="99"/>
      <c r="AB150" s="99"/>
      <c r="AC150" s="99"/>
      <c r="AD150" s="99"/>
      <c r="AE150" s="99"/>
      <c r="AF150" s="99"/>
      <c r="AG150" s="99"/>
      <c r="AH150" s="99"/>
    </row>
    <row r="151" spans="3:34">
      <c r="C151" s="3" t="s">
        <v>88</v>
      </c>
      <c r="D151" s="3" t="s">
        <v>276</v>
      </c>
      <c r="E151" s="3" t="s">
        <v>277</v>
      </c>
      <c r="F151" s="3" t="s">
        <v>628</v>
      </c>
      <c r="G151" s="101">
        <v>2.5365781927799428E-2</v>
      </c>
      <c r="H151" s="101">
        <v>2.8858172193221086E-2</v>
      </c>
      <c r="I151" s="101">
        <v>3.271818248658187E-2</v>
      </c>
      <c r="J151" s="101">
        <v>3.9335342989486065E-2</v>
      </c>
      <c r="K151" s="101">
        <v>3.5659142710094849E-2</v>
      </c>
      <c r="L151" s="101">
        <v>3.0512462318947137E-2</v>
      </c>
      <c r="M151" s="101">
        <v>3.418866259833836E-2</v>
      </c>
      <c r="N151" s="101">
        <v>4.2092493199029482E-2</v>
      </c>
      <c r="O151" s="101">
        <v>3.9702963017425187E-2</v>
      </c>
      <c r="P151" s="99"/>
      <c r="Q151" s="99"/>
      <c r="R151" s="99"/>
      <c r="S151" s="99"/>
      <c r="T151" s="99"/>
      <c r="U151" s="99"/>
      <c r="V151" s="99"/>
      <c r="W151" s="99"/>
      <c r="X151" s="99"/>
      <c r="Y151" s="99"/>
      <c r="Z151" s="99"/>
      <c r="AA151" s="99"/>
      <c r="AB151" s="99"/>
      <c r="AC151" s="99"/>
      <c r="AD151" s="99"/>
      <c r="AE151" s="99"/>
      <c r="AF151" s="99"/>
      <c r="AG151" s="99"/>
      <c r="AH151" s="99"/>
    </row>
    <row r="152" spans="3:34">
      <c r="C152" s="3" t="s">
        <v>88</v>
      </c>
      <c r="D152" s="3" t="s">
        <v>278</v>
      </c>
      <c r="E152" s="3" t="s">
        <v>279</v>
      </c>
      <c r="F152" s="3" t="s">
        <v>628</v>
      </c>
      <c r="G152" s="101">
        <v>2.5228255646323881E-2</v>
      </c>
      <c r="H152" s="101">
        <v>3.580009610764056E-2</v>
      </c>
      <c r="I152" s="101">
        <v>4.0725612686208557E-2</v>
      </c>
      <c r="J152" s="101">
        <v>5.0696780394041324E-2</v>
      </c>
      <c r="K152" s="101">
        <v>3.7962518020182606E-2</v>
      </c>
      <c r="L152" s="101">
        <v>3.6520903411821237E-2</v>
      </c>
      <c r="M152" s="101">
        <v>3.7121576165305141E-2</v>
      </c>
      <c r="N152" s="101">
        <v>4.0245074483421434E-2</v>
      </c>
      <c r="O152" s="101">
        <v>3.6280634310427676E-2</v>
      </c>
      <c r="P152" s="99"/>
      <c r="Q152" s="99"/>
      <c r="R152" s="99"/>
      <c r="S152" s="99"/>
      <c r="T152" s="99"/>
      <c r="U152" s="99"/>
      <c r="V152" s="99"/>
      <c r="W152" s="99"/>
      <c r="X152" s="99"/>
      <c r="Y152" s="99"/>
      <c r="Z152" s="99"/>
      <c r="AA152" s="99"/>
      <c r="AB152" s="99"/>
      <c r="AC152" s="99"/>
      <c r="AD152" s="99"/>
      <c r="AE152" s="99"/>
      <c r="AF152" s="99"/>
      <c r="AG152" s="99"/>
      <c r="AH152" s="99"/>
    </row>
    <row r="153" spans="3:34">
      <c r="C153" s="3" t="s">
        <v>88</v>
      </c>
      <c r="D153" s="3" t="s">
        <v>280</v>
      </c>
      <c r="E153" s="3" t="s">
        <v>281</v>
      </c>
      <c r="F153" s="3" t="s">
        <v>628</v>
      </c>
      <c r="G153" s="101">
        <v>2.2081653646569669E-2</v>
      </c>
      <c r="H153" s="101">
        <v>2.2620230564778684E-2</v>
      </c>
      <c r="I153" s="101">
        <v>2.7736711287764341E-2</v>
      </c>
      <c r="J153" s="101">
        <v>4.0393268865676221E-2</v>
      </c>
      <c r="K153" s="101">
        <v>3.1238218344374426E-2</v>
      </c>
      <c r="L153" s="101">
        <v>3.1507513330101794E-2</v>
      </c>
      <c r="M153" s="101">
        <v>4.2548607744923791E-2</v>
      </c>
      <c r="N153" s="101">
        <v>4.3895082673560619E-2</v>
      </c>
      <c r="O153" s="101">
        <v>4.2548607744923791E-2</v>
      </c>
      <c r="P153" s="99"/>
      <c r="Q153" s="99"/>
      <c r="R153" s="99"/>
      <c r="S153" s="99"/>
      <c r="T153" s="99"/>
      <c r="U153" s="99"/>
      <c r="V153" s="99"/>
      <c r="W153" s="99"/>
      <c r="X153" s="99"/>
      <c r="Y153" s="99"/>
      <c r="Z153" s="99"/>
      <c r="AA153" s="99"/>
      <c r="AB153" s="99"/>
      <c r="AC153" s="99"/>
      <c r="AD153" s="99"/>
      <c r="AE153" s="99"/>
      <c r="AF153" s="99"/>
      <c r="AG153" s="99"/>
      <c r="AH153" s="99"/>
    </row>
    <row r="154" spans="3:34">
      <c r="C154" s="3" t="s">
        <v>88</v>
      </c>
      <c r="D154" s="3" t="s">
        <v>282</v>
      </c>
      <c r="E154" s="3" t="s">
        <v>283</v>
      </c>
      <c r="F154" s="3" t="s">
        <v>628</v>
      </c>
      <c r="G154" s="101">
        <v>2.9612147659972391E-2</v>
      </c>
      <c r="H154" s="101">
        <v>2.8053613572605423E-2</v>
      </c>
      <c r="I154" s="101">
        <v>3.9185999910940912E-2</v>
      </c>
      <c r="J154" s="101">
        <v>5.2544863516943492E-2</v>
      </c>
      <c r="K154" s="101">
        <v>4.1412477178608006E-2</v>
      </c>
      <c r="L154" s="101">
        <v>4.074453399830788E-2</v>
      </c>
      <c r="M154" s="101">
        <v>4.6533374894242328E-2</v>
      </c>
      <c r="N154" s="101">
        <v>5.1208977156343233E-2</v>
      </c>
      <c r="O154" s="101">
        <v>4.6088079440708911E-2</v>
      </c>
      <c r="P154" s="99"/>
      <c r="Q154" s="99"/>
      <c r="R154" s="99"/>
      <c r="S154" s="99"/>
      <c r="T154" s="99"/>
      <c r="U154" s="99"/>
      <c r="V154" s="99"/>
      <c r="W154" s="99"/>
      <c r="X154" s="99"/>
      <c r="Y154" s="99"/>
      <c r="Z154" s="99"/>
      <c r="AA154" s="99"/>
      <c r="AB154" s="99"/>
      <c r="AC154" s="99"/>
      <c r="AD154" s="99"/>
      <c r="AE154" s="99"/>
      <c r="AF154" s="99"/>
      <c r="AG154" s="99"/>
      <c r="AH154" s="99"/>
    </row>
    <row r="155" spans="3:34">
      <c r="C155" s="3" t="s">
        <v>88</v>
      </c>
      <c r="D155" s="3" t="s">
        <v>284</v>
      </c>
      <c r="E155" s="3" t="s">
        <v>285</v>
      </c>
      <c r="F155" s="3" t="s">
        <v>628</v>
      </c>
      <c r="G155" s="101">
        <v>2.2100528065714845E-2</v>
      </c>
      <c r="H155" s="101">
        <v>2.0144729121846273E-2</v>
      </c>
      <c r="I155" s="101">
        <v>2.6012125953451985E-2</v>
      </c>
      <c r="J155" s="101">
        <v>3.8529239194210835E-2</v>
      </c>
      <c r="K155" s="101">
        <v>3.0510463524349697E-2</v>
      </c>
      <c r="L155" s="101">
        <v>3.1292783101897127E-2</v>
      </c>
      <c r="M155" s="101">
        <v>3.7746919616663405E-2</v>
      </c>
      <c r="N155" s="101">
        <v>3.9311558771758265E-2</v>
      </c>
      <c r="O155" s="101">
        <v>3.970271856053198E-2</v>
      </c>
      <c r="P155" s="99"/>
      <c r="Q155" s="99"/>
      <c r="R155" s="99"/>
      <c r="S155" s="99"/>
      <c r="T155" s="99"/>
      <c r="U155" s="99"/>
      <c r="V155" s="99"/>
      <c r="W155" s="99"/>
      <c r="X155" s="99"/>
      <c r="Y155" s="99"/>
      <c r="Z155" s="99"/>
      <c r="AA155" s="99"/>
      <c r="AB155" s="99"/>
      <c r="AC155" s="99"/>
      <c r="AD155" s="99"/>
      <c r="AE155" s="99"/>
      <c r="AF155" s="99"/>
      <c r="AG155" s="99"/>
      <c r="AH155" s="99"/>
    </row>
    <row r="156" spans="3:34">
      <c r="C156" s="3" t="s">
        <v>88</v>
      </c>
      <c r="D156" s="3" t="s">
        <v>286</v>
      </c>
      <c r="E156" s="3" t="s">
        <v>287</v>
      </c>
      <c r="F156" s="3" t="s">
        <v>628</v>
      </c>
      <c r="G156" s="101">
        <v>1.8628509719222461E-2</v>
      </c>
      <c r="H156" s="101">
        <v>2.8617710583153346E-2</v>
      </c>
      <c r="I156" s="101">
        <v>2.564794816414687E-2</v>
      </c>
      <c r="J156" s="101">
        <v>2.8617710583153346E-2</v>
      </c>
      <c r="K156" s="101">
        <v>2.8887688984881209E-2</v>
      </c>
      <c r="L156" s="101">
        <v>3.6717062634989202E-2</v>
      </c>
      <c r="M156" s="101">
        <v>3.9146868250539958E-2</v>
      </c>
      <c r="N156" s="101">
        <v>4.4276457883369327E-2</v>
      </c>
      <c r="O156" s="101">
        <v>3.9729729729729726E-2</v>
      </c>
      <c r="P156" s="99"/>
      <c r="Q156" s="99"/>
      <c r="R156" s="99"/>
      <c r="S156" s="99"/>
      <c r="T156" s="99"/>
      <c r="U156" s="99"/>
      <c r="V156" s="99"/>
      <c r="W156" s="99"/>
      <c r="X156" s="99"/>
      <c r="Y156" s="99"/>
      <c r="Z156" s="99"/>
      <c r="AA156" s="99"/>
      <c r="AB156" s="99"/>
      <c r="AC156" s="99"/>
      <c r="AD156" s="99"/>
      <c r="AE156" s="99"/>
      <c r="AF156" s="99"/>
      <c r="AG156" s="99"/>
      <c r="AH156" s="99"/>
    </row>
    <row r="157" spans="3:34">
      <c r="C157" s="3" t="s">
        <v>88</v>
      </c>
      <c r="D157" s="3" t="s">
        <v>288</v>
      </c>
      <c r="E157" s="3" t="s">
        <v>289</v>
      </c>
      <c r="F157" s="3" t="s">
        <v>628</v>
      </c>
      <c r="G157" s="101">
        <v>3.053238152575901E-2</v>
      </c>
      <c r="H157" s="101">
        <v>3.6337834351079387E-2</v>
      </c>
      <c r="I157" s="101">
        <v>5.1389008342650727E-2</v>
      </c>
      <c r="J157" s="101">
        <v>4.8163756773028296E-2</v>
      </c>
      <c r="K157" s="101">
        <v>4.0638169777242626E-2</v>
      </c>
      <c r="L157" s="101">
        <v>4.3218371032940572E-2</v>
      </c>
      <c r="M157" s="101">
        <v>4.3648404575556896E-2</v>
      </c>
      <c r="N157" s="101">
        <v>4.2358303947707919E-2</v>
      </c>
      <c r="O157" s="101">
        <v>3.9993119463318141E-2</v>
      </c>
      <c r="P157" s="99"/>
      <c r="Q157" s="99"/>
      <c r="R157" s="99"/>
      <c r="S157" s="99"/>
      <c r="T157" s="99"/>
      <c r="U157" s="99"/>
      <c r="V157" s="99"/>
      <c r="W157" s="99"/>
      <c r="X157" s="99"/>
      <c r="Y157" s="99"/>
      <c r="Z157" s="99"/>
      <c r="AA157" s="99"/>
      <c r="AB157" s="99"/>
      <c r="AC157" s="99"/>
      <c r="AD157" s="99"/>
      <c r="AE157" s="99"/>
      <c r="AF157" s="99"/>
      <c r="AG157" s="99"/>
      <c r="AH157" s="99"/>
    </row>
    <row r="158" spans="3:34">
      <c r="C158" s="3" t="s">
        <v>88</v>
      </c>
      <c r="D158" s="3" t="s">
        <v>290</v>
      </c>
      <c r="E158" s="3" t="s">
        <v>291</v>
      </c>
      <c r="F158" s="3" t="s">
        <v>628</v>
      </c>
      <c r="G158" s="101">
        <v>2.695303387376748E-2</v>
      </c>
      <c r="H158" s="101">
        <v>6.7382584684418698E-2</v>
      </c>
      <c r="I158" s="101">
        <v>4.0584453304178619E-2</v>
      </c>
      <c r="J158" s="101">
        <v>4.1358965771815616E-2</v>
      </c>
      <c r="K158" s="101">
        <v>3.4078939215564784E-2</v>
      </c>
      <c r="L158" s="101">
        <v>3.7641737406282919E-2</v>
      </c>
      <c r="M158" s="101">
        <v>3.8106450213767892E-2</v>
      </c>
      <c r="N158" s="101">
        <v>3.4078939215564784E-2</v>
      </c>
      <c r="O158" s="101">
        <v>3.4543652023049758E-2</v>
      </c>
      <c r="P158" s="99"/>
      <c r="Q158" s="99"/>
      <c r="R158" s="99"/>
      <c r="S158" s="99"/>
      <c r="T158" s="99"/>
      <c r="U158" s="99"/>
      <c r="V158" s="99"/>
      <c r="W158" s="99"/>
      <c r="X158" s="99"/>
      <c r="Y158" s="99"/>
      <c r="Z158" s="99"/>
      <c r="AA158" s="99"/>
      <c r="AB158" s="99"/>
      <c r="AC158" s="99"/>
      <c r="AD158" s="99"/>
      <c r="AE158" s="99"/>
      <c r="AF158" s="99"/>
      <c r="AG158" s="99"/>
      <c r="AH158" s="99"/>
    </row>
    <row r="159" spans="3:34">
      <c r="C159" s="3" t="s">
        <v>88</v>
      </c>
      <c r="D159" s="3" t="s">
        <v>292</v>
      </c>
      <c r="E159" s="3" t="s">
        <v>293</v>
      </c>
      <c r="F159" s="3" t="s">
        <v>628</v>
      </c>
      <c r="G159" s="101">
        <v>2.9490990154189115E-2</v>
      </c>
      <c r="H159" s="101">
        <v>6.3394018205461644E-2</v>
      </c>
      <c r="I159" s="101">
        <v>4.7371354263421886E-2</v>
      </c>
      <c r="J159" s="101">
        <v>3.9243916031952444E-2</v>
      </c>
      <c r="K159" s="101">
        <v>3.1019336140922883E-2</v>
      </c>
      <c r="L159" s="101">
        <v>3.4189195308608429E-2</v>
      </c>
      <c r="M159" s="101">
        <v>3.486845084454105E-2</v>
      </c>
      <c r="N159" s="101">
        <v>3.4642032332563508E-2</v>
      </c>
      <c r="O159" s="101">
        <v>3.486845084454105E-2</v>
      </c>
      <c r="P159" s="99"/>
      <c r="Q159" s="99"/>
      <c r="R159" s="99"/>
      <c r="S159" s="99"/>
      <c r="T159" s="99"/>
      <c r="U159" s="99"/>
      <c r="V159" s="99"/>
      <c r="W159" s="99"/>
      <c r="X159" s="99"/>
      <c r="Y159" s="99"/>
      <c r="Z159" s="99"/>
      <c r="AA159" s="99"/>
      <c r="AB159" s="99"/>
      <c r="AC159" s="99"/>
      <c r="AD159" s="99"/>
      <c r="AE159" s="99"/>
      <c r="AF159" s="99"/>
      <c r="AG159" s="99"/>
      <c r="AH159" s="99"/>
    </row>
    <row r="160" spans="3:34">
      <c r="C160" s="3" t="s">
        <v>88</v>
      </c>
      <c r="D160" s="3" t="s">
        <v>294</v>
      </c>
      <c r="E160" s="3" t="s">
        <v>295</v>
      </c>
      <c r="F160" s="3" t="s">
        <v>628</v>
      </c>
      <c r="G160" s="101">
        <v>1.7573797213661715E-2</v>
      </c>
      <c r="H160" s="101">
        <v>1.349871380179813E-2</v>
      </c>
      <c r="I160" s="101">
        <v>1.9866031632834985E-2</v>
      </c>
      <c r="J160" s="101">
        <v>3.8331253342841862E-2</v>
      </c>
      <c r="K160" s="101">
        <v>3.1581896441942793E-2</v>
      </c>
      <c r="L160" s="101">
        <v>3.4001477217736803E-2</v>
      </c>
      <c r="M160" s="101">
        <v>3.0308432875735425E-2</v>
      </c>
      <c r="N160" s="101">
        <v>4.3043068537809134E-2</v>
      </c>
      <c r="O160" s="101">
        <v>3.2473320938287954E-2</v>
      </c>
      <c r="P160" s="99"/>
      <c r="Q160" s="99"/>
      <c r="R160" s="99"/>
      <c r="S160" s="99"/>
      <c r="T160" s="99"/>
      <c r="U160" s="99"/>
      <c r="V160" s="99"/>
      <c r="W160" s="99"/>
      <c r="X160" s="99"/>
      <c r="Y160" s="99"/>
      <c r="Z160" s="99"/>
      <c r="AA160" s="99"/>
      <c r="AB160" s="99"/>
      <c r="AC160" s="99"/>
      <c r="AD160" s="99"/>
      <c r="AE160" s="99"/>
      <c r="AF160" s="99"/>
      <c r="AG160" s="99"/>
      <c r="AH160" s="99"/>
    </row>
    <row r="161" spans="3:34">
      <c r="C161" s="3" t="s">
        <v>88</v>
      </c>
      <c r="D161" s="3" t="s">
        <v>296</v>
      </c>
      <c r="E161" s="3" t="s">
        <v>297</v>
      </c>
      <c r="F161" s="3" t="s">
        <v>628</v>
      </c>
      <c r="G161" s="101">
        <v>2.7599414216514587E-2</v>
      </c>
      <c r="H161" s="101">
        <v>1.858736059479554E-2</v>
      </c>
      <c r="I161" s="101">
        <v>2.3938267432691226E-2</v>
      </c>
      <c r="J161" s="101">
        <v>4.1680748000450601E-2</v>
      </c>
      <c r="K161" s="101">
        <v>3.8723667905824037E-2</v>
      </c>
      <c r="L161" s="101">
        <v>3.7737974540948516E-2</v>
      </c>
      <c r="M161" s="101">
        <v>3.787878787878788E-2</v>
      </c>
      <c r="N161" s="101">
        <v>3.8019601216627237E-2</v>
      </c>
      <c r="O161" s="101">
        <v>3.6611467838233637E-2</v>
      </c>
      <c r="P161" s="99"/>
      <c r="Q161" s="99"/>
      <c r="R161" s="99"/>
      <c r="S161" s="99"/>
      <c r="T161" s="99"/>
      <c r="U161" s="99"/>
      <c r="V161" s="99"/>
      <c r="W161" s="99"/>
      <c r="X161" s="99"/>
      <c r="Y161" s="99"/>
      <c r="Z161" s="99"/>
      <c r="AA161" s="99"/>
      <c r="AB161" s="99"/>
      <c r="AC161" s="99"/>
      <c r="AD161" s="99"/>
      <c r="AE161" s="99"/>
      <c r="AF161" s="99"/>
      <c r="AG161" s="99"/>
      <c r="AH161" s="99"/>
    </row>
    <row r="162" spans="3:34">
      <c r="C162" s="3" t="s">
        <v>88</v>
      </c>
      <c r="D162" s="3" t="s">
        <v>298</v>
      </c>
      <c r="E162" s="3" t="s">
        <v>299</v>
      </c>
      <c r="F162" s="3" t="s">
        <v>628</v>
      </c>
      <c r="G162" s="101">
        <v>2.9340778950357294E-2</v>
      </c>
      <c r="H162" s="101">
        <v>7.0749136339974442E-2</v>
      </c>
      <c r="I162" s="101">
        <v>4.3537930055368892E-2</v>
      </c>
      <c r="J162" s="101">
        <v>4.1408357389617151E-2</v>
      </c>
      <c r="K162" s="101">
        <v>3.9278784723865409E-2</v>
      </c>
      <c r="L162" s="101">
        <v>4.0461880649283043E-2</v>
      </c>
      <c r="M162" s="101">
        <v>3.8805546353698359E-2</v>
      </c>
      <c r="N162" s="101">
        <v>3.9278784723865409E-2</v>
      </c>
      <c r="O162" s="101">
        <v>4.1373114568064681E-2</v>
      </c>
      <c r="P162" s="99"/>
      <c r="Q162" s="99"/>
      <c r="R162" s="99"/>
      <c r="S162" s="99"/>
      <c r="T162" s="99"/>
      <c r="U162" s="99"/>
      <c r="V162" s="99"/>
      <c r="W162" s="99"/>
      <c r="X162" s="99"/>
      <c r="Y162" s="99"/>
      <c r="Z162" s="99"/>
      <c r="AA162" s="99"/>
      <c r="AB162" s="99"/>
      <c r="AC162" s="99"/>
      <c r="AD162" s="99"/>
      <c r="AE162" s="99"/>
      <c r="AF162" s="99"/>
      <c r="AG162" s="99"/>
      <c r="AH162" s="99"/>
    </row>
    <row r="163" spans="3:34">
      <c r="C163" s="3" t="s">
        <v>88</v>
      </c>
      <c r="D163" s="3" t="s">
        <v>300</v>
      </c>
      <c r="E163" s="3" t="s">
        <v>301</v>
      </c>
      <c r="F163" s="3" t="s">
        <v>628</v>
      </c>
      <c r="G163" s="101">
        <v>2.425507804313911E-2</v>
      </c>
      <c r="H163" s="101">
        <v>5.5301577938357167E-2</v>
      </c>
      <c r="I163" s="101">
        <v>3.4927312382120317E-2</v>
      </c>
      <c r="J163" s="101">
        <v>3.5412413942983098E-2</v>
      </c>
      <c r="K163" s="101">
        <v>3.0804307752013194E-2</v>
      </c>
      <c r="L163" s="101">
        <v>3.6625594256330649E-2</v>
      </c>
      <c r="M163" s="101">
        <v>3.2017075773745997E-2</v>
      </c>
      <c r="N163" s="101">
        <v>2.934898612593383E-2</v>
      </c>
      <c r="O163" s="101">
        <v>4.8995828078005239E-2</v>
      </c>
      <c r="P163" s="99"/>
      <c r="Q163" s="99"/>
      <c r="R163" s="99"/>
      <c r="S163" s="99"/>
      <c r="T163" s="99"/>
      <c r="U163" s="99"/>
      <c r="V163" s="99"/>
      <c r="W163" s="99"/>
      <c r="X163" s="99"/>
      <c r="Y163" s="99"/>
      <c r="Z163" s="99"/>
      <c r="AA163" s="99"/>
      <c r="AB163" s="99"/>
      <c r="AC163" s="99"/>
      <c r="AD163" s="99"/>
      <c r="AE163" s="99"/>
      <c r="AF163" s="99"/>
      <c r="AG163" s="99"/>
      <c r="AH163" s="99"/>
    </row>
    <row r="164" spans="3:34">
      <c r="C164" s="3" t="s">
        <v>88</v>
      </c>
      <c r="D164" s="3" t="s">
        <v>302</v>
      </c>
      <c r="E164" s="3" t="s">
        <v>303</v>
      </c>
      <c r="F164" s="3" t="s">
        <v>628</v>
      </c>
      <c r="G164" s="101">
        <v>2.2654016906890471E-2</v>
      </c>
      <c r="H164" s="101">
        <v>3.8770297390987044E-2</v>
      </c>
      <c r="I164" s="101">
        <v>3.0560116767013319E-2</v>
      </c>
      <c r="J164" s="101">
        <v>4.5764154959557261E-2</v>
      </c>
      <c r="K164" s="101">
        <v>3.9986620446390564E-2</v>
      </c>
      <c r="L164" s="101">
        <v>4.3331508848750228E-2</v>
      </c>
      <c r="M164" s="101">
        <v>3.5881530134403698E-2</v>
      </c>
      <c r="N164" s="101">
        <v>4.2267226175272149E-2</v>
      </c>
      <c r="O164" s="101">
        <v>3.3752964787447548E-2</v>
      </c>
      <c r="P164" s="99"/>
      <c r="Q164" s="99"/>
      <c r="R164" s="99"/>
      <c r="S164" s="99"/>
      <c r="T164" s="99"/>
      <c r="U164" s="99"/>
      <c r="V164" s="99"/>
      <c r="W164" s="99"/>
      <c r="X164" s="99"/>
      <c r="Y164" s="99"/>
      <c r="Z164" s="99"/>
      <c r="AA164" s="99"/>
      <c r="AB164" s="99"/>
      <c r="AC164" s="99"/>
      <c r="AD164" s="99"/>
      <c r="AE164" s="99"/>
      <c r="AF164" s="99"/>
      <c r="AG164" s="99"/>
      <c r="AH164" s="99"/>
    </row>
    <row r="165" spans="3:34">
      <c r="C165" s="3" t="s">
        <v>88</v>
      </c>
      <c r="D165" s="3" t="s">
        <v>304</v>
      </c>
      <c r="E165" s="3" t="s">
        <v>305</v>
      </c>
      <c r="F165" s="3" t="s">
        <v>628</v>
      </c>
      <c r="G165" s="101">
        <v>1.8881308547703993E-2</v>
      </c>
      <c r="H165" s="101">
        <v>2.075900774029334E-2</v>
      </c>
      <c r="I165" s="101">
        <v>2.075900774029334E-2</v>
      </c>
      <c r="J165" s="101">
        <v>1.9820158143998665E-2</v>
      </c>
      <c r="K165" s="101">
        <v>1.2726627860883353E-2</v>
      </c>
      <c r="L165" s="101">
        <v>3.8492833448081618E-2</v>
      </c>
      <c r="M165" s="101">
        <v>3.5050384928334483E-2</v>
      </c>
      <c r="N165" s="101">
        <v>4.1830965346018233E-2</v>
      </c>
      <c r="O165" s="101">
        <v>3.0460453568671633E-2</v>
      </c>
      <c r="P165" s="99"/>
      <c r="Q165" s="99"/>
      <c r="R165" s="99"/>
      <c r="S165" s="99"/>
      <c r="T165" s="99"/>
      <c r="U165" s="99"/>
      <c r="V165" s="99"/>
      <c r="W165" s="99"/>
      <c r="X165" s="99"/>
      <c r="Y165" s="99"/>
      <c r="Z165" s="99"/>
      <c r="AA165" s="99"/>
      <c r="AB165" s="99"/>
      <c r="AC165" s="99"/>
      <c r="AD165" s="99"/>
      <c r="AE165" s="99"/>
      <c r="AF165" s="99"/>
      <c r="AG165" s="99"/>
      <c r="AH165" s="99"/>
    </row>
    <row r="166" spans="3:34">
      <c r="C166" s="3" t="s">
        <v>88</v>
      </c>
      <c r="D166" s="3" t="s">
        <v>306</v>
      </c>
      <c r="E166" s="3" t="s">
        <v>307</v>
      </c>
      <c r="F166" s="3" t="s">
        <v>628</v>
      </c>
      <c r="G166" s="101">
        <v>2.169035153328347E-2</v>
      </c>
      <c r="H166" s="101">
        <v>3.3657442034405384E-2</v>
      </c>
      <c r="I166" s="101">
        <v>2.6925953627524309E-2</v>
      </c>
      <c r="J166" s="101">
        <v>3.1413612565445025E-2</v>
      </c>
      <c r="K166" s="101">
        <v>3.1413612565445025E-2</v>
      </c>
      <c r="L166" s="101">
        <v>2.9917726252804786E-2</v>
      </c>
      <c r="M166" s="101">
        <v>3.2909498878085267E-2</v>
      </c>
      <c r="N166" s="101">
        <v>3.9640987284966345E-2</v>
      </c>
      <c r="O166" s="101">
        <v>3.9640987284966345E-2</v>
      </c>
      <c r="P166" s="99"/>
      <c r="Q166" s="99"/>
      <c r="R166" s="99"/>
      <c r="S166" s="99"/>
      <c r="T166" s="99"/>
      <c r="U166" s="99"/>
      <c r="V166" s="99"/>
      <c r="W166" s="99"/>
      <c r="X166" s="99"/>
      <c r="Y166" s="99"/>
      <c r="Z166" s="99"/>
      <c r="AA166" s="99"/>
      <c r="AB166" s="99"/>
      <c r="AC166" s="99"/>
      <c r="AD166" s="99"/>
      <c r="AE166" s="99"/>
      <c r="AF166" s="99"/>
      <c r="AG166" s="99"/>
      <c r="AH166" s="99"/>
    </row>
    <row r="167" spans="3:34">
      <c r="C167" s="3" t="s">
        <v>88</v>
      </c>
      <c r="D167" s="3" t="s">
        <v>308</v>
      </c>
      <c r="E167" s="3" t="s">
        <v>309</v>
      </c>
      <c r="F167" s="3" t="s">
        <v>628</v>
      </c>
      <c r="G167" s="101">
        <v>2.043061449002043E-2</v>
      </c>
      <c r="H167" s="101">
        <v>2.0823510922520824E-2</v>
      </c>
      <c r="I167" s="101">
        <v>2.5695426685525696E-2</v>
      </c>
      <c r="J167" s="101">
        <v>3.7953795379537955E-2</v>
      </c>
      <c r="K167" s="101">
        <v>3.5517837498035519E-2</v>
      </c>
      <c r="L167" s="101">
        <v>3.5203520352035202E-2</v>
      </c>
      <c r="M167" s="101">
        <v>3.7168002514537168E-2</v>
      </c>
      <c r="N167" s="101">
        <v>4.4397296872544401E-2</v>
      </c>
      <c r="O167" s="101">
        <v>3.9839698255539839E-2</v>
      </c>
      <c r="P167" s="99"/>
      <c r="Q167" s="99"/>
      <c r="R167" s="99"/>
      <c r="S167" s="99"/>
      <c r="T167" s="99"/>
      <c r="U167" s="99"/>
      <c r="V167" s="99"/>
      <c r="W167" s="99"/>
      <c r="X167" s="99"/>
      <c r="Y167" s="99"/>
      <c r="Z167" s="99"/>
      <c r="AA167" s="99"/>
      <c r="AB167" s="99"/>
      <c r="AC167" s="99"/>
      <c r="AD167" s="99"/>
      <c r="AE167" s="99"/>
      <c r="AF167" s="99"/>
      <c r="AG167" s="99"/>
      <c r="AH167" s="99"/>
    </row>
    <row r="168" spans="3:34">
      <c r="C168" s="3" t="s">
        <v>88</v>
      </c>
      <c r="D168" s="3" t="s">
        <v>310</v>
      </c>
      <c r="E168" s="3" t="s">
        <v>311</v>
      </c>
      <c r="F168" s="3" t="s">
        <v>628</v>
      </c>
      <c r="G168" s="101">
        <v>1.8808472835290524E-2</v>
      </c>
      <c r="H168" s="101">
        <v>2.41525776630299E-2</v>
      </c>
      <c r="I168" s="101">
        <v>2.7761583520724022E-2</v>
      </c>
      <c r="J168" s="101">
        <v>4.0462507981455259E-2</v>
      </c>
      <c r="K168" s="101">
        <v>3.2272840842841675E-2</v>
      </c>
      <c r="L168" s="101">
        <v>3.6506482329752087E-2</v>
      </c>
      <c r="M168" s="101">
        <v>3.8866216929013632E-2</v>
      </c>
      <c r="N168" s="101">
        <v>4.3863301962743954E-2</v>
      </c>
      <c r="O168" s="101">
        <v>3.5118403153715887E-2</v>
      </c>
      <c r="P168" s="99"/>
      <c r="Q168" s="99"/>
      <c r="R168" s="99"/>
      <c r="S168" s="99"/>
      <c r="T168" s="99"/>
      <c r="U168" s="99"/>
      <c r="V168" s="99"/>
      <c r="W168" s="99"/>
      <c r="X168" s="99"/>
      <c r="Y168" s="99"/>
      <c r="Z168" s="99"/>
      <c r="AA168" s="99"/>
      <c r="AB168" s="99"/>
      <c r="AC168" s="99"/>
      <c r="AD168" s="99"/>
      <c r="AE168" s="99"/>
      <c r="AF168" s="99"/>
      <c r="AG168" s="99"/>
      <c r="AH168" s="99"/>
    </row>
    <row r="169" spans="3:34">
      <c r="C169" s="3" t="s">
        <v>88</v>
      </c>
      <c r="D169" s="3" t="s">
        <v>312</v>
      </c>
      <c r="E169" s="3" t="s">
        <v>313</v>
      </c>
      <c r="F169" s="3" t="s">
        <v>628</v>
      </c>
      <c r="G169" s="101">
        <v>3.3593216685229764E-2</v>
      </c>
      <c r="H169" s="101">
        <v>3.2695002335357312E-2</v>
      </c>
      <c r="I169" s="101">
        <v>3.2335716595408327E-2</v>
      </c>
      <c r="J169" s="101">
        <v>3.4850716775051201E-2</v>
      </c>
      <c r="K169" s="101">
        <v>3.1917120133947256E-2</v>
      </c>
      <c r="L169" s="101">
        <v>3.2731567403408129E-2</v>
      </c>
      <c r="M169" s="101">
        <v>3.0706934368145773E-2</v>
      </c>
      <c r="N169" s="101">
        <v>3.0200776109330182E-2</v>
      </c>
      <c r="O169" s="101">
        <v>3.2614762104088181E-2</v>
      </c>
      <c r="P169" s="99"/>
      <c r="Q169" s="99"/>
      <c r="R169" s="99"/>
      <c r="S169" s="99"/>
      <c r="T169" s="99"/>
      <c r="U169" s="99"/>
      <c r="V169" s="99"/>
      <c r="W169" s="99"/>
      <c r="X169" s="99"/>
      <c r="Y169" s="99"/>
      <c r="Z169" s="99"/>
      <c r="AA169" s="99"/>
      <c r="AB169" s="99"/>
      <c r="AC169" s="99"/>
      <c r="AD169" s="99"/>
      <c r="AE169" s="99"/>
      <c r="AF169" s="99"/>
      <c r="AG169" s="99"/>
      <c r="AH169" s="99"/>
    </row>
    <row r="170" spans="3:34">
      <c r="C170" s="3" t="s">
        <v>88</v>
      </c>
      <c r="D170" s="3" t="s">
        <v>314</v>
      </c>
      <c r="E170" s="3" t="s">
        <v>315</v>
      </c>
      <c r="F170" s="3" t="s">
        <v>628</v>
      </c>
      <c r="G170" s="101">
        <v>3.068402933692561E-2</v>
      </c>
      <c r="H170" s="101">
        <v>2.9000149678191887E-2</v>
      </c>
      <c r="I170" s="101">
        <v>3.3116299955096545E-2</v>
      </c>
      <c r="J170" s="101">
        <v>4.6774434964825626E-2</v>
      </c>
      <c r="K170" s="101">
        <v>3.3490495434815144E-2</v>
      </c>
      <c r="L170" s="101">
        <v>3.9290525370453522E-2</v>
      </c>
      <c r="M170" s="101">
        <v>5.1264780721448883E-2</v>
      </c>
      <c r="N170" s="101">
        <v>4.9019607843137254E-2</v>
      </c>
      <c r="O170" s="101">
        <v>3.7232450232001196E-2</v>
      </c>
      <c r="P170" s="99"/>
      <c r="Q170" s="99"/>
      <c r="R170" s="99"/>
      <c r="S170" s="99"/>
      <c r="T170" s="99"/>
      <c r="U170" s="99"/>
      <c r="V170" s="99"/>
      <c r="W170" s="99"/>
      <c r="X170" s="99"/>
      <c r="Y170" s="99"/>
      <c r="Z170" s="99"/>
      <c r="AA170" s="99"/>
      <c r="AB170" s="99"/>
      <c r="AC170" s="99"/>
      <c r="AD170" s="99"/>
      <c r="AE170" s="99"/>
      <c r="AF170" s="99"/>
      <c r="AG170" s="99"/>
      <c r="AH170" s="99"/>
    </row>
    <row r="171" spans="3:34">
      <c r="C171" s="3" t="s">
        <v>88</v>
      </c>
      <c r="D171" s="3" t="s">
        <v>316</v>
      </c>
      <c r="E171" s="3" t="s">
        <v>317</v>
      </c>
      <c r="F171" s="3" t="s">
        <v>628</v>
      </c>
      <c r="G171" s="101">
        <v>2.0777580159904257E-2</v>
      </c>
      <c r="H171" s="101">
        <v>2.6179751001479363E-2</v>
      </c>
      <c r="I171" s="101">
        <v>3.0085936071541364E-2</v>
      </c>
      <c r="J171" s="101">
        <v>3.6984092684629578E-2</v>
      </c>
      <c r="K171" s="101">
        <v>2.8008178055550937E-2</v>
      </c>
      <c r="L171" s="101">
        <v>2.7509516131713235E-2</v>
      </c>
      <c r="M171" s="101">
        <v>2.8673060620667875E-2</v>
      </c>
      <c r="N171" s="101">
        <v>3.7732085570386133E-2</v>
      </c>
      <c r="O171" s="101">
        <v>3.7898306211665365E-2</v>
      </c>
      <c r="P171" s="99"/>
      <c r="Q171" s="99"/>
      <c r="R171" s="99"/>
      <c r="S171" s="99"/>
      <c r="T171" s="99"/>
      <c r="U171" s="99"/>
      <c r="V171" s="99"/>
      <c r="W171" s="99"/>
      <c r="X171" s="99"/>
      <c r="Y171" s="99"/>
      <c r="Z171" s="99"/>
      <c r="AA171" s="99"/>
      <c r="AB171" s="99"/>
      <c r="AC171" s="99"/>
      <c r="AD171" s="99"/>
      <c r="AE171" s="99"/>
      <c r="AF171" s="99"/>
      <c r="AG171" s="99"/>
      <c r="AH171" s="99"/>
    </row>
    <row r="172" spans="3:34">
      <c r="C172" s="3" t="s">
        <v>88</v>
      </c>
      <c r="D172" s="3" t="s">
        <v>318</v>
      </c>
      <c r="E172" s="3" t="s">
        <v>319</v>
      </c>
      <c r="F172" s="3" t="s">
        <v>628</v>
      </c>
      <c r="G172" s="101">
        <v>6.6864784546805348E-2</v>
      </c>
      <c r="H172" s="101">
        <v>3.6241075635124853E-2</v>
      </c>
      <c r="I172" s="101">
        <v>2.9536476642626753E-2</v>
      </c>
      <c r="J172" s="101">
        <v>3.116732504620737E-2</v>
      </c>
      <c r="K172" s="101">
        <v>3.3341789584314864E-2</v>
      </c>
      <c r="L172" s="101">
        <v>3.7328307904178598E-2</v>
      </c>
      <c r="M172" s="101">
        <v>3.7147102526002972E-2</v>
      </c>
      <c r="N172" s="101">
        <v>3.7147102526002972E-2</v>
      </c>
      <c r="O172" s="101">
        <v>3.1348530424382993E-2</v>
      </c>
      <c r="P172" s="99"/>
      <c r="Q172" s="99"/>
      <c r="R172" s="99"/>
      <c r="S172" s="99"/>
      <c r="T172" s="99"/>
      <c r="U172" s="99"/>
      <c r="V172" s="99"/>
      <c r="W172" s="99"/>
      <c r="X172" s="99"/>
      <c r="Y172" s="99"/>
      <c r="Z172" s="99"/>
      <c r="AA172" s="99"/>
      <c r="AB172" s="99"/>
      <c r="AC172" s="99"/>
      <c r="AD172" s="99"/>
      <c r="AE172" s="99"/>
      <c r="AF172" s="99"/>
      <c r="AG172" s="99"/>
      <c r="AH172" s="99"/>
    </row>
    <row r="173" spans="3:34">
      <c r="C173" s="3" t="s">
        <v>88</v>
      </c>
      <c r="D173" s="3" t="s">
        <v>320</v>
      </c>
      <c r="E173" s="3" t="s">
        <v>321</v>
      </c>
      <c r="F173" s="3" t="s">
        <v>628</v>
      </c>
      <c r="G173" s="101">
        <v>3.2491877030742314E-2</v>
      </c>
      <c r="H173" s="101">
        <v>1.9578438723652419E-2</v>
      </c>
      <c r="I173" s="101">
        <v>2.0411563775722737E-2</v>
      </c>
      <c r="J173" s="101">
        <v>3.4574689660918104E-2</v>
      </c>
      <c r="K173" s="101">
        <v>4.0128856674720208E-2</v>
      </c>
      <c r="L173" s="101">
        <v>3.8740314921269683E-2</v>
      </c>
      <c r="M173" s="101">
        <v>3.1658751978671996E-2</v>
      </c>
      <c r="N173" s="101">
        <v>2.4438334860729261E-2</v>
      </c>
      <c r="O173" s="101">
        <v>4.8321253020078316E-2</v>
      </c>
      <c r="P173" s="99"/>
      <c r="Q173" s="99"/>
      <c r="R173" s="99"/>
      <c r="S173" s="99"/>
      <c r="T173" s="99"/>
      <c r="U173" s="99"/>
      <c r="V173" s="99"/>
      <c r="W173" s="99"/>
      <c r="X173" s="99"/>
      <c r="Y173" s="99"/>
      <c r="Z173" s="99"/>
      <c r="AA173" s="99"/>
      <c r="AB173" s="99"/>
      <c r="AC173" s="99"/>
      <c r="AD173" s="99"/>
      <c r="AE173" s="99"/>
      <c r="AF173" s="99"/>
      <c r="AG173" s="99"/>
      <c r="AH173" s="99"/>
    </row>
    <row r="174" spans="3:34">
      <c r="C174" s="3" t="s">
        <v>88</v>
      </c>
      <c r="D174" s="3" t="s">
        <v>322</v>
      </c>
      <c r="E174" s="3" t="s">
        <v>323</v>
      </c>
      <c r="F174" s="3" t="s">
        <v>628</v>
      </c>
      <c r="G174" s="101">
        <v>4.986737400530504E-2</v>
      </c>
      <c r="H174" s="101">
        <v>4.4031830238726789E-2</v>
      </c>
      <c r="I174" s="101">
        <v>5.0663129973474802E-2</v>
      </c>
      <c r="J174" s="101">
        <v>4.3766578249336871E-2</v>
      </c>
      <c r="K174" s="101">
        <v>4.4297082228116708E-2</v>
      </c>
      <c r="L174" s="101">
        <v>4.986737400530504E-2</v>
      </c>
      <c r="M174" s="101">
        <v>4.2440318302387266E-2</v>
      </c>
      <c r="N174" s="101">
        <v>4.0318302387267906E-2</v>
      </c>
      <c r="O174" s="101">
        <v>4.3236074270557028E-2</v>
      </c>
      <c r="P174" s="99"/>
      <c r="Q174" s="99"/>
      <c r="R174" s="99"/>
      <c r="S174" s="99"/>
      <c r="T174" s="99"/>
      <c r="U174" s="99"/>
      <c r="V174" s="99"/>
      <c r="W174" s="99"/>
      <c r="X174" s="99"/>
      <c r="Y174" s="99"/>
      <c r="Z174" s="99"/>
      <c r="AA174" s="99"/>
      <c r="AB174" s="99"/>
      <c r="AC174" s="99"/>
      <c r="AD174" s="99"/>
      <c r="AE174" s="99"/>
      <c r="AF174" s="99"/>
      <c r="AG174" s="99"/>
      <c r="AH174" s="99"/>
    </row>
    <row r="175" spans="3:34">
      <c r="C175" s="3" t="s">
        <v>88</v>
      </c>
      <c r="D175" s="3" t="s">
        <v>324</v>
      </c>
      <c r="E175" s="3" t="s">
        <v>325</v>
      </c>
      <c r="F175" s="3" t="s">
        <v>628</v>
      </c>
      <c r="G175" s="101">
        <v>5.0998145521981016E-2</v>
      </c>
      <c r="H175" s="101">
        <v>4.5271081051598126E-2</v>
      </c>
      <c r="I175" s="101">
        <v>4.63619504745282E-2</v>
      </c>
      <c r="J175" s="101">
        <v>4.6907385185993238E-2</v>
      </c>
      <c r="K175" s="101">
        <v>4.63619504745282E-2</v>
      </c>
      <c r="L175" s="101">
        <v>5.154358023344606E-2</v>
      </c>
      <c r="M175" s="101">
        <v>4.6634667830260719E-2</v>
      </c>
      <c r="N175" s="101">
        <v>3.5453256245227445E-2</v>
      </c>
      <c r="O175" s="101">
        <v>3.9816733936947749E-2</v>
      </c>
      <c r="P175" s="99"/>
      <c r="Q175" s="99"/>
      <c r="R175" s="99"/>
      <c r="S175" s="99"/>
      <c r="T175" s="99"/>
      <c r="U175" s="99"/>
      <c r="V175" s="99"/>
      <c r="W175" s="99"/>
      <c r="X175" s="99"/>
      <c r="Y175" s="99"/>
      <c r="Z175" s="99"/>
      <c r="AA175" s="99"/>
      <c r="AB175" s="99"/>
      <c r="AC175" s="99"/>
      <c r="AD175" s="99"/>
      <c r="AE175" s="99"/>
      <c r="AF175" s="99"/>
      <c r="AG175" s="99"/>
      <c r="AH175" s="99"/>
    </row>
    <row r="176" spans="3:34">
      <c r="C176" s="3" t="s">
        <v>88</v>
      </c>
      <c r="D176" s="3" t="s">
        <v>326</v>
      </c>
      <c r="E176" s="3" t="s">
        <v>327</v>
      </c>
      <c r="F176" s="3" t="s">
        <v>628</v>
      </c>
      <c r="G176" s="101">
        <v>3.9742117813300365E-2</v>
      </c>
      <c r="H176" s="101">
        <v>4.4157908681444848E-2</v>
      </c>
      <c r="I176" s="101">
        <v>3.8417380552857018E-2</v>
      </c>
      <c r="J176" s="101">
        <v>4.5482645941888195E-2</v>
      </c>
      <c r="K176" s="101">
        <v>4.327475050781595E-2</v>
      </c>
      <c r="L176" s="101">
        <v>4.9456857723218228E-2</v>
      </c>
      <c r="M176" s="101">
        <v>4.0183696900114814E-2</v>
      </c>
      <c r="N176" s="101">
        <v>4.4157908681444848E-2</v>
      </c>
      <c r="O176" s="101">
        <v>4.6365804115517092E-2</v>
      </c>
      <c r="P176" s="99"/>
      <c r="Q176" s="99"/>
      <c r="R176" s="99"/>
      <c r="S176" s="99"/>
      <c r="T176" s="99"/>
      <c r="U176" s="99"/>
      <c r="V176" s="99"/>
      <c r="W176" s="99"/>
      <c r="X176" s="99"/>
      <c r="Y176" s="99"/>
      <c r="Z176" s="99"/>
      <c r="AA176" s="99"/>
      <c r="AB176" s="99"/>
      <c r="AC176" s="99"/>
      <c r="AD176" s="99"/>
      <c r="AE176" s="99"/>
      <c r="AF176" s="99"/>
      <c r="AG176" s="99"/>
      <c r="AH176" s="99"/>
    </row>
    <row r="177" spans="3:34">
      <c r="C177" s="3" t="s">
        <v>88</v>
      </c>
      <c r="D177" s="3" t="s">
        <v>328</v>
      </c>
      <c r="E177" s="3" t="s">
        <v>329</v>
      </c>
      <c r="F177" s="3" t="s">
        <v>628</v>
      </c>
      <c r="G177" s="101">
        <v>5.0692632001606105E-2</v>
      </c>
      <c r="H177" s="101">
        <v>4.2662116040955635E-2</v>
      </c>
      <c r="I177" s="101">
        <v>4.2160208793414977E-2</v>
      </c>
      <c r="J177" s="101">
        <v>3.8646858060630396E-2</v>
      </c>
      <c r="K177" s="101">
        <v>4.2662116040955635E-2</v>
      </c>
      <c r="L177" s="101">
        <v>4.5171652278658901E-2</v>
      </c>
      <c r="M177" s="101">
        <v>4.4669745031118251E-2</v>
      </c>
      <c r="N177" s="101">
        <v>4.5673559526199559E-2</v>
      </c>
      <c r="O177" s="101">
        <v>3.663922907046778E-2</v>
      </c>
      <c r="P177" s="99"/>
      <c r="Q177" s="99"/>
      <c r="R177" s="99"/>
      <c r="S177" s="99"/>
      <c r="T177" s="99"/>
      <c r="U177" s="99"/>
      <c r="V177" s="99"/>
      <c r="W177" s="99"/>
      <c r="X177" s="99"/>
      <c r="Y177" s="99"/>
      <c r="Z177" s="99"/>
      <c r="AA177" s="99"/>
      <c r="AB177" s="99"/>
      <c r="AC177" s="99"/>
      <c r="AD177" s="99"/>
      <c r="AE177" s="99"/>
      <c r="AF177" s="99"/>
      <c r="AG177" s="99"/>
      <c r="AH177" s="99"/>
    </row>
    <row r="178" spans="3:34">
      <c r="C178" s="3" t="s">
        <v>88</v>
      </c>
      <c r="D178" s="3" t="s">
        <v>330</v>
      </c>
      <c r="E178" s="3" t="s">
        <v>331</v>
      </c>
      <c r="F178" s="3" t="s">
        <v>628</v>
      </c>
      <c r="G178" s="101" t="s">
        <v>632</v>
      </c>
      <c r="H178" s="101">
        <v>3.5565293076022693E-2</v>
      </c>
      <c r="I178" s="101">
        <v>2.5060776133737507E-2</v>
      </c>
      <c r="J178" s="101">
        <v>2.8212131216423061E-2</v>
      </c>
      <c r="K178" s="101">
        <v>3.1813679882349413E-2</v>
      </c>
      <c r="L178" s="101">
        <v>4.2018067769140729E-2</v>
      </c>
      <c r="M178" s="101">
        <v>3.2413937993337132E-2</v>
      </c>
      <c r="N178" s="101">
        <v>3.8866712686455175E-2</v>
      </c>
      <c r="O178" s="101">
        <v>3.331432515981872E-2</v>
      </c>
      <c r="P178" s="99"/>
      <c r="Q178" s="99"/>
      <c r="R178" s="99"/>
      <c r="S178" s="99"/>
      <c r="T178" s="99"/>
      <c r="U178" s="99"/>
      <c r="V178" s="99"/>
      <c r="W178" s="99"/>
      <c r="X178" s="99"/>
      <c r="Y178" s="99"/>
      <c r="Z178" s="99"/>
      <c r="AA178" s="99"/>
      <c r="AB178" s="99"/>
      <c r="AC178" s="99"/>
      <c r="AD178" s="99"/>
      <c r="AE178" s="99"/>
      <c r="AF178" s="99"/>
      <c r="AG178" s="99"/>
      <c r="AH178" s="99"/>
    </row>
    <row r="179" spans="3:34">
      <c r="C179" s="3" t="s">
        <v>88</v>
      </c>
      <c r="D179" s="3" t="s">
        <v>332</v>
      </c>
      <c r="E179" s="3" t="s">
        <v>333</v>
      </c>
      <c r="F179" s="3" t="s">
        <v>628</v>
      </c>
      <c r="G179" s="101">
        <v>9.6067516609804268E-2</v>
      </c>
      <c r="H179" s="101">
        <v>4.9829412820973244E-2</v>
      </c>
      <c r="I179" s="101">
        <v>4.3993535643742143E-2</v>
      </c>
      <c r="J179" s="101">
        <v>4.1748967498653262E-2</v>
      </c>
      <c r="K179" s="101">
        <v>5.4566598085696395E-2</v>
      </c>
      <c r="L179" s="101">
        <v>5.4566598085696395E-2</v>
      </c>
      <c r="M179" s="101">
        <v>5.6355666875391355E-2</v>
      </c>
      <c r="N179" s="101">
        <v>5.7697468467662584E-2</v>
      </c>
      <c r="O179" s="101">
        <v>5.6018759770713911E-2</v>
      </c>
      <c r="P179" s="99"/>
      <c r="Q179" s="99"/>
      <c r="R179" s="99"/>
      <c r="S179" s="99"/>
      <c r="T179" s="99"/>
      <c r="U179" s="99"/>
      <c r="V179" s="99"/>
      <c r="W179" s="99"/>
      <c r="X179" s="99"/>
      <c r="Y179" s="99"/>
      <c r="Z179" s="99"/>
      <c r="AA179" s="99"/>
      <c r="AB179" s="99"/>
      <c r="AC179" s="99"/>
      <c r="AD179" s="99"/>
      <c r="AE179" s="99"/>
      <c r="AF179" s="99"/>
      <c r="AG179" s="99"/>
      <c r="AH179" s="99"/>
    </row>
    <row r="180" spans="3:34">
      <c r="C180" s="3" t="s">
        <v>88</v>
      </c>
      <c r="D180" s="3" t="s">
        <v>334</v>
      </c>
      <c r="E180" s="3" t="s">
        <v>335</v>
      </c>
      <c r="F180" s="3" t="s">
        <v>628</v>
      </c>
      <c r="G180" s="101" t="s">
        <v>632</v>
      </c>
      <c r="H180" s="101">
        <v>6.2220493875170133E-2</v>
      </c>
      <c r="I180" s="101">
        <v>6.2220493875170133E-2</v>
      </c>
      <c r="J180" s="101">
        <v>4.0832199105580398E-2</v>
      </c>
      <c r="K180" s="101">
        <v>3.3540734979583903E-2</v>
      </c>
      <c r="L180" s="101">
        <v>3.4026832587983669E-2</v>
      </c>
      <c r="M180" s="101">
        <v>4.8609760839976666E-2</v>
      </c>
      <c r="N180" s="101">
        <v>4.2290491930779703E-2</v>
      </c>
      <c r="O180" s="101">
        <v>4.4234882364378766E-2</v>
      </c>
      <c r="P180" s="99"/>
      <c r="Q180" s="99"/>
      <c r="R180" s="99"/>
      <c r="S180" s="99"/>
      <c r="T180" s="99"/>
      <c r="U180" s="99"/>
      <c r="V180" s="99"/>
      <c r="W180" s="99"/>
      <c r="X180" s="99"/>
      <c r="Y180" s="99"/>
      <c r="Z180" s="99"/>
      <c r="AA180" s="99"/>
      <c r="AB180" s="99"/>
      <c r="AC180" s="99"/>
      <c r="AD180" s="99"/>
      <c r="AE180" s="99"/>
      <c r="AF180" s="99"/>
      <c r="AG180" s="99"/>
      <c r="AH180" s="99"/>
    </row>
    <row r="181" spans="3:34">
      <c r="C181" s="3" t="s">
        <v>88</v>
      </c>
      <c r="D181" s="3" t="s">
        <v>336</v>
      </c>
      <c r="E181" s="3" t="s">
        <v>337</v>
      </c>
      <c r="F181" s="3" t="s">
        <v>628</v>
      </c>
      <c r="G181" s="101">
        <v>4.7021943573667714E-2</v>
      </c>
      <c r="H181" s="101">
        <v>5.2246603970741899E-2</v>
      </c>
      <c r="I181" s="101">
        <v>4.2543663233318409E-2</v>
      </c>
      <c r="J181" s="101">
        <v>5.3490570731950043E-2</v>
      </c>
      <c r="K181" s="101">
        <v>2.8113648803303977E-2</v>
      </c>
      <c r="L181" s="101">
        <v>4.6773150221426085E-2</v>
      </c>
      <c r="M181" s="101">
        <v>4.8265910334875851E-2</v>
      </c>
      <c r="N181" s="101">
        <v>4.851470368711748E-2</v>
      </c>
      <c r="O181" s="101">
        <v>4.4782803403493061E-2</v>
      </c>
      <c r="P181" s="99"/>
      <c r="Q181" s="99"/>
      <c r="R181" s="99"/>
      <c r="S181" s="99"/>
      <c r="T181" s="99"/>
      <c r="U181" s="99"/>
      <c r="V181" s="99"/>
      <c r="W181" s="99"/>
      <c r="X181" s="99"/>
      <c r="Y181" s="99"/>
      <c r="Z181" s="99"/>
      <c r="AA181" s="99"/>
      <c r="AB181" s="99"/>
      <c r="AC181" s="99"/>
      <c r="AD181" s="99"/>
      <c r="AE181" s="99"/>
      <c r="AF181" s="99"/>
      <c r="AG181" s="99"/>
      <c r="AH181" s="99"/>
    </row>
    <row r="182" spans="3:34">
      <c r="C182" s="3" t="s">
        <v>88</v>
      </c>
      <c r="D182" s="3" t="s">
        <v>338</v>
      </c>
      <c r="E182" s="3" t="s">
        <v>339</v>
      </c>
      <c r="F182" s="3" t="s">
        <v>628</v>
      </c>
      <c r="G182" s="101">
        <v>3.1933715962542616E-2</v>
      </c>
      <c r="H182" s="101">
        <v>3.3228326069132182E-2</v>
      </c>
      <c r="I182" s="101">
        <v>3.5386009580114786E-2</v>
      </c>
      <c r="J182" s="101">
        <v>3.6249082984507831E-2</v>
      </c>
      <c r="K182" s="101">
        <v>3.409139947352522E-2</v>
      </c>
      <c r="L182" s="101">
        <v>3.6896388037802617E-2</v>
      </c>
      <c r="M182" s="101">
        <v>4.0348681655374787E-2</v>
      </c>
      <c r="N182" s="101">
        <v>3.7975229793293923E-2</v>
      </c>
      <c r="O182" s="101">
        <v>4.2937901868553924E-2</v>
      </c>
      <c r="P182" s="99"/>
      <c r="Q182" s="99"/>
      <c r="R182" s="99"/>
      <c r="S182" s="99"/>
      <c r="T182" s="99"/>
      <c r="U182" s="99"/>
      <c r="V182" s="99"/>
      <c r="W182" s="99"/>
      <c r="X182" s="99"/>
      <c r="Y182" s="99"/>
      <c r="Z182" s="99"/>
      <c r="AA182" s="99"/>
      <c r="AB182" s="99"/>
      <c r="AC182" s="99"/>
      <c r="AD182" s="99"/>
      <c r="AE182" s="99"/>
      <c r="AF182" s="99"/>
      <c r="AG182" s="99"/>
      <c r="AH182" s="99"/>
    </row>
    <row r="183" spans="3:34">
      <c r="C183" s="3" t="s">
        <v>88</v>
      </c>
      <c r="D183" s="3" t="s">
        <v>340</v>
      </c>
      <c r="E183" s="3" t="s">
        <v>341</v>
      </c>
      <c r="F183" s="3" t="s">
        <v>628</v>
      </c>
      <c r="G183" s="101">
        <v>2.6443245919013854E-4</v>
      </c>
      <c r="H183" s="101">
        <v>2.2476759031161777E-2</v>
      </c>
      <c r="I183" s="101">
        <v>5.2093194460457293E-2</v>
      </c>
      <c r="J183" s="101">
        <v>4.2309193470422168E-2</v>
      </c>
      <c r="K183" s="101">
        <v>3.5170298286439604E-2</v>
      </c>
      <c r="L183" s="101">
        <v>3.8079119949227837E-2</v>
      </c>
      <c r="M183" s="101">
        <v>5.7118679923841759E-2</v>
      </c>
      <c r="N183" s="101">
        <v>5.658980325788026E-2</v>
      </c>
      <c r="O183" s="101">
        <v>3.8510911424903725E-2</v>
      </c>
      <c r="P183" s="99"/>
      <c r="Q183" s="99"/>
      <c r="R183" s="99"/>
      <c r="S183" s="99"/>
      <c r="T183" s="99"/>
      <c r="U183" s="99"/>
      <c r="V183" s="99"/>
      <c r="W183" s="99"/>
      <c r="X183" s="99"/>
      <c r="Y183" s="99"/>
      <c r="Z183" s="99"/>
      <c r="AA183" s="99"/>
      <c r="AB183" s="99"/>
      <c r="AC183" s="99"/>
      <c r="AD183" s="99"/>
      <c r="AE183" s="99"/>
      <c r="AF183" s="99"/>
      <c r="AG183" s="99"/>
      <c r="AH183" s="99"/>
    </row>
    <row r="184" spans="3:34">
      <c r="C184" s="3" t="s">
        <v>88</v>
      </c>
      <c r="D184" s="3" t="s">
        <v>342</v>
      </c>
      <c r="E184" s="3" t="s">
        <v>343</v>
      </c>
      <c r="F184" s="3" t="s">
        <v>628</v>
      </c>
      <c r="G184" s="101">
        <v>9.8545656838591747E-2</v>
      </c>
      <c r="H184" s="101">
        <v>3.4967813716919656E-2</v>
      </c>
      <c r="I184" s="101">
        <v>4.0133513470555514E-2</v>
      </c>
      <c r="J184" s="101">
        <v>5.046491297782723E-2</v>
      </c>
      <c r="K184" s="101">
        <v>5.5925749643027128E-2</v>
      </c>
      <c r="L184" s="101">
        <v>4.6406473108043786E-2</v>
      </c>
      <c r="M184" s="101">
        <v>5.4735840076154209E-2</v>
      </c>
      <c r="N184" s="101">
        <v>4.8786292241789625E-2</v>
      </c>
      <c r="O184" s="101">
        <v>4.8136167590881088E-2</v>
      </c>
      <c r="P184" s="99"/>
      <c r="Q184" s="99"/>
      <c r="R184" s="99"/>
      <c r="S184" s="99"/>
      <c r="T184" s="99"/>
      <c r="U184" s="99"/>
      <c r="V184" s="99"/>
      <c r="W184" s="99"/>
      <c r="X184" s="99"/>
      <c r="Y184" s="99"/>
      <c r="Z184" s="99"/>
      <c r="AA184" s="99"/>
      <c r="AB184" s="99"/>
      <c r="AC184" s="99"/>
      <c r="AD184" s="99"/>
      <c r="AE184" s="99"/>
      <c r="AF184" s="99"/>
      <c r="AG184" s="99"/>
      <c r="AH184" s="99"/>
    </row>
    <row r="185" spans="3:34">
      <c r="C185" s="3" t="s">
        <v>88</v>
      </c>
      <c r="D185" s="3" t="s">
        <v>344</v>
      </c>
      <c r="E185" s="3" t="s">
        <v>345</v>
      </c>
      <c r="F185" s="3" t="s">
        <v>628</v>
      </c>
      <c r="G185" s="101">
        <v>3.1579320867189439E-2</v>
      </c>
      <c r="H185" s="101">
        <v>3.5482382996842067E-2</v>
      </c>
      <c r="I185" s="101">
        <v>2.7853670652521024E-2</v>
      </c>
      <c r="J185" s="101">
        <v>4.9675336195578894E-2</v>
      </c>
      <c r="K185" s="101">
        <v>3.2643792357094706E-2</v>
      </c>
      <c r="L185" s="101">
        <v>3.9562857041478904E-2</v>
      </c>
      <c r="M185" s="101">
        <v>3.7966149806621011E-2</v>
      </c>
      <c r="N185" s="101">
        <v>4.0449916616399954E-2</v>
      </c>
      <c r="O185" s="101">
        <v>3.9030621296526277E-2</v>
      </c>
      <c r="P185" s="99"/>
      <c r="Q185" s="99"/>
      <c r="R185" s="99"/>
      <c r="S185" s="99"/>
      <c r="T185" s="99"/>
      <c r="U185" s="99"/>
      <c r="V185" s="99"/>
      <c r="W185" s="99"/>
      <c r="X185" s="99"/>
      <c r="Y185" s="99"/>
      <c r="Z185" s="99"/>
      <c r="AA185" s="99"/>
      <c r="AB185" s="99"/>
      <c r="AC185" s="99"/>
      <c r="AD185" s="99"/>
      <c r="AE185" s="99"/>
      <c r="AF185" s="99"/>
      <c r="AG185" s="99"/>
      <c r="AH185" s="99"/>
    </row>
    <row r="186" spans="3:34">
      <c r="C186" s="3" t="s">
        <v>88</v>
      </c>
      <c r="D186" s="3" t="s">
        <v>346</v>
      </c>
      <c r="E186" s="3" t="s">
        <v>347</v>
      </c>
      <c r="F186" s="3" t="s">
        <v>628</v>
      </c>
      <c r="G186" s="101">
        <v>2.811728926378608E-2</v>
      </c>
      <c r="H186" s="101">
        <v>3.6724622711883856E-2</v>
      </c>
      <c r="I186" s="101">
        <v>4.8487978424284157E-2</v>
      </c>
      <c r="J186" s="101">
        <v>6.5128823090606525E-2</v>
      </c>
      <c r="K186" s="101">
        <v>3.930682274631319E-2</v>
      </c>
      <c r="L186" s="101">
        <v>3.8446089401503417E-2</v>
      </c>
      <c r="M186" s="101">
        <v>4.2749756125552305E-2</v>
      </c>
      <c r="N186" s="101">
        <v>4.1889022780742524E-2</v>
      </c>
      <c r="O186" s="101">
        <v>4.016755609112297E-2</v>
      </c>
      <c r="P186" s="99"/>
      <c r="Q186" s="99"/>
      <c r="R186" s="99"/>
      <c r="S186" s="99"/>
      <c r="T186" s="99"/>
      <c r="U186" s="99"/>
      <c r="V186" s="99"/>
      <c r="W186" s="99"/>
      <c r="X186" s="99"/>
      <c r="Y186" s="99"/>
      <c r="Z186" s="99"/>
      <c r="AA186" s="99"/>
      <c r="AB186" s="99"/>
      <c r="AC186" s="99"/>
      <c r="AD186" s="99"/>
      <c r="AE186" s="99"/>
      <c r="AF186" s="99"/>
      <c r="AG186" s="99"/>
      <c r="AH186" s="99"/>
    </row>
    <row r="187" spans="3:34">
      <c r="C187" s="3" t="s">
        <v>92</v>
      </c>
      <c r="D187" s="3" t="s">
        <v>348</v>
      </c>
      <c r="E187" s="3" t="s">
        <v>349</v>
      </c>
      <c r="F187" s="3" t="s">
        <v>628</v>
      </c>
      <c r="G187" s="101">
        <v>3.6748493311774218E-2</v>
      </c>
      <c r="H187" s="101">
        <v>4.2138272330834434E-2</v>
      </c>
      <c r="I187" s="101">
        <v>4.6303101572835514E-2</v>
      </c>
      <c r="J187" s="101">
        <v>5.2917830368954873E-2</v>
      </c>
      <c r="K187" s="101">
        <v>4.1403302464598953E-2</v>
      </c>
      <c r="L187" s="101">
        <v>4.5568131706600026E-2</v>
      </c>
      <c r="M187" s="101">
        <v>4.2628252241658095E-2</v>
      </c>
      <c r="N187" s="101">
        <v>4.728306139448283E-2</v>
      </c>
      <c r="O187" s="101">
        <v>5.2917830368954873E-2</v>
      </c>
      <c r="P187" s="99"/>
      <c r="Q187" s="99"/>
      <c r="R187" s="99"/>
      <c r="S187" s="99"/>
      <c r="T187" s="99"/>
      <c r="U187" s="99"/>
      <c r="V187" s="99"/>
      <c r="W187" s="99"/>
      <c r="X187" s="99"/>
      <c r="Y187" s="99"/>
      <c r="Z187" s="99"/>
      <c r="AA187" s="99"/>
      <c r="AB187" s="99"/>
      <c r="AC187" s="99"/>
      <c r="AD187" s="99"/>
      <c r="AE187" s="99"/>
      <c r="AF187" s="99"/>
      <c r="AG187" s="99"/>
      <c r="AH187" s="99"/>
    </row>
    <row r="188" spans="3:34">
      <c r="C188" s="3" t="s">
        <v>92</v>
      </c>
      <c r="D188" s="3" t="s">
        <v>350</v>
      </c>
      <c r="E188" s="3" t="s">
        <v>351</v>
      </c>
      <c r="F188" s="3" t="s">
        <v>628</v>
      </c>
      <c r="G188" s="101">
        <v>2.0028258051359736E-2</v>
      </c>
      <c r="H188" s="101">
        <v>2.8039561271903633E-2</v>
      </c>
      <c r="I188" s="101">
        <v>3.743463504872329E-2</v>
      </c>
      <c r="J188" s="101">
        <v>4.7922159264708025E-2</v>
      </c>
      <c r="K188" s="101">
        <v>5.2947431284867376E-2</v>
      </c>
      <c r="L188" s="101">
        <v>4.1513116688272907E-2</v>
      </c>
      <c r="M188" s="101">
        <v>4.5008958093601156E-2</v>
      </c>
      <c r="N188" s="101">
        <v>4.7193858971931305E-2</v>
      </c>
      <c r="O188" s="101">
        <v>2.0246748139192753E-2</v>
      </c>
      <c r="P188" s="99"/>
      <c r="Q188" s="99"/>
      <c r="R188" s="99"/>
      <c r="S188" s="99"/>
      <c r="T188" s="99"/>
      <c r="U188" s="99"/>
      <c r="V188" s="99"/>
      <c r="W188" s="99"/>
      <c r="X188" s="99"/>
      <c r="Y188" s="99"/>
      <c r="Z188" s="99"/>
      <c r="AA188" s="99"/>
      <c r="AB188" s="99"/>
      <c r="AC188" s="99"/>
      <c r="AD188" s="99"/>
      <c r="AE188" s="99"/>
      <c r="AF188" s="99"/>
      <c r="AG188" s="99"/>
      <c r="AH188" s="99"/>
    </row>
    <row r="189" spans="3:34">
      <c r="C189" s="3" t="s">
        <v>92</v>
      </c>
      <c r="D189" s="3" t="s">
        <v>352</v>
      </c>
      <c r="E189" s="3" t="s">
        <v>353</v>
      </c>
      <c r="F189" s="3" t="s">
        <v>628</v>
      </c>
      <c r="G189" s="101">
        <v>6.9649805447470819E-2</v>
      </c>
      <c r="H189" s="101">
        <v>7.3346303501945528E-2</v>
      </c>
      <c r="I189" s="101">
        <v>6.8677042801556426E-2</v>
      </c>
      <c r="J189" s="101">
        <v>6.8287937743190655E-2</v>
      </c>
      <c r="K189" s="101">
        <v>7.2957198443579771E-2</v>
      </c>
      <c r="L189" s="101">
        <v>6.8287937743190655E-2</v>
      </c>
      <c r="M189" s="101">
        <v>7.3735408560311286E-2</v>
      </c>
      <c r="N189" s="101">
        <v>8.1128404669260704E-2</v>
      </c>
      <c r="O189" s="101">
        <v>7.7821011673151752E-2</v>
      </c>
      <c r="P189" s="99"/>
      <c r="Q189" s="99"/>
      <c r="R189" s="99"/>
      <c r="S189" s="99"/>
      <c r="T189" s="99"/>
      <c r="U189" s="99"/>
      <c r="V189" s="99"/>
      <c r="W189" s="99"/>
      <c r="X189" s="99"/>
      <c r="Y189" s="99"/>
      <c r="Z189" s="99"/>
      <c r="AA189" s="99"/>
      <c r="AB189" s="99"/>
      <c r="AC189" s="99"/>
      <c r="AD189" s="99"/>
      <c r="AE189" s="99"/>
      <c r="AF189" s="99"/>
      <c r="AG189" s="99"/>
      <c r="AH189" s="99"/>
    </row>
    <row r="190" spans="3:34">
      <c r="C190" s="3" t="s">
        <v>92</v>
      </c>
      <c r="D190" s="3" t="s">
        <v>354</v>
      </c>
      <c r="E190" s="3" t="s">
        <v>355</v>
      </c>
      <c r="F190" s="3" t="s">
        <v>628</v>
      </c>
      <c r="G190" s="101">
        <v>6.0130022853846325E-2</v>
      </c>
      <c r="H190" s="101">
        <v>6.5898954935765156E-2</v>
      </c>
      <c r="I190" s="101">
        <v>6.1017550866449222E-2</v>
      </c>
      <c r="J190" s="101">
        <v>6.1239432869599944E-2</v>
      </c>
      <c r="K190" s="101">
        <v>6.2792606891655015E-2</v>
      </c>
      <c r="L190" s="101">
        <v>5.7467438816037629E-2</v>
      </c>
      <c r="M190" s="101">
        <v>5.4915795779804301E-2</v>
      </c>
      <c r="N190" s="101">
        <v>5.0367214715214451E-2</v>
      </c>
      <c r="O190" s="101">
        <v>5.2253211741995605E-2</v>
      </c>
      <c r="P190" s="99"/>
      <c r="Q190" s="99"/>
      <c r="R190" s="99"/>
      <c r="S190" s="99"/>
      <c r="T190" s="99"/>
      <c r="U190" s="99"/>
      <c r="V190" s="99"/>
      <c r="W190" s="99"/>
      <c r="X190" s="99"/>
      <c r="Y190" s="99"/>
      <c r="Z190" s="99"/>
      <c r="AA190" s="99"/>
      <c r="AB190" s="99"/>
      <c r="AC190" s="99"/>
      <c r="AD190" s="99"/>
      <c r="AE190" s="99"/>
      <c r="AF190" s="99"/>
      <c r="AG190" s="99"/>
      <c r="AH190" s="99"/>
    </row>
    <row r="191" spans="3:34">
      <c r="C191" s="3" t="s">
        <v>92</v>
      </c>
      <c r="D191" s="3" t="s">
        <v>356</v>
      </c>
      <c r="E191" s="3" t="s">
        <v>357</v>
      </c>
      <c r="F191" s="3" t="s">
        <v>628</v>
      </c>
      <c r="G191" s="101">
        <v>0.1268212115849702</v>
      </c>
      <c r="H191" s="101">
        <v>0.13979826579366483</v>
      </c>
      <c r="I191" s="101">
        <v>0.12800094378576063</v>
      </c>
      <c r="J191" s="101">
        <v>0.13419453783991034</v>
      </c>
      <c r="K191" s="101">
        <v>3.1188710129326235E-2</v>
      </c>
      <c r="L191" s="101">
        <v>3.69398197985637E-2</v>
      </c>
      <c r="M191" s="101">
        <v>3.214722840753248E-2</v>
      </c>
      <c r="N191" s="101">
        <v>3.023019185111999E-2</v>
      </c>
      <c r="O191" s="101">
        <v>3.6497426747083894E-2</v>
      </c>
      <c r="P191" s="99"/>
      <c r="Q191" s="99"/>
      <c r="R191" s="99"/>
      <c r="S191" s="99"/>
      <c r="T191" s="99"/>
      <c r="U191" s="99"/>
      <c r="V191" s="99"/>
      <c r="W191" s="99"/>
      <c r="X191" s="99"/>
      <c r="Y191" s="99"/>
      <c r="Z191" s="99"/>
      <c r="AA191" s="99"/>
      <c r="AB191" s="99"/>
      <c r="AC191" s="99"/>
      <c r="AD191" s="99"/>
      <c r="AE191" s="99"/>
      <c r="AF191" s="99"/>
      <c r="AG191" s="99"/>
      <c r="AH191" s="99"/>
    </row>
    <row r="192" spans="3:34">
      <c r="C192" s="3" t="s">
        <v>92</v>
      </c>
      <c r="D192" s="3" t="s">
        <v>358</v>
      </c>
      <c r="E192" s="3" t="s">
        <v>359</v>
      </c>
      <c r="F192" s="3" t="s">
        <v>628</v>
      </c>
      <c r="G192" s="101">
        <v>2.1139119336311425E-2</v>
      </c>
      <c r="H192" s="101">
        <v>2.2335673261008295E-2</v>
      </c>
      <c r="I192" s="101">
        <v>2.6324186343331207E-2</v>
      </c>
      <c r="J192" s="101">
        <v>3.2506381620931717E-2</v>
      </c>
      <c r="K192" s="101">
        <v>3.4500638162093172E-2</v>
      </c>
      <c r="L192" s="101">
        <v>3.6694320357370774E-2</v>
      </c>
      <c r="M192" s="101">
        <v>4.0084556477345247E-2</v>
      </c>
      <c r="N192" s="101">
        <v>4.1081684747925971E-2</v>
      </c>
      <c r="O192" s="101">
        <v>3.5697192086790043E-2</v>
      </c>
      <c r="P192" s="99"/>
      <c r="Q192" s="99"/>
      <c r="R192" s="99"/>
      <c r="S192" s="99"/>
      <c r="T192" s="99"/>
      <c r="U192" s="99"/>
      <c r="V192" s="99"/>
      <c r="W192" s="99"/>
      <c r="X192" s="99"/>
      <c r="Y192" s="99"/>
      <c r="Z192" s="99"/>
      <c r="AA192" s="99"/>
      <c r="AB192" s="99"/>
      <c r="AC192" s="99"/>
      <c r="AD192" s="99"/>
      <c r="AE192" s="99"/>
      <c r="AF192" s="99"/>
      <c r="AG192" s="99"/>
      <c r="AH192" s="99"/>
    </row>
    <row r="193" spans="3:34">
      <c r="C193" s="3" t="s">
        <v>92</v>
      </c>
      <c r="D193" s="3" t="s">
        <v>360</v>
      </c>
      <c r="E193" s="3" t="s">
        <v>361</v>
      </c>
      <c r="F193" s="3" t="s">
        <v>628</v>
      </c>
      <c r="G193" s="101">
        <v>3.2106125002299868E-2</v>
      </c>
      <c r="H193" s="101">
        <v>2.8334345274235985E-2</v>
      </c>
      <c r="I193" s="101">
        <v>3.2198119629813622E-2</v>
      </c>
      <c r="J193" s="101">
        <v>4.4433405089142793E-2</v>
      </c>
      <c r="K193" s="101">
        <v>3.9741679085941381E-2</v>
      </c>
      <c r="L193" s="101">
        <v>4.1305587753675183E-2</v>
      </c>
      <c r="M193" s="101">
        <v>4.1857555518757701E-2</v>
      </c>
      <c r="N193" s="101">
        <v>4.1121598498647681E-2</v>
      </c>
      <c r="O193" s="101">
        <v>4.0201652223510145E-2</v>
      </c>
      <c r="P193" s="99"/>
      <c r="Q193" s="99"/>
      <c r="R193" s="99"/>
      <c r="S193" s="99"/>
      <c r="T193" s="99"/>
      <c r="U193" s="99"/>
      <c r="V193" s="99"/>
      <c r="W193" s="99"/>
      <c r="X193" s="99"/>
      <c r="Y193" s="99"/>
      <c r="Z193" s="99"/>
      <c r="AA193" s="99"/>
      <c r="AB193" s="99"/>
      <c r="AC193" s="99"/>
      <c r="AD193" s="99"/>
      <c r="AE193" s="99"/>
      <c r="AF193" s="99"/>
      <c r="AG193" s="99"/>
      <c r="AH193" s="99"/>
    </row>
    <row r="194" spans="3:34">
      <c r="C194" s="3" t="s">
        <v>92</v>
      </c>
      <c r="D194" s="3" t="s">
        <v>362</v>
      </c>
      <c r="E194" s="3" t="s">
        <v>363</v>
      </c>
      <c r="F194" s="3" t="s">
        <v>628</v>
      </c>
      <c r="G194" s="101">
        <v>4.0785498489425982E-2</v>
      </c>
      <c r="H194" s="101">
        <v>4.0219033232628397E-2</v>
      </c>
      <c r="I194" s="101">
        <v>3.8897280966767374E-2</v>
      </c>
      <c r="J194" s="101">
        <v>3.1722054380664652E-2</v>
      </c>
      <c r="K194" s="101">
        <v>3.5498489425981876E-2</v>
      </c>
      <c r="L194" s="101">
        <v>3.4932024169184291E-2</v>
      </c>
      <c r="M194" s="101">
        <v>3.3043806646525682E-2</v>
      </c>
      <c r="N194" s="101">
        <v>3.0966767371601207E-2</v>
      </c>
      <c r="O194" s="101">
        <v>3.3610271903323261E-2</v>
      </c>
      <c r="P194" s="99"/>
      <c r="Q194" s="99"/>
      <c r="R194" s="99"/>
      <c r="S194" s="99"/>
      <c r="T194" s="99"/>
      <c r="U194" s="99"/>
      <c r="V194" s="99"/>
      <c r="W194" s="99"/>
      <c r="X194" s="99"/>
      <c r="Y194" s="99"/>
      <c r="Z194" s="99"/>
      <c r="AA194" s="99"/>
      <c r="AB194" s="99"/>
      <c r="AC194" s="99"/>
      <c r="AD194" s="99"/>
      <c r="AE194" s="99"/>
      <c r="AF194" s="99"/>
      <c r="AG194" s="99"/>
      <c r="AH194" s="99"/>
    </row>
    <row r="195" spans="3:34">
      <c r="C195" s="3" t="s">
        <v>92</v>
      </c>
      <c r="D195" s="3" t="s">
        <v>364</v>
      </c>
      <c r="E195" s="3" t="s">
        <v>365</v>
      </c>
      <c r="F195" s="3" t="s">
        <v>628</v>
      </c>
      <c r="G195" s="101">
        <v>5.45529186995721E-2</v>
      </c>
      <c r="H195" s="101">
        <v>4.6658140306001614E-2</v>
      </c>
      <c r="I195" s="101">
        <v>4.9421312743751285E-2</v>
      </c>
      <c r="J195" s="101">
        <v>5.5105553187122035E-2</v>
      </c>
      <c r="K195" s="101">
        <v>5.3684493076279351E-2</v>
      </c>
      <c r="L195" s="101">
        <v>5.0447633934915449E-2</v>
      </c>
      <c r="M195" s="101">
        <v>5.3052910804793713E-2</v>
      </c>
      <c r="N195" s="101">
        <v>5.0289738367044035E-2</v>
      </c>
      <c r="O195" s="101">
        <v>5.5816083242543384E-2</v>
      </c>
      <c r="P195" s="99"/>
      <c r="Q195" s="99"/>
      <c r="R195" s="99"/>
      <c r="S195" s="99"/>
      <c r="T195" s="99"/>
      <c r="U195" s="99"/>
      <c r="V195" s="99"/>
      <c r="W195" s="99"/>
      <c r="X195" s="99"/>
      <c r="Y195" s="99"/>
      <c r="Z195" s="99"/>
      <c r="AA195" s="99"/>
      <c r="AB195" s="99"/>
      <c r="AC195" s="99"/>
      <c r="AD195" s="99"/>
      <c r="AE195" s="99"/>
      <c r="AF195" s="99"/>
      <c r="AG195" s="99"/>
      <c r="AH195" s="99"/>
    </row>
    <row r="196" spans="3:34">
      <c r="C196" s="3" t="s">
        <v>92</v>
      </c>
      <c r="D196" s="3" t="s">
        <v>366</v>
      </c>
      <c r="E196" s="3" t="s">
        <v>367</v>
      </c>
      <c r="F196" s="3" t="s">
        <v>628</v>
      </c>
      <c r="G196" s="101">
        <v>2.6560806988272973E-2</v>
      </c>
      <c r="H196" s="101">
        <v>2.8286780005561469E-2</v>
      </c>
      <c r="I196" s="101">
        <v>2.8334723700486147E-2</v>
      </c>
      <c r="J196" s="101">
        <v>3.2937318413255472E-2</v>
      </c>
      <c r="K196" s="101">
        <v>3.0156584107624007E-2</v>
      </c>
      <c r="L196" s="101">
        <v>3.0252181417202033E-2</v>
      </c>
      <c r="M196" s="101">
        <v>3.5525937290248347E-2</v>
      </c>
      <c r="N196" s="101">
        <v>4.1518841691437339E-2</v>
      </c>
      <c r="O196" s="101">
        <v>3.8307012244819687E-2</v>
      </c>
      <c r="P196" s="99"/>
      <c r="Q196" s="99"/>
      <c r="R196" s="99"/>
      <c r="S196" s="99"/>
      <c r="T196" s="99"/>
      <c r="U196" s="99"/>
      <c r="V196" s="99"/>
      <c r="W196" s="99"/>
      <c r="X196" s="99"/>
      <c r="Y196" s="99"/>
      <c r="Z196" s="99"/>
      <c r="AA196" s="99"/>
      <c r="AB196" s="99"/>
      <c r="AC196" s="99"/>
      <c r="AD196" s="99"/>
      <c r="AE196" s="99"/>
      <c r="AF196" s="99"/>
      <c r="AG196" s="99"/>
      <c r="AH196" s="99"/>
    </row>
    <row r="197" spans="3:34">
      <c r="C197" s="3" t="s">
        <v>92</v>
      </c>
      <c r="D197" s="3" t="s">
        <v>368</v>
      </c>
      <c r="E197" s="3" t="s">
        <v>369</v>
      </c>
      <c r="F197" s="3" t="s">
        <v>628</v>
      </c>
      <c r="G197" s="101">
        <v>3.0230637645254528E-2</v>
      </c>
      <c r="H197" s="101">
        <v>3.4654633398218601E-2</v>
      </c>
      <c r="I197" s="101">
        <v>3.8636229575886277E-2</v>
      </c>
      <c r="J197" s="101">
        <v>3.4359700348021001E-2</v>
      </c>
      <c r="K197" s="101">
        <v>3.6866631274700641E-2</v>
      </c>
      <c r="L197" s="101">
        <v>3.6866631274700641E-2</v>
      </c>
      <c r="M197" s="101">
        <v>3.6571698224503041E-2</v>
      </c>
      <c r="N197" s="101">
        <v>4.1143160502565918E-2</v>
      </c>
      <c r="O197" s="101">
        <v>3.612929864920663E-2</v>
      </c>
      <c r="P197" s="99"/>
      <c r="Q197" s="99"/>
      <c r="R197" s="99"/>
      <c r="S197" s="99"/>
      <c r="T197" s="99"/>
      <c r="U197" s="99"/>
      <c r="V197" s="99"/>
      <c r="W197" s="99"/>
      <c r="X197" s="99"/>
      <c r="Y197" s="99"/>
      <c r="Z197" s="99"/>
      <c r="AA197" s="99"/>
      <c r="AB197" s="99"/>
      <c r="AC197" s="99"/>
      <c r="AD197" s="99"/>
      <c r="AE197" s="99"/>
      <c r="AF197" s="99"/>
      <c r="AG197" s="99"/>
      <c r="AH197" s="99"/>
    </row>
    <row r="198" spans="3:34">
      <c r="C198" s="3" t="s">
        <v>92</v>
      </c>
      <c r="D198" s="3" t="s">
        <v>370</v>
      </c>
      <c r="E198" s="3" t="s">
        <v>371</v>
      </c>
      <c r="F198" s="3" t="s">
        <v>628</v>
      </c>
      <c r="G198" s="101">
        <v>5.5092717011556033E-2</v>
      </c>
      <c r="H198" s="101">
        <v>5.0613634327689692E-2</v>
      </c>
      <c r="I198" s="101">
        <v>4.6582459912209981E-2</v>
      </c>
      <c r="J198" s="101">
        <v>5.3301083938009496E-2</v>
      </c>
      <c r="K198" s="101">
        <v>4.7478276448983246E-2</v>
      </c>
      <c r="L198" s="101">
        <v>4.2103377228343633E-2</v>
      </c>
      <c r="M198" s="101">
        <v>3.8968019349637194E-2</v>
      </c>
      <c r="N198" s="101">
        <v>5.1509450864462958E-2</v>
      </c>
      <c r="O198" s="101">
        <v>5.2853175669622859E-2</v>
      </c>
      <c r="P198" s="99"/>
      <c r="Q198" s="99"/>
      <c r="R198" s="99"/>
      <c r="S198" s="99"/>
      <c r="T198" s="99"/>
      <c r="U198" s="99"/>
      <c r="V198" s="99"/>
      <c r="W198" s="99"/>
      <c r="X198" s="99"/>
      <c r="Y198" s="99"/>
      <c r="Z198" s="99"/>
      <c r="AA198" s="99"/>
      <c r="AB198" s="99"/>
      <c r="AC198" s="99"/>
      <c r="AD198" s="99"/>
      <c r="AE198" s="99"/>
      <c r="AF198" s="99"/>
      <c r="AG198" s="99"/>
      <c r="AH198" s="99"/>
    </row>
    <row r="199" spans="3:34">
      <c r="C199" s="3" t="s">
        <v>92</v>
      </c>
      <c r="D199" s="3" t="s">
        <v>372</v>
      </c>
      <c r="E199" s="3" t="s">
        <v>373</v>
      </c>
      <c r="F199" s="3" t="s">
        <v>628</v>
      </c>
      <c r="G199" s="101">
        <v>2.3896334253054791E-2</v>
      </c>
      <c r="H199" s="101">
        <v>4.2126527394560506E-2</v>
      </c>
      <c r="I199" s="101">
        <v>4.9763500197083171E-2</v>
      </c>
      <c r="J199" s="101">
        <v>5.8139534883720929E-2</v>
      </c>
      <c r="K199" s="101">
        <v>5.0748916042569966E-2</v>
      </c>
      <c r="L199" s="101">
        <v>4.9763500197083171E-2</v>
      </c>
      <c r="M199" s="101">
        <v>5.2966101694915252E-2</v>
      </c>
      <c r="N199" s="101">
        <v>5.4690579424517147E-2</v>
      </c>
      <c r="O199" s="101">
        <v>6.7254631454473787E-2</v>
      </c>
      <c r="P199" s="99"/>
      <c r="Q199" s="99"/>
      <c r="R199" s="99"/>
      <c r="S199" s="99"/>
      <c r="T199" s="99"/>
      <c r="U199" s="99"/>
      <c r="V199" s="99"/>
      <c r="W199" s="99"/>
      <c r="X199" s="99"/>
      <c r="Y199" s="99"/>
      <c r="Z199" s="99"/>
      <c r="AA199" s="99"/>
      <c r="AB199" s="99"/>
      <c r="AC199" s="99"/>
      <c r="AD199" s="99"/>
      <c r="AE199" s="99"/>
      <c r="AF199" s="99"/>
      <c r="AG199" s="99"/>
      <c r="AH199" s="99"/>
    </row>
    <row r="200" spans="3:34">
      <c r="C200" s="3" t="s">
        <v>92</v>
      </c>
      <c r="D200" s="3" t="s">
        <v>374</v>
      </c>
      <c r="E200" s="3" t="s">
        <v>375</v>
      </c>
      <c r="F200" s="3" t="s">
        <v>628</v>
      </c>
      <c r="G200" s="101">
        <v>1.8304960644334614E-3</v>
      </c>
      <c r="H200" s="101">
        <v>1.8533772652388796E-2</v>
      </c>
      <c r="I200" s="101">
        <v>4.416071755445726E-2</v>
      </c>
      <c r="J200" s="101">
        <v>4.3016657514186346E-2</v>
      </c>
      <c r="K200" s="101">
        <v>4.5991213618890719E-2</v>
      </c>
      <c r="L200" s="101">
        <v>3.7296357312831777E-2</v>
      </c>
      <c r="M200" s="101">
        <v>3.9126853377265236E-2</v>
      </c>
      <c r="N200" s="101">
        <v>3.3864177192019035E-2</v>
      </c>
      <c r="O200" s="101">
        <v>3.6609921288669231E-2</v>
      </c>
      <c r="P200" s="99"/>
      <c r="Q200" s="99"/>
      <c r="R200" s="99"/>
      <c r="S200" s="99"/>
      <c r="T200" s="99"/>
      <c r="U200" s="99"/>
      <c r="V200" s="99"/>
      <c r="W200" s="99"/>
      <c r="X200" s="99"/>
      <c r="Y200" s="99"/>
      <c r="Z200" s="99"/>
      <c r="AA200" s="99"/>
      <c r="AB200" s="99"/>
      <c r="AC200" s="99"/>
      <c r="AD200" s="99"/>
      <c r="AE200" s="99"/>
      <c r="AF200" s="99"/>
      <c r="AG200" s="99"/>
      <c r="AH200" s="99"/>
    </row>
    <row r="201" spans="3:34">
      <c r="C201" s="3" t="s">
        <v>92</v>
      </c>
      <c r="D201" s="3" t="s">
        <v>376</v>
      </c>
      <c r="E201" s="3" t="s">
        <v>377</v>
      </c>
      <c r="F201" s="3" t="s">
        <v>628</v>
      </c>
      <c r="G201" s="101">
        <v>2.7195027195027196E-2</v>
      </c>
      <c r="H201" s="101">
        <v>3.0911117867639608E-2</v>
      </c>
      <c r="I201" s="101">
        <v>3.2938076416337288E-2</v>
      </c>
      <c r="J201" s="101">
        <v>3.9863518124387688E-2</v>
      </c>
      <c r="K201" s="101">
        <v>3.4458295327860544E-2</v>
      </c>
      <c r="L201" s="101">
        <v>3.2938076416337288E-2</v>
      </c>
      <c r="M201" s="101">
        <v>3.0404378230465188E-2</v>
      </c>
      <c r="N201" s="101">
        <v>4.0539170973953584E-2</v>
      </c>
      <c r="O201" s="101">
        <v>4.0539170973953584E-2</v>
      </c>
      <c r="P201" s="99"/>
      <c r="Q201" s="99"/>
      <c r="R201" s="99"/>
      <c r="S201" s="99"/>
      <c r="T201" s="99"/>
      <c r="U201" s="99"/>
      <c r="V201" s="99"/>
      <c r="W201" s="99"/>
      <c r="X201" s="99"/>
      <c r="Y201" s="99"/>
      <c r="Z201" s="99"/>
      <c r="AA201" s="99"/>
      <c r="AB201" s="99"/>
      <c r="AC201" s="99"/>
      <c r="AD201" s="99"/>
      <c r="AE201" s="99"/>
      <c r="AF201" s="99"/>
      <c r="AG201" s="99"/>
      <c r="AH201" s="99"/>
    </row>
    <row r="202" spans="3:34">
      <c r="C202" s="3" t="s">
        <v>92</v>
      </c>
      <c r="D202" s="3" t="s">
        <v>378</v>
      </c>
      <c r="E202" s="3" t="s">
        <v>379</v>
      </c>
      <c r="F202" s="3" t="s">
        <v>628</v>
      </c>
      <c r="G202" s="101">
        <v>2.2735023303398884E-3</v>
      </c>
      <c r="H202" s="101">
        <v>7.3604637944753887E-2</v>
      </c>
      <c r="I202" s="101">
        <v>6.2805501875639422E-2</v>
      </c>
      <c r="J202" s="101">
        <v>6.9910196657951576E-2</v>
      </c>
      <c r="K202" s="101">
        <v>6.7352506536319204E-2</v>
      </c>
      <c r="L202" s="101">
        <v>7.2467886779583948E-2</v>
      </c>
      <c r="M202" s="101">
        <v>5.6553370467204732E-2</v>
      </c>
      <c r="N202" s="101">
        <v>4.29123564851654E-2</v>
      </c>
      <c r="O202" s="101">
        <v>5.1437990223939981E-2</v>
      </c>
      <c r="P202" s="99"/>
      <c r="Q202" s="99"/>
      <c r="R202" s="99"/>
      <c r="S202" s="99"/>
      <c r="T202" s="99"/>
      <c r="U202" s="99"/>
      <c r="V202" s="99"/>
      <c r="W202" s="99"/>
      <c r="X202" s="99"/>
      <c r="Y202" s="99"/>
      <c r="Z202" s="99"/>
      <c r="AA202" s="99"/>
      <c r="AB202" s="99"/>
      <c r="AC202" s="99"/>
      <c r="AD202" s="99"/>
      <c r="AE202" s="99"/>
      <c r="AF202" s="99"/>
      <c r="AG202" s="99"/>
      <c r="AH202" s="99"/>
    </row>
    <row r="203" spans="3:34">
      <c r="C203" s="3" t="s">
        <v>92</v>
      </c>
      <c r="D203" s="3" t="s">
        <v>380</v>
      </c>
      <c r="E203" s="3" t="s">
        <v>381</v>
      </c>
      <c r="F203" s="3" t="s">
        <v>628</v>
      </c>
      <c r="G203" s="101">
        <v>3.292181069958848E-2</v>
      </c>
      <c r="H203" s="101">
        <v>3.1893004115226338E-2</v>
      </c>
      <c r="I203" s="101">
        <v>3.7037037037037035E-2</v>
      </c>
      <c r="J203" s="101">
        <v>4.5781893004115226E-2</v>
      </c>
      <c r="K203" s="101">
        <v>4.3724279835390949E-2</v>
      </c>
      <c r="L203" s="101">
        <v>3.9094650205761319E-2</v>
      </c>
      <c r="M203" s="101">
        <v>4.6296296296296294E-2</v>
      </c>
      <c r="N203" s="101">
        <v>4.1666666666666664E-2</v>
      </c>
      <c r="O203" s="101">
        <v>4.6296296296296294E-2</v>
      </c>
      <c r="P203" s="99"/>
      <c r="Q203" s="99"/>
      <c r="R203" s="99"/>
      <c r="S203" s="99"/>
      <c r="T203" s="99"/>
      <c r="U203" s="99"/>
      <c r="V203" s="99"/>
      <c r="W203" s="99"/>
      <c r="X203" s="99"/>
      <c r="Y203" s="99"/>
      <c r="Z203" s="99"/>
      <c r="AA203" s="99"/>
      <c r="AB203" s="99"/>
      <c r="AC203" s="99"/>
      <c r="AD203" s="99"/>
      <c r="AE203" s="99"/>
      <c r="AF203" s="99"/>
      <c r="AG203" s="99"/>
      <c r="AH203" s="99"/>
    </row>
    <row r="204" spans="3:34">
      <c r="C204" s="3" t="s">
        <v>92</v>
      </c>
      <c r="D204" s="3" t="s">
        <v>382</v>
      </c>
      <c r="E204" s="3" t="s">
        <v>383</v>
      </c>
      <c r="F204" s="3" t="s">
        <v>628</v>
      </c>
      <c r="G204" s="101">
        <v>4.2524441618313327E-2</v>
      </c>
      <c r="H204" s="101">
        <v>5.8818853827199744E-2</v>
      </c>
      <c r="I204" s="101">
        <v>5.2857483506875448E-2</v>
      </c>
      <c r="J204" s="101">
        <v>6.0011127891264608E-2</v>
      </c>
      <c r="K204" s="101">
        <v>5.4049757570940306E-2</v>
      </c>
      <c r="L204" s="101">
        <v>6.2395676019394324E-2</v>
      </c>
      <c r="M204" s="101">
        <v>5.9613703203242982E-2</v>
      </c>
      <c r="N204" s="101">
        <v>8.0677211668388843E-2</v>
      </c>
      <c r="O204" s="101">
        <v>7.1139019155869967E-2</v>
      </c>
      <c r="P204" s="99"/>
      <c r="Q204" s="99"/>
      <c r="R204" s="99"/>
      <c r="S204" s="99"/>
      <c r="T204" s="99"/>
      <c r="U204" s="99"/>
      <c r="V204" s="99"/>
      <c r="W204" s="99"/>
      <c r="X204" s="99"/>
      <c r="Y204" s="99"/>
      <c r="Z204" s="99"/>
      <c r="AA204" s="99"/>
      <c r="AB204" s="99"/>
      <c r="AC204" s="99"/>
      <c r="AD204" s="99"/>
      <c r="AE204" s="99"/>
      <c r="AF204" s="99"/>
      <c r="AG204" s="99"/>
      <c r="AH204" s="99"/>
    </row>
    <row r="205" spans="3:34">
      <c r="C205" s="3" t="s">
        <v>92</v>
      </c>
      <c r="D205" s="3" t="s">
        <v>384</v>
      </c>
      <c r="E205" s="3" t="s">
        <v>385</v>
      </c>
      <c r="F205" s="3" t="s">
        <v>628</v>
      </c>
      <c r="G205" s="101">
        <v>1.6169246340319434E-2</v>
      </c>
      <c r="H205" s="101">
        <v>3.9250536917721984E-2</v>
      </c>
      <c r="I205" s="101">
        <v>4.1348836061122218E-2</v>
      </c>
      <c r="J205" s="101">
        <v>4.7396874768569949E-2</v>
      </c>
      <c r="K205" s="101">
        <v>4.7396874768569949E-2</v>
      </c>
      <c r="L205" s="101">
        <v>3.7522525858451207E-2</v>
      </c>
      <c r="M205" s="101">
        <v>3.4930509269545038E-2</v>
      </c>
      <c r="N205" s="101">
        <v>3.579451479918043E-2</v>
      </c>
      <c r="O205" s="101">
        <v>3.8509960749463085E-2</v>
      </c>
      <c r="P205" s="99"/>
      <c r="Q205" s="99"/>
      <c r="R205" s="99"/>
      <c r="S205" s="99"/>
      <c r="T205" s="99"/>
      <c r="U205" s="99"/>
      <c r="V205" s="99"/>
      <c r="W205" s="99"/>
      <c r="X205" s="99"/>
      <c r="Y205" s="99"/>
      <c r="Z205" s="99"/>
      <c r="AA205" s="99"/>
      <c r="AB205" s="99"/>
      <c r="AC205" s="99"/>
      <c r="AD205" s="99"/>
      <c r="AE205" s="99"/>
      <c r="AF205" s="99"/>
      <c r="AG205" s="99"/>
      <c r="AH205" s="99"/>
    </row>
    <row r="206" spans="3:34">
      <c r="C206" s="3" t="s">
        <v>92</v>
      </c>
      <c r="D206" s="3" t="s">
        <v>386</v>
      </c>
      <c r="E206" s="3" t="s">
        <v>387</v>
      </c>
      <c r="F206" s="3" t="s">
        <v>628</v>
      </c>
      <c r="G206" s="101">
        <v>8.8098450017894993E-3</v>
      </c>
      <c r="H206" s="101">
        <v>2.519065055199185E-2</v>
      </c>
      <c r="I206" s="101">
        <v>2.7255457974286267E-2</v>
      </c>
      <c r="J206" s="101">
        <v>4.2672686727417891E-2</v>
      </c>
      <c r="K206" s="101">
        <v>4.3223302040029735E-2</v>
      </c>
      <c r="L206" s="101">
        <v>3.6202956804228727E-2</v>
      </c>
      <c r="M206" s="101">
        <v>3.7717148913911293E-2</v>
      </c>
      <c r="N206" s="101">
        <v>4.4462186493406379E-2</v>
      </c>
      <c r="O206" s="101">
        <v>3.7579495085758335E-2</v>
      </c>
      <c r="P206" s="99"/>
      <c r="Q206" s="99"/>
      <c r="R206" s="99"/>
      <c r="S206" s="99"/>
      <c r="T206" s="99"/>
      <c r="U206" s="99"/>
      <c r="V206" s="99"/>
      <c r="W206" s="99"/>
      <c r="X206" s="99"/>
      <c r="Y206" s="99"/>
      <c r="Z206" s="99"/>
      <c r="AA206" s="99"/>
      <c r="AB206" s="99"/>
      <c r="AC206" s="99"/>
      <c r="AD206" s="99"/>
      <c r="AE206" s="99"/>
      <c r="AF206" s="99"/>
      <c r="AG206" s="99"/>
      <c r="AH206" s="99"/>
    </row>
    <row r="207" spans="3:34">
      <c r="C207" s="3" t="s">
        <v>92</v>
      </c>
      <c r="D207" s="3" t="s">
        <v>388</v>
      </c>
      <c r="E207" s="3" t="s">
        <v>389</v>
      </c>
      <c r="F207" s="3" t="s">
        <v>628</v>
      </c>
      <c r="G207" s="101">
        <v>3.6234368927599847E-2</v>
      </c>
      <c r="H207" s="101">
        <v>3.8977664997828225E-2</v>
      </c>
      <c r="I207" s="101">
        <v>3.920627300368059E-2</v>
      </c>
      <c r="J207" s="101">
        <v>4.400704112658025E-2</v>
      </c>
      <c r="K207" s="101">
        <v>3.4865112025605854E-2</v>
      </c>
      <c r="L207" s="101">
        <v>3.8065843621399177E-2</v>
      </c>
      <c r="M207" s="101">
        <v>4.0466392318244171E-2</v>
      </c>
      <c r="N207" s="101">
        <v>3.1435756744398718E-2</v>
      </c>
      <c r="O207" s="101">
        <v>4.2066758116140829E-2</v>
      </c>
      <c r="P207" s="99"/>
      <c r="Q207" s="99"/>
      <c r="R207" s="99"/>
      <c r="S207" s="99"/>
      <c r="T207" s="99"/>
      <c r="U207" s="99"/>
      <c r="V207" s="99"/>
      <c r="W207" s="99"/>
      <c r="X207" s="99"/>
      <c r="Y207" s="99"/>
      <c r="Z207" s="99"/>
      <c r="AA207" s="99"/>
      <c r="AB207" s="99"/>
      <c r="AC207" s="99"/>
      <c r="AD207" s="99"/>
      <c r="AE207" s="99"/>
      <c r="AF207" s="99"/>
      <c r="AG207" s="99"/>
      <c r="AH207" s="99"/>
    </row>
    <row r="208" spans="3:34">
      <c r="C208" s="3" t="s">
        <v>92</v>
      </c>
      <c r="D208" s="3" t="s">
        <v>390</v>
      </c>
      <c r="E208" s="3" t="s">
        <v>391</v>
      </c>
      <c r="F208" s="3" t="s">
        <v>628</v>
      </c>
      <c r="G208" s="101">
        <v>3.9972019586289598E-2</v>
      </c>
      <c r="H208" s="101">
        <v>4.1970620565604078E-2</v>
      </c>
      <c r="I208" s="101">
        <v>4.2969921055261318E-2</v>
      </c>
      <c r="J208" s="101">
        <v>4.1470970320775458E-2</v>
      </c>
      <c r="K208" s="101">
        <v>3.8469224620303756E-2</v>
      </c>
      <c r="L208" s="101">
        <v>3.7470023980815351E-2</v>
      </c>
      <c r="M208" s="101">
        <v>3.796962430055955E-2</v>
      </c>
      <c r="N208" s="101">
        <v>3.6970423661071145E-2</v>
      </c>
      <c r="O208" s="101">
        <v>3.2474020783373303E-2</v>
      </c>
      <c r="P208" s="99"/>
      <c r="Q208" s="99"/>
      <c r="R208" s="99"/>
      <c r="S208" s="99"/>
      <c r="T208" s="99"/>
      <c r="U208" s="99"/>
      <c r="V208" s="99"/>
      <c r="W208" s="99"/>
      <c r="X208" s="99"/>
      <c r="Y208" s="99"/>
      <c r="Z208" s="99"/>
      <c r="AA208" s="99"/>
      <c r="AB208" s="99"/>
      <c r="AC208" s="99"/>
      <c r="AD208" s="99"/>
      <c r="AE208" s="99"/>
      <c r="AF208" s="99"/>
      <c r="AG208" s="99"/>
      <c r="AH208" s="99"/>
    </row>
    <row r="209" spans="3:34">
      <c r="C209" s="3" t="s">
        <v>92</v>
      </c>
      <c r="D209" s="3" t="s">
        <v>392</v>
      </c>
      <c r="E209" s="3" t="s">
        <v>393</v>
      </c>
      <c r="F209" s="3" t="s">
        <v>628</v>
      </c>
      <c r="G209" s="101">
        <v>2.7623226321548611E-2</v>
      </c>
      <c r="H209" s="101">
        <v>2.7326202382607228E-2</v>
      </c>
      <c r="I209" s="101">
        <v>2.8514298138372762E-2</v>
      </c>
      <c r="J209" s="101">
        <v>3.772204024555563E-2</v>
      </c>
      <c r="K209" s="101">
        <v>4.2176547463466794E-2</v>
      </c>
      <c r="L209" s="101">
        <v>3.5939170725911844E-2</v>
      </c>
      <c r="M209" s="101">
        <v>4.098847570393252E-2</v>
      </c>
      <c r="N209" s="101">
        <v>3.9800403944398238E-2</v>
      </c>
      <c r="O209" s="101">
        <v>3.83153142449804E-2</v>
      </c>
      <c r="P209" s="99"/>
      <c r="Q209" s="99"/>
      <c r="R209" s="99"/>
      <c r="S209" s="99"/>
      <c r="T209" s="99"/>
      <c r="U209" s="99"/>
      <c r="V209" s="99"/>
      <c r="W209" s="99"/>
      <c r="X209" s="99"/>
      <c r="Y209" s="99"/>
      <c r="Z209" s="99"/>
      <c r="AA209" s="99"/>
      <c r="AB209" s="99"/>
      <c r="AC209" s="99"/>
      <c r="AD209" s="99"/>
      <c r="AE209" s="99"/>
      <c r="AF209" s="99"/>
      <c r="AG209" s="99"/>
      <c r="AH209" s="99"/>
    </row>
    <row r="210" spans="3:34">
      <c r="C210" s="3" t="s">
        <v>92</v>
      </c>
      <c r="D210" s="3" t="s">
        <v>394</v>
      </c>
      <c r="E210" s="3" t="s">
        <v>395</v>
      </c>
      <c r="F210" s="3" t="s">
        <v>628</v>
      </c>
      <c r="G210" s="101">
        <v>3.8771712158808931E-2</v>
      </c>
      <c r="H210" s="101">
        <v>2.9156327543424319E-2</v>
      </c>
      <c r="I210" s="101">
        <v>4.373449131513648E-2</v>
      </c>
      <c r="J210" s="101">
        <v>4.1253101736972705E-2</v>
      </c>
      <c r="K210" s="101">
        <v>4.373449131513648E-2</v>
      </c>
      <c r="L210" s="101">
        <v>4.3114143920595531E-2</v>
      </c>
      <c r="M210" s="101">
        <v>4.373449131513648E-2</v>
      </c>
      <c r="N210" s="101">
        <v>5.2109181141439205E-2</v>
      </c>
      <c r="O210" s="101">
        <v>4.874610912080813E-2</v>
      </c>
      <c r="P210" s="99"/>
      <c r="Q210" s="99"/>
      <c r="R210" s="99"/>
      <c r="S210" s="99"/>
      <c r="T210" s="99"/>
      <c r="U210" s="99"/>
      <c r="V210" s="99"/>
      <c r="W210" s="99"/>
      <c r="X210" s="99"/>
      <c r="Y210" s="99"/>
      <c r="Z210" s="99"/>
      <c r="AA210" s="99"/>
      <c r="AB210" s="99"/>
      <c r="AC210" s="99"/>
      <c r="AD210" s="99"/>
      <c r="AE210" s="99"/>
      <c r="AF210" s="99"/>
      <c r="AG210" s="99"/>
      <c r="AH210" s="99"/>
    </row>
    <row r="211" spans="3:34">
      <c r="C211" s="3" t="s">
        <v>92</v>
      </c>
      <c r="D211" s="3" t="s">
        <v>396</v>
      </c>
      <c r="E211" s="3" t="s">
        <v>397</v>
      </c>
      <c r="F211" s="3" t="s">
        <v>628</v>
      </c>
      <c r="G211" s="101">
        <v>3.414755732801595E-2</v>
      </c>
      <c r="H211" s="101">
        <v>2.8165503489531406E-2</v>
      </c>
      <c r="I211" s="101">
        <v>2.4675972083748755E-2</v>
      </c>
      <c r="J211" s="101">
        <v>2.1684945164506482E-2</v>
      </c>
      <c r="K211" s="101">
        <v>2.3429710867397806E-2</v>
      </c>
      <c r="L211" s="101">
        <v>2.666999002991027E-2</v>
      </c>
      <c r="M211" s="101">
        <v>3.115653040877368E-2</v>
      </c>
      <c r="N211" s="101">
        <v>3.140578265204387E-2</v>
      </c>
      <c r="O211" s="101">
        <v>2.7666999002991025E-2</v>
      </c>
      <c r="P211" s="99"/>
      <c r="Q211" s="99"/>
      <c r="R211" s="99"/>
      <c r="S211" s="99"/>
      <c r="T211" s="99"/>
      <c r="U211" s="99"/>
      <c r="V211" s="99"/>
      <c r="W211" s="99"/>
      <c r="X211" s="99"/>
      <c r="Y211" s="99"/>
      <c r="Z211" s="99"/>
      <c r="AA211" s="99"/>
      <c r="AB211" s="99"/>
      <c r="AC211" s="99"/>
      <c r="AD211" s="99"/>
      <c r="AE211" s="99"/>
      <c r="AF211" s="99"/>
      <c r="AG211" s="99"/>
      <c r="AH211" s="99"/>
    </row>
    <row r="212" spans="3:34">
      <c r="C212" s="3" t="s">
        <v>92</v>
      </c>
      <c r="D212" s="3" t="s">
        <v>398</v>
      </c>
      <c r="E212" s="3" t="s">
        <v>399</v>
      </c>
      <c r="F212" s="3" t="s">
        <v>628</v>
      </c>
      <c r="G212" s="101">
        <v>3.1218014329580348E-2</v>
      </c>
      <c r="H212" s="101">
        <v>2.4309109518935518E-2</v>
      </c>
      <c r="I212" s="101">
        <v>3.8126919140225181E-2</v>
      </c>
      <c r="J212" s="101">
        <v>4.1965199590583417E-2</v>
      </c>
      <c r="K212" s="101">
        <v>4.1965199590583417E-2</v>
      </c>
      <c r="L212" s="101">
        <v>3.7615148413510748E-2</v>
      </c>
      <c r="M212" s="101">
        <v>3.9150460593654041E-2</v>
      </c>
      <c r="N212" s="101">
        <v>4.4012282497441144E-2</v>
      </c>
      <c r="O212" s="101">
        <v>4.8157567231210431E-2</v>
      </c>
      <c r="P212" s="99"/>
      <c r="Q212" s="99"/>
      <c r="R212" s="99"/>
      <c r="S212" s="99"/>
      <c r="T212" s="99"/>
      <c r="U212" s="99"/>
      <c r="V212" s="99"/>
      <c r="W212" s="99"/>
      <c r="X212" s="99"/>
      <c r="Y212" s="99"/>
      <c r="Z212" s="99"/>
      <c r="AA212" s="99"/>
      <c r="AB212" s="99"/>
      <c r="AC212" s="99"/>
      <c r="AD212" s="99"/>
      <c r="AE212" s="99"/>
      <c r="AF212" s="99"/>
      <c r="AG212" s="99"/>
      <c r="AH212" s="99"/>
    </row>
    <row r="213" spans="3:34">
      <c r="C213" s="3" t="s">
        <v>92</v>
      </c>
      <c r="D213" s="3" t="s">
        <v>400</v>
      </c>
      <c r="E213" s="3" t="s">
        <v>401</v>
      </c>
      <c r="F213" s="3" t="s">
        <v>628</v>
      </c>
      <c r="G213" s="101">
        <v>3.2228710093273681E-2</v>
      </c>
      <c r="H213" s="101">
        <v>2.9195419731553804E-2</v>
      </c>
      <c r="I213" s="101">
        <v>3.7916129521498448E-2</v>
      </c>
      <c r="J213" s="101">
        <v>4.3224387654508228E-2</v>
      </c>
      <c r="K213" s="101">
        <v>3.9053613407143396E-2</v>
      </c>
      <c r="L213" s="101">
        <v>4.3603548949723216E-2</v>
      </c>
      <c r="M213" s="101">
        <v>3.9053613407143396E-2</v>
      </c>
      <c r="N213" s="101">
        <v>5.4599226510957763E-2</v>
      </c>
      <c r="O213" s="101">
        <v>4.543065254937298E-2</v>
      </c>
      <c r="P213" s="99"/>
      <c r="Q213" s="99"/>
      <c r="R213" s="99"/>
      <c r="S213" s="99"/>
      <c r="T213" s="99"/>
      <c r="U213" s="99"/>
      <c r="V213" s="99"/>
      <c r="W213" s="99"/>
      <c r="X213" s="99"/>
      <c r="Y213" s="99"/>
      <c r="Z213" s="99"/>
      <c r="AA213" s="99"/>
      <c r="AB213" s="99"/>
      <c r="AC213" s="99"/>
      <c r="AD213" s="99"/>
      <c r="AE213" s="99"/>
      <c r="AF213" s="99"/>
      <c r="AG213" s="99"/>
      <c r="AH213" s="99"/>
    </row>
    <row r="214" spans="3:34">
      <c r="C214" s="3" t="s">
        <v>92</v>
      </c>
      <c r="D214" s="3" t="s">
        <v>402</v>
      </c>
      <c r="E214" s="3" t="s">
        <v>403</v>
      </c>
      <c r="F214" s="3" t="s">
        <v>628</v>
      </c>
      <c r="G214" s="101">
        <v>3.5395205780403262E-2</v>
      </c>
      <c r="H214" s="101">
        <v>3.7348044720011714E-2</v>
      </c>
      <c r="I214" s="101">
        <v>3.5883415515305377E-2</v>
      </c>
      <c r="J214" s="101">
        <v>4.052140799687546E-2</v>
      </c>
      <c r="K214" s="101">
        <v>3.6613942589338019E-2</v>
      </c>
      <c r="L214" s="101">
        <v>3.7102128490529192E-2</v>
      </c>
      <c r="M214" s="101">
        <v>3.7102128490529192E-2</v>
      </c>
      <c r="N214" s="101">
        <v>3.0755711775043937E-2</v>
      </c>
      <c r="O214" s="101">
        <v>3.6613942589338019E-2</v>
      </c>
      <c r="P214" s="99"/>
      <c r="Q214" s="99"/>
      <c r="R214" s="99"/>
      <c r="S214" s="99"/>
      <c r="T214" s="99"/>
      <c r="U214" s="99"/>
      <c r="V214" s="99"/>
      <c r="W214" s="99"/>
      <c r="X214" s="99"/>
      <c r="Y214" s="99"/>
      <c r="Z214" s="99"/>
      <c r="AA214" s="99"/>
      <c r="AB214" s="99"/>
      <c r="AC214" s="99"/>
      <c r="AD214" s="99"/>
      <c r="AE214" s="99"/>
      <c r="AF214" s="99"/>
      <c r="AG214" s="99"/>
      <c r="AH214" s="99"/>
    </row>
    <row r="215" spans="3:34">
      <c r="C215" s="3" t="s">
        <v>92</v>
      </c>
      <c r="D215" s="3" t="s">
        <v>404</v>
      </c>
      <c r="E215" s="3" t="s">
        <v>405</v>
      </c>
      <c r="F215" s="3" t="s">
        <v>628</v>
      </c>
      <c r="G215" s="101">
        <v>2.7886307375704612E-2</v>
      </c>
      <c r="H215" s="101">
        <v>2.4702380952380951E-2</v>
      </c>
      <c r="I215" s="101">
        <v>2.2707708747662442E-2</v>
      </c>
      <c r="J215" s="101">
        <v>2.8338278931750741E-2</v>
      </c>
      <c r="K215" s="101">
        <v>3.050668979187314E-2</v>
      </c>
      <c r="L215" s="101">
        <v>3.0816402378592667E-2</v>
      </c>
      <c r="M215" s="101">
        <v>3.1126114965312191E-2</v>
      </c>
      <c r="N215" s="101">
        <v>2.9422695738354807E-2</v>
      </c>
      <c r="O215" s="101">
        <v>2.8338701684836473E-2</v>
      </c>
      <c r="P215" s="99"/>
      <c r="Q215" s="99"/>
      <c r="R215" s="99"/>
      <c r="S215" s="99"/>
      <c r="T215" s="99"/>
      <c r="U215" s="99"/>
      <c r="V215" s="99"/>
      <c r="W215" s="99"/>
      <c r="X215" s="99"/>
      <c r="Y215" s="99"/>
      <c r="Z215" s="99"/>
      <c r="AA215" s="99"/>
      <c r="AB215" s="99"/>
      <c r="AC215" s="99"/>
      <c r="AD215" s="99"/>
      <c r="AE215" s="99"/>
      <c r="AF215" s="99"/>
      <c r="AG215" s="99"/>
      <c r="AH215" s="99"/>
    </row>
    <row r="216" spans="3:34">
      <c r="C216" s="3" t="s">
        <v>92</v>
      </c>
      <c r="D216" s="3" t="s">
        <v>406</v>
      </c>
      <c r="E216" s="3" t="s">
        <v>407</v>
      </c>
      <c r="F216" s="3" t="s">
        <v>628</v>
      </c>
      <c r="G216" s="101">
        <v>3.0326856115915984E-2</v>
      </c>
      <c r="H216" s="101">
        <v>2.1528323785989741E-2</v>
      </c>
      <c r="I216" s="101">
        <v>2.0030701261746976E-2</v>
      </c>
      <c r="J216" s="101">
        <v>2.5272380096596651E-2</v>
      </c>
      <c r="K216" s="101">
        <v>2.5085177281066306E-2</v>
      </c>
      <c r="L216" s="101">
        <v>2.5459582912126997E-2</v>
      </c>
      <c r="M216" s="101">
        <v>3.5006926504174619E-2</v>
      </c>
      <c r="N216" s="101">
        <v>3.4258115242053237E-2</v>
      </c>
      <c r="O216" s="101">
        <v>3.2573289902280131E-2</v>
      </c>
      <c r="P216" s="99"/>
      <c r="Q216" s="99"/>
      <c r="R216" s="99"/>
      <c r="S216" s="99"/>
      <c r="T216" s="99"/>
      <c r="U216" s="99"/>
      <c r="V216" s="99"/>
      <c r="W216" s="99"/>
      <c r="X216" s="99"/>
      <c r="Y216" s="99"/>
      <c r="Z216" s="99"/>
      <c r="AA216" s="99"/>
      <c r="AB216" s="99"/>
      <c r="AC216" s="99"/>
      <c r="AD216" s="99"/>
      <c r="AE216" s="99"/>
      <c r="AF216" s="99"/>
      <c r="AG216" s="99"/>
      <c r="AH216" s="99"/>
    </row>
    <row r="217" spans="3:34">
      <c r="C217" s="3" t="s">
        <v>92</v>
      </c>
      <c r="D217" s="3" t="s">
        <v>408</v>
      </c>
      <c r="E217" s="3" t="s">
        <v>409</v>
      </c>
      <c r="F217" s="3" t="s">
        <v>628</v>
      </c>
      <c r="G217" s="101">
        <v>1.6033863519753718E-2</v>
      </c>
      <c r="H217" s="101">
        <v>1.5392508978963571E-2</v>
      </c>
      <c r="I217" s="101">
        <v>1.6675218060543867E-2</v>
      </c>
      <c r="J217" s="101">
        <v>1.9240636223704463E-2</v>
      </c>
      <c r="K217" s="101">
        <v>2.0756198810725907E-2</v>
      </c>
      <c r="L217" s="101">
        <v>2.1878155503197577E-2</v>
      </c>
      <c r="M217" s="101">
        <v>1.9634242118254236E-2</v>
      </c>
      <c r="N217" s="101">
        <v>2.2439133849433412E-2</v>
      </c>
      <c r="O217" s="101">
        <v>3.0292830696735107E-2</v>
      </c>
      <c r="P217" s="99"/>
      <c r="Q217" s="99"/>
      <c r="R217" s="99"/>
      <c r="S217" s="99"/>
      <c r="T217" s="99"/>
      <c r="U217" s="99"/>
      <c r="V217" s="99"/>
      <c r="W217" s="99"/>
      <c r="X217" s="99"/>
      <c r="Y217" s="99"/>
      <c r="Z217" s="99"/>
      <c r="AA217" s="99"/>
      <c r="AB217" s="99"/>
      <c r="AC217" s="99"/>
      <c r="AD217" s="99"/>
      <c r="AE217" s="99"/>
      <c r="AF217" s="99"/>
      <c r="AG217" s="99"/>
      <c r="AH217" s="99"/>
    </row>
    <row r="218" spans="3:34">
      <c r="C218" s="3" t="s">
        <v>92</v>
      </c>
      <c r="D218" s="3" t="s">
        <v>410</v>
      </c>
      <c r="E218" s="3" t="s">
        <v>411</v>
      </c>
      <c r="F218" s="3" t="s">
        <v>628</v>
      </c>
      <c r="G218" s="101">
        <v>5.4777143516116008E-3</v>
      </c>
      <c r="H218" s="101">
        <v>3.8632301216629188E-2</v>
      </c>
      <c r="I218" s="101">
        <v>4.5839820100328665E-2</v>
      </c>
      <c r="J218" s="101">
        <v>4.8146226143112494E-2</v>
      </c>
      <c r="K218" s="101">
        <v>4.2668511791500892E-2</v>
      </c>
      <c r="L218" s="101">
        <v>3.8920601971977165E-2</v>
      </c>
      <c r="M218" s="101">
        <v>4.4974917834284728E-2</v>
      </c>
      <c r="N218" s="101">
        <v>4.0362105748717063E-2</v>
      </c>
      <c r="O218" s="101">
        <v>5.1894135962636222E-2</v>
      </c>
      <c r="P218" s="99"/>
      <c r="Q218" s="99"/>
      <c r="R218" s="99"/>
      <c r="S218" s="99"/>
      <c r="T218" s="99"/>
      <c r="U218" s="99"/>
      <c r="V218" s="99"/>
      <c r="W218" s="99"/>
      <c r="X218" s="99"/>
      <c r="Y218" s="99"/>
      <c r="Z218" s="99"/>
      <c r="AA218" s="99"/>
      <c r="AB218" s="99"/>
      <c r="AC218" s="99"/>
      <c r="AD218" s="99"/>
      <c r="AE218" s="99"/>
      <c r="AF218" s="99"/>
      <c r="AG218" s="99"/>
      <c r="AH218" s="99"/>
    </row>
    <row r="219" spans="3:34">
      <c r="C219" s="3" t="s">
        <v>92</v>
      </c>
      <c r="D219" s="3" t="s">
        <v>412</v>
      </c>
      <c r="E219" s="3" t="s">
        <v>413</v>
      </c>
      <c r="F219" s="3" t="s">
        <v>628</v>
      </c>
      <c r="G219" s="101">
        <v>3.3641160949868076E-2</v>
      </c>
      <c r="H219" s="101">
        <v>3.1332453825857517E-2</v>
      </c>
      <c r="I219" s="101">
        <v>3.3311345646437993E-2</v>
      </c>
      <c r="J219" s="101">
        <v>3.9577836411609502E-2</v>
      </c>
      <c r="K219" s="101">
        <v>3.7269129287598943E-2</v>
      </c>
      <c r="L219" s="101">
        <v>3.9248021108179418E-2</v>
      </c>
      <c r="M219" s="101">
        <v>4.0567282321899739E-2</v>
      </c>
      <c r="N219" s="101">
        <v>4.3205804749340368E-2</v>
      </c>
      <c r="O219" s="101">
        <v>3.9907651715039578E-2</v>
      </c>
      <c r="P219" s="99"/>
      <c r="Q219" s="99"/>
      <c r="R219" s="99"/>
      <c r="S219" s="99"/>
      <c r="T219" s="99"/>
      <c r="U219" s="99"/>
      <c r="V219" s="99"/>
      <c r="W219" s="99"/>
      <c r="X219" s="99"/>
      <c r="Y219" s="99"/>
      <c r="Z219" s="99"/>
      <c r="AA219" s="99"/>
      <c r="AB219" s="99"/>
      <c r="AC219" s="99"/>
      <c r="AD219" s="99"/>
      <c r="AE219" s="99"/>
      <c r="AF219" s="99"/>
      <c r="AG219" s="99"/>
      <c r="AH219" s="99"/>
    </row>
    <row r="220" spans="3:34">
      <c r="C220" s="3" t="s">
        <v>92</v>
      </c>
      <c r="D220" s="3" t="s">
        <v>414</v>
      </c>
      <c r="E220" s="3" t="s">
        <v>415</v>
      </c>
      <c r="F220" s="3" t="s">
        <v>628</v>
      </c>
      <c r="G220" s="101">
        <v>6.150534327669716E-3</v>
      </c>
      <c r="H220" s="101">
        <v>3.5749980779580227E-2</v>
      </c>
      <c r="I220" s="101">
        <v>4.1516106711770584E-2</v>
      </c>
      <c r="J220" s="101">
        <v>4.536019066656416E-2</v>
      </c>
      <c r="K220" s="101">
        <v>3.9401860536634123E-2</v>
      </c>
      <c r="L220" s="101">
        <v>3.7479818559237335E-2</v>
      </c>
      <c r="M220" s="101">
        <v>4.1323902514030904E-2</v>
      </c>
      <c r="N220" s="101">
        <v>3.4788959790881833E-2</v>
      </c>
      <c r="O220" s="101">
        <v>4.6321211655262554E-2</v>
      </c>
      <c r="P220" s="99"/>
      <c r="Q220" s="99"/>
      <c r="R220" s="99"/>
      <c r="S220" s="99"/>
      <c r="T220" s="99"/>
      <c r="U220" s="99"/>
      <c r="V220" s="99"/>
      <c r="W220" s="99"/>
      <c r="X220" s="99"/>
      <c r="Y220" s="99"/>
      <c r="Z220" s="99"/>
      <c r="AA220" s="99"/>
      <c r="AB220" s="99"/>
      <c r="AC220" s="99"/>
      <c r="AD220" s="99"/>
      <c r="AE220" s="99"/>
      <c r="AF220" s="99"/>
      <c r="AG220" s="99"/>
      <c r="AH220" s="99"/>
    </row>
    <row r="221" spans="3:34">
      <c r="C221" s="3" t="s">
        <v>92</v>
      </c>
      <c r="D221" s="3" t="s">
        <v>416</v>
      </c>
      <c r="E221" s="3" t="s">
        <v>417</v>
      </c>
      <c r="F221" s="3" t="s">
        <v>628</v>
      </c>
      <c r="G221" s="101">
        <v>4.0983606557377046E-2</v>
      </c>
      <c r="H221" s="101">
        <v>3.5801771245524777E-2</v>
      </c>
      <c r="I221" s="101">
        <v>4.2396834369700397E-2</v>
      </c>
      <c r="J221" s="101">
        <v>4.8520821556434897E-2</v>
      </c>
      <c r="K221" s="101">
        <v>4.4281138119464859E-2</v>
      </c>
      <c r="L221" s="101">
        <v>4.2396834369700397E-2</v>
      </c>
      <c r="M221" s="101">
        <v>4.4752214056905971E-2</v>
      </c>
      <c r="N221" s="101">
        <v>5.0876201243640472E-2</v>
      </c>
      <c r="O221" s="101">
        <v>4.5223289994347091E-2</v>
      </c>
      <c r="P221" s="99"/>
      <c r="Q221" s="99"/>
      <c r="R221" s="99"/>
      <c r="S221" s="99"/>
      <c r="T221" s="99"/>
      <c r="U221" s="99"/>
      <c r="V221" s="99"/>
      <c r="W221" s="99"/>
      <c r="X221" s="99"/>
      <c r="Y221" s="99"/>
      <c r="Z221" s="99"/>
      <c r="AA221" s="99"/>
      <c r="AB221" s="99"/>
      <c r="AC221" s="99"/>
      <c r="AD221" s="99"/>
      <c r="AE221" s="99"/>
      <c r="AF221" s="99"/>
      <c r="AG221" s="99"/>
      <c r="AH221" s="99"/>
    </row>
    <row r="222" spans="3:34">
      <c r="C222" s="3" t="s">
        <v>92</v>
      </c>
      <c r="D222" s="3" t="s">
        <v>418</v>
      </c>
      <c r="E222" s="3" t="s">
        <v>419</v>
      </c>
      <c r="F222" s="3" t="s">
        <v>628</v>
      </c>
      <c r="G222" s="101">
        <v>3.8089929394277224E-2</v>
      </c>
      <c r="H222" s="101">
        <v>3.8554440728353769E-2</v>
      </c>
      <c r="I222" s="101">
        <v>3.7625418060200672E-2</v>
      </c>
      <c r="J222" s="101">
        <v>4.366406540319584E-2</v>
      </c>
      <c r="K222" s="101">
        <v>3.9947974730583424E-2</v>
      </c>
      <c r="L222" s="101">
        <v>3.8554440728353769E-2</v>
      </c>
      <c r="M222" s="101">
        <v>4.2270531400966184E-2</v>
      </c>
      <c r="N222" s="101">
        <v>4.4128576737272392E-2</v>
      </c>
      <c r="O222" s="101">
        <v>3.9483463396506872E-2</v>
      </c>
      <c r="P222" s="99"/>
      <c r="Q222" s="99"/>
      <c r="R222" s="99"/>
      <c r="S222" s="99"/>
      <c r="T222" s="99"/>
      <c r="U222" s="99"/>
      <c r="V222" s="99"/>
      <c r="W222" s="99"/>
      <c r="X222" s="99"/>
      <c r="Y222" s="99"/>
      <c r="Z222" s="99"/>
      <c r="AA222" s="99"/>
      <c r="AB222" s="99"/>
      <c r="AC222" s="99"/>
      <c r="AD222" s="99"/>
      <c r="AE222" s="99"/>
      <c r="AF222" s="99"/>
      <c r="AG222" s="99"/>
      <c r="AH222" s="99"/>
    </row>
    <row r="223" spans="3:34">
      <c r="C223" s="3" t="s">
        <v>92</v>
      </c>
      <c r="D223" s="3" t="s">
        <v>420</v>
      </c>
      <c r="E223" s="3" t="s">
        <v>421</v>
      </c>
      <c r="F223" s="3" t="s">
        <v>628</v>
      </c>
      <c r="G223" s="101">
        <v>2.5531634518769868E-2</v>
      </c>
      <c r="H223" s="101">
        <v>2.9649640086313395E-2</v>
      </c>
      <c r="I223" s="101">
        <v>3.3355845097102571E-2</v>
      </c>
      <c r="J223" s="101">
        <v>3.6732609662488265E-2</v>
      </c>
      <c r="K223" s="101">
        <v>3.5909008548979555E-2</v>
      </c>
      <c r="L223" s="101">
        <v>3.8132731555453062E-2</v>
      </c>
      <c r="M223" s="101">
        <v>4.0850615230031792E-2</v>
      </c>
      <c r="N223" s="101">
        <v>4.3074338236505298E-2</v>
      </c>
      <c r="O223" s="101">
        <v>4.0027014116523082E-2</v>
      </c>
      <c r="P223" s="99"/>
      <c r="Q223" s="99"/>
      <c r="R223" s="99"/>
      <c r="S223" s="99"/>
      <c r="T223" s="99"/>
      <c r="U223" s="99"/>
      <c r="V223" s="99"/>
      <c r="W223" s="99"/>
      <c r="X223" s="99"/>
      <c r="Y223" s="99"/>
      <c r="Z223" s="99"/>
      <c r="AA223" s="99"/>
      <c r="AB223" s="99"/>
      <c r="AC223" s="99"/>
      <c r="AD223" s="99"/>
      <c r="AE223" s="99"/>
      <c r="AF223" s="99"/>
      <c r="AG223" s="99"/>
      <c r="AH223" s="99"/>
    </row>
    <row r="224" spans="3:34">
      <c r="C224" s="3" t="s">
        <v>92</v>
      </c>
      <c r="D224" s="3" t="s">
        <v>422</v>
      </c>
      <c r="E224" s="3" t="s">
        <v>423</v>
      </c>
      <c r="F224" s="3" t="s">
        <v>628</v>
      </c>
      <c r="G224" s="101">
        <v>3.0582114735658042E-2</v>
      </c>
      <c r="H224" s="101">
        <v>3.0933633295838019E-2</v>
      </c>
      <c r="I224" s="101">
        <v>3.0582114735658042E-2</v>
      </c>
      <c r="J224" s="101">
        <v>4.1479190101237344E-2</v>
      </c>
      <c r="K224" s="101">
        <v>3.7612485939257589E-2</v>
      </c>
      <c r="L224" s="101">
        <v>3.7260967379077616E-2</v>
      </c>
      <c r="M224" s="101">
        <v>4.1830708661417325E-2</v>
      </c>
      <c r="N224" s="101">
        <v>4.3939820022497189E-2</v>
      </c>
      <c r="O224" s="101">
        <v>3.7612485939257589E-2</v>
      </c>
      <c r="P224" s="99"/>
      <c r="Q224" s="99"/>
      <c r="R224" s="99"/>
      <c r="S224" s="99"/>
      <c r="T224" s="99"/>
      <c r="U224" s="99"/>
      <c r="V224" s="99"/>
      <c r="W224" s="99"/>
      <c r="X224" s="99"/>
      <c r="Y224" s="99"/>
      <c r="Z224" s="99"/>
      <c r="AA224" s="99"/>
      <c r="AB224" s="99"/>
      <c r="AC224" s="99"/>
      <c r="AD224" s="99"/>
      <c r="AE224" s="99"/>
      <c r="AF224" s="99"/>
      <c r="AG224" s="99"/>
      <c r="AH224" s="99"/>
    </row>
    <row r="225" spans="3:34">
      <c r="C225" s="3" t="s">
        <v>92</v>
      </c>
      <c r="D225" s="3" t="s">
        <v>424</v>
      </c>
      <c r="E225" s="3" t="s">
        <v>425</v>
      </c>
      <c r="F225" s="3" t="s">
        <v>628</v>
      </c>
      <c r="G225" s="101">
        <v>3.4122999686225293E-2</v>
      </c>
      <c r="H225" s="101">
        <v>3.6868528396611235E-2</v>
      </c>
      <c r="I225" s="101">
        <v>4.1182930655789145E-2</v>
      </c>
      <c r="J225" s="101">
        <v>4.8242861625352997E-2</v>
      </c>
      <c r="K225" s="101">
        <v>4.1575149042987133E-2</v>
      </c>
      <c r="L225" s="101">
        <v>4.1182930655789145E-2</v>
      </c>
      <c r="M225" s="101">
        <v>4.5497332914967055E-2</v>
      </c>
      <c r="N225" s="101">
        <v>4.941951678694697E-2</v>
      </c>
      <c r="O225" s="101">
        <v>4.5497332914967055E-2</v>
      </c>
      <c r="P225" s="99"/>
      <c r="Q225" s="99"/>
      <c r="R225" s="99"/>
      <c r="S225" s="99"/>
      <c r="T225" s="99"/>
      <c r="U225" s="99"/>
      <c r="V225" s="99"/>
      <c r="W225" s="99"/>
      <c r="X225" s="99"/>
      <c r="Y225" s="99"/>
      <c r="Z225" s="99"/>
      <c r="AA225" s="99"/>
      <c r="AB225" s="99"/>
      <c r="AC225" s="99"/>
      <c r="AD225" s="99"/>
      <c r="AE225" s="99"/>
      <c r="AF225" s="99"/>
      <c r="AG225" s="99"/>
      <c r="AH225" s="99"/>
    </row>
    <row r="226" spans="3:34">
      <c r="C226" s="3" t="s">
        <v>92</v>
      </c>
      <c r="D226" s="3" t="s">
        <v>426</v>
      </c>
      <c r="E226" s="3" t="s">
        <v>427</v>
      </c>
      <c r="F226" s="3" t="s">
        <v>628</v>
      </c>
      <c r="G226" s="101">
        <v>3.0843275488069415E-2</v>
      </c>
      <c r="H226" s="101">
        <v>3.355477223427332E-2</v>
      </c>
      <c r="I226" s="101">
        <v>3.6605206073752714E-2</v>
      </c>
      <c r="J226" s="101">
        <v>4.0333514099783078E-2</v>
      </c>
      <c r="K226" s="101">
        <v>3.8977765726681129E-2</v>
      </c>
      <c r="L226" s="101">
        <v>3.999457700650759E-2</v>
      </c>
      <c r="M226" s="101">
        <v>4.3383947939262472E-2</v>
      </c>
      <c r="N226" s="101">
        <v>4.9823752711496749E-2</v>
      </c>
      <c r="O226" s="101">
        <v>3.8977765726681129E-2</v>
      </c>
      <c r="P226" s="99"/>
      <c r="Q226" s="99"/>
      <c r="R226" s="99"/>
      <c r="S226" s="99"/>
      <c r="T226" s="99"/>
      <c r="U226" s="99"/>
      <c r="V226" s="99"/>
      <c r="W226" s="99"/>
      <c r="X226" s="99"/>
      <c r="Y226" s="99"/>
      <c r="Z226" s="99"/>
      <c r="AA226" s="99"/>
      <c r="AB226" s="99"/>
      <c r="AC226" s="99"/>
      <c r="AD226" s="99"/>
      <c r="AE226" s="99"/>
      <c r="AF226" s="99"/>
      <c r="AG226" s="99"/>
      <c r="AH226" s="99"/>
    </row>
    <row r="227" spans="3:34">
      <c r="C227" s="3" t="s">
        <v>92</v>
      </c>
      <c r="D227" s="3" t="s">
        <v>428</v>
      </c>
      <c r="E227" s="3" t="s">
        <v>429</v>
      </c>
      <c r="F227" s="3" t="s">
        <v>628</v>
      </c>
      <c r="G227" s="101">
        <v>3.8076750783933105E-2</v>
      </c>
      <c r="H227" s="101">
        <v>3.8450052262206956E-2</v>
      </c>
      <c r="I227" s="101">
        <v>4.3676272958040913E-2</v>
      </c>
      <c r="J227" s="101">
        <v>4.8155890697327161E-2</v>
      </c>
      <c r="K227" s="101">
        <v>4.1809765566671646E-2</v>
      </c>
      <c r="L227" s="101">
        <v>4.2929670001493205E-2</v>
      </c>
      <c r="M227" s="101">
        <v>4.3302971479767062E-2</v>
      </c>
      <c r="N227" s="101">
        <v>4.6662684784231745E-2</v>
      </c>
      <c r="O227" s="101">
        <v>4.4422875914588621E-2</v>
      </c>
      <c r="P227" s="99"/>
      <c r="Q227" s="99"/>
      <c r="R227" s="99"/>
      <c r="S227" s="99"/>
      <c r="T227" s="99"/>
      <c r="U227" s="99"/>
      <c r="V227" s="99"/>
      <c r="W227" s="99"/>
      <c r="X227" s="99"/>
      <c r="Y227" s="99"/>
      <c r="Z227" s="99"/>
      <c r="AA227" s="99"/>
      <c r="AB227" s="99"/>
      <c r="AC227" s="99"/>
      <c r="AD227" s="99"/>
      <c r="AE227" s="99"/>
      <c r="AF227" s="99"/>
      <c r="AG227" s="99"/>
      <c r="AH227" s="99"/>
    </row>
    <row r="228" spans="3:34">
      <c r="C228" s="3" t="s">
        <v>92</v>
      </c>
      <c r="D228" s="3" t="s">
        <v>430</v>
      </c>
      <c r="E228" s="3" t="s">
        <v>431</v>
      </c>
      <c r="F228" s="3" t="s">
        <v>628</v>
      </c>
      <c r="G228" s="101">
        <v>3.3484528248117977E-2</v>
      </c>
      <c r="H228" s="101">
        <v>3.4850032059654708E-2</v>
      </c>
      <c r="I228" s="101">
        <v>3.764040941366454E-2</v>
      </c>
      <c r="J228" s="101">
        <v>3.4612553135909191E-2</v>
      </c>
      <c r="K228" s="101">
        <v>3.6868602911491605E-2</v>
      </c>
      <c r="L228" s="101">
        <v>3.6868602911491605E-2</v>
      </c>
      <c r="M228" s="101">
        <v>4.1321332731720062E-2</v>
      </c>
      <c r="N228" s="101">
        <v>4.2211878695765752E-2</v>
      </c>
      <c r="O228" s="101">
        <v>4.1915030041083851E-2</v>
      </c>
      <c r="P228" s="99"/>
      <c r="Q228" s="99"/>
      <c r="R228" s="99"/>
      <c r="S228" s="99"/>
      <c r="T228" s="99"/>
      <c r="U228" s="99"/>
      <c r="V228" s="99"/>
      <c r="W228" s="99"/>
      <c r="X228" s="99"/>
      <c r="Y228" s="99"/>
      <c r="Z228" s="99"/>
      <c r="AA228" s="99"/>
      <c r="AB228" s="99"/>
      <c r="AC228" s="99"/>
      <c r="AD228" s="99"/>
      <c r="AE228" s="99"/>
      <c r="AF228" s="99"/>
      <c r="AG228" s="99"/>
      <c r="AH228" s="99"/>
    </row>
    <row r="229" spans="3:34">
      <c r="C229" s="3" t="s">
        <v>92</v>
      </c>
      <c r="D229" s="3" t="s">
        <v>432</v>
      </c>
      <c r="E229" s="3" t="s">
        <v>433</v>
      </c>
      <c r="F229" s="3" t="s">
        <v>628</v>
      </c>
      <c r="G229" s="101">
        <v>1.7091439199718495E-2</v>
      </c>
      <c r="H229" s="101">
        <v>2.9658673905393857E-2</v>
      </c>
      <c r="I229" s="101">
        <v>1.8096817976172522E-2</v>
      </c>
      <c r="J229" s="101">
        <v>2.3626401246669683E-2</v>
      </c>
      <c r="K229" s="101">
        <v>2.5637158799577741E-2</v>
      </c>
      <c r="L229" s="101">
        <v>2.0861609611421104E-2</v>
      </c>
      <c r="M229" s="101">
        <v>2.3375056552556176E-2</v>
      </c>
      <c r="N229" s="101">
        <v>2.4380435329010203E-2</v>
      </c>
      <c r="O229" s="101">
        <v>2.9790216792670104E-2</v>
      </c>
      <c r="P229" s="99"/>
      <c r="Q229" s="99"/>
      <c r="R229" s="99"/>
      <c r="S229" s="99"/>
      <c r="T229" s="99"/>
      <c r="U229" s="99"/>
      <c r="V229" s="99"/>
      <c r="W229" s="99"/>
      <c r="X229" s="99"/>
      <c r="Y229" s="99"/>
      <c r="Z229" s="99"/>
      <c r="AA229" s="99"/>
      <c r="AB229" s="99"/>
      <c r="AC229" s="99"/>
      <c r="AD229" s="99"/>
      <c r="AE229" s="99"/>
      <c r="AF229" s="99"/>
      <c r="AG229" s="99"/>
      <c r="AH229" s="99"/>
    </row>
    <row r="230" spans="3:34">
      <c r="C230" s="3" t="s">
        <v>92</v>
      </c>
      <c r="D230" s="3" t="s">
        <v>434</v>
      </c>
      <c r="E230" s="3" t="s">
        <v>435</v>
      </c>
      <c r="F230" s="3" t="s">
        <v>628</v>
      </c>
      <c r="G230" s="101">
        <v>3.6801349382810704E-2</v>
      </c>
      <c r="H230" s="101">
        <v>4.4851644560300545E-2</v>
      </c>
      <c r="I230" s="101">
        <v>5.0218508011960442E-2</v>
      </c>
      <c r="J230" s="101">
        <v>7.0919267039791456E-2</v>
      </c>
      <c r="K230" s="101">
        <v>4.9835160622556163E-2</v>
      </c>
      <c r="L230" s="101">
        <v>6.0952234915280228E-2</v>
      </c>
      <c r="M230" s="101">
        <v>5.6352066242428889E-2</v>
      </c>
      <c r="N230" s="101">
        <v>5.3285287127194665E-2</v>
      </c>
      <c r="O230" s="101">
        <v>5.5585371463620331E-2</v>
      </c>
      <c r="P230" s="99"/>
      <c r="Q230" s="99"/>
      <c r="R230" s="99"/>
      <c r="S230" s="99"/>
      <c r="T230" s="99"/>
      <c r="U230" s="99"/>
      <c r="V230" s="99"/>
      <c r="W230" s="99"/>
      <c r="X230" s="99"/>
      <c r="Y230" s="99"/>
      <c r="Z230" s="99"/>
      <c r="AA230" s="99"/>
      <c r="AB230" s="99"/>
      <c r="AC230" s="99"/>
      <c r="AD230" s="99"/>
      <c r="AE230" s="99"/>
      <c r="AF230" s="99"/>
      <c r="AG230" s="99"/>
      <c r="AH230" s="99"/>
    </row>
    <row r="231" spans="3:34">
      <c r="C231" s="3" t="s">
        <v>92</v>
      </c>
      <c r="D231" s="3" t="s">
        <v>436</v>
      </c>
      <c r="E231" s="3" t="s">
        <v>437</v>
      </c>
      <c r="F231" s="3" t="s">
        <v>628</v>
      </c>
      <c r="G231" s="101">
        <v>2.0178419711129991E-2</v>
      </c>
      <c r="H231" s="101">
        <v>4.0091333899745112E-2</v>
      </c>
      <c r="I231" s="101">
        <v>3.6639762107051825E-2</v>
      </c>
      <c r="J231" s="101">
        <v>4.0622344944774853E-2</v>
      </c>
      <c r="K231" s="101">
        <v>4.0356839422259982E-2</v>
      </c>
      <c r="L231" s="101">
        <v>3.9029311809685642E-2</v>
      </c>
      <c r="M231" s="101">
        <v>3.9029311809685642E-2</v>
      </c>
      <c r="N231" s="101">
        <v>5.0711554800339849E-2</v>
      </c>
      <c r="O231" s="101">
        <v>3.8232795242141036E-2</v>
      </c>
      <c r="P231" s="99"/>
      <c r="Q231" s="99"/>
      <c r="R231" s="99"/>
      <c r="S231" s="99"/>
      <c r="T231" s="99"/>
      <c r="U231" s="99"/>
      <c r="V231" s="99"/>
      <c r="W231" s="99"/>
      <c r="X231" s="99"/>
      <c r="Y231" s="99"/>
      <c r="Z231" s="99"/>
      <c r="AA231" s="99"/>
      <c r="AB231" s="99"/>
      <c r="AC231" s="99"/>
      <c r="AD231" s="99"/>
      <c r="AE231" s="99"/>
      <c r="AF231" s="99"/>
      <c r="AG231" s="99"/>
      <c r="AH231" s="99"/>
    </row>
    <row r="232" spans="3:34">
      <c r="C232" s="3" t="s">
        <v>92</v>
      </c>
      <c r="D232" s="3" t="s">
        <v>438</v>
      </c>
      <c r="E232" s="3" t="s">
        <v>439</v>
      </c>
      <c r="F232" s="3" t="s">
        <v>628</v>
      </c>
      <c r="G232" s="101">
        <v>2.4557956777996069E-2</v>
      </c>
      <c r="H232" s="101">
        <v>2.3402288223737432E-2</v>
      </c>
      <c r="I232" s="101">
        <v>1.7335028313879581E-2</v>
      </c>
      <c r="J232" s="101">
        <v>2.4846873916560732E-2</v>
      </c>
      <c r="K232" s="101">
        <v>2.398012250086675E-2</v>
      </c>
      <c r="L232" s="101">
        <v>2.4846873916560732E-2</v>
      </c>
      <c r="M232" s="101">
        <v>2.571362533225471E-2</v>
      </c>
      <c r="N232" s="101">
        <v>2.6291459609384029E-2</v>
      </c>
      <c r="O232" s="101">
        <v>3.4092222350629836E-2</v>
      </c>
      <c r="P232" s="99"/>
      <c r="Q232" s="99"/>
      <c r="R232" s="99"/>
      <c r="S232" s="99"/>
      <c r="T232" s="99"/>
      <c r="U232" s="99"/>
      <c r="V232" s="99"/>
      <c r="W232" s="99"/>
      <c r="X232" s="99"/>
      <c r="Y232" s="99"/>
      <c r="Z232" s="99"/>
      <c r="AA232" s="99"/>
      <c r="AB232" s="99"/>
      <c r="AC232" s="99"/>
      <c r="AD232" s="99"/>
      <c r="AE232" s="99"/>
      <c r="AF232" s="99"/>
      <c r="AG232" s="99"/>
      <c r="AH232" s="99"/>
    </row>
    <row r="233" spans="3:34">
      <c r="C233" s="3" t="s">
        <v>92</v>
      </c>
      <c r="D233" s="3" t="s">
        <v>440</v>
      </c>
      <c r="E233" s="3" t="s">
        <v>441</v>
      </c>
      <c r="F233" s="3" t="s">
        <v>628</v>
      </c>
      <c r="G233" s="101">
        <v>3.3819039152784759E-2</v>
      </c>
      <c r="H233" s="101">
        <v>3.5944807328102658E-2</v>
      </c>
      <c r="I233" s="101">
        <v>3.4785297414292891E-2</v>
      </c>
      <c r="J233" s="101">
        <v>3.5944807328102658E-2</v>
      </c>
      <c r="K233" s="101">
        <v>3.4592045761991264E-2</v>
      </c>
      <c r="L233" s="101">
        <v>3.9809840374135201E-2</v>
      </c>
      <c r="M233" s="101">
        <v>4.2128860201754728E-2</v>
      </c>
      <c r="N233" s="101">
        <v>4.0003092026436829E-2</v>
      </c>
      <c r="O233" s="101">
        <v>5.6576378110449105E-2</v>
      </c>
      <c r="P233" s="99"/>
      <c r="Q233" s="99"/>
      <c r="R233" s="99"/>
      <c r="S233" s="99"/>
      <c r="T233" s="99"/>
      <c r="U233" s="99"/>
      <c r="V233" s="99"/>
      <c r="W233" s="99"/>
      <c r="X233" s="99"/>
      <c r="Y233" s="99"/>
      <c r="Z233" s="99"/>
      <c r="AA233" s="99"/>
      <c r="AB233" s="99"/>
      <c r="AC233" s="99"/>
      <c r="AD233" s="99"/>
      <c r="AE233" s="99"/>
      <c r="AF233" s="99"/>
      <c r="AG233" s="99"/>
      <c r="AH233" s="99"/>
    </row>
    <row r="234" spans="3:34">
      <c r="C234" s="3" t="s">
        <v>92</v>
      </c>
      <c r="D234" s="3" t="s">
        <v>442</v>
      </c>
      <c r="E234" s="3" t="s">
        <v>443</v>
      </c>
      <c r="F234" s="3" t="s">
        <v>628</v>
      </c>
      <c r="G234" s="101">
        <v>1.7273318980623842E-2</v>
      </c>
      <c r="H234" s="101">
        <v>1.952636058679217E-2</v>
      </c>
      <c r="I234" s="101">
        <v>1.7022981024382915E-2</v>
      </c>
      <c r="J234" s="101">
        <v>2.0778050367996796E-2</v>
      </c>
      <c r="K234" s="101">
        <v>2.2029740149201421E-2</v>
      </c>
      <c r="L234" s="101">
        <v>2.0778050367996796E-2</v>
      </c>
      <c r="M234" s="101">
        <v>2.2280078105442348E-2</v>
      </c>
      <c r="N234" s="101">
        <v>1.952636058679217E-2</v>
      </c>
      <c r="O234" s="101">
        <v>2.6786161317779E-2</v>
      </c>
      <c r="P234" s="99"/>
      <c r="Q234" s="99"/>
      <c r="R234" s="99"/>
      <c r="S234" s="99"/>
      <c r="T234" s="99"/>
      <c r="U234" s="99"/>
      <c r="V234" s="99"/>
      <c r="W234" s="99"/>
      <c r="X234" s="99"/>
      <c r="Y234" s="99"/>
      <c r="Z234" s="99"/>
      <c r="AA234" s="99"/>
      <c r="AB234" s="99"/>
      <c r="AC234" s="99"/>
      <c r="AD234" s="99"/>
      <c r="AE234" s="99"/>
      <c r="AF234" s="99"/>
      <c r="AG234" s="99"/>
      <c r="AH234" s="99"/>
    </row>
    <row r="235" spans="3:34">
      <c r="C235" s="3" t="s">
        <v>92</v>
      </c>
      <c r="D235" s="3" t="s">
        <v>444</v>
      </c>
      <c r="E235" s="3" t="s">
        <v>445</v>
      </c>
      <c r="F235" s="3" t="s">
        <v>628</v>
      </c>
      <c r="G235" s="101">
        <v>3.4399614209934093E-2</v>
      </c>
      <c r="H235" s="101">
        <v>3.5042597653110436E-2</v>
      </c>
      <c r="I235" s="101">
        <v>3.1506188715640572E-2</v>
      </c>
      <c r="J235" s="101">
        <v>3.5524835235492686E-2</v>
      </c>
      <c r="K235" s="101">
        <v>3.5203343513904514E-2</v>
      </c>
      <c r="L235" s="101">
        <v>3.5042597653110436E-2</v>
      </c>
      <c r="M235" s="101">
        <v>3.6650056261051278E-2</v>
      </c>
      <c r="N235" s="101">
        <v>3.6489310400257192E-2</v>
      </c>
      <c r="O235" s="101">
        <v>3.7453785565021699E-2</v>
      </c>
      <c r="P235" s="99"/>
      <c r="Q235" s="99"/>
      <c r="R235" s="99"/>
      <c r="S235" s="99"/>
      <c r="T235" s="99"/>
      <c r="U235" s="99"/>
      <c r="V235" s="99"/>
      <c r="W235" s="99"/>
      <c r="X235" s="99"/>
      <c r="Y235" s="99"/>
      <c r="Z235" s="99"/>
      <c r="AA235" s="99"/>
      <c r="AB235" s="99"/>
      <c r="AC235" s="99"/>
      <c r="AD235" s="99"/>
      <c r="AE235" s="99"/>
      <c r="AF235" s="99"/>
      <c r="AG235" s="99"/>
      <c r="AH235" s="99"/>
    </row>
    <row r="236" spans="3:34">
      <c r="C236" s="3" t="s">
        <v>92</v>
      </c>
      <c r="D236" s="3" t="s">
        <v>446</v>
      </c>
      <c r="E236" s="3" t="s">
        <v>447</v>
      </c>
      <c r="F236" s="3" t="s">
        <v>628</v>
      </c>
      <c r="G236" s="101">
        <v>2.2534013605442178E-2</v>
      </c>
      <c r="H236" s="101">
        <v>2.1364795918367346E-2</v>
      </c>
      <c r="I236" s="101">
        <v>1.7750850340136053E-2</v>
      </c>
      <c r="J236" s="101">
        <v>2.33843537414966E-2</v>
      </c>
      <c r="K236" s="101">
        <v>2.4766156462585034E-2</v>
      </c>
      <c r="L236" s="101">
        <v>2.423469387755102E-2</v>
      </c>
      <c r="M236" s="101">
        <v>2.4340986394557822E-2</v>
      </c>
      <c r="N236" s="101">
        <v>2.7636054421768707E-2</v>
      </c>
      <c r="O236" s="101">
        <v>2.9549319727891158E-2</v>
      </c>
      <c r="P236" s="99"/>
      <c r="Q236" s="99"/>
      <c r="R236" s="99"/>
      <c r="S236" s="99"/>
      <c r="T236" s="99"/>
      <c r="U236" s="99"/>
      <c r="V236" s="99"/>
      <c r="W236" s="99"/>
      <c r="X236" s="99"/>
      <c r="Y236" s="99"/>
      <c r="Z236" s="99"/>
      <c r="AA236" s="99"/>
      <c r="AB236" s="99"/>
      <c r="AC236" s="99"/>
      <c r="AD236" s="99"/>
      <c r="AE236" s="99"/>
      <c r="AF236" s="99"/>
      <c r="AG236" s="99"/>
      <c r="AH236" s="99"/>
    </row>
    <row r="237" spans="3:34">
      <c r="C237" s="3" t="s">
        <v>90</v>
      </c>
      <c r="D237" s="3" t="s">
        <v>448</v>
      </c>
      <c r="E237" s="3" t="s">
        <v>449</v>
      </c>
      <c r="F237" s="3" t="s">
        <v>628</v>
      </c>
      <c r="G237" s="101">
        <v>2.497918401332223E-2</v>
      </c>
      <c r="H237" s="101">
        <v>2.3509820247832689E-2</v>
      </c>
      <c r="I237" s="101">
        <v>2.6203653817896851E-2</v>
      </c>
      <c r="J237" s="101">
        <v>3.1346426997110252E-2</v>
      </c>
      <c r="K237" s="101">
        <v>3.0856639075280405E-2</v>
      </c>
      <c r="L237" s="101">
        <v>2.9877063231620708E-2</v>
      </c>
      <c r="M237" s="101">
        <v>4.0407503550962433E-2</v>
      </c>
      <c r="N237" s="101">
        <v>4.2856443160111675E-2</v>
      </c>
      <c r="O237" s="101">
        <v>3.8938139785472892E-2</v>
      </c>
      <c r="P237" s="99"/>
      <c r="Q237" s="99"/>
      <c r="R237" s="99"/>
      <c r="S237" s="99"/>
      <c r="T237" s="99"/>
      <c r="U237" s="99"/>
      <c r="V237" s="99"/>
      <c r="W237" s="99"/>
      <c r="X237" s="99"/>
      <c r="Y237" s="99"/>
      <c r="Z237" s="99"/>
      <c r="AA237" s="99"/>
      <c r="AB237" s="99"/>
      <c r="AC237" s="99"/>
      <c r="AD237" s="99"/>
      <c r="AE237" s="99"/>
      <c r="AF237" s="99"/>
      <c r="AG237" s="99"/>
      <c r="AH237" s="99"/>
    </row>
    <row r="238" spans="3:34">
      <c r="C238" s="3" t="s">
        <v>90</v>
      </c>
      <c r="D238" s="3" t="s">
        <v>450</v>
      </c>
      <c r="E238" s="3" t="s">
        <v>451</v>
      </c>
      <c r="F238" s="3" t="s">
        <v>628</v>
      </c>
      <c r="G238" s="101">
        <v>1.9491461482357083E-2</v>
      </c>
      <c r="H238" s="101">
        <v>1.9742964211161691E-2</v>
      </c>
      <c r="I238" s="101">
        <v>1.8485450567138653E-2</v>
      </c>
      <c r="J238" s="101">
        <v>3.219234928698976E-2</v>
      </c>
      <c r="K238" s="101">
        <v>2.8544841808762135E-2</v>
      </c>
      <c r="L238" s="101">
        <v>2.2886172727729994E-2</v>
      </c>
      <c r="M238" s="101">
        <v>3.2946028871787131E-2</v>
      </c>
      <c r="N238" s="101">
        <v>2.992807202856999E-2</v>
      </c>
      <c r="O238" s="101">
        <v>3.6592726724007846E-2</v>
      </c>
      <c r="P238" s="99"/>
      <c r="Q238" s="99"/>
      <c r="R238" s="99"/>
      <c r="S238" s="99"/>
      <c r="T238" s="99"/>
      <c r="U238" s="99"/>
      <c r="V238" s="99"/>
      <c r="W238" s="99"/>
      <c r="X238" s="99"/>
      <c r="Y238" s="99"/>
      <c r="Z238" s="99"/>
      <c r="AA238" s="99"/>
      <c r="AB238" s="99"/>
      <c r="AC238" s="99"/>
      <c r="AD238" s="99"/>
      <c r="AE238" s="99"/>
      <c r="AF238" s="99"/>
      <c r="AG238" s="99"/>
      <c r="AH238" s="99"/>
    </row>
    <row r="239" spans="3:34">
      <c r="C239" s="3" t="s">
        <v>90</v>
      </c>
      <c r="D239" s="3" t="s">
        <v>452</v>
      </c>
      <c r="E239" s="3" t="s">
        <v>453</v>
      </c>
      <c r="F239" s="3" t="s">
        <v>628</v>
      </c>
      <c r="G239" s="101">
        <v>2.4458279430789133E-2</v>
      </c>
      <c r="H239" s="101">
        <v>2.7894566623544632E-2</v>
      </c>
      <c r="I239" s="101">
        <v>2.7894566623544632E-2</v>
      </c>
      <c r="J239" s="101">
        <v>3.3352199223803364E-2</v>
      </c>
      <c r="K239" s="101">
        <v>3.6385688295936934E-2</v>
      </c>
      <c r="L239" s="101">
        <v>3.8407115423488986E-2</v>
      </c>
      <c r="M239" s="101">
        <v>3.9013543561754599E-2</v>
      </c>
      <c r="N239" s="101">
        <v>3.8407115423488986E-2</v>
      </c>
      <c r="O239" s="101">
        <v>3.7396401859712956E-2</v>
      </c>
      <c r="P239" s="99"/>
      <c r="Q239" s="99"/>
      <c r="R239" s="99"/>
      <c r="S239" s="99"/>
      <c r="T239" s="99"/>
      <c r="U239" s="99"/>
      <c r="V239" s="99"/>
      <c r="W239" s="99"/>
      <c r="X239" s="99"/>
      <c r="Y239" s="99"/>
      <c r="Z239" s="99"/>
      <c r="AA239" s="99"/>
      <c r="AB239" s="99"/>
      <c r="AC239" s="99"/>
      <c r="AD239" s="99"/>
      <c r="AE239" s="99"/>
      <c r="AF239" s="99"/>
      <c r="AG239" s="99"/>
      <c r="AH239" s="99"/>
    </row>
    <row r="240" spans="3:34">
      <c r="C240" s="3" t="s">
        <v>90</v>
      </c>
      <c r="D240" s="3" t="s">
        <v>454</v>
      </c>
      <c r="E240" s="3" t="s">
        <v>455</v>
      </c>
      <c r="F240" s="3" t="s">
        <v>628</v>
      </c>
      <c r="G240" s="101">
        <v>2.6673390307341154E-2</v>
      </c>
      <c r="H240" s="101">
        <v>2.4019321620043527E-2</v>
      </c>
      <c r="I240" s="101">
        <v>2.3488507882584001E-2</v>
      </c>
      <c r="J240" s="101">
        <v>3.7687775359626308E-2</v>
      </c>
      <c r="K240" s="101">
        <v>3.7156961622166779E-2</v>
      </c>
      <c r="L240" s="101">
        <v>3.3972079197409626E-2</v>
      </c>
      <c r="M240" s="101">
        <v>3.423748606613939E-2</v>
      </c>
      <c r="N240" s="101">
        <v>4.9232974149370987E-2</v>
      </c>
      <c r="O240" s="101">
        <v>4.1005361218748343E-2</v>
      </c>
      <c r="P240" s="99"/>
      <c r="Q240" s="99"/>
      <c r="R240" s="99"/>
      <c r="S240" s="99"/>
      <c r="T240" s="99"/>
      <c r="U240" s="99"/>
      <c r="V240" s="99"/>
      <c r="W240" s="99"/>
      <c r="X240" s="99"/>
      <c r="Y240" s="99"/>
      <c r="Z240" s="99"/>
      <c r="AA240" s="99"/>
      <c r="AB240" s="99"/>
      <c r="AC240" s="99"/>
      <c r="AD240" s="99"/>
      <c r="AE240" s="99"/>
      <c r="AF240" s="99"/>
      <c r="AG240" s="99"/>
      <c r="AH240" s="99"/>
    </row>
    <row r="241" spans="3:34">
      <c r="C241" s="3" t="s">
        <v>90</v>
      </c>
      <c r="D241" s="3" t="s">
        <v>456</v>
      </c>
      <c r="E241" s="3" t="s">
        <v>457</v>
      </c>
      <c r="F241" s="3" t="s">
        <v>628</v>
      </c>
      <c r="G241" s="101">
        <v>3.6890488798976585E-2</v>
      </c>
      <c r="H241" s="101">
        <v>1.5172701038288758E-2</v>
      </c>
      <c r="I241" s="101">
        <v>3.0642906018504744E-2</v>
      </c>
      <c r="J241" s="101">
        <v>3.9865528218248888E-2</v>
      </c>
      <c r="K241" s="101">
        <v>2.9006634337904978E-2</v>
      </c>
      <c r="L241" s="101">
        <v>3.1237913902359207E-2</v>
      </c>
      <c r="M241" s="101">
        <v>3.9419272305358043E-2</v>
      </c>
      <c r="N241" s="101">
        <v>4.1501799898848661E-2</v>
      </c>
      <c r="O241" s="101">
        <v>3.9865528218248888E-2</v>
      </c>
      <c r="P241" s="99"/>
      <c r="Q241" s="99"/>
      <c r="R241" s="99"/>
      <c r="S241" s="99"/>
      <c r="T241" s="99"/>
      <c r="U241" s="99"/>
      <c r="V241" s="99"/>
      <c r="W241" s="99"/>
      <c r="X241" s="99"/>
      <c r="Y241" s="99"/>
      <c r="Z241" s="99"/>
      <c r="AA241" s="99"/>
      <c r="AB241" s="99"/>
      <c r="AC241" s="99"/>
      <c r="AD241" s="99"/>
      <c r="AE241" s="99"/>
      <c r="AF241" s="99"/>
      <c r="AG241" s="99"/>
      <c r="AH241" s="99"/>
    </row>
    <row r="242" spans="3:34">
      <c r="C242" s="3" t="s">
        <v>90</v>
      </c>
      <c r="D242" s="3" t="s">
        <v>458</v>
      </c>
      <c r="E242" s="3" t="s">
        <v>459</v>
      </c>
      <c r="F242" s="3" t="s">
        <v>628</v>
      </c>
      <c r="G242" s="101">
        <v>2.9855222619080076E-2</v>
      </c>
      <c r="H242" s="101">
        <v>3.5989857403822559E-2</v>
      </c>
      <c r="I242" s="101">
        <v>3.6944133925893609E-2</v>
      </c>
      <c r="J242" s="101">
        <v>4.266979305831993E-2</v>
      </c>
      <c r="K242" s="101">
        <v>3.7489434795648501E-2</v>
      </c>
      <c r="L242" s="101">
        <v>3.5989857403822559E-2</v>
      </c>
      <c r="M242" s="101">
        <v>4.0488589579300377E-2</v>
      </c>
      <c r="N242" s="101">
        <v>4.1033890449055269E-2</v>
      </c>
      <c r="O242" s="101">
        <v>3.8034735665403385E-2</v>
      </c>
      <c r="P242" s="99"/>
      <c r="Q242" s="99"/>
      <c r="R242" s="99"/>
      <c r="S242" s="99"/>
      <c r="T242" s="99"/>
      <c r="U242" s="99"/>
      <c r="V242" s="99"/>
      <c r="W242" s="99"/>
      <c r="X242" s="99"/>
      <c r="Y242" s="99"/>
      <c r="Z242" s="99"/>
      <c r="AA242" s="99"/>
      <c r="AB242" s="99"/>
      <c r="AC242" s="99"/>
      <c r="AD242" s="99"/>
      <c r="AE242" s="99"/>
      <c r="AF242" s="99"/>
      <c r="AG242" s="99"/>
      <c r="AH242" s="99"/>
    </row>
    <row r="243" spans="3:34">
      <c r="C243" s="3" t="s">
        <v>90</v>
      </c>
      <c r="D243" s="3" t="s">
        <v>460</v>
      </c>
      <c r="E243" s="3" t="s">
        <v>461</v>
      </c>
      <c r="F243" s="3" t="s">
        <v>628</v>
      </c>
      <c r="G243" s="101">
        <v>1.9236149972020146E-2</v>
      </c>
      <c r="H243" s="101">
        <v>1.6438164521544486E-2</v>
      </c>
      <c r="I243" s="101">
        <v>2.1684387241186345E-2</v>
      </c>
      <c r="J243" s="101">
        <v>4.4592893116955794E-2</v>
      </c>
      <c r="K243" s="101">
        <v>3.5309518068138757E-2</v>
      </c>
      <c r="L243" s="101">
        <v>3.996003996003996E-2</v>
      </c>
      <c r="M243" s="101">
        <v>4.0993489269351341E-2</v>
      </c>
      <c r="N243" s="101">
        <v>4.9261083743842367E-2</v>
      </c>
      <c r="O243" s="101">
        <v>3.7548658238313409E-2</v>
      </c>
      <c r="P243" s="99"/>
      <c r="Q243" s="99"/>
      <c r="R243" s="99"/>
      <c r="S243" s="99"/>
      <c r="T243" s="99"/>
      <c r="U243" s="99"/>
      <c r="V243" s="99"/>
      <c r="W243" s="99"/>
      <c r="X243" s="99"/>
      <c r="Y243" s="99"/>
      <c r="Z243" s="99"/>
      <c r="AA243" s="99"/>
      <c r="AB243" s="99"/>
      <c r="AC243" s="99"/>
      <c r="AD243" s="99"/>
      <c r="AE243" s="99"/>
      <c r="AF243" s="99"/>
      <c r="AG243" s="99"/>
      <c r="AH243" s="99"/>
    </row>
    <row r="244" spans="3:34">
      <c r="C244" s="3" t="s">
        <v>90</v>
      </c>
      <c r="D244" s="3" t="s">
        <v>462</v>
      </c>
      <c r="E244" s="3" t="s">
        <v>463</v>
      </c>
      <c r="F244" s="3" t="s">
        <v>628</v>
      </c>
      <c r="G244" s="101">
        <v>4.0165422034453009E-2</v>
      </c>
      <c r="H244" s="101">
        <v>4.0760465323852309E-2</v>
      </c>
      <c r="I244" s="101">
        <v>3.3322424206361015E-2</v>
      </c>
      <c r="J244" s="101">
        <v>4.0462943679152659E-2</v>
      </c>
      <c r="K244" s="101">
        <v>3.5553836541608402E-2</v>
      </c>
      <c r="L244" s="101">
        <v>4.5223289994347091E-2</v>
      </c>
      <c r="M244" s="101">
        <v>3.6892683942756833E-2</v>
      </c>
      <c r="N244" s="101">
        <v>3.9421617922703878E-2</v>
      </c>
      <c r="O244" s="101">
        <v>3.7636488054505965E-2</v>
      </c>
      <c r="P244" s="99"/>
      <c r="Q244" s="99"/>
      <c r="R244" s="99"/>
      <c r="S244" s="99"/>
      <c r="T244" s="99"/>
      <c r="U244" s="99"/>
      <c r="V244" s="99"/>
      <c r="W244" s="99"/>
      <c r="X244" s="99"/>
      <c r="Y244" s="99"/>
      <c r="Z244" s="99"/>
      <c r="AA244" s="99"/>
      <c r="AB244" s="99"/>
      <c r="AC244" s="99"/>
      <c r="AD244" s="99"/>
      <c r="AE244" s="99"/>
      <c r="AF244" s="99"/>
      <c r="AG244" s="99"/>
      <c r="AH244" s="99"/>
    </row>
    <row r="245" spans="3:34">
      <c r="C245" s="3" t="s">
        <v>90</v>
      </c>
      <c r="D245" s="3" t="s">
        <v>464</v>
      </c>
      <c r="E245" s="3" t="s">
        <v>465</v>
      </c>
      <c r="F245" s="3" t="s">
        <v>628</v>
      </c>
      <c r="G245" s="101">
        <v>4.9710024855012429E-3</v>
      </c>
      <c r="H245" s="101">
        <v>1.3492721032074802E-2</v>
      </c>
      <c r="I245" s="101">
        <v>2.6748727660078117E-2</v>
      </c>
      <c r="J245" s="101">
        <v>2.3671440407148775E-2</v>
      </c>
      <c r="K245" s="101">
        <v>2.1304296366433897E-2</v>
      </c>
      <c r="L245" s="101">
        <v>2.2724582790862823E-2</v>
      </c>
      <c r="M245" s="101">
        <v>2.3671440407148775E-2</v>
      </c>
      <c r="N245" s="101">
        <v>3.5862232216830395E-2</v>
      </c>
      <c r="O245" s="101">
        <v>3.0654515327257662E-2</v>
      </c>
      <c r="P245" s="99"/>
      <c r="Q245" s="99"/>
      <c r="R245" s="99"/>
      <c r="S245" s="99"/>
      <c r="T245" s="99"/>
      <c r="U245" s="99"/>
      <c r="V245" s="99"/>
      <c r="W245" s="99"/>
      <c r="X245" s="99"/>
      <c r="Y245" s="99"/>
      <c r="Z245" s="99"/>
      <c r="AA245" s="99"/>
      <c r="AB245" s="99"/>
      <c r="AC245" s="99"/>
      <c r="AD245" s="99"/>
      <c r="AE245" s="99"/>
      <c r="AF245" s="99"/>
      <c r="AG245" s="99"/>
      <c r="AH245" s="99"/>
    </row>
    <row r="246" spans="3:34">
      <c r="C246" s="3" t="s">
        <v>90</v>
      </c>
      <c r="D246" s="3" t="s">
        <v>466</v>
      </c>
      <c r="E246" s="3" t="s">
        <v>467</v>
      </c>
      <c r="F246" s="3" t="s">
        <v>628</v>
      </c>
      <c r="G246" s="101">
        <v>2.865329512893983E-2</v>
      </c>
      <c r="H246" s="101">
        <v>2.5565655567631657E-2</v>
      </c>
      <c r="I246" s="101">
        <v>3.4087540756842206E-2</v>
      </c>
      <c r="J246" s="101">
        <v>3.68046635707934E-2</v>
      </c>
      <c r="K246" s="101">
        <v>3.3840529591937556E-2</v>
      </c>
      <c r="L246" s="101">
        <v>3.6310641240984091E-2</v>
      </c>
      <c r="M246" s="101">
        <v>3.2852484932318939E-2</v>
      </c>
      <c r="N246" s="101">
        <v>3.7051674735698051E-2</v>
      </c>
      <c r="O246" s="101">
        <v>3.9398280802292261E-2</v>
      </c>
      <c r="P246" s="99"/>
      <c r="Q246" s="99"/>
      <c r="R246" s="99"/>
      <c r="S246" s="99"/>
      <c r="T246" s="99"/>
      <c r="U246" s="99"/>
      <c r="V246" s="99"/>
      <c r="W246" s="99"/>
      <c r="X246" s="99"/>
      <c r="Y246" s="99"/>
      <c r="Z246" s="99"/>
      <c r="AA246" s="99"/>
      <c r="AB246" s="99"/>
      <c r="AC246" s="99"/>
      <c r="AD246" s="99"/>
      <c r="AE246" s="99"/>
      <c r="AF246" s="99"/>
      <c r="AG246" s="99"/>
      <c r="AH246" s="99"/>
    </row>
    <row r="247" spans="3:34">
      <c r="C247" s="3" t="s">
        <v>90</v>
      </c>
      <c r="D247" s="3" t="s">
        <v>468</v>
      </c>
      <c r="E247" s="3" t="s">
        <v>469</v>
      </c>
      <c r="F247" s="3" t="s">
        <v>628</v>
      </c>
      <c r="G247" s="101">
        <v>1.9144591298428725E-2</v>
      </c>
      <c r="H247" s="101">
        <v>2.2548074195927165E-2</v>
      </c>
      <c r="I247" s="101">
        <v>1.9570026660616031E-2</v>
      </c>
      <c r="J247" s="101">
        <v>2.1980827046344093E-2</v>
      </c>
      <c r="K247" s="101">
        <v>2.4958874581655226E-2</v>
      </c>
      <c r="L247" s="101">
        <v>2.5809745306029839E-2</v>
      </c>
      <c r="M247" s="101">
        <v>4.9917749163310453E-2</v>
      </c>
      <c r="N247" s="101">
        <v>4.6372454478416245E-2</v>
      </c>
      <c r="O247" s="101">
        <v>4.2118100856543196E-2</v>
      </c>
      <c r="P247" s="99"/>
      <c r="Q247" s="99"/>
      <c r="R247" s="99"/>
      <c r="S247" s="99"/>
      <c r="T247" s="99"/>
      <c r="U247" s="99"/>
      <c r="V247" s="99"/>
      <c r="W247" s="99"/>
      <c r="X247" s="99"/>
      <c r="Y247" s="99"/>
      <c r="Z247" s="99"/>
      <c r="AA247" s="99"/>
      <c r="AB247" s="99"/>
      <c r="AC247" s="99"/>
      <c r="AD247" s="99"/>
      <c r="AE247" s="99"/>
      <c r="AF247" s="99"/>
      <c r="AG247" s="99"/>
      <c r="AH247" s="99"/>
    </row>
    <row r="248" spans="3:34">
      <c r="C248" s="3" t="s">
        <v>90</v>
      </c>
      <c r="D248" s="3" t="s">
        <v>470</v>
      </c>
      <c r="E248" s="3" t="s">
        <v>471</v>
      </c>
      <c r="F248" s="3" t="s">
        <v>628</v>
      </c>
      <c r="G248" s="101">
        <v>2.8578851649779163E-2</v>
      </c>
      <c r="H248" s="101">
        <v>2.6143154065991166E-2</v>
      </c>
      <c r="I248" s="101">
        <v>2.4194595998960768E-2</v>
      </c>
      <c r="J248" s="101">
        <v>3.5885944401143156E-2</v>
      </c>
      <c r="K248" s="101">
        <v>2.9390750844375164E-2</v>
      </c>
      <c r="L248" s="101">
        <v>3.2151208106001562E-2</v>
      </c>
      <c r="M248" s="101">
        <v>3.6373083917900756E-2</v>
      </c>
      <c r="N248" s="101">
        <v>4.1406858924395946E-2</v>
      </c>
      <c r="O248" s="101">
        <v>3.4424525850870358E-2</v>
      </c>
      <c r="P248" s="99"/>
      <c r="Q248" s="99"/>
      <c r="R248" s="99"/>
      <c r="S248" s="99"/>
      <c r="T248" s="99"/>
      <c r="U248" s="99"/>
      <c r="V248" s="99"/>
      <c r="W248" s="99"/>
      <c r="X248" s="99"/>
      <c r="Y248" s="99"/>
      <c r="Z248" s="99"/>
      <c r="AA248" s="99"/>
      <c r="AB248" s="99"/>
      <c r="AC248" s="99"/>
      <c r="AD248" s="99"/>
      <c r="AE248" s="99"/>
      <c r="AF248" s="99"/>
      <c r="AG248" s="99"/>
      <c r="AH248" s="99"/>
    </row>
    <row r="249" spans="3:34">
      <c r="C249" s="3" t="s">
        <v>90</v>
      </c>
      <c r="D249" s="3" t="s">
        <v>472</v>
      </c>
      <c r="E249" s="3" t="s">
        <v>473</v>
      </c>
      <c r="F249" s="3" t="s">
        <v>628</v>
      </c>
      <c r="G249" s="101">
        <v>3.4708484695896123E-2</v>
      </c>
      <c r="H249" s="101">
        <v>3.6686688486853934E-2</v>
      </c>
      <c r="I249" s="101">
        <v>3.8485055569542855E-2</v>
      </c>
      <c r="J249" s="101">
        <v>4.1901953026651798E-2</v>
      </c>
      <c r="K249" s="101">
        <v>3.9204402402618424E-2</v>
      </c>
      <c r="L249" s="101">
        <v>4.2801136567996258E-2</v>
      </c>
      <c r="M249" s="101">
        <v>4.1722116318382907E-2</v>
      </c>
      <c r="N249" s="101">
        <v>4.3700320109340718E-2</v>
      </c>
      <c r="O249" s="101">
        <v>4.3700320109340718E-2</v>
      </c>
      <c r="P249" s="99"/>
      <c r="Q249" s="99"/>
      <c r="R249" s="99"/>
      <c r="S249" s="99"/>
      <c r="T249" s="99"/>
      <c r="U249" s="99"/>
      <c r="V249" s="99"/>
      <c r="W249" s="99"/>
      <c r="X249" s="99"/>
      <c r="Y249" s="99"/>
      <c r="Z249" s="99"/>
      <c r="AA249" s="99"/>
      <c r="AB249" s="99"/>
      <c r="AC249" s="99"/>
      <c r="AD249" s="99"/>
      <c r="AE249" s="99"/>
      <c r="AF249" s="99"/>
      <c r="AG249" s="99"/>
      <c r="AH249" s="99"/>
    </row>
    <row r="250" spans="3:34">
      <c r="C250" s="3" t="s">
        <v>90</v>
      </c>
      <c r="D250" s="3" t="s">
        <v>474</v>
      </c>
      <c r="E250" s="3" t="s">
        <v>475</v>
      </c>
      <c r="F250" s="3" t="s">
        <v>628</v>
      </c>
      <c r="G250" s="101">
        <v>3.0296002087380047E-2</v>
      </c>
      <c r="H250" s="101">
        <v>3.0440959035166557E-2</v>
      </c>
      <c r="I250" s="101">
        <v>3.232539935639115E-2</v>
      </c>
      <c r="J250" s="101">
        <v>3.1455657669672107E-2</v>
      </c>
      <c r="K250" s="101">
        <v>3.3765259299875908E-2</v>
      </c>
      <c r="L250" s="101">
        <v>4.0691466335747883E-2</v>
      </c>
      <c r="M250" s="101">
        <v>4.7906265331447866E-2</v>
      </c>
      <c r="N250" s="101">
        <v>4.1845834175059882E-2</v>
      </c>
      <c r="O250" s="101">
        <v>4.1701538195145882E-2</v>
      </c>
      <c r="P250" s="99"/>
      <c r="Q250" s="99"/>
      <c r="R250" s="99"/>
      <c r="S250" s="99"/>
      <c r="T250" s="99"/>
      <c r="U250" s="99"/>
      <c r="V250" s="99"/>
      <c r="W250" s="99"/>
      <c r="X250" s="99"/>
      <c r="Y250" s="99"/>
      <c r="Z250" s="99"/>
      <c r="AA250" s="99"/>
      <c r="AB250" s="99"/>
      <c r="AC250" s="99"/>
      <c r="AD250" s="99"/>
      <c r="AE250" s="99"/>
      <c r="AF250" s="99"/>
      <c r="AG250" s="99"/>
      <c r="AH250" s="99"/>
    </row>
    <row r="251" spans="3:34">
      <c r="C251" s="3" t="s">
        <v>90</v>
      </c>
      <c r="D251" s="3" t="s">
        <v>476</v>
      </c>
      <c r="E251" s="3" t="s">
        <v>477</v>
      </c>
      <c r="F251" s="3" t="s">
        <v>628</v>
      </c>
      <c r="G251" s="101">
        <v>2.2903598547375371E-2</v>
      </c>
      <c r="H251" s="101">
        <v>2.5998679432155829E-2</v>
      </c>
      <c r="I251" s="101">
        <v>2.3316275998679432E-2</v>
      </c>
      <c r="J251" s="101">
        <v>3.9410696599537803E-2</v>
      </c>
      <c r="K251" s="101">
        <v>2.3935292175635524E-2</v>
      </c>
      <c r="L251" s="101">
        <v>3.1568522263029752E-2</v>
      </c>
      <c r="M251" s="101">
        <v>4.1472372384764575E-2</v>
      </c>
      <c r="N251" s="101">
        <v>5.8391449676061566E-2</v>
      </c>
      <c r="O251" s="101">
        <v>3.6726777534766643E-2</v>
      </c>
      <c r="P251" s="99"/>
      <c r="Q251" s="99"/>
      <c r="R251" s="99"/>
      <c r="S251" s="99"/>
      <c r="T251" s="99"/>
      <c r="U251" s="99"/>
      <c r="V251" s="99"/>
      <c r="W251" s="99"/>
      <c r="X251" s="99"/>
      <c r="Y251" s="99"/>
      <c r="Z251" s="99"/>
      <c r="AA251" s="99"/>
      <c r="AB251" s="99"/>
      <c r="AC251" s="99"/>
      <c r="AD251" s="99"/>
      <c r="AE251" s="99"/>
      <c r="AF251" s="99"/>
      <c r="AG251" s="99"/>
      <c r="AH251" s="99"/>
    </row>
    <row r="252" spans="3:34">
      <c r="C252" s="3" t="s">
        <v>90</v>
      </c>
      <c r="D252" s="3" t="s">
        <v>478</v>
      </c>
      <c r="E252" s="3" t="s">
        <v>479</v>
      </c>
      <c r="F252" s="3" t="s">
        <v>628</v>
      </c>
      <c r="G252" s="101">
        <v>3.1841966494949907E-2</v>
      </c>
      <c r="H252" s="101">
        <v>2.5554699225246419E-2</v>
      </c>
      <c r="I252" s="101">
        <v>2.8799740396706283E-2</v>
      </c>
      <c r="J252" s="101">
        <v>3.0827891128868697E-2</v>
      </c>
      <c r="K252" s="101">
        <v>2.677158966454387E-2</v>
      </c>
      <c r="L252" s="101">
        <v>3.2247596641382388E-2</v>
      </c>
      <c r="M252" s="101">
        <v>3.0422260982436215E-2</v>
      </c>
      <c r="N252" s="101">
        <v>3.9346124203950839E-2</v>
      </c>
      <c r="O252" s="101">
        <v>3.8332048837869628E-2</v>
      </c>
      <c r="P252" s="99"/>
      <c r="Q252" s="99"/>
      <c r="R252" s="99"/>
      <c r="S252" s="99"/>
      <c r="T252" s="99"/>
      <c r="U252" s="99"/>
      <c r="V252" s="99"/>
      <c r="W252" s="99"/>
      <c r="X252" s="99"/>
      <c r="Y252" s="99"/>
      <c r="Z252" s="99"/>
      <c r="AA252" s="99"/>
      <c r="AB252" s="99"/>
      <c r="AC252" s="99"/>
      <c r="AD252" s="99"/>
      <c r="AE252" s="99"/>
      <c r="AF252" s="99"/>
      <c r="AG252" s="99"/>
      <c r="AH252" s="99"/>
    </row>
    <row r="253" spans="3:34">
      <c r="C253" s="3" t="s">
        <v>90</v>
      </c>
      <c r="D253" s="3" t="s">
        <v>480</v>
      </c>
      <c r="E253" s="3" t="s">
        <v>481</v>
      </c>
      <c r="F253" s="3" t="s">
        <v>628</v>
      </c>
      <c r="G253" s="101">
        <v>2.4858444966164895E-2</v>
      </c>
      <c r="H253" s="101">
        <v>2.6066841596464576E-2</v>
      </c>
      <c r="I253" s="101">
        <v>2.2269023615522719E-2</v>
      </c>
      <c r="J253" s="101">
        <v>3.8668692169589833E-2</v>
      </c>
      <c r="K253" s="101">
        <v>3.7805551719375774E-2</v>
      </c>
      <c r="L253" s="101">
        <v>3.9877088799889521E-2</v>
      </c>
      <c r="M253" s="101">
        <v>4.074022925010358E-2</v>
      </c>
      <c r="N253" s="101">
        <v>4.1085485430189202E-2</v>
      </c>
      <c r="O253" s="101">
        <v>3.9013948349675462E-2</v>
      </c>
      <c r="P253" s="99"/>
      <c r="Q253" s="99"/>
      <c r="R253" s="99"/>
      <c r="S253" s="99"/>
      <c r="T253" s="99"/>
      <c r="U253" s="99"/>
      <c r="V253" s="99"/>
      <c r="W253" s="99"/>
      <c r="X253" s="99"/>
      <c r="Y253" s="99"/>
      <c r="Z253" s="99"/>
      <c r="AA253" s="99"/>
      <c r="AB253" s="99"/>
      <c r="AC253" s="99"/>
      <c r="AD253" s="99"/>
      <c r="AE253" s="99"/>
      <c r="AF253" s="99"/>
      <c r="AG253" s="99"/>
      <c r="AH253" s="99"/>
    </row>
    <row r="254" spans="3:34">
      <c r="C254" s="3" t="s">
        <v>90</v>
      </c>
      <c r="D254" s="3" t="s">
        <v>482</v>
      </c>
      <c r="E254" s="3" t="s">
        <v>483</v>
      </c>
      <c r="F254" s="3" t="s">
        <v>628</v>
      </c>
      <c r="G254" s="101">
        <v>2.6249094858797971E-2</v>
      </c>
      <c r="H254" s="101">
        <v>2.5887038377986966E-2</v>
      </c>
      <c r="I254" s="101">
        <v>2.9145546705286025E-2</v>
      </c>
      <c r="J254" s="101">
        <v>4.1636495293265748E-2</v>
      </c>
      <c r="K254" s="101">
        <v>3.4757422157856627E-2</v>
      </c>
      <c r="L254" s="101">
        <v>3.403330919623461E-2</v>
      </c>
      <c r="M254" s="101">
        <v>3.7653874004344681E-2</v>
      </c>
      <c r="N254" s="101">
        <v>4.1455467052860247E-2</v>
      </c>
      <c r="O254" s="101">
        <v>4.2722664735698766E-2</v>
      </c>
      <c r="P254" s="99"/>
      <c r="Q254" s="99"/>
      <c r="R254" s="99"/>
      <c r="S254" s="99"/>
      <c r="T254" s="99"/>
      <c r="U254" s="99"/>
      <c r="V254" s="99"/>
      <c r="W254" s="99"/>
      <c r="X254" s="99"/>
      <c r="Y254" s="99"/>
      <c r="Z254" s="99"/>
      <c r="AA254" s="99"/>
      <c r="AB254" s="99"/>
      <c r="AC254" s="99"/>
      <c r="AD254" s="99"/>
      <c r="AE254" s="99"/>
      <c r="AF254" s="99"/>
      <c r="AG254" s="99"/>
      <c r="AH254" s="99"/>
    </row>
    <row r="255" spans="3:34">
      <c r="C255" s="3" t="s">
        <v>90</v>
      </c>
      <c r="D255" s="3" t="s">
        <v>484</v>
      </c>
      <c r="E255" s="3" t="s">
        <v>485</v>
      </c>
      <c r="F255" s="3" t="s">
        <v>628</v>
      </c>
      <c r="G255" s="101">
        <v>3.7059714479069319E-2</v>
      </c>
      <c r="H255" s="101">
        <v>4.6405207695530276E-2</v>
      </c>
      <c r="I255" s="101">
        <v>3.6737456092294805E-2</v>
      </c>
      <c r="J255" s="101">
        <v>4.0282298346814474E-2</v>
      </c>
      <c r="K255" s="101">
        <v>4.1893590280687058E-2</v>
      </c>
      <c r="L255" s="101">
        <v>4.1249073507138023E-2</v>
      </c>
      <c r="M255" s="101">
        <v>3.9798910766652699E-2</v>
      </c>
      <c r="N255" s="101">
        <v>3.8026489639392869E-2</v>
      </c>
      <c r="O255" s="101">
        <v>4.0121169153427221E-2</v>
      </c>
      <c r="P255" s="99"/>
      <c r="Q255" s="99"/>
      <c r="R255" s="99"/>
      <c r="S255" s="99"/>
      <c r="T255" s="99"/>
      <c r="U255" s="99"/>
      <c r="V255" s="99"/>
      <c r="W255" s="99"/>
      <c r="X255" s="99"/>
      <c r="Y255" s="99"/>
      <c r="Z255" s="99"/>
      <c r="AA255" s="99"/>
      <c r="AB255" s="99"/>
      <c r="AC255" s="99"/>
      <c r="AD255" s="99"/>
      <c r="AE255" s="99"/>
      <c r="AF255" s="99"/>
      <c r="AG255" s="99"/>
      <c r="AH255" s="99"/>
    </row>
    <row r="256" spans="3:34">
      <c r="C256" s="3" t="s">
        <v>90</v>
      </c>
      <c r="D256" s="3" t="s">
        <v>486</v>
      </c>
      <c r="E256" s="3" t="s">
        <v>487</v>
      </c>
      <c r="F256" s="3" t="s">
        <v>628</v>
      </c>
      <c r="G256" s="101">
        <v>2.5992438563327031E-2</v>
      </c>
      <c r="H256" s="101">
        <v>2.7830287754673388E-2</v>
      </c>
      <c r="I256" s="101">
        <v>3.4919134635580759E-2</v>
      </c>
      <c r="J256" s="101">
        <v>4.1482881747532029E-2</v>
      </c>
      <c r="K256" s="101">
        <v>3.4131484982146611E-2</v>
      </c>
      <c r="L256" s="101">
        <v>3.0193236714975844E-2</v>
      </c>
      <c r="M256" s="101">
        <v>3.7019533711405164E-2</v>
      </c>
      <c r="N256" s="101">
        <v>4.1220331863053981E-2</v>
      </c>
      <c r="O256" s="101">
        <v>3.6494433942449063E-2</v>
      </c>
      <c r="P256" s="99"/>
      <c r="Q256" s="99"/>
      <c r="R256" s="99"/>
      <c r="S256" s="99"/>
      <c r="T256" s="99"/>
      <c r="U256" s="99"/>
      <c r="V256" s="99"/>
      <c r="W256" s="99"/>
      <c r="X256" s="99"/>
      <c r="Y256" s="99"/>
      <c r="Z256" s="99"/>
      <c r="AA256" s="99"/>
      <c r="AB256" s="99"/>
      <c r="AC256" s="99"/>
      <c r="AD256" s="99"/>
      <c r="AE256" s="99"/>
      <c r="AF256" s="99"/>
      <c r="AG256" s="99"/>
      <c r="AH256" s="99"/>
    </row>
    <row r="257" spans="3:34">
      <c r="C257" s="3" t="s">
        <v>90</v>
      </c>
      <c r="D257" s="3" t="s">
        <v>488</v>
      </c>
      <c r="E257" s="3" t="s">
        <v>489</v>
      </c>
      <c r="F257" s="3" t="s">
        <v>628</v>
      </c>
      <c r="G257" s="101">
        <v>3.0112298496649158E-2</v>
      </c>
      <c r="H257" s="101">
        <v>2.90934613294693E-2</v>
      </c>
      <c r="I257" s="101">
        <v>5.037583771055968E-2</v>
      </c>
      <c r="J257" s="101">
        <v>3.7923383445028075E-2</v>
      </c>
      <c r="K257" s="101">
        <v>4.4149610577793881E-2</v>
      </c>
      <c r="L257" s="101">
        <v>4.1659119724687554E-2</v>
      </c>
      <c r="M257" s="101">
        <v>3.9734649520014487E-2</v>
      </c>
      <c r="N257" s="101">
        <v>4.4036406448107225E-2</v>
      </c>
      <c r="O257" s="101">
        <v>4.5168447744973736E-2</v>
      </c>
      <c r="P257" s="99"/>
      <c r="Q257" s="99"/>
      <c r="R257" s="99"/>
      <c r="S257" s="99"/>
      <c r="T257" s="99"/>
      <c r="U257" s="99"/>
      <c r="V257" s="99"/>
      <c r="W257" s="99"/>
      <c r="X257" s="99"/>
      <c r="Y257" s="99"/>
      <c r="Z257" s="99"/>
      <c r="AA257" s="99"/>
      <c r="AB257" s="99"/>
      <c r="AC257" s="99"/>
      <c r="AD257" s="99"/>
      <c r="AE257" s="99"/>
      <c r="AF257" s="99"/>
      <c r="AG257" s="99"/>
      <c r="AH257" s="99"/>
    </row>
    <row r="258" spans="3:34">
      <c r="C258" s="3" t="s">
        <v>90</v>
      </c>
      <c r="D258" s="3" t="s">
        <v>490</v>
      </c>
      <c r="E258" s="3" t="s">
        <v>491</v>
      </c>
      <c r="F258" s="3" t="s">
        <v>628</v>
      </c>
      <c r="G258" s="101">
        <v>2.3969065338877559E-2</v>
      </c>
      <c r="H258" s="101">
        <v>3.2311889186111185E-2</v>
      </c>
      <c r="I258" s="101">
        <v>3.4563127367110737E-2</v>
      </c>
      <c r="J258" s="101">
        <v>4.091956458405064E-2</v>
      </c>
      <c r="K258" s="101">
        <v>3.9330455279815664E-2</v>
      </c>
      <c r="L258" s="101">
        <v>3.8535900627698176E-2</v>
      </c>
      <c r="M258" s="101">
        <v>4.1051990359403552E-2</v>
      </c>
      <c r="N258" s="101">
        <v>3.9065603729109832E-2</v>
      </c>
      <c r="O258" s="101">
        <v>3.7476494424874857E-2</v>
      </c>
      <c r="P258" s="99"/>
      <c r="Q258" s="99"/>
      <c r="R258" s="99"/>
      <c r="S258" s="99"/>
      <c r="T258" s="99"/>
      <c r="U258" s="99"/>
      <c r="V258" s="99"/>
      <c r="W258" s="99"/>
      <c r="X258" s="99"/>
      <c r="Y258" s="99"/>
      <c r="Z258" s="99"/>
      <c r="AA258" s="99"/>
      <c r="AB258" s="99"/>
      <c r="AC258" s="99"/>
      <c r="AD258" s="99"/>
      <c r="AE258" s="99"/>
      <c r="AF258" s="99"/>
      <c r="AG258" s="99"/>
      <c r="AH258" s="99"/>
    </row>
    <row r="259" spans="3:34">
      <c r="C259" s="3" t="s">
        <v>90</v>
      </c>
      <c r="D259" s="3" t="s">
        <v>492</v>
      </c>
      <c r="E259" s="3" t="s">
        <v>493</v>
      </c>
      <c r="F259" s="3" t="s">
        <v>628</v>
      </c>
      <c r="G259" s="101">
        <v>3.3431012423129305E-2</v>
      </c>
      <c r="H259" s="101">
        <v>2.9097362664575507E-2</v>
      </c>
      <c r="I259" s="101">
        <v>2.6414627099756491E-2</v>
      </c>
      <c r="J259" s="101">
        <v>3.8796483552767345E-2</v>
      </c>
      <c r="K259" s="101">
        <v>2.7446448470840729E-2</v>
      </c>
      <c r="L259" s="101">
        <v>2.8684634116141812E-2</v>
      </c>
      <c r="M259" s="101">
        <v>1.8985513227949977E-2</v>
      </c>
      <c r="N259" s="101">
        <v>4.0241033472285276E-2</v>
      </c>
      <c r="O259" s="101">
        <v>2.5138457912722418E-2</v>
      </c>
      <c r="P259" s="99"/>
      <c r="Q259" s="99"/>
      <c r="R259" s="99"/>
      <c r="S259" s="99"/>
      <c r="T259" s="99"/>
      <c r="U259" s="99"/>
      <c r="V259" s="99"/>
      <c r="W259" s="99"/>
      <c r="X259" s="99"/>
      <c r="Y259" s="99"/>
      <c r="Z259" s="99"/>
      <c r="AA259" s="99"/>
      <c r="AB259" s="99"/>
      <c r="AC259" s="99"/>
      <c r="AD259" s="99"/>
      <c r="AE259" s="99"/>
      <c r="AF259" s="99"/>
      <c r="AG259" s="99"/>
      <c r="AH259" s="99"/>
    </row>
    <row r="260" spans="3:34">
      <c r="C260" s="3" t="s">
        <v>90</v>
      </c>
      <c r="D260" s="3" t="s">
        <v>494</v>
      </c>
      <c r="E260" s="3" t="s">
        <v>495</v>
      </c>
      <c r="F260" s="3" t="s">
        <v>628</v>
      </c>
      <c r="G260" s="101">
        <v>3.4535575978267154E-2</v>
      </c>
      <c r="H260" s="101">
        <v>3.4969076931969253E-2</v>
      </c>
      <c r="I260" s="101">
        <v>3.4246575342465752E-2</v>
      </c>
      <c r="J260" s="101">
        <v>3.3957574706664356E-2</v>
      </c>
      <c r="K260" s="101">
        <v>4.1327090919600025E-2</v>
      </c>
      <c r="L260" s="101">
        <v>3.5547078203572051E-2</v>
      </c>
      <c r="M260" s="101">
        <v>3.8437084561586038E-2</v>
      </c>
      <c r="N260" s="101">
        <v>4.0315588694295128E-2</v>
      </c>
      <c r="O260" s="101">
        <v>4.6095601410323102E-2</v>
      </c>
      <c r="P260" s="99"/>
      <c r="Q260" s="99"/>
      <c r="R260" s="99"/>
      <c r="S260" s="99"/>
      <c r="T260" s="99"/>
      <c r="U260" s="99"/>
      <c r="V260" s="99"/>
      <c r="W260" s="99"/>
      <c r="X260" s="99"/>
      <c r="Y260" s="99"/>
      <c r="Z260" s="99"/>
      <c r="AA260" s="99"/>
      <c r="AB260" s="99"/>
      <c r="AC260" s="99"/>
      <c r="AD260" s="99"/>
      <c r="AE260" s="99"/>
      <c r="AF260" s="99"/>
      <c r="AG260" s="99"/>
      <c r="AH260" s="99"/>
    </row>
    <row r="261" spans="3:34">
      <c r="C261" s="3" t="s">
        <v>90</v>
      </c>
      <c r="D261" s="3" t="s">
        <v>496</v>
      </c>
      <c r="E261" s="3" t="s">
        <v>497</v>
      </c>
      <c r="F261" s="3" t="s">
        <v>628</v>
      </c>
      <c r="G261" s="101">
        <v>6.7012612117254887E-3</v>
      </c>
      <c r="H261" s="101">
        <v>1.5979930581806936E-2</v>
      </c>
      <c r="I261" s="101">
        <v>2.1134746898518849E-2</v>
      </c>
      <c r="J261" s="101">
        <v>2.835148974191553E-2</v>
      </c>
      <c r="K261" s="101">
        <v>2.5945908794116637E-2</v>
      </c>
      <c r="L261" s="101">
        <v>2.6976872057459019E-2</v>
      </c>
      <c r="M261" s="101">
        <v>2.388398226743187E-2</v>
      </c>
      <c r="N261" s="101">
        <v>3.1788033953056807E-2</v>
      </c>
      <c r="O261" s="101">
        <v>3.3849960479741571E-2</v>
      </c>
      <c r="P261" s="99"/>
      <c r="Q261" s="99"/>
      <c r="R261" s="99"/>
      <c r="S261" s="99"/>
      <c r="T261" s="99"/>
      <c r="U261" s="99"/>
      <c r="V261" s="99"/>
      <c r="W261" s="99"/>
      <c r="X261" s="99"/>
      <c r="Y261" s="99"/>
      <c r="Z261" s="99"/>
      <c r="AA261" s="99"/>
      <c r="AB261" s="99"/>
      <c r="AC261" s="99"/>
      <c r="AD261" s="99"/>
      <c r="AE261" s="99"/>
      <c r="AF261" s="99"/>
      <c r="AG261" s="99"/>
      <c r="AH261" s="99"/>
    </row>
    <row r="262" spans="3:34">
      <c r="C262" s="3" t="s">
        <v>90</v>
      </c>
      <c r="D262" s="3" t="s">
        <v>498</v>
      </c>
      <c r="E262" s="3" t="s">
        <v>499</v>
      </c>
      <c r="F262" s="3" t="s">
        <v>628</v>
      </c>
      <c r="G262" s="101">
        <v>3.2096517186432964E-2</v>
      </c>
      <c r="H262" s="101">
        <v>3.2096517186432964E-2</v>
      </c>
      <c r="I262" s="101">
        <v>3.255178693375825E-2</v>
      </c>
      <c r="J262" s="101">
        <v>4.302299112223993E-2</v>
      </c>
      <c r="K262" s="101">
        <v>4.3478260869565216E-2</v>
      </c>
      <c r="L262" s="101">
        <v>4.0974277259276118E-2</v>
      </c>
      <c r="M262" s="101">
        <v>3.4372865923059416E-2</v>
      </c>
      <c r="N262" s="101">
        <v>3.9608468017300252E-2</v>
      </c>
      <c r="O262" s="101">
        <v>4.6892783974504894E-2</v>
      </c>
      <c r="P262" s="99"/>
      <c r="Q262" s="99"/>
      <c r="R262" s="99"/>
      <c r="S262" s="99"/>
      <c r="T262" s="99"/>
      <c r="U262" s="99"/>
      <c r="V262" s="99"/>
      <c r="W262" s="99"/>
      <c r="X262" s="99"/>
      <c r="Y262" s="99"/>
      <c r="Z262" s="99"/>
      <c r="AA262" s="99"/>
      <c r="AB262" s="99"/>
      <c r="AC262" s="99"/>
      <c r="AD262" s="99"/>
      <c r="AE262" s="99"/>
      <c r="AF262" s="99"/>
      <c r="AG262" s="99"/>
      <c r="AH262" s="99"/>
    </row>
    <row r="263" spans="3:34">
      <c r="C263" s="3" t="s">
        <v>90</v>
      </c>
      <c r="D263" s="3" t="s">
        <v>500</v>
      </c>
      <c r="E263" s="3" t="s">
        <v>501</v>
      </c>
      <c r="F263" s="3" t="s">
        <v>628</v>
      </c>
      <c r="G263" s="101">
        <v>3.6371875596260254E-2</v>
      </c>
      <c r="H263" s="101">
        <v>3.3629078420148825E-2</v>
      </c>
      <c r="I263" s="101">
        <v>3.9710933028048082E-2</v>
      </c>
      <c r="J263" s="101">
        <v>4.3646250715512307E-2</v>
      </c>
      <c r="K263" s="101">
        <v>4.030623196355744E-2</v>
      </c>
      <c r="L263" s="101">
        <v>3.3747525578954898E-2</v>
      </c>
      <c r="M263" s="101">
        <v>4.0902477998521307E-2</v>
      </c>
      <c r="N263" s="101">
        <v>3.7682749409716422E-2</v>
      </c>
      <c r="O263" s="101">
        <v>3.482076844188986E-2</v>
      </c>
      <c r="P263" s="99"/>
      <c r="Q263" s="99"/>
      <c r="R263" s="99"/>
      <c r="S263" s="99"/>
      <c r="T263" s="99"/>
      <c r="U263" s="99"/>
      <c r="V263" s="99"/>
      <c r="W263" s="99"/>
      <c r="X263" s="99"/>
      <c r="Y263" s="99"/>
      <c r="Z263" s="99"/>
      <c r="AA263" s="99"/>
      <c r="AB263" s="99"/>
      <c r="AC263" s="99"/>
      <c r="AD263" s="99"/>
      <c r="AE263" s="99"/>
      <c r="AF263" s="99"/>
      <c r="AG263" s="99"/>
      <c r="AH263" s="99"/>
    </row>
    <row r="264" spans="3:34">
      <c r="C264" s="3" t="s">
        <v>90</v>
      </c>
      <c r="D264" s="3" t="s">
        <v>502</v>
      </c>
      <c r="E264" s="3" t="s">
        <v>503</v>
      </c>
      <c r="F264" s="3" t="s">
        <v>628</v>
      </c>
      <c r="G264" s="101">
        <v>3.6565609812543393E-2</v>
      </c>
      <c r="H264" s="101">
        <v>3.1705623698218006E-2</v>
      </c>
      <c r="I264" s="101">
        <v>3.1011339967600093E-2</v>
      </c>
      <c r="J264" s="101">
        <v>3.6102753992131448E-2</v>
      </c>
      <c r="K264" s="101">
        <v>3.1474195788012034E-2</v>
      </c>
      <c r="L264" s="101">
        <v>2.6382781763480675E-2</v>
      </c>
      <c r="M264" s="101">
        <v>3.4019902800277717E-2</v>
      </c>
      <c r="N264" s="101">
        <v>5.5079842629021061E-2</v>
      </c>
      <c r="O264" s="101">
        <v>3.8185605183985186E-2</v>
      </c>
      <c r="P264" s="99"/>
      <c r="Q264" s="99"/>
      <c r="R264" s="99"/>
      <c r="S264" s="99"/>
      <c r="T264" s="99"/>
      <c r="U264" s="99"/>
      <c r="V264" s="99"/>
      <c r="W264" s="99"/>
      <c r="X264" s="99"/>
      <c r="Y264" s="99"/>
      <c r="Z264" s="99"/>
      <c r="AA264" s="99"/>
      <c r="AB264" s="99"/>
      <c r="AC264" s="99"/>
      <c r="AD264" s="99"/>
      <c r="AE264" s="99"/>
      <c r="AF264" s="99"/>
      <c r="AG264" s="99"/>
      <c r="AH264" s="99"/>
    </row>
    <row r="265" spans="3:34">
      <c r="C265" s="3" t="s">
        <v>90</v>
      </c>
      <c r="D265" s="3" t="s">
        <v>504</v>
      </c>
      <c r="E265" s="3" t="s">
        <v>505</v>
      </c>
      <c r="F265" s="3" t="s">
        <v>628</v>
      </c>
      <c r="G265" s="101">
        <v>4.6787373818298353E-2</v>
      </c>
      <c r="H265" s="101">
        <v>3.605191475725044E-2</v>
      </c>
      <c r="I265" s="101">
        <v>3.7013299150777119E-2</v>
      </c>
      <c r="J265" s="101">
        <v>5.271591091171287E-2</v>
      </c>
      <c r="K265" s="101">
        <v>3.9416760134593817E-2</v>
      </c>
      <c r="L265" s="101">
        <v>3.781445281204935E-2</v>
      </c>
      <c r="M265" s="101">
        <v>3.861560647332158E-2</v>
      </c>
      <c r="N265" s="101">
        <v>4.0057683063611599E-2</v>
      </c>
      <c r="O265" s="101">
        <v>3.6692837686268229E-2</v>
      </c>
      <c r="P265" s="99"/>
      <c r="Q265" s="99"/>
      <c r="R265" s="99"/>
      <c r="S265" s="99"/>
      <c r="T265" s="99"/>
      <c r="U265" s="99"/>
      <c r="V265" s="99"/>
      <c r="W265" s="99"/>
      <c r="X265" s="99"/>
      <c r="Y265" s="99"/>
      <c r="Z265" s="99"/>
      <c r="AA265" s="99"/>
      <c r="AB265" s="99"/>
      <c r="AC265" s="99"/>
      <c r="AD265" s="99"/>
      <c r="AE265" s="99"/>
      <c r="AF265" s="99"/>
      <c r="AG265" s="99"/>
      <c r="AH265" s="99"/>
    </row>
    <row r="266" spans="3:34">
      <c r="C266" s="3" t="s">
        <v>90</v>
      </c>
      <c r="D266" s="3" t="s">
        <v>506</v>
      </c>
      <c r="E266" s="3" t="s">
        <v>507</v>
      </c>
      <c r="F266" s="3" t="s">
        <v>628</v>
      </c>
      <c r="G266" s="101">
        <v>2.1236037723229215E-2</v>
      </c>
      <c r="H266" s="101">
        <v>2.5583573005150156E-2</v>
      </c>
      <c r="I266" s="101">
        <v>3.4278643568992039E-2</v>
      </c>
      <c r="J266" s="101">
        <v>3.7288475687244999E-2</v>
      </c>
      <c r="K266" s="101">
        <v>3.2480923901835428E-2</v>
      </c>
      <c r="L266" s="101">
        <v>3.8667766549804083E-2</v>
      </c>
      <c r="M266" s="101">
        <v>3.7464769368254623E-2</v>
      </c>
      <c r="N266" s="101">
        <v>3.9355193510689487E-2</v>
      </c>
      <c r="O266" s="101">
        <v>4.0799946491873455E-2</v>
      </c>
      <c r="P266" s="99"/>
      <c r="Q266" s="99"/>
      <c r="R266" s="99"/>
      <c r="S266" s="99"/>
      <c r="T266" s="99"/>
      <c r="U266" s="99"/>
      <c r="V266" s="99"/>
      <c r="W266" s="99"/>
      <c r="X266" s="99"/>
      <c r="Y266" s="99"/>
      <c r="Z266" s="99"/>
      <c r="AA266" s="99"/>
      <c r="AB266" s="99"/>
      <c r="AC266" s="99"/>
      <c r="AD266" s="99"/>
      <c r="AE266" s="99"/>
      <c r="AF266" s="99"/>
      <c r="AG266" s="99"/>
      <c r="AH266" s="99"/>
    </row>
    <row r="267" spans="3:34">
      <c r="C267" s="3" t="s">
        <v>90</v>
      </c>
      <c r="D267" s="3" t="s">
        <v>508</v>
      </c>
      <c r="E267" s="3" t="s">
        <v>509</v>
      </c>
      <c r="F267" s="3" t="s">
        <v>628</v>
      </c>
      <c r="G267" s="101">
        <v>2.1882086167800453E-2</v>
      </c>
      <c r="H267" s="101">
        <v>2.0294784580498867E-2</v>
      </c>
      <c r="I267" s="101">
        <v>1.8594104308390022E-2</v>
      </c>
      <c r="J267" s="101">
        <v>3.9115646258503403E-2</v>
      </c>
      <c r="K267" s="101">
        <v>3.5441657579062161E-2</v>
      </c>
      <c r="L267" s="101">
        <v>3.4532897128316975E-2</v>
      </c>
      <c r="M267" s="101">
        <v>3.2601781170483464E-2</v>
      </c>
      <c r="N267" s="101">
        <v>4.7709923664122141E-2</v>
      </c>
      <c r="O267" s="101">
        <v>4.203017084696474E-2</v>
      </c>
      <c r="P267" s="99"/>
      <c r="Q267" s="99"/>
      <c r="R267" s="99"/>
      <c r="S267" s="99"/>
      <c r="T267" s="99"/>
      <c r="U267" s="99"/>
      <c r="V267" s="99"/>
      <c r="W267" s="99"/>
      <c r="X267" s="99"/>
      <c r="Y267" s="99"/>
      <c r="Z267" s="99"/>
      <c r="AA267" s="99"/>
      <c r="AB267" s="99"/>
      <c r="AC267" s="99"/>
      <c r="AD267" s="99"/>
      <c r="AE267" s="99"/>
      <c r="AF267" s="99"/>
      <c r="AG267" s="99"/>
      <c r="AH267" s="99"/>
    </row>
    <row r="268" spans="3:34">
      <c r="C268" s="3" t="s">
        <v>90</v>
      </c>
      <c r="D268" s="3" t="s">
        <v>510</v>
      </c>
      <c r="E268" s="3" t="s">
        <v>511</v>
      </c>
      <c r="F268" s="3" t="s">
        <v>628</v>
      </c>
      <c r="G268" s="101">
        <v>1.8064297609303115E-2</v>
      </c>
      <c r="H268" s="101">
        <v>3.4293939992661379E-2</v>
      </c>
      <c r="I268" s="101">
        <v>3.4293939992661379E-2</v>
      </c>
      <c r="J268" s="101">
        <v>3.6975359169042307E-2</v>
      </c>
      <c r="K268" s="101">
        <v>3.8245505094696437E-2</v>
      </c>
      <c r="L268" s="101">
        <v>4.2761579497022216E-2</v>
      </c>
      <c r="M268" s="101">
        <v>3.951565102035056E-2</v>
      </c>
      <c r="N268" s="101">
        <v>4.1068051596150047E-2</v>
      </c>
      <c r="O268" s="101">
        <v>3.9233396370205197E-2</v>
      </c>
      <c r="P268" s="99"/>
      <c r="Q268" s="99"/>
      <c r="R268" s="99"/>
      <c r="S268" s="99"/>
      <c r="T268" s="99"/>
      <c r="U268" s="99"/>
      <c r="V268" s="99"/>
      <c r="W268" s="99"/>
      <c r="X268" s="99"/>
      <c r="Y268" s="99"/>
      <c r="Z268" s="99"/>
      <c r="AA268" s="99"/>
      <c r="AB268" s="99"/>
      <c r="AC268" s="99"/>
      <c r="AD268" s="99"/>
      <c r="AE268" s="99"/>
      <c r="AF268" s="99"/>
      <c r="AG268" s="99"/>
      <c r="AH268" s="99"/>
    </row>
  </sheetData>
  <autoFilter ref="G10:N268"/>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3893"/>
    <pageSetUpPr fitToPage="1"/>
  </sheetPr>
  <dimension ref="B1:X55"/>
  <sheetViews>
    <sheetView showGridLines="0" showRowColHeaders="0" zoomScaleNormal="100" workbookViewId="0">
      <selection activeCell="B87" sqref="B87"/>
    </sheetView>
  </sheetViews>
  <sheetFormatPr defaultRowHeight="15"/>
  <cols>
    <col min="1" max="1" width="0.7109375" style="1" customWidth="1"/>
    <col min="2" max="2" width="16.7109375" style="1" customWidth="1"/>
    <col min="3" max="3" width="87.140625" style="1" customWidth="1"/>
    <col min="4" max="4" width="43.42578125" style="1" customWidth="1"/>
    <col min="5" max="6" width="9.140625" style="1"/>
    <col min="7" max="7" width="13.140625" style="1" bestFit="1" customWidth="1"/>
    <col min="8" max="16384" width="9.140625" style="1"/>
  </cols>
  <sheetData>
    <row r="1" spans="2:24" ht="26.25">
      <c r="B1" s="7" t="s">
        <v>523</v>
      </c>
      <c r="C1" s="7"/>
    </row>
    <row r="2" spans="2:24" ht="15.75">
      <c r="B2" s="252"/>
      <c r="C2" s="252"/>
      <c r="D2" s="252"/>
      <c r="E2" s="252"/>
      <c r="F2" s="252"/>
      <c r="G2" s="252"/>
      <c r="H2" s="252"/>
      <c r="I2" s="252"/>
      <c r="J2" s="252"/>
      <c r="K2" s="252"/>
      <c r="L2" s="252"/>
      <c r="M2" s="252"/>
      <c r="N2" s="252"/>
      <c r="O2" s="252"/>
      <c r="P2" s="252"/>
      <c r="Q2" s="252"/>
      <c r="R2" s="252"/>
      <c r="S2" s="252"/>
      <c r="T2" s="252"/>
      <c r="U2" s="252"/>
      <c r="V2" s="252"/>
      <c r="W2" s="252"/>
    </row>
    <row r="3" spans="2:24" ht="15" customHeight="1">
      <c r="B3" s="337"/>
      <c r="C3" s="337"/>
      <c r="D3" s="337"/>
      <c r="E3" s="337"/>
      <c r="F3" s="337"/>
      <c r="G3" s="337"/>
      <c r="H3" s="337"/>
      <c r="I3" s="337"/>
      <c r="J3" s="337"/>
      <c r="K3" s="337"/>
      <c r="L3" s="337"/>
      <c r="M3" s="337"/>
      <c r="N3" s="337"/>
      <c r="O3" s="337"/>
      <c r="P3" s="337"/>
      <c r="Q3" s="337"/>
      <c r="R3" s="337"/>
      <c r="S3" s="337"/>
      <c r="T3" s="337"/>
      <c r="U3" s="337"/>
      <c r="V3" s="337"/>
      <c r="W3" s="337"/>
      <c r="X3" s="337"/>
    </row>
    <row r="4" spans="2:24" ht="15" customHeight="1">
      <c r="B4" s="337"/>
      <c r="C4" s="337"/>
      <c r="D4" s="337"/>
      <c r="E4" s="337"/>
      <c r="F4" s="337"/>
      <c r="G4" s="337"/>
      <c r="H4" s="337"/>
      <c r="I4" s="337"/>
      <c r="J4" s="337"/>
      <c r="K4" s="337"/>
      <c r="L4" s="337"/>
      <c r="M4" s="337"/>
      <c r="N4" s="337"/>
      <c r="O4" s="337"/>
      <c r="P4" s="337"/>
      <c r="Q4" s="337"/>
      <c r="R4" s="337"/>
      <c r="S4" s="337"/>
      <c r="T4" s="337"/>
      <c r="U4" s="337"/>
      <c r="V4" s="337"/>
      <c r="W4" s="337"/>
      <c r="X4" s="337"/>
    </row>
    <row r="5" spans="2:24" ht="15.75">
      <c r="B5" s="321"/>
      <c r="C5" s="321"/>
      <c r="D5" s="333"/>
      <c r="E5" s="333"/>
      <c r="F5" s="333"/>
      <c r="G5" s="333"/>
      <c r="H5" s="333"/>
      <c r="I5" s="333"/>
      <c r="J5" s="333"/>
      <c r="K5" s="333"/>
      <c r="L5" s="333"/>
      <c r="M5" s="333"/>
      <c r="N5" s="333"/>
      <c r="O5" s="333"/>
      <c r="P5" s="333"/>
      <c r="Q5" s="333"/>
      <c r="R5" s="333"/>
      <c r="S5" s="333"/>
      <c r="T5" s="333"/>
      <c r="U5" s="333"/>
      <c r="V5" s="333"/>
      <c r="W5" s="333"/>
      <c r="X5" s="333"/>
    </row>
    <row r="6" spans="2:24" ht="15" customHeight="1" thickBot="1">
      <c r="B6" s="321"/>
      <c r="C6" s="321"/>
      <c r="D6" s="333"/>
      <c r="E6" s="333"/>
      <c r="F6" s="333"/>
      <c r="G6" s="333"/>
      <c r="H6" s="333"/>
      <c r="I6" s="333"/>
      <c r="J6" s="333"/>
      <c r="K6" s="333"/>
      <c r="L6" s="333"/>
      <c r="M6" s="333"/>
      <c r="N6" s="333"/>
      <c r="O6" s="333"/>
      <c r="P6" s="333"/>
      <c r="Q6" s="333"/>
      <c r="R6" s="333"/>
      <c r="S6" s="333"/>
      <c r="T6" s="333"/>
      <c r="U6" s="333"/>
      <c r="V6" s="333"/>
      <c r="W6" s="333"/>
      <c r="X6" s="333"/>
    </row>
    <row r="7" spans="2:24" ht="15" customHeight="1" thickTop="1" thickBot="1">
      <c r="B7" s="562" t="s">
        <v>1018</v>
      </c>
      <c r="C7" s="563"/>
      <c r="D7" s="564"/>
      <c r="E7" s="252"/>
      <c r="F7" s="252"/>
      <c r="G7" s="252"/>
      <c r="H7" s="252"/>
      <c r="I7" s="252"/>
      <c r="J7" s="252"/>
      <c r="K7" s="252"/>
      <c r="L7" s="252"/>
      <c r="M7" s="252"/>
      <c r="N7" s="252"/>
      <c r="O7" s="252"/>
      <c r="P7" s="252"/>
      <c r="Q7" s="252"/>
      <c r="R7" s="252"/>
      <c r="S7" s="252"/>
      <c r="T7" s="252"/>
      <c r="U7" s="252"/>
      <c r="V7" s="252"/>
      <c r="W7" s="252"/>
    </row>
    <row r="8" spans="2:24" ht="182.1" customHeight="1" thickTop="1">
      <c r="B8" s="565" t="s">
        <v>1026</v>
      </c>
      <c r="C8" s="565"/>
      <c r="D8" s="565"/>
      <c r="E8" s="356"/>
      <c r="F8" s="337"/>
      <c r="G8" s="337"/>
      <c r="H8" s="337"/>
      <c r="I8" s="337"/>
      <c r="J8" s="337"/>
      <c r="K8" s="337"/>
      <c r="L8" s="337"/>
      <c r="M8" s="337"/>
      <c r="N8" s="337"/>
      <c r="O8" s="337"/>
      <c r="P8" s="337"/>
      <c r="Q8" s="337"/>
      <c r="R8" s="337"/>
      <c r="S8" s="337"/>
      <c r="T8" s="337"/>
      <c r="U8" s="337"/>
      <c r="V8" s="337"/>
      <c r="W8" s="337"/>
      <c r="X8" s="337"/>
    </row>
    <row r="9" spans="2:24" ht="6.95" customHeight="1" thickBot="1">
      <c r="B9" s="268"/>
      <c r="C9" s="268"/>
      <c r="D9" s="253"/>
      <c r="E9" s="253"/>
      <c r="F9" s="253"/>
      <c r="G9" s="253"/>
      <c r="H9" s="253"/>
      <c r="I9" s="253"/>
      <c r="J9" s="253"/>
    </row>
    <row r="10" spans="2:24" ht="15" customHeight="1" thickTop="1" thickBot="1">
      <c r="B10" s="562" t="s">
        <v>1019</v>
      </c>
      <c r="C10" s="563"/>
      <c r="D10" s="564"/>
      <c r="E10" s="255"/>
      <c r="F10" s="255"/>
      <c r="G10" s="255"/>
      <c r="H10" s="255"/>
      <c r="I10" s="255"/>
      <c r="J10" s="255"/>
    </row>
    <row r="11" spans="2:24" ht="39" customHeight="1" thickTop="1">
      <c r="B11" s="536" t="s">
        <v>1020</v>
      </c>
      <c r="C11" s="569" t="s">
        <v>1038</v>
      </c>
      <c r="D11" s="569"/>
      <c r="E11" s="255"/>
      <c r="F11" s="255"/>
      <c r="G11" s="255"/>
      <c r="H11" s="255"/>
      <c r="I11" s="255"/>
      <c r="J11" s="255"/>
    </row>
    <row r="12" spans="2:24" ht="6.95" customHeight="1">
      <c r="B12" s="536"/>
      <c r="C12" s="537"/>
      <c r="D12" s="538"/>
      <c r="E12" s="255"/>
      <c r="F12" s="255"/>
      <c r="G12" s="255"/>
      <c r="H12" s="255"/>
      <c r="I12" s="255"/>
      <c r="J12" s="255"/>
    </row>
    <row r="13" spans="2:24" ht="26.1" customHeight="1">
      <c r="B13" s="539" t="s">
        <v>1021</v>
      </c>
      <c r="C13" s="568" t="s">
        <v>1043</v>
      </c>
      <c r="D13" s="568"/>
      <c r="E13" s="255"/>
      <c r="F13" s="255"/>
      <c r="G13" s="255"/>
      <c r="H13" s="255"/>
      <c r="I13" s="255"/>
      <c r="J13" s="255"/>
    </row>
    <row r="14" spans="2:24" ht="6.95" customHeight="1">
      <c r="B14" s="539"/>
      <c r="C14" s="537"/>
      <c r="D14" s="538"/>
      <c r="E14" s="255"/>
      <c r="F14" s="255"/>
      <c r="G14" s="255"/>
      <c r="H14" s="255"/>
      <c r="I14" s="255"/>
      <c r="J14" s="255"/>
    </row>
    <row r="15" spans="2:24" ht="26.1" customHeight="1">
      <c r="B15" s="540" t="s">
        <v>985</v>
      </c>
      <c r="C15" s="568" t="s">
        <v>1039</v>
      </c>
      <c r="D15" s="568"/>
      <c r="E15" s="255"/>
      <c r="F15" s="255"/>
      <c r="G15" s="255"/>
      <c r="H15" s="255"/>
      <c r="I15" s="255"/>
      <c r="J15" s="255"/>
    </row>
    <row r="16" spans="2:24" ht="6.95" customHeight="1" thickBot="1">
      <c r="B16" s="387"/>
      <c r="C16" s="387"/>
      <c r="D16" s="357"/>
      <c r="E16" s="255"/>
      <c r="F16" s="358"/>
      <c r="G16" s="255"/>
      <c r="H16" s="255"/>
      <c r="I16" s="255"/>
      <c r="J16" s="255"/>
    </row>
    <row r="17" spans="2:10" ht="15" customHeight="1" thickTop="1" thickBot="1">
      <c r="B17" s="562" t="s">
        <v>1025</v>
      </c>
      <c r="C17" s="563"/>
      <c r="D17" s="564"/>
      <c r="E17" s="255"/>
      <c r="F17" s="255"/>
      <c r="G17" s="255"/>
      <c r="H17" s="255"/>
      <c r="I17" s="255"/>
      <c r="J17" s="255"/>
    </row>
    <row r="18" spans="2:10" ht="26.1" customHeight="1" thickTop="1">
      <c r="B18" s="568" t="s">
        <v>1040</v>
      </c>
      <c r="C18" s="568"/>
      <c r="D18" s="541"/>
      <c r="E18" s="254"/>
      <c r="F18" s="254"/>
      <c r="G18" s="254"/>
      <c r="H18" s="254"/>
      <c r="I18" s="254"/>
      <c r="J18" s="254"/>
    </row>
    <row r="19" spans="2:10" ht="11.45" customHeight="1">
      <c r="B19" s="542"/>
      <c r="C19" s="543"/>
      <c r="D19" s="541"/>
      <c r="E19" s="254"/>
      <c r="F19" s="254"/>
      <c r="G19" s="254"/>
      <c r="H19" s="254"/>
      <c r="I19" s="254"/>
      <c r="J19" s="254"/>
    </row>
    <row r="20" spans="2:10" ht="12.95" customHeight="1">
      <c r="B20" s="542" t="s">
        <v>1041</v>
      </c>
      <c r="C20" s="542"/>
      <c r="D20" s="541"/>
      <c r="E20" s="254"/>
      <c r="F20" s="254"/>
      <c r="G20" s="254"/>
      <c r="H20" s="254"/>
      <c r="I20" s="254"/>
      <c r="J20" s="254"/>
    </row>
    <row r="21" spans="2:10" ht="12.95" customHeight="1">
      <c r="B21" s="542" t="s">
        <v>1042</v>
      </c>
      <c r="C21" s="542"/>
      <c r="D21" s="541"/>
      <c r="E21" s="254"/>
      <c r="F21" s="254"/>
      <c r="G21" s="254"/>
      <c r="H21" s="254"/>
      <c r="I21" s="254"/>
      <c r="J21" s="254"/>
    </row>
    <row r="22" spans="2:10" ht="6.95" customHeight="1">
      <c r="B22" s="542"/>
      <c r="C22" s="542"/>
      <c r="D22" s="541"/>
      <c r="E22" s="254"/>
      <c r="F22" s="254"/>
      <c r="G22" s="254"/>
      <c r="H22" s="254"/>
      <c r="I22" s="254"/>
      <c r="J22" s="254"/>
    </row>
    <row r="23" spans="2:10" ht="26.1" customHeight="1">
      <c r="B23" s="544" t="s">
        <v>1028</v>
      </c>
      <c r="C23" s="567" t="s">
        <v>1049</v>
      </c>
      <c r="D23" s="567"/>
      <c r="E23" s="254"/>
      <c r="F23" s="254"/>
      <c r="G23" s="254"/>
      <c r="H23" s="254"/>
      <c r="I23" s="254"/>
      <c r="J23" s="254"/>
    </row>
    <row r="24" spans="2:10" ht="6.95" customHeight="1">
      <c r="B24" s="544"/>
      <c r="C24" s="545"/>
      <c r="D24" s="542"/>
      <c r="E24" s="254"/>
      <c r="F24" s="254"/>
      <c r="G24" s="254"/>
      <c r="H24" s="254"/>
      <c r="I24" s="254"/>
      <c r="J24" s="254"/>
    </row>
    <row r="25" spans="2:10" ht="78" customHeight="1">
      <c r="B25" s="546" t="s">
        <v>1029</v>
      </c>
      <c r="C25" s="567" t="s">
        <v>1188</v>
      </c>
      <c r="D25" s="567"/>
      <c r="E25" s="254"/>
      <c r="F25" s="254"/>
      <c r="G25" s="254"/>
      <c r="H25" s="254"/>
      <c r="I25" s="254"/>
      <c r="J25" s="254"/>
    </row>
    <row r="26" spans="2:10" ht="6.95" customHeight="1">
      <c r="B26" s="546"/>
      <c r="C26" s="547"/>
      <c r="D26" s="547"/>
      <c r="E26" s="254"/>
      <c r="F26" s="254"/>
      <c r="G26" s="254"/>
      <c r="H26" s="254"/>
      <c r="I26" s="254"/>
      <c r="J26" s="254"/>
    </row>
    <row r="27" spans="2:10" ht="51.95" customHeight="1">
      <c r="B27" s="544" t="s">
        <v>1032</v>
      </c>
      <c r="C27" s="570" t="s">
        <v>1183</v>
      </c>
      <c r="D27" s="570"/>
      <c r="E27" s="254"/>
      <c r="F27" s="254"/>
      <c r="G27" s="254"/>
      <c r="H27" s="254"/>
      <c r="I27" s="254"/>
      <c r="J27" s="254"/>
    </row>
    <row r="28" spans="2:10" ht="6.95" customHeight="1">
      <c r="B28" s="544"/>
      <c r="C28" s="548"/>
      <c r="D28" s="548"/>
      <c r="E28" s="254"/>
      <c r="F28" s="254"/>
      <c r="G28" s="254"/>
      <c r="H28" s="254"/>
      <c r="I28" s="254"/>
      <c r="J28" s="254"/>
    </row>
    <row r="29" spans="2:10" ht="11.45" customHeight="1">
      <c r="B29" s="549" t="s">
        <v>1087</v>
      </c>
      <c r="C29" s="545" t="s">
        <v>1031</v>
      </c>
      <c r="D29" s="542"/>
      <c r="E29" s="254"/>
      <c r="F29" s="254"/>
      <c r="G29" s="254"/>
      <c r="H29" s="254"/>
      <c r="I29" s="254"/>
      <c r="J29" s="254"/>
    </row>
    <row r="30" spans="2:10" ht="6.95" customHeight="1">
      <c r="B30" s="550"/>
      <c r="C30" s="547"/>
      <c r="D30" s="547"/>
      <c r="E30" s="254"/>
      <c r="F30" s="254"/>
      <c r="G30" s="254"/>
      <c r="H30" s="254"/>
      <c r="I30" s="254"/>
      <c r="J30" s="254"/>
    </row>
    <row r="31" spans="2:10" ht="12.95" customHeight="1">
      <c r="B31" s="550" t="s">
        <v>7</v>
      </c>
      <c r="C31" s="567" t="s">
        <v>1189</v>
      </c>
      <c r="D31" s="567"/>
      <c r="E31" s="254"/>
      <c r="F31" s="254"/>
      <c r="G31" s="254"/>
      <c r="H31" s="254"/>
      <c r="I31" s="254"/>
      <c r="J31" s="254"/>
    </row>
    <row r="32" spans="2:10" ht="12.95" customHeight="1">
      <c r="B32" s="550" t="s">
        <v>1172</v>
      </c>
      <c r="C32" s="547" t="s">
        <v>1190</v>
      </c>
      <c r="D32" s="547"/>
      <c r="E32" s="254"/>
      <c r="F32" s="254"/>
      <c r="G32" s="254"/>
      <c r="H32" s="254"/>
      <c r="I32" s="254"/>
      <c r="J32" s="254"/>
    </row>
    <row r="33" spans="2:10" ht="12.95" customHeight="1">
      <c r="B33" s="542"/>
      <c r="C33" s="551" t="s">
        <v>1034</v>
      </c>
      <c r="D33" s="542"/>
      <c r="E33" s="254"/>
      <c r="F33" s="254"/>
      <c r="G33" s="254"/>
      <c r="H33" s="254"/>
      <c r="I33" s="254"/>
      <c r="J33" s="254"/>
    </row>
    <row r="34" spans="2:10" ht="12.95" customHeight="1">
      <c r="B34" s="550"/>
      <c r="C34" s="4" t="s">
        <v>1035</v>
      </c>
      <c r="D34" s="542"/>
      <c r="E34" s="254"/>
      <c r="F34" s="254"/>
      <c r="G34" s="254"/>
      <c r="H34" s="254"/>
      <c r="I34" s="254"/>
      <c r="J34" s="254"/>
    </row>
    <row r="35" spans="2:10" ht="6.95" customHeight="1">
      <c r="B35" s="550"/>
      <c r="C35" s="4"/>
      <c r="D35" s="542"/>
      <c r="E35" s="254"/>
      <c r="F35" s="254"/>
      <c r="G35" s="254"/>
      <c r="H35" s="254"/>
      <c r="I35" s="254"/>
      <c r="J35" s="254"/>
    </row>
    <row r="36" spans="2:10" ht="23.1" customHeight="1">
      <c r="B36" s="552" t="s">
        <v>1</v>
      </c>
      <c r="C36" s="566" t="s">
        <v>1184</v>
      </c>
      <c r="D36" s="566"/>
      <c r="E36" s="255"/>
      <c r="F36" s="255"/>
      <c r="G36" s="255"/>
      <c r="H36" s="255"/>
      <c r="I36" s="255"/>
      <c r="J36" s="255"/>
    </row>
    <row r="37" spans="2:10" ht="6.95" customHeight="1">
      <c r="B37" s="552"/>
      <c r="C37" s="553"/>
      <c r="D37" s="542"/>
      <c r="E37" s="255"/>
      <c r="F37" s="255"/>
      <c r="G37" s="255"/>
      <c r="H37" s="255"/>
      <c r="I37" s="255"/>
      <c r="J37" s="255"/>
    </row>
    <row r="38" spans="2:10" ht="39" customHeight="1">
      <c r="B38" s="552" t="s">
        <v>1033</v>
      </c>
      <c r="C38" s="566" t="s">
        <v>1185</v>
      </c>
      <c r="D38" s="566"/>
      <c r="E38" s="255"/>
      <c r="F38" s="255"/>
      <c r="G38" s="255"/>
      <c r="H38" s="255"/>
      <c r="I38" s="255"/>
      <c r="J38" s="255"/>
    </row>
    <row r="39" spans="2:10" ht="6.95" customHeight="1">
      <c r="B39" s="554"/>
      <c r="C39" s="555"/>
      <c r="D39" s="542"/>
      <c r="E39" s="255"/>
      <c r="F39" s="255"/>
      <c r="G39" s="255"/>
      <c r="H39" s="255"/>
      <c r="I39" s="255"/>
      <c r="J39" s="255"/>
    </row>
    <row r="40" spans="2:10" s="338" customFormat="1" ht="90.95" customHeight="1">
      <c r="B40" s="552" t="s">
        <v>3</v>
      </c>
      <c r="C40" s="556" t="s">
        <v>1186</v>
      </c>
      <c r="D40" s="555"/>
    </row>
    <row r="41" spans="2:10" s="338" customFormat="1" ht="6.95" customHeight="1">
      <c r="B41" s="552"/>
      <c r="C41" s="556"/>
      <c r="D41" s="555"/>
    </row>
    <row r="42" spans="2:10" s="338" customFormat="1" ht="12.95" customHeight="1" thickBot="1">
      <c r="B42" s="557" t="s">
        <v>1030</v>
      </c>
      <c r="C42" s="555"/>
      <c r="D42" s="556"/>
    </row>
    <row r="43" spans="2:10" ht="15" customHeight="1" thickTop="1" thickBot="1">
      <c r="B43" s="562" t="s">
        <v>976</v>
      </c>
      <c r="C43" s="563"/>
      <c r="D43" s="564"/>
      <c r="E43" s="255"/>
      <c r="F43" s="255"/>
      <c r="G43" s="255"/>
      <c r="H43" s="255"/>
      <c r="I43" s="255"/>
      <c r="J43" s="255"/>
    </row>
    <row r="44" spans="2:10" ht="26.1" customHeight="1" thickTop="1">
      <c r="B44" s="571" t="s">
        <v>1177</v>
      </c>
      <c r="C44" s="571"/>
      <c r="D44" s="571"/>
      <c r="E44" s="256"/>
      <c r="F44" s="256"/>
      <c r="G44" s="256"/>
      <c r="H44" s="255"/>
      <c r="I44" s="255"/>
      <c r="J44" s="255"/>
    </row>
    <row r="45" spans="2:10" ht="6.95" customHeight="1" thickBot="1">
      <c r="B45" s="266"/>
      <c r="C45" s="266"/>
      <c r="D45" s="255"/>
      <c r="E45" s="255"/>
      <c r="F45" s="255"/>
      <c r="G45" s="255"/>
      <c r="H45" s="255"/>
      <c r="I45" s="255"/>
      <c r="J45" s="255"/>
    </row>
    <row r="46" spans="2:10" ht="15" customHeight="1" thickTop="1" thickBot="1">
      <c r="B46" s="562" t="s">
        <v>977</v>
      </c>
      <c r="C46" s="563"/>
      <c r="D46" s="564"/>
      <c r="E46" s="255"/>
      <c r="F46" s="255"/>
      <c r="G46" s="255"/>
      <c r="H46" s="255"/>
      <c r="I46" s="255"/>
      <c r="J46" s="255"/>
    </row>
    <row r="47" spans="2:10" ht="12.95" customHeight="1" thickTop="1">
      <c r="B47" s="557" t="s">
        <v>1139</v>
      </c>
      <c r="C47" s="388"/>
      <c r="D47" s="390"/>
      <c r="E47" s="255"/>
      <c r="F47" s="255"/>
      <c r="G47" s="255"/>
      <c r="H47" s="255"/>
      <c r="I47" s="255"/>
      <c r="J47" s="255"/>
    </row>
    <row r="48" spans="2:10" ht="6.95" customHeight="1" thickBot="1">
      <c r="B48" s="359"/>
      <c r="C48" s="359"/>
    </row>
    <row r="49" spans="2:4" ht="15" customHeight="1" thickTop="1" thickBot="1">
      <c r="B49" s="562" t="s">
        <v>988</v>
      </c>
      <c r="C49" s="563"/>
      <c r="D49" s="564"/>
    </row>
    <row r="50" spans="2:4" ht="12.95" customHeight="1" thickTop="1">
      <c r="B50" s="558">
        <v>42670</v>
      </c>
      <c r="C50" s="559" t="s">
        <v>1036</v>
      </c>
      <c r="D50" s="542" t="s">
        <v>1037</v>
      </c>
    </row>
    <row r="51" spans="2:4" ht="12.95" customHeight="1">
      <c r="B51" s="560" t="s">
        <v>1044</v>
      </c>
      <c r="C51" s="559"/>
      <c r="D51" s="542"/>
    </row>
    <row r="52" spans="2:4" ht="6.95" customHeight="1" thickBot="1">
      <c r="B52" s="357"/>
      <c r="C52" s="357"/>
    </row>
    <row r="53" spans="2:4" ht="15" customHeight="1" thickTop="1" thickBot="1">
      <c r="B53" s="562" t="s">
        <v>978</v>
      </c>
      <c r="C53" s="563"/>
      <c r="D53" s="564"/>
    </row>
    <row r="54" spans="2:4" ht="12.95" customHeight="1" thickTop="1">
      <c r="B54" s="561" t="s">
        <v>1187</v>
      </c>
      <c r="C54" s="358"/>
    </row>
    <row r="55" spans="2:4" ht="12.95" customHeight="1"/>
  </sheetData>
  <sheetProtection password="C8F7" sheet="1" objects="1" scenarios="1" formatCells="0" formatColumns="0" formatRows="0"/>
  <mergeCells count="19">
    <mergeCell ref="C38:D38"/>
    <mergeCell ref="B18:C18"/>
    <mergeCell ref="B49:D49"/>
    <mergeCell ref="B53:D53"/>
    <mergeCell ref="C11:D11"/>
    <mergeCell ref="C13:D13"/>
    <mergeCell ref="C15:D15"/>
    <mergeCell ref="C27:D27"/>
    <mergeCell ref="C31:D31"/>
    <mergeCell ref="C25:D25"/>
    <mergeCell ref="B46:D46"/>
    <mergeCell ref="B44:D44"/>
    <mergeCell ref="B43:D43"/>
    <mergeCell ref="B7:D7"/>
    <mergeCell ref="B8:D8"/>
    <mergeCell ref="B10:D10"/>
    <mergeCell ref="B17:D17"/>
    <mergeCell ref="C36:D36"/>
    <mergeCell ref="C23:D23"/>
  </mergeCells>
  <hyperlinks>
    <hyperlink ref="B11" location="Metadata!A1" display="Metadata: "/>
    <hyperlink ref="B13" location="'Future indicators'!A1" display="Future indicators: "/>
    <hyperlink ref="B15" location="Dashboard!A1" display="Dashboard: "/>
  </hyperlinks>
  <pageMargins left="0.70866141732283472" right="0.70866141732283472" top="0.74803149606299213" bottom="0.74803149606299213" header="0.31496062992125984" footer="0.31496062992125984"/>
  <pageSetup paperSize="8" scale="88" fitToHeight="0"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FF"/>
  </sheetPr>
  <dimension ref="A1:AH268"/>
  <sheetViews>
    <sheetView zoomScale="80" zoomScaleNormal="80" workbookViewId="0">
      <pane ySplit="11" topLeftCell="A195" activePane="bottomLeft" state="frozen"/>
      <selection activeCell="E5" sqref="E5"/>
      <selection pane="bottomLeft" activeCell="E5" sqref="E5"/>
    </sheetView>
  </sheetViews>
  <sheetFormatPr defaultRowHeight="15"/>
  <cols>
    <col min="1" max="2" width="9.140625" style="1"/>
    <col min="3" max="3" width="12.7109375" style="3" bestFit="1" customWidth="1"/>
    <col min="4" max="4" width="11.42578125" style="3" customWidth="1"/>
    <col min="5" max="5" width="48.5703125" style="3" customWidth="1"/>
    <col min="6" max="6" width="13.42578125" style="3" customWidth="1"/>
    <col min="7" max="14" width="11.5703125" style="1" bestFit="1" customWidth="1"/>
    <col min="15" max="15" width="11.5703125" style="108" bestFit="1" customWidth="1"/>
    <col min="16" max="34" width="11.5703125" style="1" bestFit="1" customWidth="1"/>
    <col min="35" max="16384" width="9.140625" style="1"/>
  </cols>
  <sheetData>
    <row r="1" spans="1:34">
      <c r="C1" s="91" t="s">
        <v>547</v>
      </c>
      <c r="D1" s="3" t="s">
        <v>633</v>
      </c>
    </row>
    <row r="2" spans="1:34">
      <c r="C2" s="91" t="s">
        <v>549</v>
      </c>
      <c r="D2" s="3" t="s">
        <v>34</v>
      </c>
    </row>
    <row r="3" spans="1:34">
      <c r="C3" s="91" t="s">
        <v>550</v>
      </c>
      <c r="D3" s="3" t="s">
        <v>631</v>
      </c>
    </row>
    <row r="4" spans="1:34">
      <c r="C4" s="91" t="s">
        <v>551</v>
      </c>
      <c r="D4" s="92">
        <v>42668</v>
      </c>
    </row>
    <row r="6" spans="1:34">
      <c r="C6" s="94"/>
      <c r="D6" s="94"/>
    </row>
    <row r="7" spans="1:34">
      <c r="C7" s="94"/>
      <c r="D7" s="94"/>
    </row>
    <row r="9" spans="1:34">
      <c r="A9" s="3"/>
      <c r="B9" s="3"/>
      <c r="G9" s="95"/>
      <c r="H9" s="3"/>
      <c r="I9" s="3"/>
      <c r="J9" s="3"/>
      <c r="K9" s="3"/>
      <c r="L9" s="3"/>
      <c r="M9" s="3"/>
      <c r="N9" s="3"/>
      <c r="O9" s="95"/>
      <c r="P9" s="3"/>
      <c r="Q9" s="3"/>
      <c r="R9" s="3"/>
      <c r="S9" s="3"/>
      <c r="T9" s="3"/>
      <c r="U9" s="3"/>
      <c r="V9" s="3"/>
      <c r="W9" s="3"/>
      <c r="X9" s="3"/>
      <c r="Y9" s="3"/>
      <c r="Z9" s="3"/>
      <c r="AA9" s="3"/>
      <c r="AB9" s="3"/>
      <c r="AC9" s="3"/>
      <c r="AD9" s="3"/>
      <c r="AE9" s="3"/>
      <c r="AF9" s="3"/>
      <c r="AG9" s="3"/>
      <c r="AH9" s="3"/>
    </row>
    <row r="10" spans="1:34" s="91" customFormat="1" ht="15.75" thickBot="1">
      <c r="A10" s="2"/>
      <c r="B10" s="2"/>
      <c r="C10" s="2" t="s">
        <v>552</v>
      </c>
      <c r="D10" s="2" t="s">
        <v>82</v>
      </c>
      <c r="E10" s="2" t="s">
        <v>83</v>
      </c>
      <c r="F10" s="2" t="s">
        <v>553</v>
      </c>
      <c r="G10" s="96" t="s">
        <v>554</v>
      </c>
      <c r="H10" s="96" t="s">
        <v>555</v>
      </c>
      <c r="I10" s="96" t="s">
        <v>556</v>
      </c>
      <c r="J10" s="96" t="s">
        <v>557</v>
      </c>
      <c r="K10" s="96" t="s">
        <v>558</v>
      </c>
      <c r="L10" s="96" t="s">
        <v>559</v>
      </c>
      <c r="M10" s="96" t="s">
        <v>560</v>
      </c>
      <c r="N10" s="96" t="s">
        <v>561</v>
      </c>
      <c r="O10" s="530" t="s">
        <v>525</v>
      </c>
      <c r="P10" s="96" t="s">
        <v>562</v>
      </c>
      <c r="Q10" s="96" t="s">
        <v>563</v>
      </c>
      <c r="R10" s="96" t="s">
        <v>564</v>
      </c>
      <c r="S10" s="96" t="s">
        <v>565</v>
      </c>
      <c r="T10" s="96" t="s">
        <v>566</v>
      </c>
      <c r="U10" s="96" t="s">
        <v>567</v>
      </c>
      <c r="V10" s="96" t="s">
        <v>568</v>
      </c>
      <c r="W10" s="96" t="s">
        <v>569</v>
      </c>
      <c r="X10" s="96" t="s">
        <v>570</v>
      </c>
      <c r="Y10" s="96" t="s">
        <v>571</v>
      </c>
      <c r="Z10" s="96" t="s">
        <v>572</v>
      </c>
      <c r="AA10" s="96" t="s">
        <v>573</v>
      </c>
      <c r="AB10" s="96" t="s">
        <v>574</v>
      </c>
      <c r="AC10" s="96" t="s">
        <v>575</v>
      </c>
      <c r="AD10" s="96" t="s">
        <v>576</v>
      </c>
      <c r="AE10" s="96" t="s">
        <v>577</v>
      </c>
      <c r="AF10" s="96" t="s">
        <v>578</v>
      </c>
      <c r="AG10" s="96" t="s">
        <v>579</v>
      </c>
      <c r="AH10" s="96" t="s">
        <v>580</v>
      </c>
    </row>
    <row r="11" spans="1:34" ht="15.75" thickTop="1">
      <c r="D11" s="3" t="s">
        <v>84</v>
      </c>
      <c r="E11" s="3" t="s">
        <v>85</v>
      </c>
      <c r="F11" s="3" t="s">
        <v>581</v>
      </c>
      <c r="G11" s="101">
        <v>0.45018715953702104</v>
      </c>
      <c r="H11" s="101">
        <v>0.45007376349095429</v>
      </c>
      <c r="I11" s="101">
        <v>0.44304620166721614</v>
      </c>
      <c r="J11" s="101">
        <v>0.45495948320323087</v>
      </c>
      <c r="K11" s="101">
        <v>0.45430306621241295</v>
      </c>
      <c r="L11" s="101">
        <v>0.45708152794069534</v>
      </c>
      <c r="M11" s="101">
        <v>0.45855817770372764</v>
      </c>
      <c r="N11" s="101">
        <v>0.48196853896235192</v>
      </c>
      <c r="O11" s="100">
        <v>0.48899999999999999</v>
      </c>
      <c r="P11" s="99"/>
      <c r="Q11" s="99"/>
      <c r="R11" s="99"/>
      <c r="S11" s="99"/>
      <c r="T11" s="99"/>
      <c r="U11" s="99"/>
      <c r="V11" s="99"/>
      <c r="W11" s="99"/>
      <c r="X11" s="99"/>
      <c r="Y11" s="99"/>
      <c r="Z11" s="99"/>
      <c r="AA11" s="99"/>
      <c r="AB11" s="99"/>
      <c r="AC11" s="99"/>
      <c r="AD11" s="99"/>
      <c r="AE11" s="99"/>
      <c r="AF11" s="99"/>
      <c r="AG11" s="99"/>
      <c r="AH11" s="99"/>
    </row>
    <row r="12" spans="1:34">
      <c r="C12" s="3" t="s">
        <v>84</v>
      </c>
      <c r="D12" s="3" t="s">
        <v>86</v>
      </c>
      <c r="E12" s="3" t="s">
        <v>87</v>
      </c>
      <c r="F12" s="3" t="s">
        <v>582</v>
      </c>
      <c r="G12" s="101">
        <v>0.4374495560936239</v>
      </c>
      <c r="H12" s="101">
        <v>0.43251088534107401</v>
      </c>
      <c r="I12" s="101">
        <v>0.42911296436694468</v>
      </c>
      <c r="J12" s="101">
        <v>0.43460335513221493</v>
      </c>
      <c r="K12" s="101">
        <v>0.44387537345283823</v>
      </c>
      <c r="L12" s="101">
        <v>0.43786008230452678</v>
      </c>
      <c r="M12" s="101">
        <v>0.43652743652743653</v>
      </c>
      <c r="N12" s="101">
        <v>0.46735626007522835</v>
      </c>
      <c r="O12" s="100">
        <v>0.47092388005341751</v>
      </c>
      <c r="P12" s="99"/>
      <c r="Q12" s="99"/>
      <c r="R12" s="99"/>
      <c r="S12" s="99"/>
      <c r="T12" s="99"/>
      <c r="U12" s="99"/>
      <c r="V12" s="99"/>
      <c r="W12" s="99"/>
      <c r="X12" s="99"/>
      <c r="Y12" s="99"/>
      <c r="Z12" s="99"/>
      <c r="AA12" s="99"/>
      <c r="AB12" s="99"/>
      <c r="AC12" s="99"/>
      <c r="AD12" s="99"/>
      <c r="AE12" s="99"/>
      <c r="AF12" s="99"/>
      <c r="AG12" s="99"/>
      <c r="AH12" s="99"/>
    </row>
    <row r="13" spans="1:34">
      <c r="C13" s="3" t="s">
        <v>84</v>
      </c>
      <c r="D13" s="3" t="s">
        <v>88</v>
      </c>
      <c r="E13" s="3" t="s">
        <v>89</v>
      </c>
      <c r="F13" s="3" t="s">
        <v>582</v>
      </c>
      <c r="G13" s="101">
        <v>0.46993889217425588</v>
      </c>
      <c r="H13" s="101">
        <v>0.46687933946331395</v>
      </c>
      <c r="I13" s="101">
        <v>0.45597317804835008</v>
      </c>
      <c r="J13" s="101">
        <v>0.46022816065010158</v>
      </c>
      <c r="K13" s="101">
        <v>0.45806916426512967</v>
      </c>
      <c r="L13" s="101">
        <v>0.47302668938103348</v>
      </c>
      <c r="M13" s="101">
        <v>0.47005717724947338</v>
      </c>
      <c r="N13" s="101">
        <v>0.48332179930795849</v>
      </c>
      <c r="O13" s="100">
        <v>0.5161061444586349</v>
      </c>
      <c r="P13" s="99"/>
      <c r="Q13" s="99"/>
      <c r="R13" s="99"/>
      <c r="S13" s="99"/>
      <c r="T13" s="99"/>
      <c r="U13" s="99"/>
      <c r="V13" s="99"/>
      <c r="W13" s="99"/>
      <c r="X13" s="99"/>
      <c r="Y13" s="99"/>
      <c r="Z13" s="99"/>
      <c r="AA13" s="99"/>
      <c r="AB13" s="99"/>
      <c r="AC13" s="99"/>
      <c r="AD13" s="99"/>
      <c r="AE13" s="99"/>
      <c r="AF13" s="99"/>
      <c r="AG13" s="99"/>
      <c r="AH13" s="99"/>
    </row>
    <row r="14" spans="1:34">
      <c r="C14" s="3" t="s">
        <v>84</v>
      </c>
      <c r="D14" s="3" t="s">
        <v>90</v>
      </c>
      <c r="E14" s="3" t="s">
        <v>91</v>
      </c>
      <c r="F14" s="3" t="s">
        <v>582</v>
      </c>
      <c r="G14" s="101">
        <v>0.41192411924119243</v>
      </c>
      <c r="H14" s="101">
        <v>0.41959394134708344</v>
      </c>
      <c r="I14" s="101">
        <v>0.40513354144987862</v>
      </c>
      <c r="J14" s="101">
        <v>0.42538485705309459</v>
      </c>
      <c r="K14" s="101">
        <v>0.42927228127555195</v>
      </c>
      <c r="L14" s="101">
        <v>0.43732799599699773</v>
      </c>
      <c r="M14" s="101">
        <v>0.44609870416322028</v>
      </c>
      <c r="N14" s="101">
        <v>0.48054054054054052</v>
      </c>
      <c r="O14" s="100">
        <v>0.49432938856015779</v>
      </c>
      <c r="P14" s="99"/>
      <c r="Q14" s="99"/>
      <c r="R14" s="99"/>
      <c r="S14" s="99"/>
      <c r="T14" s="99"/>
      <c r="U14" s="99"/>
      <c r="V14" s="99"/>
      <c r="W14" s="99"/>
      <c r="X14" s="99"/>
      <c r="Y14" s="99"/>
      <c r="Z14" s="99"/>
      <c r="AA14" s="99"/>
      <c r="AB14" s="99"/>
      <c r="AC14" s="99"/>
      <c r="AD14" s="99"/>
      <c r="AE14" s="99"/>
      <c r="AF14" s="99"/>
      <c r="AG14" s="99"/>
      <c r="AH14" s="99"/>
    </row>
    <row r="15" spans="1:34">
      <c r="C15" s="3" t="s">
        <v>84</v>
      </c>
      <c r="D15" s="3" t="s">
        <v>92</v>
      </c>
      <c r="E15" s="3" t="s">
        <v>93</v>
      </c>
      <c r="F15" s="3" t="s">
        <v>582</v>
      </c>
      <c r="G15" s="101">
        <v>0.46332193082478146</v>
      </c>
      <c r="H15" s="101">
        <v>0.46917115902964962</v>
      </c>
      <c r="I15" s="101">
        <v>0.46437994722955145</v>
      </c>
      <c r="J15" s="101">
        <v>0.48889244046667735</v>
      </c>
      <c r="K15" s="101">
        <v>0.4766847172081829</v>
      </c>
      <c r="L15" s="101">
        <v>0.47170935080405002</v>
      </c>
      <c r="M15" s="101">
        <v>0.47856813642648638</v>
      </c>
      <c r="N15" s="101">
        <v>0.49779249448123619</v>
      </c>
      <c r="O15" s="100">
        <v>0.50544277728743747</v>
      </c>
      <c r="P15" s="99"/>
      <c r="Q15" s="99"/>
      <c r="R15" s="99"/>
      <c r="S15" s="99"/>
      <c r="T15" s="99"/>
      <c r="U15" s="99"/>
      <c r="V15" s="99"/>
      <c r="W15" s="99"/>
      <c r="X15" s="99"/>
      <c r="Y15" s="99"/>
      <c r="Z15" s="99"/>
      <c r="AA15" s="99"/>
      <c r="AB15" s="99"/>
      <c r="AC15" s="99"/>
      <c r="AD15" s="99"/>
      <c r="AE15" s="99"/>
      <c r="AF15" s="99"/>
      <c r="AG15" s="99"/>
      <c r="AH15" s="99"/>
    </row>
    <row r="16" spans="1:34">
      <c r="E16" s="3" t="s">
        <v>583</v>
      </c>
      <c r="F16" s="3" t="s">
        <v>584</v>
      </c>
      <c r="G16" s="101"/>
      <c r="H16" s="101"/>
      <c r="I16" s="101"/>
      <c r="J16" s="101"/>
      <c r="K16" s="101"/>
      <c r="L16" s="101"/>
      <c r="M16" s="101"/>
      <c r="N16" s="101"/>
      <c r="O16" s="100"/>
      <c r="P16" s="99"/>
      <c r="Q16" s="99"/>
      <c r="R16" s="99"/>
      <c r="S16" s="99"/>
      <c r="T16" s="99"/>
      <c r="U16" s="99"/>
      <c r="V16" s="99"/>
      <c r="W16" s="99"/>
      <c r="X16" s="99"/>
      <c r="Y16" s="99"/>
      <c r="Z16" s="99"/>
      <c r="AA16" s="99"/>
      <c r="AB16" s="99"/>
      <c r="AC16" s="99"/>
      <c r="AD16" s="99"/>
      <c r="AE16" s="99"/>
      <c r="AF16" s="99"/>
      <c r="AG16" s="99"/>
      <c r="AH16" s="99"/>
    </row>
    <row r="17" spans="5:34">
      <c r="E17" s="3" t="s">
        <v>585</v>
      </c>
      <c r="F17" s="3" t="s">
        <v>584</v>
      </c>
      <c r="G17" s="101"/>
      <c r="H17" s="101"/>
      <c r="I17" s="101"/>
      <c r="J17" s="101"/>
      <c r="K17" s="101"/>
      <c r="L17" s="101"/>
      <c r="M17" s="101"/>
      <c r="N17" s="101"/>
      <c r="O17" s="100"/>
      <c r="P17" s="99"/>
      <c r="Q17" s="99"/>
      <c r="R17" s="99"/>
      <c r="S17" s="99"/>
      <c r="T17" s="99"/>
      <c r="U17" s="99"/>
      <c r="V17" s="99"/>
      <c r="W17" s="99"/>
      <c r="X17" s="99"/>
      <c r="Y17" s="99"/>
      <c r="Z17" s="99"/>
      <c r="AA17" s="99"/>
      <c r="AB17" s="99"/>
      <c r="AC17" s="99"/>
      <c r="AD17" s="99"/>
      <c r="AE17" s="99"/>
      <c r="AF17" s="99"/>
      <c r="AG17" s="99"/>
      <c r="AH17" s="99"/>
    </row>
    <row r="18" spans="5:34">
      <c r="E18" s="3" t="s">
        <v>586</v>
      </c>
      <c r="F18" s="3" t="s">
        <v>584</v>
      </c>
      <c r="G18" s="101"/>
      <c r="H18" s="101"/>
      <c r="I18" s="101"/>
      <c r="J18" s="101"/>
      <c r="K18" s="101"/>
      <c r="L18" s="101"/>
      <c r="M18" s="101"/>
      <c r="N18" s="101"/>
      <c r="O18" s="100"/>
      <c r="P18" s="99"/>
      <c r="Q18" s="99"/>
      <c r="R18" s="99"/>
      <c r="S18" s="99"/>
      <c r="T18" s="99"/>
      <c r="U18" s="99"/>
      <c r="V18" s="99"/>
      <c r="W18" s="99"/>
      <c r="X18" s="99"/>
      <c r="Y18" s="99"/>
      <c r="Z18" s="99"/>
      <c r="AA18" s="99"/>
      <c r="AB18" s="99"/>
      <c r="AC18" s="99"/>
      <c r="AD18" s="99"/>
      <c r="AE18" s="99"/>
      <c r="AF18" s="99"/>
      <c r="AG18" s="99"/>
      <c r="AH18" s="99"/>
    </row>
    <row r="19" spans="5:34">
      <c r="E19" s="3" t="s">
        <v>587</v>
      </c>
      <c r="F19" s="3" t="s">
        <v>584</v>
      </c>
      <c r="G19" s="101"/>
      <c r="H19" s="101"/>
      <c r="I19" s="101"/>
      <c r="J19" s="101"/>
      <c r="K19" s="101"/>
      <c r="L19" s="101"/>
      <c r="M19" s="101"/>
      <c r="N19" s="101"/>
      <c r="O19" s="100"/>
      <c r="P19" s="99"/>
      <c r="Q19" s="99"/>
      <c r="R19" s="99"/>
      <c r="S19" s="99"/>
      <c r="T19" s="99"/>
      <c r="U19" s="99"/>
      <c r="V19" s="99"/>
      <c r="W19" s="99"/>
      <c r="X19" s="99"/>
      <c r="Y19" s="99"/>
      <c r="Z19" s="99"/>
      <c r="AA19" s="99"/>
      <c r="AB19" s="99"/>
      <c r="AC19" s="99"/>
      <c r="AD19" s="99"/>
      <c r="AE19" s="99"/>
      <c r="AF19" s="99"/>
      <c r="AG19" s="99"/>
      <c r="AH19" s="99"/>
    </row>
    <row r="20" spans="5:34">
      <c r="E20" s="3" t="s">
        <v>588</v>
      </c>
      <c r="F20" s="3" t="s">
        <v>584</v>
      </c>
      <c r="G20" s="101"/>
      <c r="H20" s="101"/>
      <c r="I20" s="101"/>
      <c r="J20" s="101"/>
      <c r="K20" s="101"/>
      <c r="L20" s="101"/>
      <c r="M20" s="101"/>
      <c r="N20" s="101"/>
      <c r="O20" s="100"/>
      <c r="P20" s="99"/>
      <c r="Q20" s="99"/>
      <c r="R20" s="99"/>
      <c r="S20" s="99"/>
      <c r="T20" s="99"/>
      <c r="U20" s="99"/>
      <c r="V20" s="99"/>
      <c r="W20" s="99"/>
      <c r="X20" s="99"/>
      <c r="Y20" s="99"/>
      <c r="Z20" s="99"/>
      <c r="AA20" s="99"/>
      <c r="AB20" s="99"/>
      <c r="AC20" s="99"/>
      <c r="AD20" s="99"/>
      <c r="AE20" s="99"/>
      <c r="AF20" s="99"/>
      <c r="AG20" s="99"/>
      <c r="AH20" s="99"/>
    </row>
    <row r="21" spans="5:34">
      <c r="E21" s="3" t="s">
        <v>589</v>
      </c>
      <c r="F21" s="3" t="s">
        <v>584</v>
      </c>
      <c r="G21" s="101"/>
      <c r="H21" s="101"/>
      <c r="I21" s="101"/>
      <c r="J21" s="101"/>
      <c r="K21" s="101"/>
      <c r="L21" s="101"/>
      <c r="M21" s="101"/>
      <c r="N21" s="101"/>
      <c r="O21" s="100"/>
      <c r="P21" s="99"/>
      <c r="Q21" s="99"/>
      <c r="R21" s="99"/>
      <c r="S21" s="99"/>
      <c r="T21" s="99"/>
      <c r="U21" s="99"/>
      <c r="V21" s="99"/>
      <c r="W21" s="99"/>
      <c r="X21" s="99"/>
      <c r="Y21" s="99"/>
      <c r="Z21" s="99"/>
      <c r="AA21" s="99"/>
      <c r="AB21" s="99"/>
      <c r="AC21" s="99"/>
      <c r="AD21" s="99"/>
      <c r="AE21" s="99"/>
      <c r="AF21" s="99"/>
      <c r="AG21" s="99"/>
      <c r="AH21" s="99"/>
    </row>
    <row r="22" spans="5:34">
      <c r="E22" s="3" t="s">
        <v>590</v>
      </c>
      <c r="F22" s="3" t="s">
        <v>584</v>
      </c>
      <c r="G22" s="101"/>
      <c r="H22" s="101"/>
      <c r="I22" s="101"/>
      <c r="J22" s="101"/>
      <c r="K22" s="101"/>
      <c r="L22" s="101"/>
      <c r="M22" s="101"/>
      <c r="N22" s="101"/>
      <c r="O22" s="100"/>
      <c r="P22" s="99"/>
      <c r="Q22" s="99"/>
      <c r="R22" s="99"/>
      <c r="S22" s="99"/>
      <c r="T22" s="99"/>
      <c r="U22" s="99"/>
      <c r="V22" s="99"/>
      <c r="W22" s="99"/>
      <c r="X22" s="99"/>
      <c r="Y22" s="99"/>
      <c r="Z22" s="99"/>
      <c r="AA22" s="99"/>
      <c r="AB22" s="99"/>
      <c r="AC22" s="99"/>
      <c r="AD22" s="99"/>
      <c r="AE22" s="99"/>
      <c r="AF22" s="99"/>
      <c r="AG22" s="99"/>
      <c r="AH22" s="99"/>
    </row>
    <row r="23" spans="5:34">
      <c r="E23" s="3" t="s">
        <v>591</v>
      </c>
      <c r="F23" s="3" t="s">
        <v>584</v>
      </c>
      <c r="G23" s="101"/>
      <c r="H23" s="101"/>
      <c r="I23" s="101"/>
      <c r="J23" s="101"/>
      <c r="K23" s="101"/>
      <c r="L23" s="101"/>
      <c r="M23" s="101"/>
      <c r="N23" s="101"/>
      <c r="O23" s="100"/>
      <c r="P23" s="99"/>
      <c r="Q23" s="99"/>
      <c r="R23" s="99"/>
      <c r="S23" s="99"/>
      <c r="T23" s="99"/>
      <c r="U23" s="99"/>
      <c r="V23" s="99"/>
      <c r="W23" s="99"/>
      <c r="X23" s="99"/>
      <c r="Y23" s="99"/>
      <c r="Z23" s="99"/>
      <c r="AA23" s="99"/>
      <c r="AB23" s="99"/>
      <c r="AC23" s="99"/>
      <c r="AD23" s="99"/>
      <c r="AE23" s="99"/>
      <c r="AF23" s="99"/>
      <c r="AG23" s="99"/>
      <c r="AH23" s="99"/>
    </row>
    <row r="24" spans="5:34">
      <c r="E24" s="3" t="s">
        <v>592</v>
      </c>
      <c r="F24" s="3" t="s">
        <v>584</v>
      </c>
      <c r="G24" s="101"/>
      <c r="H24" s="101"/>
      <c r="I24" s="101"/>
      <c r="J24" s="101"/>
      <c r="K24" s="101"/>
      <c r="L24" s="101"/>
      <c r="M24" s="101"/>
      <c r="N24" s="101"/>
      <c r="O24" s="100"/>
      <c r="P24" s="99"/>
      <c r="Q24" s="99"/>
      <c r="R24" s="99"/>
      <c r="S24" s="99"/>
      <c r="T24" s="99"/>
      <c r="U24" s="99"/>
      <c r="V24" s="99"/>
      <c r="W24" s="99"/>
      <c r="X24" s="99"/>
      <c r="Y24" s="99"/>
      <c r="Z24" s="99"/>
      <c r="AA24" s="99"/>
      <c r="AB24" s="99"/>
      <c r="AC24" s="99"/>
      <c r="AD24" s="99"/>
      <c r="AE24" s="99"/>
      <c r="AF24" s="99"/>
      <c r="AG24" s="99"/>
      <c r="AH24" s="99"/>
    </row>
    <row r="25" spans="5:34">
      <c r="E25" s="3" t="s">
        <v>593</v>
      </c>
      <c r="F25" s="3" t="s">
        <v>584</v>
      </c>
      <c r="G25" s="101"/>
      <c r="H25" s="101"/>
      <c r="I25" s="101"/>
      <c r="J25" s="101"/>
      <c r="K25" s="101"/>
      <c r="L25" s="101"/>
      <c r="M25" s="101"/>
      <c r="N25" s="101"/>
      <c r="O25" s="100"/>
      <c r="P25" s="99"/>
      <c r="Q25" s="99"/>
      <c r="R25" s="99"/>
      <c r="S25" s="99"/>
      <c r="T25" s="99"/>
      <c r="U25" s="99"/>
      <c r="V25" s="99"/>
      <c r="W25" s="99"/>
      <c r="X25" s="99"/>
      <c r="Y25" s="99"/>
      <c r="Z25" s="99"/>
      <c r="AA25" s="99"/>
      <c r="AB25" s="99"/>
      <c r="AC25" s="99"/>
      <c r="AD25" s="99"/>
      <c r="AE25" s="99"/>
      <c r="AF25" s="99"/>
      <c r="AG25" s="99"/>
      <c r="AH25" s="99"/>
    </row>
    <row r="26" spans="5:34">
      <c r="E26" s="3" t="s">
        <v>594</v>
      </c>
      <c r="F26" s="3" t="s">
        <v>584</v>
      </c>
      <c r="G26" s="101"/>
      <c r="H26" s="101"/>
      <c r="I26" s="101"/>
      <c r="J26" s="101"/>
      <c r="K26" s="101"/>
      <c r="L26" s="101"/>
      <c r="M26" s="101"/>
      <c r="N26" s="101"/>
      <c r="O26" s="100"/>
      <c r="P26" s="99"/>
      <c r="Q26" s="99"/>
      <c r="R26" s="99"/>
      <c r="S26" s="99"/>
      <c r="T26" s="99"/>
      <c r="U26" s="99"/>
      <c r="V26" s="99"/>
      <c r="W26" s="99"/>
      <c r="X26" s="99"/>
      <c r="Y26" s="99"/>
      <c r="Z26" s="99"/>
      <c r="AA26" s="99"/>
      <c r="AB26" s="99"/>
      <c r="AC26" s="99"/>
      <c r="AD26" s="99"/>
      <c r="AE26" s="99"/>
      <c r="AF26" s="99"/>
      <c r="AG26" s="99"/>
      <c r="AH26" s="99"/>
    </row>
    <row r="27" spans="5:34">
      <c r="E27" s="3" t="s">
        <v>595</v>
      </c>
      <c r="F27" s="3" t="s">
        <v>584</v>
      </c>
      <c r="G27" s="101"/>
      <c r="H27" s="101"/>
      <c r="I27" s="101"/>
      <c r="J27" s="101"/>
      <c r="K27" s="101"/>
      <c r="L27" s="101"/>
      <c r="M27" s="101"/>
      <c r="N27" s="101"/>
      <c r="O27" s="100"/>
      <c r="P27" s="99"/>
      <c r="Q27" s="99"/>
      <c r="R27" s="99"/>
      <c r="S27" s="99"/>
      <c r="T27" s="99"/>
      <c r="U27" s="99"/>
      <c r="V27" s="99"/>
      <c r="W27" s="99"/>
      <c r="X27" s="99"/>
      <c r="Y27" s="99"/>
      <c r="Z27" s="99"/>
      <c r="AA27" s="99"/>
      <c r="AB27" s="99"/>
      <c r="AC27" s="99"/>
      <c r="AD27" s="99"/>
      <c r="AE27" s="99"/>
      <c r="AF27" s="99"/>
      <c r="AG27" s="99"/>
      <c r="AH27" s="99"/>
    </row>
    <row r="28" spans="5:34">
      <c r="E28" s="3" t="s">
        <v>596</v>
      </c>
      <c r="F28" s="3" t="s">
        <v>584</v>
      </c>
      <c r="G28" s="101"/>
      <c r="H28" s="101"/>
      <c r="I28" s="101"/>
      <c r="J28" s="101"/>
      <c r="K28" s="101"/>
      <c r="L28" s="101"/>
      <c r="M28" s="101"/>
      <c r="N28" s="101"/>
      <c r="O28" s="100"/>
      <c r="P28" s="99"/>
      <c r="Q28" s="99"/>
      <c r="R28" s="99"/>
      <c r="S28" s="99"/>
      <c r="T28" s="99"/>
      <c r="U28" s="99"/>
      <c r="V28" s="99"/>
      <c r="W28" s="99"/>
      <c r="X28" s="99"/>
      <c r="Y28" s="99"/>
      <c r="Z28" s="99"/>
      <c r="AA28" s="99"/>
      <c r="AB28" s="99"/>
      <c r="AC28" s="99"/>
      <c r="AD28" s="99"/>
      <c r="AE28" s="99"/>
      <c r="AF28" s="99"/>
      <c r="AG28" s="99"/>
      <c r="AH28" s="99"/>
    </row>
    <row r="29" spans="5:34">
      <c r="E29" s="3" t="s">
        <v>597</v>
      </c>
      <c r="F29" s="3" t="s">
        <v>584</v>
      </c>
      <c r="G29" s="101"/>
      <c r="H29" s="101"/>
      <c r="I29" s="101"/>
      <c r="J29" s="101"/>
      <c r="K29" s="101"/>
      <c r="L29" s="101"/>
      <c r="M29" s="101"/>
      <c r="N29" s="101"/>
      <c r="O29" s="100"/>
      <c r="P29" s="99"/>
      <c r="Q29" s="99"/>
      <c r="R29" s="99"/>
      <c r="S29" s="99"/>
      <c r="T29" s="99"/>
      <c r="U29" s="99"/>
      <c r="V29" s="99"/>
      <c r="W29" s="99"/>
      <c r="X29" s="99"/>
      <c r="Y29" s="99"/>
      <c r="Z29" s="99"/>
      <c r="AA29" s="99"/>
      <c r="AB29" s="99"/>
      <c r="AC29" s="99"/>
      <c r="AD29" s="99"/>
      <c r="AE29" s="99"/>
      <c r="AF29" s="99"/>
      <c r="AG29" s="99"/>
      <c r="AH29" s="99"/>
    </row>
    <row r="30" spans="5:34">
      <c r="E30" s="3" t="s">
        <v>598</v>
      </c>
      <c r="F30" s="3" t="s">
        <v>584</v>
      </c>
      <c r="G30" s="101"/>
      <c r="H30" s="101"/>
      <c r="I30" s="101"/>
      <c r="J30" s="101"/>
      <c r="K30" s="101"/>
      <c r="L30" s="101"/>
      <c r="M30" s="101"/>
      <c r="N30" s="101"/>
      <c r="O30" s="100"/>
      <c r="P30" s="99"/>
      <c r="Q30" s="99"/>
      <c r="R30" s="99"/>
      <c r="S30" s="99"/>
      <c r="T30" s="99"/>
      <c r="U30" s="99"/>
      <c r="V30" s="99"/>
      <c r="W30" s="99"/>
      <c r="X30" s="99"/>
      <c r="Y30" s="99"/>
      <c r="Z30" s="99"/>
      <c r="AA30" s="99"/>
      <c r="AB30" s="99"/>
      <c r="AC30" s="99"/>
      <c r="AD30" s="99"/>
      <c r="AE30" s="99"/>
      <c r="AF30" s="99"/>
      <c r="AG30" s="99"/>
      <c r="AH30" s="99"/>
    </row>
    <row r="31" spans="5:34">
      <c r="E31" s="3" t="s">
        <v>599</v>
      </c>
      <c r="F31" s="3" t="s">
        <v>584</v>
      </c>
      <c r="G31" s="101"/>
      <c r="H31" s="101"/>
      <c r="I31" s="101"/>
      <c r="J31" s="101"/>
      <c r="K31" s="101"/>
      <c r="L31" s="101"/>
      <c r="M31" s="101"/>
      <c r="N31" s="101"/>
      <c r="O31" s="100"/>
      <c r="P31" s="99"/>
      <c r="Q31" s="99"/>
      <c r="R31" s="99"/>
      <c r="S31" s="99"/>
      <c r="T31" s="99"/>
      <c r="U31" s="99"/>
      <c r="V31" s="99"/>
      <c r="W31" s="99"/>
      <c r="X31" s="99"/>
      <c r="Y31" s="99"/>
      <c r="Z31" s="99"/>
      <c r="AA31" s="99"/>
      <c r="AB31" s="99"/>
      <c r="AC31" s="99"/>
      <c r="AD31" s="99"/>
      <c r="AE31" s="99"/>
      <c r="AF31" s="99"/>
      <c r="AG31" s="99"/>
      <c r="AH31" s="99"/>
    </row>
    <row r="32" spans="5:34">
      <c r="E32" s="3" t="s">
        <v>600</v>
      </c>
      <c r="F32" s="3" t="s">
        <v>584</v>
      </c>
      <c r="G32" s="101"/>
      <c r="H32" s="101"/>
      <c r="I32" s="101"/>
      <c r="J32" s="101"/>
      <c r="K32" s="101"/>
      <c r="L32" s="101"/>
      <c r="M32" s="101"/>
      <c r="N32" s="101"/>
      <c r="O32" s="100"/>
      <c r="P32" s="99"/>
      <c r="Q32" s="99"/>
      <c r="R32" s="99"/>
      <c r="S32" s="99"/>
      <c r="T32" s="99"/>
      <c r="U32" s="99"/>
      <c r="V32" s="99"/>
      <c r="W32" s="99"/>
      <c r="X32" s="99"/>
      <c r="Y32" s="99"/>
      <c r="Z32" s="99"/>
      <c r="AA32" s="99"/>
      <c r="AB32" s="99"/>
      <c r="AC32" s="99"/>
      <c r="AD32" s="99"/>
      <c r="AE32" s="99"/>
      <c r="AF32" s="99"/>
      <c r="AG32" s="99"/>
      <c r="AH32" s="99"/>
    </row>
    <row r="33" spans="5:34">
      <c r="E33" s="3" t="s">
        <v>601</v>
      </c>
      <c r="F33" s="3" t="s">
        <v>584</v>
      </c>
      <c r="G33" s="101"/>
      <c r="H33" s="101"/>
      <c r="I33" s="101"/>
      <c r="J33" s="101"/>
      <c r="K33" s="101"/>
      <c r="L33" s="101"/>
      <c r="M33" s="101"/>
      <c r="N33" s="101"/>
      <c r="O33" s="100"/>
      <c r="P33" s="99"/>
      <c r="Q33" s="99"/>
      <c r="R33" s="99"/>
      <c r="S33" s="99"/>
      <c r="T33" s="99"/>
      <c r="U33" s="99"/>
      <c r="V33" s="99"/>
      <c r="W33" s="99"/>
      <c r="X33" s="99"/>
      <c r="Y33" s="99"/>
      <c r="Z33" s="99"/>
      <c r="AA33" s="99"/>
      <c r="AB33" s="99"/>
      <c r="AC33" s="99"/>
      <c r="AD33" s="99"/>
      <c r="AE33" s="99"/>
      <c r="AF33" s="99"/>
      <c r="AG33" s="99"/>
      <c r="AH33" s="99"/>
    </row>
    <row r="34" spans="5:34">
      <c r="E34" s="3" t="s">
        <v>602</v>
      </c>
      <c r="F34" s="3" t="s">
        <v>584</v>
      </c>
      <c r="G34" s="101"/>
      <c r="H34" s="101"/>
      <c r="I34" s="101"/>
      <c r="J34" s="101"/>
      <c r="K34" s="101"/>
      <c r="L34" s="101"/>
      <c r="M34" s="101"/>
      <c r="N34" s="101"/>
      <c r="O34" s="100"/>
      <c r="P34" s="99"/>
      <c r="Q34" s="99"/>
      <c r="R34" s="99"/>
      <c r="S34" s="99"/>
      <c r="T34" s="99"/>
      <c r="U34" s="99"/>
      <c r="V34" s="99"/>
      <c r="W34" s="99"/>
      <c r="X34" s="99"/>
      <c r="Y34" s="99"/>
      <c r="Z34" s="99"/>
      <c r="AA34" s="99"/>
      <c r="AB34" s="99"/>
      <c r="AC34" s="99"/>
      <c r="AD34" s="99"/>
      <c r="AE34" s="99"/>
      <c r="AF34" s="99"/>
      <c r="AG34" s="99"/>
      <c r="AH34" s="99"/>
    </row>
    <row r="35" spans="5:34">
      <c r="E35" s="3" t="s">
        <v>603</v>
      </c>
      <c r="F35" s="3" t="s">
        <v>584</v>
      </c>
      <c r="G35" s="101"/>
      <c r="H35" s="101"/>
      <c r="I35" s="101"/>
      <c r="J35" s="101"/>
      <c r="K35" s="101"/>
      <c r="L35" s="101"/>
      <c r="M35" s="101"/>
      <c r="N35" s="101"/>
      <c r="O35" s="100"/>
      <c r="P35" s="99"/>
      <c r="Q35" s="99"/>
      <c r="R35" s="99"/>
      <c r="S35" s="99"/>
      <c r="T35" s="99"/>
      <c r="U35" s="99"/>
      <c r="V35" s="99"/>
      <c r="W35" s="99"/>
      <c r="X35" s="99"/>
      <c r="Y35" s="99"/>
      <c r="Z35" s="99"/>
      <c r="AA35" s="99"/>
      <c r="AB35" s="99"/>
      <c r="AC35" s="99"/>
      <c r="AD35" s="99"/>
      <c r="AE35" s="99"/>
      <c r="AF35" s="99"/>
      <c r="AG35" s="99"/>
      <c r="AH35" s="99"/>
    </row>
    <row r="36" spans="5:34">
      <c r="E36" s="3" t="s">
        <v>604</v>
      </c>
      <c r="F36" s="3" t="s">
        <v>584</v>
      </c>
      <c r="G36" s="101"/>
      <c r="H36" s="101"/>
      <c r="I36" s="101"/>
      <c r="J36" s="101"/>
      <c r="K36" s="101"/>
      <c r="L36" s="101"/>
      <c r="M36" s="101"/>
      <c r="N36" s="101"/>
      <c r="O36" s="100"/>
      <c r="P36" s="99"/>
      <c r="Q36" s="99"/>
      <c r="R36" s="99"/>
      <c r="S36" s="99"/>
      <c r="T36" s="99"/>
      <c r="U36" s="99"/>
      <c r="V36" s="99"/>
      <c r="W36" s="99"/>
      <c r="X36" s="99"/>
      <c r="Y36" s="99"/>
      <c r="Z36" s="99"/>
      <c r="AA36" s="99"/>
      <c r="AB36" s="99"/>
      <c r="AC36" s="99"/>
      <c r="AD36" s="99"/>
      <c r="AE36" s="99"/>
      <c r="AF36" s="99"/>
      <c r="AG36" s="99"/>
      <c r="AH36" s="99"/>
    </row>
    <row r="37" spans="5:34">
      <c r="E37" s="3" t="s">
        <v>605</v>
      </c>
      <c r="F37" s="3" t="s">
        <v>584</v>
      </c>
      <c r="G37" s="101"/>
      <c r="H37" s="101"/>
      <c r="I37" s="101"/>
      <c r="J37" s="101"/>
      <c r="K37" s="101"/>
      <c r="L37" s="101"/>
      <c r="M37" s="101"/>
      <c r="N37" s="101"/>
      <c r="O37" s="100"/>
      <c r="P37" s="99"/>
      <c r="Q37" s="99"/>
      <c r="R37" s="99"/>
      <c r="S37" s="99"/>
      <c r="T37" s="99"/>
      <c r="U37" s="99"/>
      <c r="V37" s="99"/>
      <c r="W37" s="99"/>
      <c r="X37" s="99"/>
      <c r="Y37" s="99"/>
      <c r="Z37" s="99"/>
      <c r="AA37" s="99"/>
      <c r="AB37" s="99"/>
      <c r="AC37" s="99"/>
      <c r="AD37" s="99"/>
      <c r="AE37" s="99"/>
      <c r="AF37" s="99"/>
      <c r="AG37" s="99"/>
      <c r="AH37" s="99"/>
    </row>
    <row r="38" spans="5:34">
      <c r="E38" s="3" t="s">
        <v>606</v>
      </c>
      <c r="F38" s="3" t="s">
        <v>584</v>
      </c>
      <c r="G38" s="101"/>
      <c r="H38" s="101"/>
      <c r="I38" s="101"/>
      <c r="J38" s="101"/>
      <c r="K38" s="101"/>
      <c r="L38" s="101"/>
      <c r="M38" s="101"/>
      <c r="N38" s="101"/>
      <c r="O38" s="100"/>
      <c r="P38" s="99"/>
      <c r="Q38" s="99"/>
      <c r="R38" s="99"/>
      <c r="S38" s="99"/>
      <c r="T38" s="99"/>
      <c r="U38" s="99"/>
      <c r="V38" s="99"/>
      <c r="W38" s="99"/>
      <c r="X38" s="99"/>
      <c r="Y38" s="99"/>
      <c r="Z38" s="99"/>
      <c r="AA38" s="99"/>
      <c r="AB38" s="99"/>
      <c r="AC38" s="99"/>
      <c r="AD38" s="99"/>
      <c r="AE38" s="99"/>
      <c r="AF38" s="99"/>
      <c r="AG38" s="99"/>
      <c r="AH38" s="99"/>
    </row>
    <row r="39" spans="5:34">
      <c r="E39" s="3" t="s">
        <v>607</v>
      </c>
      <c r="F39" s="3" t="s">
        <v>584</v>
      </c>
      <c r="G39" s="101"/>
      <c r="H39" s="101"/>
      <c r="I39" s="101"/>
      <c r="J39" s="101"/>
      <c r="K39" s="101"/>
      <c r="L39" s="101"/>
      <c r="M39" s="101"/>
      <c r="N39" s="101"/>
      <c r="O39" s="100"/>
      <c r="P39" s="99"/>
      <c r="Q39" s="99"/>
      <c r="R39" s="99"/>
      <c r="S39" s="99"/>
      <c r="T39" s="99"/>
      <c r="U39" s="99"/>
      <c r="V39" s="99"/>
      <c r="W39" s="99"/>
      <c r="X39" s="99"/>
      <c r="Y39" s="99"/>
      <c r="Z39" s="99"/>
      <c r="AA39" s="99"/>
      <c r="AB39" s="99"/>
      <c r="AC39" s="99"/>
      <c r="AD39" s="99"/>
      <c r="AE39" s="99"/>
      <c r="AF39" s="99"/>
      <c r="AG39" s="99"/>
      <c r="AH39" s="99"/>
    </row>
    <row r="40" spans="5:34">
      <c r="E40" s="3" t="s">
        <v>608</v>
      </c>
      <c r="F40" s="3" t="s">
        <v>584</v>
      </c>
      <c r="G40" s="101"/>
      <c r="H40" s="101"/>
      <c r="I40" s="101"/>
      <c r="J40" s="101"/>
      <c r="K40" s="101"/>
      <c r="L40" s="101"/>
      <c r="M40" s="101"/>
      <c r="N40" s="101"/>
      <c r="O40" s="100"/>
      <c r="P40" s="99"/>
      <c r="Q40" s="99"/>
      <c r="R40" s="99"/>
      <c r="S40" s="99"/>
      <c r="T40" s="99"/>
      <c r="U40" s="99"/>
      <c r="V40" s="99"/>
      <c r="W40" s="99"/>
      <c r="X40" s="99"/>
      <c r="Y40" s="99"/>
      <c r="Z40" s="99"/>
      <c r="AA40" s="99"/>
      <c r="AB40" s="99"/>
      <c r="AC40" s="99"/>
      <c r="AD40" s="99"/>
      <c r="AE40" s="99"/>
      <c r="AF40" s="99"/>
      <c r="AG40" s="99"/>
      <c r="AH40" s="99"/>
    </row>
    <row r="41" spans="5:34">
      <c r="E41" s="3" t="s">
        <v>609</v>
      </c>
      <c r="F41" s="3" t="s">
        <v>584</v>
      </c>
      <c r="G41" s="101"/>
      <c r="H41" s="101"/>
      <c r="I41" s="101"/>
      <c r="J41" s="101"/>
      <c r="K41" s="101"/>
      <c r="L41" s="101"/>
      <c r="M41" s="101"/>
      <c r="N41" s="101"/>
      <c r="O41" s="100"/>
      <c r="P41" s="99"/>
      <c r="Q41" s="99"/>
      <c r="R41" s="99"/>
      <c r="S41" s="99"/>
      <c r="T41" s="99"/>
      <c r="U41" s="99"/>
      <c r="V41" s="99"/>
      <c r="W41" s="99"/>
      <c r="X41" s="99"/>
      <c r="Y41" s="99"/>
      <c r="Z41" s="99"/>
      <c r="AA41" s="99"/>
      <c r="AB41" s="99"/>
      <c r="AC41" s="99"/>
      <c r="AD41" s="99"/>
      <c r="AE41" s="99"/>
      <c r="AF41" s="99"/>
      <c r="AG41" s="99"/>
      <c r="AH41" s="99"/>
    </row>
    <row r="42" spans="5:34">
      <c r="E42" s="3" t="s">
        <v>610</v>
      </c>
      <c r="F42" s="3" t="s">
        <v>584</v>
      </c>
      <c r="G42" s="101"/>
      <c r="H42" s="101"/>
      <c r="I42" s="101"/>
      <c r="J42" s="101"/>
      <c r="K42" s="101"/>
      <c r="L42" s="101"/>
      <c r="M42" s="101"/>
      <c r="N42" s="101"/>
      <c r="O42" s="100"/>
      <c r="P42" s="99"/>
      <c r="Q42" s="99"/>
      <c r="R42" s="99"/>
      <c r="S42" s="99"/>
      <c r="T42" s="99"/>
      <c r="U42" s="99"/>
      <c r="V42" s="99"/>
      <c r="W42" s="99"/>
      <c r="X42" s="99"/>
      <c r="Y42" s="99"/>
      <c r="Z42" s="99"/>
      <c r="AA42" s="99"/>
      <c r="AB42" s="99"/>
      <c r="AC42" s="99"/>
      <c r="AD42" s="99"/>
      <c r="AE42" s="99"/>
      <c r="AF42" s="99"/>
      <c r="AG42" s="99"/>
      <c r="AH42" s="99"/>
    </row>
    <row r="43" spans="5:34">
      <c r="E43" s="3" t="s">
        <v>611</v>
      </c>
      <c r="F43" s="3" t="s">
        <v>584</v>
      </c>
      <c r="G43" s="101"/>
      <c r="H43" s="101"/>
      <c r="I43" s="101"/>
      <c r="J43" s="101"/>
      <c r="K43" s="101"/>
      <c r="L43" s="101"/>
      <c r="M43" s="101"/>
      <c r="N43" s="101"/>
      <c r="O43" s="100"/>
      <c r="P43" s="99"/>
      <c r="Q43" s="99"/>
      <c r="R43" s="99"/>
      <c r="S43" s="99"/>
      <c r="T43" s="99"/>
      <c r="U43" s="99"/>
      <c r="V43" s="99"/>
      <c r="W43" s="99"/>
      <c r="X43" s="99"/>
      <c r="Y43" s="99"/>
      <c r="Z43" s="99"/>
      <c r="AA43" s="99"/>
      <c r="AB43" s="99"/>
      <c r="AC43" s="99"/>
      <c r="AD43" s="99"/>
      <c r="AE43" s="99"/>
      <c r="AF43" s="99"/>
      <c r="AG43" s="99"/>
      <c r="AH43" s="99"/>
    </row>
    <row r="44" spans="5:34">
      <c r="E44" s="3" t="s">
        <v>612</v>
      </c>
      <c r="F44" s="3" t="s">
        <v>584</v>
      </c>
      <c r="G44" s="101"/>
      <c r="H44" s="101"/>
      <c r="I44" s="101"/>
      <c r="J44" s="101"/>
      <c r="K44" s="101"/>
      <c r="L44" s="101"/>
      <c r="M44" s="101"/>
      <c r="N44" s="101"/>
      <c r="O44" s="100"/>
      <c r="P44" s="99"/>
      <c r="Q44" s="99"/>
      <c r="R44" s="99"/>
      <c r="S44" s="99"/>
      <c r="T44" s="99"/>
      <c r="U44" s="99"/>
      <c r="V44" s="99"/>
      <c r="W44" s="99"/>
      <c r="X44" s="99"/>
      <c r="Y44" s="99"/>
      <c r="Z44" s="99"/>
      <c r="AA44" s="99"/>
      <c r="AB44" s="99"/>
      <c r="AC44" s="99"/>
      <c r="AD44" s="99"/>
      <c r="AE44" s="99"/>
      <c r="AF44" s="99"/>
      <c r="AG44" s="99"/>
      <c r="AH44" s="99"/>
    </row>
    <row r="45" spans="5:34">
      <c r="E45" s="3" t="s">
        <v>613</v>
      </c>
      <c r="F45" s="3" t="s">
        <v>584</v>
      </c>
      <c r="G45" s="101"/>
      <c r="H45" s="101"/>
      <c r="I45" s="101"/>
      <c r="J45" s="101"/>
      <c r="K45" s="101"/>
      <c r="L45" s="101"/>
      <c r="M45" s="101"/>
      <c r="N45" s="101"/>
      <c r="O45" s="100"/>
      <c r="P45" s="99"/>
      <c r="Q45" s="99"/>
      <c r="R45" s="99"/>
      <c r="S45" s="99"/>
      <c r="T45" s="99"/>
      <c r="U45" s="99"/>
      <c r="V45" s="99"/>
      <c r="W45" s="99"/>
      <c r="X45" s="99"/>
      <c r="Y45" s="99"/>
      <c r="Z45" s="99"/>
      <c r="AA45" s="99"/>
      <c r="AB45" s="99"/>
      <c r="AC45" s="99"/>
      <c r="AD45" s="99"/>
      <c r="AE45" s="99"/>
      <c r="AF45" s="99"/>
      <c r="AG45" s="99"/>
      <c r="AH45" s="99"/>
    </row>
    <row r="46" spans="5:34">
      <c r="E46" s="3" t="s">
        <v>614</v>
      </c>
      <c r="F46" s="3" t="s">
        <v>584</v>
      </c>
      <c r="G46" s="101"/>
      <c r="H46" s="101"/>
      <c r="I46" s="101"/>
      <c r="J46" s="101"/>
      <c r="K46" s="101"/>
      <c r="L46" s="101"/>
      <c r="M46" s="101"/>
      <c r="N46" s="101"/>
      <c r="O46" s="100"/>
      <c r="P46" s="99"/>
      <c r="Q46" s="99"/>
      <c r="R46" s="99"/>
      <c r="S46" s="99"/>
      <c r="T46" s="99"/>
      <c r="U46" s="99"/>
      <c r="V46" s="99"/>
      <c r="W46" s="99"/>
      <c r="X46" s="99"/>
      <c r="Y46" s="99"/>
      <c r="Z46" s="99"/>
      <c r="AA46" s="99"/>
      <c r="AB46" s="99"/>
      <c r="AC46" s="99"/>
      <c r="AD46" s="99"/>
      <c r="AE46" s="99"/>
      <c r="AF46" s="99"/>
      <c r="AG46" s="99"/>
      <c r="AH46" s="99"/>
    </row>
    <row r="47" spans="5:34">
      <c r="E47" s="3" t="s">
        <v>615</v>
      </c>
      <c r="F47" s="3" t="s">
        <v>584</v>
      </c>
      <c r="G47" s="101"/>
      <c r="H47" s="101"/>
      <c r="I47" s="101"/>
      <c r="J47" s="101"/>
      <c r="K47" s="101"/>
      <c r="L47" s="101"/>
      <c r="M47" s="101"/>
      <c r="N47" s="101"/>
      <c r="O47" s="100"/>
      <c r="P47" s="99"/>
      <c r="Q47" s="99"/>
      <c r="R47" s="99"/>
      <c r="S47" s="99"/>
      <c r="T47" s="99"/>
      <c r="U47" s="99"/>
      <c r="V47" s="99"/>
      <c r="W47" s="99"/>
      <c r="X47" s="99"/>
      <c r="Y47" s="99"/>
      <c r="Z47" s="99"/>
      <c r="AA47" s="99"/>
      <c r="AB47" s="99"/>
      <c r="AC47" s="99"/>
      <c r="AD47" s="99"/>
      <c r="AE47" s="99"/>
      <c r="AF47" s="99"/>
      <c r="AG47" s="99"/>
      <c r="AH47" s="99"/>
    </row>
    <row r="48" spans="5:34">
      <c r="E48" s="3" t="s">
        <v>616</v>
      </c>
      <c r="F48" s="3" t="s">
        <v>584</v>
      </c>
      <c r="G48" s="101"/>
      <c r="H48" s="101"/>
      <c r="I48" s="101"/>
      <c r="J48" s="101"/>
      <c r="K48" s="101"/>
      <c r="L48" s="101"/>
      <c r="M48" s="101"/>
      <c r="N48" s="101"/>
      <c r="O48" s="100"/>
      <c r="P48" s="99"/>
      <c r="Q48" s="99"/>
      <c r="R48" s="99"/>
      <c r="S48" s="99"/>
      <c r="T48" s="99"/>
      <c r="U48" s="99"/>
      <c r="V48" s="99"/>
      <c r="W48" s="99"/>
      <c r="X48" s="99"/>
      <c r="Y48" s="99"/>
      <c r="Z48" s="99"/>
      <c r="AA48" s="99"/>
      <c r="AB48" s="99"/>
      <c r="AC48" s="99"/>
      <c r="AD48" s="99"/>
      <c r="AE48" s="99"/>
      <c r="AF48" s="99"/>
      <c r="AG48" s="99"/>
      <c r="AH48" s="99"/>
    </row>
    <row r="49" spans="3:34">
      <c r="E49" s="3" t="s">
        <v>617</v>
      </c>
      <c r="F49" s="3" t="s">
        <v>584</v>
      </c>
      <c r="G49" s="101"/>
      <c r="H49" s="101"/>
      <c r="I49" s="101"/>
      <c r="J49" s="101"/>
      <c r="K49" s="101"/>
      <c r="L49" s="101"/>
      <c r="M49" s="101"/>
      <c r="N49" s="101"/>
      <c r="O49" s="100"/>
      <c r="P49" s="99"/>
      <c r="Q49" s="99"/>
      <c r="R49" s="99"/>
      <c r="S49" s="99"/>
      <c r="T49" s="99"/>
      <c r="U49" s="99"/>
      <c r="V49" s="99"/>
      <c r="W49" s="99"/>
      <c r="X49" s="99"/>
      <c r="Y49" s="99"/>
      <c r="Z49" s="99"/>
      <c r="AA49" s="99"/>
      <c r="AB49" s="99"/>
      <c r="AC49" s="99"/>
      <c r="AD49" s="99"/>
      <c r="AE49" s="99"/>
      <c r="AF49" s="99"/>
      <c r="AG49" s="99"/>
      <c r="AH49" s="99"/>
    </row>
    <row r="50" spans="3:34">
      <c r="E50" s="3" t="s">
        <v>618</v>
      </c>
      <c r="F50" s="3" t="s">
        <v>584</v>
      </c>
      <c r="G50" s="101"/>
      <c r="H50" s="101"/>
      <c r="I50" s="101"/>
      <c r="J50" s="101"/>
      <c r="K50" s="101"/>
      <c r="L50" s="101"/>
      <c r="M50" s="101"/>
      <c r="N50" s="101"/>
      <c r="O50" s="100"/>
      <c r="P50" s="99"/>
      <c r="Q50" s="99"/>
      <c r="R50" s="99"/>
      <c r="S50" s="99"/>
      <c r="T50" s="99"/>
      <c r="U50" s="99"/>
      <c r="V50" s="99"/>
      <c r="W50" s="99"/>
      <c r="X50" s="99"/>
      <c r="Y50" s="99"/>
      <c r="Z50" s="99"/>
      <c r="AA50" s="99"/>
      <c r="AB50" s="99"/>
      <c r="AC50" s="99"/>
      <c r="AD50" s="99"/>
      <c r="AE50" s="99"/>
      <c r="AF50" s="99"/>
      <c r="AG50" s="99"/>
      <c r="AH50" s="99"/>
    </row>
    <row r="51" spans="3:34">
      <c r="E51" s="3" t="s">
        <v>619</v>
      </c>
      <c r="F51" s="3" t="s">
        <v>584</v>
      </c>
      <c r="G51" s="101"/>
      <c r="H51" s="101"/>
      <c r="I51" s="101"/>
      <c r="J51" s="101"/>
      <c r="K51" s="101"/>
      <c r="L51" s="101"/>
      <c r="M51" s="101"/>
      <c r="N51" s="101"/>
      <c r="O51" s="100"/>
      <c r="P51" s="99"/>
      <c r="Q51" s="99"/>
      <c r="R51" s="99"/>
      <c r="S51" s="99"/>
      <c r="T51" s="99"/>
      <c r="U51" s="99"/>
      <c r="V51" s="99"/>
      <c r="W51" s="99"/>
      <c r="X51" s="99"/>
      <c r="Y51" s="99"/>
      <c r="Z51" s="99"/>
      <c r="AA51" s="99"/>
      <c r="AB51" s="99"/>
      <c r="AC51" s="99"/>
      <c r="AD51" s="99"/>
      <c r="AE51" s="99"/>
      <c r="AF51" s="99"/>
      <c r="AG51" s="99"/>
      <c r="AH51" s="99"/>
    </row>
    <row r="52" spans="3:34">
      <c r="E52" s="3" t="s">
        <v>620</v>
      </c>
      <c r="F52" s="3" t="s">
        <v>584</v>
      </c>
      <c r="G52" s="101"/>
      <c r="H52" s="101"/>
      <c r="I52" s="101"/>
      <c r="J52" s="101"/>
      <c r="K52" s="101"/>
      <c r="L52" s="101"/>
      <c r="M52" s="101"/>
      <c r="N52" s="101"/>
      <c r="O52" s="100"/>
      <c r="P52" s="99"/>
      <c r="Q52" s="99"/>
      <c r="R52" s="99"/>
      <c r="S52" s="99"/>
      <c r="T52" s="99"/>
      <c r="U52" s="99"/>
      <c r="V52" s="99"/>
      <c r="W52" s="99"/>
      <c r="X52" s="99"/>
      <c r="Y52" s="99"/>
      <c r="Z52" s="99"/>
      <c r="AA52" s="99"/>
      <c r="AB52" s="99"/>
      <c r="AC52" s="99"/>
      <c r="AD52" s="99"/>
      <c r="AE52" s="99"/>
      <c r="AF52" s="99"/>
      <c r="AG52" s="99"/>
      <c r="AH52" s="99"/>
    </row>
    <row r="53" spans="3:34">
      <c r="E53" s="3" t="s">
        <v>621</v>
      </c>
      <c r="F53" s="3" t="s">
        <v>584</v>
      </c>
      <c r="G53" s="101"/>
      <c r="H53" s="101"/>
      <c r="I53" s="101"/>
      <c r="J53" s="101"/>
      <c r="K53" s="101"/>
      <c r="L53" s="101"/>
      <c r="M53" s="101"/>
      <c r="N53" s="101"/>
      <c r="O53" s="100"/>
      <c r="P53" s="99"/>
      <c r="Q53" s="99"/>
      <c r="R53" s="99"/>
      <c r="S53" s="99"/>
      <c r="T53" s="99"/>
      <c r="U53" s="99"/>
      <c r="V53" s="99"/>
      <c r="W53" s="99"/>
      <c r="X53" s="99"/>
      <c r="Y53" s="99"/>
      <c r="Z53" s="99"/>
      <c r="AA53" s="99"/>
      <c r="AB53" s="99"/>
      <c r="AC53" s="99"/>
      <c r="AD53" s="99"/>
      <c r="AE53" s="99"/>
      <c r="AF53" s="99"/>
      <c r="AG53" s="99"/>
      <c r="AH53" s="99"/>
    </row>
    <row r="54" spans="3:34">
      <c r="E54" s="3" t="s">
        <v>622</v>
      </c>
      <c r="F54" s="3" t="s">
        <v>584</v>
      </c>
      <c r="G54" s="101"/>
      <c r="H54" s="101"/>
      <c r="I54" s="101"/>
      <c r="J54" s="101"/>
      <c r="K54" s="101"/>
      <c r="L54" s="101"/>
      <c r="M54" s="101"/>
      <c r="N54" s="101"/>
      <c r="O54" s="100"/>
      <c r="P54" s="99"/>
      <c r="Q54" s="99"/>
      <c r="R54" s="99"/>
      <c r="S54" s="99"/>
      <c r="T54" s="99"/>
      <c r="U54" s="99"/>
      <c r="V54" s="99"/>
      <c r="W54" s="99"/>
      <c r="X54" s="99"/>
      <c r="Y54" s="99"/>
      <c r="Z54" s="99"/>
      <c r="AA54" s="99"/>
      <c r="AB54" s="99"/>
      <c r="AC54" s="99"/>
      <c r="AD54" s="99"/>
      <c r="AE54" s="99"/>
      <c r="AF54" s="99"/>
      <c r="AG54" s="99"/>
      <c r="AH54" s="99"/>
    </row>
    <row r="55" spans="3:34">
      <c r="E55" s="3" t="s">
        <v>623</v>
      </c>
      <c r="F55" s="3" t="s">
        <v>584</v>
      </c>
      <c r="G55" s="101"/>
      <c r="H55" s="101"/>
      <c r="I55" s="101"/>
      <c r="J55" s="101"/>
      <c r="K55" s="101"/>
      <c r="L55" s="101"/>
      <c r="M55" s="101"/>
      <c r="N55" s="101"/>
      <c r="O55" s="100"/>
      <c r="P55" s="99"/>
      <c r="Q55" s="99"/>
      <c r="R55" s="99"/>
      <c r="S55" s="99"/>
      <c r="T55" s="99"/>
      <c r="U55" s="99"/>
      <c r="V55" s="99"/>
      <c r="W55" s="99"/>
      <c r="X55" s="99"/>
      <c r="Y55" s="99"/>
      <c r="Z55" s="99"/>
      <c r="AA55" s="99"/>
      <c r="AB55" s="99"/>
      <c r="AC55" s="99"/>
      <c r="AD55" s="99"/>
      <c r="AE55" s="99"/>
      <c r="AF55" s="99"/>
      <c r="AG55" s="99"/>
      <c r="AH55" s="99"/>
    </row>
    <row r="56" spans="3:34">
      <c r="E56" s="3" t="s">
        <v>624</v>
      </c>
      <c r="F56" s="3" t="s">
        <v>584</v>
      </c>
      <c r="G56" s="101"/>
      <c r="H56" s="101"/>
      <c r="I56" s="101"/>
      <c r="J56" s="101"/>
      <c r="K56" s="101"/>
      <c r="L56" s="101"/>
      <c r="M56" s="101"/>
      <c r="N56" s="101"/>
      <c r="O56" s="100"/>
      <c r="P56" s="99"/>
      <c r="Q56" s="99"/>
      <c r="R56" s="99"/>
      <c r="S56" s="99"/>
      <c r="T56" s="99"/>
      <c r="U56" s="99"/>
      <c r="V56" s="99"/>
      <c r="W56" s="99"/>
      <c r="X56" s="99"/>
      <c r="Y56" s="99"/>
      <c r="Z56" s="99"/>
      <c r="AA56" s="99"/>
      <c r="AB56" s="99"/>
      <c r="AC56" s="99"/>
      <c r="AD56" s="99"/>
      <c r="AE56" s="99"/>
      <c r="AF56" s="99"/>
      <c r="AG56" s="99"/>
      <c r="AH56" s="99"/>
    </row>
    <row r="57" spans="3:34">
      <c r="E57" s="3" t="s">
        <v>625</v>
      </c>
      <c r="F57" s="3" t="s">
        <v>584</v>
      </c>
      <c r="G57" s="101"/>
      <c r="H57" s="101"/>
      <c r="I57" s="101"/>
      <c r="J57" s="101"/>
      <c r="K57" s="101"/>
      <c r="L57" s="101"/>
      <c r="M57" s="101"/>
      <c r="N57" s="101"/>
      <c r="O57" s="100"/>
      <c r="P57" s="99"/>
      <c r="Q57" s="99"/>
      <c r="R57" s="99"/>
      <c r="S57" s="99"/>
      <c r="T57" s="99"/>
      <c r="U57" s="99"/>
      <c r="V57" s="99"/>
      <c r="W57" s="99"/>
      <c r="X57" s="99"/>
      <c r="Y57" s="99"/>
      <c r="Z57" s="99"/>
      <c r="AA57" s="99"/>
      <c r="AB57" s="99"/>
      <c r="AC57" s="99"/>
      <c r="AD57" s="99"/>
      <c r="AE57" s="99"/>
      <c r="AF57" s="99"/>
      <c r="AG57" s="99"/>
      <c r="AH57" s="99"/>
    </row>
    <row r="58" spans="3:34">
      <c r="E58" s="3" t="s">
        <v>626</v>
      </c>
      <c r="F58" s="3" t="s">
        <v>584</v>
      </c>
      <c r="G58" s="101"/>
      <c r="H58" s="101"/>
      <c r="I58" s="101"/>
      <c r="J58" s="101"/>
      <c r="K58" s="101"/>
      <c r="L58" s="101"/>
      <c r="M58" s="101"/>
      <c r="N58" s="101"/>
      <c r="O58" s="100"/>
      <c r="P58" s="99"/>
      <c r="Q58" s="99"/>
      <c r="R58" s="99"/>
      <c r="S58" s="99"/>
      <c r="T58" s="99"/>
      <c r="U58" s="99"/>
      <c r="V58" s="99"/>
      <c r="W58" s="99"/>
      <c r="X58" s="99"/>
      <c r="Y58" s="99"/>
      <c r="Z58" s="99"/>
      <c r="AA58" s="99"/>
      <c r="AB58" s="99"/>
      <c r="AC58" s="99"/>
      <c r="AD58" s="99"/>
      <c r="AE58" s="99"/>
      <c r="AF58" s="99"/>
      <c r="AG58" s="99"/>
      <c r="AH58" s="99"/>
    </row>
    <row r="59" spans="3:34">
      <c r="E59" s="3" t="s">
        <v>627</v>
      </c>
      <c r="F59" s="3" t="s">
        <v>584</v>
      </c>
      <c r="G59" s="101"/>
      <c r="H59" s="101"/>
      <c r="I59" s="101"/>
      <c r="J59" s="101"/>
      <c r="K59" s="101"/>
      <c r="L59" s="101"/>
      <c r="M59" s="101"/>
      <c r="N59" s="101"/>
      <c r="O59" s="100"/>
      <c r="P59" s="99"/>
      <c r="Q59" s="99"/>
      <c r="R59" s="99"/>
      <c r="S59" s="99"/>
      <c r="T59" s="99"/>
      <c r="U59" s="99"/>
      <c r="V59" s="99"/>
      <c r="W59" s="99"/>
      <c r="X59" s="99"/>
      <c r="Y59" s="99"/>
      <c r="Z59" s="99"/>
      <c r="AA59" s="99"/>
      <c r="AB59" s="99"/>
      <c r="AC59" s="99"/>
      <c r="AD59" s="99"/>
      <c r="AE59" s="99"/>
      <c r="AF59" s="99"/>
      <c r="AG59" s="99"/>
      <c r="AH59" s="99"/>
    </row>
    <row r="60" spans="3:34">
      <c r="C60" s="3" t="s">
        <v>86</v>
      </c>
      <c r="D60" s="3" t="s">
        <v>94</v>
      </c>
      <c r="E60" s="3" t="s">
        <v>95</v>
      </c>
      <c r="F60" s="3" t="s">
        <v>628</v>
      </c>
      <c r="G60" s="101">
        <v>0.48275862068965519</v>
      </c>
      <c r="H60" s="101">
        <v>0.56716417910447758</v>
      </c>
      <c r="I60" s="101">
        <v>0.56666666666666665</v>
      </c>
      <c r="J60" s="101">
        <v>0.56578947368421051</v>
      </c>
      <c r="K60" s="101">
        <v>0.56060606060606055</v>
      </c>
      <c r="L60" s="101">
        <v>0.56521739130434778</v>
      </c>
      <c r="M60" s="101">
        <v>0.50847457627118642</v>
      </c>
      <c r="N60" s="101">
        <v>0.49382716049382713</v>
      </c>
      <c r="O60" s="100">
        <v>0.49</v>
      </c>
      <c r="P60" s="99"/>
      <c r="Q60" s="99"/>
      <c r="R60" s="99"/>
      <c r="S60" s="99"/>
      <c r="T60" s="99"/>
      <c r="U60" s="99"/>
      <c r="V60" s="99"/>
      <c r="W60" s="99"/>
      <c r="X60" s="99"/>
      <c r="Y60" s="99"/>
      <c r="Z60" s="99"/>
      <c r="AA60" s="99"/>
      <c r="AB60" s="99"/>
      <c r="AC60" s="99"/>
      <c r="AD60" s="99"/>
      <c r="AE60" s="99"/>
      <c r="AF60" s="99"/>
      <c r="AG60" s="99"/>
      <c r="AH60" s="99"/>
    </row>
    <row r="61" spans="3:34">
      <c r="C61" s="3" t="s">
        <v>86</v>
      </c>
      <c r="D61" s="3" t="s">
        <v>96</v>
      </c>
      <c r="E61" s="3" t="s">
        <v>97</v>
      </c>
      <c r="F61" s="3" t="s">
        <v>628</v>
      </c>
      <c r="G61" s="101">
        <v>0.32</v>
      </c>
      <c r="H61" s="101">
        <v>0.52631578947368418</v>
      </c>
      <c r="I61" s="101">
        <v>0.62222222222222223</v>
      </c>
      <c r="J61" s="101">
        <v>0.72340425531914898</v>
      </c>
      <c r="K61" s="101">
        <v>0.6333333333333333</v>
      </c>
      <c r="L61" s="101">
        <v>0.60655737704918034</v>
      </c>
      <c r="M61" s="101">
        <v>0.58823529411764708</v>
      </c>
      <c r="N61" s="101">
        <v>0.54285714285714282</v>
      </c>
      <c r="O61" s="100">
        <v>0.55299999999999994</v>
      </c>
      <c r="P61" s="99"/>
      <c r="Q61" s="99"/>
      <c r="R61" s="99"/>
      <c r="S61" s="99"/>
      <c r="T61" s="99"/>
      <c r="U61" s="99"/>
      <c r="V61" s="99"/>
      <c r="W61" s="99"/>
      <c r="X61" s="99"/>
      <c r="Y61" s="99"/>
      <c r="Z61" s="99"/>
      <c r="AA61" s="99"/>
      <c r="AB61" s="99"/>
      <c r="AC61" s="99"/>
      <c r="AD61" s="99"/>
      <c r="AE61" s="99"/>
      <c r="AF61" s="99"/>
      <c r="AG61" s="99"/>
      <c r="AH61" s="99"/>
    </row>
    <row r="62" spans="3:34">
      <c r="C62" s="3" t="s">
        <v>86</v>
      </c>
      <c r="D62" s="3" t="s">
        <v>98</v>
      </c>
      <c r="E62" s="3" t="s">
        <v>99</v>
      </c>
      <c r="F62" s="3" t="s">
        <v>628</v>
      </c>
      <c r="G62" s="101">
        <v>0.31428571428571428</v>
      </c>
      <c r="H62" s="101">
        <v>0.5</v>
      </c>
      <c r="I62" s="101">
        <v>0.46341463414634149</v>
      </c>
      <c r="J62" s="101">
        <v>0.63414634146341464</v>
      </c>
      <c r="K62" s="101">
        <v>0.59523809523809523</v>
      </c>
      <c r="L62" s="101">
        <v>0.53658536585365857</v>
      </c>
      <c r="M62" s="101">
        <v>0.48484848484848486</v>
      </c>
      <c r="N62" s="101">
        <v>0.44444444444444442</v>
      </c>
      <c r="O62" s="100">
        <v>0.47299999999999998</v>
      </c>
      <c r="P62" s="99"/>
      <c r="Q62" s="99"/>
      <c r="R62" s="99"/>
      <c r="S62" s="99"/>
      <c r="T62" s="99"/>
      <c r="U62" s="99"/>
      <c r="V62" s="99"/>
      <c r="W62" s="99"/>
      <c r="X62" s="99"/>
      <c r="Y62" s="99"/>
      <c r="Z62" s="99"/>
      <c r="AA62" s="99"/>
      <c r="AB62" s="99"/>
      <c r="AC62" s="99"/>
      <c r="AD62" s="99"/>
      <c r="AE62" s="99"/>
      <c r="AF62" s="99"/>
      <c r="AG62" s="99"/>
      <c r="AH62" s="99"/>
    </row>
    <row r="63" spans="3:34">
      <c r="C63" s="3" t="s">
        <v>86</v>
      </c>
      <c r="D63" s="3" t="s">
        <v>100</v>
      </c>
      <c r="E63" s="3" t="s">
        <v>101</v>
      </c>
      <c r="F63" s="3" t="s">
        <v>628</v>
      </c>
      <c r="G63" s="101">
        <v>0.50704225352112675</v>
      </c>
      <c r="H63" s="101">
        <v>0.47674418604651164</v>
      </c>
      <c r="I63" s="101">
        <v>0.44230769230769229</v>
      </c>
      <c r="J63" s="101">
        <v>0.40833333333333333</v>
      </c>
      <c r="K63" s="101">
        <v>0.43157894736842106</v>
      </c>
      <c r="L63" s="101">
        <v>0.46969696969696972</v>
      </c>
      <c r="M63" s="101">
        <v>0.44067796610169491</v>
      </c>
      <c r="N63" s="101">
        <v>0.59398496240601506</v>
      </c>
      <c r="O63" s="100">
        <v>0.55700000000000005</v>
      </c>
      <c r="P63" s="99"/>
      <c r="Q63" s="99"/>
      <c r="R63" s="99"/>
      <c r="S63" s="99"/>
      <c r="T63" s="99"/>
      <c r="U63" s="99"/>
      <c r="V63" s="99"/>
      <c r="W63" s="99"/>
      <c r="X63" s="99"/>
      <c r="Y63" s="99"/>
      <c r="Z63" s="99"/>
      <c r="AA63" s="99"/>
      <c r="AB63" s="99"/>
      <c r="AC63" s="99"/>
      <c r="AD63" s="99"/>
      <c r="AE63" s="99"/>
      <c r="AF63" s="99"/>
      <c r="AG63" s="99"/>
      <c r="AH63" s="99"/>
    </row>
    <row r="64" spans="3:34">
      <c r="C64" s="3" t="s">
        <v>86</v>
      </c>
      <c r="D64" s="3" t="s">
        <v>102</v>
      </c>
      <c r="E64" s="3" t="s">
        <v>103</v>
      </c>
      <c r="F64" s="3" t="s">
        <v>628</v>
      </c>
      <c r="G64" s="101">
        <v>0.4247787610619469</v>
      </c>
      <c r="H64" s="101">
        <v>0.49612403100775193</v>
      </c>
      <c r="I64" s="101">
        <v>0.5</v>
      </c>
      <c r="J64" s="101">
        <v>0.53719008264462809</v>
      </c>
      <c r="K64" s="101">
        <v>0.52380952380952384</v>
      </c>
      <c r="L64" s="101">
        <v>0.4375</v>
      </c>
      <c r="M64" s="101">
        <v>0.40944881889763779</v>
      </c>
      <c r="N64" s="101">
        <v>0.4420289855072464</v>
      </c>
      <c r="O64" s="100">
        <v>0.45899999999999996</v>
      </c>
      <c r="P64" s="99"/>
      <c r="Q64" s="99"/>
      <c r="R64" s="99"/>
      <c r="S64" s="99"/>
      <c r="T64" s="99"/>
      <c r="U64" s="99"/>
      <c r="V64" s="99"/>
      <c r="W64" s="99"/>
      <c r="X64" s="99"/>
      <c r="Y64" s="99"/>
      <c r="Z64" s="99"/>
      <c r="AA64" s="99"/>
      <c r="AB64" s="99"/>
      <c r="AC64" s="99"/>
      <c r="AD64" s="99"/>
      <c r="AE64" s="99"/>
      <c r="AF64" s="99"/>
      <c r="AG64" s="99"/>
      <c r="AH64" s="99"/>
    </row>
    <row r="65" spans="3:34">
      <c r="C65" s="3" t="s">
        <v>86</v>
      </c>
      <c r="D65" s="3" t="s">
        <v>104</v>
      </c>
      <c r="E65" s="3" t="s">
        <v>105</v>
      </c>
      <c r="F65" s="3" t="s">
        <v>628</v>
      </c>
      <c r="G65" s="101">
        <v>0.48322147651006714</v>
      </c>
      <c r="H65" s="101">
        <v>0.45512820512820512</v>
      </c>
      <c r="I65" s="101">
        <v>0.42</v>
      </c>
      <c r="J65" s="101">
        <v>0.43137254901960786</v>
      </c>
      <c r="K65" s="101">
        <v>0.43125000000000002</v>
      </c>
      <c r="L65" s="101">
        <v>0.42028985507246375</v>
      </c>
      <c r="M65" s="101">
        <v>0.38961038961038963</v>
      </c>
      <c r="N65" s="101">
        <v>0.42666666666666669</v>
      </c>
      <c r="O65" s="100">
        <v>0.45899999999999996</v>
      </c>
      <c r="P65" s="99"/>
      <c r="Q65" s="99"/>
      <c r="R65" s="99"/>
      <c r="S65" s="99"/>
      <c r="T65" s="99"/>
      <c r="U65" s="99"/>
      <c r="V65" s="99"/>
      <c r="W65" s="99"/>
      <c r="X65" s="99"/>
      <c r="Y65" s="99"/>
      <c r="Z65" s="99"/>
      <c r="AA65" s="99"/>
      <c r="AB65" s="99"/>
      <c r="AC65" s="99"/>
      <c r="AD65" s="99"/>
      <c r="AE65" s="99"/>
      <c r="AF65" s="99"/>
      <c r="AG65" s="99"/>
      <c r="AH65" s="99"/>
    </row>
    <row r="66" spans="3:34">
      <c r="C66" s="3" t="s">
        <v>86</v>
      </c>
      <c r="D66" s="3" t="s">
        <v>106</v>
      </c>
      <c r="E66" s="3" t="s">
        <v>107</v>
      </c>
      <c r="F66" s="3" t="s">
        <v>628</v>
      </c>
      <c r="G66" s="101">
        <v>0.54166666666666663</v>
      </c>
      <c r="H66" s="101">
        <v>0.4838709677419355</v>
      </c>
      <c r="I66" s="101">
        <v>0.45454545454545453</v>
      </c>
      <c r="J66" s="101">
        <v>0.41025641025641024</v>
      </c>
      <c r="K66" s="101">
        <v>0.43333333333333335</v>
      </c>
      <c r="L66" s="101">
        <v>0.40909090909090912</v>
      </c>
      <c r="M66" s="101">
        <v>0.40540540540540543</v>
      </c>
      <c r="N66" s="101">
        <v>0.44680851063829785</v>
      </c>
      <c r="O66" s="100">
        <v>0.51800000000000002</v>
      </c>
      <c r="P66" s="99"/>
      <c r="Q66" s="99"/>
      <c r="R66" s="99"/>
      <c r="S66" s="99"/>
      <c r="T66" s="99"/>
      <c r="U66" s="99"/>
      <c r="V66" s="99"/>
      <c r="W66" s="99"/>
      <c r="X66" s="99"/>
      <c r="Y66" s="99"/>
      <c r="Z66" s="99"/>
      <c r="AA66" s="99"/>
      <c r="AB66" s="99"/>
      <c r="AC66" s="99"/>
      <c r="AD66" s="99"/>
      <c r="AE66" s="99"/>
      <c r="AF66" s="99"/>
      <c r="AG66" s="99"/>
      <c r="AH66" s="99"/>
    </row>
    <row r="67" spans="3:34">
      <c r="C67" s="3" t="s">
        <v>86</v>
      </c>
      <c r="D67" s="3" t="s">
        <v>108</v>
      </c>
      <c r="E67" s="3" t="s">
        <v>109</v>
      </c>
      <c r="F67" s="3" t="s">
        <v>628</v>
      </c>
      <c r="G67" s="101">
        <v>0.48717948717948717</v>
      </c>
      <c r="H67" s="101">
        <v>0.43835616438356162</v>
      </c>
      <c r="I67" s="101">
        <v>0.45945945945945948</v>
      </c>
      <c r="J67" s="101">
        <v>0.49532710280373832</v>
      </c>
      <c r="K67" s="101">
        <v>0.43678160919540232</v>
      </c>
      <c r="L67" s="101">
        <v>0.43</v>
      </c>
      <c r="M67" s="101">
        <v>0.45098039215686275</v>
      </c>
      <c r="N67" s="101">
        <v>0.44827586206896552</v>
      </c>
      <c r="O67" s="100">
        <v>0.46200000000000002</v>
      </c>
      <c r="P67" s="99"/>
      <c r="Q67" s="99"/>
      <c r="R67" s="99"/>
      <c r="S67" s="99"/>
      <c r="T67" s="99"/>
      <c r="U67" s="99"/>
      <c r="V67" s="99"/>
      <c r="W67" s="99"/>
      <c r="X67" s="99"/>
      <c r="Y67" s="99"/>
      <c r="Z67" s="99"/>
      <c r="AA67" s="99"/>
      <c r="AB67" s="99"/>
      <c r="AC67" s="99"/>
      <c r="AD67" s="99"/>
      <c r="AE67" s="99"/>
      <c r="AF67" s="99"/>
      <c r="AG67" s="99"/>
      <c r="AH67" s="99"/>
    </row>
    <row r="68" spans="3:34">
      <c r="C68" s="3" t="s">
        <v>86</v>
      </c>
      <c r="D68" s="3" t="s">
        <v>110</v>
      </c>
      <c r="E68" s="3" t="s">
        <v>111</v>
      </c>
      <c r="F68" s="3" t="s">
        <v>628</v>
      </c>
      <c r="G68" s="101">
        <v>0.45355191256830601</v>
      </c>
      <c r="H68" s="101">
        <v>0.50609756097560976</v>
      </c>
      <c r="I68" s="101">
        <v>0.48529411764705882</v>
      </c>
      <c r="J68" s="101">
        <v>0.47029702970297027</v>
      </c>
      <c r="K68" s="101">
        <v>0.4955357142857143</v>
      </c>
      <c r="L68" s="101">
        <v>0.50813008130081305</v>
      </c>
      <c r="M68" s="101">
        <v>0.48249027237354086</v>
      </c>
      <c r="N68" s="101">
        <v>0.52400000000000002</v>
      </c>
      <c r="O68" s="100">
        <v>0.501</v>
      </c>
      <c r="P68" s="99"/>
      <c r="Q68" s="99"/>
      <c r="R68" s="99"/>
      <c r="S68" s="99"/>
      <c r="T68" s="99"/>
      <c r="U68" s="99"/>
      <c r="V68" s="99"/>
      <c r="W68" s="99"/>
      <c r="X68" s="99"/>
      <c r="Y68" s="99"/>
      <c r="Z68" s="99"/>
      <c r="AA68" s="99"/>
      <c r="AB68" s="99"/>
      <c r="AC68" s="99"/>
      <c r="AD68" s="99"/>
      <c r="AE68" s="99"/>
      <c r="AF68" s="99"/>
      <c r="AG68" s="99"/>
      <c r="AH68" s="99"/>
    </row>
    <row r="69" spans="3:34">
      <c r="C69" s="3" t="s">
        <v>86</v>
      </c>
      <c r="D69" s="3" t="s">
        <v>112</v>
      </c>
      <c r="E69" s="3" t="s">
        <v>113</v>
      </c>
      <c r="F69" s="3" t="s">
        <v>628</v>
      </c>
      <c r="G69" s="101">
        <v>0.52083333333333337</v>
      </c>
      <c r="H69" s="101">
        <v>0.54545454545454541</v>
      </c>
      <c r="I69" s="101">
        <v>0.51</v>
      </c>
      <c r="J69" s="101">
        <v>0.51086956521739135</v>
      </c>
      <c r="K69" s="101">
        <v>0.45833333333333331</v>
      </c>
      <c r="L69" s="101">
        <v>0.50485436893203883</v>
      </c>
      <c r="M69" s="101">
        <v>0.49549549549549549</v>
      </c>
      <c r="N69" s="101">
        <v>0.53658536585365857</v>
      </c>
      <c r="O69" s="100">
        <v>0.52900000000000003</v>
      </c>
      <c r="P69" s="99"/>
      <c r="Q69" s="99"/>
      <c r="R69" s="99"/>
      <c r="S69" s="99"/>
      <c r="T69" s="99"/>
      <c r="U69" s="99"/>
      <c r="V69" s="99"/>
      <c r="W69" s="99"/>
      <c r="X69" s="99"/>
      <c r="Y69" s="99"/>
      <c r="Z69" s="99"/>
      <c r="AA69" s="99"/>
      <c r="AB69" s="99"/>
      <c r="AC69" s="99"/>
      <c r="AD69" s="99"/>
      <c r="AE69" s="99"/>
      <c r="AF69" s="99"/>
      <c r="AG69" s="99"/>
      <c r="AH69" s="99"/>
    </row>
    <row r="70" spans="3:34">
      <c r="C70" s="3" t="s">
        <v>86</v>
      </c>
      <c r="D70" s="3" t="s">
        <v>114</v>
      </c>
      <c r="E70" s="3" t="s">
        <v>115</v>
      </c>
      <c r="F70" s="3" t="s">
        <v>628</v>
      </c>
      <c r="G70" s="101">
        <v>0.41666666666666669</v>
      </c>
      <c r="H70" s="101">
        <v>0.41721854304635764</v>
      </c>
      <c r="I70" s="101">
        <v>0.38728323699421963</v>
      </c>
      <c r="J70" s="101">
        <v>0.41242937853107342</v>
      </c>
      <c r="K70" s="101">
        <v>0.49367088607594939</v>
      </c>
      <c r="L70" s="101">
        <v>0.41666666666666669</v>
      </c>
      <c r="M70" s="101">
        <v>0.43076923076923079</v>
      </c>
      <c r="N70" s="101">
        <v>0.51030927835051543</v>
      </c>
      <c r="O70" s="100">
        <v>0.47200000000000003</v>
      </c>
      <c r="P70" s="99"/>
      <c r="Q70" s="99"/>
      <c r="R70" s="99"/>
      <c r="S70" s="99"/>
      <c r="T70" s="99"/>
      <c r="U70" s="99"/>
      <c r="V70" s="99"/>
      <c r="W70" s="99"/>
      <c r="X70" s="99"/>
      <c r="Y70" s="99"/>
      <c r="Z70" s="99"/>
      <c r="AA70" s="99"/>
      <c r="AB70" s="99"/>
      <c r="AC70" s="99"/>
      <c r="AD70" s="99"/>
      <c r="AE70" s="99"/>
      <c r="AF70" s="99"/>
      <c r="AG70" s="99"/>
      <c r="AH70" s="99"/>
    </row>
    <row r="71" spans="3:34">
      <c r="C71" s="3" t="s">
        <v>86</v>
      </c>
      <c r="D71" s="3" t="s">
        <v>116</v>
      </c>
      <c r="E71" s="3" t="s">
        <v>117</v>
      </c>
      <c r="F71" s="3" t="s">
        <v>628</v>
      </c>
      <c r="G71" s="101">
        <v>0.50310559006211175</v>
      </c>
      <c r="H71" s="101">
        <v>0.44654088050314467</v>
      </c>
      <c r="I71" s="101">
        <v>0.4437869822485207</v>
      </c>
      <c r="J71" s="101">
        <v>0.4756756756756757</v>
      </c>
      <c r="K71" s="101">
        <v>0.48258706467661694</v>
      </c>
      <c r="L71" s="101">
        <v>0.50555555555555554</v>
      </c>
      <c r="M71" s="101">
        <v>0.41916167664670656</v>
      </c>
      <c r="N71" s="101">
        <v>0.48717948717948717</v>
      </c>
      <c r="O71" s="100">
        <v>0.47299999999999998</v>
      </c>
      <c r="P71" s="99"/>
      <c r="Q71" s="99"/>
      <c r="R71" s="99"/>
      <c r="S71" s="99"/>
      <c r="T71" s="99"/>
      <c r="U71" s="99"/>
      <c r="V71" s="99"/>
      <c r="W71" s="99"/>
      <c r="X71" s="99"/>
      <c r="Y71" s="99"/>
      <c r="Z71" s="99"/>
      <c r="AA71" s="99"/>
      <c r="AB71" s="99"/>
      <c r="AC71" s="99"/>
      <c r="AD71" s="99"/>
      <c r="AE71" s="99"/>
      <c r="AF71" s="99"/>
      <c r="AG71" s="99"/>
      <c r="AH71" s="99"/>
    </row>
    <row r="72" spans="3:34">
      <c r="C72" s="3" t="s">
        <v>86</v>
      </c>
      <c r="D72" s="3" t="s">
        <v>118</v>
      </c>
      <c r="E72" s="3" t="s">
        <v>119</v>
      </c>
      <c r="F72" s="3" t="s">
        <v>628</v>
      </c>
      <c r="G72" s="101">
        <v>0.45378151260504201</v>
      </c>
      <c r="H72" s="101">
        <v>0.39436619718309857</v>
      </c>
      <c r="I72" s="101">
        <v>0.38405797101449274</v>
      </c>
      <c r="J72" s="101">
        <v>0.4329896907216495</v>
      </c>
      <c r="K72" s="101">
        <v>0.46825396825396826</v>
      </c>
      <c r="L72" s="101">
        <v>0.44036697247706424</v>
      </c>
      <c r="M72" s="101">
        <v>0.46363636363636362</v>
      </c>
      <c r="N72" s="101">
        <v>0.50285714285714289</v>
      </c>
      <c r="O72" s="100">
        <v>0.49</v>
      </c>
      <c r="P72" s="99"/>
      <c r="Q72" s="99"/>
      <c r="R72" s="99"/>
      <c r="S72" s="99"/>
      <c r="T72" s="99"/>
      <c r="U72" s="99"/>
      <c r="V72" s="99"/>
      <c r="W72" s="99"/>
      <c r="X72" s="99"/>
      <c r="Y72" s="99"/>
      <c r="Z72" s="99"/>
      <c r="AA72" s="99"/>
      <c r="AB72" s="99"/>
      <c r="AC72" s="99"/>
      <c r="AD72" s="99"/>
      <c r="AE72" s="99"/>
      <c r="AF72" s="99"/>
      <c r="AG72" s="99"/>
      <c r="AH72" s="99"/>
    </row>
    <row r="73" spans="3:34">
      <c r="C73" s="3" t="s">
        <v>86</v>
      </c>
      <c r="D73" s="3" t="s">
        <v>120</v>
      </c>
      <c r="E73" s="3" t="s">
        <v>121</v>
      </c>
      <c r="F73" s="3" t="s">
        <v>628</v>
      </c>
      <c r="G73" s="101">
        <v>0.46153846153846156</v>
      </c>
      <c r="H73" s="101">
        <v>0.44444444444444442</v>
      </c>
      <c r="I73" s="101">
        <v>0.44444444444444442</v>
      </c>
      <c r="J73" s="101">
        <v>0.35185185185185186</v>
      </c>
      <c r="K73" s="101">
        <v>0.36206896551724138</v>
      </c>
      <c r="L73" s="101">
        <v>0.37096774193548387</v>
      </c>
      <c r="M73" s="101">
        <v>0.33333333333333331</v>
      </c>
      <c r="N73" s="101">
        <v>0.38</v>
      </c>
      <c r="O73" s="100">
        <v>0.38500000000000001</v>
      </c>
      <c r="P73" s="99"/>
      <c r="Q73" s="99"/>
      <c r="R73" s="99"/>
      <c r="S73" s="99"/>
      <c r="T73" s="99"/>
      <c r="U73" s="99"/>
      <c r="V73" s="99"/>
      <c r="W73" s="99"/>
      <c r="X73" s="99"/>
      <c r="Y73" s="99"/>
      <c r="Z73" s="99"/>
      <c r="AA73" s="99"/>
      <c r="AB73" s="99"/>
      <c r="AC73" s="99"/>
      <c r="AD73" s="99"/>
      <c r="AE73" s="99"/>
      <c r="AF73" s="99"/>
      <c r="AG73" s="99"/>
      <c r="AH73" s="99"/>
    </row>
    <row r="74" spans="3:34">
      <c r="C74" s="3" t="s">
        <v>86</v>
      </c>
      <c r="D74" s="3" t="s">
        <v>122</v>
      </c>
      <c r="E74" s="3" t="s">
        <v>123</v>
      </c>
      <c r="F74" s="3" t="s">
        <v>628</v>
      </c>
      <c r="G74" s="101">
        <v>0.296875</v>
      </c>
      <c r="H74" s="101">
        <v>8.0808080808080815E-2</v>
      </c>
      <c r="I74" s="101">
        <v>0.34090909090909088</v>
      </c>
      <c r="J74" s="101">
        <v>0.19277108433734941</v>
      </c>
      <c r="K74" s="101">
        <v>0.23214285714285715</v>
      </c>
      <c r="L74" s="101">
        <v>0.25423728813559321</v>
      </c>
      <c r="M74" s="101">
        <v>0.44144144144144143</v>
      </c>
      <c r="N74" s="101">
        <v>0.4485294117647059</v>
      </c>
      <c r="O74" s="100">
        <v>0.39200000000000002</v>
      </c>
      <c r="P74" s="99"/>
      <c r="Q74" s="99"/>
      <c r="R74" s="99"/>
      <c r="S74" s="99"/>
      <c r="T74" s="99"/>
      <c r="U74" s="99"/>
      <c r="V74" s="99"/>
      <c r="W74" s="99"/>
      <c r="X74" s="99"/>
      <c r="Y74" s="99"/>
      <c r="Z74" s="99"/>
      <c r="AA74" s="99"/>
      <c r="AB74" s="99"/>
      <c r="AC74" s="99"/>
      <c r="AD74" s="99"/>
      <c r="AE74" s="99"/>
      <c r="AF74" s="99"/>
      <c r="AG74" s="99"/>
      <c r="AH74" s="99"/>
    </row>
    <row r="75" spans="3:34">
      <c r="C75" s="3" t="s">
        <v>86</v>
      </c>
      <c r="D75" s="3" t="s">
        <v>124</v>
      </c>
      <c r="E75" s="3" t="s">
        <v>125</v>
      </c>
      <c r="F75" s="3" t="s">
        <v>628</v>
      </c>
      <c r="G75" s="101">
        <v>0.43902439024390244</v>
      </c>
      <c r="H75" s="101">
        <v>0.37209302325581395</v>
      </c>
      <c r="I75" s="101">
        <v>0.37209302325581395</v>
      </c>
      <c r="J75" s="101">
        <v>0.31578947368421051</v>
      </c>
      <c r="K75" s="101">
        <v>0.34090909090909088</v>
      </c>
      <c r="L75" s="101">
        <v>0.34042553191489361</v>
      </c>
      <c r="M75" s="101">
        <v>0.3</v>
      </c>
      <c r="N75" s="101">
        <v>0.38461538461538464</v>
      </c>
      <c r="O75" s="100">
        <v>0.32600000000000001</v>
      </c>
      <c r="P75" s="99"/>
      <c r="Q75" s="99"/>
      <c r="R75" s="99"/>
      <c r="S75" s="99"/>
      <c r="T75" s="99"/>
      <c r="U75" s="99"/>
      <c r="V75" s="99"/>
      <c r="W75" s="99"/>
      <c r="X75" s="99"/>
      <c r="Y75" s="99"/>
      <c r="Z75" s="99"/>
      <c r="AA75" s="99"/>
      <c r="AB75" s="99"/>
      <c r="AC75" s="99"/>
      <c r="AD75" s="99"/>
      <c r="AE75" s="99"/>
      <c r="AF75" s="99"/>
      <c r="AG75" s="99"/>
      <c r="AH75" s="99"/>
    </row>
    <row r="76" spans="3:34">
      <c r="C76" s="3" t="s">
        <v>86</v>
      </c>
      <c r="D76" s="3" t="s">
        <v>126</v>
      </c>
      <c r="E76" s="3" t="s">
        <v>127</v>
      </c>
      <c r="F76" s="3" t="s">
        <v>628</v>
      </c>
      <c r="G76" s="101">
        <v>0.40243902439024393</v>
      </c>
      <c r="H76" s="101">
        <v>0.35294117647058826</v>
      </c>
      <c r="I76" s="101">
        <v>0.29059829059829062</v>
      </c>
      <c r="J76" s="101">
        <v>0.26315789473684209</v>
      </c>
      <c r="K76" s="101">
        <v>0.34513274336283184</v>
      </c>
      <c r="L76" s="101">
        <v>0.3515625</v>
      </c>
      <c r="M76" s="101">
        <v>0.35245901639344263</v>
      </c>
      <c r="N76" s="101">
        <v>0.41221374045801529</v>
      </c>
      <c r="O76" s="100">
        <v>0.433</v>
      </c>
      <c r="P76" s="99"/>
      <c r="Q76" s="99"/>
      <c r="R76" s="99"/>
      <c r="S76" s="99"/>
      <c r="T76" s="99"/>
      <c r="U76" s="99"/>
      <c r="V76" s="99"/>
      <c r="W76" s="99"/>
      <c r="X76" s="99"/>
      <c r="Y76" s="99"/>
      <c r="Z76" s="99"/>
      <c r="AA76" s="99"/>
      <c r="AB76" s="99"/>
      <c r="AC76" s="99"/>
      <c r="AD76" s="99"/>
      <c r="AE76" s="99"/>
      <c r="AF76" s="99"/>
      <c r="AG76" s="99"/>
      <c r="AH76" s="99"/>
    </row>
    <row r="77" spans="3:34">
      <c r="C77" s="3" t="s">
        <v>86</v>
      </c>
      <c r="D77" s="3" t="s">
        <v>128</v>
      </c>
      <c r="E77" s="3" t="s">
        <v>129</v>
      </c>
      <c r="F77" s="3" t="s">
        <v>628</v>
      </c>
      <c r="G77" s="101">
        <v>0.3652694610778443</v>
      </c>
      <c r="H77" s="101">
        <v>0.43356643356643354</v>
      </c>
      <c r="I77" s="101">
        <v>0.39240506329113922</v>
      </c>
      <c r="J77" s="101">
        <v>0.40462427745664742</v>
      </c>
      <c r="K77" s="101">
        <v>0.40909090909090912</v>
      </c>
      <c r="L77" s="101">
        <v>0.4050632911392405</v>
      </c>
      <c r="M77" s="101">
        <v>0.44961240310077522</v>
      </c>
      <c r="N77" s="101">
        <v>0.44444444444444442</v>
      </c>
      <c r="O77" s="100">
        <v>0.41399999999999998</v>
      </c>
      <c r="P77" s="99"/>
      <c r="Q77" s="99"/>
      <c r="R77" s="99"/>
      <c r="S77" s="99"/>
      <c r="T77" s="99"/>
      <c r="U77" s="99"/>
      <c r="V77" s="99"/>
      <c r="W77" s="99"/>
      <c r="X77" s="99"/>
      <c r="Y77" s="99"/>
      <c r="Z77" s="99"/>
      <c r="AA77" s="99"/>
      <c r="AB77" s="99"/>
      <c r="AC77" s="99"/>
      <c r="AD77" s="99"/>
      <c r="AE77" s="99"/>
      <c r="AF77" s="99"/>
      <c r="AG77" s="99"/>
      <c r="AH77" s="99"/>
    </row>
    <row r="78" spans="3:34">
      <c r="C78" s="3" t="s">
        <v>86</v>
      </c>
      <c r="D78" s="3" t="s">
        <v>130</v>
      </c>
      <c r="E78" s="3" t="s">
        <v>131</v>
      </c>
      <c r="F78" s="3" t="s">
        <v>628</v>
      </c>
      <c r="G78" s="101">
        <v>0.52083333333333337</v>
      </c>
      <c r="H78" s="101">
        <v>0.38297872340425532</v>
      </c>
      <c r="I78" s="101">
        <v>0.46153846153846156</v>
      </c>
      <c r="J78" s="101">
        <v>0.375</v>
      </c>
      <c r="K78" s="101">
        <v>0.40816326530612246</v>
      </c>
      <c r="L78" s="101">
        <v>0.47457627118644069</v>
      </c>
      <c r="M78" s="101">
        <v>0.42857142857142855</v>
      </c>
      <c r="N78" s="101">
        <v>0.48214285714285715</v>
      </c>
      <c r="O78" s="100">
        <v>0.41299999999999998</v>
      </c>
      <c r="P78" s="99"/>
      <c r="Q78" s="99"/>
      <c r="R78" s="99"/>
      <c r="S78" s="99"/>
      <c r="T78" s="99"/>
      <c r="U78" s="99"/>
      <c r="V78" s="99"/>
      <c r="W78" s="99"/>
      <c r="X78" s="99"/>
      <c r="Y78" s="99"/>
      <c r="Z78" s="99"/>
      <c r="AA78" s="99"/>
      <c r="AB78" s="99"/>
      <c r="AC78" s="99"/>
      <c r="AD78" s="99"/>
      <c r="AE78" s="99"/>
      <c r="AF78" s="99"/>
      <c r="AG78" s="99"/>
      <c r="AH78" s="99"/>
    </row>
    <row r="79" spans="3:34">
      <c r="C79" s="3" t="s">
        <v>86</v>
      </c>
      <c r="D79" s="3" t="s">
        <v>132</v>
      </c>
      <c r="E79" s="3" t="s">
        <v>133</v>
      </c>
      <c r="F79" s="3" t="s">
        <v>628</v>
      </c>
      <c r="G79" s="101">
        <v>0.41584158415841582</v>
      </c>
      <c r="H79" s="101">
        <v>0.37012987012987014</v>
      </c>
      <c r="I79" s="101">
        <v>0.36296296296296299</v>
      </c>
      <c r="J79" s="101">
        <v>0.36184210526315791</v>
      </c>
      <c r="K79" s="101">
        <v>0.38011695906432746</v>
      </c>
      <c r="L79" s="101">
        <v>0.42045454545454547</v>
      </c>
      <c r="M79" s="101">
        <v>0.44954128440366975</v>
      </c>
      <c r="N79" s="101">
        <v>0.44444444444444442</v>
      </c>
      <c r="O79" s="100">
        <v>0.441</v>
      </c>
      <c r="P79" s="99"/>
      <c r="Q79" s="99"/>
      <c r="R79" s="99"/>
      <c r="S79" s="99"/>
      <c r="T79" s="99"/>
      <c r="U79" s="99"/>
      <c r="V79" s="99"/>
      <c r="W79" s="99"/>
      <c r="X79" s="99"/>
      <c r="Y79" s="99"/>
      <c r="Z79" s="99"/>
      <c r="AA79" s="99"/>
      <c r="AB79" s="99"/>
      <c r="AC79" s="99"/>
      <c r="AD79" s="99"/>
      <c r="AE79" s="99"/>
      <c r="AF79" s="99"/>
      <c r="AG79" s="99"/>
      <c r="AH79" s="99"/>
    </row>
    <row r="80" spans="3:34">
      <c r="C80" s="3" t="s">
        <v>86</v>
      </c>
      <c r="D80" s="3" t="s">
        <v>134</v>
      </c>
      <c r="E80" s="3" t="s">
        <v>135</v>
      </c>
      <c r="F80" s="3" t="s">
        <v>628</v>
      </c>
      <c r="G80" s="101">
        <v>0.36559139784946237</v>
      </c>
      <c r="H80" s="101">
        <v>0.31067961165048541</v>
      </c>
      <c r="I80" s="101">
        <v>0.31372549019607843</v>
      </c>
      <c r="J80" s="101">
        <v>0.35652173913043478</v>
      </c>
      <c r="K80" s="101">
        <v>0.390625</v>
      </c>
      <c r="L80" s="101">
        <v>0.36641221374045801</v>
      </c>
      <c r="M80" s="101">
        <v>0.44295302013422821</v>
      </c>
      <c r="N80" s="101">
        <v>0.41666666666666669</v>
      </c>
      <c r="O80" s="100">
        <v>0.47100000000000003</v>
      </c>
      <c r="P80" s="99"/>
      <c r="Q80" s="99"/>
      <c r="R80" s="99"/>
      <c r="S80" s="99"/>
      <c r="T80" s="99"/>
      <c r="U80" s="99"/>
      <c r="V80" s="99"/>
      <c r="W80" s="99"/>
      <c r="X80" s="99"/>
      <c r="Y80" s="99"/>
      <c r="Z80" s="99"/>
      <c r="AA80" s="99"/>
      <c r="AB80" s="99"/>
      <c r="AC80" s="99"/>
      <c r="AD80" s="99"/>
      <c r="AE80" s="99"/>
      <c r="AF80" s="99"/>
      <c r="AG80" s="99"/>
      <c r="AH80" s="99"/>
    </row>
    <row r="81" spans="3:34">
      <c r="C81" s="3" t="s">
        <v>86</v>
      </c>
      <c r="D81" s="3" t="s">
        <v>136</v>
      </c>
      <c r="E81" s="3" t="s">
        <v>137</v>
      </c>
      <c r="F81" s="3" t="s">
        <v>628</v>
      </c>
      <c r="G81" s="101">
        <v>0.51260504201680668</v>
      </c>
      <c r="H81" s="101">
        <v>0.55208333333333337</v>
      </c>
      <c r="I81" s="101">
        <v>0.5714285714285714</v>
      </c>
      <c r="J81" s="101">
        <v>0.58064516129032262</v>
      </c>
      <c r="K81" s="101">
        <v>0.55789473684210522</v>
      </c>
      <c r="L81" s="101">
        <v>0.52830188679245282</v>
      </c>
      <c r="M81" s="101">
        <v>0.52</v>
      </c>
      <c r="N81" s="101">
        <v>0.51041666666666663</v>
      </c>
      <c r="O81" s="100">
        <v>0.52100000000000002</v>
      </c>
      <c r="P81" s="99"/>
      <c r="Q81" s="99"/>
      <c r="R81" s="99"/>
      <c r="S81" s="99"/>
      <c r="T81" s="99"/>
      <c r="U81" s="99"/>
      <c r="V81" s="99"/>
      <c r="W81" s="99"/>
      <c r="X81" s="99"/>
      <c r="Y81" s="99"/>
      <c r="Z81" s="99"/>
      <c r="AA81" s="99"/>
      <c r="AB81" s="99"/>
      <c r="AC81" s="99"/>
      <c r="AD81" s="99"/>
      <c r="AE81" s="99"/>
      <c r="AF81" s="99"/>
      <c r="AG81" s="99"/>
      <c r="AH81" s="99"/>
    </row>
    <row r="82" spans="3:34">
      <c r="C82" s="3" t="s">
        <v>86</v>
      </c>
      <c r="D82" s="3" t="s">
        <v>138</v>
      </c>
      <c r="E82" s="3" t="s">
        <v>139</v>
      </c>
      <c r="F82" s="3" t="s">
        <v>628</v>
      </c>
      <c r="G82" s="101">
        <v>0.4941860465116279</v>
      </c>
      <c r="H82" s="101">
        <v>0.54248366013071891</v>
      </c>
      <c r="I82" s="101">
        <v>0.51449275362318836</v>
      </c>
      <c r="J82" s="101">
        <v>0.49717514124293788</v>
      </c>
      <c r="K82" s="101">
        <v>0.528169014084507</v>
      </c>
      <c r="L82" s="101">
        <v>0.51515151515151514</v>
      </c>
      <c r="M82" s="101">
        <v>0.44897959183673469</v>
      </c>
      <c r="N82" s="101">
        <v>0.47750865051903113</v>
      </c>
      <c r="O82" s="100">
        <v>0.503</v>
      </c>
      <c r="P82" s="99"/>
      <c r="Q82" s="99"/>
      <c r="R82" s="99"/>
      <c r="S82" s="99"/>
      <c r="T82" s="99"/>
      <c r="U82" s="99"/>
      <c r="V82" s="99"/>
      <c r="W82" s="99"/>
      <c r="X82" s="99"/>
      <c r="Y82" s="99"/>
      <c r="Z82" s="99"/>
      <c r="AA82" s="99"/>
      <c r="AB82" s="99"/>
      <c r="AC82" s="99"/>
      <c r="AD82" s="99"/>
      <c r="AE82" s="99"/>
      <c r="AF82" s="99"/>
      <c r="AG82" s="99"/>
      <c r="AH82" s="99"/>
    </row>
    <row r="83" spans="3:34">
      <c r="C83" s="3" t="s">
        <v>86</v>
      </c>
      <c r="D83" s="3" t="s">
        <v>140</v>
      </c>
      <c r="E83" s="3" t="s">
        <v>141</v>
      </c>
      <c r="F83" s="3" t="s">
        <v>628</v>
      </c>
      <c r="G83" s="101">
        <v>0.28301886792452829</v>
      </c>
      <c r="H83" s="101">
        <v>0.3235294117647059</v>
      </c>
      <c r="I83" s="101">
        <v>0.32</v>
      </c>
      <c r="J83" s="101">
        <v>0.29629629629629628</v>
      </c>
      <c r="K83" s="101">
        <v>0.32432432432432434</v>
      </c>
      <c r="L83" s="101">
        <v>0.35294117647058826</v>
      </c>
      <c r="M83" s="101">
        <v>0.41111111111111109</v>
      </c>
      <c r="N83" s="101">
        <v>0.42253521126760563</v>
      </c>
      <c r="O83" s="100">
        <v>0.48100000000000004</v>
      </c>
      <c r="P83" s="99"/>
      <c r="Q83" s="99"/>
      <c r="R83" s="99"/>
      <c r="S83" s="99"/>
      <c r="T83" s="99"/>
      <c r="U83" s="99"/>
      <c r="V83" s="99"/>
      <c r="W83" s="99"/>
      <c r="X83" s="99"/>
      <c r="Y83" s="99"/>
      <c r="Z83" s="99"/>
      <c r="AA83" s="99"/>
      <c r="AB83" s="99"/>
      <c r="AC83" s="99"/>
      <c r="AD83" s="99"/>
      <c r="AE83" s="99"/>
      <c r="AF83" s="99"/>
      <c r="AG83" s="99"/>
      <c r="AH83" s="99"/>
    </row>
    <row r="84" spans="3:34">
      <c r="C84" s="3" t="s">
        <v>86</v>
      </c>
      <c r="D84" s="3" t="s">
        <v>142</v>
      </c>
      <c r="E84" s="3" t="s">
        <v>143</v>
      </c>
      <c r="F84" s="3" t="s">
        <v>628</v>
      </c>
      <c r="G84" s="101">
        <v>0.4</v>
      </c>
      <c r="H84" s="101">
        <v>0.34615384615384615</v>
      </c>
      <c r="I84" s="101">
        <v>0.3</v>
      </c>
      <c r="J84" s="101">
        <v>0.35616438356164382</v>
      </c>
      <c r="K84" s="101">
        <v>0.34831460674157305</v>
      </c>
      <c r="L84" s="101">
        <v>0.34285714285714286</v>
      </c>
      <c r="M84" s="101">
        <v>0.31944444444444442</v>
      </c>
      <c r="N84" s="101">
        <v>0.4</v>
      </c>
      <c r="O84" s="100">
        <v>0.35700000000000004</v>
      </c>
      <c r="P84" s="99"/>
      <c r="Q84" s="99"/>
      <c r="R84" s="99"/>
      <c r="S84" s="99"/>
      <c r="T84" s="99"/>
      <c r="U84" s="99"/>
      <c r="V84" s="99"/>
      <c r="W84" s="99"/>
      <c r="X84" s="99"/>
      <c r="Y84" s="99"/>
      <c r="Z84" s="99"/>
      <c r="AA84" s="99"/>
      <c r="AB84" s="99"/>
      <c r="AC84" s="99"/>
      <c r="AD84" s="99"/>
      <c r="AE84" s="99"/>
      <c r="AF84" s="99"/>
      <c r="AG84" s="99"/>
      <c r="AH84" s="99"/>
    </row>
    <row r="85" spans="3:34">
      <c r="C85" s="3" t="s">
        <v>86</v>
      </c>
      <c r="D85" s="3" t="s">
        <v>144</v>
      </c>
      <c r="E85" s="3" t="s">
        <v>145</v>
      </c>
      <c r="F85" s="3" t="s">
        <v>628</v>
      </c>
      <c r="G85" s="101">
        <v>0.38356164383561642</v>
      </c>
      <c r="H85" s="101">
        <v>0.3888888888888889</v>
      </c>
      <c r="I85" s="101">
        <v>0.38356164383561642</v>
      </c>
      <c r="J85" s="101">
        <v>0.34523809523809523</v>
      </c>
      <c r="K85" s="101">
        <v>0.39130434782608697</v>
      </c>
      <c r="L85" s="101">
        <v>0.38157894736842107</v>
      </c>
      <c r="M85" s="101">
        <v>0.42352941176470588</v>
      </c>
      <c r="N85" s="101">
        <v>0.51470588235294112</v>
      </c>
      <c r="O85" s="100">
        <v>0.52</v>
      </c>
      <c r="P85" s="99"/>
      <c r="Q85" s="99"/>
      <c r="R85" s="99"/>
      <c r="S85" s="99"/>
      <c r="T85" s="99"/>
      <c r="U85" s="99"/>
      <c r="V85" s="99"/>
      <c r="W85" s="99"/>
      <c r="X85" s="99"/>
      <c r="Y85" s="99"/>
      <c r="Z85" s="99"/>
      <c r="AA85" s="99"/>
      <c r="AB85" s="99"/>
      <c r="AC85" s="99"/>
      <c r="AD85" s="99"/>
      <c r="AE85" s="99"/>
      <c r="AF85" s="99"/>
      <c r="AG85" s="99"/>
      <c r="AH85" s="99"/>
    </row>
    <row r="86" spans="3:34">
      <c r="C86" s="3" t="s">
        <v>86</v>
      </c>
      <c r="D86" s="3" t="s">
        <v>146</v>
      </c>
      <c r="E86" s="3" t="s">
        <v>147</v>
      </c>
      <c r="F86" s="3" t="s">
        <v>628</v>
      </c>
      <c r="G86" s="101">
        <v>0.375</v>
      </c>
      <c r="H86" s="101">
        <v>0.37267080745341613</v>
      </c>
      <c r="I86" s="101">
        <v>0.41111111111111109</v>
      </c>
      <c r="J86" s="101">
        <v>0.37894736842105264</v>
      </c>
      <c r="K86" s="101">
        <v>0.38926174496644295</v>
      </c>
      <c r="L86" s="101">
        <v>0.37096774193548387</v>
      </c>
      <c r="M86" s="101">
        <v>0.38071065989847713</v>
      </c>
      <c r="N86" s="101">
        <v>0.43930635838150289</v>
      </c>
      <c r="O86" s="100">
        <v>0.48899999999999999</v>
      </c>
      <c r="P86" s="99"/>
      <c r="Q86" s="99"/>
      <c r="R86" s="99"/>
      <c r="S86" s="99"/>
      <c r="T86" s="99"/>
      <c r="U86" s="99"/>
      <c r="V86" s="99"/>
      <c r="W86" s="99"/>
      <c r="X86" s="99"/>
      <c r="Y86" s="99"/>
      <c r="Z86" s="99"/>
      <c r="AA86" s="99"/>
      <c r="AB86" s="99"/>
      <c r="AC86" s="99"/>
      <c r="AD86" s="99"/>
      <c r="AE86" s="99"/>
      <c r="AF86" s="99"/>
      <c r="AG86" s="99"/>
      <c r="AH86" s="99"/>
    </row>
    <row r="87" spans="3:34">
      <c r="C87" s="3" t="s">
        <v>86</v>
      </c>
      <c r="D87" s="3" t="s">
        <v>148</v>
      </c>
      <c r="E87" s="3" t="s">
        <v>149</v>
      </c>
      <c r="F87" s="3" t="s">
        <v>628</v>
      </c>
      <c r="G87" s="101">
        <v>0.40322580645161288</v>
      </c>
      <c r="H87" s="101">
        <v>0.40625</v>
      </c>
      <c r="I87" s="101">
        <v>0.30864197530864196</v>
      </c>
      <c r="J87" s="101">
        <v>0.33333333333333331</v>
      </c>
      <c r="K87" s="101">
        <v>0.36956521739130432</v>
      </c>
      <c r="L87" s="101">
        <v>0.33333333333333331</v>
      </c>
      <c r="M87" s="101">
        <v>0.39583333333333331</v>
      </c>
      <c r="N87" s="101">
        <v>0.50724637681159424</v>
      </c>
      <c r="O87" s="100">
        <v>0.61399999999999999</v>
      </c>
      <c r="P87" s="99"/>
      <c r="Q87" s="99"/>
      <c r="R87" s="99"/>
      <c r="S87" s="99"/>
      <c r="T87" s="99"/>
      <c r="U87" s="99"/>
      <c r="V87" s="99"/>
      <c r="W87" s="99"/>
      <c r="X87" s="99"/>
      <c r="Y87" s="99"/>
      <c r="Z87" s="99"/>
      <c r="AA87" s="99"/>
      <c r="AB87" s="99"/>
      <c r="AC87" s="99"/>
      <c r="AD87" s="99"/>
      <c r="AE87" s="99"/>
      <c r="AF87" s="99"/>
      <c r="AG87" s="99"/>
      <c r="AH87" s="99"/>
    </row>
    <row r="88" spans="3:34">
      <c r="C88" s="3" t="s">
        <v>86</v>
      </c>
      <c r="D88" s="3" t="s">
        <v>150</v>
      </c>
      <c r="E88" s="3" t="s">
        <v>151</v>
      </c>
      <c r="F88" s="3" t="s">
        <v>628</v>
      </c>
      <c r="G88" s="101">
        <v>0.29473684210526313</v>
      </c>
      <c r="H88" s="101">
        <v>0.39473684210526316</v>
      </c>
      <c r="I88" s="101">
        <v>0.34482758620689657</v>
      </c>
      <c r="J88" s="101">
        <v>0.34693877551020408</v>
      </c>
      <c r="K88" s="101">
        <v>0.34</v>
      </c>
      <c r="L88" s="101">
        <v>0.40740740740740738</v>
      </c>
      <c r="M88" s="101">
        <v>0.36046511627906974</v>
      </c>
      <c r="N88" s="101">
        <v>0.38947368421052631</v>
      </c>
      <c r="O88" s="100">
        <v>0.38200000000000001</v>
      </c>
      <c r="P88" s="99"/>
      <c r="Q88" s="99"/>
      <c r="R88" s="99"/>
      <c r="S88" s="99"/>
      <c r="T88" s="99"/>
      <c r="U88" s="99"/>
      <c r="V88" s="99"/>
      <c r="W88" s="99"/>
      <c r="X88" s="99"/>
      <c r="Y88" s="99"/>
      <c r="Z88" s="99"/>
      <c r="AA88" s="99"/>
      <c r="AB88" s="99"/>
      <c r="AC88" s="99"/>
      <c r="AD88" s="99"/>
      <c r="AE88" s="99"/>
      <c r="AF88" s="99"/>
      <c r="AG88" s="99"/>
      <c r="AH88" s="99"/>
    </row>
    <row r="89" spans="3:34">
      <c r="C89" s="3" t="s">
        <v>86</v>
      </c>
      <c r="D89" s="3" t="s">
        <v>152</v>
      </c>
      <c r="E89" s="3" t="s">
        <v>153</v>
      </c>
      <c r="F89" s="3" t="s">
        <v>628</v>
      </c>
      <c r="G89" s="101">
        <v>0.33898305084745761</v>
      </c>
      <c r="H89" s="101">
        <v>0.328125</v>
      </c>
      <c r="I89" s="101">
        <v>0.35820895522388058</v>
      </c>
      <c r="J89" s="101">
        <v>0.3968253968253968</v>
      </c>
      <c r="K89" s="101">
        <v>0.2857142857142857</v>
      </c>
      <c r="L89" s="101">
        <v>0.34210526315789475</v>
      </c>
      <c r="M89" s="101">
        <v>0.36666666666666664</v>
      </c>
      <c r="N89" s="101">
        <v>0.40322580645161288</v>
      </c>
      <c r="O89" s="100">
        <v>0.42200000000000004</v>
      </c>
      <c r="P89" s="99"/>
      <c r="Q89" s="99"/>
      <c r="R89" s="99"/>
      <c r="S89" s="99"/>
      <c r="T89" s="99"/>
      <c r="U89" s="99"/>
      <c r="V89" s="99"/>
      <c r="W89" s="99"/>
      <c r="X89" s="99"/>
      <c r="Y89" s="99"/>
      <c r="Z89" s="99"/>
      <c r="AA89" s="99"/>
      <c r="AB89" s="99"/>
      <c r="AC89" s="99"/>
      <c r="AD89" s="99"/>
      <c r="AE89" s="99"/>
      <c r="AF89" s="99"/>
      <c r="AG89" s="99"/>
      <c r="AH89" s="99"/>
    </row>
    <row r="90" spans="3:34">
      <c r="C90" s="3" t="s">
        <v>86</v>
      </c>
      <c r="D90" s="3" t="s">
        <v>154</v>
      </c>
      <c r="E90" s="3" t="s">
        <v>155</v>
      </c>
      <c r="F90" s="3" t="s">
        <v>628</v>
      </c>
      <c r="G90" s="101">
        <v>0.3888888888888889</v>
      </c>
      <c r="H90" s="101">
        <v>0.5490196078431373</v>
      </c>
      <c r="I90" s="101">
        <v>0.3888888888888889</v>
      </c>
      <c r="J90" s="101">
        <v>0.43859649122807015</v>
      </c>
      <c r="K90" s="101">
        <v>0.4</v>
      </c>
      <c r="L90" s="101">
        <v>0.38235294117647056</v>
      </c>
      <c r="M90" s="101">
        <v>0.42857142857142855</v>
      </c>
      <c r="N90" s="101">
        <v>0.48780487804878048</v>
      </c>
      <c r="O90" s="100">
        <v>0.51800000000000002</v>
      </c>
      <c r="P90" s="99"/>
      <c r="Q90" s="99"/>
      <c r="R90" s="99"/>
      <c r="S90" s="99"/>
      <c r="T90" s="99"/>
      <c r="U90" s="99"/>
      <c r="V90" s="99"/>
      <c r="W90" s="99"/>
      <c r="X90" s="99"/>
      <c r="Y90" s="99"/>
      <c r="Z90" s="99"/>
      <c r="AA90" s="99"/>
      <c r="AB90" s="99"/>
      <c r="AC90" s="99"/>
      <c r="AD90" s="99"/>
      <c r="AE90" s="99"/>
      <c r="AF90" s="99"/>
      <c r="AG90" s="99"/>
      <c r="AH90" s="99"/>
    </row>
    <row r="91" spans="3:34">
      <c r="C91" s="3" t="s">
        <v>86</v>
      </c>
      <c r="D91" s="3" t="s">
        <v>156</v>
      </c>
      <c r="E91" s="3" t="s">
        <v>157</v>
      </c>
      <c r="F91" s="3" t="s">
        <v>628</v>
      </c>
      <c r="G91" s="101">
        <v>0.43333333333333335</v>
      </c>
      <c r="H91" s="101">
        <v>0.45833333333333331</v>
      </c>
      <c r="I91" s="101">
        <v>0.45161290322580644</v>
      </c>
      <c r="J91" s="101">
        <v>0.49180327868852458</v>
      </c>
      <c r="K91" s="101">
        <v>0.5</v>
      </c>
      <c r="L91" s="101">
        <v>0.4050632911392405</v>
      </c>
      <c r="M91" s="101">
        <v>0.37254901960784315</v>
      </c>
      <c r="N91" s="101">
        <v>0.38461538461538464</v>
      </c>
      <c r="O91" s="100">
        <v>0.41799999999999998</v>
      </c>
      <c r="P91" s="99"/>
      <c r="Q91" s="99"/>
      <c r="R91" s="99"/>
      <c r="S91" s="99"/>
      <c r="T91" s="99"/>
      <c r="U91" s="99"/>
      <c r="V91" s="99"/>
      <c r="W91" s="99"/>
      <c r="X91" s="99"/>
      <c r="Y91" s="99"/>
      <c r="Z91" s="99"/>
      <c r="AA91" s="99"/>
      <c r="AB91" s="99"/>
      <c r="AC91" s="99"/>
      <c r="AD91" s="99"/>
      <c r="AE91" s="99"/>
      <c r="AF91" s="99"/>
      <c r="AG91" s="99"/>
      <c r="AH91" s="99"/>
    </row>
    <row r="92" spans="3:34">
      <c r="C92" s="3" t="s">
        <v>86</v>
      </c>
      <c r="D92" s="3" t="s">
        <v>158</v>
      </c>
      <c r="E92" s="3" t="s">
        <v>159</v>
      </c>
      <c r="F92" s="3" t="s">
        <v>628</v>
      </c>
      <c r="G92" s="101">
        <v>0.59375</v>
      </c>
      <c r="H92" s="101">
        <v>0.38823529411764707</v>
      </c>
      <c r="I92" s="101">
        <v>0.42168674698795183</v>
      </c>
      <c r="J92" s="101">
        <v>0.42857142857142855</v>
      </c>
      <c r="K92" s="101">
        <v>0.43373493975903615</v>
      </c>
      <c r="L92" s="101">
        <v>0.36893203883495146</v>
      </c>
      <c r="M92" s="101">
        <v>0.42452830188679247</v>
      </c>
      <c r="N92" s="101">
        <v>0.3963963963963964</v>
      </c>
      <c r="O92" s="100">
        <v>0.36499999999999999</v>
      </c>
      <c r="P92" s="99"/>
      <c r="Q92" s="99"/>
      <c r="R92" s="99"/>
      <c r="S92" s="99"/>
      <c r="T92" s="99"/>
      <c r="U92" s="99"/>
      <c r="V92" s="99"/>
      <c r="W92" s="99"/>
      <c r="X92" s="99"/>
      <c r="Y92" s="99"/>
      <c r="Z92" s="99"/>
      <c r="AA92" s="99"/>
      <c r="AB92" s="99"/>
      <c r="AC92" s="99"/>
      <c r="AD92" s="99"/>
      <c r="AE92" s="99"/>
      <c r="AF92" s="99"/>
      <c r="AG92" s="99"/>
      <c r="AH92" s="99"/>
    </row>
    <row r="93" spans="3:34">
      <c r="C93" s="3" t="s">
        <v>86</v>
      </c>
      <c r="D93" s="3" t="s">
        <v>160</v>
      </c>
      <c r="E93" s="3" t="s">
        <v>161</v>
      </c>
      <c r="F93" s="3" t="s">
        <v>628</v>
      </c>
      <c r="G93" s="101">
        <v>0.38461538461538464</v>
      </c>
      <c r="H93" s="101">
        <v>0.32653061224489793</v>
      </c>
      <c r="I93" s="101">
        <v>0.3473053892215569</v>
      </c>
      <c r="J93" s="101">
        <v>0.34323432343234322</v>
      </c>
      <c r="K93" s="101">
        <v>0.39393939393939392</v>
      </c>
      <c r="L93" s="101">
        <v>0.38095238095238093</v>
      </c>
      <c r="M93" s="101">
        <v>0.39393939393939392</v>
      </c>
      <c r="N93" s="101">
        <v>0.3828125</v>
      </c>
      <c r="O93" s="100">
        <v>0.35899999999999999</v>
      </c>
      <c r="P93" s="99"/>
      <c r="Q93" s="99"/>
      <c r="R93" s="99"/>
      <c r="S93" s="99"/>
      <c r="T93" s="99"/>
      <c r="U93" s="99"/>
      <c r="V93" s="99"/>
      <c r="W93" s="99"/>
      <c r="X93" s="99"/>
      <c r="Y93" s="99"/>
      <c r="Z93" s="99"/>
      <c r="AA93" s="99"/>
      <c r="AB93" s="99"/>
      <c r="AC93" s="99"/>
      <c r="AD93" s="99"/>
      <c r="AE93" s="99"/>
      <c r="AF93" s="99"/>
      <c r="AG93" s="99"/>
      <c r="AH93" s="99"/>
    </row>
    <row r="94" spans="3:34">
      <c r="C94" s="3" t="s">
        <v>86</v>
      </c>
      <c r="D94" s="3" t="s">
        <v>162</v>
      </c>
      <c r="E94" s="3" t="s">
        <v>163</v>
      </c>
      <c r="F94" s="3" t="s">
        <v>628</v>
      </c>
      <c r="G94" s="101">
        <v>0.42857142857142855</v>
      </c>
      <c r="H94" s="101">
        <v>0.4</v>
      </c>
      <c r="I94" s="101">
        <v>0.38532110091743121</v>
      </c>
      <c r="J94" s="101">
        <v>0.41379310344827586</v>
      </c>
      <c r="K94" s="101">
        <v>0.34375</v>
      </c>
      <c r="L94" s="101">
        <v>0.35616438356164382</v>
      </c>
      <c r="M94" s="101">
        <v>0.39743589743589741</v>
      </c>
      <c r="N94" s="101">
        <v>0.37179487179487181</v>
      </c>
      <c r="O94" s="100">
        <v>0.375</v>
      </c>
      <c r="P94" s="99"/>
      <c r="Q94" s="99"/>
      <c r="R94" s="99"/>
      <c r="S94" s="99"/>
      <c r="T94" s="99"/>
      <c r="U94" s="99"/>
      <c r="V94" s="99"/>
      <c r="W94" s="99"/>
      <c r="X94" s="99"/>
      <c r="Y94" s="99"/>
      <c r="Z94" s="99"/>
      <c r="AA94" s="99"/>
      <c r="AB94" s="99"/>
      <c r="AC94" s="99"/>
      <c r="AD94" s="99"/>
      <c r="AE94" s="99"/>
      <c r="AF94" s="99"/>
      <c r="AG94" s="99"/>
      <c r="AH94" s="99"/>
    </row>
    <row r="95" spans="3:34">
      <c r="C95" s="3" t="s">
        <v>86</v>
      </c>
      <c r="D95" s="3" t="s">
        <v>164</v>
      </c>
      <c r="E95" s="3" t="s">
        <v>165</v>
      </c>
      <c r="F95" s="3" t="s">
        <v>628</v>
      </c>
      <c r="G95" s="101">
        <v>0.5357142857142857</v>
      </c>
      <c r="H95" s="101">
        <v>0.38356164383561642</v>
      </c>
      <c r="I95" s="101">
        <v>0.43661971830985913</v>
      </c>
      <c r="J95" s="101">
        <v>0.46753246753246752</v>
      </c>
      <c r="K95" s="101">
        <v>0.34782608695652173</v>
      </c>
      <c r="L95" s="101">
        <v>0.46808510638297873</v>
      </c>
      <c r="M95" s="101">
        <v>0.47169811320754718</v>
      </c>
      <c r="N95" s="101">
        <v>0.47272727272727272</v>
      </c>
      <c r="O95" s="100">
        <v>0.53100000000000003</v>
      </c>
      <c r="P95" s="99"/>
      <c r="Q95" s="99"/>
      <c r="R95" s="99"/>
      <c r="S95" s="99"/>
      <c r="T95" s="99"/>
      <c r="U95" s="99"/>
      <c r="V95" s="99"/>
      <c r="W95" s="99"/>
      <c r="X95" s="99"/>
      <c r="Y95" s="99"/>
      <c r="Z95" s="99"/>
      <c r="AA95" s="99"/>
      <c r="AB95" s="99"/>
      <c r="AC95" s="99"/>
      <c r="AD95" s="99"/>
      <c r="AE95" s="99"/>
      <c r="AF95" s="99"/>
      <c r="AG95" s="99"/>
      <c r="AH95" s="99"/>
    </row>
    <row r="96" spans="3:34">
      <c r="C96" s="3" t="s">
        <v>86</v>
      </c>
      <c r="D96" s="3" t="s">
        <v>166</v>
      </c>
      <c r="E96" s="3" t="s">
        <v>167</v>
      </c>
      <c r="F96" s="3" t="s">
        <v>628</v>
      </c>
      <c r="G96" s="101">
        <v>0.37142857142857144</v>
      </c>
      <c r="H96" s="101">
        <v>0.5</v>
      </c>
      <c r="I96" s="101">
        <v>0.38636363636363635</v>
      </c>
      <c r="J96" s="101">
        <v>0.421875</v>
      </c>
      <c r="K96" s="101">
        <v>0.38750000000000001</v>
      </c>
      <c r="L96" s="101">
        <v>0.43055555555555558</v>
      </c>
      <c r="M96" s="101">
        <v>0.40540540540540543</v>
      </c>
      <c r="N96" s="101">
        <v>0.32500000000000001</v>
      </c>
      <c r="O96" s="100">
        <v>0.44700000000000001</v>
      </c>
      <c r="P96" s="99"/>
      <c r="Q96" s="99"/>
      <c r="R96" s="99"/>
      <c r="S96" s="99"/>
      <c r="T96" s="99"/>
      <c r="U96" s="99"/>
      <c r="V96" s="99"/>
      <c r="W96" s="99"/>
      <c r="X96" s="99"/>
      <c r="Y96" s="99"/>
      <c r="Z96" s="99"/>
      <c r="AA96" s="99"/>
      <c r="AB96" s="99"/>
      <c r="AC96" s="99"/>
      <c r="AD96" s="99"/>
      <c r="AE96" s="99"/>
      <c r="AF96" s="99"/>
      <c r="AG96" s="99"/>
      <c r="AH96" s="99"/>
    </row>
    <row r="97" spans="3:34">
      <c r="C97" s="3" t="s">
        <v>86</v>
      </c>
      <c r="D97" s="3" t="s">
        <v>168</v>
      </c>
      <c r="E97" s="3" t="s">
        <v>169</v>
      </c>
      <c r="F97" s="3" t="s">
        <v>628</v>
      </c>
      <c r="G97" s="101">
        <v>0.49454545454545457</v>
      </c>
      <c r="H97" s="101">
        <v>0.47896440129449835</v>
      </c>
      <c r="I97" s="101">
        <v>0.50193050193050193</v>
      </c>
      <c r="J97" s="101">
        <v>0.46090534979423869</v>
      </c>
      <c r="K97" s="101">
        <v>0.54135338345864659</v>
      </c>
      <c r="L97" s="101">
        <v>0.57421875</v>
      </c>
      <c r="M97" s="101">
        <v>0.51190476190476186</v>
      </c>
      <c r="N97" s="101">
        <v>0.5490196078431373</v>
      </c>
      <c r="O97" s="100">
        <v>0.58399999999999996</v>
      </c>
      <c r="P97" s="99"/>
      <c r="Q97" s="99"/>
      <c r="R97" s="99"/>
      <c r="S97" s="99"/>
      <c r="T97" s="99"/>
      <c r="U97" s="99"/>
      <c r="V97" s="99"/>
      <c r="W97" s="99"/>
      <c r="X97" s="99"/>
      <c r="Y97" s="99"/>
      <c r="Z97" s="99"/>
      <c r="AA97" s="99"/>
      <c r="AB97" s="99"/>
      <c r="AC97" s="99"/>
      <c r="AD97" s="99"/>
      <c r="AE97" s="99"/>
      <c r="AF97" s="99"/>
      <c r="AG97" s="99"/>
      <c r="AH97" s="99"/>
    </row>
    <row r="98" spans="3:34">
      <c r="C98" s="3" t="s">
        <v>86</v>
      </c>
      <c r="D98" s="3" t="s">
        <v>170</v>
      </c>
      <c r="E98" s="3" t="s">
        <v>171</v>
      </c>
      <c r="F98" s="3" t="s">
        <v>628</v>
      </c>
      <c r="G98" s="101">
        <v>0.45674740484429066</v>
      </c>
      <c r="H98" s="101">
        <v>0.43661971830985913</v>
      </c>
      <c r="I98" s="101">
        <v>0.46931407942238268</v>
      </c>
      <c r="J98" s="101">
        <v>0.52296819787985871</v>
      </c>
      <c r="K98" s="101">
        <v>0.47975077881619937</v>
      </c>
      <c r="L98" s="101">
        <v>0.46902654867256638</v>
      </c>
      <c r="M98" s="101">
        <v>0.46250000000000002</v>
      </c>
      <c r="N98" s="101">
        <v>0.48571428571428571</v>
      </c>
      <c r="O98" s="100">
        <v>0.47399999999999998</v>
      </c>
      <c r="P98" s="99"/>
      <c r="Q98" s="99"/>
      <c r="R98" s="99"/>
      <c r="S98" s="99"/>
      <c r="T98" s="99"/>
      <c r="U98" s="99"/>
      <c r="V98" s="99"/>
      <c r="W98" s="99"/>
      <c r="X98" s="99"/>
      <c r="Y98" s="99"/>
      <c r="Z98" s="99"/>
      <c r="AA98" s="99"/>
      <c r="AB98" s="99"/>
      <c r="AC98" s="99"/>
      <c r="AD98" s="99"/>
      <c r="AE98" s="99"/>
      <c r="AF98" s="99"/>
      <c r="AG98" s="99"/>
      <c r="AH98" s="99"/>
    </row>
    <row r="99" spans="3:34">
      <c r="C99" s="3" t="s">
        <v>86</v>
      </c>
      <c r="D99" s="3" t="s">
        <v>172</v>
      </c>
      <c r="E99" s="3" t="s">
        <v>173</v>
      </c>
      <c r="F99" s="3" t="s">
        <v>628</v>
      </c>
      <c r="G99" s="101">
        <v>0.39344262295081966</v>
      </c>
      <c r="H99" s="101">
        <v>0.4375</v>
      </c>
      <c r="I99" s="101">
        <v>0.32323232323232326</v>
      </c>
      <c r="J99" s="101">
        <v>0.36792452830188677</v>
      </c>
      <c r="K99" s="101">
        <v>0.42608695652173911</v>
      </c>
      <c r="L99" s="101">
        <v>0.43884892086330934</v>
      </c>
      <c r="M99" s="101">
        <v>0.44230769230769229</v>
      </c>
      <c r="N99" s="101">
        <v>0.48066298342541436</v>
      </c>
      <c r="O99" s="100">
        <v>0.44299999999999995</v>
      </c>
      <c r="P99" s="99"/>
      <c r="Q99" s="99"/>
      <c r="R99" s="99"/>
      <c r="S99" s="99"/>
      <c r="T99" s="99"/>
      <c r="U99" s="99"/>
      <c r="V99" s="99"/>
      <c r="W99" s="99"/>
      <c r="X99" s="99"/>
      <c r="Y99" s="99"/>
      <c r="Z99" s="99"/>
      <c r="AA99" s="99"/>
      <c r="AB99" s="99"/>
      <c r="AC99" s="99"/>
      <c r="AD99" s="99"/>
      <c r="AE99" s="99"/>
      <c r="AF99" s="99"/>
      <c r="AG99" s="99"/>
      <c r="AH99" s="99"/>
    </row>
    <row r="100" spans="3:34">
      <c r="C100" s="3" t="s">
        <v>86</v>
      </c>
      <c r="D100" s="3" t="s">
        <v>174</v>
      </c>
      <c r="E100" s="3" t="s">
        <v>175</v>
      </c>
      <c r="F100" s="3" t="s">
        <v>628</v>
      </c>
      <c r="G100" s="101">
        <v>0.43096234309623432</v>
      </c>
      <c r="H100" s="101">
        <v>0.44776119402985076</v>
      </c>
      <c r="I100" s="101">
        <v>0.43258426966292135</v>
      </c>
      <c r="J100" s="101">
        <v>0.48186528497409326</v>
      </c>
      <c r="K100" s="101">
        <v>0.47524752475247523</v>
      </c>
      <c r="L100" s="101">
        <v>0.53086419753086422</v>
      </c>
      <c r="M100" s="101">
        <v>0.46666666666666667</v>
      </c>
      <c r="N100" s="101">
        <v>0.55454545454545456</v>
      </c>
      <c r="O100" s="100">
        <v>0.434</v>
      </c>
      <c r="P100" s="99"/>
      <c r="Q100" s="99"/>
      <c r="R100" s="99"/>
      <c r="S100" s="99"/>
      <c r="T100" s="99"/>
      <c r="U100" s="99"/>
      <c r="V100" s="99"/>
      <c r="W100" s="99"/>
      <c r="X100" s="99"/>
      <c r="Y100" s="99"/>
      <c r="Z100" s="99"/>
      <c r="AA100" s="99"/>
      <c r="AB100" s="99"/>
      <c r="AC100" s="99"/>
      <c r="AD100" s="99"/>
      <c r="AE100" s="99"/>
      <c r="AF100" s="99"/>
      <c r="AG100" s="99"/>
      <c r="AH100" s="99"/>
    </row>
    <row r="101" spans="3:34">
      <c r="C101" s="3" t="s">
        <v>86</v>
      </c>
      <c r="D101" s="3" t="s">
        <v>176</v>
      </c>
      <c r="E101" s="3" t="s">
        <v>177</v>
      </c>
      <c r="F101" s="3" t="s">
        <v>628</v>
      </c>
      <c r="G101" s="101">
        <v>0.53913043478260869</v>
      </c>
      <c r="H101" s="101">
        <v>0.54761904761904767</v>
      </c>
      <c r="I101" s="101">
        <v>0.55833333333333335</v>
      </c>
      <c r="J101" s="101">
        <v>0.53846153846153844</v>
      </c>
      <c r="K101" s="101">
        <v>0.50735294117647056</v>
      </c>
      <c r="L101" s="101">
        <v>0.52666666666666662</v>
      </c>
      <c r="M101" s="101">
        <v>0.50420168067226889</v>
      </c>
      <c r="N101" s="101">
        <v>0.52427184466019416</v>
      </c>
      <c r="O101" s="100">
        <v>0.54100000000000004</v>
      </c>
      <c r="P101" s="99"/>
      <c r="Q101" s="99"/>
      <c r="R101" s="99"/>
      <c r="S101" s="99"/>
      <c r="T101" s="99"/>
      <c r="U101" s="99"/>
      <c r="V101" s="99"/>
      <c r="W101" s="99"/>
      <c r="X101" s="99"/>
      <c r="Y101" s="99"/>
      <c r="Z101" s="99"/>
      <c r="AA101" s="99"/>
      <c r="AB101" s="99"/>
      <c r="AC101" s="99"/>
      <c r="AD101" s="99"/>
      <c r="AE101" s="99"/>
      <c r="AF101" s="99"/>
      <c r="AG101" s="99"/>
      <c r="AH101" s="99"/>
    </row>
    <row r="102" spans="3:34">
      <c r="C102" s="3" t="s">
        <v>86</v>
      </c>
      <c r="D102" s="3" t="s">
        <v>178</v>
      </c>
      <c r="E102" s="3" t="s">
        <v>179</v>
      </c>
      <c r="F102" s="3" t="s">
        <v>628</v>
      </c>
      <c r="G102" s="101">
        <v>0.46590909090909088</v>
      </c>
      <c r="H102" s="101">
        <v>0.46835443037974683</v>
      </c>
      <c r="I102" s="101">
        <v>0.47928994082840237</v>
      </c>
      <c r="J102" s="101">
        <v>0.48275862068965519</v>
      </c>
      <c r="K102" s="101">
        <v>0.49101796407185627</v>
      </c>
      <c r="L102" s="101">
        <v>0.5</v>
      </c>
      <c r="M102" s="101">
        <v>0.53378378378378377</v>
      </c>
      <c r="N102" s="101">
        <v>0.52173913043478259</v>
      </c>
      <c r="O102" s="100">
        <v>0.499</v>
      </c>
      <c r="P102" s="99"/>
      <c r="Q102" s="99"/>
      <c r="R102" s="99"/>
      <c r="S102" s="99"/>
      <c r="T102" s="99"/>
      <c r="U102" s="99"/>
      <c r="V102" s="99"/>
      <c r="W102" s="99"/>
      <c r="X102" s="99"/>
      <c r="Y102" s="99"/>
      <c r="Z102" s="99"/>
      <c r="AA102" s="99"/>
      <c r="AB102" s="99"/>
      <c r="AC102" s="99"/>
      <c r="AD102" s="99"/>
      <c r="AE102" s="99"/>
      <c r="AF102" s="99"/>
      <c r="AG102" s="99"/>
      <c r="AH102" s="99"/>
    </row>
    <row r="103" spans="3:34">
      <c r="C103" s="3" t="s">
        <v>86</v>
      </c>
      <c r="D103" s="3" t="s">
        <v>180</v>
      </c>
      <c r="E103" s="3" t="s">
        <v>181</v>
      </c>
      <c r="F103" s="3" t="s">
        <v>628</v>
      </c>
      <c r="G103" s="101">
        <v>0.6</v>
      </c>
      <c r="H103" s="101">
        <v>0.46666666666666667</v>
      </c>
      <c r="I103" s="101">
        <v>0.48571428571428571</v>
      </c>
      <c r="J103" s="101">
        <v>0.46</v>
      </c>
      <c r="K103" s="101">
        <v>0.49137931034482757</v>
      </c>
      <c r="L103" s="101">
        <v>0.52991452991452992</v>
      </c>
      <c r="M103" s="101">
        <v>0.52845528455284552</v>
      </c>
      <c r="N103" s="101">
        <v>0.50694444444444442</v>
      </c>
      <c r="O103" s="100">
        <v>0.52200000000000002</v>
      </c>
      <c r="P103" s="99"/>
      <c r="Q103" s="99"/>
      <c r="R103" s="99"/>
      <c r="S103" s="99"/>
      <c r="T103" s="99"/>
      <c r="U103" s="99"/>
      <c r="V103" s="99"/>
      <c r="W103" s="99"/>
      <c r="X103" s="99"/>
      <c r="Y103" s="99"/>
      <c r="Z103" s="99"/>
      <c r="AA103" s="99"/>
      <c r="AB103" s="99"/>
      <c r="AC103" s="99"/>
      <c r="AD103" s="99"/>
      <c r="AE103" s="99"/>
      <c r="AF103" s="99"/>
      <c r="AG103" s="99"/>
      <c r="AH103" s="99"/>
    </row>
    <row r="104" spans="3:34">
      <c r="C104" s="3" t="s">
        <v>86</v>
      </c>
      <c r="D104" s="3" t="s">
        <v>182</v>
      </c>
      <c r="E104" s="3" t="s">
        <v>183</v>
      </c>
      <c r="F104" s="3" t="s">
        <v>628</v>
      </c>
      <c r="G104" s="101">
        <v>0.43333333333333335</v>
      </c>
      <c r="H104" s="101">
        <v>0.52380952380952384</v>
      </c>
      <c r="I104" s="101">
        <v>0.46875</v>
      </c>
      <c r="J104" s="101">
        <v>0.48484848484848486</v>
      </c>
      <c r="K104" s="101">
        <v>0.5</v>
      </c>
      <c r="L104" s="101">
        <v>0.46153846153846156</v>
      </c>
      <c r="M104" s="101">
        <v>0.47058823529411764</v>
      </c>
      <c r="N104" s="101">
        <v>0.46969696969696972</v>
      </c>
      <c r="O104" s="100">
        <v>0.51300000000000001</v>
      </c>
      <c r="P104" s="99"/>
      <c r="Q104" s="99"/>
      <c r="R104" s="99"/>
      <c r="S104" s="99"/>
      <c r="T104" s="99"/>
      <c r="U104" s="99"/>
      <c r="V104" s="99"/>
      <c r="W104" s="99"/>
      <c r="X104" s="99"/>
      <c r="Y104" s="99"/>
      <c r="Z104" s="99"/>
      <c r="AA104" s="99"/>
      <c r="AB104" s="99"/>
      <c r="AC104" s="99"/>
      <c r="AD104" s="99"/>
      <c r="AE104" s="99"/>
      <c r="AF104" s="99"/>
      <c r="AG104" s="99"/>
      <c r="AH104" s="99"/>
    </row>
    <row r="105" spans="3:34">
      <c r="C105" s="3" t="s">
        <v>86</v>
      </c>
      <c r="D105" s="3" t="s">
        <v>184</v>
      </c>
      <c r="E105" s="3" t="s">
        <v>185</v>
      </c>
      <c r="F105" s="3" t="s">
        <v>628</v>
      </c>
      <c r="G105" s="101">
        <v>0.5</v>
      </c>
      <c r="H105" s="101">
        <v>0.53846153846153844</v>
      </c>
      <c r="I105" s="101">
        <v>0.42857142857142855</v>
      </c>
      <c r="J105" s="101">
        <v>0.54285714285714282</v>
      </c>
      <c r="K105" s="101">
        <v>0.58181818181818179</v>
      </c>
      <c r="L105" s="101">
        <v>0.53703703703703709</v>
      </c>
      <c r="M105" s="101">
        <v>0.45833333333333331</v>
      </c>
      <c r="N105" s="101">
        <v>0.46666666666666667</v>
      </c>
      <c r="O105" s="100">
        <v>0.49399999999999999</v>
      </c>
      <c r="P105" s="99"/>
      <c r="Q105" s="99"/>
      <c r="R105" s="99"/>
      <c r="S105" s="99"/>
      <c r="T105" s="99"/>
      <c r="U105" s="99"/>
      <c r="V105" s="99"/>
      <c r="W105" s="99"/>
      <c r="X105" s="99"/>
      <c r="Y105" s="99"/>
      <c r="Z105" s="99"/>
      <c r="AA105" s="99"/>
      <c r="AB105" s="99"/>
      <c r="AC105" s="99"/>
      <c r="AD105" s="99"/>
      <c r="AE105" s="99"/>
      <c r="AF105" s="99"/>
      <c r="AG105" s="99"/>
      <c r="AH105" s="99"/>
    </row>
    <row r="106" spans="3:34">
      <c r="C106" s="3" t="s">
        <v>86</v>
      </c>
      <c r="D106" s="3" t="s">
        <v>186</v>
      </c>
      <c r="E106" s="3" t="s">
        <v>187</v>
      </c>
      <c r="F106" s="3" t="s">
        <v>628</v>
      </c>
      <c r="G106" s="101">
        <v>0.33962264150943394</v>
      </c>
      <c r="H106" s="101">
        <v>0.37179487179487181</v>
      </c>
      <c r="I106" s="101">
        <v>0.35828877005347592</v>
      </c>
      <c r="J106" s="101">
        <v>0.33707865168539325</v>
      </c>
      <c r="K106" s="101">
        <v>0.35021097046413502</v>
      </c>
      <c r="L106" s="101">
        <v>0.33596837944664032</v>
      </c>
      <c r="M106" s="101">
        <v>0.3364485981308411</v>
      </c>
      <c r="N106" s="101">
        <v>0.42788461538461536</v>
      </c>
      <c r="O106" s="100">
        <v>0.38200000000000001</v>
      </c>
      <c r="P106" s="99"/>
      <c r="Q106" s="99"/>
      <c r="R106" s="99"/>
      <c r="S106" s="99"/>
      <c r="T106" s="99"/>
      <c r="U106" s="99"/>
      <c r="V106" s="99"/>
      <c r="W106" s="99"/>
      <c r="X106" s="99"/>
      <c r="Y106" s="99"/>
      <c r="Z106" s="99"/>
      <c r="AA106" s="99"/>
      <c r="AB106" s="99"/>
      <c r="AC106" s="99"/>
      <c r="AD106" s="99"/>
      <c r="AE106" s="99"/>
      <c r="AF106" s="99"/>
      <c r="AG106" s="99"/>
      <c r="AH106" s="99"/>
    </row>
    <row r="107" spans="3:34">
      <c r="C107" s="3" t="s">
        <v>86</v>
      </c>
      <c r="D107" s="3" t="s">
        <v>188</v>
      </c>
      <c r="E107" s="3" t="s">
        <v>189</v>
      </c>
      <c r="F107" s="3" t="s">
        <v>628</v>
      </c>
      <c r="G107" s="101">
        <v>0.5</v>
      </c>
      <c r="H107" s="101">
        <v>0.46666666666666667</v>
      </c>
      <c r="I107" s="101">
        <v>0.46808510638297873</v>
      </c>
      <c r="J107" s="101">
        <v>0.43076923076923079</v>
      </c>
      <c r="K107" s="101">
        <v>0.41333333333333333</v>
      </c>
      <c r="L107" s="101">
        <v>0.39726027397260272</v>
      </c>
      <c r="M107" s="101">
        <v>0.48648648648648651</v>
      </c>
      <c r="N107" s="101">
        <v>0.5</v>
      </c>
      <c r="O107" s="100">
        <v>0.41799999999999998</v>
      </c>
      <c r="P107" s="99"/>
      <c r="Q107" s="99"/>
      <c r="R107" s="99"/>
      <c r="S107" s="99"/>
      <c r="T107" s="99"/>
      <c r="U107" s="99"/>
      <c r="V107" s="99"/>
      <c r="W107" s="99"/>
      <c r="X107" s="99"/>
      <c r="Y107" s="99"/>
      <c r="Z107" s="99"/>
      <c r="AA107" s="99"/>
      <c r="AB107" s="99"/>
      <c r="AC107" s="99"/>
      <c r="AD107" s="99"/>
      <c r="AE107" s="99"/>
      <c r="AF107" s="99"/>
      <c r="AG107" s="99"/>
      <c r="AH107" s="99"/>
    </row>
    <row r="108" spans="3:34">
      <c r="C108" s="3" t="s">
        <v>86</v>
      </c>
      <c r="D108" s="3" t="s">
        <v>190</v>
      </c>
      <c r="E108" s="3" t="s">
        <v>191</v>
      </c>
      <c r="F108" s="3" t="s">
        <v>628</v>
      </c>
      <c r="G108" s="101">
        <v>0.59183673469387754</v>
      </c>
      <c r="H108" s="101">
        <v>0.48888888888888887</v>
      </c>
      <c r="I108" s="101">
        <v>0.51219512195121952</v>
      </c>
      <c r="J108" s="101">
        <v>0.44117647058823528</v>
      </c>
      <c r="K108" s="101">
        <v>0.4731182795698925</v>
      </c>
      <c r="L108" s="101">
        <v>0.49397590361445781</v>
      </c>
      <c r="M108" s="101">
        <v>0.58536585365853655</v>
      </c>
      <c r="N108" s="101">
        <v>0.625</v>
      </c>
      <c r="O108" s="100">
        <v>0.55200000000000005</v>
      </c>
      <c r="P108" s="99"/>
      <c r="Q108" s="99"/>
      <c r="R108" s="99"/>
      <c r="S108" s="99"/>
      <c r="T108" s="99"/>
      <c r="U108" s="99"/>
      <c r="V108" s="99"/>
      <c r="W108" s="99"/>
      <c r="X108" s="99"/>
      <c r="Y108" s="99"/>
      <c r="Z108" s="99"/>
      <c r="AA108" s="99"/>
      <c r="AB108" s="99"/>
      <c r="AC108" s="99"/>
      <c r="AD108" s="99"/>
      <c r="AE108" s="99"/>
      <c r="AF108" s="99"/>
      <c r="AG108" s="99"/>
      <c r="AH108" s="99"/>
    </row>
    <row r="109" spans="3:34">
      <c r="C109" s="3" t="s">
        <v>86</v>
      </c>
      <c r="D109" s="3" t="s">
        <v>192</v>
      </c>
      <c r="E109" s="3" t="s">
        <v>193</v>
      </c>
      <c r="F109" s="3" t="s">
        <v>628</v>
      </c>
      <c r="G109" s="101">
        <v>0.375</v>
      </c>
      <c r="H109" s="101">
        <v>0.42857142857142855</v>
      </c>
      <c r="I109" s="101">
        <v>0.33333333333333331</v>
      </c>
      <c r="J109" s="101">
        <v>0.34782608695652173</v>
      </c>
      <c r="K109" s="101">
        <v>0.4</v>
      </c>
      <c r="L109" s="101">
        <v>0.375</v>
      </c>
      <c r="M109" s="101">
        <v>0.37777777777777777</v>
      </c>
      <c r="N109" s="101">
        <v>0.36734693877551022</v>
      </c>
      <c r="O109" s="100">
        <v>0.41899999999999998</v>
      </c>
      <c r="P109" s="99"/>
      <c r="Q109" s="99"/>
      <c r="R109" s="99"/>
      <c r="S109" s="99"/>
      <c r="T109" s="99"/>
      <c r="U109" s="99"/>
      <c r="V109" s="99"/>
      <c r="W109" s="99"/>
      <c r="X109" s="99"/>
      <c r="Y109" s="99"/>
      <c r="Z109" s="99"/>
      <c r="AA109" s="99"/>
      <c r="AB109" s="99"/>
      <c r="AC109" s="99"/>
      <c r="AD109" s="99"/>
      <c r="AE109" s="99"/>
      <c r="AF109" s="99"/>
      <c r="AG109" s="99"/>
      <c r="AH109" s="99"/>
    </row>
    <row r="110" spans="3:34">
      <c r="C110" s="3" t="s">
        <v>86</v>
      </c>
      <c r="D110" s="3" t="s">
        <v>194</v>
      </c>
      <c r="E110" s="3" t="s">
        <v>195</v>
      </c>
      <c r="F110" s="3" t="s">
        <v>628</v>
      </c>
      <c r="G110" s="101">
        <v>0.51428571428571423</v>
      </c>
      <c r="H110" s="101">
        <v>0.4642857142857143</v>
      </c>
      <c r="I110" s="101">
        <v>0.5</v>
      </c>
      <c r="J110" s="101">
        <v>0.47916666666666669</v>
      </c>
      <c r="K110" s="101">
        <v>0.49367088607594939</v>
      </c>
      <c r="L110" s="101">
        <v>0.45454545454545453</v>
      </c>
      <c r="M110" s="101">
        <v>0.3888888888888889</v>
      </c>
      <c r="N110" s="101">
        <v>0.5</v>
      </c>
      <c r="O110" s="100">
        <v>0.436</v>
      </c>
      <c r="P110" s="99"/>
      <c r="Q110" s="99"/>
      <c r="R110" s="99"/>
      <c r="S110" s="99"/>
      <c r="T110" s="99"/>
      <c r="U110" s="99"/>
      <c r="V110" s="99"/>
      <c r="W110" s="99"/>
      <c r="X110" s="99"/>
      <c r="Y110" s="99"/>
      <c r="Z110" s="99"/>
      <c r="AA110" s="99"/>
      <c r="AB110" s="99"/>
      <c r="AC110" s="99"/>
      <c r="AD110" s="99"/>
      <c r="AE110" s="99"/>
      <c r="AF110" s="99"/>
      <c r="AG110" s="99"/>
      <c r="AH110" s="99"/>
    </row>
    <row r="111" spans="3:34">
      <c r="C111" s="3" t="s">
        <v>86</v>
      </c>
      <c r="D111" s="3" t="s">
        <v>196</v>
      </c>
      <c r="E111" s="3" t="s">
        <v>197</v>
      </c>
      <c r="F111" s="3" t="s">
        <v>628</v>
      </c>
      <c r="G111" s="101">
        <v>0.47887323943661969</v>
      </c>
      <c r="H111" s="101">
        <v>0.49382716049382713</v>
      </c>
      <c r="I111" s="101">
        <v>0.53030303030303028</v>
      </c>
      <c r="J111" s="101">
        <v>0.52054794520547942</v>
      </c>
      <c r="K111" s="101">
        <v>0.5</v>
      </c>
      <c r="L111" s="101">
        <v>0.43373493975903615</v>
      </c>
      <c r="M111" s="101">
        <v>0.43529411764705883</v>
      </c>
      <c r="N111" s="101">
        <v>0.43037974683544306</v>
      </c>
      <c r="O111" s="100">
        <v>0.42299999999999999</v>
      </c>
      <c r="P111" s="99"/>
      <c r="Q111" s="99"/>
      <c r="R111" s="99"/>
      <c r="S111" s="99"/>
      <c r="T111" s="99"/>
      <c r="U111" s="99"/>
      <c r="V111" s="99"/>
      <c r="W111" s="99"/>
      <c r="X111" s="99"/>
      <c r="Y111" s="99"/>
      <c r="Z111" s="99"/>
      <c r="AA111" s="99"/>
      <c r="AB111" s="99"/>
      <c r="AC111" s="99"/>
      <c r="AD111" s="99"/>
      <c r="AE111" s="99"/>
      <c r="AF111" s="99"/>
      <c r="AG111" s="99"/>
      <c r="AH111" s="99"/>
    </row>
    <row r="112" spans="3:34">
      <c r="C112" s="3" t="s">
        <v>86</v>
      </c>
      <c r="D112" s="3" t="s">
        <v>198</v>
      </c>
      <c r="E112" s="3" t="s">
        <v>199</v>
      </c>
      <c r="F112" s="3" t="s">
        <v>628</v>
      </c>
      <c r="G112" s="101">
        <v>0.5</v>
      </c>
      <c r="H112" s="101">
        <v>0.52500000000000002</v>
      </c>
      <c r="I112" s="101">
        <v>0.51219512195121952</v>
      </c>
      <c r="J112" s="101">
        <v>0.4642857142857143</v>
      </c>
      <c r="K112" s="101">
        <v>0.46666666666666667</v>
      </c>
      <c r="L112" s="101">
        <v>0.41666666666666669</v>
      </c>
      <c r="M112" s="101">
        <v>0.41025641025641024</v>
      </c>
      <c r="N112" s="101">
        <v>0.55696202531645567</v>
      </c>
      <c r="O112" s="100">
        <v>0.55799999999999994</v>
      </c>
      <c r="P112" s="99"/>
      <c r="Q112" s="99"/>
      <c r="R112" s="99"/>
      <c r="S112" s="99"/>
      <c r="T112" s="99"/>
      <c r="U112" s="99"/>
      <c r="V112" s="99"/>
      <c r="W112" s="99"/>
      <c r="X112" s="99"/>
      <c r="Y112" s="99"/>
      <c r="Z112" s="99"/>
      <c r="AA112" s="99"/>
      <c r="AB112" s="99"/>
      <c r="AC112" s="99"/>
      <c r="AD112" s="99"/>
      <c r="AE112" s="99"/>
      <c r="AF112" s="99"/>
      <c r="AG112" s="99"/>
      <c r="AH112" s="99"/>
    </row>
    <row r="113" spans="3:34">
      <c r="C113" s="3" t="s">
        <v>86</v>
      </c>
      <c r="D113" s="3" t="s">
        <v>200</v>
      </c>
      <c r="E113" s="3" t="s">
        <v>201</v>
      </c>
      <c r="F113" s="3" t="s">
        <v>628</v>
      </c>
      <c r="G113" s="101">
        <v>0.4942528735632184</v>
      </c>
      <c r="H113" s="101">
        <v>0.4296875</v>
      </c>
      <c r="I113" s="101">
        <v>0.45263157894736844</v>
      </c>
      <c r="J113" s="101">
        <v>0.43795620437956206</v>
      </c>
      <c r="K113" s="101">
        <v>0.47096774193548385</v>
      </c>
      <c r="L113" s="101">
        <v>0.43046357615894038</v>
      </c>
      <c r="M113" s="101">
        <v>0.47407407407407409</v>
      </c>
      <c r="N113" s="101">
        <v>0.47945205479452052</v>
      </c>
      <c r="O113" s="100">
        <v>0.44299999999999995</v>
      </c>
      <c r="P113" s="99"/>
      <c r="Q113" s="99"/>
      <c r="R113" s="99"/>
      <c r="S113" s="99"/>
      <c r="T113" s="99"/>
      <c r="U113" s="99"/>
      <c r="V113" s="99"/>
      <c r="W113" s="99"/>
      <c r="X113" s="99"/>
      <c r="Y113" s="99"/>
      <c r="Z113" s="99"/>
      <c r="AA113" s="99"/>
      <c r="AB113" s="99"/>
      <c r="AC113" s="99"/>
      <c r="AD113" s="99"/>
      <c r="AE113" s="99"/>
      <c r="AF113" s="99"/>
      <c r="AG113" s="99"/>
      <c r="AH113" s="99"/>
    </row>
    <row r="114" spans="3:34">
      <c r="C114" s="3" t="s">
        <v>86</v>
      </c>
      <c r="D114" s="3" t="s">
        <v>202</v>
      </c>
      <c r="E114" s="3" t="s">
        <v>203</v>
      </c>
      <c r="F114" s="3" t="s">
        <v>628</v>
      </c>
      <c r="G114" s="101">
        <v>0.59420289855072461</v>
      </c>
      <c r="H114" s="101">
        <v>0.56122448979591832</v>
      </c>
      <c r="I114" s="101">
        <v>0.49230769230769234</v>
      </c>
      <c r="J114" s="101">
        <v>0.43689320388349512</v>
      </c>
      <c r="K114" s="101">
        <v>0.4336283185840708</v>
      </c>
      <c r="L114" s="101">
        <v>0.47863247863247865</v>
      </c>
      <c r="M114" s="101">
        <v>0.41592920353982299</v>
      </c>
      <c r="N114" s="101">
        <v>0.40298507462686567</v>
      </c>
      <c r="O114" s="100">
        <v>0.48200000000000004</v>
      </c>
      <c r="P114" s="99"/>
      <c r="Q114" s="99"/>
      <c r="R114" s="99"/>
      <c r="S114" s="99"/>
      <c r="T114" s="99"/>
      <c r="U114" s="99"/>
      <c r="V114" s="99"/>
      <c r="W114" s="99"/>
      <c r="X114" s="99"/>
      <c r="Y114" s="99"/>
      <c r="Z114" s="99"/>
      <c r="AA114" s="99"/>
      <c r="AB114" s="99"/>
      <c r="AC114" s="99"/>
      <c r="AD114" s="99"/>
      <c r="AE114" s="99"/>
      <c r="AF114" s="99"/>
      <c r="AG114" s="99"/>
      <c r="AH114" s="99"/>
    </row>
    <row r="115" spans="3:34">
      <c r="C115" s="3" t="s">
        <v>86</v>
      </c>
      <c r="D115" s="3" t="s">
        <v>204</v>
      </c>
      <c r="E115" s="3" t="s">
        <v>205</v>
      </c>
      <c r="F115" s="3" t="s">
        <v>628</v>
      </c>
      <c r="G115" s="101">
        <v>0.33582089552238809</v>
      </c>
      <c r="H115" s="101">
        <v>0.42990654205607476</v>
      </c>
      <c r="I115" s="101">
        <v>0.35467980295566504</v>
      </c>
      <c r="J115" s="101">
        <v>0.43055555555555558</v>
      </c>
      <c r="K115" s="101">
        <v>0.41201716738197425</v>
      </c>
      <c r="L115" s="101">
        <v>0.42238267148014441</v>
      </c>
      <c r="M115" s="101">
        <v>0.38113207547169814</v>
      </c>
      <c r="N115" s="101">
        <v>0.41538461538461541</v>
      </c>
      <c r="O115" s="100">
        <v>0.46</v>
      </c>
      <c r="P115" s="99"/>
      <c r="Q115" s="99"/>
      <c r="R115" s="99"/>
      <c r="S115" s="99"/>
      <c r="T115" s="99"/>
      <c r="U115" s="99"/>
      <c r="V115" s="99"/>
      <c r="W115" s="99"/>
      <c r="X115" s="99"/>
      <c r="Y115" s="99"/>
      <c r="Z115" s="99"/>
      <c r="AA115" s="99"/>
      <c r="AB115" s="99"/>
      <c r="AC115" s="99"/>
      <c r="AD115" s="99"/>
      <c r="AE115" s="99"/>
      <c r="AF115" s="99"/>
      <c r="AG115" s="99"/>
      <c r="AH115" s="99"/>
    </row>
    <row r="116" spans="3:34">
      <c r="C116" s="3" t="s">
        <v>86</v>
      </c>
      <c r="D116" s="3" t="s">
        <v>206</v>
      </c>
      <c r="E116" s="3" t="s">
        <v>207</v>
      </c>
      <c r="F116" s="3" t="s">
        <v>628</v>
      </c>
      <c r="G116" s="101">
        <v>0.3611111111111111</v>
      </c>
      <c r="H116" s="101">
        <v>0.37142857142857144</v>
      </c>
      <c r="I116" s="101">
        <v>0.54054054054054057</v>
      </c>
      <c r="J116" s="101">
        <v>0.37931034482758619</v>
      </c>
      <c r="K116" s="101">
        <v>0.375</v>
      </c>
      <c r="L116" s="101">
        <v>0.38383838383838381</v>
      </c>
      <c r="M116" s="101">
        <v>0.53846153846153844</v>
      </c>
      <c r="N116" s="101">
        <v>0.53448275862068961</v>
      </c>
      <c r="O116" s="100">
        <v>0.53400000000000003</v>
      </c>
      <c r="P116" s="99"/>
      <c r="Q116" s="99"/>
      <c r="R116" s="99"/>
      <c r="S116" s="99"/>
      <c r="T116" s="99"/>
      <c r="U116" s="99"/>
      <c r="V116" s="99"/>
      <c r="W116" s="99"/>
      <c r="X116" s="99"/>
      <c r="Y116" s="99"/>
      <c r="Z116" s="99"/>
      <c r="AA116" s="99"/>
      <c r="AB116" s="99"/>
      <c r="AC116" s="99"/>
      <c r="AD116" s="99"/>
      <c r="AE116" s="99"/>
      <c r="AF116" s="99"/>
      <c r="AG116" s="99"/>
      <c r="AH116" s="99"/>
    </row>
    <row r="117" spans="3:34">
      <c r="C117" s="3" t="s">
        <v>86</v>
      </c>
      <c r="D117" s="3" t="s">
        <v>208</v>
      </c>
      <c r="E117" s="3" t="s">
        <v>209</v>
      </c>
      <c r="F117" s="3" t="s">
        <v>628</v>
      </c>
      <c r="G117" s="101">
        <v>0.23076923076923078</v>
      </c>
      <c r="H117" s="101">
        <v>0.38461538461538464</v>
      </c>
      <c r="I117" s="101">
        <v>0.27272727272727271</v>
      </c>
      <c r="J117" s="101">
        <v>0.36363636363636365</v>
      </c>
      <c r="K117" s="101">
        <v>0.31707317073170732</v>
      </c>
      <c r="L117" s="101">
        <v>0.26190476190476192</v>
      </c>
      <c r="M117" s="101">
        <v>0.37209302325581395</v>
      </c>
      <c r="N117" s="101">
        <v>0.41176470588235292</v>
      </c>
      <c r="O117" s="100" t="s">
        <v>653</v>
      </c>
      <c r="P117" s="99"/>
      <c r="Q117" s="99"/>
      <c r="R117" s="99"/>
      <c r="S117" s="99"/>
      <c r="T117" s="99"/>
      <c r="U117" s="99"/>
      <c r="V117" s="99"/>
      <c r="W117" s="99"/>
      <c r="X117" s="99"/>
      <c r="Y117" s="99"/>
      <c r="Z117" s="99"/>
      <c r="AA117" s="99"/>
      <c r="AB117" s="99"/>
      <c r="AC117" s="99"/>
      <c r="AD117" s="99"/>
      <c r="AE117" s="99"/>
      <c r="AF117" s="99"/>
      <c r="AG117" s="99"/>
      <c r="AH117" s="99"/>
    </row>
    <row r="118" spans="3:34">
      <c r="C118" s="3" t="s">
        <v>86</v>
      </c>
      <c r="D118" s="3" t="s">
        <v>210</v>
      </c>
      <c r="E118" s="3" t="s">
        <v>211</v>
      </c>
      <c r="F118" s="3" t="s">
        <v>628</v>
      </c>
      <c r="G118" s="101">
        <v>0.29090909090909089</v>
      </c>
      <c r="H118" s="101">
        <v>0.375</v>
      </c>
      <c r="I118" s="101">
        <v>0.45333333333333331</v>
      </c>
      <c r="J118" s="101">
        <v>0.32758620689655171</v>
      </c>
      <c r="K118" s="101">
        <v>0.34399999999999997</v>
      </c>
      <c r="L118" s="101">
        <v>0.28048780487804881</v>
      </c>
      <c r="M118" s="101">
        <v>0.33663366336633666</v>
      </c>
      <c r="N118" s="101">
        <v>0.42016806722689076</v>
      </c>
      <c r="O118" s="100">
        <v>0.45799999999999996</v>
      </c>
      <c r="P118" s="99"/>
      <c r="Q118" s="99"/>
      <c r="R118" s="99"/>
      <c r="S118" s="99"/>
      <c r="T118" s="99"/>
      <c r="U118" s="99"/>
      <c r="V118" s="99"/>
      <c r="W118" s="99"/>
      <c r="X118" s="99"/>
      <c r="Y118" s="99"/>
      <c r="Z118" s="99"/>
      <c r="AA118" s="99"/>
      <c r="AB118" s="99"/>
      <c r="AC118" s="99"/>
      <c r="AD118" s="99"/>
      <c r="AE118" s="99"/>
      <c r="AF118" s="99"/>
      <c r="AG118" s="99"/>
      <c r="AH118" s="99"/>
    </row>
    <row r="119" spans="3:34">
      <c r="C119" s="3" t="s">
        <v>86</v>
      </c>
      <c r="D119" s="3" t="s">
        <v>212</v>
      </c>
      <c r="E119" s="3" t="s">
        <v>213</v>
      </c>
      <c r="F119" s="3" t="s">
        <v>628</v>
      </c>
      <c r="G119" s="101">
        <v>0.42741935483870969</v>
      </c>
      <c r="H119" s="101">
        <v>0.43697478991596639</v>
      </c>
      <c r="I119" s="101">
        <v>0.46564885496183206</v>
      </c>
      <c r="J119" s="101">
        <v>0.52032520325203258</v>
      </c>
      <c r="K119" s="101">
        <v>0.51470588235294112</v>
      </c>
      <c r="L119" s="101">
        <v>0.53125</v>
      </c>
      <c r="M119" s="101">
        <v>0.52</v>
      </c>
      <c r="N119" s="101">
        <v>0.52173913043478259</v>
      </c>
      <c r="O119" s="100">
        <v>0.58399999999999996</v>
      </c>
      <c r="P119" s="99"/>
      <c r="Q119" s="99"/>
      <c r="R119" s="99"/>
      <c r="S119" s="99"/>
      <c r="T119" s="99"/>
      <c r="U119" s="99"/>
      <c r="V119" s="99"/>
      <c r="W119" s="99"/>
      <c r="X119" s="99"/>
      <c r="Y119" s="99"/>
      <c r="Z119" s="99"/>
      <c r="AA119" s="99"/>
      <c r="AB119" s="99"/>
      <c r="AC119" s="99"/>
      <c r="AD119" s="99"/>
      <c r="AE119" s="99"/>
      <c r="AF119" s="99"/>
      <c r="AG119" s="99"/>
      <c r="AH119" s="99"/>
    </row>
    <row r="120" spans="3:34">
      <c r="C120" s="3" t="s">
        <v>86</v>
      </c>
      <c r="D120" s="3" t="s">
        <v>214</v>
      </c>
      <c r="E120" s="3" t="s">
        <v>215</v>
      </c>
      <c r="F120" s="3" t="s">
        <v>628</v>
      </c>
      <c r="G120" s="101">
        <v>0.51063829787234039</v>
      </c>
      <c r="H120" s="101">
        <v>0.52564102564102566</v>
      </c>
      <c r="I120" s="101">
        <v>0.52173913043478259</v>
      </c>
      <c r="J120" s="101">
        <v>0.58695652173913049</v>
      </c>
      <c r="K120" s="101">
        <v>0.5490196078431373</v>
      </c>
      <c r="L120" s="101">
        <v>0.3783783783783784</v>
      </c>
      <c r="M120" s="101">
        <v>0.5161290322580645</v>
      </c>
      <c r="N120" s="101">
        <v>0.51923076923076927</v>
      </c>
      <c r="O120" s="100">
        <v>0.51</v>
      </c>
      <c r="P120" s="99"/>
      <c r="Q120" s="99"/>
      <c r="R120" s="99"/>
      <c r="S120" s="99"/>
      <c r="T120" s="99"/>
      <c r="U120" s="99"/>
      <c r="V120" s="99"/>
      <c r="W120" s="99"/>
      <c r="X120" s="99"/>
      <c r="Y120" s="99"/>
      <c r="Z120" s="99"/>
      <c r="AA120" s="99"/>
      <c r="AB120" s="99"/>
      <c r="AC120" s="99"/>
      <c r="AD120" s="99"/>
      <c r="AE120" s="99"/>
      <c r="AF120" s="99"/>
      <c r="AG120" s="99"/>
      <c r="AH120" s="99"/>
    </row>
    <row r="121" spans="3:34">
      <c r="C121" s="3" t="s">
        <v>86</v>
      </c>
      <c r="D121" s="3" t="s">
        <v>216</v>
      </c>
      <c r="E121" s="3" t="s">
        <v>217</v>
      </c>
      <c r="F121" s="3" t="s">
        <v>628</v>
      </c>
      <c r="G121" s="101">
        <v>0.44444444444444442</v>
      </c>
      <c r="H121" s="101">
        <v>0.40259740259740262</v>
      </c>
      <c r="I121" s="101">
        <v>0.39473684210526316</v>
      </c>
      <c r="J121" s="101">
        <v>0.41666666666666669</v>
      </c>
      <c r="K121" s="101">
        <v>0.43037974683544306</v>
      </c>
      <c r="L121" s="101">
        <v>0.40845070422535212</v>
      </c>
      <c r="M121" s="101">
        <v>0.41176470588235292</v>
      </c>
      <c r="N121" s="101">
        <v>0.42622950819672129</v>
      </c>
      <c r="O121" s="100">
        <v>0.49200000000000005</v>
      </c>
      <c r="P121" s="99"/>
      <c r="Q121" s="99"/>
      <c r="R121" s="99"/>
      <c r="S121" s="99"/>
      <c r="T121" s="99"/>
      <c r="U121" s="99"/>
      <c r="V121" s="99"/>
      <c r="W121" s="99"/>
      <c r="X121" s="99"/>
      <c r="Y121" s="99"/>
      <c r="Z121" s="99"/>
      <c r="AA121" s="99"/>
      <c r="AB121" s="99"/>
      <c r="AC121" s="99"/>
      <c r="AD121" s="99"/>
      <c r="AE121" s="99"/>
      <c r="AF121" s="99"/>
      <c r="AG121" s="99"/>
      <c r="AH121" s="99"/>
    </row>
    <row r="122" spans="3:34">
      <c r="C122" s="3" t="s">
        <v>86</v>
      </c>
      <c r="D122" s="3" t="s">
        <v>218</v>
      </c>
      <c r="E122" s="3" t="s">
        <v>219</v>
      </c>
      <c r="F122" s="3" t="s">
        <v>628</v>
      </c>
      <c r="G122" s="101">
        <v>0.36893203883495146</v>
      </c>
      <c r="H122" s="101">
        <v>0.34951456310679613</v>
      </c>
      <c r="I122" s="101">
        <v>0.35576923076923078</v>
      </c>
      <c r="J122" s="101">
        <v>0.36842105263157893</v>
      </c>
      <c r="K122" s="101">
        <v>0.40425531914893614</v>
      </c>
      <c r="L122" s="101">
        <v>0.35869565217391303</v>
      </c>
      <c r="M122" s="101">
        <v>0.39130434782608697</v>
      </c>
      <c r="N122" s="101">
        <v>0.38554216867469882</v>
      </c>
      <c r="O122" s="100">
        <v>0.45700000000000002</v>
      </c>
      <c r="P122" s="99"/>
      <c r="Q122" s="99"/>
      <c r="R122" s="99"/>
      <c r="S122" s="99"/>
      <c r="T122" s="99"/>
      <c r="U122" s="99"/>
      <c r="V122" s="99"/>
      <c r="W122" s="99"/>
      <c r="X122" s="99"/>
      <c r="Y122" s="99"/>
      <c r="Z122" s="99"/>
      <c r="AA122" s="99"/>
      <c r="AB122" s="99"/>
      <c r="AC122" s="99"/>
      <c r="AD122" s="99"/>
      <c r="AE122" s="99"/>
      <c r="AF122" s="99"/>
      <c r="AG122" s="99"/>
      <c r="AH122" s="99"/>
    </row>
    <row r="123" spans="3:34">
      <c r="C123" s="3" t="s">
        <v>86</v>
      </c>
      <c r="D123" s="3" t="s">
        <v>220</v>
      </c>
      <c r="E123" s="3" t="s">
        <v>221</v>
      </c>
      <c r="F123" s="3" t="s">
        <v>628</v>
      </c>
      <c r="G123" s="101">
        <v>0.43125000000000002</v>
      </c>
      <c r="H123" s="101">
        <v>0.40666666666666668</v>
      </c>
      <c r="I123" s="101">
        <v>0.38364779874213839</v>
      </c>
      <c r="J123" s="101">
        <v>0.42441860465116277</v>
      </c>
      <c r="K123" s="101">
        <v>0.44444444444444442</v>
      </c>
      <c r="L123" s="101">
        <v>0.45070422535211269</v>
      </c>
      <c r="M123" s="101">
        <v>0.39436619718309857</v>
      </c>
      <c r="N123" s="101">
        <v>0.44117647058823528</v>
      </c>
      <c r="O123" s="100">
        <v>0.46700000000000003</v>
      </c>
      <c r="P123" s="99"/>
      <c r="Q123" s="99"/>
      <c r="R123" s="99"/>
      <c r="S123" s="99"/>
      <c r="T123" s="99"/>
      <c r="U123" s="99"/>
      <c r="V123" s="99"/>
      <c r="W123" s="99"/>
      <c r="X123" s="99"/>
      <c r="Y123" s="99"/>
      <c r="Z123" s="99"/>
      <c r="AA123" s="99"/>
      <c r="AB123" s="99"/>
      <c r="AC123" s="99"/>
      <c r="AD123" s="99"/>
      <c r="AE123" s="99"/>
      <c r="AF123" s="99"/>
      <c r="AG123" s="99"/>
      <c r="AH123" s="99"/>
    </row>
    <row r="124" spans="3:34">
      <c r="C124" s="3" t="s">
        <v>86</v>
      </c>
      <c r="D124" s="3" t="s">
        <v>222</v>
      </c>
      <c r="E124" s="3" t="s">
        <v>223</v>
      </c>
      <c r="F124" s="3" t="s">
        <v>628</v>
      </c>
      <c r="G124" s="101">
        <v>0.51428571428571423</v>
      </c>
      <c r="H124" s="101">
        <v>0.46</v>
      </c>
      <c r="I124" s="101">
        <v>0.54166666666666663</v>
      </c>
      <c r="J124" s="101">
        <v>0.55882352941176472</v>
      </c>
      <c r="K124" s="101">
        <v>0.6</v>
      </c>
      <c r="L124" s="101">
        <v>0.34615384615384615</v>
      </c>
      <c r="M124" s="101">
        <v>0.47368421052631576</v>
      </c>
      <c r="N124" s="101">
        <v>0.58823529411764708</v>
      </c>
      <c r="O124" s="100">
        <v>0.48799999999999999</v>
      </c>
      <c r="P124" s="99"/>
      <c r="Q124" s="99"/>
      <c r="R124" s="99"/>
      <c r="S124" s="99"/>
      <c r="T124" s="99"/>
      <c r="U124" s="99"/>
      <c r="V124" s="99"/>
      <c r="W124" s="99"/>
      <c r="X124" s="99"/>
      <c r="Y124" s="99"/>
      <c r="Z124" s="99"/>
      <c r="AA124" s="99"/>
      <c r="AB124" s="99"/>
      <c r="AC124" s="99"/>
      <c r="AD124" s="99"/>
      <c r="AE124" s="99"/>
      <c r="AF124" s="99"/>
      <c r="AG124" s="99"/>
      <c r="AH124" s="99"/>
    </row>
    <row r="125" spans="3:34">
      <c r="C125" s="3" t="s">
        <v>86</v>
      </c>
      <c r="D125" s="3" t="s">
        <v>224</v>
      </c>
      <c r="E125" s="3" t="s">
        <v>225</v>
      </c>
      <c r="F125" s="3" t="s">
        <v>628</v>
      </c>
      <c r="G125" s="101">
        <v>0.51818181818181819</v>
      </c>
      <c r="H125" s="101">
        <v>0.48780487804878048</v>
      </c>
      <c r="I125" s="101">
        <v>0.52142857142857146</v>
      </c>
      <c r="J125" s="101">
        <v>0.55339805825242716</v>
      </c>
      <c r="K125" s="101">
        <v>0.47580645161290325</v>
      </c>
      <c r="L125" s="101">
        <v>0.50306748466257667</v>
      </c>
      <c r="M125" s="101">
        <v>0.52</v>
      </c>
      <c r="N125" s="101">
        <v>0.52459016393442626</v>
      </c>
      <c r="O125" s="100">
        <v>0.51700000000000002</v>
      </c>
      <c r="P125" s="99"/>
      <c r="Q125" s="99"/>
      <c r="R125" s="99"/>
      <c r="S125" s="99"/>
      <c r="T125" s="99"/>
      <c r="U125" s="99"/>
      <c r="V125" s="99"/>
      <c r="W125" s="99"/>
      <c r="X125" s="99"/>
      <c r="Y125" s="99"/>
      <c r="Z125" s="99"/>
      <c r="AA125" s="99"/>
      <c r="AB125" s="99"/>
      <c r="AC125" s="99"/>
      <c r="AD125" s="99"/>
      <c r="AE125" s="99"/>
      <c r="AF125" s="99"/>
      <c r="AG125" s="99"/>
      <c r="AH125" s="99"/>
    </row>
    <row r="126" spans="3:34">
      <c r="C126" s="3" t="s">
        <v>88</v>
      </c>
      <c r="D126" s="3" t="s">
        <v>226</v>
      </c>
      <c r="E126" s="3" t="s">
        <v>227</v>
      </c>
      <c r="F126" s="3" t="s">
        <v>628</v>
      </c>
      <c r="G126" s="101">
        <v>0.53409090909090906</v>
      </c>
      <c r="H126" s="101">
        <v>0.52694610778443118</v>
      </c>
      <c r="I126" s="101">
        <v>0.53793103448275859</v>
      </c>
      <c r="J126" s="101">
        <v>0.50649350649350644</v>
      </c>
      <c r="K126" s="101">
        <v>0.49404761904761907</v>
      </c>
      <c r="L126" s="101">
        <v>0.48275862068965519</v>
      </c>
      <c r="M126" s="101">
        <v>0.49681528662420382</v>
      </c>
      <c r="N126" s="101">
        <v>0.52531645569620256</v>
      </c>
      <c r="O126" s="100">
        <v>0.51800000000000002</v>
      </c>
      <c r="P126" s="99"/>
      <c r="Q126" s="99"/>
      <c r="R126" s="99"/>
      <c r="S126" s="99"/>
      <c r="T126" s="99"/>
      <c r="U126" s="99"/>
      <c r="V126" s="99"/>
      <c r="W126" s="99"/>
      <c r="X126" s="99"/>
      <c r="Y126" s="99"/>
      <c r="Z126" s="99"/>
      <c r="AA126" s="99"/>
      <c r="AB126" s="99"/>
      <c r="AC126" s="99"/>
      <c r="AD126" s="99"/>
      <c r="AE126" s="99"/>
      <c r="AF126" s="99"/>
      <c r="AG126" s="99"/>
      <c r="AH126" s="99"/>
    </row>
    <row r="127" spans="3:34">
      <c r="C127" s="3" t="s">
        <v>88</v>
      </c>
      <c r="D127" s="3" t="s">
        <v>228</v>
      </c>
      <c r="E127" s="3" t="s">
        <v>229</v>
      </c>
      <c r="F127" s="3" t="s">
        <v>628</v>
      </c>
      <c r="G127" s="101">
        <v>0.35</v>
      </c>
      <c r="H127" s="101">
        <v>0.27272727272727271</v>
      </c>
      <c r="I127" s="101">
        <v>0.31666666666666665</v>
      </c>
      <c r="J127" s="101">
        <v>0.30232558139534882</v>
      </c>
      <c r="K127" s="101">
        <v>0.26470588235294118</v>
      </c>
      <c r="L127" s="101">
        <v>0.2982456140350877</v>
      </c>
      <c r="M127" s="101">
        <v>0.27397260273972601</v>
      </c>
      <c r="N127" s="101">
        <v>0.45454545454545453</v>
      </c>
      <c r="O127" s="100">
        <v>0.40200000000000002</v>
      </c>
      <c r="P127" s="99"/>
      <c r="Q127" s="99"/>
      <c r="R127" s="99"/>
      <c r="S127" s="99"/>
      <c r="T127" s="99"/>
      <c r="U127" s="99"/>
      <c r="V127" s="99"/>
      <c r="W127" s="99"/>
      <c r="X127" s="99"/>
      <c r="Y127" s="99"/>
      <c r="Z127" s="99"/>
      <c r="AA127" s="99"/>
      <c r="AB127" s="99"/>
      <c r="AC127" s="99"/>
      <c r="AD127" s="99"/>
      <c r="AE127" s="99"/>
      <c r="AF127" s="99"/>
      <c r="AG127" s="99"/>
      <c r="AH127" s="99"/>
    </row>
    <row r="128" spans="3:34">
      <c r="C128" s="3" t="s">
        <v>88</v>
      </c>
      <c r="D128" s="3" t="s">
        <v>230</v>
      </c>
      <c r="E128" s="3" t="s">
        <v>231</v>
      </c>
      <c r="F128" s="3" t="s">
        <v>628</v>
      </c>
      <c r="G128" s="101">
        <v>0.625</v>
      </c>
      <c r="H128" s="101">
        <v>0.48275862068965519</v>
      </c>
      <c r="I128" s="101">
        <v>0.5</v>
      </c>
      <c r="J128" s="101">
        <v>0.53333333333333333</v>
      </c>
      <c r="K128" s="101">
        <v>0.52380952380952384</v>
      </c>
      <c r="L128" s="101">
        <v>0.55882352941176472</v>
      </c>
      <c r="M128" s="101">
        <v>0.4375</v>
      </c>
      <c r="N128" s="101">
        <v>0.16666666666666666</v>
      </c>
      <c r="O128" s="100">
        <v>0.50700000000000001</v>
      </c>
      <c r="P128" s="99"/>
      <c r="Q128" s="99"/>
      <c r="R128" s="99"/>
      <c r="S128" s="99"/>
      <c r="T128" s="99"/>
      <c r="U128" s="99"/>
      <c r="V128" s="99"/>
      <c r="W128" s="99"/>
      <c r="X128" s="99"/>
      <c r="Y128" s="99"/>
      <c r="Z128" s="99"/>
      <c r="AA128" s="99"/>
      <c r="AB128" s="99"/>
      <c r="AC128" s="99"/>
      <c r="AD128" s="99"/>
      <c r="AE128" s="99"/>
      <c r="AF128" s="99"/>
      <c r="AG128" s="99"/>
      <c r="AH128" s="99"/>
    </row>
    <row r="129" spans="3:34">
      <c r="C129" s="3" t="s">
        <v>88</v>
      </c>
      <c r="D129" s="3" t="s">
        <v>232</v>
      </c>
      <c r="E129" s="3" t="s">
        <v>233</v>
      </c>
      <c r="F129" s="3" t="s">
        <v>628</v>
      </c>
      <c r="G129" s="101">
        <v>0.57471264367816088</v>
      </c>
      <c r="H129" s="101">
        <v>0.51724137931034486</v>
      </c>
      <c r="I129" s="101">
        <v>0.56060606060606055</v>
      </c>
      <c r="J129" s="101">
        <v>0.57317073170731703</v>
      </c>
      <c r="K129" s="101">
        <v>0.55882352941176472</v>
      </c>
      <c r="L129" s="101">
        <v>0.55172413793103448</v>
      </c>
      <c r="M129" s="101">
        <v>0.54320987654320985</v>
      </c>
      <c r="N129" s="101">
        <v>0.5679012345679012</v>
      </c>
      <c r="O129" s="100">
        <v>0.61299999999999999</v>
      </c>
      <c r="P129" s="99"/>
      <c r="Q129" s="99"/>
      <c r="R129" s="99"/>
      <c r="S129" s="99"/>
      <c r="T129" s="99"/>
      <c r="U129" s="99"/>
      <c r="V129" s="99"/>
      <c r="W129" s="99"/>
      <c r="X129" s="99"/>
      <c r="Y129" s="99"/>
      <c r="Z129" s="99"/>
      <c r="AA129" s="99"/>
      <c r="AB129" s="99"/>
      <c r="AC129" s="99"/>
      <c r="AD129" s="99"/>
      <c r="AE129" s="99"/>
      <c r="AF129" s="99"/>
      <c r="AG129" s="99"/>
      <c r="AH129" s="99"/>
    </row>
    <row r="130" spans="3:34">
      <c r="C130" s="3" t="s">
        <v>88</v>
      </c>
      <c r="D130" s="3" t="s">
        <v>234</v>
      </c>
      <c r="E130" s="3" t="s">
        <v>235</v>
      </c>
      <c r="F130" s="3" t="s">
        <v>628</v>
      </c>
      <c r="G130" s="101">
        <v>0.48101265822784811</v>
      </c>
      <c r="H130" s="101">
        <v>0.59302325581395354</v>
      </c>
      <c r="I130" s="101">
        <v>0.54285714285714282</v>
      </c>
      <c r="J130" s="101">
        <v>0.50909090909090904</v>
      </c>
      <c r="K130" s="101">
        <v>0.5053763440860215</v>
      </c>
      <c r="L130" s="101">
        <v>0.51960784313725494</v>
      </c>
      <c r="M130" s="101">
        <v>0.44155844155844154</v>
      </c>
      <c r="N130" s="101">
        <v>0.23529411764705882</v>
      </c>
      <c r="O130" s="100">
        <v>0.442</v>
      </c>
      <c r="P130" s="99"/>
      <c r="Q130" s="99"/>
      <c r="R130" s="99"/>
      <c r="S130" s="99"/>
      <c r="T130" s="99"/>
      <c r="U130" s="99"/>
      <c r="V130" s="99"/>
      <c r="W130" s="99"/>
      <c r="X130" s="99"/>
      <c r="Y130" s="99"/>
      <c r="Z130" s="99"/>
      <c r="AA130" s="99"/>
      <c r="AB130" s="99"/>
      <c r="AC130" s="99"/>
      <c r="AD130" s="99"/>
      <c r="AE130" s="99"/>
      <c r="AF130" s="99"/>
      <c r="AG130" s="99"/>
      <c r="AH130" s="99"/>
    </row>
    <row r="131" spans="3:34">
      <c r="C131" s="3" t="s">
        <v>88</v>
      </c>
      <c r="D131" s="3" t="s">
        <v>236</v>
      </c>
      <c r="E131" s="3" t="s">
        <v>237</v>
      </c>
      <c r="F131" s="3" t="s">
        <v>628</v>
      </c>
      <c r="G131" s="101">
        <v>0.49180327868852458</v>
      </c>
      <c r="H131" s="101">
        <v>0.54098360655737709</v>
      </c>
      <c r="I131" s="101">
        <v>0.51666666666666672</v>
      </c>
      <c r="J131" s="101">
        <v>0.53846153846153844</v>
      </c>
      <c r="K131" s="101">
        <v>0.56000000000000005</v>
      </c>
      <c r="L131" s="101">
        <v>0.5662650602409639</v>
      </c>
      <c r="M131" s="101">
        <v>0.50649350649350644</v>
      </c>
      <c r="N131" s="101">
        <v>0.56756756756756754</v>
      </c>
      <c r="O131" s="100" t="s">
        <v>653</v>
      </c>
      <c r="P131" s="99"/>
      <c r="Q131" s="99"/>
      <c r="R131" s="99"/>
      <c r="S131" s="99"/>
      <c r="T131" s="99"/>
      <c r="U131" s="99"/>
      <c r="V131" s="99"/>
      <c r="W131" s="99"/>
      <c r="X131" s="99"/>
      <c r="Y131" s="99"/>
      <c r="Z131" s="99"/>
      <c r="AA131" s="99"/>
      <c r="AB131" s="99"/>
      <c r="AC131" s="99"/>
      <c r="AD131" s="99"/>
      <c r="AE131" s="99"/>
      <c r="AF131" s="99"/>
      <c r="AG131" s="99"/>
      <c r="AH131" s="99"/>
    </row>
    <row r="132" spans="3:34">
      <c r="C132" s="3" t="s">
        <v>88</v>
      </c>
      <c r="D132" s="3" t="s">
        <v>238</v>
      </c>
      <c r="E132" s="3" t="s">
        <v>239</v>
      </c>
      <c r="F132" s="3" t="s">
        <v>628</v>
      </c>
      <c r="G132" s="101">
        <v>0.47058823529411764</v>
      </c>
      <c r="H132" s="101">
        <v>0.6</v>
      </c>
      <c r="I132" s="101">
        <v>0.53846153846153844</v>
      </c>
      <c r="J132" s="101">
        <v>0.6216216216216216</v>
      </c>
      <c r="K132" s="101">
        <v>0.52777777777777779</v>
      </c>
      <c r="L132" s="101">
        <v>0.41463414634146339</v>
      </c>
      <c r="M132" s="101">
        <v>0.4642857142857143</v>
      </c>
      <c r="N132" s="101">
        <v>0.33333333333333331</v>
      </c>
      <c r="O132" s="100">
        <v>0.49399999999999999</v>
      </c>
      <c r="P132" s="99"/>
      <c r="Q132" s="99"/>
      <c r="R132" s="99"/>
      <c r="S132" s="99"/>
      <c r="T132" s="99"/>
      <c r="U132" s="99"/>
      <c r="V132" s="99"/>
      <c r="W132" s="99"/>
      <c r="X132" s="99"/>
      <c r="Y132" s="99"/>
      <c r="Z132" s="99"/>
      <c r="AA132" s="99"/>
      <c r="AB132" s="99"/>
      <c r="AC132" s="99"/>
      <c r="AD132" s="99"/>
      <c r="AE132" s="99"/>
      <c r="AF132" s="99"/>
      <c r="AG132" s="99"/>
      <c r="AH132" s="99"/>
    </row>
    <row r="133" spans="3:34">
      <c r="C133" s="3" t="s">
        <v>88</v>
      </c>
      <c r="D133" s="3" t="s">
        <v>240</v>
      </c>
      <c r="E133" s="3" t="s">
        <v>241</v>
      </c>
      <c r="F133" s="3" t="s">
        <v>628</v>
      </c>
      <c r="G133" s="101">
        <v>0.32456140350877194</v>
      </c>
      <c r="H133" s="101">
        <v>0.46551724137931033</v>
      </c>
      <c r="I133" s="101">
        <v>0.4101123595505618</v>
      </c>
      <c r="J133" s="101">
        <v>0.38834951456310679</v>
      </c>
      <c r="K133" s="101">
        <v>0.35185185185185186</v>
      </c>
      <c r="L133" s="101">
        <v>0.38688524590163936</v>
      </c>
      <c r="M133" s="101">
        <v>0.41304347826086957</v>
      </c>
      <c r="N133" s="101">
        <v>0.46801346801346799</v>
      </c>
      <c r="O133" s="100">
        <v>0.48299999999999998</v>
      </c>
      <c r="P133" s="99"/>
      <c r="Q133" s="99"/>
      <c r="R133" s="99"/>
      <c r="S133" s="99"/>
      <c r="T133" s="99"/>
      <c r="U133" s="99"/>
      <c r="V133" s="99"/>
      <c r="W133" s="99"/>
      <c r="X133" s="99"/>
      <c r="Y133" s="99"/>
      <c r="Z133" s="99"/>
      <c r="AA133" s="99"/>
      <c r="AB133" s="99"/>
      <c r="AC133" s="99"/>
      <c r="AD133" s="99"/>
      <c r="AE133" s="99"/>
      <c r="AF133" s="99"/>
      <c r="AG133" s="99"/>
      <c r="AH133" s="99"/>
    </row>
    <row r="134" spans="3:34">
      <c r="C134" s="3" t="s">
        <v>88</v>
      </c>
      <c r="D134" s="3" t="s">
        <v>242</v>
      </c>
      <c r="E134" s="3" t="s">
        <v>243</v>
      </c>
      <c r="F134" s="3" t="s">
        <v>628</v>
      </c>
      <c r="G134" s="101">
        <v>0.37634408602150538</v>
      </c>
      <c r="H134" s="101">
        <v>0.47368421052631576</v>
      </c>
      <c r="I134" s="101">
        <v>0.41666666666666669</v>
      </c>
      <c r="J134" s="101">
        <v>0.41249999999999998</v>
      </c>
      <c r="K134" s="101">
        <v>0.35294117647058826</v>
      </c>
      <c r="L134" s="101">
        <v>0.46357615894039733</v>
      </c>
      <c r="M134" s="101">
        <v>0.48120300751879697</v>
      </c>
      <c r="N134" s="101">
        <v>0.51449275362318836</v>
      </c>
      <c r="O134" s="100">
        <v>0.52900000000000003</v>
      </c>
      <c r="P134" s="99"/>
      <c r="Q134" s="99"/>
      <c r="R134" s="99"/>
      <c r="S134" s="99"/>
      <c r="T134" s="99"/>
      <c r="U134" s="99"/>
      <c r="V134" s="99"/>
      <c r="W134" s="99"/>
      <c r="X134" s="99"/>
      <c r="Y134" s="99"/>
      <c r="Z134" s="99"/>
      <c r="AA134" s="99"/>
      <c r="AB134" s="99"/>
      <c r="AC134" s="99"/>
      <c r="AD134" s="99"/>
      <c r="AE134" s="99"/>
      <c r="AF134" s="99"/>
      <c r="AG134" s="99"/>
      <c r="AH134" s="99"/>
    </row>
    <row r="135" spans="3:34">
      <c r="C135" s="3" t="s">
        <v>88</v>
      </c>
      <c r="D135" s="3" t="s">
        <v>244</v>
      </c>
      <c r="E135" s="3" t="s">
        <v>245</v>
      </c>
      <c r="F135" s="3" t="s">
        <v>628</v>
      </c>
      <c r="G135" s="101">
        <v>0.37777777777777777</v>
      </c>
      <c r="H135" s="101">
        <v>0.35802469135802467</v>
      </c>
      <c r="I135" s="101">
        <v>0.40206185567010311</v>
      </c>
      <c r="J135" s="101">
        <v>0.47</v>
      </c>
      <c r="K135" s="101">
        <v>0.41880341880341881</v>
      </c>
      <c r="L135" s="101">
        <v>0.37168141592920356</v>
      </c>
      <c r="M135" s="101">
        <v>0.3949579831932773</v>
      </c>
      <c r="N135" s="101">
        <v>0.4375</v>
      </c>
      <c r="O135" s="100">
        <v>0.53299999999999992</v>
      </c>
      <c r="P135" s="99"/>
      <c r="Q135" s="99"/>
      <c r="R135" s="99"/>
      <c r="S135" s="99"/>
      <c r="T135" s="99"/>
      <c r="U135" s="99"/>
      <c r="V135" s="99"/>
      <c r="W135" s="99"/>
      <c r="X135" s="99"/>
      <c r="Y135" s="99"/>
      <c r="Z135" s="99"/>
      <c r="AA135" s="99"/>
      <c r="AB135" s="99"/>
      <c r="AC135" s="99"/>
      <c r="AD135" s="99"/>
      <c r="AE135" s="99"/>
      <c r="AF135" s="99"/>
      <c r="AG135" s="99"/>
      <c r="AH135" s="99"/>
    </row>
    <row r="136" spans="3:34">
      <c r="C136" s="3" t="s">
        <v>88</v>
      </c>
      <c r="D136" s="3" t="s">
        <v>246</v>
      </c>
      <c r="E136" s="3" t="s">
        <v>247</v>
      </c>
      <c r="F136" s="3" t="s">
        <v>628</v>
      </c>
      <c r="G136" s="101">
        <v>0.38709677419354838</v>
      </c>
      <c r="H136" s="101">
        <v>0.4140625</v>
      </c>
      <c r="I136" s="101">
        <v>0.4206896551724138</v>
      </c>
      <c r="J136" s="101">
        <v>0.5</v>
      </c>
      <c r="K136" s="101">
        <v>0.47826086956521741</v>
      </c>
      <c r="L136" s="101">
        <v>0.50660792951541855</v>
      </c>
      <c r="M136" s="101">
        <v>0.50678733031674206</v>
      </c>
      <c r="N136" s="101">
        <v>0.50769230769230766</v>
      </c>
      <c r="O136" s="100">
        <v>0.54400000000000004</v>
      </c>
      <c r="P136" s="99"/>
      <c r="Q136" s="99"/>
      <c r="R136" s="99"/>
      <c r="S136" s="99"/>
      <c r="T136" s="99"/>
      <c r="U136" s="99"/>
      <c r="V136" s="99"/>
      <c r="W136" s="99"/>
      <c r="X136" s="99"/>
      <c r="Y136" s="99"/>
      <c r="Z136" s="99"/>
      <c r="AA136" s="99"/>
      <c r="AB136" s="99"/>
      <c r="AC136" s="99"/>
      <c r="AD136" s="99"/>
      <c r="AE136" s="99"/>
      <c r="AF136" s="99"/>
      <c r="AG136" s="99"/>
      <c r="AH136" s="99"/>
    </row>
    <row r="137" spans="3:34">
      <c r="C137" s="3" t="s">
        <v>88</v>
      </c>
      <c r="D137" s="3" t="s">
        <v>248</v>
      </c>
      <c r="E137" s="3" t="s">
        <v>249</v>
      </c>
      <c r="F137" s="3" t="s">
        <v>628</v>
      </c>
      <c r="G137" s="101">
        <v>0.55696202531645567</v>
      </c>
      <c r="H137" s="101">
        <v>0.48192771084337349</v>
      </c>
      <c r="I137" s="101">
        <v>0.50602409638554213</v>
      </c>
      <c r="J137" s="101">
        <v>0.5641025641025641</v>
      </c>
      <c r="K137" s="101">
        <v>0.51724137931034486</v>
      </c>
      <c r="L137" s="101">
        <v>0.54022988505747127</v>
      </c>
      <c r="M137" s="101">
        <v>0.54651162790697672</v>
      </c>
      <c r="N137" s="101">
        <v>0.54794520547945202</v>
      </c>
      <c r="O137" s="100">
        <v>0.55399999999999994</v>
      </c>
      <c r="P137" s="99"/>
      <c r="Q137" s="99"/>
      <c r="R137" s="99"/>
      <c r="S137" s="99"/>
      <c r="T137" s="99"/>
      <c r="U137" s="99"/>
      <c r="V137" s="99"/>
      <c r="W137" s="99"/>
      <c r="X137" s="99"/>
      <c r="Y137" s="99"/>
      <c r="Z137" s="99"/>
      <c r="AA137" s="99"/>
      <c r="AB137" s="99"/>
      <c r="AC137" s="99"/>
      <c r="AD137" s="99"/>
      <c r="AE137" s="99"/>
      <c r="AF137" s="99"/>
      <c r="AG137" s="99"/>
      <c r="AH137" s="99"/>
    </row>
    <row r="138" spans="3:34">
      <c r="C138" s="3" t="s">
        <v>88</v>
      </c>
      <c r="D138" s="3" t="s">
        <v>250</v>
      </c>
      <c r="E138" s="3" t="s">
        <v>251</v>
      </c>
      <c r="F138" s="3" t="s">
        <v>628</v>
      </c>
      <c r="G138" s="101">
        <v>0.48113207547169812</v>
      </c>
      <c r="H138" s="101">
        <v>0.44444444444444442</v>
      </c>
      <c r="I138" s="101">
        <v>0.40186915887850466</v>
      </c>
      <c r="J138" s="101">
        <v>0.42857142857142855</v>
      </c>
      <c r="K138" s="101">
        <v>0.42499999999999999</v>
      </c>
      <c r="L138" s="101">
        <v>0.45098039215686275</v>
      </c>
      <c r="M138" s="101">
        <v>0.375</v>
      </c>
      <c r="N138" s="101">
        <v>0.44144144144144143</v>
      </c>
      <c r="O138" s="100">
        <v>0.435</v>
      </c>
      <c r="P138" s="99"/>
      <c r="Q138" s="99"/>
      <c r="R138" s="99"/>
      <c r="S138" s="99"/>
      <c r="T138" s="99"/>
      <c r="U138" s="99"/>
      <c r="V138" s="99"/>
      <c r="W138" s="99"/>
      <c r="X138" s="99"/>
      <c r="Y138" s="99"/>
      <c r="Z138" s="99"/>
      <c r="AA138" s="99"/>
      <c r="AB138" s="99"/>
      <c r="AC138" s="99"/>
      <c r="AD138" s="99"/>
      <c r="AE138" s="99"/>
      <c r="AF138" s="99"/>
      <c r="AG138" s="99"/>
      <c r="AH138" s="99"/>
    </row>
    <row r="139" spans="3:34">
      <c r="C139" s="3" t="s">
        <v>88</v>
      </c>
      <c r="D139" s="3" t="s">
        <v>252</v>
      </c>
      <c r="E139" s="3" t="s">
        <v>253</v>
      </c>
      <c r="F139" s="3" t="s">
        <v>628</v>
      </c>
      <c r="G139" s="101">
        <v>0.43089430894308944</v>
      </c>
      <c r="H139" s="101">
        <v>0.4152542372881356</v>
      </c>
      <c r="I139" s="101">
        <v>0.4956521739130435</v>
      </c>
      <c r="J139" s="101">
        <v>0.42499999999999999</v>
      </c>
      <c r="K139" s="101">
        <v>0.40579710144927539</v>
      </c>
      <c r="L139" s="101">
        <v>0.40425531914893614</v>
      </c>
      <c r="M139" s="101">
        <v>0.52419354838709675</v>
      </c>
      <c r="N139" s="101">
        <v>0.52252252252252251</v>
      </c>
      <c r="O139" s="100">
        <v>0.46600000000000003</v>
      </c>
      <c r="P139" s="99"/>
      <c r="Q139" s="99"/>
      <c r="R139" s="99"/>
      <c r="S139" s="99"/>
      <c r="T139" s="99"/>
      <c r="U139" s="99"/>
      <c r="V139" s="99"/>
      <c r="W139" s="99"/>
      <c r="X139" s="99"/>
      <c r="Y139" s="99"/>
      <c r="Z139" s="99"/>
      <c r="AA139" s="99"/>
      <c r="AB139" s="99"/>
      <c r="AC139" s="99"/>
      <c r="AD139" s="99"/>
      <c r="AE139" s="99"/>
      <c r="AF139" s="99"/>
      <c r="AG139" s="99"/>
      <c r="AH139" s="99"/>
    </row>
    <row r="140" spans="3:34">
      <c r="C140" s="3" t="s">
        <v>88</v>
      </c>
      <c r="D140" s="3" t="s">
        <v>254</v>
      </c>
      <c r="E140" s="3" t="s">
        <v>255</v>
      </c>
      <c r="F140" s="3" t="s">
        <v>628</v>
      </c>
      <c r="G140" s="101">
        <v>0.48484848484848486</v>
      </c>
      <c r="H140" s="101">
        <v>0.48648648648648651</v>
      </c>
      <c r="I140" s="101">
        <v>0.48529411764705882</v>
      </c>
      <c r="J140" s="101">
        <v>0.47826086956521741</v>
      </c>
      <c r="K140" s="101">
        <v>0.50724637681159424</v>
      </c>
      <c r="L140" s="101">
        <v>0.48529411764705882</v>
      </c>
      <c r="M140" s="101">
        <v>0.51470588235294112</v>
      </c>
      <c r="N140" s="101">
        <v>0.5</v>
      </c>
      <c r="O140" s="100">
        <v>0.55399999999999994</v>
      </c>
      <c r="P140" s="99"/>
      <c r="Q140" s="99"/>
      <c r="R140" s="99"/>
      <c r="S140" s="99"/>
      <c r="T140" s="99"/>
      <c r="U140" s="99"/>
      <c r="V140" s="99"/>
      <c r="W140" s="99"/>
      <c r="X140" s="99"/>
      <c r="Y140" s="99"/>
      <c r="Z140" s="99"/>
      <c r="AA140" s="99"/>
      <c r="AB140" s="99"/>
      <c r="AC140" s="99"/>
      <c r="AD140" s="99"/>
      <c r="AE140" s="99"/>
      <c r="AF140" s="99"/>
      <c r="AG140" s="99"/>
      <c r="AH140" s="99"/>
    </row>
    <row r="141" spans="3:34">
      <c r="C141" s="3" t="s">
        <v>88</v>
      </c>
      <c r="D141" s="3" t="s">
        <v>256</v>
      </c>
      <c r="E141" s="3" t="s">
        <v>257</v>
      </c>
      <c r="F141" s="3" t="s">
        <v>628</v>
      </c>
      <c r="G141" s="101">
        <v>0.5423728813559322</v>
      </c>
      <c r="H141" s="101">
        <v>0.51515151515151514</v>
      </c>
      <c r="I141" s="101">
        <v>0.46875</v>
      </c>
      <c r="J141" s="101">
        <v>0.48275862068965519</v>
      </c>
      <c r="K141" s="101">
        <v>0.45070422535211269</v>
      </c>
      <c r="L141" s="101">
        <v>0.51948051948051943</v>
      </c>
      <c r="M141" s="101">
        <v>0.43243243243243246</v>
      </c>
      <c r="N141" s="101">
        <v>0.50943396226415094</v>
      </c>
      <c r="O141" s="100">
        <v>0.47</v>
      </c>
      <c r="P141" s="99"/>
      <c r="Q141" s="99"/>
      <c r="R141" s="99"/>
      <c r="S141" s="99"/>
      <c r="T141" s="99"/>
      <c r="U141" s="99"/>
      <c r="V141" s="99"/>
      <c r="W141" s="99"/>
      <c r="X141" s="99"/>
      <c r="Y141" s="99"/>
      <c r="Z141" s="99"/>
      <c r="AA141" s="99"/>
      <c r="AB141" s="99"/>
      <c r="AC141" s="99"/>
      <c r="AD141" s="99"/>
      <c r="AE141" s="99"/>
      <c r="AF141" s="99"/>
      <c r="AG141" s="99"/>
      <c r="AH141" s="99"/>
    </row>
    <row r="142" spans="3:34">
      <c r="C142" s="3" t="s">
        <v>88</v>
      </c>
      <c r="D142" s="3" t="s">
        <v>258</v>
      </c>
      <c r="E142" s="3" t="s">
        <v>259</v>
      </c>
      <c r="F142" s="3" t="s">
        <v>628</v>
      </c>
      <c r="G142" s="101">
        <v>0.40909090909090912</v>
      </c>
      <c r="H142" s="101">
        <v>0.38750000000000001</v>
      </c>
      <c r="I142" s="101">
        <v>0.3968253968253968</v>
      </c>
      <c r="J142" s="101">
        <v>0.38823529411764707</v>
      </c>
      <c r="K142" s="101">
        <v>0.47761194029850745</v>
      </c>
      <c r="L142" s="101">
        <v>0.47126436781609193</v>
      </c>
      <c r="M142" s="101">
        <v>0.48101265822784811</v>
      </c>
      <c r="N142" s="101">
        <v>0.51162790697674421</v>
      </c>
      <c r="O142" s="100">
        <v>0.48599999999999999</v>
      </c>
      <c r="P142" s="99"/>
      <c r="Q142" s="99"/>
      <c r="R142" s="99"/>
      <c r="S142" s="99"/>
      <c r="T142" s="99"/>
      <c r="U142" s="99"/>
      <c r="V142" s="99"/>
      <c r="W142" s="99"/>
      <c r="X142" s="99"/>
      <c r="Y142" s="99"/>
      <c r="Z142" s="99"/>
      <c r="AA142" s="99"/>
      <c r="AB142" s="99"/>
      <c r="AC142" s="99"/>
      <c r="AD142" s="99"/>
      <c r="AE142" s="99"/>
      <c r="AF142" s="99"/>
      <c r="AG142" s="99"/>
      <c r="AH142" s="99"/>
    </row>
    <row r="143" spans="3:34">
      <c r="C143" s="3" t="s">
        <v>88</v>
      </c>
      <c r="D143" s="3" t="s">
        <v>260</v>
      </c>
      <c r="E143" s="3" t="s">
        <v>261</v>
      </c>
      <c r="F143" s="3" t="s">
        <v>628</v>
      </c>
      <c r="G143" s="101">
        <v>0.58490566037735847</v>
      </c>
      <c r="H143" s="101">
        <v>0.5535714285714286</v>
      </c>
      <c r="I143" s="101">
        <v>0.54545454545454541</v>
      </c>
      <c r="J143" s="101">
        <v>0.5490196078431373</v>
      </c>
      <c r="K143" s="101">
        <v>0.5490196078431373</v>
      </c>
      <c r="L143" s="101">
        <v>0.49180327868852458</v>
      </c>
      <c r="M143" s="101">
        <v>0.532258064516129</v>
      </c>
      <c r="N143" s="101">
        <v>0.56896551724137934</v>
      </c>
      <c r="O143" s="100">
        <v>0.53799999999999992</v>
      </c>
      <c r="P143" s="99"/>
      <c r="Q143" s="99"/>
      <c r="R143" s="99"/>
      <c r="S143" s="99"/>
      <c r="T143" s="99"/>
      <c r="U143" s="99"/>
      <c r="V143" s="99"/>
      <c r="W143" s="99"/>
      <c r="X143" s="99"/>
      <c r="Y143" s="99"/>
      <c r="Z143" s="99"/>
      <c r="AA143" s="99"/>
      <c r="AB143" s="99"/>
      <c r="AC143" s="99"/>
      <c r="AD143" s="99"/>
      <c r="AE143" s="99"/>
      <c r="AF143" s="99"/>
      <c r="AG143" s="99"/>
      <c r="AH143" s="99"/>
    </row>
    <row r="144" spans="3:34">
      <c r="C144" s="3" t="s">
        <v>88</v>
      </c>
      <c r="D144" s="3" t="s">
        <v>262</v>
      </c>
      <c r="E144" s="3" t="s">
        <v>263</v>
      </c>
      <c r="F144" s="3" t="s">
        <v>628</v>
      </c>
      <c r="G144" s="101">
        <v>0.55072463768115942</v>
      </c>
      <c r="H144" s="101">
        <v>0.52534562211981561</v>
      </c>
      <c r="I144" s="101">
        <v>0.52631578947368418</v>
      </c>
      <c r="J144" s="101">
        <v>0.51322751322751325</v>
      </c>
      <c r="K144" s="101">
        <v>0.56502242152466364</v>
      </c>
      <c r="L144" s="101">
        <v>0.53333333333333333</v>
      </c>
      <c r="M144" s="101">
        <v>0.53793103448275859</v>
      </c>
      <c r="N144" s="101">
        <v>0.58709677419354833</v>
      </c>
      <c r="O144" s="100">
        <v>0.54799999999999993</v>
      </c>
      <c r="P144" s="99"/>
      <c r="Q144" s="99"/>
      <c r="R144" s="99"/>
      <c r="S144" s="99"/>
      <c r="T144" s="99"/>
      <c r="U144" s="99"/>
      <c r="V144" s="99"/>
      <c r="W144" s="99"/>
      <c r="X144" s="99"/>
      <c r="Y144" s="99"/>
      <c r="Z144" s="99"/>
      <c r="AA144" s="99"/>
      <c r="AB144" s="99"/>
      <c r="AC144" s="99"/>
      <c r="AD144" s="99"/>
      <c r="AE144" s="99"/>
      <c r="AF144" s="99"/>
      <c r="AG144" s="99"/>
      <c r="AH144" s="99"/>
    </row>
    <row r="145" spans="3:34">
      <c r="C145" s="3" t="s">
        <v>88</v>
      </c>
      <c r="D145" s="3" t="s">
        <v>264</v>
      </c>
      <c r="E145" s="3" t="s">
        <v>265</v>
      </c>
      <c r="F145" s="3" t="s">
        <v>628</v>
      </c>
      <c r="G145" s="101">
        <v>0.41463414634146339</v>
      </c>
      <c r="H145" s="101">
        <v>0.41447368421052633</v>
      </c>
      <c r="I145" s="101">
        <v>0.38666666666666666</v>
      </c>
      <c r="J145" s="101">
        <v>0.4564102564102564</v>
      </c>
      <c r="K145" s="101">
        <v>0.44041450777202074</v>
      </c>
      <c r="L145" s="101">
        <v>0.48130841121495327</v>
      </c>
      <c r="M145" s="101">
        <v>0.48936170212765956</v>
      </c>
      <c r="N145" s="101">
        <v>0.51965065502183405</v>
      </c>
      <c r="O145" s="100">
        <v>0.5</v>
      </c>
      <c r="P145" s="99"/>
      <c r="Q145" s="99"/>
      <c r="R145" s="99"/>
      <c r="S145" s="99"/>
      <c r="T145" s="99"/>
      <c r="U145" s="99"/>
      <c r="V145" s="99"/>
      <c r="W145" s="99"/>
      <c r="X145" s="99"/>
      <c r="Y145" s="99"/>
      <c r="Z145" s="99"/>
      <c r="AA145" s="99"/>
      <c r="AB145" s="99"/>
      <c r="AC145" s="99"/>
      <c r="AD145" s="99"/>
      <c r="AE145" s="99"/>
      <c r="AF145" s="99"/>
      <c r="AG145" s="99"/>
      <c r="AH145" s="99"/>
    </row>
    <row r="146" spans="3:34">
      <c r="C146" s="3" t="s">
        <v>88</v>
      </c>
      <c r="D146" s="3" t="s">
        <v>266</v>
      </c>
      <c r="E146" s="3" t="s">
        <v>267</v>
      </c>
      <c r="F146" s="3" t="s">
        <v>628</v>
      </c>
      <c r="G146" s="101">
        <v>0.50819672131147542</v>
      </c>
      <c r="H146" s="101">
        <v>0.44642857142857145</v>
      </c>
      <c r="I146" s="101">
        <v>0.47826086956521741</v>
      </c>
      <c r="J146" s="101">
        <v>0.53409090909090906</v>
      </c>
      <c r="K146" s="101">
        <v>0.50724637681159424</v>
      </c>
      <c r="L146" s="101">
        <v>0.49397590361445781</v>
      </c>
      <c r="M146" s="101">
        <v>0.51249999999999996</v>
      </c>
      <c r="N146" s="101">
        <v>0.55882352941176472</v>
      </c>
      <c r="O146" s="100">
        <v>0.57299999999999995</v>
      </c>
      <c r="P146" s="99"/>
      <c r="Q146" s="99"/>
      <c r="R146" s="99"/>
      <c r="S146" s="99"/>
      <c r="T146" s="99"/>
      <c r="U146" s="99"/>
      <c r="V146" s="99"/>
      <c r="W146" s="99"/>
      <c r="X146" s="99"/>
      <c r="Y146" s="99"/>
      <c r="Z146" s="99"/>
      <c r="AA146" s="99"/>
      <c r="AB146" s="99"/>
      <c r="AC146" s="99"/>
      <c r="AD146" s="99"/>
      <c r="AE146" s="99"/>
      <c r="AF146" s="99"/>
      <c r="AG146" s="99"/>
      <c r="AH146" s="99"/>
    </row>
    <row r="147" spans="3:34">
      <c r="C147" s="3" t="s">
        <v>88</v>
      </c>
      <c r="D147" s="3" t="s">
        <v>268</v>
      </c>
      <c r="E147" s="3" t="s">
        <v>269</v>
      </c>
      <c r="F147" s="3" t="s">
        <v>628</v>
      </c>
      <c r="G147" s="101">
        <v>0.60869565217391308</v>
      </c>
      <c r="H147" s="101">
        <v>0.5</v>
      </c>
      <c r="I147" s="101">
        <v>0.58333333333333337</v>
      </c>
      <c r="J147" s="101">
        <v>0.52083333333333337</v>
      </c>
      <c r="K147" s="101">
        <v>0.54761904761904767</v>
      </c>
      <c r="L147" s="101">
        <v>0.48888888888888887</v>
      </c>
      <c r="M147" s="101">
        <v>0.54545454545454541</v>
      </c>
      <c r="N147" s="101">
        <v>0.56666666666666665</v>
      </c>
      <c r="O147" s="100">
        <v>0.62</v>
      </c>
      <c r="P147" s="99"/>
      <c r="Q147" s="99"/>
      <c r="R147" s="99"/>
      <c r="S147" s="99"/>
      <c r="T147" s="99"/>
      <c r="U147" s="99"/>
      <c r="V147" s="99"/>
      <c r="W147" s="99"/>
      <c r="X147" s="99"/>
      <c r="Y147" s="99"/>
      <c r="Z147" s="99"/>
      <c r="AA147" s="99"/>
      <c r="AB147" s="99"/>
      <c r="AC147" s="99"/>
      <c r="AD147" s="99"/>
      <c r="AE147" s="99"/>
      <c r="AF147" s="99"/>
      <c r="AG147" s="99"/>
      <c r="AH147" s="99"/>
    </row>
    <row r="148" spans="3:34">
      <c r="C148" s="3" t="s">
        <v>88</v>
      </c>
      <c r="D148" s="3" t="s">
        <v>270</v>
      </c>
      <c r="E148" s="3" t="s">
        <v>271</v>
      </c>
      <c r="F148" s="3" t="s">
        <v>628</v>
      </c>
      <c r="G148" s="101">
        <v>0.50877192982456143</v>
      </c>
      <c r="H148" s="101">
        <v>0.5636363636363636</v>
      </c>
      <c r="I148" s="101">
        <v>0.57894736842105265</v>
      </c>
      <c r="J148" s="101">
        <v>0.54716981132075471</v>
      </c>
      <c r="K148" s="101">
        <v>0.50909090909090904</v>
      </c>
      <c r="L148" s="101">
        <v>0.47368421052631576</v>
      </c>
      <c r="M148" s="101">
        <v>0.61111111111111116</v>
      </c>
      <c r="N148" s="101">
        <v>0.5636363636363636</v>
      </c>
      <c r="O148" s="100">
        <v>0.61799999999999999</v>
      </c>
      <c r="P148" s="99"/>
      <c r="Q148" s="99"/>
      <c r="R148" s="99"/>
      <c r="S148" s="99"/>
      <c r="T148" s="99"/>
      <c r="U148" s="99"/>
      <c r="V148" s="99"/>
      <c r="W148" s="99"/>
      <c r="X148" s="99"/>
      <c r="Y148" s="99"/>
      <c r="Z148" s="99"/>
      <c r="AA148" s="99"/>
      <c r="AB148" s="99"/>
      <c r="AC148" s="99"/>
      <c r="AD148" s="99"/>
      <c r="AE148" s="99"/>
      <c r="AF148" s="99"/>
      <c r="AG148" s="99"/>
      <c r="AH148" s="99"/>
    </row>
    <row r="149" spans="3:34">
      <c r="C149" s="3" t="s">
        <v>88</v>
      </c>
      <c r="D149" s="3" t="s">
        <v>272</v>
      </c>
      <c r="E149" s="3" t="s">
        <v>273</v>
      </c>
      <c r="F149" s="3" t="s">
        <v>628</v>
      </c>
      <c r="G149" s="101">
        <v>0.52710843373493976</v>
      </c>
      <c r="H149" s="101">
        <v>0.52486187845303867</v>
      </c>
      <c r="I149" s="101">
        <v>0.49604221635883905</v>
      </c>
      <c r="J149" s="101">
        <v>0.53374233128834359</v>
      </c>
      <c r="K149" s="101">
        <v>0.56388888888888888</v>
      </c>
      <c r="L149" s="101">
        <v>0.55189873417721524</v>
      </c>
      <c r="M149" s="101">
        <v>0.51174934725848564</v>
      </c>
      <c r="N149" s="101">
        <v>0.55489614243323437</v>
      </c>
      <c r="O149" s="100">
        <v>0.54600000000000004</v>
      </c>
      <c r="P149" s="99"/>
      <c r="Q149" s="99"/>
      <c r="R149" s="99"/>
      <c r="S149" s="99"/>
      <c r="T149" s="99"/>
      <c r="U149" s="99"/>
      <c r="V149" s="99"/>
      <c r="W149" s="99"/>
      <c r="X149" s="99"/>
      <c r="Y149" s="99"/>
      <c r="Z149" s="99"/>
      <c r="AA149" s="99"/>
      <c r="AB149" s="99"/>
      <c r="AC149" s="99"/>
      <c r="AD149" s="99"/>
      <c r="AE149" s="99"/>
      <c r="AF149" s="99"/>
      <c r="AG149" s="99"/>
      <c r="AH149" s="99"/>
    </row>
    <row r="150" spans="3:34">
      <c r="C150" s="3" t="s">
        <v>88</v>
      </c>
      <c r="D150" s="3" t="s">
        <v>274</v>
      </c>
      <c r="E150" s="3" t="s">
        <v>275</v>
      </c>
      <c r="F150" s="3" t="s">
        <v>628</v>
      </c>
      <c r="G150" s="101">
        <v>0.45398773006134968</v>
      </c>
      <c r="H150" s="101">
        <v>0.45348837209302323</v>
      </c>
      <c r="I150" s="101">
        <v>0.4585635359116022</v>
      </c>
      <c r="J150" s="101">
        <v>0.39382239382239381</v>
      </c>
      <c r="K150" s="101">
        <v>0.44186046511627908</v>
      </c>
      <c r="L150" s="101">
        <v>0.4358974358974359</v>
      </c>
      <c r="M150" s="101">
        <v>0.40802675585284282</v>
      </c>
      <c r="N150" s="101">
        <v>0.45868945868945871</v>
      </c>
      <c r="O150" s="100">
        <v>0.45700000000000002</v>
      </c>
      <c r="P150" s="99"/>
      <c r="Q150" s="99"/>
      <c r="R150" s="99"/>
      <c r="S150" s="99"/>
      <c r="T150" s="99"/>
      <c r="U150" s="99"/>
      <c r="V150" s="99"/>
      <c r="W150" s="99"/>
      <c r="X150" s="99"/>
      <c r="Y150" s="99"/>
      <c r="Z150" s="99"/>
      <c r="AA150" s="99"/>
      <c r="AB150" s="99"/>
      <c r="AC150" s="99"/>
      <c r="AD150" s="99"/>
      <c r="AE150" s="99"/>
      <c r="AF150" s="99"/>
      <c r="AG150" s="99"/>
      <c r="AH150" s="99"/>
    </row>
    <row r="151" spans="3:34">
      <c r="C151" s="3" t="s">
        <v>88</v>
      </c>
      <c r="D151" s="3" t="s">
        <v>276</v>
      </c>
      <c r="E151" s="3" t="s">
        <v>277</v>
      </c>
      <c r="F151" s="3" t="s">
        <v>628</v>
      </c>
      <c r="G151" s="101">
        <v>0.43939393939393939</v>
      </c>
      <c r="H151" s="101">
        <v>0.43373493975903615</v>
      </c>
      <c r="I151" s="101">
        <v>0.34782608695652173</v>
      </c>
      <c r="J151" s="101">
        <v>0.375</v>
      </c>
      <c r="K151" s="101">
        <v>0.44444444444444442</v>
      </c>
      <c r="L151" s="101">
        <v>0.44827586206896552</v>
      </c>
      <c r="M151" s="101">
        <v>0.41860465116279072</v>
      </c>
      <c r="N151" s="101">
        <v>0.38709677419354838</v>
      </c>
      <c r="O151" s="100">
        <v>0.38299999999999995</v>
      </c>
      <c r="P151" s="99"/>
      <c r="Q151" s="99"/>
      <c r="R151" s="99"/>
      <c r="S151" s="99"/>
      <c r="T151" s="99"/>
      <c r="U151" s="99"/>
      <c r="V151" s="99"/>
      <c r="W151" s="99"/>
      <c r="X151" s="99"/>
      <c r="Y151" s="99"/>
      <c r="Z151" s="99"/>
      <c r="AA151" s="99"/>
      <c r="AB151" s="99"/>
      <c r="AC151" s="99"/>
      <c r="AD151" s="99"/>
      <c r="AE151" s="99"/>
      <c r="AF151" s="99"/>
      <c r="AG151" s="99"/>
      <c r="AH151" s="99"/>
    </row>
    <row r="152" spans="3:34">
      <c r="C152" s="3" t="s">
        <v>88</v>
      </c>
      <c r="D152" s="3" t="s">
        <v>278</v>
      </c>
      <c r="E152" s="3" t="s">
        <v>279</v>
      </c>
      <c r="F152" s="3" t="s">
        <v>628</v>
      </c>
      <c r="G152" s="101">
        <v>0.49382716049382713</v>
      </c>
      <c r="H152" s="101">
        <v>0.41714285714285715</v>
      </c>
      <c r="I152" s="101">
        <v>0.40251572327044027</v>
      </c>
      <c r="J152" s="101">
        <v>0.38505747126436779</v>
      </c>
      <c r="K152" s="101">
        <v>0.37569060773480661</v>
      </c>
      <c r="L152" s="101">
        <v>0.47101449275362317</v>
      </c>
      <c r="M152" s="101">
        <v>0.4485294117647059</v>
      </c>
      <c r="N152" s="101">
        <v>0.42514970059880242</v>
      </c>
      <c r="O152" s="100">
        <v>0.47600000000000003</v>
      </c>
      <c r="P152" s="99"/>
      <c r="Q152" s="99"/>
      <c r="R152" s="99"/>
      <c r="S152" s="99"/>
      <c r="T152" s="99"/>
      <c r="U152" s="99"/>
      <c r="V152" s="99"/>
      <c r="W152" s="99"/>
      <c r="X152" s="99"/>
      <c r="Y152" s="99"/>
      <c r="Z152" s="99"/>
      <c r="AA152" s="99"/>
      <c r="AB152" s="99"/>
      <c r="AC152" s="99"/>
      <c r="AD152" s="99"/>
      <c r="AE152" s="99"/>
      <c r="AF152" s="99"/>
      <c r="AG152" s="99"/>
      <c r="AH152" s="99"/>
    </row>
    <row r="153" spans="3:34">
      <c r="C153" s="3" t="s">
        <v>88</v>
      </c>
      <c r="D153" s="3" t="s">
        <v>280</v>
      </c>
      <c r="E153" s="3" t="s">
        <v>281</v>
      </c>
      <c r="F153" s="3" t="s">
        <v>628</v>
      </c>
      <c r="G153" s="101">
        <v>0.52173913043478259</v>
      </c>
      <c r="H153" s="101">
        <v>0.45652173913043476</v>
      </c>
      <c r="I153" s="101">
        <v>0.43478260869565216</v>
      </c>
      <c r="J153" s="101">
        <v>0.41509433962264153</v>
      </c>
      <c r="K153" s="101">
        <v>0.46875</v>
      </c>
      <c r="L153" s="101">
        <v>0.4358974358974359</v>
      </c>
      <c r="M153" s="101">
        <v>0.48571428571428571</v>
      </c>
      <c r="N153" s="101">
        <v>0.453125</v>
      </c>
      <c r="O153" s="100">
        <v>0.41799999999999998</v>
      </c>
      <c r="P153" s="99"/>
      <c r="Q153" s="99"/>
      <c r="R153" s="99"/>
      <c r="S153" s="99"/>
      <c r="T153" s="99"/>
      <c r="U153" s="99"/>
      <c r="V153" s="99"/>
      <c r="W153" s="99"/>
      <c r="X153" s="99"/>
      <c r="Y153" s="99"/>
      <c r="Z153" s="99"/>
      <c r="AA153" s="99"/>
      <c r="AB153" s="99"/>
      <c r="AC153" s="99"/>
      <c r="AD153" s="99"/>
      <c r="AE153" s="99"/>
      <c r="AF153" s="99"/>
      <c r="AG153" s="99"/>
      <c r="AH153" s="99"/>
    </row>
    <row r="154" spans="3:34">
      <c r="C154" s="3" t="s">
        <v>88</v>
      </c>
      <c r="D154" s="3" t="s">
        <v>282</v>
      </c>
      <c r="E154" s="3" t="s">
        <v>283</v>
      </c>
      <c r="F154" s="3" t="s">
        <v>628</v>
      </c>
      <c r="G154" s="101">
        <v>0.51351351351351349</v>
      </c>
      <c r="H154" s="101">
        <v>0.42622950819672129</v>
      </c>
      <c r="I154" s="101">
        <v>0.38028169014084506</v>
      </c>
      <c r="J154" s="101">
        <v>0.38750000000000001</v>
      </c>
      <c r="K154" s="101">
        <v>0.43956043956043955</v>
      </c>
      <c r="L154" s="101">
        <v>0.38571428571428573</v>
      </c>
      <c r="M154" s="101">
        <v>0.44</v>
      </c>
      <c r="N154" s="101">
        <v>0.36666666666666664</v>
      </c>
      <c r="O154" s="100">
        <v>0.33600000000000002</v>
      </c>
      <c r="P154" s="99"/>
      <c r="Q154" s="99"/>
      <c r="R154" s="99"/>
      <c r="S154" s="99"/>
      <c r="T154" s="99"/>
      <c r="U154" s="99"/>
      <c r="V154" s="99"/>
      <c r="W154" s="99"/>
      <c r="X154" s="99"/>
      <c r="Y154" s="99"/>
      <c r="Z154" s="99"/>
      <c r="AA154" s="99"/>
      <c r="AB154" s="99"/>
      <c r="AC154" s="99"/>
      <c r="AD154" s="99"/>
      <c r="AE154" s="99"/>
      <c r="AF154" s="99"/>
      <c r="AG154" s="99"/>
      <c r="AH154" s="99"/>
    </row>
    <row r="155" spans="3:34">
      <c r="C155" s="3" t="s">
        <v>88</v>
      </c>
      <c r="D155" s="3" t="s">
        <v>284</v>
      </c>
      <c r="E155" s="3" t="s">
        <v>285</v>
      </c>
      <c r="F155" s="3" t="s">
        <v>628</v>
      </c>
      <c r="G155" s="101">
        <v>0.57999999999999996</v>
      </c>
      <c r="H155" s="101">
        <v>0.49152542372881358</v>
      </c>
      <c r="I155" s="101">
        <v>0.42</v>
      </c>
      <c r="J155" s="101">
        <v>0.4375</v>
      </c>
      <c r="K155" s="101">
        <v>0.46987951807228917</v>
      </c>
      <c r="L155" s="101">
        <v>0.46153846153846156</v>
      </c>
      <c r="M155" s="101">
        <v>0.52941176470588236</v>
      </c>
      <c r="N155" s="101">
        <v>0.42857142857142855</v>
      </c>
      <c r="O155" s="100">
        <v>0.42100000000000004</v>
      </c>
      <c r="P155" s="99"/>
      <c r="Q155" s="99"/>
      <c r="R155" s="99"/>
      <c r="S155" s="99"/>
      <c r="T155" s="99"/>
      <c r="U155" s="99"/>
      <c r="V155" s="99"/>
      <c r="W155" s="99"/>
      <c r="X155" s="99"/>
      <c r="Y155" s="99"/>
      <c r="Z155" s="99"/>
      <c r="AA155" s="99"/>
      <c r="AB155" s="99"/>
      <c r="AC155" s="99"/>
      <c r="AD155" s="99"/>
      <c r="AE155" s="99"/>
      <c r="AF155" s="99"/>
      <c r="AG155" s="99"/>
      <c r="AH155" s="99"/>
    </row>
    <row r="156" spans="3:34">
      <c r="C156" s="3" t="s">
        <v>88</v>
      </c>
      <c r="D156" s="3" t="s">
        <v>286</v>
      </c>
      <c r="E156" s="3" t="s">
        <v>287</v>
      </c>
      <c r="F156" s="3" t="s">
        <v>628</v>
      </c>
      <c r="G156" s="101">
        <v>0.54285714285714282</v>
      </c>
      <c r="H156" s="101">
        <v>0.5</v>
      </c>
      <c r="I156" s="101">
        <v>0.4107142857142857</v>
      </c>
      <c r="J156" s="101">
        <v>0.40740740740740738</v>
      </c>
      <c r="K156" s="101">
        <v>0.39583333333333331</v>
      </c>
      <c r="L156" s="101">
        <v>0.43548387096774194</v>
      </c>
      <c r="M156" s="101">
        <v>0.44897959183673469</v>
      </c>
      <c r="N156" s="101">
        <v>0.42424242424242425</v>
      </c>
      <c r="O156" s="100">
        <v>0.36499999999999999</v>
      </c>
      <c r="P156" s="99"/>
      <c r="Q156" s="99"/>
      <c r="R156" s="99"/>
      <c r="S156" s="99"/>
      <c r="T156" s="99"/>
      <c r="U156" s="99"/>
      <c r="V156" s="99"/>
      <c r="W156" s="99"/>
      <c r="X156" s="99"/>
      <c r="Y156" s="99"/>
      <c r="Z156" s="99"/>
      <c r="AA156" s="99"/>
      <c r="AB156" s="99"/>
      <c r="AC156" s="99"/>
      <c r="AD156" s="99"/>
      <c r="AE156" s="99"/>
      <c r="AF156" s="99"/>
      <c r="AG156" s="99"/>
      <c r="AH156" s="99"/>
    </row>
    <row r="157" spans="3:34">
      <c r="C157" s="3" t="s">
        <v>88</v>
      </c>
      <c r="D157" s="3" t="s">
        <v>288</v>
      </c>
      <c r="E157" s="3" t="s">
        <v>289</v>
      </c>
      <c r="F157" s="3" t="s">
        <v>628</v>
      </c>
      <c r="G157" s="101">
        <v>0.5092592592592593</v>
      </c>
      <c r="H157" s="101">
        <v>0.45283018867924529</v>
      </c>
      <c r="I157" s="101">
        <v>0.44230769230769229</v>
      </c>
      <c r="J157" s="101">
        <v>0.44444444444444442</v>
      </c>
      <c r="K157" s="101">
        <v>0.48648648648648651</v>
      </c>
      <c r="L157" s="101">
        <v>0.5</v>
      </c>
      <c r="M157" s="101">
        <v>0.46739130434782611</v>
      </c>
      <c r="N157" s="101">
        <v>0.44859813084112149</v>
      </c>
      <c r="O157" s="100">
        <v>0.54500000000000004</v>
      </c>
      <c r="P157" s="99"/>
      <c r="Q157" s="99"/>
      <c r="R157" s="99"/>
      <c r="S157" s="99"/>
      <c r="T157" s="99"/>
      <c r="U157" s="99"/>
      <c r="V157" s="99"/>
      <c r="W157" s="99"/>
      <c r="X157" s="99"/>
      <c r="Y157" s="99"/>
      <c r="Z157" s="99"/>
      <c r="AA157" s="99"/>
      <c r="AB157" s="99"/>
      <c r="AC157" s="99"/>
      <c r="AD157" s="99"/>
      <c r="AE157" s="99"/>
      <c r="AF157" s="99"/>
      <c r="AG157" s="99"/>
      <c r="AH157" s="99"/>
    </row>
    <row r="158" spans="3:34">
      <c r="C158" s="3" t="s">
        <v>88</v>
      </c>
      <c r="D158" s="3" t="s">
        <v>290</v>
      </c>
      <c r="E158" s="3" t="s">
        <v>291</v>
      </c>
      <c r="F158" s="3" t="s">
        <v>628</v>
      </c>
      <c r="G158" s="101">
        <v>0.39175257731958762</v>
      </c>
      <c r="H158" s="101">
        <v>0.31111111111111112</v>
      </c>
      <c r="I158" s="101">
        <v>0.375</v>
      </c>
      <c r="J158" s="101">
        <v>0.38135593220338981</v>
      </c>
      <c r="K158" s="101">
        <v>0.44354838709677419</v>
      </c>
      <c r="L158" s="101">
        <v>0.43697478991596639</v>
      </c>
      <c r="M158" s="101">
        <v>0.42446043165467628</v>
      </c>
      <c r="N158" s="101">
        <v>0.5368421052631579</v>
      </c>
      <c r="O158" s="100">
        <v>0.48599999999999999</v>
      </c>
      <c r="P158" s="99"/>
      <c r="Q158" s="99"/>
      <c r="R158" s="99"/>
      <c r="S158" s="99"/>
      <c r="T158" s="99"/>
      <c r="U158" s="99"/>
      <c r="V158" s="99"/>
      <c r="W158" s="99"/>
      <c r="X158" s="99"/>
      <c r="Y158" s="99"/>
      <c r="Z158" s="99"/>
      <c r="AA158" s="99"/>
      <c r="AB158" s="99"/>
      <c r="AC158" s="99"/>
      <c r="AD158" s="99"/>
      <c r="AE158" s="99"/>
      <c r="AF158" s="99"/>
      <c r="AG158" s="99"/>
      <c r="AH158" s="99"/>
    </row>
    <row r="159" spans="3:34">
      <c r="C159" s="3" t="s">
        <v>88</v>
      </c>
      <c r="D159" s="3" t="s">
        <v>292</v>
      </c>
      <c r="E159" s="3" t="s">
        <v>293</v>
      </c>
      <c r="F159" s="3" t="s">
        <v>628</v>
      </c>
      <c r="G159" s="101">
        <v>0.40816326530612246</v>
      </c>
      <c r="H159" s="101">
        <v>0.31034482758620691</v>
      </c>
      <c r="I159" s="101">
        <v>0.31818181818181818</v>
      </c>
      <c r="J159" s="101">
        <v>0.41428571428571431</v>
      </c>
      <c r="K159" s="101">
        <v>0.4157303370786517</v>
      </c>
      <c r="L159" s="101">
        <v>0.38202247191011235</v>
      </c>
      <c r="M159" s="101">
        <v>0.40594059405940597</v>
      </c>
      <c r="N159" s="101">
        <v>0.59154929577464788</v>
      </c>
      <c r="O159" s="100">
        <v>0.501</v>
      </c>
      <c r="P159" s="99"/>
      <c r="Q159" s="99"/>
      <c r="R159" s="99"/>
      <c r="S159" s="99"/>
      <c r="T159" s="99"/>
      <c r="U159" s="99"/>
      <c r="V159" s="99"/>
      <c r="W159" s="99"/>
      <c r="X159" s="99"/>
      <c r="Y159" s="99"/>
      <c r="Z159" s="99"/>
      <c r="AA159" s="99"/>
      <c r="AB159" s="99"/>
      <c r="AC159" s="99"/>
      <c r="AD159" s="99"/>
      <c r="AE159" s="99"/>
      <c r="AF159" s="99"/>
      <c r="AG159" s="99"/>
      <c r="AH159" s="99"/>
    </row>
    <row r="160" spans="3:34">
      <c r="C160" s="3" t="s">
        <v>88</v>
      </c>
      <c r="D160" s="3" t="s">
        <v>294</v>
      </c>
      <c r="E160" s="3" t="s">
        <v>295</v>
      </c>
      <c r="F160" s="3" t="s">
        <v>628</v>
      </c>
      <c r="G160" s="101">
        <v>0.48684210526315791</v>
      </c>
      <c r="H160" s="101">
        <v>0.55952380952380953</v>
      </c>
      <c r="I160" s="101">
        <v>0.56164383561643838</v>
      </c>
      <c r="J160" s="101">
        <v>0.52475247524752477</v>
      </c>
      <c r="K160" s="101">
        <v>0.49166666666666664</v>
      </c>
      <c r="L160" s="101">
        <v>0.46376811594202899</v>
      </c>
      <c r="M160" s="101">
        <v>0.43965517241379309</v>
      </c>
      <c r="N160" s="101">
        <v>0.47169811320754718</v>
      </c>
      <c r="O160" s="100">
        <v>0.51200000000000001</v>
      </c>
      <c r="P160" s="99"/>
      <c r="Q160" s="99"/>
      <c r="R160" s="99"/>
      <c r="S160" s="99"/>
      <c r="T160" s="99"/>
      <c r="U160" s="99"/>
      <c r="V160" s="99"/>
      <c r="W160" s="99"/>
      <c r="X160" s="99"/>
      <c r="Y160" s="99"/>
      <c r="Z160" s="99"/>
      <c r="AA160" s="99"/>
      <c r="AB160" s="99"/>
      <c r="AC160" s="99"/>
      <c r="AD160" s="99"/>
      <c r="AE160" s="99"/>
      <c r="AF160" s="99"/>
      <c r="AG160" s="99"/>
      <c r="AH160" s="99"/>
    </row>
    <row r="161" spans="3:34">
      <c r="C161" s="3" t="s">
        <v>88</v>
      </c>
      <c r="D161" s="3" t="s">
        <v>296</v>
      </c>
      <c r="E161" s="3" t="s">
        <v>297</v>
      </c>
      <c r="F161" s="3" t="s">
        <v>628</v>
      </c>
      <c r="G161" s="101">
        <v>0.35</v>
      </c>
      <c r="H161" s="101">
        <v>0.47368421052631576</v>
      </c>
      <c r="I161" s="101">
        <v>0.5</v>
      </c>
      <c r="J161" s="101">
        <v>0.47435897435897434</v>
      </c>
      <c r="K161" s="101">
        <v>0.45454545454545453</v>
      </c>
      <c r="L161" s="101">
        <v>0.41880341880341881</v>
      </c>
      <c r="M161" s="101">
        <v>0.38211382113821141</v>
      </c>
      <c r="N161" s="101">
        <v>0.44545454545454544</v>
      </c>
      <c r="O161" s="100">
        <v>0.36599999999999999</v>
      </c>
      <c r="P161" s="99"/>
      <c r="Q161" s="99"/>
      <c r="R161" s="99"/>
      <c r="S161" s="99"/>
      <c r="T161" s="99"/>
      <c r="U161" s="99"/>
      <c r="V161" s="99"/>
      <c r="W161" s="99"/>
      <c r="X161" s="99"/>
      <c r="Y161" s="99"/>
      <c r="Z161" s="99"/>
      <c r="AA161" s="99"/>
      <c r="AB161" s="99"/>
      <c r="AC161" s="99"/>
      <c r="AD161" s="99"/>
      <c r="AE161" s="99"/>
      <c r="AF161" s="99"/>
      <c r="AG161" s="99"/>
      <c r="AH161" s="99"/>
    </row>
    <row r="162" spans="3:34">
      <c r="C162" s="3" t="s">
        <v>88</v>
      </c>
      <c r="D162" s="3" t="s">
        <v>298</v>
      </c>
      <c r="E162" s="3" t="s">
        <v>299</v>
      </c>
      <c r="F162" s="3" t="s">
        <v>628</v>
      </c>
      <c r="G162" s="101">
        <v>0.33898305084745761</v>
      </c>
      <c r="H162" s="101">
        <v>0.32258064516129031</v>
      </c>
      <c r="I162" s="101">
        <v>0.31818181818181818</v>
      </c>
      <c r="J162" s="101">
        <v>0.35555555555555557</v>
      </c>
      <c r="K162" s="101">
        <v>0.36470588235294116</v>
      </c>
      <c r="L162" s="101">
        <v>0.38636363636363635</v>
      </c>
      <c r="M162" s="101">
        <v>0.39215686274509803</v>
      </c>
      <c r="N162" s="101">
        <v>0.56716417910447758</v>
      </c>
      <c r="O162" s="100">
        <v>0.4</v>
      </c>
      <c r="P162" s="99"/>
      <c r="Q162" s="99"/>
      <c r="R162" s="99"/>
      <c r="S162" s="99"/>
      <c r="T162" s="99"/>
      <c r="U162" s="99"/>
      <c r="V162" s="99"/>
      <c r="W162" s="99"/>
      <c r="X162" s="99"/>
      <c r="Y162" s="99"/>
      <c r="Z162" s="99"/>
      <c r="AA162" s="99"/>
      <c r="AB162" s="99"/>
      <c r="AC162" s="99"/>
      <c r="AD162" s="99"/>
      <c r="AE162" s="99"/>
      <c r="AF162" s="99"/>
      <c r="AG162" s="99"/>
      <c r="AH162" s="99"/>
    </row>
    <row r="163" spans="3:34">
      <c r="C163" s="3" t="s">
        <v>88</v>
      </c>
      <c r="D163" s="3" t="s">
        <v>300</v>
      </c>
      <c r="E163" s="3" t="s">
        <v>301</v>
      </c>
      <c r="F163" s="3" t="s">
        <v>628</v>
      </c>
      <c r="G163" s="101">
        <v>0.39473684210526316</v>
      </c>
      <c r="H163" s="101">
        <v>0.28000000000000003</v>
      </c>
      <c r="I163" s="101">
        <v>0.37096774193548387</v>
      </c>
      <c r="J163" s="101">
        <v>0.38636363636363635</v>
      </c>
      <c r="K163" s="101">
        <v>0.38750000000000001</v>
      </c>
      <c r="L163" s="101">
        <v>0.35802469135802467</v>
      </c>
      <c r="M163" s="101">
        <v>0.38144329896907214</v>
      </c>
      <c r="N163" s="101">
        <v>0.36969696969696969</v>
      </c>
      <c r="O163" s="100">
        <v>0.39</v>
      </c>
      <c r="P163" s="99"/>
      <c r="Q163" s="99"/>
      <c r="R163" s="99"/>
      <c r="S163" s="99"/>
      <c r="T163" s="99"/>
      <c r="U163" s="99"/>
      <c r="V163" s="99"/>
      <c r="W163" s="99"/>
      <c r="X163" s="99"/>
      <c r="Y163" s="99"/>
      <c r="Z163" s="99"/>
      <c r="AA163" s="99"/>
      <c r="AB163" s="99"/>
      <c r="AC163" s="99"/>
      <c r="AD163" s="99"/>
      <c r="AE163" s="99"/>
      <c r="AF163" s="99"/>
      <c r="AG163" s="99"/>
      <c r="AH163" s="99"/>
    </row>
    <row r="164" spans="3:34">
      <c r="C164" s="3" t="s">
        <v>88</v>
      </c>
      <c r="D164" s="3" t="s">
        <v>302</v>
      </c>
      <c r="E164" s="3" t="s">
        <v>303</v>
      </c>
      <c r="F164" s="3" t="s">
        <v>628</v>
      </c>
      <c r="G164" s="101">
        <v>0.47619047619047616</v>
      </c>
      <c r="H164" s="101">
        <v>0.44444444444444442</v>
      </c>
      <c r="I164" s="101">
        <v>0.5</v>
      </c>
      <c r="J164" s="101">
        <v>0.52066115702479343</v>
      </c>
      <c r="K164" s="101">
        <v>0.39175257731958762</v>
      </c>
      <c r="L164" s="101">
        <v>0.3902439024390244</v>
      </c>
      <c r="M164" s="101">
        <v>0.44565217391304346</v>
      </c>
      <c r="N164" s="101">
        <v>0.5</v>
      </c>
      <c r="O164" s="100">
        <v>0.54600000000000004</v>
      </c>
      <c r="P164" s="99"/>
      <c r="Q164" s="99"/>
      <c r="R164" s="99"/>
      <c r="S164" s="99"/>
      <c r="T164" s="99"/>
      <c r="U164" s="99"/>
      <c r="V164" s="99"/>
      <c r="W164" s="99"/>
      <c r="X164" s="99"/>
      <c r="Y164" s="99"/>
      <c r="Z164" s="99"/>
      <c r="AA164" s="99"/>
      <c r="AB164" s="99"/>
      <c r="AC164" s="99"/>
      <c r="AD164" s="99"/>
      <c r="AE164" s="99"/>
      <c r="AF164" s="99"/>
      <c r="AG164" s="99"/>
      <c r="AH164" s="99"/>
    </row>
    <row r="165" spans="3:34">
      <c r="C165" s="3" t="s">
        <v>88</v>
      </c>
      <c r="D165" s="3" t="s">
        <v>304</v>
      </c>
      <c r="E165" s="3" t="s">
        <v>305</v>
      </c>
      <c r="F165" s="3" t="s">
        <v>628</v>
      </c>
      <c r="G165" s="101">
        <v>0.5679012345679012</v>
      </c>
      <c r="H165" s="101">
        <v>0.53465346534653468</v>
      </c>
      <c r="I165" s="101">
        <v>0.5</v>
      </c>
      <c r="J165" s="101">
        <v>0.54545454545454541</v>
      </c>
      <c r="K165" s="101">
        <v>0.5</v>
      </c>
      <c r="L165" s="101">
        <v>0.45454545454545453</v>
      </c>
      <c r="M165" s="101">
        <v>0.47945205479452052</v>
      </c>
      <c r="N165" s="101">
        <v>0.50406504065040647</v>
      </c>
      <c r="O165" s="100">
        <v>0.50700000000000001</v>
      </c>
      <c r="P165" s="99"/>
      <c r="Q165" s="99"/>
      <c r="R165" s="99"/>
      <c r="S165" s="99"/>
      <c r="T165" s="99"/>
      <c r="U165" s="99"/>
      <c r="V165" s="99"/>
      <c r="W165" s="99"/>
      <c r="X165" s="99"/>
      <c r="Y165" s="99"/>
      <c r="Z165" s="99"/>
      <c r="AA165" s="99"/>
      <c r="AB165" s="99"/>
      <c r="AC165" s="99"/>
      <c r="AD165" s="99"/>
      <c r="AE165" s="99"/>
      <c r="AF165" s="99"/>
      <c r="AG165" s="99"/>
      <c r="AH165" s="99"/>
    </row>
    <row r="166" spans="3:34">
      <c r="C166" s="3" t="s">
        <v>88</v>
      </c>
      <c r="D166" s="3" t="s">
        <v>306</v>
      </c>
      <c r="E166" s="3" t="s">
        <v>307</v>
      </c>
      <c r="F166" s="3" t="s">
        <v>628</v>
      </c>
      <c r="G166" s="101">
        <v>0.45454545454545453</v>
      </c>
      <c r="H166" s="101">
        <v>0.42105263157894735</v>
      </c>
      <c r="I166" s="101">
        <v>0.44444444444444442</v>
      </c>
      <c r="J166" s="101">
        <v>0.44444444444444442</v>
      </c>
      <c r="K166" s="101">
        <v>0.31818181818181818</v>
      </c>
      <c r="L166" s="101">
        <v>0.42857142857142855</v>
      </c>
      <c r="M166" s="101">
        <v>0.4</v>
      </c>
      <c r="N166" s="101">
        <v>0.5</v>
      </c>
      <c r="O166" s="100" t="s">
        <v>653</v>
      </c>
      <c r="P166" s="99"/>
      <c r="Q166" s="99"/>
      <c r="R166" s="99"/>
      <c r="S166" s="99"/>
      <c r="T166" s="99"/>
      <c r="U166" s="99"/>
      <c r="V166" s="99"/>
      <c r="W166" s="99"/>
      <c r="X166" s="99"/>
      <c r="Y166" s="99"/>
      <c r="Z166" s="99"/>
      <c r="AA166" s="99"/>
      <c r="AB166" s="99"/>
      <c r="AC166" s="99"/>
      <c r="AD166" s="99"/>
      <c r="AE166" s="99"/>
      <c r="AF166" s="99"/>
      <c r="AG166" s="99"/>
      <c r="AH166" s="99"/>
    </row>
    <row r="167" spans="3:34">
      <c r="C167" s="3" t="s">
        <v>88</v>
      </c>
      <c r="D167" s="3" t="s">
        <v>308</v>
      </c>
      <c r="E167" s="3" t="s">
        <v>309</v>
      </c>
      <c r="F167" s="3" t="s">
        <v>628</v>
      </c>
      <c r="G167" s="101">
        <v>0.5</v>
      </c>
      <c r="H167" s="101">
        <v>0.47826086956521741</v>
      </c>
      <c r="I167" s="101">
        <v>0.53947368421052633</v>
      </c>
      <c r="J167" s="101">
        <v>0.48066298342541436</v>
      </c>
      <c r="K167" s="101">
        <v>0.4719626168224299</v>
      </c>
      <c r="L167" s="101">
        <v>0.48672566371681414</v>
      </c>
      <c r="M167" s="101">
        <v>0.50769230769230766</v>
      </c>
      <c r="N167" s="101">
        <v>0.48589341692789967</v>
      </c>
      <c r="O167" s="100">
        <v>0.46899999999999997</v>
      </c>
      <c r="P167" s="99"/>
      <c r="Q167" s="99"/>
      <c r="R167" s="99"/>
      <c r="S167" s="99"/>
      <c r="T167" s="99"/>
      <c r="U167" s="99"/>
      <c r="V167" s="99"/>
      <c r="W167" s="99"/>
      <c r="X167" s="99"/>
      <c r="Y167" s="99"/>
      <c r="Z167" s="99"/>
      <c r="AA167" s="99"/>
      <c r="AB167" s="99"/>
      <c r="AC167" s="99"/>
      <c r="AD167" s="99"/>
      <c r="AE167" s="99"/>
      <c r="AF167" s="99"/>
      <c r="AG167" s="99"/>
      <c r="AH167" s="99"/>
    </row>
    <row r="168" spans="3:34">
      <c r="C168" s="3" t="s">
        <v>88</v>
      </c>
      <c r="D168" s="3" t="s">
        <v>310</v>
      </c>
      <c r="E168" s="3" t="s">
        <v>311</v>
      </c>
      <c r="F168" s="3" t="s">
        <v>628</v>
      </c>
      <c r="G168" s="101">
        <v>0.50299401197604787</v>
      </c>
      <c r="H168" s="101">
        <v>0.52571428571428569</v>
      </c>
      <c r="I168" s="101">
        <v>0.51052631578947372</v>
      </c>
      <c r="J168" s="101">
        <v>0.51470588235294112</v>
      </c>
      <c r="K168" s="101">
        <v>0.50769230769230766</v>
      </c>
      <c r="L168" s="101">
        <v>0.51257861635220126</v>
      </c>
      <c r="M168" s="101">
        <v>0.58365758754863817</v>
      </c>
      <c r="N168" s="101">
        <v>0.52777777777777779</v>
      </c>
      <c r="O168" s="100">
        <v>0.50600000000000001</v>
      </c>
      <c r="P168" s="99"/>
      <c r="Q168" s="99"/>
      <c r="R168" s="99"/>
      <c r="S168" s="99"/>
      <c r="T168" s="99"/>
      <c r="U168" s="99"/>
      <c r="V168" s="99"/>
      <c r="W168" s="99"/>
      <c r="X168" s="99"/>
      <c r="Y168" s="99"/>
      <c r="Z168" s="99"/>
      <c r="AA168" s="99"/>
      <c r="AB168" s="99"/>
      <c r="AC168" s="99"/>
      <c r="AD168" s="99"/>
      <c r="AE168" s="99"/>
      <c r="AF168" s="99"/>
      <c r="AG168" s="99"/>
      <c r="AH168" s="99"/>
    </row>
    <row r="169" spans="3:34">
      <c r="C169" s="3" t="s">
        <v>88</v>
      </c>
      <c r="D169" s="3" t="s">
        <v>312</v>
      </c>
      <c r="E169" s="3" t="s">
        <v>313</v>
      </c>
      <c r="F169" s="3" t="s">
        <v>628</v>
      </c>
      <c r="G169" s="101">
        <v>0.39344262295081966</v>
      </c>
      <c r="H169" s="101">
        <v>0.48214285714285715</v>
      </c>
      <c r="I169" s="101">
        <v>0.44615384615384618</v>
      </c>
      <c r="J169" s="101">
        <v>0.48214285714285715</v>
      </c>
      <c r="K169" s="101">
        <v>0.58904109589041098</v>
      </c>
      <c r="L169" s="101">
        <v>0.51851851851851849</v>
      </c>
      <c r="M169" s="101">
        <v>0.57333333333333336</v>
      </c>
      <c r="N169" s="101">
        <v>0.5670103092783505</v>
      </c>
      <c r="O169" s="100">
        <v>0.55200000000000005</v>
      </c>
      <c r="P169" s="99"/>
      <c r="Q169" s="99"/>
      <c r="R169" s="99"/>
      <c r="S169" s="99"/>
      <c r="T169" s="99"/>
      <c r="U169" s="99"/>
      <c r="V169" s="99"/>
      <c r="W169" s="99"/>
      <c r="X169" s="99"/>
      <c r="Y169" s="99"/>
      <c r="Z169" s="99"/>
      <c r="AA169" s="99"/>
      <c r="AB169" s="99"/>
      <c r="AC169" s="99"/>
      <c r="AD169" s="99"/>
      <c r="AE169" s="99"/>
      <c r="AF169" s="99"/>
      <c r="AG169" s="99"/>
      <c r="AH169" s="99"/>
    </row>
    <row r="170" spans="3:34">
      <c r="C170" s="3" t="s">
        <v>88</v>
      </c>
      <c r="D170" s="3" t="s">
        <v>314</v>
      </c>
      <c r="E170" s="3" t="s">
        <v>315</v>
      </c>
      <c r="F170" s="3" t="s">
        <v>628</v>
      </c>
      <c r="G170" s="101">
        <v>0.36781609195402298</v>
      </c>
      <c r="H170" s="101">
        <v>0.40206185567010311</v>
      </c>
      <c r="I170" s="101">
        <v>0.30208333333333331</v>
      </c>
      <c r="J170" s="101">
        <v>0.33734939759036142</v>
      </c>
      <c r="K170" s="101">
        <v>0.43820224719101125</v>
      </c>
      <c r="L170" s="101">
        <v>0.44303797468354428</v>
      </c>
      <c r="M170" s="101">
        <v>0.3888888888888889</v>
      </c>
      <c r="N170" s="101">
        <v>0.52307692307692311</v>
      </c>
      <c r="O170" s="100">
        <v>0.41399999999999998</v>
      </c>
      <c r="P170" s="99"/>
      <c r="Q170" s="99"/>
      <c r="R170" s="99"/>
      <c r="S170" s="99"/>
      <c r="T170" s="99"/>
      <c r="U170" s="99"/>
      <c r="V170" s="99"/>
      <c r="W170" s="99"/>
      <c r="X170" s="99"/>
      <c r="Y170" s="99"/>
      <c r="Z170" s="99"/>
      <c r="AA170" s="99"/>
      <c r="AB170" s="99"/>
      <c r="AC170" s="99"/>
      <c r="AD170" s="99"/>
      <c r="AE170" s="99"/>
      <c r="AF170" s="99"/>
      <c r="AG170" s="99"/>
      <c r="AH170" s="99"/>
    </row>
    <row r="171" spans="3:34">
      <c r="C171" s="3" t="s">
        <v>88</v>
      </c>
      <c r="D171" s="3" t="s">
        <v>316</v>
      </c>
      <c r="E171" s="3" t="s">
        <v>317</v>
      </c>
      <c r="F171" s="3" t="s">
        <v>628</v>
      </c>
      <c r="G171" s="101">
        <v>0.45454545454545453</v>
      </c>
      <c r="H171" s="101">
        <v>0.44508670520231214</v>
      </c>
      <c r="I171" s="101">
        <v>0.42372881355932202</v>
      </c>
      <c r="J171" s="101">
        <v>0.48550724637681159</v>
      </c>
      <c r="K171" s="101">
        <v>0.35069444444444442</v>
      </c>
      <c r="L171" s="101">
        <v>0.4606741573033708</v>
      </c>
      <c r="M171" s="101">
        <v>0.40789473684210525</v>
      </c>
      <c r="N171" s="101">
        <v>0.45771144278606968</v>
      </c>
      <c r="O171" s="100">
        <v>0.47899999999999998</v>
      </c>
      <c r="P171" s="99"/>
      <c r="Q171" s="99"/>
      <c r="R171" s="99"/>
      <c r="S171" s="99"/>
      <c r="T171" s="99"/>
      <c r="U171" s="99"/>
      <c r="V171" s="99"/>
      <c r="W171" s="99"/>
      <c r="X171" s="99"/>
      <c r="Y171" s="99"/>
      <c r="Z171" s="99"/>
      <c r="AA171" s="99"/>
      <c r="AB171" s="99"/>
      <c r="AC171" s="99"/>
      <c r="AD171" s="99"/>
      <c r="AE171" s="99"/>
      <c r="AF171" s="99"/>
      <c r="AG171" s="99"/>
      <c r="AH171" s="99"/>
    </row>
    <row r="172" spans="3:34">
      <c r="C172" s="3" t="s">
        <v>88</v>
      </c>
      <c r="D172" s="3" t="s">
        <v>318</v>
      </c>
      <c r="E172" s="3" t="s">
        <v>319</v>
      </c>
      <c r="F172" s="3" t="s">
        <v>628</v>
      </c>
      <c r="G172" s="101">
        <v>0.5268817204301075</v>
      </c>
      <c r="H172" s="101">
        <v>0.51351351351351349</v>
      </c>
      <c r="I172" s="101">
        <v>0.50847457627118642</v>
      </c>
      <c r="J172" s="101">
        <v>0.51376146788990829</v>
      </c>
      <c r="K172" s="101">
        <v>0.55963302752293576</v>
      </c>
      <c r="L172" s="101">
        <v>0.49230769230769234</v>
      </c>
      <c r="M172" s="101">
        <v>0.53333333333333333</v>
      </c>
      <c r="N172" s="101">
        <v>0.52845528455284552</v>
      </c>
      <c r="O172" s="100">
        <v>0.56200000000000006</v>
      </c>
      <c r="P172" s="99"/>
      <c r="Q172" s="99"/>
      <c r="R172" s="99"/>
      <c r="S172" s="99"/>
      <c r="T172" s="99"/>
      <c r="U172" s="99"/>
      <c r="V172" s="99"/>
      <c r="W172" s="99"/>
      <c r="X172" s="99"/>
      <c r="Y172" s="99"/>
      <c r="Z172" s="99"/>
      <c r="AA172" s="99"/>
      <c r="AB172" s="99"/>
      <c r="AC172" s="99"/>
      <c r="AD172" s="99"/>
      <c r="AE172" s="99"/>
      <c r="AF172" s="99"/>
      <c r="AG172" s="99"/>
      <c r="AH172" s="99"/>
    </row>
    <row r="173" spans="3:34">
      <c r="C173" s="3" t="s">
        <v>88</v>
      </c>
      <c r="D173" s="3" t="s">
        <v>320</v>
      </c>
      <c r="E173" s="3" t="s">
        <v>321</v>
      </c>
      <c r="F173" s="3" t="s">
        <v>628</v>
      </c>
      <c r="G173" s="101">
        <v>0.37777777777777777</v>
      </c>
      <c r="H173" s="101">
        <v>0.37956204379562042</v>
      </c>
      <c r="I173" s="101">
        <v>0.28440366972477066</v>
      </c>
      <c r="J173" s="101">
        <v>0.28735632183908044</v>
      </c>
      <c r="K173" s="101">
        <v>0.29702970297029702</v>
      </c>
      <c r="L173" s="101">
        <v>0.27192982456140352</v>
      </c>
      <c r="M173" s="101">
        <v>0.26829268292682928</v>
      </c>
      <c r="N173" s="101">
        <v>0.15760869565217392</v>
      </c>
      <c r="O173" s="100">
        <v>0.27</v>
      </c>
      <c r="P173" s="99"/>
      <c r="Q173" s="99"/>
      <c r="R173" s="99"/>
      <c r="S173" s="99"/>
      <c r="T173" s="99"/>
      <c r="U173" s="99"/>
      <c r="V173" s="99"/>
      <c r="W173" s="99"/>
      <c r="X173" s="99"/>
      <c r="Y173" s="99"/>
      <c r="Z173" s="99"/>
      <c r="AA173" s="99"/>
      <c r="AB173" s="99"/>
      <c r="AC173" s="99"/>
      <c r="AD173" s="99"/>
      <c r="AE173" s="99"/>
      <c r="AF173" s="99"/>
      <c r="AG173" s="99"/>
      <c r="AH173" s="99"/>
    </row>
    <row r="174" spans="3:34">
      <c r="C174" s="3" t="s">
        <v>88</v>
      </c>
      <c r="D174" s="3" t="s">
        <v>322</v>
      </c>
      <c r="E174" s="3" t="s">
        <v>323</v>
      </c>
      <c r="F174" s="3" t="s">
        <v>628</v>
      </c>
      <c r="G174" s="101">
        <v>0.44247787610619471</v>
      </c>
      <c r="H174" s="101">
        <v>0.46666666666666667</v>
      </c>
      <c r="I174" s="101">
        <v>0.48550724637681159</v>
      </c>
      <c r="J174" s="101">
        <v>0.52</v>
      </c>
      <c r="K174" s="101">
        <v>0.51639344262295084</v>
      </c>
      <c r="L174" s="101">
        <v>0.53781512605042014</v>
      </c>
      <c r="M174" s="101">
        <v>0.50450450450450446</v>
      </c>
      <c r="N174" s="101">
        <v>0.53846153846153844</v>
      </c>
      <c r="O174" s="100">
        <v>0.54200000000000004</v>
      </c>
      <c r="P174" s="99"/>
      <c r="Q174" s="99"/>
      <c r="R174" s="99"/>
      <c r="S174" s="99"/>
      <c r="T174" s="99"/>
      <c r="U174" s="99"/>
      <c r="V174" s="99"/>
      <c r="W174" s="99"/>
      <c r="X174" s="99"/>
      <c r="Y174" s="99"/>
      <c r="Z174" s="99"/>
      <c r="AA174" s="99"/>
      <c r="AB174" s="99"/>
      <c r="AC174" s="99"/>
      <c r="AD174" s="99"/>
      <c r="AE174" s="99"/>
      <c r="AF174" s="99"/>
      <c r="AG174" s="99"/>
      <c r="AH174" s="99"/>
    </row>
    <row r="175" spans="3:34">
      <c r="C175" s="3" t="s">
        <v>88</v>
      </c>
      <c r="D175" s="3" t="s">
        <v>324</v>
      </c>
      <c r="E175" s="3" t="s">
        <v>325</v>
      </c>
      <c r="F175" s="3" t="s">
        <v>628</v>
      </c>
      <c r="G175" s="101">
        <v>0.48091603053435117</v>
      </c>
      <c r="H175" s="101">
        <v>0.48905109489051096</v>
      </c>
      <c r="I175" s="101">
        <v>0.5357142857142857</v>
      </c>
      <c r="J175" s="101">
        <v>0.48148148148148145</v>
      </c>
      <c r="K175" s="101">
        <v>0.50354609929078009</v>
      </c>
      <c r="L175" s="101">
        <v>0.48091603053435117</v>
      </c>
      <c r="M175" s="101">
        <v>0.49242424242424243</v>
      </c>
      <c r="N175" s="101">
        <v>0.53333333333333333</v>
      </c>
      <c r="O175" s="100">
        <v>0.53500000000000003</v>
      </c>
      <c r="P175" s="99"/>
      <c r="Q175" s="99"/>
      <c r="R175" s="99"/>
      <c r="S175" s="99"/>
      <c r="T175" s="99"/>
      <c r="U175" s="99"/>
      <c r="V175" s="99"/>
      <c r="W175" s="99"/>
      <c r="X175" s="99"/>
      <c r="Y175" s="99"/>
      <c r="Z175" s="99"/>
      <c r="AA175" s="99"/>
      <c r="AB175" s="99"/>
      <c r="AC175" s="99"/>
      <c r="AD175" s="99"/>
      <c r="AE175" s="99"/>
      <c r="AF175" s="99"/>
      <c r="AG175" s="99"/>
      <c r="AH175" s="99"/>
    </row>
    <row r="176" spans="3:34">
      <c r="C176" s="3" t="s">
        <v>88</v>
      </c>
      <c r="D176" s="3" t="s">
        <v>326</v>
      </c>
      <c r="E176" s="3" t="s">
        <v>327</v>
      </c>
      <c r="F176" s="3" t="s">
        <v>628</v>
      </c>
      <c r="G176" s="101">
        <v>0.53424657534246578</v>
      </c>
      <c r="H176" s="101">
        <v>0.46575342465753422</v>
      </c>
      <c r="I176" s="101">
        <v>0.53012048192771088</v>
      </c>
      <c r="J176" s="101">
        <v>0.5</v>
      </c>
      <c r="K176" s="101">
        <v>0.55405405405405406</v>
      </c>
      <c r="L176" s="101">
        <v>0.54794520547945202</v>
      </c>
      <c r="M176" s="101">
        <v>0.49152542372881358</v>
      </c>
      <c r="N176" s="101">
        <v>0.53731343283582089</v>
      </c>
      <c r="O176" s="100" t="s">
        <v>653</v>
      </c>
      <c r="P176" s="99"/>
      <c r="Q176" s="99"/>
      <c r="R176" s="99"/>
      <c r="S176" s="99"/>
      <c r="T176" s="99"/>
      <c r="U176" s="99"/>
      <c r="V176" s="99"/>
      <c r="W176" s="99"/>
      <c r="X176" s="99"/>
      <c r="Y176" s="99"/>
      <c r="Z176" s="99"/>
      <c r="AA176" s="99"/>
      <c r="AB176" s="99"/>
      <c r="AC176" s="99"/>
      <c r="AD176" s="99"/>
      <c r="AE176" s="99"/>
      <c r="AF176" s="99"/>
      <c r="AG176" s="99"/>
      <c r="AH176" s="99"/>
    </row>
    <row r="177" spans="3:34">
      <c r="C177" s="3" t="s">
        <v>88</v>
      </c>
      <c r="D177" s="3" t="s">
        <v>328</v>
      </c>
      <c r="E177" s="3" t="s">
        <v>329</v>
      </c>
      <c r="F177" s="3" t="s">
        <v>628</v>
      </c>
      <c r="G177" s="101">
        <v>0.609375</v>
      </c>
      <c r="H177" s="101">
        <v>0.53846153846153844</v>
      </c>
      <c r="I177" s="101">
        <v>0.55384615384615388</v>
      </c>
      <c r="J177" s="101">
        <v>0.56923076923076921</v>
      </c>
      <c r="K177" s="101">
        <v>0.63380281690140849</v>
      </c>
      <c r="L177" s="101">
        <v>0.57831325301204817</v>
      </c>
      <c r="M177" s="101">
        <v>0.56338028169014087</v>
      </c>
      <c r="N177" s="101">
        <v>0.59154929577464788</v>
      </c>
      <c r="O177" s="100" t="s">
        <v>653</v>
      </c>
      <c r="P177" s="99"/>
      <c r="Q177" s="99"/>
      <c r="R177" s="99"/>
      <c r="S177" s="99"/>
      <c r="T177" s="99"/>
      <c r="U177" s="99"/>
      <c r="V177" s="99"/>
      <c r="W177" s="99"/>
      <c r="X177" s="99"/>
      <c r="Y177" s="99"/>
      <c r="Z177" s="99"/>
      <c r="AA177" s="99"/>
      <c r="AB177" s="99"/>
      <c r="AC177" s="99"/>
      <c r="AD177" s="99"/>
      <c r="AE177" s="99"/>
      <c r="AF177" s="99"/>
      <c r="AG177" s="99"/>
      <c r="AH177" s="99"/>
    </row>
    <row r="178" spans="3:34">
      <c r="C178" s="3" t="s">
        <v>88</v>
      </c>
      <c r="D178" s="3" t="s">
        <v>330</v>
      </c>
      <c r="E178" s="3" t="s">
        <v>331</v>
      </c>
      <c r="F178" s="3" t="s">
        <v>628</v>
      </c>
      <c r="G178" s="101" t="s">
        <v>632</v>
      </c>
      <c r="H178" s="101">
        <v>0.51824817518248179</v>
      </c>
      <c r="I178" s="101">
        <v>0.47244094488188976</v>
      </c>
      <c r="J178" s="101">
        <v>0.48333333333333334</v>
      </c>
      <c r="K178" s="101">
        <v>0.47457627118644069</v>
      </c>
      <c r="L178" s="101">
        <v>0.44444444444444442</v>
      </c>
      <c r="M178" s="101">
        <v>0.4580152671755725</v>
      </c>
      <c r="N178" s="101">
        <v>0.47530864197530864</v>
      </c>
      <c r="O178" s="100">
        <v>0.48100000000000004</v>
      </c>
      <c r="P178" s="99"/>
      <c r="Q178" s="99"/>
      <c r="R178" s="99"/>
      <c r="S178" s="99"/>
      <c r="T178" s="99"/>
      <c r="U178" s="99"/>
      <c r="V178" s="99"/>
      <c r="W178" s="99"/>
      <c r="X178" s="99"/>
      <c r="Y178" s="99"/>
      <c r="Z178" s="99"/>
      <c r="AA178" s="99"/>
      <c r="AB178" s="99"/>
      <c r="AC178" s="99"/>
      <c r="AD178" s="99"/>
      <c r="AE178" s="99"/>
      <c r="AF178" s="99"/>
      <c r="AG178" s="99"/>
      <c r="AH178" s="99"/>
    </row>
    <row r="179" spans="3:34">
      <c r="C179" s="3" t="s">
        <v>88</v>
      </c>
      <c r="D179" s="3" t="s">
        <v>332</v>
      </c>
      <c r="E179" s="3" t="s">
        <v>333</v>
      </c>
      <c r="F179" s="3" t="s">
        <v>628</v>
      </c>
      <c r="G179" s="101">
        <v>0.59090909090909094</v>
      </c>
      <c r="H179" s="101">
        <v>0.86363636363636365</v>
      </c>
      <c r="I179" s="101">
        <v>0.82758620689655171</v>
      </c>
      <c r="J179" s="101">
        <v>0.63636363636363635</v>
      </c>
      <c r="K179" s="101">
        <v>0.57627118644067798</v>
      </c>
      <c r="L179" s="101">
        <v>0.61818181818181817</v>
      </c>
      <c r="M179" s="101">
        <v>0.54385964912280704</v>
      </c>
      <c r="N179" s="101">
        <v>0.55769230769230771</v>
      </c>
      <c r="O179" s="100">
        <v>0.57200000000000006</v>
      </c>
      <c r="P179" s="99"/>
      <c r="Q179" s="99"/>
      <c r="R179" s="99"/>
      <c r="S179" s="99"/>
      <c r="T179" s="99"/>
      <c r="U179" s="99"/>
      <c r="V179" s="99"/>
      <c r="W179" s="99"/>
      <c r="X179" s="99"/>
      <c r="Y179" s="99"/>
      <c r="Z179" s="99"/>
      <c r="AA179" s="99"/>
      <c r="AB179" s="99"/>
      <c r="AC179" s="99"/>
      <c r="AD179" s="99"/>
      <c r="AE179" s="99"/>
      <c r="AF179" s="99"/>
      <c r="AG179" s="99"/>
      <c r="AH179" s="99"/>
    </row>
    <row r="180" spans="3:34">
      <c r="C180" s="3" t="s">
        <v>88</v>
      </c>
      <c r="D180" s="3" t="s">
        <v>334</v>
      </c>
      <c r="E180" s="3" t="s">
        <v>335</v>
      </c>
      <c r="F180" s="3" t="s">
        <v>628</v>
      </c>
      <c r="G180" s="101" t="s">
        <v>632</v>
      </c>
      <c r="H180" s="101">
        <v>0.23529411764705882</v>
      </c>
      <c r="I180" s="101">
        <v>6.25E-2</v>
      </c>
      <c r="J180" s="101">
        <v>0.25714285714285712</v>
      </c>
      <c r="K180" s="101">
        <v>0.3559322033898305</v>
      </c>
      <c r="L180" s="101">
        <v>0.29166666666666669</v>
      </c>
      <c r="M180" s="101">
        <v>0.42857142857142855</v>
      </c>
      <c r="N180" s="101">
        <v>0.36206896551724138</v>
      </c>
      <c r="O180" s="100">
        <v>0.43099999999999999</v>
      </c>
      <c r="P180" s="99"/>
      <c r="Q180" s="99"/>
      <c r="R180" s="99"/>
      <c r="S180" s="99"/>
      <c r="T180" s="99"/>
      <c r="U180" s="99"/>
      <c r="V180" s="99"/>
      <c r="W180" s="99"/>
      <c r="X180" s="99"/>
      <c r="Y180" s="99"/>
      <c r="Z180" s="99"/>
      <c r="AA180" s="99"/>
      <c r="AB180" s="99"/>
      <c r="AC180" s="99"/>
      <c r="AD180" s="99"/>
      <c r="AE180" s="99"/>
      <c r="AF180" s="99"/>
      <c r="AG180" s="99"/>
      <c r="AH180" s="99"/>
    </row>
    <row r="181" spans="3:34">
      <c r="C181" s="3" t="s">
        <v>88</v>
      </c>
      <c r="D181" s="3" t="s">
        <v>336</v>
      </c>
      <c r="E181" s="3" t="s">
        <v>337</v>
      </c>
      <c r="F181" s="3" t="s">
        <v>628</v>
      </c>
      <c r="G181" s="101">
        <v>0.52941176470588236</v>
      </c>
      <c r="H181" s="101">
        <v>0.34177215189873417</v>
      </c>
      <c r="I181" s="101">
        <v>0.30136986301369861</v>
      </c>
      <c r="J181" s="101">
        <v>0.36</v>
      </c>
      <c r="K181" s="101">
        <v>0.46938775510204084</v>
      </c>
      <c r="L181" s="101">
        <v>0.60204081632653061</v>
      </c>
      <c r="M181" s="101">
        <v>0.59433962264150941</v>
      </c>
      <c r="N181" s="101">
        <v>0.60396039603960394</v>
      </c>
      <c r="O181" s="100">
        <v>0.65</v>
      </c>
      <c r="P181" s="99"/>
      <c r="Q181" s="99"/>
      <c r="R181" s="99"/>
      <c r="S181" s="99"/>
      <c r="T181" s="99"/>
      <c r="U181" s="99"/>
      <c r="V181" s="99"/>
      <c r="W181" s="99"/>
      <c r="X181" s="99"/>
      <c r="Y181" s="99"/>
      <c r="Z181" s="99"/>
      <c r="AA181" s="99"/>
      <c r="AB181" s="99"/>
      <c r="AC181" s="99"/>
      <c r="AD181" s="99"/>
      <c r="AE181" s="99"/>
      <c r="AF181" s="99"/>
      <c r="AG181" s="99"/>
      <c r="AH181" s="99"/>
    </row>
    <row r="182" spans="3:34">
      <c r="C182" s="3" t="s">
        <v>88</v>
      </c>
      <c r="D182" s="3" t="s">
        <v>338</v>
      </c>
      <c r="E182" s="3" t="s">
        <v>339</v>
      </c>
      <c r="F182" s="3" t="s">
        <v>628</v>
      </c>
      <c r="G182" s="101">
        <v>0.4050632911392405</v>
      </c>
      <c r="H182" s="101">
        <v>0.39361702127659576</v>
      </c>
      <c r="I182" s="101">
        <v>0.42222222222222222</v>
      </c>
      <c r="J182" s="101">
        <v>0.41284403669724773</v>
      </c>
      <c r="K182" s="101">
        <v>0.37931034482758619</v>
      </c>
      <c r="L182" s="101">
        <v>0.54225352112676062</v>
      </c>
      <c r="M182" s="101">
        <v>0.51162790697674421</v>
      </c>
      <c r="N182" s="101">
        <v>0.51677852348993292</v>
      </c>
      <c r="O182" s="100">
        <v>0.54400000000000004</v>
      </c>
      <c r="P182" s="99"/>
      <c r="Q182" s="99"/>
      <c r="R182" s="99"/>
      <c r="S182" s="99"/>
      <c r="T182" s="99"/>
      <c r="U182" s="99"/>
      <c r="V182" s="99"/>
      <c r="W182" s="99"/>
      <c r="X182" s="99"/>
      <c r="Y182" s="99"/>
      <c r="Z182" s="99"/>
      <c r="AA182" s="99"/>
      <c r="AB182" s="99"/>
      <c r="AC182" s="99"/>
      <c r="AD182" s="99"/>
      <c r="AE182" s="99"/>
      <c r="AF182" s="99"/>
      <c r="AG182" s="99"/>
      <c r="AH182" s="99"/>
    </row>
    <row r="183" spans="3:34">
      <c r="C183" s="3" t="s">
        <v>88</v>
      </c>
      <c r="D183" s="3" t="s">
        <v>340</v>
      </c>
      <c r="E183" s="3" t="s">
        <v>341</v>
      </c>
      <c r="F183" s="3" t="s">
        <v>628</v>
      </c>
      <c r="G183" s="101" t="s">
        <v>632</v>
      </c>
      <c r="H183" s="101">
        <v>0.2</v>
      </c>
      <c r="I183" s="101">
        <v>6.25E-2</v>
      </c>
      <c r="J183" s="101">
        <v>0.39655172413793105</v>
      </c>
      <c r="K183" s="101">
        <v>0.38709677419354838</v>
      </c>
      <c r="L183" s="101">
        <v>0.46534653465346537</v>
      </c>
      <c r="M183" s="101">
        <v>0.41428571428571431</v>
      </c>
      <c r="N183" s="101">
        <v>0.55223880597014929</v>
      </c>
      <c r="O183" s="100">
        <v>0.53299999999999992</v>
      </c>
      <c r="P183" s="99"/>
      <c r="Q183" s="99"/>
      <c r="R183" s="99"/>
      <c r="S183" s="99"/>
      <c r="T183" s="99"/>
      <c r="U183" s="99"/>
      <c r="V183" s="99"/>
      <c r="W183" s="99"/>
      <c r="X183" s="99"/>
      <c r="Y183" s="99"/>
      <c r="Z183" s="99"/>
      <c r="AA183" s="99"/>
      <c r="AB183" s="99"/>
      <c r="AC183" s="99"/>
      <c r="AD183" s="99"/>
      <c r="AE183" s="99"/>
      <c r="AF183" s="99"/>
      <c r="AG183" s="99"/>
      <c r="AH183" s="99"/>
    </row>
    <row r="184" spans="3:34">
      <c r="C184" s="3" t="s">
        <v>88</v>
      </c>
      <c r="D184" s="3" t="s">
        <v>342</v>
      </c>
      <c r="E184" s="3" t="s">
        <v>343</v>
      </c>
      <c r="F184" s="3" t="s">
        <v>628</v>
      </c>
      <c r="G184" s="101">
        <v>0.5</v>
      </c>
      <c r="H184" s="101">
        <v>0.84615384615384615</v>
      </c>
      <c r="I184" s="101">
        <v>0.72972972972972971</v>
      </c>
      <c r="J184" s="101">
        <v>0.7</v>
      </c>
      <c r="K184" s="101">
        <v>0.63265306122448983</v>
      </c>
      <c r="L184" s="101">
        <v>0.53947368421052633</v>
      </c>
      <c r="M184" s="101">
        <v>0.625</v>
      </c>
      <c r="N184" s="101">
        <v>0.55128205128205132</v>
      </c>
      <c r="O184" s="100">
        <v>0.57899999999999996</v>
      </c>
      <c r="P184" s="99"/>
      <c r="Q184" s="99"/>
      <c r="R184" s="99"/>
      <c r="S184" s="99"/>
      <c r="T184" s="99"/>
      <c r="U184" s="99"/>
      <c r="V184" s="99"/>
      <c r="W184" s="99"/>
      <c r="X184" s="99"/>
      <c r="Y184" s="99"/>
      <c r="Z184" s="99"/>
      <c r="AA184" s="99"/>
      <c r="AB184" s="99"/>
      <c r="AC184" s="99"/>
      <c r="AD184" s="99"/>
      <c r="AE184" s="99"/>
      <c r="AF184" s="99"/>
      <c r="AG184" s="99"/>
      <c r="AH184" s="99"/>
    </row>
    <row r="185" spans="3:34">
      <c r="C185" s="3" t="s">
        <v>88</v>
      </c>
      <c r="D185" s="3" t="s">
        <v>344</v>
      </c>
      <c r="E185" s="3" t="s">
        <v>345</v>
      </c>
      <c r="F185" s="3" t="s">
        <v>628</v>
      </c>
      <c r="G185" s="101">
        <v>0.25</v>
      </c>
      <c r="H185" s="101">
        <v>0.34375</v>
      </c>
      <c r="I185" s="101">
        <v>0.35294117647058826</v>
      </c>
      <c r="J185" s="101">
        <v>0.34586466165413532</v>
      </c>
      <c r="K185" s="101">
        <v>0.41304347826086957</v>
      </c>
      <c r="L185" s="101">
        <v>0.48571428571428571</v>
      </c>
      <c r="M185" s="101">
        <v>0.51111111111111107</v>
      </c>
      <c r="N185" s="101">
        <v>0.6228070175438597</v>
      </c>
      <c r="O185" s="100">
        <v>0.57899999999999996</v>
      </c>
      <c r="P185" s="99"/>
      <c r="Q185" s="99"/>
      <c r="R185" s="99"/>
      <c r="S185" s="99"/>
      <c r="T185" s="99"/>
      <c r="U185" s="99"/>
      <c r="V185" s="99"/>
      <c r="W185" s="99"/>
      <c r="X185" s="99"/>
      <c r="Y185" s="99"/>
      <c r="Z185" s="99"/>
      <c r="AA185" s="99"/>
      <c r="AB185" s="99"/>
      <c r="AC185" s="99"/>
      <c r="AD185" s="99"/>
      <c r="AE185" s="99"/>
      <c r="AF185" s="99"/>
      <c r="AG185" s="99"/>
      <c r="AH185" s="99"/>
    </row>
    <row r="186" spans="3:34">
      <c r="C186" s="3" t="s">
        <v>88</v>
      </c>
      <c r="D186" s="3" t="s">
        <v>346</v>
      </c>
      <c r="E186" s="3" t="s">
        <v>347</v>
      </c>
      <c r="F186" s="3" t="s">
        <v>628</v>
      </c>
      <c r="G186" s="101">
        <v>0.39344262295081966</v>
      </c>
      <c r="H186" s="101">
        <v>0.32432432432432434</v>
      </c>
      <c r="I186" s="101">
        <v>0.33333333333333331</v>
      </c>
      <c r="J186" s="101">
        <v>0.3235294117647059</v>
      </c>
      <c r="K186" s="101">
        <v>0.30088495575221241</v>
      </c>
      <c r="L186" s="101">
        <v>0.42399999999999999</v>
      </c>
      <c r="M186" s="101">
        <v>0.33</v>
      </c>
      <c r="N186" s="101">
        <v>0.49411764705882355</v>
      </c>
      <c r="O186" s="100">
        <v>0.623</v>
      </c>
      <c r="P186" s="99"/>
      <c r="Q186" s="99"/>
      <c r="R186" s="99"/>
      <c r="S186" s="99"/>
      <c r="T186" s="99"/>
      <c r="U186" s="99"/>
      <c r="V186" s="99"/>
      <c r="W186" s="99"/>
      <c r="X186" s="99"/>
      <c r="Y186" s="99"/>
      <c r="Z186" s="99"/>
      <c r="AA186" s="99"/>
      <c r="AB186" s="99"/>
      <c r="AC186" s="99"/>
      <c r="AD186" s="99"/>
      <c r="AE186" s="99"/>
      <c r="AF186" s="99"/>
      <c r="AG186" s="99"/>
      <c r="AH186" s="99"/>
    </row>
    <row r="187" spans="3:34">
      <c r="C187" s="3" t="s">
        <v>92</v>
      </c>
      <c r="D187" s="3" t="s">
        <v>348</v>
      </c>
      <c r="E187" s="3" t="s">
        <v>349</v>
      </c>
      <c r="F187" s="3" t="s">
        <v>628</v>
      </c>
      <c r="G187" s="101">
        <v>0.41176470588235292</v>
      </c>
      <c r="H187" s="101">
        <v>0.41176470588235292</v>
      </c>
      <c r="I187" s="101">
        <v>0.43</v>
      </c>
      <c r="J187" s="101">
        <v>0.60869565217391308</v>
      </c>
      <c r="K187" s="101">
        <v>0.64102564102564108</v>
      </c>
      <c r="L187" s="101">
        <v>0.65384615384615385</v>
      </c>
      <c r="M187" s="101">
        <v>0.61842105263157898</v>
      </c>
      <c r="N187" s="101">
        <v>0.61038961038961037</v>
      </c>
      <c r="O187" s="100">
        <v>0.64300000000000002</v>
      </c>
      <c r="P187" s="99"/>
      <c r="Q187" s="99"/>
      <c r="R187" s="99"/>
      <c r="S187" s="99"/>
      <c r="T187" s="99"/>
      <c r="U187" s="99"/>
      <c r="V187" s="99"/>
      <c r="W187" s="99"/>
      <c r="X187" s="99"/>
      <c r="Y187" s="99"/>
      <c r="Z187" s="99"/>
      <c r="AA187" s="99"/>
      <c r="AB187" s="99"/>
      <c r="AC187" s="99"/>
      <c r="AD187" s="99"/>
      <c r="AE187" s="99"/>
      <c r="AF187" s="99"/>
      <c r="AG187" s="99"/>
      <c r="AH187" s="99"/>
    </row>
    <row r="188" spans="3:34">
      <c r="C188" s="3" t="s">
        <v>92</v>
      </c>
      <c r="D188" s="3" t="s">
        <v>350</v>
      </c>
      <c r="E188" s="3" t="s">
        <v>351</v>
      </c>
      <c r="F188" s="3" t="s">
        <v>628</v>
      </c>
      <c r="G188" s="101">
        <v>0.38815789473684209</v>
      </c>
      <c r="H188" s="101">
        <v>0.32413793103448274</v>
      </c>
      <c r="I188" s="101">
        <v>0.29268292682926828</v>
      </c>
      <c r="J188" s="101">
        <v>0.23175965665236051</v>
      </c>
      <c r="K188" s="101">
        <v>0.19487179487179487</v>
      </c>
      <c r="L188" s="101">
        <v>0.1834625322997416</v>
      </c>
      <c r="M188" s="101">
        <v>0.20640569395017794</v>
      </c>
      <c r="N188" s="101">
        <v>0.41</v>
      </c>
      <c r="O188" s="100">
        <v>0.49299999999999999</v>
      </c>
      <c r="P188" s="99"/>
      <c r="Q188" s="99"/>
      <c r="R188" s="99"/>
      <c r="S188" s="99"/>
      <c r="T188" s="99"/>
      <c r="U188" s="99"/>
      <c r="V188" s="99"/>
      <c r="W188" s="99"/>
      <c r="X188" s="99"/>
      <c r="Y188" s="99"/>
      <c r="Z188" s="99"/>
      <c r="AA188" s="99"/>
      <c r="AB188" s="99"/>
      <c r="AC188" s="99"/>
      <c r="AD188" s="99"/>
      <c r="AE188" s="99"/>
      <c r="AF188" s="99"/>
      <c r="AG188" s="99"/>
      <c r="AH188" s="99"/>
    </row>
    <row r="189" spans="3:34">
      <c r="C189" s="3" t="s">
        <v>92</v>
      </c>
      <c r="D189" s="3" t="s">
        <v>352</v>
      </c>
      <c r="E189" s="3" t="s">
        <v>353</v>
      </c>
      <c r="F189" s="3" t="s">
        <v>628</v>
      </c>
      <c r="G189" s="101">
        <v>0.37142857142857144</v>
      </c>
      <c r="H189" s="101">
        <v>0.42657342657342656</v>
      </c>
      <c r="I189" s="101">
        <v>0.47580645161290325</v>
      </c>
      <c r="J189" s="101">
        <v>0.5</v>
      </c>
      <c r="K189" s="101">
        <v>0.5</v>
      </c>
      <c r="L189" s="101">
        <v>0.50427350427350426</v>
      </c>
      <c r="M189" s="101">
        <v>0.5</v>
      </c>
      <c r="N189" s="101">
        <v>0.49557522123893805</v>
      </c>
      <c r="O189" s="100">
        <v>0.51100000000000001</v>
      </c>
      <c r="P189" s="99"/>
      <c r="Q189" s="99"/>
      <c r="R189" s="99"/>
      <c r="S189" s="99"/>
      <c r="T189" s="99"/>
      <c r="U189" s="99"/>
      <c r="V189" s="99"/>
      <c r="W189" s="99"/>
      <c r="X189" s="99"/>
      <c r="Y189" s="99"/>
      <c r="Z189" s="99"/>
      <c r="AA189" s="99"/>
      <c r="AB189" s="99"/>
      <c r="AC189" s="99"/>
      <c r="AD189" s="99"/>
      <c r="AE189" s="99"/>
      <c r="AF189" s="99"/>
      <c r="AG189" s="99"/>
      <c r="AH189" s="99"/>
    </row>
    <row r="190" spans="3:34">
      <c r="C190" s="3" t="s">
        <v>92</v>
      </c>
      <c r="D190" s="3" t="s">
        <v>354</v>
      </c>
      <c r="E190" s="3" t="s">
        <v>355</v>
      </c>
      <c r="F190" s="3" t="s">
        <v>628</v>
      </c>
      <c r="G190" s="101">
        <v>0.39016393442622949</v>
      </c>
      <c r="H190" s="101">
        <v>0.46445497630331756</v>
      </c>
      <c r="I190" s="101">
        <v>0.42465753424657532</v>
      </c>
      <c r="J190" s="101">
        <v>0.47560975609756095</v>
      </c>
      <c r="K190" s="101">
        <v>0.5</v>
      </c>
      <c r="L190" s="101">
        <v>0.47826086956521741</v>
      </c>
      <c r="M190" s="101">
        <v>0.40540540540540543</v>
      </c>
      <c r="N190" s="101">
        <v>0.31547619047619047</v>
      </c>
      <c r="O190" s="100">
        <v>0.35</v>
      </c>
      <c r="P190" s="99"/>
      <c r="Q190" s="99"/>
      <c r="R190" s="99"/>
      <c r="S190" s="99"/>
      <c r="T190" s="99"/>
      <c r="U190" s="99"/>
      <c r="V190" s="99"/>
      <c r="W190" s="99"/>
      <c r="X190" s="99"/>
      <c r="Y190" s="99"/>
      <c r="Z190" s="99"/>
      <c r="AA190" s="99"/>
      <c r="AB190" s="99"/>
      <c r="AC190" s="99"/>
      <c r="AD190" s="99"/>
      <c r="AE190" s="99"/>
      <c r="AF190" s="99"/>
      <c r="AG190" s="99"/>
      <c r="AH190" s="99"/>
    </row>
    <row r="191" spans="3:34">
      <c r="C191" s="3" t="s">
        <v>92</v>
      </c>
      <c r="D191" s="3" t="s">
        <v>356</v>
      </c>
      <c r="E191" s="3" t="s">
        <v>357</v>
      </c>
      <c r="F191" s="3" t="s">
        <v>628</v>
      </c>
      <c r="G191" s="101">
        <v>0.29554655870445345</v>
      </c>
      <c r="H191" s="101">
        <v>0.31517509727626458</v>
      </c>
      <c r="I191" s="101">
        <v>0.3347457627118644</v>
      </c>
      <c r="J191" s="101">
        <v>0.37931034482758619</v>
      </c>
      <c r="K191" s="101">
        <v>0.38931297709923662</v>
      </c>
      <c r="L191" s="101">
        <v>0.38174273858921159</v>
      </c>
      <c r="M191" s="101">
        <v>0.39501779359430605</v>
      </c>
      <c r="N191" s="101">
        <v>0.43636363636363634</v>
      </c>
      <c r="O191" s="100">
        <v>0.47799999999999998</v>
      </c>
      <c r="P191" s="99"/>
      <c r="Q191" s="99"/>
      <c r="R191" s="99"/>
      <c r="S191" s="99"/>
      <c r="T191" s="99"/>
      <c r="U191" s="99"/>
      <c r="V191" s="99"/>
      <c r="W191" s="99"/>
      <c r="X191" s="99"/>
      <c r="Y191" s="99"/>
      <c r="Z191" s="99"/>
      <c r="AA191" s="99"/>
      <c r="AB191" s="99"/>
      <c r="AC191" s="99"/>
      <c r="AD191" s="99"/>
      <c r="AE191" s="99"/>
      <c r="AF191" s="99"/>
      <c r="AG191" s="99"/>
      <c r="AH191" s="99"/>
    </row>
    <row r="192" spans="3:34">
      <c r="C192" s="3" t="s">
        <v>92</v>
      </c>
      <c r="D192" s="3" t="s">
        <v>358</v>
      </c>
      <c r="E192" s="3" t="s">
        <v>359</v>
      </c>
      <c r="F192" s="3" t="s">
        <v>628</v>
      </c>
      <c r="G192" s="101">
        <v>0.49122807017543857</v>
      </c>
      <c r="H192" s="101">
        <v>0.4642857142857143</v>
      </c>
      <c r="I192" s="101">
        <v>0.44117647058823528</v>
      </c>
      <c r="J192" s="101">
        <v>0.4606741573033708</v>
      </c>
      <c r="K192" s="101">
        <v>0.47422680412371132</v>
      </c>
      <c r="L192" s="101">
        <v>0.45360824742268041</v>
      </c>
      <c r="M192" s="101">
        <v>0.43157894736842106</v>
      </c>
      <c r="N192" s="101">
        <v>0.43137254901960786</v>
      </c>
      <c r="O192" s="100">
        <v>0.39799999999999996</v>
      </c>
      <c r="P192" s="99"/>
      <c r="Q192" s="99"/>
      <c r="R192" s="99"/>
      <c r="S192" s="99"/>
      <c r="T192" s="99"/>
      <c r="U192" s="99"/>
      <c r="V192" s="99"/>
      <c r="W192" s="99"/>
      <c r="X192" s="99"/>
      <c r="Y192" s="99"/>
      <c r="Z192" s="99"/>
      <c r="AA192" s="99"/>
      <c r="AB192" s="99"/>
      <c r="AC192" s="99"/>
      <c r="AD192" s="99"/>
      <c r="AE192" s="99"/>
      <c r="AF192" s="99"/>
      <c r="AG192" s="99"/>
      <c r="AH192" s="99"/>
    </row>
    <row r="193" spans="3:34">
      <c r="C193" s="3" t="s">
        <v>92</v>
      </c>
      <c r="D193" s="3" t="s">
        <v>360</v>
      </c>
      <c r="E193" s="3" t="s">
        <v>361</v>
      </c>
      <c r="F193" s="3" t="s">
        <v>628</v>
      </c>
      <c r="G193" s="101">
        <v>0.44036697247706424</v>
      </c>
      <c r="H193" s="101">
        <v>0.43965517241379309</v>
      </c>
      <c r="I193" s="101">
        <v>0.63124999999999998</v>
      </c>
      <c r="J193" s="101">
        <v>0.6203208556149733</v>
      </c>
      <c r="K193" s="101">
        <v>0.5423728813559322</v>
      </c>
      <c r="L193" s="101">
        <v>0.54189944134078216</v>
      </c>
      <c r="M193" s="101">
        <v>0.61748633879781423</v>
      </c>
      <c r="N193" s="101">
        <v>0.56914893617021278</v>
      </c>
      <c r="O193" s="100">
        <v>0.53700000000000003</v>
      </c>
      <c r="P193" s="99"/>
      <c r="Q193" s="99"/>
      <c r="R193" s="99"/>
      <c r="S193" s="99"/>
      <c r="T193" s="99"/>
      <c r="U193" s="99"/>
      <c r="V193" s="99"/>
      <c r="W193" s="99"/>
      <c r="X193" s="99"/>
      <c r="Y193" s="99"/>
      <c r="Z193" s="99"/>
      <c r="AA193" s="99"/>
      <c r="AB193" s="99"/>
      <c r="AC193" s="99"/>
      <c r="AD193" s="99"/>
      <c r="AE193" s="99"/>
      <c r="AF193" s="99"/>
      <c r="AG193" s="99"/>
      <c r="AH193" s="99"/>
    </row>
    <row r="194" spans="3:34">
      <c r="C194" s="3" t="s">
        <v>92</v>
      </c>
      <c r="D194" s="3" t="s">
        <v>362</v>
      </c>
      <c r="E194" s="3" t="s">
        <v>363</v>
      </c>
      <c r="F194" s="3" t="s">
        <v>628</v>
      </c>
      <c r="G194" s="101">
        <v>0.32800000000000001</v>
      </c>
      <c r="H194" s="101">
        <v>0.32051282051282054</v>
      </c>
      <c r="I194" s="101">
        <v>0.37878787878787878</v>
      </c>
      <c r="J194" s="101">
        <v>0.41346153846153844</v>
      </c>
      <c r="K194" s="101">
        <v>0.47826086956521741</v>
      </c>
      <c r="L194" s="101">
        <v>0.45544554455445546</v>
      </c>
      <c r="M194" s="101">
        <v>0.5</v>
      </c>
      <c r="N194" s="101">
        <v>0.45045045045045046</v>
      </c>
      <c r="O194" s="100">
        <v>0.504</v>
      </c>
      <c r="P194" s="99"/>
      <c r="Q194" s="99"/>
      <c r="R194" s="99"/>
      <c r="S194" s="99"/>
      <c r="T194" s="99"/>
      <c r="U194" s="99"/>
      <c r="V194" s="99"/>
      <c r="W194" s="99"/>
      <c r="X194" s="99"/>
      <c r="Y194" s="99"/>
      <c r="Z194" s="99"/>
      <c r="AA194" s="99"/>
      <c r="AB194" s="99"/>
      <c r="AC194" s="99"/>
      <c r="AD194" s="99"/>
      <c r="AE194" s="99"/>
      <c r="AF194" s="99"/>
      <c r="AG194" s="99"/>
      <c r="AH194" s="99"/>
    </row>
    <row r="195" spans="3:34">
      <c r="C195" s="3" t="s">
        <v>92</v>
      </c>
      <c r="D195" s="3" t="s">
        <v>364</v>
      </c>
      <c r="E195" s="3" t="s">
        <v>365</v>
      </c>
      <c r="F195" s="3" t="s">
        <v>628</v>
      </c>
      <c r="G195" s="101">
        <v>0.40772532188841204</v>
      </c>
      <c r="H195" s="101">
        <v>0.40308370044052866</v>
      </c>
      <c r="I195" s="101">
        <v>0.39029535864978904</v>
      </c>
      <c r="J195" s="101">
        <v>0.41604477611940299</v>
      </c>
      <c r="K195" s="101">
        <v>0.43168316831683168</v>
      </c>
      <c r="L195" s="101">
        <v>0.391812865497076</v>
      </c>
      <c r="M195" s="101">
        <v>0.4327731092436975</v>
      </c>
      <c r="N195" s="101">
        <v>0.43807339449541283</v>
      </c>
      <c r="O195" s="100">
        <v>0.439</v>
      </c>
      <c r="P195" s="99"/>
      <c r="Q195" s="99"/>
      <c r="R195" s="99"/>
      <c r="S195" s="99"/>
      <c r="T195" s="99"/>
      <c r="U195" s="99"/>
      <c r="V195" s="99"/>
      <c r="W195" s="99"/>
      <c r="X195" s="99"/>
      <c r="Y195" s="99"/>
      <c r="Z195" s="99"/>
      <c r="AA195" s="99"/>
      <c r="AB195" s="99"/>
      <c r="AC195" s="99"/>
      <c r="AD195" s="99"/>
      <c r="AE195" s="99"/>
      <c r="AF195" s="99"/>
      <c r="AG195" s="99"/>
      <c r="AH195" s="99"/>
    </row>
    <row r="196" spans="3:34">
      <c r="C196" s="3" t="s">
        <v>92</v>
      </c>
      <c r="D196" s="3" t="s">
        <v>366</v>
      </c>
      <c r="E196" s="3" t="s">
        <v>367</v>
      </c>
      <c r="F196" s="3" t="s">
        <v>628</v>
      </c>
      <c r="G196" s="101">
        <v>0.39325842696629215</v>
      </c>
      <c r="H196" s="101">
        <v>0.43717277486910994</v>
      </c>
      <c r="I196" s="101">
        <v>0.41475826972010177</v>
      </c>
      <c r="J196" s="101">
        <v>0.40897097625329815</v>
      </c>
      <c r="K196" s="101">
        <v>0.41189427312775329</v>
      </c>
      <c r="L196" s="101">
        <v>0.42396313364055299</v>
      </c>
      <c r="M196" s="101">
        <v>0.48635235732009924</v>
      </c>
      <c r="N196" s="101">
        <v>0.47228381374722839</v>
      </c>
      <c r="O196" s="100">
        <v>0.47</v>
      </c>
      <c r="P196" s="99"/>
      <c r="Q196" s="99"/>
      <c r="R196" s="99"/>
      <c r="S196" s="99"/>
      <c r="T196" s="99"/>
      <c r="U196" s="99"/>
      <c r="V196" s="99"/>
      <c r="W196" s="99"/>
      <c r="X196" s="99"/>
      <c r="Y196" s="99"/>
      <c r="Z196" s="99"/>
      <c r="AA196" s="99"/>
      <c r="AB196" s="99"/>
      <c r="AC196" s="99"/>
      <c r="AD196" s="99"/>
      <c r="AE196" s="99"/>
      <c r="AF196" s="99"/>
      <c r="AG196" s="99"/>
      <c r="AH196" s="99"/>
    </row>
    <row r="197" spans="3:34">
      <c r="C197" s="3" t="s">
        <v>92</v>
      </c>
      <c r="D197" s="3" t="s">
        <v>368</v>
      </c>
      <c r="E197" s="3" t="s">
        <v>369</v>
      </c>
      <c r="F197" s="3" t="s">
        <v>628</v>
      </c>
      <c r="G197" s="101">
        <v>0.41558441558441561</v>
      </c>
      <c r="H197" s="101">
        <v>0.45578231292517007</v>
      </c>
      <c r="I197" s="101">
        <v>0.46</v>
      </c>
      <c r="J197" s="101">
        <v>0.44805194805194803</v>
      </c>
      <c r="K197" s="101">
        <v>0.45098039215686275</v>
      </c>
      <c r="L197" s="101">
        <v>0.46783625730994149</v>
      </c>
      <c r="M197" s="101">
        <v>0.51020408163265307</v>
      </c>
      <c r="N197" s="101">
        <v>0.55172413793103448</v>
      </c>
      <c r="O197" s="100">
        <v>0.50800000000000001</v>
      </c>
      <c r="P197" s="99"/>
      <c r="Q197" s="99"/>
      <c r="R197" s="99"/>
      <c r="S197" s="99"/>
      <c r="T197" s="99"/>
      <c r="U197" s="99"/>
      <c r="V197" s="99"/>
      <c r="W197" s="99"/>
      <c r="X197" s="99"/>
      <c r="Y197" s="99"/>
      <c r="Z197" s="99"/>
      <c r="AA197" s="99"/>
      <c r="AB197" s="99"/>
      <c r="AC197" s="99"/>
      <c r="AD197" s="99"/>
      <c r="AE197" s="99"/>
      <c r="AF197" s="99"/>
      <c r="AG197" s="99"/>
      <c r="AH197" s="99"/>
    </row>
    <row r="198" spans="3:34">
      <c r="C198" s="3" t="s">
        <v>92</v>
      </c>
      <c r="D198" s="3" t="s">
        <v>370</v>
      </c>
      <c r="E198" s="3" t="s">
        <v>371</v>
      </c>
      <c r="F198" s="3" t="s">
        <v>628</v>
      </c>
      <c r="G198" s="101">
        <v>0.5393258426966292</v>
      </c>
      <c r="H198" s="101">
        <v>0.51515151515151514</v>
      </c>
      <c r="I198" s="101">
        <v>0.52</v>
      </c>
      <c r="J198" s="101">
        <v>0.57777777777777772</v>
      </c>
      <c r="K198" s="101">
        <v>0.55128205128205132</v>
      </c>
      <c r="L198" s="101">
        <v>0.52173913043478259</v>
      </c>
      <c r="M198" s="101">
        <v>0.54411764705882348</v>
      </c>
      <c r="N198" s="101">
        <v>0.56578947368421051</v>
      </c>
      <c r="O198" s="100">
        <v>0.50900000000000001</v>
      </c>
      <c r="P198" s="99"/>
      <c r="Q198" s="99"/>
      <c r="R198" s="99"/>
      <c r="S198" s="99"/>
      <c r="T198" s="99"/>
      <c r="U198" s="99"/>
      <c r="V198" s="99"/>
      <c r="W198" s="99"/>
      <c r="X198" s="99"/>
      <c r="Y198" s="99"/>
      <c r="Z198" s="99"/>
      <c r="AA198" s="99"/>
      <c r="AB198" s="99"/>
      <c r="AC198" s="99"/>
      <c r="AD198" s="99"/>
      <c r="AE198" s="99"/>
      <c r="AF198" s="99"/>
      <c r="AG198" s="99"/>
      <c r="AH198" s="99"/>
    </row>
    <row r="199" spans="3:34">
      <c r="C199" s="3" t="s">
        <v>92</v>
      </c>
      <c r="D199" s="3" t="s">
        <v>372</v>
      </c>
      <c r="E199" s="3" t="s">
        <v>373</v>
      </c>
      <c r="F199" s="3" t="s">
        <v>628</v>
      </c>
      <c r="G199" s="101">
        <v>0.42424242424242425</v>
      </c>
      <c r="H199" s="101">
        <v>0.47945205479452052</v>
      </c>
      <c r="I199" s="101">
        <v>0.43846153846153846</v>
      </c>
      <c r="J199" s="101">
        <v>0.49101796407185627</v>
      </c>
      <c r="K199" s="101">
        <v>0.48823529411764705</v>
      </c>
      <c r="L199" s="101">
        <v>0.48366013071895425</v>
      </c>
      <c r="M199" s="101">
        <v>0.48421052631578948</v>
      </c>
      <c r="N199" s="101">
        <v>0.4550561797752809</v>
      </c>
      <c r="O199" s="100">
        <v>0.47600000000000003</v>
      </c>
      <c r="P199" s="99"/>
      <c r="Q199" s="99"/>
      <c r="R199" s="99"/>
      <c r="S199" s="99"/>
      <c r="T199" s="99"/>
      <c r="U199" s="99"/>
      <c r="V199" s="99"/>
      <c r="W199" s="99"/>
      <c r="X199" s="99"/>
      <c r="Y199" s="99"/>
      <c r="Z199" s="99"/>
      <c r="AA199" s="99"/>
      <c r="AB199" s="99"/>
      <c r="AC199" s="99"/>
      <c r="AD199" s="99"/>
      <c r="AE199" s="99"/>
      <c r="AF199" s="99"/>
      <c r="AG199" s="99"/>
      <c r="AH199" s="99"/>
    </row>
    <row r="200" spans="3:34">
      <c r="C200" s="3" t="s">
        <v>92</v>
      </c>
      <c r="D200" s="3" t="s">
        <v>374</v>
      </c>
      <c r="E200" s="3" t="s">
        <v>375</v>
      </c>
      <c r="F200" s="3" t="s">
        <v>628</v>
      </c>
      <c r="G200" s="101">
        <v>0.5</v>
      </c>
      <c r="H200" s="101">
        <v>0.44776119402985076</v>
      </c>
      <c r="I200" s="101">
        <v>0.40540540540540543</v>
      </c>
      <c r="J200" s="101">
        <v>0.48062015503875971</v>
      </c>
      <c r="K200" s="101">
        <v>0.48780487804878048</v>
      </c>
      <c r="L200" s="101">
        <v>0.46</v>
      </c>
      <c r="M200" s="101">
        <v>0.5</v>
      </c>
      <c r="N200" s="101">
        <v>0.51798561151079137</v>
      </c>
      <c r="O200" s="100">
        <v>0.495</v>
      </c>
      <c r="P200" s="99"/>
      <c r="Q200" s="99"/>
      <c r="R200" s="99"/>
      <c r="S200" s="99"/>
      <c r="T200" s="99"/>
      <c r="U200" s="99"/>
      <c r="V200" s="99"/>
      <c r="W200" s="99"/>
      <c r="X200" s="99"/>
      <c r="Y200" s="99"/>
      <c r="Z200" s="99"/>
      <c r="AA200" s="99"/>
      <c r="AB200" s="99"/>
      <c r="AC200" s="99"/>
      <c r="AD200" s="99"/>
      <c r="AE200" s="99"/>
      <c r="AF200" s="99"/>
      <c r="AG200" s="99"/>
      <c r="AH200" s="99"/>
    </row>
    <row r="201" spans="3:34">
      <c r="C201" s="3" t="s">
        <v>92</v>
      </c>
      <c r="D201" s="3" t="s">
        <v>376</v>
      </c>
      <c r="E201" s="3" t="s">
        <v>377</v>
      </c>
      <c r="F201" s="3" t="s">
        <v>628</v>
      </c>
      <c r="G201" s="101">
        <v>0.5074626865671642</v>
      </c>
      <c r="H201" s="101">
        <v>0.44262295081967212</v>
      </c>
      <c r="I201" s="101">
        <v>0.40151515151515149</v>
      </c>
      <c r="J201" s="101">
        <v>0.52</v>
      </c>
      <c r="K201" s="101">
        <v>0.48993288590604028</v>
      </c>
      <c r="L201" s="101">
        <v>0.43065693430656932</v>
      </c>
      <c r="M201" s="101">
        <v>0.46825396825396826</v>
      </c>
      <c r="N201" s="101">
        <v>0.48062015503875971</v>
      </c>
      <c r="O201" s="100">
        <v>0.51300000000000001</v>
      </c>
      <c r="P201" s="99"/>
      <c r="Q201" s="99"/>
      <c r="R201" s="99"/>
      <c r="S201" s="99"/>
      <c r="T201" s="99"/>
      <c r="U201" s="99"/>
      <c r="V201" s="99"/>
      <c r="W201" s="99"/>
      <c r="X201" s="99"/>
      <c r="Y201" s="99"/>
      <c r="Z201" s="99"/>
      <c r="AA201" s="99"/>
      <c r="AB201" s="99"/>
      <c r="AC201" s="99"/>
      <c r="AD201" s="99"/>
      <c r="AE201" s="99"/>
      <c r="AF201" s="99"/>
      <c r="AG201" s="99"/>
      <c r="AH201" s="99"/>
    </row>
    <row r="202" spans="3:34">
      <c r="C202" s="3" t="s">
        <v>92</v>
      </c>
      <c r="D202" s="3" t="s">
        <v>378</v>
      </c>
      <c r="E202" s="3" t="s">
        <v>379</v>
      </c>
      <c r="F202" s="3" t="s">
        <v>628</v>
      </c>
      <c r="G202" s="101">
        <v>0.33333333333333331</v>
      </c>
      <c r="H202" s="101">
        <v>0.46</v>
      </c>
      <c r="I202" s="101">
        <v>0.48360655737704916</v>
      </c>
      <c r="J202" s="101">
        <v>0.47183098591549294</v>
      </c>
      <c r="K202" s="101">
        <v>0.45033112582781459</v>
      </c>
      <c r="L202" s="101">
        <v>0.44370860927152317</v>
      </c>
      <c r="M202" s="101">
        <v>0.38505747126436779</v>
      </c>
      <c r="N202" s="101">
        <v>0.43689320388349512</v>
      </c>
      <c r="O202" s="100">
        <v>0.48200000000000004</v>
      </c>
      <c r="P202" s="99"/>
      <c r="Q202" s="99"/>
      <c r="R202" s="99"/>
      <c r="S202" s="99"/>
      <c r="T202" s="99"/>
      <c r="U202" s="99"/>
      <c r="V202" s="99"/>
      <c r="W202" s="99"/>
      <c r="X202" s="99"/>
      <c r="Y202" s="99"/>
      <c r="Z202" s="99"/>
      <c r="AA202" s="99"/>
      <c r="AB202" s="99"/>
      <c r="AC202" s="99"/>
      <c r="AD202" s="99"/>
      <c r="AE202" s="99"/>
      <c r="AF202" s="99"/>
      <c r="AG202" s="99"/>
      <c r="AH202" s="99"/>
    </row>
    <row r="203" spans="3:34">
      <c r="C203" s="3" t="s">
        <v>92</v>
      </c>
      <c r="D203" s="3" t="s">
        <v>380</v>
      </c>
      <c r="E203" s="3" t="s">
        <v>381</v>
      </c>
      <c r="F203" s="3" t="s">
        <v>628</v>
      </c>
      <c r="G203" s="101">
        <v>0.41176470588235292</v>
      </c>
      <c r="H203" s="101">
        <v>0.42222222222222222</v>
      </c>
      <c r="I203" s="101">
        <v>0.4358974358974359</v>
      </c>
      <c r="J203" s="101">
        <v>0.49152542372881358</v>
      </c>
      <c r="K203" s="101">
        <v>0.49180327868852458</v>
      </c>
      <c r="L203" s="101">
        <v>0.4098360655737705</v>
      </c>
      <c r="M203" s="101">
        <v>0.45</v>
      </c>
      <c r="N203" s="101">
        <v>0.43835616438356162</v>
      </c>
      <c r="O203" s="100">
        <v>0.48700000000000004</v>
      </c>
      <c r="P203" s="99"/>
      <c r="Q203" s="99"/>
      <c r="R203" s="99"/>
      <c r="S203" s="99"/>
      <c r="T203" s="99"/>
      <c r="U203" s="99"/>
      <c r="V203" s="99"/>
      <c r="W203" s="99"/>
      <c r="X203" s="99"/>
      <c r="Y203" s="99"/>
      <c r="Z203" s="99"/>
      <c r="AA203" s="99"/>
      <c r="AB203" s="99"/>
      <c r="AC203" s="99"/>
      <c r="AD203" s="99"/>
      <c r="AE203" s="99"/>
      <c r="AF203" s="99"/>
      <c r="AG203" s="99"/>
      <c r="AH203" s="99"/>
    </row>
    <row r="204" spans="3:34">
      <c r="C204" s="3" t="s">
        <v>92</v>
      </c>
      <c r="D204" s="3" t="s">
        <v>382</v>
      </c>
      <c r="E204" s="3" t="s">
        <v>383</v>
      </c>
      <c r="F204" s="3" t="s">
        <v>628</v>
      </c>
      <c r="G204" s="101">
        <v>0.5</v>
      </c>
      <c r="H204" s="101">
        <v>0.49367088607594939</v>
      </c>
      <c r="I204" s="101">
        <v>0.51485148514851486</v>
      </c>
      <c r="J204" s="101">
        <v>0.52419354838709675</v>
      </c>
      <c r="K204" s="101">
        <v>0.48360655737704916</v>
      </c>
      <c r="L204" s="101">
        <v>0.53600000000000003</v>
      </c>
      <c r="M204" s="101">
        <v>0.48148148148148145</v>
      </c>
      <c r="N204" s="101">
        <v>0.48993288590604028</v>
      </c>
      <c r="O204" s="100">
        <v>0.49</v>
      </c>
      <c r="P204" s="99"/>
      <c r="Q204" s="99"/>
      <c r="R204" s="99"/>
      <c r="S204" s="99"/>
      <c r="T204" s="99"/>
      <c r="U204" s="99"/>
      <c r="V204" s="99"/>
      <c r="W204" s="99"/>
      <c r="X204" s="99"/>
      <c r="Y204" s="99"/>
      <c r="Z204" s="99"/>
      <c r="AA204" s="99"/>
      <c r="AB204" s="99"/>
      <c r="AC204" s="99"/>
      <c r="AD204" s="99"/>
      <c r="AE204" s="99"/>
      <c r="AF204" s="99"/>
      <c r="AG204" s="99"/>
      <c r="AH204" s="99"/>
    </row>
    <row r="205" spans="3:34">
      <c r="C205" s="3" t="s">
        <v>92</v>
      </c>
      <c r="D205" s="3" t="s">
        <v>384</v>
      </c>
      <c r="E205" s="3" t="s">
        <v>385</v>
      </c>
      <c r="F205" s="3" t="s">
        <v>628</v>
      </c>
      <c r="G205" s="101">
        <v>0.48571428571428571</v>
      </c>
      <c r="H205" s="101">
        <v>0.49781659388646288</v>
      </c>
      <c r="I205" s="101">
        <v>0.52155172413793105</v>
      </c>
      <c r="J205" s="101">
        <v>0.55982905982905984</v>
      </c>
      <c r="K205" s="101">
        <v>0.51072961373390557</v>
      </c>
      <c r="L205" s="101">
        <v>0.51063829787234039</v>
      </c>
      <c r="M205" s="101">
        <v>0.52941176470588236</v>
      </c>
      <c r="N205" s="101">
        <v>0.54123711340206182</v>
      </c>
      <c r="O205" s="100">
        <v>0.54400000000000004</v>
      </c>
      <c r="P205" s="99"/>
      <c r="Q205" s="99"/>
      <c r="R205" s="99"/>
      <c r="S205" s="99"/>
      <c r="T205" s="99"/>
      <c r="U205" s="99"/>
      <c r="V205" s="99"/>
      <c r="W205" s="99"/>
      <c r="X205" s="99"/>
      <c r="Y205" s="99"/>
      <c r="Z205" s="99"/>
      <c r="AA205" s="99"/>
      <c r="AB205" s="99"/>
      <c r="AC205" s="99"/>
      <c r="AD205" s="99"/>
      <c r="AE205" s="99"/>
      <c r="AF205" s="99"/>
      <c r="AG205" s="99"/>
      <c r="AH205" s="99"/>
    </row>
    <row r="206" spans="3:34">
      <c r="C206" s="3" t="s">
        <v>92</v>
      </c>
      <c r="D206" s="3" t="s">
        <v>386</v>
      </c>
      <c r="E206" s="3" t="s">
        <v>387</v>
      </c>
      <c r="F206" s="3" t="s">
        <v>628</v>
      </c>
      <c r="G206" s="101">
        <v>0.35294117647058826</v>
      </c>
      <c r="H206" s="101">
        <v>0.30952380952380953</v>
      </c>
      <c r="I206" s="101">
        <v>0.33043478260869563</v>
      </c>
      <c r="J206" s="101">
        <v>0.42148760330578511</v>
      </c>
      <c r="K206" s="101">
        <v>0.39735099337748342</v>
      </c>
      <c r="L206" s="101">
        <v>0.40559440559440557</v>
      </c>
      <c r="M206" s="101">
        <v>0.41726618705035973</v>
      </c>
      <c r="N206" s="101">
        <v>0.4609375</v>
      </c>
      <c r="O206" s="100">
        <v>0.42499999999999999</v>
      </c>
      <c r="P206" s="99"/>
      <c r="Q206" s="99"/>
      <c r="R206" s="99"/>
      <c r="S206" s="99"/>
      <c r="T206" s="99"/>
      <c r="U206" s="99"/>
      <c r="V206" s="99"/>
      <c r="W206" s="99"/>
      <c r="X206" s="99"/>
      <c r="Y206" s="99"/>
      <c r="Z206" s="99"/>
      <c r="AA206" s="99"/>
      <c r="AB206" s="99"/>
      <c r="AC206" s="99"/>
      <c r="AD206" s="99"/>
      <c r="AE206" s="99"/>
      <c r="AF206" s="99"/>
      <c r="AG206" s="99"/>
      <c r="AH206" s="99"/>
    </row>
    <row r="207" spans="3:34">
      <c r="C207" s="3" t="s">
        <v>92</v>
      </c>
      <c r="D207" s="3" t="s">
        <v>388</v>
      </c>
      <c r="E207" s="3" t="s">
        <v>389</v>
      </c>
      <c r="F207" s="3" t="s">
        <v>628</v>
      </c>
      <c r="G207" s="101">
        <v>0.57971014492753625</v>
      </c>
      <c r="H207" s="101">
        <v>0.58506224066390045</v>
      </c>
      <c r="I207" s="101">
        <v>0.53303964757709255</v>
      </c>
      <c r="J207" s="101">
        <v>0.55504587155963303</v>
      </c>
      <c r="K207" s="101">
        <v>0.54054054054054057</v>
      </c>
      <c r="L207" s="101">
        <v>0.5213675213675214</v>
      </c>
      <c r="M207" s="101">
        <v>0.48230088495575218</v>
      </c>
      <c r="N207" s="101">
        <v>0.52380952380952384</v>
      </c>
      <c r="O207" s="100">
        <v>0.52500000000000002</v>
      </c>
      <c r="P207" s="99"/>
      <c r="Q207" s="99"/>
      <c r="R207" s="99"/>
      <c r="S207" s="99"/>
      <c r="T207" s="99"/>
      <c r="U207" s="99"/>
      <c r="V207" s="99"/>
      <c r="W207" s="99"/>
      <c r="X207" s="99"/>
      <c r="Y207" s="99"/>
      <c r="Z207" s="99"/>
      <c r="AA207" s="99"/>
      <c r="AB207" s="99"/>
      <c r="AC207" s="99"/>
      <c r="AD207" s="99"/>
      <c r="AE207" s="99"/>
      <c r="AF207" s="99"/>
      <c r="AG207" s="99"/>
      <c r="AH207" s="99"/>
    </row>
    <row r="208" spans="3:34">
      <c r="C208" s="3" t="s">
        <v>92</v>
      </c>
      <c r="D208" s="3" t="s">
        <v>390</v>
      </c>
      <c r="E208" s="3" t="s">
        <v>391</v>
      </c>
      <c r="F208" s="3" t="s">
        <v>628</v>
      </c>
      <c r="G208" s="101">
        <v>0.5</v>
      </c>
      <c r="H208" s="101">
        <v>0.49122807017543857</v>
      </c>
      <c r="I208" s="101">
        <v>0.44642857142857145</v>
      </c>
      <c r="J208" s="101">
        <v>0.46511627906976744</v>
      </c>
      <c r="K208" s="101">
        <v>0.48837209302325579</v>
      </c>
      <c r="L208" s="101">
        <v>0.52631578947368418</v>
      </c>
      <c r="M208" s="101">
        <v>0.47058823529411764</v>
      </c>
      <c r="N208" s="101">
        <v>0.53333333333333333</v>
      </c>
      <c r="O208" s="100">
        <v>0.44299999999999995</v>
      </c>
      <c r="P208" s="99"/>
      <c r="Q208" s="99"/>
      <c r="R208" s="99"/>
      <c r="S208" s="99"/>
      <c r="T208" s="99"/>
      <c r="U208" s="99"/>
      <c r="V208" s="99"/>
      <c r="W208" s="99"/>
      <c r="X208" s="99"/>
      <c r="Y208" s="99"/>
      <c r="Z208" s="99"/>
      <c r="AA208" s="99"/>
      <c r="AB208" s="99"/>
      <c r="AC208" s="99"/>
      <c r="AD208" s="99"/>
      <c r="AE208" s="99"/>
      <c r="AF208" s="99"/>
      <c r="AG208" s="99"/>
      <c r="AH208" s="99"/>
    </row>
    <row r="209" spans="3:34">
      <c r="C209" s="3" t="s">
        <v>92</v>
      </c>
      <c r="D209" s="3" t="s">
        <v>392</v>
      </c>
      <c r="E209" s="3" t="s">
        <v>393</v>
      </c>
      <c r="F209" s="3" t="s">
        <v>628</v>
      </c>
      <c r="G209" s="101">
        <v>0.49206349206349204</v>
      </c>
      <c r="H209" s="101">
        <v>0.48333333333333334</v>
      </c>
      <c r="I209" s="101">
        <v>0.46153846153846156</v>
      </c>
      <c r="J209" s="101">
        <v>0.53030303030303028</v>
      </c>
      <c r="K209" s="101">
        <v>0.55421686746987953</v>
      </c>
      <c r="L209" s="101">
        <v>0.51485148514851486</v>
      </c>
      <c r="M209" s="101">
        <v>0.48717948717948717</v>
      </c>
      <c r="N209" s="101">
        <v>0.59036144578313254</v>
      </c>
      <c r="O209" s="100">
        <v>0.48599999999999999</v>
      </c>
      <c r="P209" s="99"/>
      <c r="Q209" s="99"/>
      <c r="R209" s="99"/>
      <c r="S209" s="99"/>
      <c r="T209" s="99"/>
      <c r="U209" s="99"/>
      <c r="V209" s="99"/>
      <c r="W209" s="99"/>
      <c r="X209" s="99"/>
      <c r="Y209" s="99"/>
      <c r="Z209" s="99"/>
      <c r="AA209" s="99"/>
      <c r="AB209" s="99"/>
      <c r="AC209" s="99"/>
      <c r="AD209" s="99"/>
      <c r="AE209" s="99"/>
      <c r="AF209" s="99"/>
      <c r="AG209" s="99"/>
      <c r="AH209" s="99"/>
    </row>
    <row r="210" spans="3:34">
      <c r="C210" s="3" t="s">
        <v>92</v>
      </c>
      <c r="D210" s="3" t="s">
        <v>394</v>
      </c>
      <c r="E210" s="3" t="s">
        <v>395</v>
      </c>
      <c r="F210" s="3" t="s">
        <v>628</v>
      </c>
      <c r="G210" s="101">
        <v>0.55932203389830504</v>
      </c>
      <c r="H210" s="101">
        <v>0.48571428571428571</v>
      </c>
      <c r="I210" s="101">
        <v>0.56716417910447758</v>
      </c>
      <c r="J210" s="101">
        <v>0.56756756756756754</v>
      </c>
      <c r="K210" s="101">
        <v>0.56164383561643838</v>
      </c>
      <c r="L210" s="101">
        <v>0.56944444444444442</v>
      </c>
      <c r="M210" s="101">
        <v>0.51948051948051943</v>
      </c>
      <c r="N210" s="101">
        <v>0.5161290322580645</v>
      </c>
      <c r="O210" s="100">
        <v>0.54200000000000004</v>
      </c>
      <c r="P210" s="99"/>
      <c r="Q210" s="99"/>
      <c r="R210" s="99"/>
      <c r="S210" s="99"/>
      <c r="T210" s="99"/>
      <c r="U210" s="99"/>
      <c r="V210" s="99"/>
      <c r="W210" s="99"/>
      <c r="X210" s="99"/>
      <c r="Y210" s="99"/>
      <c r="Z210" s="99"/>
      <c r="AA210" s="99"/>
      <c r="AB210" s="99"/>
      <c r="AC210" s="99"/>
      <c r="AD210" s="99"/>
      <c r="AE210" s="99"/>
      <c r="AF210" s="99"/>
      <c r="AG210" s="99"/>
      <c r="AH210" s="99"/>
    </row>
    <row r="211" spans="3:34">
      <c r="C211" s="3" t="s">
        <v>92</v>
      </c>
      <c r="D211" s="3" t="s">
        <v>396</v>
      </c>
      <c r="E211" s="3" t="s">
        <v>397</v>
      </c>
      <c r="F211" s="3" t="s">
        <v>628</v>
      </c>
      <c r="G211" s="101">
        <v>0.48314606741573035</v>
      </c>
      <c r="H211" s="101">
        <v>0.51546391752577314</v>
      </c>
      <c r="I211" s="101">
        <v>0.43661971830985913</v>
      </c>
      <c r="J211" s="101">
        <v>0.48101265822784811</v>
      </c>
      <c r="K211" s="101">
        <v>0.50769230769230766</v>
      </c>
      <c r="L211" s="101">
        <v>0.51515151515151514</v>
      </c>
      <c r="M211" s="101">
        <v>0.58571428571428574</v>
      </c>
      <c r="N211" s="101">
        <v>0.52112676056338025</v>
      </c>
      <c r="O211" s="100">
        <v>0.46399999999999997</v>
      </c>
      <c r="P211" s="99"/>
      <c r="Q211" s="99"/>
      <c r="R211" s="99"/>
      <c r="S211" s="99"/>
      <c r="T211" s="99"/>
      <c r="U211" s="99"/>
      <c r="V211" s="99"/>
      <c r="W211" s="99"/>
      <c r="X211" s="99"/>
      <c r="Y211" s="99"/>
      <c r="Z211" s="99"/>
      <c r="AA211" s="99"/>
      <c r="AB211" s="99"/>
      <c r="AC211" s="99"/>
      <c r="AD211" s="99"/>
      <c r="AE211" s="99"/>
      <c r="AF211" s="99"/>
      <c r="AG211" s="99"/>
      <c r="AH211" s="99"/>
    </row>
    <row r="212" spans="3:34">
      <c r="C212" s="3" t="s">
        <v>92</v>
      </c>
      <c r="D212" s="3" t="s">
        <v>398</v>
      </c>
      <c r="E212" s="3" t="s">
        <v>399</v>
      </c>
      <c r="F212" s="3" t="s">
        <v>628</v>
      </c>
      <c r="G212" s="101">
        <v>0.54545454545454541</v>
      </c>
      <c r="H212" s="101">
        <v>0.46875</v>
      </c>
      <c r="I212" s="101">
        <v>0.47457627118644069</v>
      </c>
      <c r="J212" s="101">
        <v>0.47499999999999998</v>
      </c>
      <c r="K212" s="101">
        <v>0.50649350649350644</v>
      </c>
      <c r="L212" s="101">
        <v>0.5</v>
      </c>
      <c r="M212" s="101">
        <v>0.47368421052631576</v>
      </c>
      <c r="N212" s="101">
        <v>0.43181818181818182</v>
      </c>
      <c r="O212" s="100">
        <v>0.44400000000000001</v>
      </c>
      <c r="P212" s="99"/>
      <c r="Q212" s="99"/>
      <c r="R212" s="99"/>
      <c r="S212" s="99"/>
      <c r="T212" s="99"/>
      <c r="U212" s="99"/>
      <c r="V212" s="99"/>
      <c r="W212" s="99"/>
      <c r="X212" s="99"/>
      <c r="Y212" s="99"/>
      <c r="Z212" s="99"/>
      <c r="AA212" s="99"/>
      <c r="AB212" s="99"/>
      <c r="AC212" s="99"/>
      <c r="AD212" s="99"/>
      <c r="AE212" s="99"/>
      <c r="AF212" s="99"/>
      <c r="AG212" s="99"/>
      <c r="AH212" s="99"/>
    </row>
    <row r="213" spans="3:34">
      <c r="C213" s="3" t="s">
        <v>92</v>
      </c>
      <c r="D213" s="3" t="s">
        <v>400</v>
      </c>
      <c r="E213" s="3" t="s">
        <v>401</v>
      </c>
      <c r="F213" s="3" t="s">
        <v>628</v>
      </c>
      <c r="G213" s="101">
        <v>0.43181818181818182</v>
      </c>
      <c r="H213" s="101">
        <v>0.5</v>
      </c>
      <c r="I213" s="101">
        <v>0.53061224489795922</v>
      </c>
      <c r="J213" s="101">
        <v>0.50847457627118642</v>
      </c>
      <c r="K213" s="101">
        <v>0.5</v>
      </c>
      <c r="L213" s="101">
        <v>0.51515151515151514</v>
      </c>
      <c r="M213" s="101">
        <v>0.46268656716417911</v>
      </c>
      <c r="N213" s="101">
        <v>0.5</v>
      </c>
      <c r="O213" s="100">
        <v>0.56700000000000006</v>
      </c>
      <c r="P213" s="99"/>
      <c r="Q213" s="99"/>
      <c r="R213" s="99"/>
      <c r="S213" s="99"/>
      <c r="T213" s="99"/>
      <c r="U213" s="99"/>
      <c r="V213" s="99"/>
      <c r="W213" s="99"/>
      <c r="X213" s="99"/>
      <c r="Y213" s="99"/>
      <c r="Z213" s="99"/>
      <c r="AA213" s="99"/>
      <c r="AB213" s="99"/>
      <c r="AC213" s="99"/>
      <c r="AD213" s="99"/>
      <c r="AE213" s="99"/>
      <c r="AF213" s="99"/>
      <c r="AG213" s="99"/>
      <c r="AH213" s="99"/>
    </row>
    <row r="214" spans="3:34">
      <c r="C214" s="3" t="s">
        <v>92</v>
      </c>
      <c r="D214" s="3" t="s">
        <v>402</v>
      </c>
      <c r="E214" s="3" t="s">
        <v>403</v>
      </c>
      <c r="F214" s="3" t="s">
        <v>628</v>
      </c>
      <c r="G214" s="101">
        <v>0.57446808510638303</v>
      </c>
      <c r="H214" s="101">
        <v>0.55789473684210522</v>
      </c>
      <c r="I214" s="101">
        <v>0.57446808510638303</v>
      </c>
      <c r="J214" s="101">
        <v>0.55208333333333337</v>
      </c>
      <c r="K214" s="101">
        <v>0.58333333333333337</v>
      </c>
      <c r="L214" s="101">
        <v>0.5730337078651685</v>
      </c>
      <c r="M214" s="101">
        <v>0.58241758241758246</v>
      </c>
      <c r="N214" s="101">
        <v>0.50793650793650791</v>
      </c>
      <c r="O214" s="100">
        <v>0.53799999999999992</v>
      </c>
      <c r="P214" s="99"/>
      <c r="Q214" s="99"/>
      <c r="R214" s="99"/>
      <c r="S214" s="99"/>
      <c r="T214" s="99"/>
      <c r="U214" s="99"/>
      <c r="V214" s="99"/>
      <c r="W214" s="99"/>
      <c r="X214" s="99"/>
      <c r="Y214" s="99"/>
      <c r="Z214" s="99"/>
      <c r="AA214" s="99"/>
      <c r="AB214" s="99"/>
      <c r="AC214" s="99"/>
      <c r="AD214" s="99"/>
      <c r="AE214" s="99"/>
      <c r="AF214" s="99"/>
      <c r="AG214" s="99"/>
      <c r="AH214" s="99"/>
    </row>
    <row r="215" spans="3:34">
      <c r="C215" s="3" t="s">
        <v>92</v>
      </c>
      <c r="D215" s="3" t="s">
        <v>404</v>
      </c>
      <c r="E215" s="3" t="s">
        <v>405</v>
      </c>
      <c r="F215" s="3" t="s">
        <v>628</v>
      </c>
      <c r="G215" s="101">
        <v>0.41463414634146339</v>
      </c>
      <c r="H215" s="101">
        <v>0.5</v>
      </c>
      <c r="I215" s="101">
        <v>0.46078431372549017</v>
      </c>
      <c r="J215" s="101">
        <v>0.48305084745762711</v>
      </c>
      <c r="K215" s="101">
        <v>0.49137931034482757</v>
      </c>
      <c r="L215" s="101">
        <v>0.48275862068965519</v>
      </c>
      <c r="M215" s="101">
        <v>0.4563758389261745</v>
      </c>
      <c r="N215" s="101">
        <v>0.5</v>
      </c>
      <c r="O215" s="100">
        <v>0.49700000000000005</v>
      </c>
      <c r="P215" s="99"/>
      <c r="Q215" s="99"/>
      <c r="R215" s="99"/>
      <c r="S215" s="99"/>
      <c r="T215" s="99"/>
      <c r="U215" s="99"/>
      <c r="V215" s="99"/>
      <c r="W215" s="99"/>
      <c r="X215" s="99"/>
      <c r="Y215" s="99"/>
      <c r="Z215" s="99"/>
      <c r="AA215" s="99"/>
      <c r="AB215" s="99"/>
      <c r="AC215" s="99"/>
      <c r="AD215" s="99"/>
      <c r="AE215" s="99"/>
      <c r="AF215" s="99"/>
      <c r="AG215" s="99"/>
      <c r="AH215" s="99"/>
    </row>
    <row r="216" spans="3:34">
      <c r="C216" s="3" t="s">
        <v>92</v>
      </c>
      <c r="D216" s="3" t="s">
        <v>406</v>
      </c>
      <c r="E216" s="3" t="s">
        <v>407</v>
      </c>
      <c r="F216" s="3" t="s">
        <v>628</v>
      </c>
      <c r="G216" s="101">
        <v>0.49450549450549453</v>
      </c>
      <c r="H216" s="101">
        <v>0.47</v>
      </c>
      <c r="I216" s="101">
        <v>0.42391304347826086</v>
      </c>
      <c r="J216" s="101">
        <v>0.47872340425531917</v>
      </c>
      <c r="K216" s="101">
        <v>0.5053763440860215</v>
      </c>
      <c r="L216" s="101">
        <v>0.46846846846846846</v>
      </c>
      <c r="M216" s="101">
        <v>0.4942528735632184</v>
      </c>
      <c r="N216" s="101">
        <v>0.45945945945945948</v>
      </c>
      <c r="O216" s="100">
        <v>0.51200000000000001</v>
      </c>
      <c r="P216" s="99"/>
      <c r="Q216" s="99"/>
      <c r="R216" s="99"/>
      <c r="S216" s="99"/>
      <c r="T216" s="99"/>
      <c r="U216" s="99"/>
      <c r="V216" s="99"/>
      <c r="W216" s="99"/>
      <c r="X216" s="99"/>
      <c r="Y216" s="99"/>
      <c r="Z216" s="99"/>
      <c r="AA216" s="99"/>
      <c r="AB216" s="99"/>
      <c r="AC216" s="99"/>
      <c r="AD216" s="99"/>
      <c r="AE216" s="99"/>
      <c r="AF216" s="99"/>
      <c r="AG216" s="99"/>
      <c r="AH216" s="99"/>
    </row>
    <row r="217" spans="3:34">
      <c r="C217" s="3" t="s">
        <v>92</v>
      </c>
      <c r="D217" s="3" t="s">
        <v>408</v>
      </c>
      <c r="E217" s="3" t="s">
        <v>409</v>
      </c>
      <c r="F217" s="3" t="s">
        <v>628</v>
      </c>
      <c r="G217" s="101">
        <v>0.45</v>
      </c>
      <c r="H217" s="101">
        <v>0.38095238095238093</v>
      </c>
      <c r="I217" s="101">
        <v>0.42105263157894735</v>
      </c>
      <c r="J217" s="101">
        <v>0.45</v>
      </c>
      <c r="K217" s="101">
        <v>0.45833333333333331</v>
      </c>
      <c r="L217" s="101">
        <v>0.53846153846153844</v>
      </c>
      <c r="M217" s="101">
        <v>0.51724137931034486</v>
      </c>
      <c r="N217" s="101">
        <v>0.42857142857142855</v>
      </c>
      <c r="O217" s="100">
        <v>0.52900000000000003</v>
      </c>
      <c r="P217" s="99"/>
      <c r="Q217" s="99"/>
      <c r="R217" s="99"/>
      <c r="S217" s="99"/>
      <c r="T217" s="99"/>
      <c r="U217" s="99"/>
      <c r="V217" s="99"/>
      <c r="W217" s="99"/>
      <c r="X217" s="99"/>
      <c r="Y217" s="99"/>
      <c r="Z217" s="99"/>
      <c r="AA217" s="99"/>
      <c r="AB217" s="99"/>
      <c r="AC217" s="99"/>
      <c r="AD217" s="99"/>
      <c r="AE217" s="99"/>
      <c r="AF217" s="99"/>
      <c r="AG217" s="99"/>
      <c r="AH217" s="99"/>
    </row>
    <row r="218" spans="3:34">
      <c r="C218" s="3" t="s">
        <v>92</v>
      </c>
      <c r="D218" s="3" t="s">
        <v>410</v>
      </c>
      <c r="E218" s="3" t="s">
        <v>411</v>
      </c>
      <c r="F218" s="3" t="s">
        <v>628</v>
      </c>
      <c r="G218" s="101">
        <v>0.6</v>
      </c>
      <c r="H218" s="101">
        <v>0.55952380952380953</v>
      </c>
      <c r="I218" s="101">
        <v>0.63888888888888884</v>
      </c>
      <c r="J218" s="101">
        <v>0.60919540229885061</v>
      </c>
      <c r="K218" s="101">
        <v>0.62790697674418605</v>
      </c>
      <c r="L218" s="101">
        <v>0.5957446808510638</v>
      </c>
      <c r="M218" s="101">
        <v>0.5444444444444444</v>
      </c>
      <c r="N218" s="101">
        <v>0.57746478873239437</v>
      </c>
      <c r="O218" s="100">
        <v>0.63700000000000001</v>
      </c>
      <c r="P218" s="99"/>
      <c r="Q218" s="99"/>
      <c r="R218" s="99"/>
      <c r="S218" s="99"/>
      <c r="T218" s="99"/>
      <c r="U218" s="99"/>
      <c r="V218" s="99"/>
      <c r="W218" s="99"/>
      <c r="X218" s="99"/>
      <c r="Y218" s="99"/>
      <c r="Z218" s="99"/>
      <c r="AA218" s="99"/>
      <c r="AB218" s="99"/>
      <c r="AC218" s="99"/>
      <c r="AD218" s="99"/>
      <c r="AE218" s="99"/>
      <c r="AF218" s="99"/>
      <c r="AG218" s="99"/>
      <c r="AH218" s="99"/>
    </row>
    <row r="219" spans="3:34">
      <c r="C219" s="3" t="s">
        <v>92</v>
      </c>
      <c r="D219" s="3" t="s">
        <v>412</v>
      </c>
      <c r="E219" s="3" t="s">
        <v>413</v>
      </c>
      <c r="F219" s="3" t="s">
        <v>628</v>
      </c>
      <c r="G219" s="101">
        <v>0.5679012345679012</v>
      </c>
      <c r="H219" s="101">
        <v>0.55000000000000004</v>
      </c>
      <c r="I219" s="101">
        <v>0.58064516129032262</v>
      </c>
      <c r="J219" s="101">
        <v>0.51724137931034486</v>
      </c>
      <c r="K219" s="101">
        <v>0.56521739130434778</v>
      </c>
      <c r="L219" s="101">
        <v>0.5161290322580645</v>
      </c>
      <c r="M219" s="101">
        <v>0.55696202531645567</v>
      </c>
      <c r="N219" s="101">
        <v>0.58904109589041098</v>
      </c>
      <c r="O219" s="100">
        <v>0.56600000000000006</v>
      </c>
      <c r="P219" s="99"/>
      <c r="Q219" s="99"/>
      <c r="R219" s="99"/>
      <c r="S219" s="99"/>
      <c r="T219" s="99"/>
      <c r="U219" s="99"/>
      <c r="V219" s="99"/>
      <c r="W219" s="99"/>
      <c r="X219" s="99"/>
      <c r="Y219" s="99"/>
      <c r="Z219" s="99"/>
      <c r="AA219" s="99"/>
      <c r="AB219" s="99"/>
      <c r="AC219" s="99"/>
      <c r="AD219" s="99"/>
      <c r="AE219" s="99"/>
      <c r="AF219" s="99"/>
      <c r="AG219" s="99"/>
      <c r="AH219" s="99"/>
    </row>
    <row r="220" spans="3:34">
      <c r="C220" s="3" t="s">
        <v>92</v>
      </c>
      <c r="D220" s="3" t="s">
        <v>414</v>
      </c>
      <c r="E220" s="3" t="s">
        <v>415</v>
      </c>
      <c r="F220" s="3" t="s">
        <v>628</v>
      </c>
      <c r="G220" s="101">
        <v>0.61016949152542377</v>
      </c>
      <c r="H220" s="101">
        <v>0.61739130434782608</v>
      </c>
      <c r="I220" s="101">
        <v>0.5957446808510638</v>
      </c>
      <c r="J220" s="101">
        <v>0.63</v>
      </c>
      <c r="K220" s="101">
        <v>0.580952380952381</v>
      </c>
      <c r="L220" s="101">
        <v>0.59848484848484851</v>
      </c>
      <c r="M220" s="101">
        <v>0.55555555555555558</v>
      </c>
      <c r="N220" s="101">
        <v>0.60416666666666663</v>
      </c>
      <c r="O220" s="100">
        <v>0.61499999999999999</v>
      </c>
      <c r="P220" s="99"/>
      <c r="Q220" s="99"/>
      <c r="R220" s="99"/>
      <c r="S220" s="99"/>
      <c r="T220" s="99"/>
      <c r="U220" s="99"/>
      <c r="V220" s="99"/>
      <c r="W220" s="99"/>
      <c r="X220" s="99"/>
      <c r="Y220" s="99"/>
      <c r="Z220" s="99"/>
      <c r="AA220" s="99"/>
      <c r="AB220" s="99"/>
      <c r="AC220" s="99"/>
      <c r="AD220" s="99"/>
      <c r="AE220" s="99"/>
      <c r="AF220" s="99"/>
      <c r="AG220" s="99"/>
      <c r="AH220" s="99"/>
    </row>
    <row r="221" spans="3:34">
      <c r="C221" s="3" t="s">
        <v>92</v>
      </c>
      <c r="D221" s="3" t="s">
        <v>416</v>
      </c>
      <c r="E221" s="3" t="s">
        <v>417</v>
      </c>
      <c r="F221" s="3" t="s">
        <v>628</v>
      </c>
      <c r="G221" s="101">
        <v>0.58823529411764708</v>
      </c>
      <c r="H221" s="101">
        <v>0.56164383561643838</v>
      </c>
      <c r="I221" s="101">
        <v>0.54347826086956519</v>
      </c>
      <c r="J221" s="101">
        <v>0.5892857142857143</v>
      </c>
      <c r="K221" s="101">
        <v>0.52542372881355937</v>
      </c>
      <c r="L221" s="101">
        <v>0.5892857142857143</v>
      </c>
      <c r="M221" s="101">
        <v>0.59649122807017541</v>
      </c>
      <c r="N221" s="101">
        <v>0.58181818181818179</v>
      </c>
      <c r="O221" s="100">
        <v>0.61</v>
      </c>
      <c r="P221" s="99"/>
      <c r="Q221" s="99"/>
      <c r="R221" s="99"/>
      <c r="S221" s="99"/>
      <c r="T221" s="99"/>
      <c r="U221" s="99"/>
      <c r="V221" s="99"/>
      <c r="W221" s="99"/>
      <c r="X221" s="99"/>
      <c r="Y221" s="99"/>
      <c r="Z221" s="99"/>
      <c r="AA221" s="99"/>
      <c r="AB221" s="99"/>
      <c r="AC221" s="99"/>
      <c r="AD221" s="99"/>
      <c r="AE221" s="99"/>
      <c r="AF221" s="99"/>
      <c r="AG221" s="99"/>
      <c r="AH221" s="99"/>
    </row>
    <row r="222" spans="3:34">
      <c r="C222" s="3" t="s">
        <v>92</v>
      </c>
      <c r="D222" s="3" t="s">
        <v>418</v>
      </c>
      <c r="E222" s="3" t="s">
        <v>419</v>
      </c>
      <c r="F222" s="3" t="s">
        <v>628</v>
      </c>
      <c r="G222" s="101">
        <v>0.62068965517241381</v>
      </c>
      <c r="H222" s="101">
        <v>0.5892857142857143</v>
      </c>
      <c r="I222" s="101">
        <v>0.56000000000000005</v>
      </c>
      <c r="J222" s="101">
        <v>0.68627450980392157</v>
      </c>
      <c r="K222" s="101">
        <v>0.5423728813559322</v>
      </c>
      <c r="L222" s="101">
        <v>0.58333333333333337</v>
      </c>
      <c r="M222" s="101">
        <v>0.5625</v>
      </c>
      <c r="N222" s="101">
        <v>0.53061224489795922</v>
      </c>
      <c r="O222" s="100">
        <v>0.53400000000000003</v>
      </c>
      <c r="P222" s="99"/>
      <c r="Q222" s="99"/>
      <c r="R222" s="99"/>
      <c r="S222" s="99"/>
      <c r="T222" s="99"/>
      <c r="U222" s="99"/>
      <c r="V222" s="99"/>
      <c r="W222" s="99"/>
      <c r="X222" s="99"/>
      <c r="Y222" s="99"/>
      <c r="Z222" s="99"/>
      <c r="AA222" s="99"/>
      <c r="AB222" s="99"/>
      <c r="AC222" s="99"/>
      <c r="AD222" s="99"/>
      <c r="AE222" s="99"/>
      <c r="AF222" s="99"/>
      <c r="AG222" s="99"/>
      <c r="AH222" s="99"/>
    </row>
    <row r="223" spans="3:34">
      <c r="C223" s="3" t="s">
        <v>92</v>
      </c>
      <c r="D223" s="3" t="s">
        <v>420</v>
      </c>
      <c r="E223" s="3" t="s">
        <v>421</v>
      </c>
      <c r="F223" s="3" t="s">
        <v>628</v>
      </c>
      <c r="G223" s="101">
        <v>0.48205128205128206</v>
      </c>
      <c r="H223" s="101">
        <v>0.5</v>
      </c>
      <c r="I223" s="101">
        <v>0.45812807881773399</v>
      </c>
      <c r="J223" s="101">
        <v>0.52112676056338025</v>
      </c>
      <c r="K223" s="101">
        <v>0.53539823008849563</v>
      </c>
      <c r="L223" s="101">
        <v>0.50622406639004147</v>
      </c>
      <c r="M223" s="101">
        <v>0.45583038869257952</v>
      </c>
      <c r="N223" s="101">
        <v>0.48943661971830987</v>
      </c>
      <c r="O223" s="100">
        <v>0.50900000000000001</v>
      </c>
      <c r="P223" s="99"/>
      <c r="Q223" s="99"/>
      <c r="R223" s="99"/>
      <c r="S223" s="99"/>
      <c r="T223" s="99"/>
      <c r="U223" s="99"/>
      <c r="V223" s="99"/>
      <c r="W223" s="99"/>
      <c r="X223" s="99"/>
      <c r="Y223" s="99"/>
      <c r="Z223" s="99"/>
      <c r="AA223" s="99"/>
      <c r="AB223" s="99"/>
      <c r="AC223" s="99"/>
      <c r="AD223" s="99"/>
      <c r="AE223" s="99"/>
      <c r="AF223" s="99"/>
      <c r="AG223" s="99"/>
      <c r="AH223" s="99"/>
    </row>
    <row r="224" spans="3:34">
      <c r="C224" s="3" t="s">
        <v>92</v>
      </c>
      <c r="D224" s="3" t="s">
        <v>422</v>
      </c>
      <c r="E224" s="3" t="s">
        <v>423</v>
      </c>
      <c r="F224" s="3" t="s">
        <v>628</v>
      </c>
      <c r="G224" s="101">
        <v>0.49206349206349204</v>
      </c>
      <c r="H224" s="101">
        <v>0.52307692307692311</v>
      </c>
      <c r="I224" s="101">
        <v>0.51851851851851849</v>
      </c>
      <c r="J224" s="101">
        <v>0.50943396226415094</v>
      </c>
      <c r="K224" s="101">
        <v>0.53191489361702127</v>
      </c>
      <c r="L224" s="101">
        <v>0.46551724137931033</v>
      </c>
      <c r="M224" s="101">
        <v>0.50877192982456143</v>
      </c>
      <c r="N224" s="101">
        <v>0.52941176470588236</v>
      </c>
      <c r="O224" s="100">
        <v>0.53299999999999992</v>
      </c>
      <c r="P224" s="99"/>
      <c r="Q224" s="99"/>
      <c r="R224" s="99"/>
      <c r="S224" s="99"/>
      <c r="T224" s="99"/>
      <c r="U224" s="99"/>
      <c r="V224" s="99"/>
      <c r="W224" s="99"/>
      <c r="X224" s="99"/>
      <c r="Y224" s="99"/>
      <c r="Z224" s="99"/>
      <c r="AA224" s="99"/>
      <c r="AB224" s="99"/>
      <c r="AC224" s="99"/>
      <c r="AD224" s="99"/>
      <c r="AE224" s="99"/>
      <c r="AF224" s="99"/>
      <c r="AG224" s="99"/>
      <c r="AH224" s="99"/>
    </row>
    <row r="225" spans="3:34">
      <c r="C225" s="3" t="s">
        <v>92</v>
      </c>
      <c r="D225" s="3" t="s">
        <v>424</v>
      </c>
      <c r="E225" s="3" t="s">
        <v>425</v>
      </c>
      <c r="F225" s="3" t="s">
        <v>628</v>
      </c>
      <c r="G225" s="101">
        <v>0.52631578947368418</v>
      </c>
      <c r="H225" s="101">
        <v>0.48484848484848486</v>
      </c>
      <c r="I225" s="101">
        <v>0.53846153846153844</v>
      </c>
      <c r="J225" s="101">
        <v>0.54838709677419351</v>
      </c>
      <c r="K225" s="101">
        <v>0.484375</v>
      </c>
      <c r="L225" s="101">
        <v>0.49180327868852458</v>
      </c>
      <c r="M225" s="101">
        <v>0.5423728813559322</v>
      </c>
      <c r="N225" s="101">
        <v>0.55882352941176472</v>
      </c>
      <c r="O225" s="100">
        <v>0.54700000000000004</v>
      </c>
      <c r="P225" s="99"/>
      <c r="Q225" s="99"/>
      <c r="R225" s="99"/>
      <c r="S225" s="99"/>
      <c r="T225" s="99"/>
      <c r="U225" s="99"/>
      <c r="V225" s="99"/>
      <c r="W225" s="99"/>
      <c r="X225" s="99"/>
      <c r="Y225" s="99"/>
      <c r="Z225" s="99"/>
      <c r="AA225" s="99"/>
      <c r="AB225" s="99"/>
      <c r="AC225" s="99"/>
      <c r="AD225" s="99"/>
      <c r="AE225" s="99"/>
      <c r="AF225" s="99"/>
      <c r="AG225" s="99"/>
      <c r="AH225" s="99"/>
    </row>
    <row r="226" spans="3:34">
      <c r="C226" s="3" t="s">
        <v>92</v>
      </c>
      <c r="D226" s="3" t="s">
        <v>426</v>
      </c>
      <c r="E226" s="3" t="s">
        <v>427</v>
      </c>
      <c r="F226" s="3" t="s">
        <v>628</v>
      </c>
      <c r="G226" s="101">
        <v>0.48571428571428571</v>
      </c>
      <c r="H226" s="101">
        <v>0.5</v>
      </c>
      <c r="I226" s="101">
        <v>0.60344827586206895</v>
      </c>
      <c r="J226" s="101">
        <v>0.56338028169014087</v>
      </c>
      <c r="K226" s="101">
        <v>0.50769230769230766</v>
      </c>
      <c r="L226" s="101">
        <v>0.55172413793103448</v>
      </c>
      <c r="M226" s="101">
        <v>0.57971014492753625</v>
      </c>
      <c r="N226" s="101">
        <v>0.5641025641025641</v>
      </c>
      <c r="O226" s="100">
        <v>0.52900000000000003</v>
      </c>
      <c r="P226" s="99"/>
      <c r="Q226" s="99"/>
      <c r="R226" s="99"/>
      <c r="S226" s="99"/>
      <c r="T226" s="99"/>
      <c r="U226" s="99"/>
      <c r="V226" s="99"/>
      <c r="W226" s="99"/>
      <c r="X226" s="99"/>
      <c r="Y226" s="99"/>
      <c r="Z226" s="99"/>
      <c r="AA226" s="99"/>
      <c r="AB226" s="99"/>
      <c r="AC226" s="99"/>
      <c r="AD226" s="99"/>
      <c r="AE226" s="99"/>
      <c r="AF226" s="99"/>
      <c r="AG226" s="99"/>
      <c r="AH226" s="99"/>
    </row>
    <row r="227" spans="3:34">
      <c r="C227" s="3" t="s">
        <v>92</v>
      </c>
      <c r="D227" s="3" t="s">
        <v>428</v>
      </c>
      <c r="E227" s="3" t="s">
        <v>429</v>
      </c>
      <c r="F227" s="3" t="s">
        <v>628</v>
      </c>
      <c r="G227" s="101">
        <v>0.59154929577464788</v>
      </c>
      <c r="H227" s="101">
        <v>0.62650602409638556</v>
      </c>
      <c r="I227" s="101">
        <v>0.59459459459459463</v>
      </c>
      <c r="J227" s="101">
        <v>0.58333333333333337</v>
      </c>
      <c r="K227" s="101">
        <v>0.54216867469879515</v>
      </c>
      <c r="L227" s="101">
        <v>0.58208955223880599</v>
      </c>
      <c r="M227" s="101">
        <v>0.59375</v>
      </c>
      <c r="N227" s="101">
        <v>0.56164383561643838</v>
      </c>
      <c r="O227" s="100">
        <v>0.55100000000000005</v>
      </c>
      <c r="P227" s="99"/>
      <c r="Q227" s="99"/>
      <c r="R227" s="99"/>
      <c r="S227" s="99"/>
      <c r="T227" s="99"/>
      <c r="U227" s="99"/>
      <c r="V227" s="99"/>
      <c r="W227" s="99"/>
      <c r="X227" s="99"/>
      <c r="Y227" s="99"/>
      <c r="Z227" s="99"/>
      <c r="AA227" s="99"/>
      <c r="AB227" s="99"/>
      <c r="AC227" s="99"/>
      <c r="AD227" s="99"/>
      <c r="AE227" s="99"/>
      <c r="AF227" s="99"/>
      <c r="AG227" s="99"/>
      <c r="AH227" s="99"/>
    </row>
    <row r="228" spans="3:34">
      <c r="C228" s="3" t="s">
        <v>92</v>
      </c>
      <c r="D228" s="3" t="s">
        <v>430</v>
      </c>
      <c r="E228" s="3" t="s">
        <v>431</v>
      </c>
      <c r="F228" s="3" t="s">
        <v>628</v>
      </c>
      <c r="G228" s="101">
        <v>0.55474452554744524</v>
      </c>
      <c r="H228" s="101">
        <v>0.55466666666666664</v>
      </c>
      <c r="I228" s="101">
        <v>0.55936675461741425</v>
      </c>
      <c r="J228" s="101">
        <v>0.55000000000000004</v>
      </c>
      <c r="K228" s="101">
        <v>0.54545454545454541</v>
      </c>
      <c r="L228" s="101">
        <v>0.5625</v>
      </c>
      <c r="M228" s="101">
        <v>0.54241645244215941</v>
      </c>
      <c r="N228" s="101">
        <v>0.56594724220623505</v>
      </c>
      <c r="O228" s="100">
        <v>0.57100000000000006</v>
      </c>
      <c r="P228" s="99"/>
      <c r="Q228" s="99"/>
      <c r="R228" s="99"/>
      <c r="S228" s="99"/>
      <c r="T228" s="99"/>
      <c r="U228" s="99"/>
      <c r="V228" s="99"/>
      <c r="W228" s="99"/>
      <c r="X228" s="99"/>
      <c r="Y228" s="99"/>
      <c r="Z228" s="99"/>
      <c r="AA228" s="99"/>
      <c r="AB228" s="99"/>
      <c r="AC228" s="99"/>
      <c r="AD228" s="99"/>
      <c r="AE228" s="99"/>
      <c r="AF228" s="99"/>
      <c r="AG228" s="99"/>
      <c r="AH228" s="99"/>
    </row>
    <row r="229" spans="3:34">
      <c r="C229" s="3" t="s">
        <v>92</v>
      </c>
      <c r="D229" s="3" t="s">
        <v>432</v>
      </c>
      <c r="E229" s="3" t="s">
        <v>433</v>
      </c>
      <c r="F229" s="3" t="s">
        <v>628</v>
      </c>
      <c r="G229" s="101">
        <v>0.57446808510638303</v>
      </c>
      <c r="H229" s="101">
        <v>0.49122807017543857</v>
      </c>
      <c r="I229" s="101">
        <v>0.5</v>
      </c>
      <c r="J229" s="101">
        <v>0.46666666666666667</v>
      </c>
      <c r="K229" s="101">
        <v>0.50980392156862742</v>
      </c>
      <c r="L229" s="101">
        <v>0.48979591836734693</v>
      </c>
      <c r="M229" s="101">
        <v>0.48936170212765956</v>
      </c>
      <c r="N229" s="101">
        <v>0.53846153846153844</v>
      </c>
      <c r="O229" s="100">
        <v>0.49200000000000005</v>
      </c>
      <c r="P229" s="99"/>
      <c r="Q229" s="99"/>
      <c r="R229" s="99"/>
      <c r="S229" s="99"/>
      <c r="T229" s="99"/>
      <c r="U229" s="99"/>
      <c r="V229" s="99"/>
      <c r="W229" s="99"/>
      <c r="X229" s="99"/>
      <c r="Y229" s="99"/>
      <c r="Z229" s="99"/>
      <c r="AA229" s="99"/>
      <c r="AB229" s="99"/>
      <c r="AC229" s="99"/>
      <c r="AD229" s="99"/>
      <c r="AE229" s="99"/>
      <c r="AF229" s="99"/>
      <c r="AG229" s="99"/>
      <c r="AH229" s="99"/>
    </row>
    <row r="230" spans="3:34">
      <c r="C230" s="3" t="s">
        <v>92</v>
      </c>
      <c r="D230" s="3" t="s">
        <v>434</v>
      </c>
      <c r="E230" s="3" t="s">
        <v>435</v>
      </c>
      <c r="F230" s="3" t="s">
        <v>628</v>
      </c>
      <c r="G230" s="101">
        <v>0.36231884057971014</v>
      </c>
      <c r="H230" s="101">
        <v>0.43835616438356162</v>
      </c>
      <c r="I230" s="101">
        <v>0.50769230769230766</v>
      </c>
      <c r="J230" s="101">
        <v>0.51086956521739135</v>
      </c>
      <c r="K230" s="101">
        <v>0.49038461538461536</v>
      </c>
      <c r="L230" s="101">
        <v>0.47115384615384615</v>
      </c>
      <c r="M230" s="101">
        <v>0.46739130434782611</v>
      </c>
      <c r="N230" s="101">
        <v>0.55339805825242716</v>
      </c>
      <c r="O230" s="100">
        <v>0.48899999999999999</v>
      </c>
      <c r="P230" s="99"/>
      <c r="Q230" s="99"/>
      <c r="R230" s="99"/>
      <c r="S230" s="99"/>
      <c r="T230" s="99"/>
      <c r="U230" s="99"/>
      <c r="V230" s="99"/>
      <c r="W230" s="99"/>
      <c r="X230" s="99"/>
      <c r="Y230" s="99"/>
      <c r="Z230" s="99"/>
      <c r="AA230" s="99"/>
      <c r="AB230" s="99"/>
      <c r="AC230" s="99"/>
      <c r="AD230" s="99"/>
      <c r="AE230" s="99"/>
      <c r="AF230" s="99"/>
      <c r="AG230" s="99"/>
      <c r="AH230" s="99"/>
    </row>
    <row r="231" spans="3:34">
      <c r="C231" s="3" t="s">
        <v>92</v>
      </c>
      <c r="D231" s="3" t="s">
        <v>436</v>
      </c>
      <c r="E231" s="3" t="s">
        <v>437</v>
      </c>
      <c r="F231" s="3" t="s">
        <v>628</v>
      </c>
      <c r="G231" s="101">
        <v>0.4375</v>
      </c>
      <c r="H231" s="101">
        <v>0.41249999999999998</v>
      </c>
      <c r="I231" s="101">
        <v>0.45454545454545453</v>
      </c>
      <c r="J231" s="101">
        <v>0.4642857142857143</v>
      </c>
      <c r="K231" s="101">
        <v>0.51428571428571423</v>
      </c>
      <c r="L231" s="101">
        <v>0.5</v>
      </c>
      <c r="M231" s="101">
        <v>0.45871559633027525</v>
      </c>
      <c r="N231" s="101">
        <v>0.51020408163265307</v>
      </c>
      <c r="O231" s="100">
        <v>0.53500000000000003</v>
      </c>
      <c r="P231" s="99"/>
      <c r="Q231" s="99"/>
      <c r="R231" s="99"/>
      <c r="S231" s="99"/>
      <c r="T231" s="99"/>
      <c r="U231" s="99"/>
      <c r="V231" s="99"/>
      <c r="W231" s="99"/>
      <c r="X231" s="99"/>
      <c r="Y231" s="99"/>
      <c r="Z231" s="99"/>
      <c r="AA231" s="99"/>
      <c r="AB231" s="99"/>
      <c r="AC231" s="99"/>
      <c r="AD231" s="99"/>
      <c r="AE231" s="99"/>
      <c r="AF231" s="99"/>
      <c r="AG231" s="99"/>
      <c r="AH231" s="99"/>
    </row>
    <row r="232" spans="3:34">
      <c r="C232" s="3" t="s">
        <v>92</v>
      </c>
      <c r="D232" s="3" t="s">
        <v>438</v>
      </c>
      <c r="E232" s="3" t="s">
        <v>439</v>
      </c>
      <c r="F232" s="3" t="s">
        <v>628</v>
      </c>
      <c r="G232" s="101">
        <v>0.55555555555555558</v>
      </c>
      <c r="H232" s="101">
        <v>0.46341463414634149</v>
      </c>
      <c r="I232" s="101">
        <v>0.52380952380952384</v>
      </c>
      <c r="J232" s="101">
        <v>0.51282051282051277</v>
      </c>
      <c r="K232" s="101">
        <v>0.5</v>
      </c>
      <c r="L232" s="101">
        <v>0.48979591836734693</v>
      </c>
      <c r="M232" s="101">
        <v>0.52</v>
      </c>
      <c r="N232" s="101">
        <v>0.52830188679245282</v>
      </c>
      <c r="O232" s="100">
        <v>0.48599999999999999</v>
      </c>
      <c r="P232" s="99"/>
      <c r="Q232" s="99"/>
      <c r="R232" s="99"/>
      <c r="S232" s="99"/>
      <c r="T232" s="99"/>
      <c r="U232" s="99"/>
      <c r="V232" s="99"/>
      <c r="W232" s="99"/>
      <c r="X232" s="99"/>
      <c r="Y232" s="99"/>
      <c r="Z232" s="99"/>
      <c r="AA232" s="99"/>
      <c r="AB232" s="99"/>
      <c r="AC232" s="99"/>
      <c r="AD232" s="99"/>
      <c r="AE232" s="99"/>
      <c r="AF232" s="99"/>
      <c r="AG232" s="99"/>
      <c r="AH232" s="99"/>
    </row>
    <row r="233" spans="3:34">
      <c r="C233" s="3" t="s">
        <v>92</v>
      </c>
      <c r="D233" s="3" t="s">
        <v>440</v>
      </c>
      <c r="E233" s="3" t="s">
        <v>441</v>
      </c>
      <c r="F233" s="3" t="s">
        <v>628</v>
      </c>
      <c r="G233" s="101">
        <v>0.46</v>
      </c>
      <c r="H233" s="101">
        <v>0.43137254901960786</v>
      </c>
      <c r="I233" s="101">
        <v>0.47368421052631576</v>
      </c>
      <c r="J233" s="101">
        <v>0.45454545454545453</v>
      </c>
      <c r="K233" s="101">
        <v>0.48598130841121495</v>
      </c>
      <c r="L233" s="101">
        <v>0.50549450549450547</v>
      </c>
      <c r="M233" s="101">
        <v>0.52127659574468088</v>
      </c>
      <c r="N233" s="101">
        <v>0.55102040816326525</v>
      </c>
      <c r="O233" s="100">
        <v>0.52300000000000002</v>
      </c>
      <c r="P233" s="99"/>
      <c r="Q233" s="99"/>
      <c r="R233" s="99"/>
      <c r="S233" s="99"/>
      <c r="T233" s="99"/>
      <c r="U233" s="99"/>
      <c r="V233" s="99"/>
      <c r="W233" s="99"/>
      <c r="X233" s="99"/>
      <c r="Y233" s="99"/>
      <c r="Z233" s="99"/>
      <c r="AA233" s="99"/>
      <c r="AB233" s="99"/>
      <c r="AC233" s="99"/>
      <c r="AD233" s="99"/>
      <c r="AE233" s="99"/>
      <c r="AF233" s="99"/>
      <c r="AG233" s="99"/>
      <c r="AH233" s="99"/>
    </row>
    <row r="234" spans="3:34">
      <c r="C234" s="3" t="s">
        <v>92</v>
      </c>
      <c r="D234" s="3" t="s">
        <v>442</v>
      </c>
      <c r="E234" s="3" t="s">
        <v>443</v>
      </c>
      <c r="F234" s="3" t="s">
        <v>628</v>
      </c>
      <c r="G234" s="101">
        <v>0.54054054054054057</v>
      </c>
      <c r="H234" s="101">
        <v>0.5</v>
      </c>
      <c r="I234" s="101">
        <v>0.46341463414634149</v>
      </c>
      <c r="J234" s="101">
        <v>0.52631578947368418</v>
      </c>
      <c r="K234" s="101">
        <v>0.48888888888888887</v>
      </c>
      <c r="L234" s="101">
        <v>0.53488372093023251</v>
      </c>
      <c r="M234" s="101">
        <v>0.55263157894736847</v>
      </c>
      <c r="N234" s="101">
        <v>0.47727272727272729</v>
      </c>
      <c r="O234" s="100">
        <v>0.56899999999999995</v>
      </c>
      <c r="P234" s="99"/>
      <c r="Q234" s="99"/>
      <c r="R234" s="99"/>
      <c r="S234" s="99"/>
      <c r="T234" s="99"/>
      <c r="U234" s="99"/>
      <c r="V234" s="99"/>
      <c r="W234" s="99"/>
      <c r="X234" s="99"/>
      <c r="Y234" s="99"/>
      <c r="Z234" s="99"/>
      <c r="AA234" s="99"/>
      <c r="AB234" s="99"/>
      <c r="AC234" s="99"/>
      <c r="AD234" s="99"/>
      <c r="AE234" s="99"/>
      <c r="AF234" s="99"/>
      <c r="AG234" s="99"/>
      <c r="AH234" s="99"/>
    </row>
    <row r="235" spans="3:34">
      <c r="C235" s="3" t="s">
        <v>92</v>
      </c>
      <c r="D235" s="3" t="s">
        <v>444</v>
      </c>
      <c r="E235" s="3" t="s">
        <v>445</v>
      </c>
      <c r="F235" s="3" t="s">
        <v>628</v>
      </c>
      <c r="G235" s="101">
        <v>0.51</v>
      </c>
      <c r="H235" s="101">
        <v>0.51219512195121952</v>
      </c>
      <c r="I235" s="101">
        <v>0.47474747474747475</v>
      </c>
      <c r="J235" s="101">
        <v>0.53061224489795922</v>
      </c>
      <c r="K235" s="101">
        <v>0.48799999999999999</v>
      </c>
      <c r="L235" s="101">
        <v>0.51879699248120303</v>
      </c>
      <c r="M235" s="101">
        <v>0.49593495934959347</v>
      </c>
      <c r="N235" s="101">
        <v>0.52066115702479343</v>
      </c>
      <c r="O235" s="100">
        <v>0.52100000000000002</v>
      </c>
      <c r="P235" s="99"/>
      <c r="Q235" s="99"/>
      <c r="R235" s="99"/>
      <c r="S235" s="99"/>
      <c r="T235" s="99"/>
      <c r="U235" s="99"/>
      <c r="V235" s="99"/>
      <c r="W235" s="99"/>
      <c r="X235" s="99"/>
      <c r="Y235" s="99"/>
      <c r="Z235" s="99"/>
      <c r="AA235" s="99"/>
      <c r="AB235" s="99"/>
      <c r="AC235" s="99"/>
      <c r="AD235" s="99"/>
      <c r="AE235" s="99"/>
      <c r="AF235" s="99"/>
      <c r="AG235" s="99"/>
      <c r="AH235" s="99"/>
    </row>
    <row r="236" spans="3:34">
      <c r="C236" s="3" t="s">
        <v>92</v>
      </c>
      <c r="D236" s="3" t="s">
        <v>446</v>
      </c>
      <c r="E236" s="3" t="s">
        <v>447</v>
      </c>
      <c r="F236" s="3" t="s">
        <v>628</v>
      </c>
      <c r="G236" s="101">
        <v>0.53383458646616544</v>
      </c>
      <c r="H236" s="101">
        <v>0.48571428571428571</v>
      </c>
      <c r="I236" s="101">
        <v>0.5</v>
      </c>
      <c r="J236" s="101">
        <v>0.55200000000000005</v>
      </c>
      <c r="K236" s="101">
        <v>0.54761904761904767</v>
      </c>
      <c r="L236" s="101">
        <v>0.5078125</v>
      </c>
      <c r="M236" s="101">
        <v>0.47499999999999998</v>
      </c>
      <c r="N236" s="101">
        <v>0.51079136690647486</v>
      </c>
      <c r="O236" s="100">
        <v>0.52200000000000002</v>
      </c>
      <c r="P236" s="99"/>
      <c r="Q236" s="99"/>
      <c r="R236" s="99"/>
      <c r="S236" s="99"/>
      <c r="T236" s="99"/>
      <c r="U236" s="99"/>
      <c r="V236" s="99"/>
      <c r="W236" s="99"/>
      <c r="X236" s="99"/>
      <c r="Y236" s="99"/>
      <c r="Z236" s="99"/>
      <c r="AA236" s="99"/>
      <c r="AB236" s="99"/>
      <c r="AC236" s="99"/>
      <c r="AD236" s="99"/>
      <c r="AE236" s="99"/>
      <c r="AF236" s="99"/>
      <c r="AG236" s="99"/>
      <c r="AH236" s="99"/>
    </row>
    <row r="237" spans="3:34">
      <c r="C237" s="3" t="s">
        <v>90</v>
      </c>
      <c r="D237" s="3" t="s">
        <v>448</v>
      </c>
      <c r="E237" s="3" t="s">
        <v>449</v>
      </c>
      <c r="F237" s="3" t="s">
        <v>628</v>
      </c>
      <c r="G237" s="101">
        <v>0.51351351351351349</v>
      </c>
      <c r="H237" s="101">
        <v>0.50724637681159424</v>
      </c>
      <c r="I237" s="101">
        <v>0.45714285714285713</v>
      </c>
      <c r="J237" s="101">
        <v>0.48648648648648651</v>
      </c>
      <c r="K237" s="101">
        <v>0.40963855421686746</v>
      </c>
      <c r="L237" s="101">
        <v>0.46534653465346537</v>
      </c>
      <c r="M237" s="101">
        <v>0.47191011235955055</v>
      </c>
      <c r="N237" s="101">
        <v>0.43956043956043955</v>
      </c>
      <c r="O237" s="100" t="s">
        <v>653</v>
      </c>
      <c r="P237" s="99"/>
      <c r="Q237" s="99"/>
      <c r="R237" s="99"/>
      <c r="S237" s="99"/>
      <c r="T237" s="99"/>
      <c r="U237" s="99"/>
      <c r="V237" s="99"/>
      <c r="W237" s="99"/>
      <c r="X237" s="99"/>
      <c r="Y237" s="99"/>
      <c r="Z237" s="99"/>
      <c r="AA237" s="99"/>
      <c r="AB237" s="99"/>
      <c r="AC237" s="99"/>
      <c r="AD237" s="99"/>
      <c r="AE237" s="99"/>
      <c r="AF237" s="99"/>
      <c r="AG237" s="99"/>
      <c r="AH237" s="99"/>
    </row>
    <row r="238" spans="3:34">
      <c r="C238" s="3" t="s">
        <v>90</v>
      </c>
      <c r="D238" s="3" t="s">
        <v>450</v>
      </c>
      <c r="E238" s="3" t="s">
        <v>451</v>
      </c>
      <c r="F238" s="3" t="s">
        <v>628</v>
      </c>
      <c r="G238" s="101">
        <v>0.46153846153846156</v>
      </c>
      <c r="H238" s="101">
        <v>0.45528455284552843</v>
      </c>
      <c r="I238" s="101">
        <v>0.30357142857142855</v>
      </c>
      <c r="J238" s="101">
        <v>0.30434782608695654</v>
      </c>
      <c r="K238" s="101">
        <v>0.41237113402061853</v>
      </c>
      <c r="L238" s="101">
        <v>0.41732283464566927</v>
      </c>
      <c r="M238" s="101">
        <v>0.39</v>
      </c>
      <c r="N238" s="101">
        <v>0.45918367346938777</v>
      </c>
      <c r="O238" s="100">
        <v>0.42899999999999999</v>
      </c>
      <c r="P238" s="99"/>
      <c r="Q238" s="99"/>
      <c r="R238" s="99"/>
      <c r="S238" s="99"/>
      <c r="T238" s="99"/>
      <c r="U238" s="99"/>
      <c r="V238" s="99"/>
      <c r="W238" s="99"/>
      <c r="X238" s="99"/>
      <c r="Y238" s="99"/>
      <c r="Z238" s="99"/>
      <c r="AA238" s="99"/>
      <c r="AB238" s="99"/>
      <c r="AC238" s="99"/>
      <c r="AD238" s="99"/>
      <c r="AE238" s="99"/>
      <c r="AF238" s="99"/>
      <c r="AG238" s="99"/>
      <c r="AH238" s="99"/>
    </row>
    <row r="239" spans="3:34">
      <c r="C239" s="3" t="s">
        <v>90</v>
      </c>
      <c r="D239" s="3" t="s">
        <v>452</v>
      </c>
      <c r="E239" s="3" t="s">
        <v>453</v>
      </c>
      <c r="F239" s="3" t="s">
        <v>628</v>
      </c>
      <c r="G239" s="101">
        <v>0.4925373134328358</v>
      </c>
      <c r="H239" s="101">
        <v>0.52054794520547942</v>
      </c>
      <c r="I239" s="101">
        <v>0.47619047619047616</v>
      </c>
      <c r="J239" s="101">
        <v>0.49367088607594939</v>
      </c>
      <c r="K239" s="101">
        <v>0.44186046511627908</v>
      </c>
      <c r="L239" s="101">
        <v>0.46987951807228917</v>
      </c>
      <c r="M239" s="101">
        <v>0.44210526315789472</v>
      </c>
      <c r="N239" s="101">
        <v>0.4731182795698925</v>
      </c>
      <c r="O239" s="100">
        <v>0.49700000000000005</v>
      </c>
      <c r="P239" s="99"/>
      <c r="Q239" s="99"/>
      <c r="R239" s="99"/>
      <c r="S239" s="99"/>
      <c r="T239" s="99"/>
      <c r="U239" s="99"/>
      <c r="V239" s="99"/>
      <c r="W239" s="99"/>
      <c r="X239" s="99"/>
      <c r="Y239" s="99"/>
      <c r="Z239" s="99"/>
      <c r="AA239" s="99"/>
      <c r="AB239" s="99"/>
      <c r="AC239" s="99"/>
      <c r="AD239" s="99"/>
      <c r="AE239" s="99"/>
      <c r="AF239" s="99"/>
      <c r="AG239" s="99"/>
      <c r="AH239" s="99"/>
    </row>
    <row r="240" spans="3:34">
      <c r="C240" s="3" t="s">
        <v>90</v>
      </c>
      <c r="D240" s="3" t="s">
        <v>454</v>
      </c>
      <c r="E240" s="3" t="s">
        <v>455</v>
      </c>
      <c r="F240" s="3" t="s">
        <v>628</v>
      </c>
      <c r="G240" s="101">
        <v>0.36206896551724138</v>
      </c>
      <c r="H240" s="101">
        <v>0.375</v>
      </c>
      <c r="I240" s="101">
        <v>0.37755102040816324</v>
      </c>
      <c r="J240" s="101">
        <v>0.34959349593495936</v>
      </c>
      <c r="K240" s="101">
        <v>0.38059701492537312</v>
      </c>
      <c r="L240" s="101">
        <v>0.33544303797468356</v>
      </c>
      <c r="M240" s="101">
        <v>0.37410071942446044</v>
      </c>
      <c r="N240" s="101">
        <v>0.55200000000000005</v>
      </c>
      <c r="O240" s="100">
        <v>0.52200000000000002</v>
      </c>
      <c r="P240" s="99"/>
      <c r="Q240" s="99"/>
      <c r="R240" s="99"/>
      <c r="S240" s="99"/>
      <c r="T240" s="99"/>
      <c r="U240" s="99"/>
      <c r="V240" s="99"/>
      <c r="W240" s="99"/>
      <c r="X240" s="99"/>
      <c r="Y240" s="99"/>
      <c r="Z240" s="99"/>
      <c r="AA240" s="99"/>
      <c r="AB240" s="99"/>
      <c r="AC240" s="99"/>
      <c r="AD240" s="99"/>
      <c r="AE240" s="99"/>
      <c r="AF240" s="99"/>
      <c r="AG240" s="99"/>
      <c r="AH240" s="99"/>
    </row>
    <row r="241" spans="3:34">
      <c r="C241" s="3" t="s">
        <v>90</v>
      </c>
      <c r="D241" s="3" t="s">
        <v>456</v>
      </c>
      <c r="E241" s="3" t="s">
        <v>457</v>
      </c>
      <c r="F241" s="3" t="s">
        <v>628</v>
      </c>
      <c r="G241" s="101">
        <v>0.38961038961038963</v>
      </c>
      <c r="H241" s="101">
        <v>0.23684210526315788</v>
      </c>
      <c r="I241" s="101">
        <v>0.34126984126984128</v>
      </c>
      <c r="J241" s="101">
        <v>0.34814814814814815</v>
      </c>
      <c r="K241" s="101">
        <v>0.33088235294117646</v>
      </c>
      <c r="L241" s="101">
        <v>0.3251231527093596</v>
      </c>
      <c r="M241" s="101">
        <v>0.35609756097560974</v>
      </c>
      <c r="N241" s="101">
        <v>0.44</v>
      </c>
      <c r="O241" s="100">
        <v>0.47399999999999998</v>
      </c>
      <c r="P241" s="99"/>
      <c r="Q241" s="99"/>
      <c r="R241" s="99"/>
      <c r="S241" s="99"/>
      <c r="T241" s="99"/>
      <c r="U241" s="99"/>
      <c r="V241" s="99"/>
      <c r="W241" s="99"/>
      <c r="X241" s="99"/>
      <c r="Y241" s="99"/>
      <c r="Z241" s="99"/>
      <c r="AA241" s="99"/>
      <c r="AB241" s="99"/>
      <c r="AC241" s="99"/>
      <c r="AD241" s="99"/>
      <c r="AE241" s="99"/>
      <c r="AF241" s="99"/>
      <c r="AG241" s="99"/>
      <c r="AH241" s="99"/>
    </row>
    <row r="242" spans="3:34">
      <c r="C242" s="3" t="s">
        <v>90</v>
      </c>
      <c r="D242" s="3" t="s">
        <v>458</v>
      </c>
      <c r="E242" s="3" t="s">
        <v>459</v>
      </c>
      <c r="F242" s="3" t="s">
        <v>628</v>
      </c>
      <c r="G242" s="101">
        <v>0.41666666666666669</v>
      </c>
      <c r="H242" s="101">
        <v>0.38461538461538464</v>
      </c>
      <c r="I242" s="101">
        <v>0.36842105263157893</v>
      </c>
      <c r="J242" s="101">
        <v>0.41666666666666669</v>
      </c>
      <c r="K242" s="101">
        <v>0.3949579831932773</v>
      </c>
      <c r="L242" s="101">
        <v>0.3925925925925926</v>
      </c>
      <c r="M242" s="101">
        <v>0.40540540540540543</v>
      </c>
      <c r="N242" s="101">
        <v>0.3984375</v>
      </c>
      <c r="O242" s="100">
        <v>0.436</v>
      </c>
      <c r="P242" s="99"/>
      <c r="Q242" s="99"/>
      <c r="R242" s="99"/>
      <c r="S242" s="99"/>
      <c r="T242" s="99"/>
      <c r="U242" s="99"/>
      <c r="V242" s="99"/>
      <c r="W242" s="99"/>
      <c r="X242" s="99"/>
      <c r="Y242" s="99"/>
      <c r="Z242" s="99"/>
      <c r="AA242" s="99"/>
      <c r="AB242" s="99"/>
      <c r="AC242" s="99"/>
      <c r="AD242" s="99"/>
      <c r="AE242" s="99"/>
      <c r="AF242" s="99"/>
      <c r="AG242" s="99"/>
      <c r="AH242" s="99"/>
    </row>
    <row r="243" spans="3:34">
      <c r="C243" s="3" t="s">
        <v>90</v>
      </c>
      <c r="D243" s="3" t="s">
        <v>460</v>
      </c>
      <c r="E243" s="3" t="s">
        <v>461</v>
      </c>
      <c r="F243" s="3" t="s">
        <v>628</v>
      </c>
      <c r="G243" s="101">
        <v>0.41935483870967744</v>
      </c>
      <c r="H243" s="101">
        <v>0.41379310344827586</v>
      </c>
      <c r="I243" s="101">
        <v>0.375</v>
      </c>
      <c r="J243" s="101">
        <v>0.36170212765957449</v>
      </c>
      <c r="K243" s="101">
        <v>0.34710743801652894</v>
      </c>
      <c r="L243" s="101">
        <v>0.41052631578947368</v>
      </c>
      <c r="M243" s="101">
        <v>0.40163934426229508</v>
      </c>
      <c r="N243" s="101">
        <v>0.47457627118644069</v>
      </c>
      <c r="O243" s="100">
        <v>0.47499999999999998</v>
      </c>
      <c r="P243" s="99"/>
      <c r="Q243" s="99"/>
      <c r="R243" s="99"/>
      <c r="S243" s="99"/>
      <c r="T243" s="99"/>
      <c r="U243" s="99"/>
      <c r="V243" s="99"/>
      <c r="W243" s="99"/>
      <c r="X243" s="99"/>
      <c r="Y243" s="99"/>
      <c r="Z243" s="99"/>
      <c r="AA243" s="99"/>
      <c r="AB243" s="99"/>
      <c r="AC243" s="99"/>
      <c r="AD243" s="99"/>
      <c r="AE243" s="99"/>
      <c r="AF243" s="99"/>
      <c r="AG243" s="99"/>
      <c r="AH243" s="99"/>
    </row>
    <row r="244" spans="3:34">
      <c r="C244" s="3" t="s">
        <v>90</v>
      </c>
      <c r="D244" s="3" t="s">
        <v>462</v>
      </c>
      <c r="E244" s="3" t="s">
        <v>463</v>
      </c>
      <c r="F244" s="3" t="s">
        <v>628</v>
      </c>
      <c r="G244" s="101">
        <v>0.33333333333333331</v>
      </c>
      <c r="H244" s="101">
        <v>0.4</v>
      </c>
      <c r="I244" s="101">
        <v>0.40336134453781514</v>
      </c>
      <c r="J244" s="101">
        <v>0.4642857142857143</v>
      </c>
      <c r="K244" s="101">
        <v>0.4351145038167939</v>
      </c>
      <c r="L244" s="101">
        <v>0.46456692913385828</v>
      </c>
      <c r="M244" s="101">
        <v>0.45744680851063829</v>
      </c>
      <c r="N244" s="101">
        <v>0.44859813084112149</v>
      </c>
      <c r="O244" s="100">
        <v>0.47</v>
      </c>
      <c r="P244" s="99"/>
      <c r="Q244" s="99"/>
      <c r="R244" s="99"/>
      <c r="S244" s="99"/>
      <c r="T244" s="99"/>
      <c r="U244" s="99"/>
      <c r="V244" s="99"/>
      <c r="W244" s="99"/>
      <c r="X244" s="99"/>
      <c r="Y244" s="99"/>
      <c r="Z244" s="99"/>
      <c r="AA244" s="99"/>
      <c r="AB244" s="99"/>
      <c r="AC244" s="99"/>
      <c r="AD244" s="99"/>
      <c r="AE244" s="99"/>
      <c r="AF244" s="99"/>
      <c r="AG244" s="99"/>
      <c r="AH244" s="99"/>
    </row>
    <row r="245" spans="3:34">
      <c r="C245" s="3" t="s">
        <v>90</v>
      </c>
      <c r="D245" s="3" t="s">
        <v>464</v>
      </c>
      <c r="E245" s="3" t="s">
        <v>465</v>
      </c>
      <c r="F245" s="3" t="s">
        <v>628</v>
      </c>
      <c r="G245" s="101">
        <v>0.44827586206896552</v>
      </c>
      <c r="H245" s="101">
        <v>0.35714285714285715</v>
      </c>
      <c r="I245" s="101">
        <v>0.41025641025641024</v>
      </c>
      <c r="J245" s="101">
        <v>0.47169811320754718</v>
      </c>
      <c r="K245" s="101">
        <v>0.44776119402985076</v>
      </c>
      <c r="L245" s="101">
        <v>0.42666666666666669</v>
      </c>
      <c r="M245" s="101">
        <v>0.42857142857142855</v>
      </c>
      <c r="N245" s="101">
        <v>0.52631578947368418</v>
      </c>
      <c r="O245" s="100">
        <v>0.51</v>
      </c>
      <c r="P245" s="99"/>
      <c r="Q245" s="99"/>
      <c r="R245" s="99"/>
      <c r="S245" s="99"/>
      <c r="T245" s="99"/>
      <c r="U245" s="99"/>
      <c r="V245" s="99"/>
      <c r="W245" s="99"/>
      <c r="X245" s="99"/>
      <c r="Y245" s="99"/>
      <c r="Z245" s="99"/>
      <c r="AA245" s="99"/>
      <c r="AB245" s="99"/>
      <c r="AC245" s="99"/>
      <c r="AD245" s="99"/>
      <c r="AE245" s="99"/>
      <c r="AF245" s="99"/>
      <c r="AG245" s="99"/>
      <c r="AH245" s="99"/>
    </row>
    <row r="246" spans="3:34">
      <c r="C246" s="3" t="s">
        <v>90</v>
      </c>
      <c r="D246" s="3" t="s">
        <v>466</v>
      </c>
      <c r="E246" s="3" t="s">
        <v>467</v>
      </c>
      <c r="F246" s="3" t="s">
        <v>628</v>
      </c>
      <c r="G246" s="101">
        <v>0.4107142857142857</v>
      </c>
      <c r="H246" s="101">
        <v>0.45098039215686275</v>
      </c>
      <c r="I246" s="101">
        <v>0.42446043165467628</v>
      </c>
      <c r="J246" s="101">
        <v>0.45255474452554745</v>
      </c>
      <c r="K246" s="101">
        <v>0.46451612903225808</v>
      </c>
      <c r="L246" s="101">
        <v>0.44516129032258067</v>
      </c>
      <c r="M246" s="101">
        <v>0.48993288590604028</v>
      </c>
      <c r="N246" s="101">
        <v>0.48412698412698413</v>
      </c>
      <c r="O246" s="100">
        <v>0.50800000000000001</v>
      </c>
      <c r="P246" s="99"/>
      <c r="Q246" s="99"/>
      <c r="R246" s="99"/>
      <c r="S246" s="99"/>
      <c r="T246" s="99"/>
      <c r="U246" s="99"/>
      <c r="V246" s="99"/>
      <c r="W246" s="99"/>
      <c r="X246" s="99"/>
      <c r="Y246" s="99"/>
      <c r="Z246" s="99"/>
      <c r="AA246" s="99"/>
      <c r="AB246" s="99"/>
      <c r="AC246" s="99"/>
      <c r="AD246" s="99"/>
      <c r="AE246" s="99"/>
      <c r="AF246" s="99"/>
      <c r="AG246" s="99"/>
      <c r="AH246" s="99"/>
    </row>
    <row r="247" spans="3:34">
      <c r="C247" s="3" t="s">
        <v>90</v>
      </c>
      <c r="D247" s="3" t="s">
        <v>468</v>
      </c>
      <c r="E247" s="3" t="s">
        <v>469</v>
      </c>
      <c r="F247" s="3" t="s">
        <v>628</v>
      </c>
      <c r="G247" s="101">
        <v>0.36206896551724138</v>
      </c>
      <c r="H247" s="101">
        <v>0.4044943820224719</v>
      </c>
      <c r="I247" s="101">
        <v>0.4</v>
      </c>
      <c r="J247" s="101">
        <v>0.40625</v>
      </c>
      <c r="K247" s="101">
        <v>0.45263157894736844</v>
      </c>
      <c r="L247" s="101">
        <v>0.5</v>
      </c>
      <c r="M247" s="101">
        <v>0.44117647058823528</v>
      </c>
      <c r="N247" s="101">
        <v>0.51136363636363635</v>
      </c>
      <c r="O247" s="100">
        <v>0.46200000000000002</v>
      </c>
      <c r="P247" s="99"/>
      <c r="Q247" s="99"/>
      <c r="R247" s="99"/>
      <c r="S247" s="99"/>
      <c r="T247" s="99"/>
      <c r="U247" s="99"/>
      <c r="V247" s="99"/>
      <c r="W247" s="99"/>
      <c r="X247" s="99"/>
      <c r="Y247" s="99"/>
      <c r="Z247" s="99"/>
      <c r="AA247" s="99"/>
      <c r="AB247" s="99"/>
      <c r="AC247" s="99"/>
      <c r="AD247" s="99"/>
      <c r="AE247" s="99"/>
      <c r="AF247" s="99"/>
      <c r="AG247" s="99"/>
      <c r="AH247" s="99"/>
    </row>
    <row r="248" spans="3:34">
      <c r="C248" s="3" t="s">
        <v>90</v>
      </c>
      <c r="D248" s="3" t="s">
        <v>470</v>
      </c>
      <c r="E248" s="3" t="s">
        <v>471</v>
      </c>
      <c r="F248" s="3" t="s">
        <v>628</v>
      </c>
      <c r="G248" s="101">
        <v>0.42342342342342343</v>
      </c>
      <c r="H248" s="101">
        <v>0.41911764705882354</v>
      </c>
      <c r="I248" s="101">
        <v>0.37068965517241381</v>
      </c>
      <c r="J248" s="101">
        <v>0.37962962962962965</v>
      </c>
      <c r="K248" s="101">
        <v>0.48113207547169812</v>
      </c>
      <c r="L248" s="101">
        <v>0.47967479674796748</v>
      </c>
      <c r="M248" s="101">
        <v>0.50757575757575757</v>
      </c>
      <c r="N248" s="101">
        <v>0.52586206896551724</v>
      </c>
      <c r="O248" s="100">
        <v>0.50900000000000001</v>
      </c>
      <c r="P248" s="99"/>
      <c r="Q248" s="99"/>
      <c r="R248" s="99"/>
      <c r="S248" s="99"/>
      <c r="T248" s="99"/>
      <c r="U248" s="99"/>
      <c r="V248" s="99"/>
      <c r="W248" s="99"/>
      <c r="X248" s="99"/>
      <c r="Y248" s="99"/>
      <c r="Z248" s="99"/>
      <c r="AA248" s="99"/>
      <c r="AB248" s="99"/>
      <c r="AC248" s="99"/>
      <c r="AD248" s="99"/>
      <c r="AE248" s="99"/>
      <c r="AF248" s="99"/>
      <c r="AG248" s="99"/>
      <c r="AH248" s="99"/>
    </row>
    <row r="249" spans="3:34">
      <c r="C249" s="3" t="s">
        <v>90</v>
      </c>
      <c r="D249" s="3" t="s">
        <v>472</v>
      </c>
      <c r="E249" s="3" t="s">
        <v>473</v>
      </c>
      <c r="F249" s="3" t="s">
        <v>628</v>
      </c>
      <c r="G249" s="101">
        <v>0.37037037037037035</v>
      </c>
      <c r="H249" s="101">
        <v>0.39655172413793105</v>
      </c>
      <c r="I249" s="101">
        <v>0.45555555555555555</v>
      </c>
      <c r="J249" s="101">
        <v>0.4823529411764706</v>
      </c>
      <c r="K249" s="101">
        <v>0.49484536082474229</v>
      </c>
      <c r="L249" s="101">
        <v>0.4891304347826087</v>
      </c>
      <c r="M249" s="101">
        <v>0.46153846153846156</v>
      </c>
      <c r="N249" s="101">
        <v>0.47058823529411764</v>
      </c>
      <c r="O249" s="100">
        <v>0.499</v>
      </c>
      <c r="P249" s="99"/>
      <c r="Q249" s="99"/>
      <c r="R249" s="99"/>
      <c r="S249" s="99"/>
      <c r="T249" s="99"/>
      <c r="U249" s="99"/>
      <c r="V249" s="99"/>
      <c r="W249" s="99"/>
      <c r="X249" s="99"/>
      <c r="Y249" s="99"/>
      <c r="Z249" s="99"/>
      <c r="AA249" s="99"/>
      <c r="AB249" s="99"/>
      <c r="AC249" s="99"/>
      <c r="AD249" s="99"/>
      <c r="AE249" s="99"/>
      <c r="AF249" s="99"/>
      <c r="AG249" s="99"/>
      <c r="AH249" s="99"/>
    </row>
    <row r="250" spans="3:34">
      <c r="C250" s="3" t="s">
        <v>90</v>
      </c>
      <c r="D250" s="3" t="s">
        <v>474</v>
      </c>
      <c r="E250" s="3" t="s">
        <v>475</v>
      </c>
      <c r="F250" s="3" t="s">
        <v>628</v>
      </c>
      <c r="G250" s="101">
        <v>0.41666666666666669</v>
      </c>
      <c r="H250" s="101">
        <v>0.4452054794520548</v>
      </c>
      <c r="I250" s="101">
        <v>0.45454545454545453</v>
      </c>
      <c r="J250" s="101">
        <v>0.45205479452054792</v>
      </c>
      <c r="K250" s="101">
        <v>0.50375939849624063</v>
      </c>
      <c r="L250" s="101">
        <v>0.48175182481751827</v>
      </c>
      <c r="M250" s="101">
        <v>0.49523809523809526</v>
      </c>
      <c r="N250" s="101">
        <v>0.46031746031746029</v>
      </c>
      <c r="O250" s="100">
        <v>0.48700000000000004</v>
      </c>
      <c r="P250" s="99"/>
      <c r="Q250" s="99"/>
      <c r="R250" s="99"/>
      <c r="S250" s="99"/>
      <c r="T250" s="99"/>
      <c r="U250" s="99"/>
      <c r="V250" s="99"/>
      <c r="W250" s="99"/>
      <c r="X250" s="99"/>
      <c r="Y250" s="99"/>
      <c r="Z250" s="99"/>
      <c r="AA250" s="99"/>
      <c r="AB250" s="99"/>
      <c r="AC250" s="99"/>
      <c r="AD250" s="99"/>
      <c r="AE250" s="99"/>
      <c r="AF250" s="99"/>
      <c r="AG250" s="99"/>
      <c r="AH250" s="99"/>
    </row>
    <row r="251" spans="3:34">
      <c r="C251" s="3" t="s">
        <v>90</v>
      </c>
      <c r="D251" s="3" t="s">
        <v>476</v>
      </c>
      <c r="E251" s="3" t="s">
        <v>477</v>
      </c>
      <c r="F251" s="3" t="s">
        <v>628</v>
      </c>
      <c r="G251" s="101">
        <v>0.4</v>
      </c>
      <c r="H251" s="101">
        <v>0.43243243243243246</v>
      </c>
      <c r="I251" s="101">
        <v>0.359375</v>
      </c>
      <c r="J251" s="101">
        <v>0.4375</v>
      </c>
      <c r="K251" s="101">
        <v>0.43243243243243246</v>
      </c>
      <c r="L251" s="101">
        <v>0.42499999999999999</v>
      </c>
      <c r="M251" s="101">
        <v>0.49122807017543857</v>
      </c>
      <c r="N251" s="101">
        <v>0.54455445544554459</v>
      </c>
      <c r="O251" s="100">
        <v>0.50800000000000001</v>
      </c>
      <c r="P251" s="99"/>
      <c r="Q251" s="99"/>
      <c r="R251" s="99"/>
      <c r="S251" s="99"/>
      <c r="T251" s="99"/>
      <c r="U251" s="99"/>
      <c r="V251" s="99"/>
      <c r="W251" s="99"/>
      <c r="X251" s="99"/>
      <c r="Y251" s="99"/>
      <c r="Z251" s="99"/>
      <c r="AA251" s="99"/>
      <c r="AB251" s="99"/>
      <c r="AC251" s="99"/>
      <c r="AD251" s="99"/>
      <c r="AE251" s="99"/>
      <c r="AF251" s="99"/>
      <c r="AG251" s="99"/>
      <c r="AH251" s="99"/>
    </row>
    <row r="252" spans="3:34">
      <c r="C252" s="3" t="s">
        <v>90</v>
      </c>
      <c r="D252" s="3" t="s">
        <v>478</v>
      </c>
      <c r="E252" s="3" t="s">
        <v>479</v>
      </c>
      <c r="F252" s="3" t="s">
        <v>628</v>
      </c>
      <c r="G252" s="101">
        <v>0.6</v>
      </c>
      <c r="H252" s="101">
        <v>0.55882352941176472</v>
      </c>
      <c r="I252" s="101">
        <v>0.44642857142857145</v>
      </c>
      <c r="J252" s="101">
        <v>0.52500000000000002</v>
      </c>
      <c r="K252" s="101">
        <v>0.43564356435643564</v>
      </c>
      <c r="L252" s="101">
        <v>0.53982300884955747</v>
      </c>
      <c r="M252" s="101">
        <v>0.56999999999999995</v>
      </c>
      <c r="N252" s="101">
        <v>0.58510638297872342</v>
      </c>
      <c r="O252" s="100">
        <v>0.55200000000000005</v>
      </c>
      <c r="P252" s="99"/>
      <c r="Q252" s="99"/>
      <c r="R252" s="99"/>
      <c r="S252" s="99"/>
      <c r="T252" s="99"/>
      <c r="U252" s="99"/>
      <c r="V252" s="99"/>
      <c r="W252" s="99"/>
      <c r="X252" s="99"/>
      <c r="Y252" s="99"/>
      <c r="Z252" s="99"/>
      <c r="AA252" s="99"/>
      <c r="AB252" s="99"/>
      <c r="AC252" s="99"/>
      <c r="AD252" s="99"/>
      <c r="AE252" s="99"/>
      <c r="AF252" s="99"/>
      <c r="AG252" s="99"/>
      <c r="AH252" s="99"/>
    </row>
    <row r="253" spans="3:34">
      <c r="C253" s="3" t="s">
        <v>90</v>
      </c>
      <c r="D253" s="3" t="s">
        <v>480</v>
      </c>
      <c r="E253" s="3" t="s">
        <v>481</v>
      </c>
      <c r="F253" s="3" t="s">
        <v>628</v>
      </c>
      <c r="G253" s="101">
        <v>0.44705882352941179</v>
      </c>
      <c r="H253" s="101">
        <v>0.44230769230769229</v>
      </c>
      <c r="I253" s="101">
        <v>0.46788990825688076</v>
      </c>
      <c r="J253" s="101">
        <v>0.36734693877551022</v>
      </c>
      <c r="K253" s="101">
        <v>0.39622641509433965</v>
      </c>
      <c r="L253" s="101">
        <v>0.39669421487603307</v>
      </c>
      <c r="M253" s="101">
        <v>0.51515151515151514</v>
      </c>
      <c r="N253" s="101">
        <v>0.52173913043478259</v>
      </c>
      <c r="O253" s="100">
        <v>0.53600000000000003</v>
      </c>
      <c r="P253" s="99"/>
      <c r="Q253" s="99"/>
      <c r="R253" s="99"/>
      <c r="S253" s="99"/>
      <c r="T253" s="99"/>
      <c r="U253" s="99"/>
      <c r="V253" s="99"/>
      <c r="W253" s="99"/>
      <c r="X253" s="99"/>
      <c r="Y253" s="99"/>
      <c r="Z253" s="99"/>
      <c r="AA253" s="99"/>
      <c r="AB253" s="99"/>
      <c r="AC253" s="99"/>
      <c r="AD253" s="99"/>
      <c r="AE253" s="99"/>
      <c r="AF253" s="99"/>
      <c r="AG253" s="99"/>
      <c r="AH253" s="99"/>
    </row>
    <row r="254" spans="3:34">
      <c r="C254" s="3" t="s">
        <v>90</v>
      </c>
      <c r="D254" s="3" t="s">
        <v>482</v>
      </c>
      <c r="E254" s="3" t="s">
        <v>483</v>
      </c>
      <c r="F254" s="3" t="s">
        <v>628</v>
      </c>
      <c r="G254" s="101">
        <v>0.42666666666666669</v>
      </c>
      <c r="H254" s="101">
        <v>0.45070422535211269</v>
      </c>
      <c r="I254" s="101">
        <v>0.44444444444444442</v>
      </c>
      <c r="J254" s="101">
        <v>0.46938775510204084</v>
      </c>
      <c r="K254" s="101">
        <v>0.43859649122807015</v>
      </c>
      <c r="L254" s="101">
        <v>0.47959183673469385</v>
      </c>
      <c r="M254" s="101">
        <v>0.44347826086956521</v>
      </c>
      <c r="N254" s="101">
        <v>0.49514563106796117</v>
      </c>
      <c r="O254" s="100">
        <v>0.504</v>
      </c>
      <c r="P254" s="99"/>
      <c r="Q254" s="99"/>
      <c r="R254" s="99"/>
      <c r="S254" s="99"/>
      <c r="T254" s="99"/>
      <c r="U254" s="99"/>
      <c r="V254" s="99"/>
      <c r="W254" s="99"/>
      <c r="X254" s="99"/>
      <c r="Y254" s="99"/>
      <c r="Z254" s="99"/>
      <c r="AA254" s="99"/>
      <c r="AB254" s="99"/>
      <c r="AC254" s="99"/>
      <c r="AD254" s="99"/>
      <c r="AE254" s="99"/>
      <c r="AF254" s="99"/>
      <c r="AG254" s="99"/>
      <c r="AH254" s="99"/>
    </row>
    <row r="255" spans="3:34">
      <c r="C255" s="3" t="s">
        <v>90</v>
      </c>
      <c r="D255" s="3" t="s">
        <v>484</v>
      </c>
      <c r="E255" s="3" t="s">
        <v>485</v>
      </c>
      <c r="F255" s="3" t="s">
        <v>628</v>
      </c>
      <c r="G255" s="101">
        <v>0.38709677419354838</v>
      </c>
      <c r="H255" s="101">
        <v>0.35238095238095241</v>
      </c>
      <c r="I255" s="101">
        <v>0.43478260869565216</v>
      </c>
      <c r="J255" s="101">
        <v>0.42045454545454547</v>
      </c>
      <c r="K255" s="101">
        <v>0.42857142857142855</v>
      </c>
      <c r="L255" s="101">
        <v>0.43181818181818182</v>
      </c>
      <c r="M255" s="101">
        <v>0.47474747474747475</v>
      </c>
      <c r="N255" s="101">
        <v>0.43697478991596639</v>
      </c>
      <c r="O255" s="100">
        <v>0.46700000000000003</v>
      </c>
      <c r="P255" s="99"/>
      <c r="Q255" s="99"/>
      <c r="R255" s="99"/>
      <c r="S255" s="99"/>
      <c r="T255" s="99"/>
      <c r="U255" s="99"/>
      <c r="V255" s="99"/>
      <c r="W255" s="99"/>
      <c r="X255" s="99"/>
      <c r="Y255" s="99"/>
      <c r="Z255" s="99"/>
      <c r="AA255" s="99"/>
      <c r="AB255" s="99"/>
      <c r="AC255" s="99"/>
      <c r="AD255" s="99"/>
      <c r="AE255" s="99"/>
      <c r="AF255" s="99"/>
      <c r="AG255" s="99"/>
      <c r="AH255" s="99"/>
    </row>
    <row r="256" spans="3:34">
      <c r="C256" s="3" t="s">
        <v>90</v>
      </c>
      <c r="D256" s="3" t="s">
        <v>486</v>
      </c>
      <c r="E256" s="3" t="s">
        <v>487</v>
      </c>
      <c r="F256" s="3" t="s">
        <v>628</v>
      </c>
      <c r="G256" s="101">
        <v>0.34328358208955223</v>
      </c>
      <c r="H256" s="101">
        <v>0.2857142857142857</v>
      </c>
      <c r="I256" s="101">
        <v>0.3888888888888889</v>
      </c>
      <c r="J256" s="101">
        <v>0.44303797468354428</v>
      </c>
      <c r="K256" s="101">
        <v>0.43373493975903615</v>
      </c>
      <c r="L256" s="101">
        <v>0.50649350649350644</v>
      </c>
      <c r="M256" s="101">
        <v>0.37931034482758619</v>
      </c>
      <c r="N256" s="101">
        <v>0.4375</v>
      </c>
      <c r="O256" s="100">
        <v>0.38600000000000001</v>
      </c>
      <c r="P256" s="99"/>
      <c r="Q256" s="99"/>
      <c r="R256" s="99"/>
      <c r="S256" s="99"/>
      <c r="T256" s="99"/>
      <c r="U256" s="99"/>
      <c r="V256" s="99"/>
      <c r="W256" s="99"/>
      <c r="X256" s="99"/>
      <c r="Y256" s="99"/>
      <c r="Z256" s="99"/>
      <c r="AA256" s="99"/>
      <c r="AB256" s="99"/>
      <c r="AC256" s="99"/>
      <c r="AD256" s="99"/>
      <c r="AE256" s="99"/>
      <c r="AF256" s="99"/>
      <c r="AG256" s="99"/>
      <c r="AH256" s="99"/>
    </row>
    <row r="257" spans="3:34">
      <c r="C257" s="3" t="s">
        <v>90</v>
      </c>
      <c r="D257" s="3" t="s">
        <v>488</v>
      </c>
      <c r="E257" s="3" t="s">
        <v>489</v>
      </c>
      <c r="F257" s="3" t="s">
        <v>628</v>
      </c>
      <c r="G257" s="101">
        <v>0.390625</v>
      </c>
      <c r="H257" s="101">
        <v>0.43506493506493504</v>
      </c>
      <c r="I257" s="101">
        <v>0.39010989010989011</v>
      </c>
      <c r="J257" s="101">
        <v>0.54193548387096779</v>
      </c>
      <c r="K257" s="101">
        <v>0.50952380952380949</v>
      </c>
      <c r="L257" s="101">
        <v>0.46184738955823296</v>
      </c>
      <c r="M257" s="101">
        <v>0.49545454545454548</v>
      </c>
      <c r="N257" s="101">
        <v>0.54</v>
      </c>
      <c r="O257" s="100">
        <v>0.51500000000000001</v>
      </c>
      <c r="P257" s="99"/>
      <c r="Q257" s="99"/>
      <c r="R257" s="99"/>
      <c r="S257" s="99"/>
      <c r="T257" s="99"/>
      <c r="U257" s="99"/>
      <c r="V257" s="99"/>
      <c r="W257" s="99"/>
      <c r="X257" s="99"/>
      <c r="Y257" s="99"/>
      <c r="Z257" s="99"/>
      <c r="AA257" s="99"/>
      <c r="AB257" s="99"/>
      <c r="AC257" s="99"/>
      <c r="AD257" s="99"/>
      <c r="AE257" s="99"/>
      <c r="AF257" s="99"/>
      <c r="AG257" s="99"/>
      <c r="AH257" s="99"/>
    </row>
    <row r="258" spans="3:34">
      <c r="C258" s="3" t="s">
        <v>90</v>
      </c>
      <c r="D258" s="3" t="s">
        <v>490</v>
      </c>
      <c r="E258" s="3" t="s">
        <v>491</v>
      </c>
      <c r="F258" s="3" t="s">
        <v>628</v>
      </c>
      <c r="G258" s="101">
        <v>0.37623762376237624</v>
      </c>
      <c r="H258" s="101">
        <v>0.4148148148148148</v>
      </c>
      <c r="I258" s="101">
        <v>0.36752136752136755</v>
      </c>
      <c r="J258" s="101">
        <v>0.43089430894308944</v>
      </c>
      <c r="K258" s="101">
        <v>0.44137931034482758</v>
      </c>
      <c r="L258" s="101">
        <v>0.45517241379310347</v>
      </c>
      <c r="M258" s="101">
        <v>0.40625</v>
      </c>
      <c r="N258" s="101">
        <v>0.44615384615384618</v>
      </c>
      <c r="O258" s="100">
        <v>0.43799999999999994</v>
      </c>
      <c r="P258" s="99"/>
      <c r="Q258" s="99"/>
      <c r="R258" s="99"/>
      <c r="S258" s="99"/>
      <c r="T258" s="99"/>
      <c r="U258" s="99"/>
      <c r="V258" s="99"/>
      <c r="W258" s="99"/>
      <c r="X258" s="99"/>
      <c r="Y258" s="99"/>
      <c r="Z258" s="99"/>
      <c r="AA258" s="99"/>
      <c r="AB258" s="99"/>
      <c r="AC258" s="99"/>
      <c r="AD258" s="99"/>
      <c r="AE258" s="99"/>
      <c r="AF258" s="99"/>
      <c r="AG258" s="99"/>
      <c r="AH258" s="99"/>
    </row>
    <row r="259" spans="3:34">
      <c r="C259" s="3" t="s">
        <v>90</v>
      </c>
      <c r="D259" s="3" t="s">
        <v>492</v>
      </c>
      <c r="E259" s="3" t="s">
        <v>493</v>
      </c>
      <c r="F259" s="3" t="s">
        <v>628</v>
      </c>
      <c r="G259" s="101">
        <v>0.37804878048780488</v>
      </c>
      <c r="H259" s="101">
        <v>0.43877551020408162</v>
      </c>
      <c r="I259" s="101">
        <v>0.32323232323232326</v>
      </c>
      <c r="J259" s="101">
        <v>0.35772357723577236</v>
      </c>
      <c r="K259" s="101">
        <v>0.41836734693877553</v>
      </c>
      <c r="L259" s="101">
        <v>0.4</v>
      </c>
      <c r="M259" s="101">
        <v>0.35294117647058826</v>
      </c>
      <c r="N259" s="101">
        <v>0.51282051282051277</v>
      </c>
      <c r="O259" s="100">
        <v>0.442</v>
      </c>
      <c r="P259" s="99"/>
      <c r="Q259" s="99"/>
      <c r="R259" s="99"/>
      <c r="S259" s="99"/>
      <c r="T259" s="99"/>
      <c r="U259" s="99"/>
      <c r="V259" s="99"/>
      <c r="W259" s="99"/>
      <c r="X259" s="99"/>
      <c r="Y259" s="99"/>
      <c r="Z259" s="99"/>
      <c r="AA259" s="99"/>
      <c r="AB259" s="99"/>
      <c r="AC259" s="99"/>
      <c r="AD259" s="99"/>
      <c r="AE259" s="99"/>
      <c r="AF259" s="99"/>
      <c r="AG259" s="99"/>
      <c r="AH259" s="99"/>
    </row>
    <row r="260" spans="3:34">
      <c r="C260" s="3" t="s">
        <v>90</v>
      </c>
      <c r="D260" s="3" t="s">
        <v>494</v>
      </c>
      <c r="E260" s="3" t="s">
        <v>495</v>
      </c>
      <c r="F260" s="3" t="s">
        <v>628</v>
      </c>
      <c r="G260" s="101">
        <v>0.39200000000000002</v>
      </c>
      <c r="H260" s="101">
        <v>0.40559440559440557</v>
      </c>
      <c r="I260" s="101">
        <v>0.44</v>
      </c>
      <c r="J260" s="101">
        <v>0.42268041237113402</v>
      </c>
      <c r="K260" s="101">
        <v>0.47199999999999998</v>
      </c>
      <c r="L260" s="101">
        <v>0.49650349650349651</v>
      </c>
      <c r="M260" s="101">
        <v>0.46456692913385828</v>
      </c>
      <c r="N260" s="101">
        <v>0.51260504201680668</v>
      </c>
      <c r="O260" s="100">
        <v>0.48799999999999999</v>
      </c>
      <c r="P260" s="99"/>
      <c r="Q260" s="99"/>
      <c r="R260" s="99"/>
      <c r="S260" s="99"/>
      <c r="T260" s="99"/>
      <c r="U260" s="99"/>
      <c r="V260" s="99"/>
      <c r="W260" s="99"/>
      <c r="X260" s="99"/>
      <c r="Y260" s="99"/>
      <c r="Z260" s="99"/>
      <c r="AA260" s="99"/>
      <c r="AB260" s="99"/>
      <c r="AC260" s="99"/>
      <c r="AD260" s="99"/>
      <c r="AE260" s="99"/>
      <c r="AF260" s="99"/>
      <c r="AG260" s="99"/>
      <c r="AH260" s="99"/>
    </row>
    <row r="261" spans="3:34">
      <c r="C261" s="3" t="s">
        <v>90</v>
      </c>
      <c r="D261" s="3" t="s">
        <v>496</v>
      </c>
      <c r="E261" s="3" t="s">
        <v>497</v>
      </c>
      <c r="F261" s="3" t="s">
        <v>628</v>
      </c>
      <c r="G261" s="101">
        <v>0.44827586206896552</v>
      </c>
      <c r="H261" s="101">
        <v>0.44736842105263158</v>
      </c>
      <c r="I261" s="101">
        <v>0.40425531914893614</v>
      </c>
      <c r="J261" s="101">
        <v>0.33333333333333331</v>
      </c>
      <c r="K261" s="101">
        <v>0.34042553191489361</v>
      </c>
      <c r="L261" s="101">
        <v>0.34399999999999997</v>
      </c>
      <c r="M261" s="101">
        <v>0.46296296296296297</v>
      </c>
      <c r="N261" s="101">
        <v>0.46078431372549017</v>
      </c>
      <c r="O261" s="100">
        <v>0.51800000000000002</v>
      </c>
      <c r="P261" s="99"/>
      <c r="Q261" s="99"/>
      <c r="R261" s="99"/>
      <c r="S261" s="99"/>
      <c r="T261" s="99"/>
      <c r="U261" s="99"/>
      <c r="V261" s="99"/>
      <c r="W261" s="99"/>
      <c r="X261" s="99"/>
      <c r="Y261" s="99"/>
      <c r="Z261" s="99"/>
      <c r="AA261" s="99"/>
      <c r="AB261" s="99"/>
      <c r="AC261" s="99"/>
      <c r="AD261" s="99"/>
      <c r="AE261" s="99"/>
      <c r="AF261" s="99"/>
      <c r="AG261" s="99"/>
      <c r="AH261" s="99"/>
    </row>
    <row r="262" spans="3:34">
      <c r="C262" s="3" t="s">
        <v>90</v>
      </c>
      <c r="D262" s="3" t="s">
        <v>498</v>
      </c>
      <c r="E262" s="3" t="s">
        <v>499</v>
      </c>
      <c r="F262" s="3" t="s">
        <v>628</v>
      </c>
      <c r="G262" s="101">
        <v>0.47916666666666669</v>
      </c>
      <c r="H262" s="101">
        <v>0.46575342465753422</v>
      </c>
      <c r="I262" s="101">
        <v>0.55000000000000004</v>
      </c>
      <c r="J262" s="101">
        <v>0.50549450549450547</v>
      </c>
      <c r="K262" s="101">
        <v>0.47967479674796748</v>
      </c>
      <c r="L262" s="101">
        <v>0.5955056179775281</v>
      </c>
      <c r="M262" s="101">
        <v>0.60526315789473684</v>
      </c>
      <c r="N262" s="101">
        <v>0.63013698630136983</v>
      </c>
      <c r="O262" s="100">
        <v>0.53700000000000003</v>
      </c>
      <c r="P262" s="99"/>
      <c r="Q262" s="99"/>
      <c r="R262" s="99"/>
      <c r="S262" s="99"/>
      <c r="T262" s="99"/>
      <c r="U262" s="99"/>
      <c r="V262" s="99"/>
      <c r="W262" s="99"/>
      <c r="X262" s="99"/>
      <c r="Y262" s="99"/>
      <c r="Z262" s="99"/>
      <c r="AA262" s="99"/>
      <c r="AB262" s="99"/>
      <c r="AC262" s="99"/>
      <c r="AD262" s="99"/>
      <c r="AE262" s="99"/>
      <c r="AF262" s="99"/>
      <c r="AG262" s="99"/>
      <c r="AH262" s="99"/>
    </row>
    <row r="263" spans="3:34">
      <c r="C263" s="3" t="s">
        <v>90</v>
      </c>
      <c r="D263" s="3" t="s">
        <v>500</v>
      </c>
      <c r="E263" s="3" t="s">
        <v>501</v>
      </c>
      <c r="F263" s="3" t="s">
        <v>628</v>
      </c>
      <c r="G263" s="101">
        <v>0.36363636363636365</v>
      </c>
      <c r="H263" s="101">
        <v>0.37254901960784315</v>
      </c>
      <c r="I263" s="101">
        <v>0.36809815950920244</v>
      </c>
      <c r="J263" s="101">
        <v>0.3904109589041096</v>
      </c>
      <c r="K263" s="101">
        <v>0.36129032258064514</v>
      </c>
      <c r="L263" s="101">
        <v>0.39428571428571429</v>
      </c>
      <c r="M263" s="101">
        <v>0.31972789115646261</v>
      </c>
      <c r="N263" s="101">
        <v>0.38</v>
      </c>
      <c r="O263" s="100">
        <v>0.36</v>
      </c>
      <c r="P263" s="99"/>
      <c r="Q263" s="99"/>
      <c r="R263" s="99"/>
      <c r="S263" s="99"/>
      <c r="T263" s="99"/>
      <c r="U263" s="99"/>
      <c r="V263" s="99"/>
      <c r="W263" s="99"/>
      <c r="X263" s="99"/>
      <c r="Y263" s="99"/>
      <c r="Z263" s="99"/>
      <c r="AA263" s="99"/>
      <c r="AB263" s="99"/>
      <c r="AC263" s="99"/>
      <c r="AD263" s="99"/>
      <c r="AE263" s="99"/>
      <c r="AF263" s="99"/>
      <c r="AG263" s="99"/>
      <c r="AH263" s="99"/>
    </row>
    <row r="264" spans="3:34">
      <c r="C264" s="3" t="s">
        <v>90</v>
      </c>
      <c r="D264" s="3" t="s">
        <v>502</v>
      </c>
      <c r="E264" s="3" t="s">
        <v>503</v>
      </c>
      <c r="F264" s="3" t="s">
        <v>628</v>
      </c>
      <c r="G264" s="101">
        <v>0.45161290322580644</v>
      </c>
      <c r="H264" s="101">
        <v>0.37</v>
      </c>
      <c r="I264" s="101">
        <v>0.38947368421052631</v>
      </c>
      <c r="J264" s="101">
        <v>0.39622641509433965</v>
      </c>
      <c r="K264" s="101">
        <v>0.43689320388349512</v>
      </c>
      <c r="L264" s="101">
        <v>0.43283582089552236</v>
      </c>
      <c r="M264" s="101">
        <v>0.43055555555555558</v>
      </c>
      <c r="N264" s="101">
        <v>0.46666666666666667</v>
      </c>
      <c r="O264" s="100">
        <v>0.45200000000000001</v>
      </c>
      <c r="P264" s="99"/>
      <c r="Q264" s="99"/>
      <c r="R264" s="99"/>
      <c r="S264" s="99"/>
      <c r="T264" s="99"/>
      <c r="U264" s="99"/>
      <c r="V264" s="99"/>
      <c r="W264" s="99"/>
      <c r="X264" s="99"/>
      <c r="Y264" s="99"/>
      <c r="Z264" s="99"/>
      <c r="AA264" s="99"/>
      <c r="AB264" s="99"/>
      <c r="AC264" s="99"/>
      <c r="AD264" s="99"/>
      <c r="AE264" s="99"/>
      <c r="AF264" s="99"/>
      <c r="AG264" s="99"/>
      <c r="AH264" s="99"/>
    </row>
    <row r="265" spans="3:34">
      <c r="C265" s="3" t="s">
        <v>90</v>
      </c>
      <c r="D265" s="3" t="s">
        <v>504</v>
      </c>
      <c r="E265" s="3" t="s">
        <v>505</v>
      </c>
      <c r="F265" s="3" t="s">
        <v>628</v>
      </c>
      <c r="G265" s="101">
        <v>0.30434782608695654</v>
      </c>
      <c r="H265" s="101">
        <v>0.375</v>
      </c>
      <c r="I265" s="101">
        <v>0.40740740740740738</v>
      </c>
      <c r="J265" s="101">
        <v>0.44444444444444442</v>
      </c>
      <c r="K265" s="101">
        <v>0.44230769230769229</v>
      </c>
      <c r="L265" s="101">
        <v>0.49180327868852458</v>
      </c>
      <c r="M265" s="101">
        <v>0.46</v>
      </c>
      <c r="N265" s="101">
        <v>0.47169811320754718</v>
      </c>
      <c r="O265" s="100">
        <v>0.51100000000000001</v>
      </c>
      <c r="P265" s="99"/>
      <c r="Q265" s="99"/>
      <c r="R265" s="99"/>
      <c r="S265" s="99"/>
      <c r="T265" s="99"/>
      <c r="U265" s="99"/>
      <c r="V265" s="99"/>
      <c r="W265" s="99"/>
      <c r="X265" s="99"/>
      <c r="Y265" s="99"/>
      <c r="Z265" s="99"/>
      <c r="AA265" s="99"/>
      <c r="AB265" s="99"/>
      <c r="AC265" s="99"/>
      <c r="AD265" s="99"/>
      <c r="AE265" s="99"/>
      <c r="AF265" s="99"/>
      <c r="AG265" s="99"/>
      <c r="AH265" s="99"/>
    </row>
    <row r="266" spans="3:34">
      <c r="C266" s="3" t="s">
        <v>90</v>
      </c>
      <c r="D266" s="3" t="s">
        <v>506</v>
      </c>
      <c r="E266" s="3" t="s">
        <v>507</v>
      </c>
      <c r="F266" s="3" t="s">
        <v>628</v>
      </c>
      <c r="G266" s="101">
        <v>0.5357142857142857</v>
      </c>
      <c r="H266" s="101">
        <v>0.57608695652173914</v>
      </c>
      <c r="I266" s="101">
        <v>0.53260869565217395</v>
      </c>
      <c r="J266" s="101">
        <v>0.48695652173913045</v>
      </c>
      <c r="K266" s="101">
        <v>0.45528455284552843</v>
      </c>
      <c r="L266" s="101">
        <v>0.48101265822784811</v>
      </c>
      <c r="M266" s="101">
        <v>0.48760330578512395</v>
      </c>
      <c r="N266" s="101">
        <v>0.4765625</v>
      </c>
      <c r="O266" s="100">
        <v>0.52300000000000002</v>
      </c>
      <c r="P266" s="99"/>
      <c r="Q266" s="99"/>
      <c r="R266" s="99"/>
      <c r="S266" s="99"/>
      <c r="T266" s="99"/>
      <c r="U266" s="99"/>
      <c r="V266" s="99"/>
      <c r="W266" s="99"/>
      <c r="X266" s="99"/>
      <c r="Y266" s="99"/>
      <c r="Z266" s="99"/>
      <c r="AA266" s="99"/>
      <c r="AB266" s="99"/>
      <c r="AC266" s="99"/>
      <c r="AD266" s="99"/>
      <c r="AE266" s="99"/>
      <c r="AF266" s="99"/>
      <c r="AG266" s="99"/>
      <c r="AH266" s="99"/>
    </row>
    <row r="267" spans="3:34">
      <c r="C267" s="3" t="s">
        <v>90</v>
      </c>
      <c r="D267" s="3" t="s">
        <v>508</v>
      </c>
      <c r="E267" s="3" t="s">
        <v>509</v>
      </c>
      <c r="F267" s="3" t="s">
        <v>628</v>
      </c>
      <c r="G267" s="101">
        <v>0.32727272727272727</v>
      </c>
      <c r="H267" s="101">
        <v>0.42857142857142855</v>
      </c>
      <c r="I267" s="101">
        <v>0.42352941176470588</v>
      </c>
      <c r="J267" s="101">
        <v>0.42201834862385323</v>
      </c>
      <c r="K267" s="101">
        <v>0.45185185185185184</v>
      </c>
      <c r="L267" s="101">
        <v>0.4178082191780822</v>
      </c>
      <c r="M267" s="101">
        <v>0.46666666666666667</v>
      </c>
      <c r="N267" s="101">
        <v>0.38938053097345132</v>
      </c>
      <c r="O267" s="100">
        <v>0.45399999999999996</v>
      </c>
      <c r="P267" s="99"/>
      <c r="Q267" s="99"/>
      <c r="R267" s="99"/>
      <c r="S267" s="99"/>
      <c r="T267" s="99"/>
      <c r="U267" s="99"/>
      <c r="V267" s="99"/>
      <c r="W267" s="99"/>
      <c r="X267" s="99"/>
      <c r="Y267" s="99"/>
      <c r="Z267" s="99"/>
      <c r="AA267" s="99"/>
      <c r="AB267" s="99"/>
      <c r="AC267" s="99"/>
      <c r="AD267" s="99"/>
      <c r="AE267" s="99"/>
      <c r="AF267" s="99"/>
      <c r="AG267" s="99"/>
      <c r="AH267" s="99"/>
    </row>
    <row r="268" spans="3:34">
      <c r="C268" s="3" t="s">
        <v>90</v>
      </c>
      <c r="D268" s="3" t="s">
        <v>510</v>
      </c>
      <c r="E268" s="3" t="s">
        <v>511</v>
      </c>
      <c r="F268" s="3" t="s">
        <v>628</v>
      </c>
      <c r="G268" s="101">
        <v>0.38461538461538464</v>
      </c>
      <c r="H268" s="101">
        <v>0.35606060606060608</v>
      </c>
      <c r="I268" s="101">
        <v>0.30232558139534882</v>
      </c>
      <c r="J268" s="101">
        <v>0.35064935064935066</v>
      </c>
      <c r="K268" s="101">
        <v>0.35582822085889571</v>
      </c>
      <c r="L268" s="101">
        <v>0.38421052631578945</v>
      </c>
      <c r="M268" s="101">
        <v>0.37179487179487181</v>
      </c>
      <c r="N268" s="101">
        <v>0.46363636363636362</v>
      </c>
      <c r="O268" s="100">
        <v>0.52900000000000003</v>
      </c>
      <c r="P268" s="99"/>
      <c r="Q268" s="99"/>
      <c r="R268" s="99"/>
      <c r="S268" s="99"/>
      <c r="T268" s="99"/>
      <c r="U268" s="99"/>
      <c r="V268" s="99"/>
      <c r="W268" s="99"/>
      <c r="X268" s="99"/>
      <c r="Y268" s="99"/>
      <c r="Z268" s="99"/>
      <c r="AA268" s="99"/>
      <c r="AB268" s="99"/>
      <c r="AC268" s="99"/>
      <c r="AD268" s="99"/>
      <c r="AE268" s="99"/>
      <c r="AF268" s="99"/>
      <c r="AG268" s="99"/>
      <c r="AH268" s="99"/>
    </row>
  </sheetData>
  <autoFilter ref="C10:AH268"/>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H268"/>
  <sheetViews>
    <sheetView zoomScale="80" zoomScaleNormal="80" workbookViewId="0">
      <pane ySplit="11" topLeftCell="A12" activePane="bottomLeft" state="frozen"/>
      <selection pane="bottomLeft"/>
    </sheetView>
  </sheetViews>
  <sheetFormatPr defaultRowHeight="15"/>
  <cols>
    <col min="1" max="2" width="9.140625" style="1"/>
    <col min="3" max="3" width="12.7109375" style="3" bestFit="1" customWidth="1"/>
    <col min="4" max="4" width="11.42578125" style="3" customWidth="1"/>
    <col min="5" max="5" width="48.5703125" style="3" customWidth="1"/>
    <col min="6" max="6" width="13.42578125" style="3" customWidth="1"/>
    <col min="7" max="34" width="11.5703125" style="1" bestFit="1" customWidth="1"/>
    <col min="35" max="16384" width="9.140625" style="1"/>
  </cols>
  <sheetData>
    <row r="1" spans="1:34">
      <c r="C1" s="91" t="s">
        <v>547</v>
      </c>
      <c r="D1" s="3" t="s">
        <v>1131</v>
      </c>
    </row>
    <row r="2" spans="1:34">
      <c r="C2" s="91" t="s">
        <v>549</v>
      </c>
      <c r="D2" s="3" t="s">
        <v>969</v>
      </c>
    </row>
    <row r="3" spans="1:34">
      <c r="C3" s="91" t="s">
        <v>550</v>
      </c>
    </row>
    <row r="4" spans="1:34">
      <c r="C4" s="91" t="s">
        <v>551</v>
      </c>
      <c r="D4" s="92"/>
    </row>
    <row r="6" spans="1:34">
      <c r="C6" s="94"/>
      <c r="D6" s="94"/>
    </row>
    <row r="7" spans="1:34">
      <c r="C7" s="94"/>
      <c r="D7" s="94"/>
    </row>
    <row r="9" spans="1:34">
      <c r="A9" s="3"/>
      <c r="B9" s="3"/>
      <c r="G9" s="95"/>
      <c r="H9" s="3"/>
      <c r="I9" s="3"/>
      <c r="J9" s="3"/>
      <c r="K9" s="3"/>
      <c r="L9" s="3"/>
      <c r="M9" s="3"/>
      <c r="N9" s="3"/>
      <c r="O9" s="3"/>
      <c r="P9" s="3"/>
      <c r="Q9" s="3"/>
      <c r="R9" s="3"/>
      <c r="S9" s="3"/>
      <c r="T9" s="3"/>
      <c r="U9" s="3"/>
      <c r="V9" s="3"/>
      <c r="W9" s="3"/>
      <c r="X9" s="3"/>
      <c r="Y9" s="3"/>
      <c r="Z9" s="3"/>
      <c r="AA9" s="3"/>
      <c r="AB9" s="3"/>
      <c r="AC9" s="3"/>
      <c r="AD9" s="3"/>
      <c r="AE9" s="3"/>
      <c r="AF9" s="3"/>
      <c r="AG9" s="3"/>
      <c r="AH9" s="3"/>
    </row>
    <row r="10" spans="1:34" s="91" customFormat="1" ht="15.75" thickBot="1">
      <c r="A10" s="2"/>
      <c r="B10" s="2"/>
      <c r="C10" s="2" t="s">
        <v>552</v>
      </c>
      <c r="D10" s="2" t="s">
        <v>82</v>
      </c>
      <c r="E10" s="2" t="s">
        <v>83</v>
      </c>
      <c r="F10" s="2" t="s">
        <v>553</v>
      </c>
      <c r="G10" s="96" t="s">
        <v>554</v>
      </c>
      <c r="H10" s="96" t="s">
        <v>555</v>
      </c>
      <c r="I10" s="96" t="s">
        <v>556</v>
      </c>
      <c r="J10" s="96" t="s">
        <v>557</v>
      </c>
      <c r="K10" s="96" t="s">
        <v>558</v>
      </c>
      <c r="L10" s="96" t="s">
        <v>559</v>
      </c>
      <c r="M10" s="96" t="s">
        <v>560</v>
      </c>
      <c r="N10" s="96" t="s">
        <v>561</v>
      </c>
      <c r="O10" s="96" t="s">
        <v>525</v>
      </c>
      <c r="P10" s="96" t="s">
        <v>562</v>
      </c>
      <c r="Q10" s="96" t="s">
        <v>563</v>
      </c>
      <c r="R10" s="96" t="s">
        <v>564</v>
      </c>
      <c r="S10" s="96" t="s">
        <v>565</v>
      </c>
      <c r="T10" s="96" t="s">
        <v>566</v>
      </c>
      <c r="U10" s="96" t="s">
        <v>567</v>
      </c>
      <c r="V10" s="96" t="s">
        <v>568</v>
      </c>
      <c r="W10" s="96" t="s">
        <v>569</v>
      </c>
      <c r="X10" s="96" t="s">
        <v>570</v>
      </c>
      <c r="Y10" s="96" t="s">
        <v>571</v>
      </c>
      <c r="Z10" s="96" t="s">
        <v>572</v>
      </c>
      <c r="AA10" s="96" t="s">
        <v>573</v>
      </c>
      <c r="AB10" s="96" t="s">
        <v>574</v>
      </c>
      <c r="AC10" s="96" t="s">
        <v>575</v>
      </c>
      <c r="AD10" s="96" t="s">
        <v>576</v>
      </c>
      <c r="AE10" s="96" t="s">
        <v>577</v>
      </c>
      <c r="AF10" s="96" t="s">
        <v>578</v>
      </c>
      <c r="AG10" s="96" t="s">
        <v>579</v>
      </c>
      <c r="AH10" s="96" t="s">
        <v>580</v>
      </c>
    </row>
    <row r="11" spans="1:34" ht="15.75" thickTop="1">
      <c r="D11" s="3" t="s">
        <v>84</v>
      </c>
      <c r="E11" s="3" t="s">
        <v>85</v>
      </c>
      <c r="F11" s="3" t="s">
        <v>581</v>
      </c>
      <c r="G11" s="334"/>
      <c r="H11" s="334"/>
      <c r="I11" s="334"/>
      <c r="J11" s="334"/>
      <c r="K11" s="334"/>
      <c r="L11" s="334"/>
      <c r="M11" s="334"/>
      <c r="N11" s="334"/>
      <c r="O11" s="99"/>
      <c r="P11" s="99"/>
      <c r="Q11" s="99"/>
      <c r="R11" s="99"/>
      <c r="S11" s="99"/>
      <c r="T11" s="99"/>
      <c r="U11" s="99"/>
      <c r="V11" s="99"/>
      <c r="W11" s="99"/>
      <c r="X11" s="99"/>
      <c r="Y11" s="99"/>
      <c r="Z11" s="99"/>
      <c r="AA11" s="99"/>
      <c r="AB11" s="99"/>
      <c r="AC11" s="99"/>
      <c r="AD11" s="99"/>
      <c r="AE11" s="99"/>
      <c r="AF11" s="99"/>
      <c r="AG11" s="99"/>
      <c r="AH11" s="99"/>
    </row>
    <row r="12" spans="1:34">
      <c r="C12" s="3" t="s">
        <v>84</v>
      </c>
      <c r="D12" s="3" t="s">
        <v>86</v>
      </c>
      <c r="E12" s="3" t="s">
        <v>87</v>
      </c>
      <c r="F12" s="3" t="s">
        <v>582</v>
      </c>
      <c r="G12" s="334"/>
      <c r="H12" s="334"/>
      <c r="I12" s="334"/>
      <c r="J12" s="334"/>
      <c r="K12" s="334"/>
      <c r="L12" s="334"/>
      <c r="M12" s="334"/>
      <c r="N12" s="334"/>
      <c r="O12" s="334"/>
      <c r="P12" s="99"/>
      <c r="Q12" s="99"/>
      <c r="R12" s="99"/>
      <c r="S12" s="99"/>
      <c r="T12" s="99"/>
      <c r="U12" s="99"/>
      <c r="V12" s="99"/>
      <c r="W12" s="99"/>
      <c r="X12" s="99"/>
      <c r="Y12" s="99"/>
      <c r="Z12" s="99"/>
      <c r="AA12" s="99"/>
      <c r="AB12" s="99"/>
      <c r="AC12" s="99"/>
      <c r="AD12" s="99"/>
      <c r="AE12" s="99"/>
      <c r="AF12" s="99"/>
      <c r="AG12" s="99"/>
      <c r="AH12" s="99"/>
    </row>
    <row r="13" spans="1:34">
      <c r="C13" s="3" t="s">
        <v>84</v>
      </c>
      <c r="D13" s="3" t="s">
        <v>88</v>
      </c>
      <c r="E13" s="3" t="s">
        <v>89</v>
      </c>
      <c r="F13" s="3" t="s">
        <v>582</v>
      </c>
      <c r="G13" s="334"/>
      <c r="H13" s="334"/>
      <c r="I13" s="334"/>
      <c r="J13" s="334"/>
      <c r="K13" s="334"/>
      <c r="L13" s="334"/>
      <c r="M13" s="334"/>
      <c r="N13" s="334"/>
      <c r="O13" s="334"/>
      <c r="P13" s="99"/>
      <c r="Q13" s="99"/>
      <c r="R13" s="99"/>
      <c r="S13" s="99"/>
      <c r="T13" s="99"/>
      <c r="U13" s="99"/>
      <c r="V13" s="99"/>
      <c r="W13" s="99"/>
      <c r="X13" s="99"/>
      <c r="Y13" s="99"/>
      <c r="Z13" s="99"/>
      <c r="AA13" s="99"/>
      <c r="AB13" s="99"/>
      <c r="AC13" s="99"/>
      <c r="AD13" s="99"/>
      <c r="AE13" s="99"/>
      <c r="AF13" s="99"/>
      <c r="AG13" s="99"/>
      <c r="AH13" s="99"/>
    </row>
    <row r="14" spans="1:34">
      <c r="C14" s="3" t="s">
        <v>84</v>
      </c>
      <c r="D14" s="3" t="s">
        <v>90</v>
      </c>
      <c r="E14" s="3" t="s">
        <v>91</v>
      </c>
      <c r="F14" s="3" t="s">
        <v>582</v>
      </c>
      <c r="G14" s="334"/>
      <c r="H14" s="334"/>
      <c r="I14" s="334"/>
      <c r="J14" s="334"/>
      <c r="K14" s="334"/>
      <c r="L14" s="334"/>
      <c r="M14" s="334"/>
      <c r="N14" s="334"/>
      <c r="O14" s="334"/>
      <c r="P14" s="99"/>
      <c r="Q14" s="99"/>
      <c r="R14" s="99"/>
      <c r="S14" s="99"/>
      <c r="T14" s="99"/>
      <c r="U14" s="99"/>
      <c r="V14" s="99"/>
      <c r="W14" s="99"/>
      <c r="X14" s="99"/>
      <c r="Y14" s="99"/>
      <c r="Z14" s="99"/>
      <c r="AA14" s="99"/>
      <c r="AB14" s="99"/>
      <c r="AC14" s="99"/>
      <c r="AD14" s="99"/>
      <c r="AE14" s="99"/>
      <c r="AF14" s="99"/>
      <c r="AG14" s="99"/>
      <c r="AH14" s="99"/>
    </row>
    <row r="15" spans="1:34">
      <c r="C15" s="3" t="s">
        <v>84</v>
      </c>
      <c r="D15" s="3" t="s">
        <v>92</v>
      </c>
      <c r="E15" s="3" t="s">
        <v>93</v>
      </c>
      <c r="F15" s="3" t="s">
        <v>582</v>
      </c>
      <c r="G15" s="334"/>
      <c r="H15" s="334"/>
      <c r="I15" s="334"/>
      <c r="J15" s="334"/>
      <c r="K15" s="334"/>
      <c r="L15" s="334"/>
      <c r="M15" s="334"/>
      <c r="N15" s="334"/>
      <c r="O15" s="334"/>
      <c r="P15" s="99"/>
      <c r="Q15" s="99"/>
      <c r="R15" s="99"/>
      <c r="S15" s="99"/>
      <c r="T15" s="99"/>
      <c r="U15" s="99"/>
      <c r="V15" s="99"/>
      <c r="W15" s="99"/>
      <c r="X15" s="99"/>
      <c r="Y15" s="99"/>
      <c r="Z15" s="99"/>
      <c r="AA15" s="99"/>
      <c r="AB15" s="99"/>
      <c r="AC15" s="99"/>
      <c r="AD15" s="99"/>
      <c r="AE15" s="99"/>
      <c r="AF15" s="99"/>
      <c r="AG15" s="99"/>
      <c r="AH15" s="99"/>
    </row>
    <row r="16" spans="1:34">
      <c r="E16" s="3" t="s">
        <v>583</v>
      </c>
      <c r="F16" s="3" t="s">
        <v>584</v>
      </c>
      <c r="G16" s="334"/>
      <c r="H16" s="334"/>
      <c r="I16" s="334"/>
      <c r="J16" s="334"/>
      <c r="K16" s="334"/>
      <c r="L16" s="334"/>
      <c r="M16" s="334"/>
      <c r="N16" s="334"/>
      <c r="O16" s="334"/>
      <c r="P16" s="99"/>
      <c r="Q16" s="99"/>
      <c r="R16" s="99"/>
      <c r="S16" s="99"/>
      <c r="T16" s="99"/>
      <c r="U16" s="99"/>
      <c r="V16" s="99"/>
      <c r="W16" s="99"/>
      <c r="X16" s="99"/>
      <c r="Y16" s="99"/>
      <c r="Z16" s="99"/>
      <c r="AA16" s="99"/>
      <c r="AB16" s="99"/>
      <c r="AC16" s="99"/>
      <c r="AD16" s="99"/>
      <c r="AE16" s="99"/>
      <c r="AF16" s="99"/>
      <c r="AG16" s="99"/>
      <c r="AH16" s="99"/>
    </row>
    <row r="17" spans="5:34">
      <c r="E17" s="3" t="s">
        <v>585</v>
      </c>
      <c r="F17" s="3" t="s">
        <v>584</v>
      </c>
      <c r="G17" s="334"/>
      <c r="H17" s="334"/>
      <c r="I17" s="334"/>
      <c r="J17" s="334"/>
      <c r="K17" s="334"/>
      <c r="L17" s="334"/>
      <c r="M17" s="334"/>
      <c r="N17" s="334"/>
      <c r="O17" s="334"/>
      <c r="P17" s="99"/>
      <c r="Q17" s="99"/>
      <c r="R17" s="99"/>
      <c r="S17" s="99"/>
      <c r="T17" s="99"/>
      <c r="U17" s="99"/>
      <c r="V17" s="99"/>
      <c r="W17" s="99"/>
      <c r="X17" s="99"/>
      <c r="Y17" s="99"/>
      <c r="Z17" s="99"/>
      <c r="AA17" s="99"/>
      <c r="AB17" s="99"/>
      <c r="AC17" s="99"/>
      <c r="AD17" s="99"/>
      <c r="AE17" s="99"/>
      <c r="AF17" s="99"/>
      <c r="AG17" s="99"/>
      <c r="AH17" s="99"/>
    </row>
    <row r="18" spans="5:34">
      <c r="E18" s="3" t="s">
        <v>586</v>
      </c>
      <c r="F18" s="3" t="s">
        <v>584</v>
      </c>
      <c r="G18" s="334"/>
      <c r="H18" s="334"/>
      <c r="I18" s="334"/>
      <c r="J18" s="334"/>
      <c r="K18" s="334"/>
      <c r="L18" s="334"/>
      <c r="M18" s="334"/>
      <c r="N18" s="334"/>
      <c r="O18" s="334"/>
      <c r="P18" s="99"/>
      <c r="Q18" s="99"/>
      <c r="R18" s="99"/>
      <c r="S18" s="99"/>
      <c r="T18" s="99"/>
      <c r="U18" s="99"/>
      <c r="V18" s="99"/>
      <c r="W18" s="99"/>
      <c r="X18" s="99"/>
      <c r="Y18" s="99"/>
      <c r="Z18" s="99"/>
      <c r="AA18" s="99"/>
      <c r="AB18" s="99"/>
      <c r="AC18" s="99"/>
      <c r="AD18" s="99"/>
      <c r="AE18" s="99"/>
      <c r="AF18" s="99"/>
      <c r="AG18" s="99"/>
      <c r="AH18" s="99"/>
    </row>
    <row r="19" spans="5:34">
      <c r="E19" s="3" t="s">
        <v>587</v>
      </c>
      <c r="F19" s="3" t="s">
        <v>584</v>
      </c>
      <c r="G19" s="334"/>
      <c r="H19" s="334"/>
      <c r="I19" s="334"/>
      <c r="J19" s="334"/>
      <c r="K19" s="334"/>
      <c r="L19" s="334"/>
      <c r="M19" s="334"/>
      <c r="N19" s="334"/>
      <c r="O19" s="334"/>
      <c r="P19" s="99"/>
      <c r="Q19" s="99"/>
      <c r="R19" s="99"/>
      <c r="S19" s="99"/>
      <c r="T19" s="99"/>
      <c r="U19" s="99"/>
      <c r="V19" s="99"/>
      <c r="W19" s="99"/>
      <c r="X19" s="99"/>
      <c r="Y19" s="99"/>
      <c r="Z19" s="99"/>
      <c r="AA19" s="99"/>
      <c r="AB19" s="99"/>
      <c r="AC19" s="99"/>
      <c r="AD19" s="99"/>
      <c r="AE19" s="99"/>
      <c r="AF19" s="99"/>
      <c r="AG19" s="99"/>
      <c r="AH19" s="99"/>
    </row>
    <row r="20" spans="5:34">
      <c r="E20" s="3" t="s">
        <v>588</v>
      </c>
      <c r="F20" s="3" t="s">
        <v>584</v>
      </c>
      <c r="G20" s="334"/>
      <c r="H20" s="334"/>
      <c r="I20" s="334"/>
      <c r="J20" s="334"/>
      <c r="K20" s="334"/>
      <c r="L20" s="334"/>
      <c r="M20" s="334"/>
      <c r="N20" s="334"/>
      <c r="O20" s="334"/>
      <c r="P20" s="99"/>
      <c r="Q20" s="99"/>
      <c r="R20" s="99"/>
      <c r="S20" s="99"/>
      <c r="T20" s="99"/>
      <c r="U20" s="99"/>
      <c r="V20" s="99"/>
      <c r="W20" s="99"/>
      <c r="X20" s="99"/>
      <c r="Y20" s="99"/>
      <c r="Z20" s="99"/>
      <c r="AA20" s="99"/>
      <c r="AB20" s="99"/>
      <c r="AC20" s="99"/>
      <c r="AD20" s="99"/>
      <c r="AE20" s="99"/>
      <c r="AF20" s="99"/>
      <c r="AG20" s="99"/>
      <c r="AH20" s="99"/>
    </row>
    <row r="21" spans="5:34">
      <c r="E21" s="3" t="s">
        <v>589</v>
      </c>
      <c r="F21" s="3" t="s">
        <v>584</v>
      </c>
      <c r="G21" s="334"/>
      <c r="H21" s="334"/>
      <c r="I21" s="334"/>
      <c r="J21" s="334"/>
      <c r="K21" s="334"/>
      <c r="L21" s="334"/>
      <c r="M21" s="334"/>
      <c r="N21" s="334"/>
      <c r="O21" s="334"/>
      <c r="P21" s="99"/>
      <c r="Q21" s="99"/>
      <c r="R21" s="99"/>
      <c r="S21" s="99"/>
      <c r="T21" s="99"/>
      <c r="U21" s="99"/>
      <c r="V21" s="99"/>
      <c r="W21" s="99"/>
      <c r="X21" s="99"/>
      <c r="Y21" s="99"/>
      <c r="Z21" s="99"/>
      <c r="AA21" s="99"/>
      <c r="AB21" s="99"/>
      <c r="AC21" s="99"/>
      <c r="AD21" s="99"/>
      <c r="AE21" s="99"/>
      <c r="AF21" s="99"/>
      <c r="AG21" s="99"/>
      <c r="AH21" s="99"/>
    </row>
    <row r="22" spans="5:34">
      <c r="E22" s="3" t="s">
        <v>590</v>
      </c>
      <c r="F22" s="3" t="s">
        <v>584</v>
      </c>
      <c r="G22" s="334"/>
      <c r="H22" s="334"/>
      <c r="I22" s="334"/>
      <c r="J22" s="334"/>
      <c r="K22" s="334"/>
      <c r="L22" s="334"/>
      <c r="M22" s="334"/>
      <c r="N22" s="334"/>
      <c r="O22" s="334"/>
      <c r="P22" s="99"/>
      <c r="Q22" s="99"/>
      <c r="R22" s="99"/>
      <c r="S22" s="99"/>
      <c r="T22" s="99"/>
      <c r="U22" s="99"/>
      <c r="V22" s="99"/>
      <c r="W22" s="99"/>
      <c r="X22" s="99"/>
      <c r="Y22" s="99"/>
      <c r="Z22" s="99"/>
      <c r="AA22" s="99"/>
      <c r="AB22" s="99"/>
      <c r="AC22" s="99"/>
      <c r="AD22" s="99"/>
      <c r="AE22" s="99"/>
      <c r="AF22" s="99"/>
      <c r="AG22" s="99"/>
      <c r="AH22" s="99"/>
    </row>
    <row r="23" spans="5:34">
      <c r="E23" s="3" t="s">
        <v>591</v>
      </c>
      <c r="F23" s="3" t="s">
        <v>584</v>
      </c>
      <c r="G23" s="334"/>
      <c r="H23" s="334"/>
      <c r="I23" s="334"/>
      <c r="J23" s="334"/>
      <c r="K23" s="334"/>
      <c r="L23" s="334"/>
      <c r="M23" s="334"/>
      <c r="N23" s="334"/>
      <c r="O23" s="334"/>
      <c r="P23" s="99"/>
      <c r="Q23" s="99"/>
      <c r="R23" s="99"/>
      <c r="S23" s="99"/>
      <c r="T23" s="99"/>
      <c r="U23" s="99"/>
      <c r="V23" s="99"/>
      <c r="W23" s="99"/>
      <c r="X23" s="99"/>
      <c r="Y23" s="99"/>
      <c r="Z23" s="99"/>
      <c r="AA23" s="99"/>
      <c r="AB23" s="99"/>
      <c r="AC23" s="99"/>
      <c r="AD23" s="99"/>
      <c r="AE23" s="99"/>
      <c r="AF23" s="99"/>
      <c r="AG23" s="99"/>
      <c r="AH23" s="99"/>
    </row>
    <row r="24" spans="5:34">
      <c r="E24" s="3" t="s">
        <v>592</v>
      </c>
      <c r="F24" s="3" t="s">
        <v>584</v>
      </c>
      <c r="G24" s="334"/>
      <c r="H24" s="334"/>
      <c r="I24" s="334"/>
      <c r="J24" s="334"/>
      <c r="K24" s="334"/>
      <c r="L24" s="334"/>
      <c r="M24" s="334"/>
      <c r="N24" s="334"/>
      <c r="O24" s="334"/>
      <c r="P24" s="99"/>
      <c r="Q24" s="99"/>
      <c r="R24" s="99"/>
      <c r="S24" s="99"/>
      <c r="T24" s="99"/>
      <c r="U24" s="99"/>
      <c r="V24" s="99"/>
      <c r="W24" s="99"/>
      <c r="X24" s="99"/>
      <c r="Y24" s="99"/>
      <c r="Z24" s="99"/>
      <c r="AA24" s="99"/>
      <c r="AB24" s="99"/>
      <c r="AC24" s="99"/>
      <c r="AD24" s="99"/>
      <c r="AE24" s="99"/>
      <c r="AF24" s="99"/>
      <c r="AG24" s="99"/>
      <c r="AH24" s="99"/>
    </row>
    <row r="25" spans="5:34">
      <c r="E25" s="3" t="s">
        <v>593</v>
      </c>
      <c r="F25" s="3" t="s">
        <v>584</v>
      </c>
      <c r="G25" s="334"/>
      <c r="H25" s="334"/>
      <c r="I25" s="334"/>
      <c r="J25" s="334"/>
      <c r="K25" s="334"/>
      <c r="L25" s="334"/>
      <c r="M25" s="334"/>
      <c r="N25" s="334"/>
      <c r="O25" s="334"/>
      <c r="P25" s="99"/>
      <c r="Q25" s="99"/>
      <c r="R25" s="99"/>
      <c r="S25" s="99"/>
      <c r="T25" s="99"/>
      <c r="U25" s="99"/>
      <c r="V25" s="99"/>
      <c r="W25" s="99"/>
      <c r="X25" s="99"/>
      <c r="Y25" s="99"/>
      <c r="Z25" s="99"/>
      <c r="AA25" s="99"/>
      <c r="AB25" s="99"/>
      <c r="AC25" s="99"/>
      <c r="AD25" s="99"/>
      <c r="AE25" s="99"/>
      <c r="AF25" s="99"/>
      <c r="AG25" s="99"/>
      <c r="AH25" s="99"/>
    </row>
    <row r="26" spans="5:34">
      <c r="E26" s="3" t="s">
        <v>594</v>
      </c>
      <c r="F26" s="3" t="s">
        <v>584</v>
      </c>
      <c r="G26" s="334"/>
      <c r="H26" s="334"/>
      <c r="I26" s="334"/>
      <c r="J26" s="334"/>
      <c r="K26" s="334"/>
      <c r="L26" s="334"/>
      <c r="M26" s="334"/>
      <c r="N26" s="334"/>
      <c r="O26" s="334"/>
      <c r="P26" s="99"/>
      <c r="Q26" s="99"/>
      <c r="R26" s="99"/>
      <c r="S26" s="99"/>
      <c r="T26" s="99"/>
      <c r="U26" s="99"/>
      <c r="V26" s="99"/>
      <c r="W26" s="99"/>
      <c r="X26" s="99"/>
      <c r="Y26" s="99"/>
      <c r="Z26" s="99"/>
      <c r="AA26" s="99"/>
      <c r="AB26" s="99"/>
      <c r="AC26" s="99"/>
      <c r="AD26" s="99"/>
      <c r="AE26" s="99"/>
      <c r="AF26" s="99"/>
      <c r="AG26" s="99"/>
      <c r="AH26" s="99"/>
    </row>
    <row r="27" spans="5:34">
      <c r="E27" s="3" t="s">
        <v>595</v>
      </c>
      <c r="F27" s="3" t="s">
        <v>584</v>
      </c>
      <c r="G27" s="334"/>
      <c r="H27" s="334"/>
      <c r="I27" s="334"/>
      <c r="J27" s="334"/>
      <c r="K27" s="334"/>
      <c r="L27" s="334"/>
      <c r="M27" s="334"/>
      <c r="N27" s="334"/>
      <c r="O27" s="334"/>
      <c r="P27" s="99"/>
      <c r="Q27" s="99"/>
      <c r="R27" s="99"/>
      <c r="S27" s="99"/>
      <c r="T27" s="99"/>
      <c r="U27" s="99"/>
      <c r="V27" s="99"/>
      <c r="W27" s="99"/>
      <c r="X27" s="99"/>
      <c r="Y27" s="99"/>
      <c r="Z27" s="99"/>
      <c r="AA27" s="99"/>
      <c r="AB27" s="99"/>
      <c r="AC27" s="99"/>
      <c r="AD27" s="99"/>
      <c r="AE27" s="99"/>
      <c r="AF27" s="99"/>
      <c r="AG27" s="99"/>
      <c r="AH27" s="99"/>
    </row>
    <row r="28" spans="5:34">
      <c r="E28" s="3" t="s">
        <v>596</v>
      </c>
      <c r="F28" s="3" t="s">
        <v>584</v>
      </c>
      <c r="G28" s="334"/>
      <c r="H28" s="334"/>
      <c r="I28" s="334"/>
      <c r="J28" s="334"/>
      <c r="K28" s="334"/>
      <c r="L28" s="334"/>
      <c r="M28" s="334"/>
      <c r="N28" s="334"/>
      <c r="O28" s="334"/>
      <c r="P28" s="99"/>
      <c r="Q28" s="99"/>
      <c r="R28" s="99"/>
      <c r="S28" s="99"/>
      <c r="T28" s="99"/>
      <c r="U28" s="99"/>
      <c r="V28" s="99"/>
      <c r="W28" s="99"/>
      <c r="X28" s="99"/>
      <c r="Y28" s="99"/>
      <c r="Z28" s="99"/>
      <c r="AA28" s="99"/>
      <c r="AB28" s="99"/>
      <c r="AC28" s="99"/>
      <c r="AD28" s="99"/>
      <c r="AE28" s="99"/>
      <c r="AF28" s="99"/>
      <c r="AG28" s="99"/>
      <c r="AH28" s="99"/>
    </row>
    <row r="29" spans="5:34">
      <c r="E29" s="3" t="s">
        <v>597</v>
      </c>
      <c r="F29" s="3" t="s">
        <v>584</v>
      </c>
      <c r="G29" s="334"/>
      <c r="H29" s="334"/>
      <c r="I29" s="334"/>
      <c r="J29" s="334"/>
      <c r="K29" s="334"/>
      <c r="L29" s="334"/>
      <c r="M29" s="334"/>
      <c r="N29" s="334"/>
      <c r="O29" s="334"/>
      <c r="P29" s="99"/>
      <c r="Q29" s="99"/>
      <c r="R29" s="99"/>
      <c r="S29" s="99"/>
      <c r="T29" s="99"/>
      <c r="U29" s="99"/>
      <c r="V29" s="99"/>
      <c r="W29" s="99"/>
      <c r="X29" s="99"/>
      <c r="Y29" s="99"/>
      <c r="Z29" s="99"/>
      <c r="AA29" s="99"/>
      <c r="AB29" s="99"/>
      <c r="AC29" s="99"/>
      <c r="AD29" s="99"/>
      <c r="AE29" s="99"/>
      <c r="AF29" s="99"/>
      <c r="AG29" s="99"/>
      <c r="AH29" s="99"/>
    </row>
    <row r="30" spans="5:34">
      <c r="E30" s="3" t="s">
        <v>598</v>
      </c>
      <c r="F30" s="3" t="s">
        <v>584</v>
      </c>
      <c r="G30" s="334"/>
      <c r="H30" s="334"/>
      <c r="I30" s="334"/>
      <c r="J30" s="334"/>
      <c r="K30" s="334"/>
      <c r="L30" s="334"/>
      <c r="M30" s="334"/>
      <c r="N30" s="334"/>
      <c r="O30" s="334"/>
      <c r="P30" s="99"/>
      <c r="Q30" s="99"/>
      <c r="R30" s="99"/>
      <c r="S30" s="99"/>
      <c r="T30" s="99"/>
      <c r="U30" s="99"/>
      <c r="V30" s="99"/>
      <c r="W30" s="99"/>
      <c r="X30" s="99"/>
      <c r="Y30" s="99"/>
      <c r="Z30" s="99"/>
      <c r="AA30" s="99"/>
      <c r="AB30" s="99"/>
      <c r="AC30" s="99"/>
      <c r="AD30" s="99"/>
      <c r="AE30" s="99"/>
      <c r="AF30" s="99"/>
      <c r="AG30" s="99"/>
      <c r="AH30" s="99"/>
    </row>
    <row r="31" spans="5:34">
      <c r="E31" s="3" t="s">
        <v>599</v>
      </c>
      <c r="F31" s="3" t="s">
        <v>584</v>
      </c>
      <c r="G31" s="334"/>
      <c r="H31" s="334"/>
      <c r="I31" s="334"/>
      <c r="J31" s="334"/>
      <c r="K31" s="334"/>
      <c r="L31" s="334"/>
      <c r="M31" s="334"/>
      <c r="N31" s="334"/>
      <c r="O31" s="334"/>
      <c r="P31" s="99"/>
      <c r="Q31" s="99"/>
      <c r="R31" s="99"/>
      <c r="S31" s="99"/>
      <c r="T31" s="99"/>
      <c r="U31" s="99"/>
      <c r="V31" s="99"/>
      <c r="W31" s="99"/>
      <c r="X31" s="99"/>
      <c r="Y31" s="99"/>
      <c r="Z31" s="99"/>
      <c r="AA31" s="99"/>
      <c r="AB31" s="99"/>
      <c r="AC31" s="99"/>
      <c r="AD31" s="99"/>
      <c r="AE31" s="99"/>
      <c r="AF31" s="99"/>
      <c r="AG31" s="99"/>
      <c r="AH31" s="99"/>
    </row>
    <row r="32" spans="5:34">
      <c r="E32" s="3" t="s">
        <v>600</v>
      </c>
      <c r="F32" s="3" t="s">
        <v>584</v>
      </c>
      <c r="G32" s="334"/>
      <c r="H32" s="334"/>
      <c r="I32" s="334"/>
      <c r="J32" s="334"/>
      <c r="K32" s="334"/>
      <c r="L32" s="334"/>
      <c r="M32" s="334"/>
      <c r="N32" s="334"/>
      <c r="O32" s="334"/>
      <c r="P32" s="99"/>
      <c r="Q32" s="99"/>
      <c r="R32" s="99"/>
      <c r="S32" s="99"/>
      <c r="T32" s="99"/>
      <c r="U32" s="99"/>
      <c r="V32" s="99"/>
      <c r="W32" s="99"/>
      <c r="X32" s="99"/>
      <c r="Y32" s="99"/>
      <c r="Z32" s="99"/>
      <c r="AA32" s="99"/>
      <c r="AB32" s="99"/>
      <c r="AC32" s="99"/>
      <c r="AD32" s="99"/>
      <c r="AE32" s="99"/>
      <c r="AF32" s="99"/>
      <c r="AG32" s="99"/>
      <c r="AH32" s="99"/>
    </row>
    <row r="33" spans="5:34">
      <c r="E33" s="3" t="s">
        <v>601</v>
      </c>
      <c r="F33" s="3" t="s">
        <v>584</v>
      </c>
      <c r="G33" s="334"/>
      <c r="H33" s="334"/>
      <c r="I33" s="334"/>
      <c r="J33" s="334"/>
      <c r="K33" s="334"/>
      <c r="L33" s="334"/>
      <c r="M33" s="334"/>
      <c r="N33" s="334"/>
      <c r="O33" s="334"/>
      <c r="P33" s="99"/>
      <c r="Q33" s="99"/>
      <c r="R33" s="99"/>
      <c r="S33" s="99"/>
      <c r="T33" s="99"/>
      <c r="U33" s="99"/>
      <c r="V33" s="99"/>
      <c r="W33" s="99"/>
      <c r="X33" s="99"/>
      <c r="Y33" s="99"/>
      <c r="Z33" s="99"/>
      <c r="AA33" s="99"/>
      <c r="AB33" s="99"/>
      <c r="AC33" s="99"/>
      <c r="AD33" s="99"/>
      <c r="AE33" s="99"/>
      <c r="AF33" s="99"/>
      <c r="AG33" s="99"/>
      <c r="AH33" s="99"/>
    </row>
    <row r="34" spans="5:34">
      <c r="E34" s="3" t="s">
        <v>602</v>
      </c>
      <c r="F34" s="3" t="s">
        <v>584</v>
      </c>
      <c r="G34" s="334"/>
      <c r="H34" s="334"/>
      <c r="I34" s="334"/>
      <c r="J34" s="334"/>
      <c r="K34" s="334"/>
      <c r="L34" s="334"/>
      <c r="M34" s="334"/>
      <c r="N34" s="334"/>
      <c r="O34" s="334"/>
      <c r="P34" s="99"/>
      <c r="Q34" s="99"/>
      <c r="R34" s="99"/>
      <c r="S34" s="99"/>
      <c r="T34" s="99"/>
      <c r="U34" s="99"/>
      <c r="V34" s="99"/>
      <c r="W34" s="99"/>
      <c r="X34" s="99"/>
      <c r="Y34" s="99"/>
      <c r="Z34" s="99"/>
      <c r="AA34" s="99"/>
      <c r="AB34" s="99"/>
      <c r="AC34" s="99"/>
      <c r="AD34" s="99"/>
      <c r="AE34" s="99"/>
      <c r="AF34" s="99"/>
      <c r="AG34" s="99"/>
      <c r="AH34" s="99"/>
    </row>
    <row r="35" spans="5:34">
      <c r="E35" s="3" t="s">
        <v>603</v>
      </c>
      <c r="F35" s="3" t="s">
        <v>584</v>
      </c>
      <c r="G35" s="334"/>
      <c r="H35" s="334"/>
      <c r="I35" s="334"/>
      <c r="J35" s="334"/>
      <c r="K35" s="334"/>
      <c r="L35" s="334"/>
      <c r="M35" s="334"/>
      <c r="N35" s="334"/>
      <c r="O35" s="334"/>
      <c r="P35" s="99"/>
      <c r="Q35" s="99"/>
      <c r="R35" s="99"/>
      <c r="S35" s="99"/>
      <c r="T35" s="99"/>
      <c r="U35" s="99"/>
      <c r="V35" s="99"/>
      <c r="W35" s="99"/>
      <c r="X35" s="99"/>
      <c r="Y35" s="99"/>
      <c r="Z35" s="99"/>
      <c r="AA35" s="99"/>
      <c r="AB35" s="99"/>
      <c r="AC35" s="99"/>
      <c r="AD35" s="99"/>
      <c r="AE35" s="99"/>
      <c r="AF35" s="99"/>
      <c r="AG35" s="99"/>
      <c r="AH35" s="99"/>
    </row>
    <row r="36" spans="5:34">
      <c r="E36" s="3" t="s">
        <v>604</v>
      </c>
      <c r="F36" s="3" t="s">
        <v>584</v>
      </c>
      <c r="G36" s="334"/>
      <c r="H36" s="334"/>
      <c r="I36" s="334"/>
      <c r="J36" s="334"/>
      <c r="K36" s="334"/>
      <c r="L36" s="334"/>
      <c r="M36" s="334"/>
      <c r="N36" s="334"/>
      <c r="O36" s="334"/>
      <c r="P36" s="99"/>
      <c r="Q36" s="99"/>
      <c r="R36" s="99"/>
      <c r="S36" s="99"/>
      <c r="T36" s="99"/>
      <c r="U36" s="99"/>
      <c r="V36" s="99"/>
      <c r="W36" s="99"/>
      <c r="X36" s="99"/>
      <c r="Y36" s="99"/>
      <c r="Z36" s="99"/>
      <c r="AA36" s="99"/>
      <c r="AB36" s="99"/>
      <c r="AC36" s="99"/>
      <c r="AD36" s="99"/>
      <c r="AE36" s="99"/>
      <c r="AF36" s="99"/>
      <c r="AG36" s="99"/>
      <c r="AH36" s="99"/>
    </row>
    <row r="37" spans="5:34">
      <c r="E37" s="3" t="s">
        <v>605</v>
      </c>
      <c r="F37" s="3" t="s">
        <v>584</v>
      </c>
      <c r="G37" s="334"/>
      <c r="H37" s="334"/>
      <c r="I37" s="334"/>
      <c r="J37" s="334"/>
      <c r="K37" s="334"/>
      <c r="L37" s="334"/>
      <c r="M37" s="334"/>
      <c r="N37" s="334"/>
      <c r="O37" s="334"/>
      <c r="P37" s="99"/>
      <c r="Q37" s="99"/>
      <c r="R37" s="99"/>
      <c r="S37" s="99"/>
      <c r="T37" s="99"/>
      <c r="U37" s="99"/>
      <c r="V37" s="99"/>
      <c r="W37" s="99"/>
      <c r="X37" s="99"/>
      <c r="Y37" s="99"/>
      <c r="Z37" s="99"/>
      <c r="AA37" s="99"/>
      <c r="AB37" s="99"/>
      <c r="AC37" s="99"/>
      <c r="AD37" s="99"/>
      <c r="AE37" s="99"/>
      <c r="AF37" s="99"/>
      <c r="AG37" s="99"/>
      <c r="AH37" s="99"/>
    </row>
    <row r="38" spans="5:34">
      <c r="E38" s="3" t="s">
        <v>606</v>
      </c>
      <c r="F38" s="3" t="s">
        <v>584</v>
      </c>
      <c r="G38" s="334"/>
      <c r="H38" s="334"/>
      <c r="I38" s="334"/>
      <c r="J38" s="334"/>
      <c r="K38" s="334"/>
      <c r="L38" s="334"/>
      <c r="M38" s="334"/>
      <c r="N38" s="334"/>
      <c r="O38" s="334"/>
      <c r="P38" s="99"/>
      <c r="Q38" s="99"/>
      <c r="R38" s="99"/>
      <c r="S38" s="99"/>
      <c r="T38" s="99"/>
      <c r="U38" s="99"/>
      <c r="V38" s="99"/>
      <c r="W38" s="99"/>
      <c r="X38" s="99"/>
      <c r="Y38" s="99"/>
      <c r="Z38" s="99"/>
      <c r="AA38" s="99"/>
      <c r="AB38" s="99"/>
      <c r="AC38" s="99"/>
      <c r="AD38" s="99"/>
      <c r="AE38" s="99"/>
      <c r="AF38" s="99"/>
      <c r="AG38" s="99"/>
      <c r="AH38" s="99"/>
    </row>
    <row r="39" spans="5:34">
      <c r="E39" s="3" t="s">
        <v>607</v>
      </c>
      <c r="F39" s="3" t="s">
        <v>584</v>
      </c>
      <c r="G39" s="334"/>
      <c r="H39" s="334"/>
      <c r="I39" s="334"/>
      <c r="J39" s="334"/>
      <c r="K39" s="334"/>
      <c r="L39" s="334"/>
      <c r="M39" s="334"/>
      <c r="N39" s="334"/>
      <c r="O39" s="334"/>
      <c r="P39" s="99"/>
      <c r="Q39" s="99"/>
      <c r="R39" s="99"/>
      <c r="S39" s="99"/>
      <c r="T39" s="99"/>
      <c r="U39" s="99"/>
      <c r="V39" s="99"/>
      <c r="W39" s="99"/>
      <c r="X39" s="99"/>
      <c r="Y39" s="99"/>
      <c r="Z39" s="99"/>
      <c r="AA39" s="99"/>
      <c r="AB39" s="99"/>
      <c r="AC39" s="99"/>
      <c r="AD39" s="99"/>
      <c r="AE39" s="99"/>
      <c r="AF39" s="99"/>
      <c r="AG39" s="99"/>
      <c r="AH39" s="99"/>
    </row>
    <row r="40" spans="5:34">
      <c r="E40" s="3" t="s">
        <v>608</v>
      </c>
      <c r="F40" s="3" t="s">
        <v>584</v>
      </c>
      <c r="G40" s="334"/>
      <c r="H40" s="334"/>
      <c r="I40" s="334"/>
      <c r="J40" s="334"/>
      <c r="K40" s="334"/>
      <c r="L40" s="334"/>
      <c r="M40" s="334"/>
      <c r="N40" s="334"/>
      <c r="O40" s="334"/>
      <c r="P40" s="99"/>
      <c r="Q40" s="99"/>
      <c r="R40" s="99"/>
      <c r="S40" s="99"/>
      <c r="T40" s="99"/>
      <c r="U40" s="99"/>
      <c r="V40" s="99"/>
      <c r="W40" s="99"/>
      <c r="X40" s="99"/>
      <c r="Y40" s="99"/>
      <c r="Z40" s="99"/>
      <c r="AA40" s="99"/>
      <c r="AB40" s="99"/>
      <c r="AC40" s="99"/>
      <c r="AD40" s="99"/>
      <c r="AE40" s="99"/>
      <c r="AF40" s="99"/>
      <c r="AG40" s="99"/>
      <c r="AH40" s="99"/>
    </row>
    <row r="41" spans="5:34">
      <c r="E41" s="3" t="s">
        <v>609</v>
      </c>
      <c r="F41" s="3" t="s">
        <v>584</v>
      </c>
      <c r="G41" s="334"/>
      <c r="H41" s="334"/>
      <c r="I41" s="334"/>
      <c r="J41" s="334"/>
      <c r="K41" s="334"/>
      <c r="L41" s="334"/>
      <c r="M41" s="334"/>
      <c r="N41" s="334"/>
      <c r="O41" s="334"/>
      <c r="P41" s="99"/>
      <c r="Q41" s="99"/>
      <c r="R41" s="99"/>
      <c r="S41" s="99"/>
      <c r="T41" s="99"/>
      <c r="U41" s="99"/>
      <c r="V41" s="99"/>
      <c r="W41" s="99"/>
      <c r="X41" s="99"/>
      <c r="Y41" s="99"/>
      <c r="Z41" s="99"/>
      <c r="AA41" s="99"/>
      <c r="AB41" s="99"/>
      <c r="AC41" s="99"/>
      <c r="AD41" s="99"/>
      <c r="AE41" s="99"/>
      <c r="AF41" s="99"/>
      <c r="AG41" s="99"/>
      <c r="AH41" s="99"/>
    </row>
    <row r="42" spans="5:34">
      <c r="E42" s="3" t="s">
        <v>610</v>
      </c>
      <c r="F42" s="3" t="s">
        <v>584</v>
      </c>
      <c r="G42" s="334"/>
      <c r="H42" s="334"/>
      <c r="I42" s="334"/>
      <c r="J42" s="334"/>
      <c r="K42" s="334"/>
      <c r="L42" s="334"/>
      <c r="M42" s="334"/>
      <c r="N42" s="334"/>
      <c r="O42" s="334"/>
      <c r="P42" s="99"/>
      <c r="Q42" s="99"/>
      <c r="R42" s="99"/>
      <c r="S42" s="99"/>
      <c r="T42" s="99"/>
      <c r="U42" s="99"/>
      <c r="V42" s="99"/>
      <c r="W42" s="99"/>
      <c r="X42" s="99"/>
      <c r="Y42" s="99"/>
      <c r="Z42" s="99"/>
      <c r="AA42" s="99"/>
      <c r="AB42" s="99"/>
      <c r="AC42" s="99"/>
      <c r="AD42" s="99"/>
      <c r="AE42" s="99"/>
      <c r="AF42" s="99"/>
      <c r="AG42" s="99"/>
      <c r="AH42" s="99"/>
    </row>
    <row r="43" spans="5:34">
      <c r="E43" s="3" t="s">
        <v>611</v>
      </c>
      <c r="F43" s="3" t="s">
        <v>584</v>
      </c>
      <c r="G43" s="334"/>
      <c r="H43" s="334"/>
      <c r="I43" s="334"/>
      <c r="J43" s="334"/>
      <c r="K43" s="334"/>
      <c r="L43" s="334"/>
      <c r="M43" s="334"/>
      <c r="N43" s="334"/>
      <c r="O43" s="334"/>
      <c r="P43" s="99"/>
      <c r="Q43" s="99"/>
      <c r="R43" s="99"/>
      <c r="S43" s="99"/>
      <c r="T43" s="99"/>
      <c r="U43" s="99"/>
      <c r="V43" s="99"/>
      <c r="W43" s="99"/>
      <c r="X43" s="99"/>
      <c r="Y43" s="99"/>
      <c r="Z43" s="99"/>
      <c r="AA43" s="99"/>
      <c r="AB43" s="99"/>
      <c r="AC43" s="99"/>
      <c r="AD43" s="99"/>
      <c r="AE43" s="99"/>
      <c r="AF43" s="99"/>
      <c r="AG43" s="99"/>
      <c r="AH43" s="99"/>
    </row>
    <row r="44" spans="5:34">
      <c r="E44" s="3" t="s">
        <v>612</v>
      </c>
      <c r="F44" s="3" t="s">
        <v>584</v>
      </c>
      <c r="G44" s="334"/>
      <c r="H44" s="334"/>
      <c r="I44" s="334"/>
      <c r="J44" s="334"/>
      <c r="K44" s="334"/>
      <c r="L44" s="334"/>
      <c r="M44" s="334"/>
      <c r="N44" s="334"/>
      <c r="O44" s="334"/>
      <c r="P44" s="99"/>
      <c r="Q44" s="99"/>
      <c r="R44" s="99"/>
      <c r="S44" s="99"/>
      <c r="T44" s="99"/>
      <c r="U44" s="99"/>
      <c r="V44" s="99"/>
      <c r="W44" s="99"/>
      <c r="X44" s="99"/>
      <c r="Y44" s="99"/>
      <c r="Z44" s="99"/>
      <c r="AA44" s="99"/>
      <c r="AB44" s="99"/>
      <c r="AC44" s="99"/>
      <c r="AD44" s="99"/>
      <c r="AE44" s="99"/>
      <c r="AF44" s="99"/>
      <c r="AG44" s="99"/>
      <c r="AH44" s="99"/>
    </row>
    <row r="45" spans="5:34">
      <c r="E45" s="3" t="s">
        <v>613</v>
      </c>
      <c r="F45" s="3" t="s">
        <v>584</v>
      </c>
      <c r="G45" s="334"/>
      <c r="H45" s="334"/>
      <c r="I45" s="334"/>
      <c r="J45" s="334"/>
      <c r="K45" s="334"/>
      <c r="L45" s="334"/>
      <c r="M45" s="334"/>
      <c r="N45" s="334"/>
      <c r="O45" s="334"/>
      <c r="P45" s="99"/>
      <c r="Q45" s="99"/>
      <c r="R45" s="99"/>
      <c r="S45" s="99"/>
      <c r="T45" s="99"/>
      <c r="U45" s="99"/>
      <c r="V45" s="99"/>
      <c r="W45" s="99"/>
      <c r="X45" s="99"/>
      <c r="Y45" s="99"/>
      <c r="Z45" s="99"/>
      <c r="AA45" s="99"/>
      <c r="AB45" s="99"/>
      <c r="AC45" s="99"/>
      <c r="AD45" s="99"/>
      <c r="AE45" s="99"/>
      <c r="AF45" s="99"/>
      <c r="AG45" s="99"/>
      <c r="AH45" s="99"/>
    </row>
    <row r="46" spans="5:34">
      <c r="E46" s="3" t="s">
        <v>614</v>
      </c>
      <c r="F46" s="3" t="s">
        <v>584</v>
      </c>
      <c r="G46" s="334"/>
      <c r="H46" s="334"/>
      <c r="I46" s="334"/>
      <c r="J46" s="334"/>
      <c r="K46" s="334"/>
      <c r="L46" s="334"/>
      <c r="M46" s="334"/>
      <c r="N46" s="334"/>
      <c r="O46" s="334"/>
      <c r="P46" s="99"/>
      <c r="Q46" s="99"/>
      <c r="R46" s="99"/>
      <c r="S46" s="99"/>
      <c r="T46" s="99"/>
      <c r="U46" s="99"/>
      <c r="V46" s="99"/>
      <c r="W46" s="99"/>
      <c r="X46" s="99"/>
      <c r="Y46" s="99"/>
      <c r="Z46" s="99"/>
      <c r="AA46" s="99"/>
      <c r="AB46" s="99"/>
      <c r="AC46" s="99"/>
      <c r="AD46" s="99"/>
      <c r="AE46" s="99"/>
      <c r="AF46" s="99"/>
      <c r="AG46" s="99"/>
      <c r="AH46" s="99"/>
    </row>
    <row r="47" spans="5:34">
      <c r="E47" s="3" t="s">
        <v>615</v>
      </c>
      <c r="F47" s="3" t="s">
        <v>584</v>
      </c>
      <c r="G47" s="334"/>
      <c r="H47" s="334"/>
      <c r="I47" s="334"/>
      <c r="J47" s="334"/>
      <c r="K47" s="334"/>
      <c r="L47" s="334"/>
      <c r="M47" s="334"/>
      <c r="N47" s="334"/>
      <c r="O47" s="334"/>
      <c r="P47" s="99"/>
      <c r="Q47" s="99"/>
      <c r="R47" s="99"/>
      <c r="S47" s="99"/>
      <c r="T47" s="99"/>
      <c r="U47" s="99"/>
      <c r="V47" s="99"/>
      <c r="W47" s="99"/>
      <c r="X47" s="99"/>
      <c r="Y47" s="99"/>
      <c r="Z47" s="99"/>
      <c r="AA47" s="99"/>
      <c r="AB47" s="99"/>
      <c r="AC47" s="99"/>
      <c r="AD47" s="99"/>
      <c r="AE47" s="99"/>
      <c r="AF47" s="99"/>
      <c r="AG47" s="99"/>
      <c r="AH47" s="99"/>
    </row>
    <row r="48" spans="5:34">
      <c r="E48" s="3" t="s">
        <v>616</v>
      </c>
      <c r="F48" s="3" t="s">
        <v>584</v>
      </c>
      <c r="G48" s="334"/>
      <c r="H48" s="334"/>
      <c r="I48" s="334"/>
      <c r="J48" s="334"/>
      <c r="K48" s="334"/>
      <c r="L48" s="334"/>
      <c r="M48" s="334"/>
      <c r="N48" s="334"/>
      <c r="O48" s="334"/>
      <c r="P48" s="99"/>
      <c r="Q48" s="99"/>
      <c r="R48" s="99"/>
      <c r="S48" s="99"/>
      <c r="T48" s="99"/>
      <c r="U48" s="99"/>
      <c r="V48" s="99"/>
      <c r="W48" s="99"/>
      <c r="X48" s="99"/>
      <c r="Y48" s="99"/>
      <c r="Z48" s="99"/>
      <c r="AA48" s="99"/>
      <c r="AB48" s="99"/>
      <c r="AC48" s="99"/>
      <c r="AD48" s="99"/>
      <c r="AE48" s="99"/>
      <c r="AF48" s="99"/>
      <c r="AG48" s="99"/>
      <c r="AH48" s="99"/>
    </row>
    <row r="49" spans="3:34">
      <c r="E49" s="3" t="s">
        <v>617</v>
      </c>
      <c r="F49" s="3" t="s">
        <v>584</v>
      </c>
      <c r="G49" s="334"/>
      <c r="H49" s="334"/>
      <c r="I49" s="334"/>
      <c r="J49" s="334"/>
      <c r="K49" s="334"/>
      <c r="L49" s="334"/>
      <c r="M49" s="334"/>
      <c r="N49" s="334"/>
      <c r="O49" s="334"/>
      <c r="P49" s="99"/>
      <c r="Q49" s="99"/>
      <c r="R49" s="99"/>
      <c r="S49" s="99"/>
      <c r="T49" s="99"/>
      <c r="U49" s="99"/>
      <c r="V49" s="99"/>
      <c r="W49" s="99"/>
      <c r="X49" s="99"/>
      <c r="Y49" s="99"/>
      <c r="Z49" s="99"/>
      <c r="AA49" s="99"/>
      <c r="AB49" s="99"/>
      <c r="AC49" s="99"/>
      <c r="AD49" s="99"/>
      <c r="AE49" s="99"/>
      <c r="AF49" s="99"/>
      <c r="AG49" s="99"/>
      <c r="AH49" s="99"/>
    </row>
    <row r="50" spans="3:34">
      <c r="E50" s="3" t="s">
        <v>618</v>
      </c>
      <c r="F50" s="3" t="s">
        <v>584</v>
      </c>
      <c r="G50" s="334"/>
      <c r="H50" s="334"/>
      <c r="I50" s="334"/>
      <c r="J50" s="334"/>
      <c r="K50" s="334"/>
      <c r="L50" s="334"/>
      <c r="M50" s="334"/>
      <c r="N50" s="334"/>
      <c r="O50" s="334"/>
      <c r="P50" s="99"/>
      <c r="Q50" s="99"/>
      <c r="R50" s="99"/>
      <c r="S50" s="99"/>
      <c r="T50" s="99"/>
      <c r="U50" s="99"/>
      <c r="V50" s="99"/>
      <c r="W50" s="99"/>
      <c r="X50" s="99"/>
      <c r="Y50" s="99"/>
      <c r="Z50" s="99"/>
      <c r="AA50" s="99"/>
      <c r="AB50" s="99"/>
      <c r="AC50" s="99"/>
      <c r="AD50" s="99"/>
      <c r="AE50" s="99"/>
      <c r="AF50" s="99"/>
      <c r="AG50" s="99"/>
      <c r="AH50" s="99"/>
    </row>
    <row r="51" spans="3:34">
      <c r="E51" s="3" t="s">
        <v>619</v>
      </c>
      <c r="F51" s="3" t="s">
        <v>584</v>
      </c>
      <c r="G51" s="334"/>
      <c r="H51" s="334"/>
      <c r="I51" s="334"/>
      <c r="J51" s="334"/>
      <c r="K51" s="334"/>
      <c r="L51" s="334"/>
      <c r="M51" s="334"/>
      <c r="N51" s="334"/>
      <c r="O51" s="334"/>
      <c r="P51" s="99"/>
      <c r="Q51" s="99"/>
      <c r="R51" s="99"/>
      <c r="S51" s="99"/>
      <c r="T51" s="99"/>
      <c r="U51" s="99"/>
      <c r="V51" s="99"/>
      <c r="W51" s="99"/>
      <c r="X51" s="99"/>
      <c r="Y51" s="99"/>
      <c r="Z51" s="99"/>
      <c r="AA51" s="99"/>
      <c r="AB51" s="99"/>
      <c r="AC51" s="99"/>
      <c r="AD51" s="99"/>
      <c r="AE51" s="99"/>
      <c r="AF51" s="99"/>
      <c r="AG51" s="99"/>
      <c r="AH51" s="99"/>
    </row>
    <row r="52" spans="3:34">
      <c r="E52" s="3" t="s">
        <v>620</v>
      </c>
      <c r="F52" s="3" t="s">
        <v>584</v>
      </c>
      <c r="G52" s="334"/>
      <c r="H52" s="334"/>
      <c r="I52" s="334"/>
      <c r="J52" s="334"/>
      <c r="K52" s="334"/>
      <c r="L52" s="334"/>
      <c r="M52" s="334"/>
      <c r="N52" s="334"/>
      <c r="O52" s="334"/>
      <c r="P52" s="99"/>
      <c r="Q52" s="99"/>
      <c r="R52" s="99"/>
      <c r="S52" s="99"/>
      <c r="T52" s="99"/>
      <c r="U52" s="99"/>
      <c r="V52" s="99"/>
      <c r="W52" s="99"/>
      <c r="X52" s="99"/>
      <c r="Y52" s="99"/>
      <c r="Z52" s="99"/>
      <c r="AA52" s="99"/>
      <c r="AB52" s="99"/>
      <c r="AC52" s="99"/>
      <c r="AD52" s="99"/>
      <c r="AE52" s="99"/>
      <c r="AF52" s="99"/>
      <c r="AG52" s="99"/>
      <c r="AH52" s="99"/>
    </row>
    <row r="53" spans="3:34">
      <c r="E53" s="3" t="s">
        <v>621</v>
      </c>
      <c r="F53" s="3" t="s">
        <v>584</v>
      </c>
      <c r="G53" s="334"/>
      <c r="H53" s="334"/>
      <c r="I53" s="334"/>
      <c r="J53" s="334"/>
      <c r="K53" s="334"/>
      <c r="L53" s="334"/>
      <c r="M53" s="334"/>
      <c r="N53" s="334"/>
      <c r="O53" s="334"/>
      <c r="P53" s="99"/>
      <c r="Q53" s="99"/>
      <c r="R53" s="99"/>
      <c r="S53" s="99"/>
      <c r="T53" s="99"/>
      <c r="U53" s="99"/>
      <c r="V53" s="99"/>
      <c r="W53" s="99"/>
      <c r="X53" s="99"/>
      <c r="Y53" s="99"/>
      <c r="Z53" s="99"/>
      <c r="AA53" s="99"/>
      <c r="AB53" s="99"/>
      <c r="AC53" s="99"/>
      <c r="AD53" s="99"/>
      <c r="AE53" s="99"/>
      <c r="AF53" s="99"/>
      <c r="AG53" s="99"/>
      <c r="AH53" s="99"/>
    </row>
    <row r="54" spans="3:34">
      <c r="E54" s="3" t="s">
        <v>622</v>
      </c>
      <c r="F54" s="3" t="s">
        <v>584</v>
      </c>
      <c r="G54" s="334"/>
      <c r="H54" s="334"/>
      <c r="I54" s="334"/>
      <c r="J54" s="334"/>
      <c r="K54" s="334"/>
      <c r="L54" s="334"/>
      <c r="M54" s="334"/>
      <c r="N54" s="334"/>
      <c r="O54" s="334"/>
      <c r="P54" s="99"/>
      <c r="Q54" s="99"/>
      <c r="R54" s="99"/>
      <c r="S54" s="99"/>
      <c r="T54" s="99"/>
      <c r="U54" s="99"/>
      <c r="V54" s="99"/>
      <c r="W54" s="99"/>
      <c r="X54" s="99"/>
      <c r="Y54" s="99"/>
      <c r="Z54" s="99"/>
      <c r="AA54" s="99"/>
      <c r="AB54" s="99"/>
      <c r="AC54" s="99"/>
      <c r="AD54" s="99"/>
      <c r="AE54" s="99"/>
      <c r="AF54" s="99"/>
      <c r="AG54" s="99"/>
      <c r="AH54" s="99"/>
    </row>
    <row r="55" spans="3:34">
      <c r="E55" s="3" t="s">
        <v>623</v>
      </c>
      <c r="F55" s="3" t="s">
        <v>584</v>
      </c>
      <c r="G55" s="334"/>
      <c r="H55" s="334"/>
      <c r="I55" s="334"/>
      <c r="J55" s="334"/>
      <c r="K55" s="334"/>
      <c r="L55" s="334"/>
      <c r="M55" s="334"/>
      <c r="N55" s="334"/>
      <c r="O55" s="334"/>
      <c r="P55" s="99"/>
      <c r="Q55" s="99"/>
      <c r="R55" s="99"/>
      <c r="S55" s="99"/>
      <c r="T55" s="99"/>
      <c r="U55" s="99"/>
      <c r="V55" s="99"/>
      <c r="W55" s="99"/>
      <c r="X55" s="99"/>
      <c r="Y55" s="99"/>
      <c r="Z55" s="99"/>
      <c r="AA55" s="99"/>
      <c r="AB55" s="99"/>
      <c r="AC55" s="99"/>
      <c r="AD55" s="99"/>
      <c r="AE55" s="99"/>
      <c r="AF55" s="99"/>
      <c r="AG55" s="99"/>
      <c r="AH55" s="99"/>
    </row>
    <row r="56" spans="3:34">
      <c r="E56" s="3" t="s">
        <v>624</v>
      </c>
      <c r="F56" s="3" t="s">
        <v>584</v>
      </c>
      <c r="G56" s="334"/>
      <c r="H56" s="334"/>
      <c r="I56" s="334"/>
      <c r="J56" s="334"/>
      <c r="K56" s="334"/>
      <c r="L56" s="334"/>
      <c r="M56" s="334"/>
      <c r="N56" s="334"/>
      <c r="O56" s="334"/>
      <c r="P56" s="99"/>
      <c r="Q56" s="99"/>
      <c r="R56" s="99"/>
      <c r="S56" s="99"/>
      <c r="T56" s="99"/>
      <c r="U56" s="99"/>
      <c r="V56" s="99"/>
      <c r="W56" s="99"/>
      <c r="X56" s="99"/>
      <c r="Y56" s="99"/>
      <c r="Z56" s="99"/>
      <c r="AA56" s="99"/>
      <c r="AB56" s="99"/>
      <c r="AC56" s="99"/>
      <c r="AD56" s="99"/>
      <c r="AE56" s="99"/>
      <c r="AF56" s="99"/>
      <c r="AG56" s="99"/>
      <c r="AH56" s="99"/>
    </row>
    <row r="57" spans="3:34">
      <c r="E57" s="3" t="s">
        <v>625</v>
      </c>
      <c r="F57" s="3" t="s">
        <v>584</v>
      </c>
      <c r="G57" s="334"/>
      <c r="H57" s="334"/>
      <c r="I57" s="334"/>
      <c r="J57" s="334"/>
      <c r="K57" s="334"/>
      <c r="L57" s="334"/>
      <c r="M57" s="334"/>
      <c r="N57" s="334"/>
      <c r="O57" s="334"/>
      <c r="P57" s="99"/>
      <c r="Q57" s="99"/>
      <c r="R57" s="99"/>
      <c r="S57" s="99"/>
      <c r="T57" s="99"/>
      <c r="U57" s="99"/>
      <c r="V57" s="99"/>
      <c r="W57" s="99"/>
      <c r="X57" s="99"/>
      <c r="Y57" s="99"/>
      <c r="Z57" s="99"/>
      <c r="AA57" s="99"/>
      <c r="AB57" s="99"/>
      <c r="AC57" s="99"/>
      <c r="AD57" s="99"/>
      <c r="AE57" s="99"/>
      <c r="AF57" s="99"/>
      <c r="AG57" s="99"/>
      <c r="AH57" s="99"/>
    </row>
    <row r="58" spans="3:34">
      <c r="E58" s="3" t="s">
        <v>626</v>
      </c>
      <c r="F58" s="3" t="s">
        <v>584</v>
      </c>
      <c r="G58" s="334"/>
      <c r="H58" s="334"/>
      <c r="I58" s="334"/>
      <c r="J58" s="334"/>
      <c r="K58" s="334"/>
      <c r="L58" s="334"/>
      <c r="M58" s="334"/>
      <c r="N58" s="334"/>
      <c r="O58" s="334"/>
      <c r="P58" s="99"/>
      <c r="Q58" s="99"/>
      <c r="R58" s="99"/>
      <c r="S58" s="99"/>
      <c r="T58" s="99"/>
      <c r="U58" s="99"/>
      <c r="V58" s="99"/>
      <c r="W58" s="99"/>
      <c r="X58" s="99"/>
      <c r="Y58" s="99"/>
      <c r="Z58" s="99"/>
      <c r="AA58" s="99"/>
      <c r="AB58" s="99"/>
      <c r="AC58" s="99"/>
      <c r="AD58" s="99"/>
      <c r="AE58" s="99"/>
      <c r="AF58" s="99"/>
      <c r="AG58" s="99"/>
      <c r="AH58" s="99"/>
    </row>
    <row r="59" spans="3:34">
      <c r="E59" s="3" t="s">
        <v>627</v>
      </c>
      <c r="F59" s="3" t="s">
        <v>584</v>
      </c>
      <c r="G59" s="334"/>
      <c r="H59" s="334"/>
      <c r="I59" s="334"/>
      <c r="J59" s="334"/>
      <c r="K59" s="334"/>
      <c r="L59" s="334"/>
      <c r="M59" s="334"/>
      <c r="N59" s="334"/>
      <c r="O59" s="334"/>
      <c r="P59" s="99"/>
      <c r="Q59" s="99"/>
      <c r="R59" s="99"/>
      <c r="S59" s="99"/>
      <c r="T59" s="99"/>
      <c r="U59" s="99"/>
      <c r="V59" s="99"/>
      <c r="W59" s="99"/>
      <c r="X59" s="99"/>
      <c r="Y59" s="99"/>
      <c r="Z59" s="99"/>
      <c r="AA59" s="99"/>
      <c r="AB59" s="99"/>
      <c r="AC59" s="99"/>
      <c r="AD59" s="99"/>
      <c r="AE59" s="99"/>
      <c r="AF59" s="99"/>
      <c r="AG59" s="99"/>
      <c r="AH59" s="99"/>
    </row>
    <row r="60" spans="3:34">
      <c r="C60" s="3" t="s">
        <v>86</v>
      </c>
      <c r="D60" s="3" t="s">
        <v>94</v>
      </c>
      <c r="E60" s="3" t="s">
        <v>95</v>
      </c>
      <c r="F60" s="3" t="s">
        <v>628</v>
      </c>
      <c r="G60" s="334"/>
      <c r="H60" s="334"/>
      <c r="I60" s="334"/>
      <c r="J60" s="334"/>
      <c r="K60" s="334"/>
      <c r="L60" s="334"/>
      <c r="M60" s="334"/>
      <c r="N60" s="334"/>
      <c r="O60" s="99"/>
      <c r="P60" s="99"/>
      <c r="Q60" s="99"/>
      <c r="R60" s="99"/>
      <c r="S60" s="99"/>
      <c r="T60" s="99"/>
      <c r="U60" s="99"/>
      <c r="V60" s="99"/>
      <c r="W60" s="99"/>
      <c r="X60" s="99"/>
      <c r="Y60" s="99"/>
      <c r="Z60" s="99"/>
      <c r="AA60" s="99"/>
      <c r="AB60" s="99"/>
      <c r="AC60" s="99"/>
      <c r="AD60" s="99"/>
      <c r="AE60" s="99"/>
      <c r="AF60" s="99"/>
      <c r="AG60" s="99"/>
      <c r="AH60" s="99"/>
    </row>
    <row r="61" spans="3:34">
      <c r="C61" s="3" t="s">
        <v>86</v>
      </c>
      <c r="D61" s="3" t="s">
        <v>96</v>
      </c>
      <c r="E61" s="3" t="s">
        <v>97</v>
      </c>
      <c r="F61" s="3" t="s">
        <v>628</v>
      </c>
      <c r="G61" s="334"/>
      <c r="H61" s="334"/>
      <c r="I61" s="334"/>
      <c r="J61" s="334"/>
      <c r="K61" s="334"/>
      <c r="L61" s="334"/>
      <c r="M61" s="334"/>
      <c r="N61" s="334"/>
      <c r="O61" s="99"/>
      <c r="P61" s="99"/>
      <c r="Q61" s="99"/>
      <c r="R61" s="99"/>
      <c r="S61" s="99"/>
      <c r="T61" s="99"/>
      <c r="U61" s="99"/>
      <c r="V61" s="99"/>
      <c r="W61" s="99"/>
      <c r="X61" s="99"/>
      <c r="Y61" s="99"/>
      <c r="Z61" s="99"/>
      <c r="AA61" s="99"/>
      <c r="AB61" s="99"/>
      <c r="AC61" s="99"/>
      <c r="AD61" s="99"/>
      <c r="AE61" s="99"/>
      <c r="AF61" s="99"/>
      <c r="AG61" s="99"/>
      <c r="AH61" s="99"/>
    </row>
    <row r="62" spans="3:34">
      <c r="C62" s="3" t="s">
        <v>86</v>
      </c>
      <c r="D62" s="3" t="s">
        <v>98</v>
      </c>
      <c r="E62" s="3" t="s">
        <v>99</v>
      </c>
      <c r="F62" s="3" t="s">
        <v>628</v>
      </c>
      <c r="G62" s="334"/>
      <c r="H62" s="334"/>
      <c r="I62" s="334"/>
      <c r="J62" s="334"/>
      <c r="K62" s="334"/>
      <c r="L62" s="334"/>
      <c r="M62" s="334"/>
      <c r="N62" s="334"/>
      <c r="O62" s="99"/>
      <c r="P62" s="99"/>
      <c r="Q62" s="99"/>
      <c r="R62" s="99"/>
      <c r="S62" s="99"/>
      <c r="T62" s="99"/>
      <c r="U62" s="99"/>
      <c r="V62" s="99"/>
      <c r="W62" s="99"/>
      <c r="X62" s="99"/>
      <c r="Y62" s="99"/>
      <c r="Z62" s="99"/>
      <c r="AA62" s="99"/>
      <c r="AB62" s="99"/>
      <c r="AC62" s="99"/>
      <c r="AD62" s="99"/>
      <c r="AE62" s="99"/>
      <c r="AF62" s="99"/>
      <c r="AG62" s="99"/>
      <c r="AH62" s="99"/>
    </row>
    <row r="63" spans="3:34">
      <c r="C63" s="3" t="s">
        <v>86</v>
      </c>
      <c r="D63" s="3" t="s">
        <v>100</v>
      </c>
      <c r="E63" s="3" t="s">
        <v>101</v>
      </c>
      <c r="F63" s="3" t="s">
        <v>628</v>
      </c>
      <c r="G63" s="334"/>
      <c r="H63" s="334"/>
      <c r="I63" s="334"/>
      <c r="J63" s="334"/>
      <c r="K63" s="334"/>
      <c r="L63" s="334"/>
      <c r="M63" s="334"/>
      <c r="N63" s="334"/>
      <c r="O63" s="99"/>
      <c r="P63" s="99"/>
      <c r="Q63" s="99"/>
      <c r="R63" s="99"/>
      <c r="S63" s="99"/>
      <c r="T63" s="99"/>
      <c r="U63" s="99"/>
      <c r="V63" s="99"/>
      <c r="W63" s="99"/>
      <c r="X63" s="99"/>
      <c r="Y63" s="99"/>
      <c r="Z63" s="99"/>
      <c r="AA63" s="99"/>
      <c r="AB63" s="99"/>
      <c r="AC63" s="99"/>
      <c r="AD63" s="99"/>
      <c r="AE63" s="99"/>
      <c r="AF63" s="99"/>
      <c r="AG63" s="99"/>
      <c r="AH63" s="99"/>
    </row>
    <row r="64" spans="3:34">
      <c r="C64" s="3" t="s">
        <v>86</v>
      </c>
      <c r="D64" s="3" t="s">
        <v>102</v>
      </c>
      <c r="E64" s="3" t="s">
        <v>103</v>
      </c>
      <c r="F64" s="3" t="s">
        <v>628</v>
      </c>
      <c r="G64" s="334"/>
      <c r="H64" s="334"/>
      <c r="I64" s="334"/>
      <c r="J64" s="334"/>
      <c r="K64" s="334"/>
      <c r="L64" s="334"/>
      <c r="M64" s="334"/>
      <c r="N64" s="334"/>
      <c r="O64" s="99"/>
      <c r="P64" s="99"/>
      <c r="Q64" s="99"/>
      <c r="R64" s="99"/>
      <c r="S64" s="99"/>
      <c r="T64" s="99"/>
      <c r="U64" s="99"/>
      <c r="V64" s="99"/>
      <c r="W64" s="99"/>
      <c r="X64" s="99"/>
      <c r="Y64" s="99"/>
      <c r="Z64" s="99"/>
      <c r="AA64" s="99"/>
      <c r="AB64" s="99"/>
      <c r="AC64" s="99"/>
      <c r="AD64" s="99"/>
      <c r="AE64" s="99"/>
      <c r="AF64" s="99"/>
      <c r="AG64" s="99"/>
      <c r="AH64" s="99"/>
    </row>
    <row r="65" spans="3:34">
      <c r="C65" s="3" t="s">
        <v>86</v>
      </c>
      <c r="D65" s="3" t="s">
        <v>104</v>
      </c>
      <c r="E65" s="3" t="s">
        <v>105</v>
      </c>
      <c r="F65" s="3" t="s">
        <v>628</v>
      </c>
      <c r="G65" s="334"/>
      <c r="H65" s="334"/>
      <c r="I65" s="334"/>
      <c r="J65" s="334"/>
      <c r="K65" s="334"/>
      <c r="L65" s="334"/>
      <c r="M65" s="334"/>
      <c r="N65" s="334"/>
      <c r="O65" s="99"/>
      <c r="P65" s="99"/>
      <c r="Q65" s="99"/>
      <c r="R65" s="99"/>
      <c r="S65" s="99"/>
      <c r="T65" s="99"/>
      <c r="U65" s="99"/>
      <c r="V65" s="99"/>
      <c r="W65" s="99"/>
      <c r="X65" s="99"/>
      <c r="Y65" s="99"/>
      <c r="Z65" s="99"/>
      <c r="AA65" s="99"/>
      <c r="AB65" s="99"/>
      <c r="AC65" s="99"/>
      <c r="AD65" s="99"/>
      <c r="AE65" s="99"/>
      <c r="AF65" s="99"/>
      <c r="AG65" s="99"/>
      <c r="AH65" s="99"/>
    </row>
    <row r="66" spans="3:34">
      <c r="C66" s="3" t="s">
        <v>86</v>
      </c>
      <c r="D66" s="3" t="s">
        <v>106</v>
      </c>
      <c r="E66" s="3" t="s">
        <v>107</v>
      </c>
      <c r="F66" s="3" t="s">
        <v>628</v>
      </c>
      <c r="G66" s="334"/>
      <c r="H66" s="334"/>
      <c r="I66" s="334"/>
      <c r="J66" s="334"/>
      <c r="K66" s="334"/>
      <c r="L66" s="334"/>
      <c r="M66" s="334"/>
      <c r="N66" s="334"/>
      <c r="O66" s="99"/>
      <c r="P66" s="99"/>
      <c r="Q66" s="99"/>
      <c r="R66" s="99"/>
      <c r="S66" s="99"/>
      <c r="T66" s="99"/>
      <c r="U66" s="99"/>
      <c r="V66" s="99"/>
      <c r="W66" s="99"/>
      <c r="X66" s="99"/>
      <c r="Y66" s="99"/>
      <c r="Z66" s="99"/>
      <c r="AA66" s="99"/>
      <c r="AB66" s="99"/>
      <c r="AC66" s="99"/>
      <c r="AD66" s="99"/>
      <c r="AE66" s="99"/>
      <c r="AF66" s="99"/>
      <c r="AG66" s="99"/>
      <c r="AH66" s="99"/>
    </row>
    <row r="67" spans="3:34">
      <c r="C67" s="3" t="s">
        <v>86</v>
      </c>
      <c r="D67" s="3" t="s">
        <v>108</v>
      </c>
      <c r="E67" s="3" t="s">
        <v>109</v>
      </c>
      <c r="F67" s="3" t="s">
        <v>628</v>
      </c>
      <c r="G67" s="334"/>
      <c r="H67" s="334"/>
      <c r="I67" s="334"/>
      <c r="J67" s="334"/>
      <c r="K67" s="334"/>
      <c r="L67" s="334"/>
      <c r="M67" s="334"/>
      <c r="N67" s="334"/>
      <c r="O67" s="99"/>
      <c r="P67" s="99"/>
      <c r="Q67" s="99"/>
      <c r="R67" s="99"/>
      <c r="S67" s="99"/>
      <c r="T67" s="99"/>
      <c r="U67" s="99"/>
      <c r="V67" s="99"/>
      <c r="W67" s="99"/>
      <c r="X67" s="99"/>
      <c r="Y67" s="99"/>
      <c r="Z67" s="99"/>
      <c r="AA67" s="99"/>
      <c r="AB67" s="99"/>
      <c r="AC67" s="99"/>
      <c r="AD67" s="99"/>
      <c r="AE67" s="99"/>
      <c r="AF67" s="99"/>
      <c r="AG67" s="99"/>
      <c r="AH67" s="99"/>
    </row>
    <row r="68" spans="3:34">
      <c r="C68" s="3" t="s">
        <v>86</v>
      </c>
      <c r="D68" s="3" t="s">
        <v>110</v>
      </c>
      <c r="E68" s="3" t="s">
        <v>111</v>
      </c>
      <c r="F68" s="3" t="s">
        <v>628</v>
      </c>
      <c r="G68" s="334"/>
      <c r="H68" s="334"/>
      <c r="I68" s="334"/>
      <c r="J68" s="334"/>
      <c r="K68" s="334"/>
      <c r="L68" s="334"/>
      <c r="M68" s="334"/>
      <c r="N68" s="334"/>
      <c r="O68" s="99"/>
      <c r="P68" s="99"/>
      <c r="Q68" s="99"/>
      <c r="R68" s="99"/>
      <c r="S68" s="99"/>
      <c r="T68" s="99"/>
      <c r="U68" s="99"/>
      <c r="V68" s="99"/>
      <c r="W68" s="99"/>
      <c r="X68" s="99"/>
      <c r="Y68" s="99"/>
      <c r="Z68" s="99"/>
      <c r="AA68" s="99"/>
      <c r="AB68" s="99"/>
      <c r="AC68" s="99"/>
      <c r="AD68" s="99"/>
      <c r="AE68" s="99"/>
      <c r="AF68" s="99"/>
      <c r="AG68" s="99"/>
      <c r="AH68" s="99"/>
    </row>
    <row r="69" spans="3:34">
      <c r="C69" s="3" t="s">
        <v>86</v>
      </c>
      <c r="D69" s="3" t="s">
        <v>112</v>
      </c>
      <c r="E69" s="3" t="s">
        <v>113</v>
      </c>
      <c r="F69" s="3" t="s">
        <v>628</v>
      </c>
      <c r="G69" s="334"/>
      <c r="H69" s="334"/>
      <c r="I69" s="334"/>
      <c r="J69" s="334"/>
      <c r="K69" s="334"/>
      <c r="L69" s="334"/>
      <c r="M69" s="334"/>
      <c r="N69" s="334"/>
      <c r="O69" s="99"/>
      <c r="P69" s="99"/>
      <c r="Q69" s="99"/>
      <c r="R69" s="99"/>
      <c r="S69" s="99"/>
      <c r="T69" s="99"/>
      <c r="U69" s="99"/>
      <c r="V69" s="99"/>
      <c r="W69" s="99"/>
      <c r="X69" s="99"/>
      <c r="Y69" s="99"/>
      <c r="Z69" s="99"/>
      <c r="AA69" s="99"/>
      <c r="AB69" s="99"/>
      <c r="AC69" s="99"/>
      <c r="AD69" s="99"/>
      <c r="AE69" s="99"/>
      <c r="AF69" s="99"/>
      <c r="AG69" s="99"/>
      <c r="AH69" s="99"/>
    </row>
    <row r="70" spans="3:34">
      <c r="C70" s="3" t="s">
        <v>86</v>
      </c>
      <c r="D70" s="3" t="s">
        <v>114</v>
      </c>
      <c r="E70" s="3" t="s">
        <v>115</v>
      </c>
      <c r="F70" s="3" t="s">
        <v>628</v>
      </c>
      <c r="G70" s="334"/>
      <c r="H70" s="334"/>
      <c r="I70" s="334"/>
      <c r="J70" s="334"/>
      <c r="K70" s="334"/>
      <c r="L70" s="334"/>
      <c r="M70" s="334"/>
      <c r="N70" s="334"/>
      <c r="O70" s="99"/>
      <c r="P70" s="99"/>
      <c r="Q70" s="99"/>
      <c r="R70" s="99"/>
      <c r="S70" s="99"/>
      <c r="T70" s="99"/>
      <c r="U70" s="99"/>
      <c r="V70" s="99"/>
      <c r="W70" s="99"/>
      <c r="X70" s="99"/>
      <c r="Y70" s="99"/>
      <c r="Z70" s="99"/>
      <c r="AA70" s="99"/>
      <c r="AB70" s="99"/>
      <c r="AC70" s="99"/>
      <c r="AD70" s="99"/>
      <c r="AE70" s="99"/>
      <c r="AF70" s="99"/>
      <c r="AG70" s="99"/>
      <c r="AH70" s="99"/>
    </row>
    <row r="71" spans="3:34">
      <c r="C71" s="3" t="s">
        <v>86</v>
      </c>
      <c r="D71" s="3" t="s">
        <v>116</v>
      </c>
      <c r="E71" s="3" t="s">
        <v>117</v>
      </c>
      <c r="F71" s="3" t="s">
        <v>628</v>
      </c>
      <c r="G71" s="334"/>
      <c r="H71" s="334"/>
      <c r="I71" s="334"/>
      <c r="J71" s="334"/>
      <c r="K71" s="334"/>
      <c r="L71" s="334"/>
      <c r="M71" s="334"/>
      <c r="N71" s="334"/>
      <c r="O71" s="99"/>
      <c r="P71" s="99"/>
      <c r="Q71" s="99"/>
      <c r="R71" s="99"/>
      <c r="S71" s="99"/>
      <c r="T71" s="99"/>
      <c r="U71" s="99"/>
      <c r="V71" s="99"/>
      <c r="W71" s="99"/>
      <c r="X71" s="99"/>
      <c r="Y71" s="99"/>
      <c r="Z71" s="99"/>
      <c r="AA71" s="99"/>
      <c r="AB71" s="99"/>
      <c r="AC71" s="99"/>
      <c r="AD71" s="99"/>
      <c r="AE71" s="99"/>
      <c r="AF71" s="99"/>
      <c r="AG71" s="99"/>
      <c r="AH71" s="99"/>
    </row>
    <row r="72" spans="3:34">
      <c r="C72" s="3" t="s">
        <v>86</v>
      </c>
      <c r="D72" s="3" t="s">
        <v>118</v>
      </c>
      <c r="E72" s="3" t="s">
        <v>119</v>
      </c>
      <c r="F72" s="3" t="s">
        <v>628</v>
      </c>
      <c r="G72" s="334"/>
      <c r="H72" s="334"/>
      <c r="I72" s="334"/>
      <c r="J72" s="334"/>
      <c r="K72" s="334"/>
      <c r="L72" s="334"/>
      <c r="M72" s="334"/>
      <c r="N72" s="334"/>
      <c r="O72" s="99"/>
      <c r="P72" s="99"/>
      <c r="Q72" s="99"/>
      <c r="R72" s="99"/>
      <c r="S72" s="99"/>
      <c r="T72" s="99"/>
      <c r="U72" s="99"/>
      <c r="V72" s="99"/>
      <c r="W72" s="99"/>
      <c r="X72" s="99"/>
      <c r="Y72" s="99"/>
      <c r="Z72" s="99"/>
      <c r="AA72" s="99"/>
      <c r="AB72" s="99"/>
      <c r="AC72" s="99"/>
      <c r="AD72" s="99"/>
      <c r="AE72" s="99"/>
      <c r="AF72" s="99"/>
      <c r="AG72" s="99"/>
      <c r="AH72" s="99"/>
    </row>
    <row r="73" spans="3:34">
      <c r="C73" s="3" t="s">
        <v>86</v>
      </c>
      <c r="D73" s="3" t="s">
        <v>120</v>
      </c>
      <c r="E73" s="3" t="s">
        <v>121</v>
      </c>
      <c r="F73" s="3" t="s">
        <v>628</v>
      </c>
      <c r="G73" s="334"/>
      <c r="H73" s="334"/>
      <c r="I73" s="334"/>
      <c r="J73" s="334"/>
      <c r="K73" s="334"/>
      <c r="L73" s="334"/>
      <c r="M73" s="334"/>
      <c r="N73" s="334"/>
      <c r="O73" s="99"/>
      <c r="P73" s="99"/>
      <c r="Q73" s="99"/>
      <c r="R73" s="99"/>
      <c r="S73" s="99"/>
      <c r="T73" s="99"/>
      <c r="U73" s="99"/>
      <c r="V73" s="99"/>
      <c r="W73" s="99"/>
      <c r="X73" s="99"/>
      <c r="Y73" s="99"/>
      <c r="Z73" s="99"/>
      <c r="AA73" s="99"/>
      <c r="AB73" s="99"/>
      <c r="AC73" s="99"/>
      <c r="AD73" s="99"/>
      <c r="AE73" s="99"/>
      <c r="AF73" s="99"/>
      <c r="AG73" s="99"/>
      <c r="AH73" s="99"/>
    </row>
    <row r="74" spans="3:34">
      <c r="C74" s="3" t="s">
        <v>86</v>
      </c>
      <c r="D74" s="3" t="s">
        <v>122</v>
      </c>
      <c r="E74" s="3" t="s">
        <v>123</v>
      </c>
      <c r="F74" s="3" t="s">
        <v>628</v>
      </c>
      <c r="G74" s="334"/>
      <c r="H74" s="334"/>
      <c r="I74" s="334"/>
      <c r="J74" s="334"/>
      <c r="K74" s="334"/>
      <c r="L74" s="334"/>
      <c r="M74" s="334"/>
      <c r="N74" s="334"/>
      <c r="O74" s="99"/>
      <c r="P74" s="99"/>
      <c r="Q74" s="99"/>
      <c r="R74" s="99"/>
      <c r="S74" s="99"/>
      <c r="T74" s="99"/>
      <c r="U74" s="99"/>
      <c r="V74" s="99"/>
      <c r="W74" s="99"/>
      <c r="X74" s="99"/>
      <c r="Y74" s="99"/>
      <c r="Z74" s="99"/>
      <c r="AA74" s="99"/>
      <c r="AB74" s="99"/>
      <c r="AC74" s="99"/>
      <c r="AD74" s="99"/>
      <c r="AE74" s="99"/>
      <c r="AF74" s="99"/>
      <c r="AG74" s="99"/>
      <c r="AH74" s="99"/>
    </row>
    <row r="75" spans="3:34">
      <c r="C75" s="3" t="s">
        <v>86</v>
      </c>
      <c r="D75" s="3" t="s">
        <v>124</v>
      </c>
      <c r="E75" s="3" t="s">
        <v>125</v>
      </c>
      <c r="F75" s="3" t="s">
        <v>628</v>
      </c>
      <c r="G75" s="334"/>
      <c r="H75" s="334"/>
      <c r="I75" s="334"/>
      <c r="J75" s="334"/>
      <c r="K75" s="334"/>
      <c r="L75" s="334"/>
      <c r="M75" s="334"/>
      <c r="N75" s="334"/>
      <c r="O75" s="99"/>
      <c r="P75" s="99"/>
      <c r="Q75" s="99"/>
      <c r="R75" s="99"/>
      <c r="S75" s="99"/>
      <c r="T75" s="99"/>
      <c r="U75" s="99"/>
      <c r="V75" s="99"/>
      <c r="W75" s="99"/>
      <c r="X75" s="99"/>
      <c r="Y75" s="99"/>
      <c r="Z75" s="99"/>
      <c r="AA75" s="99"/>
      <c r="AB75" s="99"/>
      <c r="AC75" s="99"/>
      <c r="AD75" s="99"/>
      <c r="AE75" s="99"/>
      <c r="AF75" s="99"/>
      <c r="AG75" s="99"/>
      <c r="AH75" s="99"/>
    </row>
    <row r="76" spans="3:34">
      <c r="C76" s="3" t="s">
        <v>86</v>
      </c>
      <c r="D76" s="3" t="s">
        <v>126</v>
      </c>
      <c r="E76" s="3" t="s">
        <v>127</v>
      </c>
      <c r="F76" s="3" t="s">
        <v>628</v>
      </c>
      <c r="G76" s="334"/>
      <c r="H76" s="334"/>
      <c r="I76" s="334"/>
      <c r="J76" s="334"/>
      <c r="K76" s="334"/>
      <c r="L76" s="334"/>
      <c r="M76" s="334"/>
      <c r="N76" s="334"/>
      <c r="O76" s="99"/>
      <c r="P76" s="99"/>
      <c r="Q76" s="99"/>
      <c r="R76" s="99"/>
      <c r="S76" s="99"/>
      <c r="T76" s="99"/>
      <c r="U76" s="99"/>
      <c r="V76" s="99"/>
      <c r="W76" s="99"/>
      <c r="X76" s="99"/>
      <c r="Y76" s="99"/>
      <c r="Z76" s="99"/>
      <c r="AA76" s="99"/>
      <c r="AB76" s="99"/>
      <c r="AC76" s="99"/>
      <c r="AD76" s="99"/>
      <c r="AE76" s="99"/>
      <c r="AF76" s="99"/>
      <c r="AG76" s="99"/>
      <c r="AH76" s="99"/>
    </row>
    <row r="77" spans="3:34">
      <c r="C77" s="3" t="s">
        <v>86</v>
      </c>
      <c r="D77" s="3" t="s">
        <v>128</v>
      </c>
      <c r="E77" s="3" t="s">
        <v>129</v>
      </c>
      <c r="F77" s="3" t="s">
        <v>628</v>
      </c>
      <c r="G77" s="334"/>
      <c r="H77" s="334"/>
      <c r="I77" s="334"/>
      <c r="J77" s="334"/>
      <c r="K77" s="334"/>
      <c r="L77" s="334"/>
      <c r="M77" s="334"/>
      <c r="N77" s="334"/>
      <c r="O77" s="99"/>
      <c r="P77" s="99"/>
      <c r="Q77" s="99"/>
      <c r="R77" s="99"/>
      <c r="S77" s="99"/>
      <c r="T77" s="99"/>
      <c r="U77" s="99"/>
      <c r="V77" s="99"/>
      <c r="W77" s="99"/>
      <c r="X77" s="99"/>
      <c r="Y77" s="99"/>
      <c r="Z77" s="99"/>
      <c r="AA77" s="99"/>
      <c r="AB77" s="99"/>
      <c r="AC77" s="99"/>
      <c r="AD77" s="99"/>
      <c r="AE77" s="99"/>
      <c r="AF77" s="99"/>
      <c r="AG77" s="99"/>
      <c r="AH77" s="99"/>
    </row>
    <row r="78" spans="3:34">
      <c r="C78" s="3" t="s">
        <v>86</v>
      </c>
      <c r="D78" s="3" t="s">
        <v>130</v>
      </c>
      <c r="E78" s="3" t="s">
        <v>131</v>
      </c>
      <c r="F78" s="3" t="s">
        <v>628</v>
      </c>
      <c r="G78" s="334"/>
      <c r="H78" s="334"/>
      <c r="I78" s="334"/>
      <c r="J78" s="334"/>
      <c r="K78" s="334"/>
      <c r="L78" s="334"/>
      <c r="M78" s="334"/>
      <c r="N78" s="334"/>
      <c r="O78" s="99"/>
      <c r="P78" s="99"/>
      <c r="Q78" s="99"/>
      <c r="R78" s="99"/>
      <c r="S78" s="99"/>
      <c r="T78" s="99"/>
      <c r="U78" s="99"/>
      <c r="V78" s="99"/>
      <c r="W78" s="99"/>
      <c r="X78" s="99"/>
      <c r="Y78" s="99"/>
      <c r="Z78" s="99"/>
      <c r="AA78" s="99"/>
      <c r="AB78" s="99"/>
      <c r="AC78" s="99"/>
      <c r="AD78" s="99"/>
      <c r="AE78" s="99"/>
      <c r="AF78" s="99"/>
      <c r="AG78" s="99"/>
      <c r="AH78" s="99"/>
    </row>
    <row r="79" spans="3:34">
      <c r="C79" s="3" t="s">
        <v>86</v>
      </c>
      <c r="D79" s="3" t="s">
        <v>132</v>
      </c>
      <c r="E79" s="3" t="s">
        <v>133</v>
      </c>
      <c r="F79" s="3" t="s">
        <v>628</v>
      </c>
      <c r="G79" s="334"/>
      <c r="H79" s="334"/>
      <c r="I79" s="334"/>
      <c r="J79" s="334"/>
      <c r="K79" s="334"/>
      <c r="L79" s="334"/>
      <c r="M79" s="334"/>
      <c r="N79" s="334"/>
      <c r="O79" s="99"/>
      <c r="P79" s="99"/>
      <c r="Q79" s="99"/>
      <c r="R79" s="99"/>
      <c r="S79" s="99"/>
      <c r="T79" s="99"/>
      <c r="U79" s="99"/>
      <c r="V79" s="99"/>
      <c r="W79" s="99"/>
      <c r="X79" s="99"/>
      <c r="Y79" s="99"/>
      <c r="Z79" s="99"/>
      <c r="AA79" s="99"/>
      <c r="AB79" s="99"/>
      <c r="AC79" s="99"/>
      <c r="AD79" s="99"/>
      <c r="AE79" s="99"/>
      <c r="AF79" s="99"/>
      <c r="AG79" s="99"/>
      <c r="AH79" s="99"/>
    </row>
    <row r="80" spans="3:34">
      <c r="C80" s="3" t="s">
        <v>86</v>
      </c>
      <c r="D80" s="3" t="s">
        <v>134</v>
      </c>
      <c r="E80" s="3" t="s">
        <v>135</v>
      </c>
      <c r="F80" s="3" t="s">
        <v>628</v>
      </c>
      <c r="G80" s="334"/>
      <c r="H80" s="334"/>
      <c r="I80" s="334"/>
      <c r="J80" s="334"/>
      <c r="K80" s="334"/>
      <c r="L80" s="334"/>
      <c r="M80" s="334"/>
      <c r="N80" s="334"/>
      <c r="O80" s="99"/>
      <c r="P80" s="99"/>
      <c r="Q80" s="99"/>
      <c r="R80" s="99"/>
      <c r="S80" s="99"/>
      <c r="T80" s="99"/>
      <c r="U80" s="99"/>
      <c r="V80" s="99"/>
      <c r="W80" s="99"/>
      <c r="X80" s="99"/>
      <c r="Y80" s="99"/>
      <c r="Z80" s="99"/>
      <c r="AA80" s="99"/>
      <c r="AB80" s="99"/>
      <c r="AC80" s="99"/>
      <c r="AD80" s="99"/>
      <c r="AE80" s="99"/>
      <c r="AF80" s="99"/>
      <c r="AG80" s="99"/>
      <c r="AH80" s="99"/>
    </row>
    <row r="81" spans="3:34">
      <c r="C81" s="3" t="s">
        <v>86</v>
      </c>
      <c r="D81" s="3" t="s">
        <v>136</v>
      </c>
      <c r="E81" s="3" t="s">
        <v>137</v>
      </c>
      <c r="F81" s="3" t="s">
        <v>628</v>
      </c>
      <c r="G81" s="334"/>
      <c r="H81" s="334"/>
      <c r="I81" s="334"/>
      <c r="J81" s="334"/>
      <c r="K81" s="334"/>
      <c r="L81" s="334"/>
      <c r="M81" s="334"/>
      <c r="N81" s="334"/>
      <c r="O81" s="99"/>
      <c r="P81" s="99"/>
      <c r="Q81" s="99"/>
      <c r="R81" s="99"/>
      <c r="S81" s="99"/>
      <c r="T81" s="99"/>
      <c r="U81" s="99"/>
      <c r="V81" s="99"/>
      <c r="W81" s="99"/>
      <c r="X81" s="99"/>
      <c r="Y81" s="99"/>
      <c r="Z81" s="99"/>
      <c r="AA81" s="99"/>
      <c r="AB81" s="99"/>
      <c r="AC81" s="99"/>
      <c r="AD81" s="99"/>
      <c r="AE81" s="99"/>
      <c r="AF81" s="99"/>
      <c r="AG81" s="99"/>
      <c r="AH81" s="99"/>
    </row>
    <row r="82" spans="3:34">
      <c r="C82" s="3" t="s">
        <v>86</v>
      </c>
      <c r="D82" s="3" t="s">
        <v>138</v>
      </c>
      <c r="E82" s="3" t="s">
        <v>139</v>
      </c>
      <c r="F82" s="3" t="s">
        <v>628</v>
      </c>
      <c r="G82" s="334"/>
      <c r="H82" s="334"/>
      <c r="I82" s="334"/>
      <c r="J82" s="334"/>
      <c r="K82" s="334"/>
      <c r="L82" s="334"/>
      <c r="M82" s="334"/>
      <c r="N82" s="334"/>
      <c r="O82" s="99"/>
      <c r="P82" s="99"/>
      <c r="Q82" s="99"/>
      <c r="R82" s="99"/>
      <c r="S82" s="99"/>
      <c r="T82" s="99"/>
      <c r="U82" s="99"/>
      <c r="V82" s="99"/>
      <c r="W82" s="99"/>
      <c r="X82" s="99"/>
      <c r="Y82" s="99"/>
      <c r="Z82" s="99"/>
      <c r="AA82" s="99"/>
      <c r="AB82" s="99"/>
      <c r="AC82" s="99"/>
      <c r="AD82" s="99"/>
      <c r="AE82" s="99"/>
      <c r="AF82" s="99"/>
      <c r="AG82" s="99"/>
      <c r="AH82" s="99"/>
    </row>
    <row r="83" spans="3:34">
      <c r="C83" s="3" t="s">
        <v>86</v>
      </c>
      <c r="D83" s="3" t="s">
        <v>140</v>
      </c>
      <c r="E83" s="3" t="s">
        <v>141</v>
      </c>
      <c r="F83" s="3" t="s">
        <v>628</v>
      </c>
      <c r="G83" s="334"/>
      <c r="H83" s="334"/>
      <c r="I83" s="334"/>
      <c r="J83" s="334"/>
      <c r="K83" s="334"/>
      <c r="L83" s="334"/>
      <c r="M83" s="334"/>
      <c r="N83" s="334"/>
      <c r="O83" s="99"/>
      <c r="P83" s="99"/>
      <c r="Q83" s="99"/>
      <c r="R83" s="99"/>
      <c r="S83" s="99"/>
      <c r="T83" s="99"/>
      <c r="U83" s="99"/>
      <c r="V83" s="99"/>
      <c r="W83" s="99"/>
      <c r="X83" s="99"/>
      <c r="Y83" s="99"/>
      <c r="Z83" s="99"/>
      <c r="AA83" s="99"/>
      <c r="AB83" s="99"/>
      <c r="AC83" s="99"/>
      <c r="AD83" s="99"/>
      <c r="AE83" s="99"/>
      <c r="AF83" s="99"/>
      <c r="AG83" s="99"/>
      <c r="AH83" s="99"/>
    </row>
    <row r="84" spans="3:34">
      <c r="C84" s="3" t="s">
        <v>86</v>
      </c>
      <c r="D84" s="3" t="s">
        <v>142</v>
      </c>
      <c r="E84" s="3" t="s">
        <v>143</v>
      </c>
      <c r="F84" s="3" t="s">
        <v>628</v>
      </c>
      <c r="G84" s="334"/>
      <c r="H84" s="334"/>
      <c r="I84" s="334"/>
      <c r="J84" s="334"/>
      <c r="K84" s="334"/>
      <c r="L84" s="334"/>
      <c r="M84" s="334"/>
      <c r="N84" s="334"/>
      <c r="O84" s="99"/>
      <c r="P84" s="99"/>
      <c r="Q84" s="99"/>
      <c r="R84" s="99"/>
      <c r="S84" s="99"/>
      <c r="T84" s="99"/>
      <c r="U84" s="99"/>
      <c r="V84" s="99"/>
      <c r="W84" s="99"/>
      <c r="X84" s="99"/>
      <c r="Y84" s="99"/>
      <c r="Z84" s="99"/>
      <c r="AA84" s="99"/>
      <c r="AB84" s="99"/>
      <c r="AC84" s="99"/>
      <c r="AD84" s="99"/>
      <c r="AE84" s="99"/>
      <c r="AF84" s="99"/>
      <c r="AG84" s="99"/>
      <c r="AH84" s="99"/>
    </row>
    <row r="85" spans="3:34">
      <c r="C85" s="3" t="s">
        <v>86</v>
      </c>
      <c r="D85" s="3" t="s">
        <v>144</v>
      </c>
      <c r="E85" s="3" t="s">
        <v>145</v>
      </c>
      <c r="F85" s="3" t="s">
        <v>628</v>
      </c>
      <c r="G85" s="334"/>
      <c r="H85" s="334"/>
      <c r="I85" s="334"/>
      <c r="J85" s="334"/>
      <c r="K85" s="334"/>
      <c r="L85" s="334"/>
      <c r="M85" s="334"/>
      <c r="N85" s="334"/>
      <c r="O85" s="99"/>
      <c r="P85" s="99"/>
      <c r="Q85" s="99"/>
      <c r="R85" s="99"/>
      <c r="S85" s="99"/>
      <c r="T85" s="99"/>
      <c r="U85" s="99"/>
      <c r="V85" s="99"/>
      <c r="W85" s="99"/>
      <c r="X85" s="99"/>
      <c r="Y85" s="99"/>
      <c r="Z85" s="99"/>
      <c r="AA85" s="99"/>
      <c r="AB85" s="99"/>
      <c r="AC85" s="99"/>
      <c r="AD85" s="99"/>
      <c r="AE85" s="99"/>
      <c r="AF85" s="99"/>
      <c r="AG85" s="99"/>
      <c r="AH85" s="99"/>
    </row>
    <row r="86" spans="3:34">
      <c r="C86" s="3" t="s">
        <v>86</v>
      </c>
      <c r="D86" s="3" t="s">
        <v>146</v>
      </c>
      <c r="E86" s="3" t="s">
        <v>147</v>
      </c>
      <c r="F86" s="3" t="s">
        <v>628</v>
      </c>
      <c r="G86" s="334"/>
      <c r="H86" s="334"/>
      <c r="I86" s="334"/>
      <c r="J86" s="334"/>
      <c r="K86" s="334"/>
      <c r="L86" s="334"/>
      <c r="M86" s="334"/>
      <c r="N86" s="334"/>
      <c r="O86" s="99"/>
      <c r="P86" s="99"/>
      <c r="Q86" s="99"/>
      <c r="R86" s="99"/>
      <c r="S86" s="99"/>
      <c r="T86" s="99"/>
      <c r="U86" s="99"/>
      <c r="V86" s="99"/>
      <c r="W86" s="99"/>
      <c r="X86" s="99"/>
      <c r="Y86" s="99"/>
      <c r="Z86" s="99"/>
      <c r="AA86" s="99"/>
      <c r="AB86" s="99"/>
      <c r="AC86" s="99"/>
      <c r="AD86" s="99"/>
      <c r="AE86" s="99"/>
      <c r="AF86" s="99"/>
      <c r="AG86" s="99"/>
      <c r="AH86" s="99"/>
    </row>
    <row r="87" spans="3:34">
      <c r="C87" s="3" t="s">
        <v>86</v>
      </c>
      <c r="D87" s="3" t="s">
        <v>148</v>
      </c>
      <c r="E87" s="3" t="s">
        <v>149</v>
      </c>
      <c r="F87" s="3" t="s">
        <v>628</v>
      </c>
      <c r="G87" s="334"/>
      <c r="H87" s="334"/>
      <c r="I87" s="334"/>
      <c r="J87" s="334"/>
      <c r="K87" s="334"/>
      <c r="L87" s="334"/>
      <c r="M87" s="334"/>
      <c r="N87" s="334"/>
      <c r="O87" s="99"/>
      <c r="P87" s="99"/>
      <c r="Q87" s="99"/>
      <c r="R87" s="99"/>
      <c r="S87" s="99"/>
      <c r="T87" s="99"/>
      <c r="U87" s="99"/>
      <c r="V87" s="99"/>
      <c r="W87" s="99"/>
      <c r="X87" s="99"/>
      <c r="Y87" s="99"/>
      <c r="Z87" s="99"/>
      <c r="AA87" s="99"/>
      <c r="AB87" s="99"/>
      <c r="AC87" s="99"/>
      <c r="AD87" s="99"/>
      <c r="AE87" s="99"/>
      <c r="AF87" s="99"/>
      <c r="AG87" s="99"/>
      <c r="AH87" s="99"/>
    </row>
    <row r="88" spans="3:34">
      <c r="C88" s="3" t="s">
        <v>86</v>
      </c>
      <c r="D88" s="3" t="s">
        <v>150</v>
      </c>
      <c r="E88" s="3" t="s">
        <v>151</v>
      </c>
      <c r="F88" s="3" t="s">
        <v>628</v>
      </c>
      <c r="G88" s="334"/>
      <c r="H88" s="334"/>
      <c r="I88" s="334"/>
      <c r="J88" s="334"/>
      <c r="K88" s="334"/>
      <c r="L88" s="334"/>
      <c r="M88" s="334"/>
      <c r="N88" s="334"/>
      <c r="O88" s="99"/>
      <c r="P88" s="99"/>
      <c r="Q88" s="99"/>
      <c r="R88" s="99"/>
      <c r="S88" s="99"/>
      <c r="T88" s="99"/>
      <c r="U88" s="99"/>
      <c r="V88" s="99"/>
      <c r="W88" s="99"/>
      <c r="X88" s="99"/>
      <c r="Y88" s="99"/>
      <c r="Z88" s="99"/>
      <c r="AA88" s="99"/>
      <c r="AB88" s="99"/>
      <c r="AC88" s="99"/>
      <c r="AD88" s="99"/>
      <c r="AE88" s="99"/>
      <c r="AF88" s="99"/>
      <c r="AG88" s="99"/>
      <c r="AH88" s="99"/>
    </row>
    <row r="89" spans="3:34">
      <c r="C89" s="3" t="s">
        <v>86</v>
      </c>
      <c r="D89" s="3" t="s">
        <v>152</v>
      </c>
      <c r="E89" s="3" t="s">
        <v>153</v>
      </c>
      <c r="F89" s="3" t="s">
        <v>628</v>
      </c>
      <c r="G89" s="334"/>
      <c r="H89" s="334"/>
      <c r="I89" s="334"/>
      <c r="J89" s="334"/>
      <c r="K89" s="334"/>
      <c r="L89" s="334"/>
      <c r="M89" s="334"/>
      <c r="N89" s="334"/>
      <c r="O89" s="99"/>
      <c r="P89" s="99"/>
      <c r="Q89" s="99"/>
      <c r="R89" s="99"/>
      <c r="S89" s="99"/>
      <c r="T89" s="99"/>
      <c r="U89" s="99"/>
      <c r="V89" s="99"/>
      <c r="W89" s="99"/>
      <c r="X89" s="99"/>
      <c r="Y89" s="99"/>
      <c r="Z89" s="99"/>
      <c r="AA89" s="99"/>
      <c r="AB89" s="99"/>
      <c r="AC89" s="99"/>
      <c r="AD89" s="99"/>
      <c r="AE89" s="99"/>
      <c r="AF89" s="99"/>
      <c r="AG89" s="99"/>
      <c r="AH89" s="99"/>
    </row>
    <row r="90" spans="3:34">
      <c r="C90" s="3" t="s">
        <v>86</v>
      </c>
      <c r="D90" s="3" t="s">
        <v>154</v>
      </c>
      <c r="E90" s="3" t="s">
        <v>155</v>
      </c>
      <c r="F90" s="3" t="s">
        <v>628</v>
      </c>
      <c r="G90" s="334"/>
      <c r="H90" s="334"/>
      <c r="I90" s="334"/>
      <c r="J90" s="334"/>
      <c r="K90" s="334"/>
      <c r="L90" s="334"/>
      <c r="M90" s="334"/>
      <c r="N90" s="334"/>
      <c r="O90" s="99"/>
      <c r="P90" s="99"/>
      <c r="Q90" s="99"/>
      <c r="R90" s="99"/>
      <c r="S90" s="99"/>
      <c r="T90" s="99"/>
      <c r="U90" s="99"/>
      <c r="V90" s="99"/>
      <c r="W90" s="99"/>
      <c r="X90" s="99"/>
      <c r="Y90" s="99"/>
      <c r="Z90" s="99"/>
      <c r="AA90" s="99"/>
      <c r="AB90" s="99"/>
      <c r="AC90" s="99"/>
      <c r="AD90" s="99"/>
      <c r="AE90" s="99"/>
      <c r="AF90" s="99"/>
      <c r="AG90" s="99"/>
      <c r="AH90" s="99"/>
    </row>
    <row r="91" spans="3:34">
      <c r="C91" s="3" t="s">
        <v>86</v>
      </c>
      <c r="D91" s="3" t="s">
        <v>156</v>
      </c>
      <c r="E91" s="3" t="s">
        <v>157</v>
      </c>
      <c r="F91" s="3" t="s">
        <v>628</v>
      </c>
      <c r="G91" s="334"/>
      <c r="H91" s="334"/>
      <c r="I91" s="334"/>
      <c r="J91" s="334"/>
      <c r="K91" s="334"/>
      <c r="L91" s="334"/>
      <c r="M91" s="334"/>
      <c r="N91" s="334"/>
      <c r="O91" s="99"/>
      <c r="P91" s="99"/>
      <c r="Q91" s="99"/>
      <c r="R91" s="99"/>
      <c r="S91" s="99"/>
      <c r="T91" s="99"/>
      <c r="U91" s="99"/>
      <c r="V91" s="99"/>
      <c r="W91" s="99"/>
      <c r="X91" s="99"/>
      <c r="Y91" s="99"/>
      <c r="Z91" s="99"/>
      <c r="AA91" s="99"/>
      <c r="AB91" s="99"/>
      <c r="AC91" s="99"/>
      <c r="AD91" s="99"/>
      <c r="AE91" s="99"/>
      <c r="AF91" s="99"/>
      <c r="AG91" s="99"/>
      <c r="AH91" s="99"/>
    </row>
    <row r="92" spans="3:34">
      <c r="C92" s="3" t="s">
        <v>86</v>
      </c>
      <c r="D92" s="3" t="s">
        <v>158</v>
      </c>
      <c r="E92" s="3" t="s">
        <v>159</v>
      </c>
      <c r="F92" s="3" t="s">
        <v>628</v>
      </c>
      <c r="G92" s="334"/>
      <c r="H92" s="334"/>
      <c r="I92" s="334"/>
      <c r="J92" s="334"/>
      <c r="K92" s="334"/>
      <c r="L92" s="334"/>
      <c r="M92" s="334"/>
      <c r="N92" s="334"/>
      <c r="O92" s="99"/>
      <c r="P92" s="99"/>
      <c r="Q92" s="99"/>
      <c r="R92" s="99"/>
      <c r="S92" s="99"/>
      <c r="T92" s="99"/>
      <c r="U92" s="99"/>
      <c r="V92" s="99"/>
      <c r="W92" s="99"/>
      <c r="X92" s="99"/>
      <c r="Y92" s="99"/>
      <c r="Z92" s="99"/>
      <c r="AA92" s="99"/>
      <c r="AB92" s="99"/>
      <c r="AC92" s="99"/>
      <c r="AD92" s="99"/>
      <c r="AE92" s="99"/>
      <c r="AF92" s="99"/>
      <c r="AG92" s="99"/>
      <c r="AH92" s="99"/>
    </row>
    <row r="93" spans="3:34">
      <c r="C93" s="3" t="s">
        <v>86</v>
      </c>
      <c r="D93" s="3" t="s">
        <v>160</v>
      </c>
      <c r="E93" s="3" t="s">
        <v>161</v>
      </c>
      <c r="F93" s="3" t="s">
        <v>628</v>
      </c>
      <c r="G93" s="334"/>
      <c r="H93" s="334"/>
      <c r="I93" s="334"/>
      <c r="J93" s="334"/>
      <c r="K93" s="334"/>
      <c r="L93" s="334"/>
      <c r="M93" s="334"/>
      <c r="N93" s="334"/>
      <c r="O93" s="99"/>
      <c r="P93" s="99"/>
      <c r="Q93" s="99"/>
      <c r="R93" s="99"/>
      <c r="S93" s="99"/>
      <c r="T93" s="99"/>
      <c r="U93" s="99"/>
      <c r="V93" s="99"/>
      <c r="W93" s="99"/>
      <c r="X93" s="99"/>
      <c r="Y93" s="99"/>
      <c r="Z93" s="99"/>
      <c r="AA93" s="99"/>
      <c r="AB93" s="99"/>
      <c r="AC93" s="99"/>
      <c r="AD93" s="99"/>
      <c r="AE93" s="99"/>
      <c r="AF93" s="99"/>
      <c r="AG93" s="99"/>
      <c r="AH93" s="99"/>
    </row>
    <row r="94" spans="3:34">
      <c r="C94" s="3" t="s">
        <v>86</v>
      </c>
      <c r="D94" s="3" t="s">
        <v>162</v>
      </c>
      <c r="E94" s="3" t="s">
        <v>163</v>
      </c>
      <c r="F94" s="3" t="s">
        <v>628</v>
      </c>
      <c r="G94" s="334"/>
      <c r="H94" s="334"/>
      <c r="I94" s="334"/>
      <c r="J94" s="334"/>
      <c r="K94" s="334"/>
      <c r="L94" s="334"/>
      <c r="M94" s="334"/>
      <c r="N94" s="334"/>
      <c r="O94" s="99"/>
      <c r="P94" s="99"/>
      <c r="Q94" s="99"/>
      <c r="R94" s="99"/>
      <c r="S94" s="99"/>
      <c r="T94" s="99"/>
      <c r="U94" s="99"/>
      <c r="V94" s="99"/>
      <c r="W94" s="99"/>
      <c r="X94" s="99"/>
      <c r="Y94" s="99"/>
      <c r="Z94" s="99"/>
      <c r="AA94" s="99"/>
      <c r="AB94" s="99"/>
      <c r="AC94" s="99"/>
      <c r="AD94" s="99"/>
      <c r="AE94" s="99"/>
      <c r="AF94" s="99"/>
      <c r="AG94" s="99"/>
      <c r="AH94" s="99"/>
    </row>
    <row r="95" spans="3:34">
      <c r="C95" s="3" t="s">
        <v>86</v>
      </c>
      <c r="D95" s="3" t="s">
        <v>164</v>
      </c>
      <c r="E95" s="3" t="s">
        <v>165</v>
      </c>
      <c r="F95" s="3" t="s">
        <v>628</v>
      </c>
      <c r="G95" s="334"/>
      <c r="H95" s="334"/>
      <c r="I95" s="334"/>
      <c r="J95" s="334"/>
      <c r="K95" s="334"/>
      <c r="L95" s="334"/>
      <c r="M95" s="334"/>
      <c r="N95" s="334"/>
      <c r="O95" s="99"/>
      <c r="P95" s="99"/>
      <c r="Q95" s="99"/>
      <c r="R95" s="99"/>
      <c r="S95" s="99"/>
      <c r="T95" s="99"/>
      <c r="U95" s="99"/>
      <c r="V95" s="99"/>
      <c r="W95" s="99"/>
      <c r="X95" s="99"/>
      <c r="Y95" s="99"/>
      <c r="Z95" s="99"/>
      <c r="AA95" s="99"/>
      <c r="AB95" s="99"/>
      <c r="AC95" s="99"/>
      <c r="AD95" s="99"/>
      <c r="AE95" s="99"/>
      <c r="AF95" s="99"/>
      <c r="AG95" s="99"/>
      <c r="AH95" s="99"/>
    </row>
    <row r="96" spans="3:34">
      <c r="C96" s="3" t="s">
        <v>86</v>
      </c>
      <c r="D96" s="3" t="s">
        <v>166</v>
      </c>
      <c r="E96" s="3" t="s">
        <v>167</v>
      </c>
      <c r="F96" s="3" t="s">
        <v>628</v>
      </c>
      <c r="G96" s="334"/>
      <c r="H96" s="334"/>
      <c r="I96" s="334"/>
      <c r="J96" s="334"/>
      <c r="K96" s="334"/>
      <c r="L96" s="334"/>
      <c r="M96" s="334"/>
      <c r="N96" s="334"/>
      <c r="O96" s="99"/>
      <c r="P96" s="99"/>
      <c r="Q96" s="99"/>
      <c r="R96" s="99"/>
      <c r="S96" s="99"/>
      <c r="T96" s="99"/>
      <c r="U96" s="99"/>
      <c r="V96" s="99"/>
      <c r="W96" s="99"/>
      <c r="X96" s="99"/>
      <c r="Y96" s="99"/>
      <c r="Z96" s="99"/>
      <c r="AA96" s="99"/>
      <c r="AB96" s="99"/>
      <c r="AC96" s="99"/>
      <c r="AD96" s="99"/>
      <c r="AE96" s="99"/>
      <c r="AF96" s="99"/>
      <c r="AG96" s="99"/>
      <c r="AH96" s="99"/>
    </row>
    <row r="97" spans="3:34">
      <c r="C97" s="3" t="s">
        <v>86</v>
      </c>
      <c r="D97" s="3" t="s">
        <v>168</v>
      </c>
      <c r="E97" s="3" t="s">
        <v>169</v>
      </c>
      <c r="F97" s="3" t="s">
        <v>628</v>
      </c>
      <c r="G97" s="334"/>
      <c r="H97" s="334"/>
      <c r="I97" s="334"/>
      <c r="J97" s="334"/>
      <c r="K97" s="334"/>
      <c r="L97" s="334"/>
      <c r="M97" s="334"/>
      <c r="N97" s="334"/>
      <c r="O97" s="99"/>
      <c r="P97" s="99"/>
      <c r="Q97" s="99"/>
      <c r="R97" s="99"/>
      <c r="S97" s="99"/>
      <c r="T97" s="99"/>
      <c r="U97" s="99"/>
      <c r="V97" s="99"/>
      <c r="W97" s="99"/>
      <c r="X97" s="99"/>
      <c r="Y97" s="99"/>
      <c r="Z97" s="99"/>
      <c r="AA97" s="99"/>
      <c r="AB97" s="99"/>
      <c r="AC97" s="99"/>
      <c r="AD97" s="99"/>
      <c r="AE97" s="99"/>
      <c r="AF97" s="99"/>
      <c r="AG97" s="99"/>
      <c r="AH97" s="99"/>
    </row>
    <row r="98" spans="3:34">
      <c r="C98" s="3" t="s">
        <v>86</v>
      </c>
      <c r="D98" s="3" t="s">
        <v>170</v>
      </c>
      <c r="E98" s="3" t="s">
        <v>171</v>
      </c>
      <c r="F98" s="3" t="s">
        <v>628</v>
      </c>
      <c r="G98" s="334"/>
      <c r="H98" s="334"/>
      <c r="I98" s="334"/>
      <c r="J98" s="334"/>
      <c r="K98" s="334"/>
      <c r="L98" s="334"/>
      <c r="M98" s="334"/>
      <c r="N98" s="334"/>
      <c r="O98" s="99"/>
      <c r="P98" s="99"/>
      <c r="Q98" s="99"/>
      <c r="R98" s="99"/>
      <c r="S98" s="99"/>
      <c r="T98" s="99"/>
      <c r="U98" s="99"/>
      <c r="V98" s="99"/>
      <c r="W98" s="99"/>
      <c r="X98" s="99"/>
      <c r="Y98" s="99"/>
      <c r="Z98" s="99"/>
      <c r="AA98" s="99"/>
      <c r="AB98" s="99"/>
      <c r="AC98" s="99"/>
      <c r="AD98" s="99"/>
      <c r="AE98" s="99"/>
      <c r="AF98" s="99"/>
      <c r="AG98" s="99"/>
      <c r="AH98" s="99"/>
    </row>
    <row r="99" spans="3:34">
      <c r="C99" s="3" t="s">
        <v>86</v>
      </c>
      <c r="D99" s="3" t="s">
        <v>172</v>
      </c>
      <c r="E99" s="3" t="s">
        <v>173</v>
      </c>
      <c r="F99" s="3" t="s">
        <v>628</v>
      </c>
      <c r="G99" s="334"/>
      <c r="H99" s="334"/>
      <c r="I99" s="334"/>
      <c r="J99" s="334"/>
      <c r="K99" s="334"/>
      <c r="L99" s="334"/>
      <c r="M99" s="334"/>
      <c r="N99" s="334"/>
      <c r="O99" s="99"/>
      <c r="P99" s="99"/>
      <c r="Q99" s="99"/>
      <c r="R99" s="99"/>
      <c r="S99" s="99"/>
      <c r="T99" s="99"/>
      <c r="U99" s="99"/>
      <c r="V99" s="99"/>
      <c r="W99" s="99"/>
      <c r="X99" s="99"/>
      <c r="Y99" s="99"/>
      <c r="Z99" s="99"/>
      <c r="AA99" s="99"/>
      <c r="AB99" s="99"/>
      <c r="AC99" s="99"/>
      <c r="AD99" s="99"/>
      <c r="AE99" s="99"/>
      <c r="AF99" s="99"/>
      <c r="AG99" s="99"/>
      <c r="AH99" s="99"/>
    </row>
    <row r="100" spans="3:34">
      <c r="C100" s="3" t="s">
        <v>86</v>
      </c>
      <c r="D100" s="3" t="s">
        <v>174</v>
      </c>
      <c r="E100" s="3" t="s">
        <v>175</v>
      </c>
      <c r="F100" s="3" t="s">
        <v>628</v>
      </c>
      <c r="G100" s="334"/>
      <c r="H100" s="334"/>
      <c r="I100" s="334"/>
      <c r="J100" s="334"/>
      <c r="K100" s="334"/>
      <c r="L100" s="334"/>
      <c r="M100" s="334"/>
      <c r="N100" s="334"/>
      <c r="O100" s="99"/>
      <c r="P100" s="99"/>
      <c r="Q100" s="99"/>
      <c r="R100" s="99"/>
      <c r="S100" s="99"/>
      <c r="T100" s="99"/>
      <c r="U100" s="99"/>
      <c r="V100" s="99"/>
      <c r="W100" s="99"/>
      <c r="X100" s="99"/>
      <c r="Y100" s="99"/>
      <c r="Z100" s="99"/>
      <c r="AA100" s="99"/>
      <c r="AB100" s="99"/>
      <c r="AC100" s="99"/>
      <c r="AD100" s="99"/>
      <c r="AE100" s="99"/>
      <c r="AF100" s="99"/>
      <c r="AG100" s="99"/>
      <c r="AH100" s="99"/>
    </row>
    <row r="101" spans="3:34">
      <c r="C101" s="3" t="s">
        <v>86</v>
      </c>
      <c r="D101" s="3" t="s">
        <v>176</v>
      </c>
      <c r="E101" s="3" t="s">
        <v>177</v>
      </c>
      <c r="F101" s="3" t="s">
        <v>628</v>
      </c>
      <c r="G101" s="334"/>
      <c r="H101" s="334"/>
      <c r="I101" s="334"/>
      <c r="J101" s="334"/>
      <c r="K101" s="334"/>
      <c r="L101" s="334"/>
      <c r="M101" s="334"/>
      <c r="N101" s="334"/>
      <c r="O101" s="99"/>
      <c r="P101" s="99"/>
      <c r="Q101" s="99"/>
      <c r="R101" s="99"/>
      <c r="S101" s="99"/>
      <c r="T101" s="99"/>
      <c r="U101" s="99"/>
      <c r="V101" s="99"/>
      <c r="W101" s="99"/>
      <c r="X101" s="99"/>
      <c r="Y101" s="99"/>
      <c r="Z101" s="99"/>
      <c r="AA101" s="99"/>
      <c r="AB101" s="99"/>
      <c r="AC101" s="99"/>
      <c r="AD101" s="99"/>
      <c r="AE101" s="99"/>
      <c r="AF101" s="99"/>
      <c r="AG101" s="99"/>
      <c r="AH101" s="99"/>
    </row>
    <row r="102" spans="3:34">
      <c r="C102" s="3" t="s">
        <v>86</v>
      </c>
      <c r="D102" s="3" t="s">
        <v>178</v>
      </c>
      <c r="E102" s="3" t="s">
        <v>179</v>
      </c>
      <c r="F102" s="3" t="s">
        <v>628</v>
      </c>
      <c r="G102" s="334"/>
      <c r="H102" s="334"/>
      <c r="I102" s="334"/>
      <c r="J102" s="334"/>
      <c r="K102" s="334"/>
      <c r="L102" s="334"/>
      <c r="M102" s="334"/>
      <c r="N102" s="334"/>
      <c r="O102" s="99"/>
      <c r="P102" s="99"/>
      <c r="Q102" s="99"/>
      <c r="R102" s="99"/>
      <c r="S102" s="99"/>
      <c r="T102" s="99"/>
      <c r="U102" s="99"/>
      <c r="V102" s="99"/>
      <c r="W102" s="99"/>
      <c r="X102" s="99"/>
      <c r="Y102" s="99"/>
      <c r="Z102" s="99"/>
      <c r="AA102" s="99"/>
      <c r="AB102" s="99"/>
      <c r="AC102" s="99"/>
      <c r="AD102" s="99"/>
      <c r="AE102" s="99"/>
      <c r="AF102" s="99"/>
      <c r="AG102" s="99"/>
      <c r="AH102" s="99"/>
    </row>
    <row r="103" spans="3:34">
      <c r="C103" s="3" t="s">
        <v>86</v>
      </c>
      <c r="D103" s="3" t="s">
        <v>180</v>
      </c>
      <c r="E103" s="3" t="s">
        <v>181</v>
      </c>
      <c r="F103" s="3" t="s">
        <v>628</v>
      </c>
      <c r="G103" s="334"/>
      <c r="H103" s="334"/>
      <c r="I103" s="334"/>
      <c r="J103" s="334"/>
      <c r="K103" s="334"/>
      <c r="L103" s="334"/>
      <c r="M103" s="334"/>
      <c r="N103" s="334"/>
      <c r="O103" s="99"/>
      <c r="P103" s="99"/>
      <c r="Q103" s="99"/>
      <c r="R103" s="99"/>
      <c r="S103" s="99"/>
      <c r="T103" s="99"/>
      <c r="U103" s="99"/>
      <c r="V103" s="99"/>
      <c r="W103" s="99"/>
      <c r="X103" s="99"/>
      <c r="Y103" s="99"/>
      <c r="Z103" s="99"/>
      <c r="AA103" s="99"/>
      <c r="AB103" s="99"/>
      <c r="AC103" s="99"/>
      <c r="AD103" s="99"/>
      <c r="AE103" s="99"/>
      <c r="AF103" s="99"/>
      <c r="AG103" s="99"/>
      <c r="AH103" s="99"/>
    </row>
    <row r="104" spans="3:34">
      <c r="C104" s="3" t="s">
        <v>86</v>
      </c>
      <c r="D104" s="3" t="s">
        <v>182</v>
      </c>
      <c r="E104" s="3" t="s">
        <v>183</v>
      </c>
      <c r="F104" s="3" t="s">
        <v>628</v>
      </c>
      <c r="G104" s="334"/>
      <c r="H104" s="334"/>
      <c r="I104" s="334"/>
      <c r="J104" s="334"/>
      <c r="K104" s="334"/>
      <c r="L104" s="334"/>
      <c r="M104" s="334"/>
      <c r="N104" s="334"/>
      <c r="O104" s="99"/>
      <c r="P104" s="99"/>
      <c r="Q104" s="99"/>
      <c r="R104" s="99"/>
      <c r="S104" s="99"/>
      <c r="T104" s="99"/>
      <c r="U104" s="99"/>
      <c r="V104" s="99"/>
      <c r="W104" s="99"/>
      <c r="X104" s="99"/>
      <c r="Y104" s="99"/>
      <c r="Z104" s="99"/>
      <c r="AA104" s="99"/>
      <c r="AB104" s="99"/>
      <c r="AC104" s="99"/>
      <c r="AD104" s="99"/>
      <c r="AE104" s="99"/>
      <c r="AF104" s="99"/>
      <c r="AG104" s="99"/>
      <c r="AH104" s="99"/>
    </row>
    <row r="105" spans="3:34">
      <c r="C105" s="3" t="s">
        <v>86</v>
      </c>
      <c r="D105" s="3" t="s">
        <v>184</v>
      </c>
      <c r="E105" s="3" t="s">
        <v>185</v>
      </c>
      <c r="F105" s="3" t="s">
        <v>628</v>
      </c>
      <c r="G105" s="334"/>
      <c r="H105" s="334"/>
      <c r="I105" s="334"/>
      <c r="J105" s="334"/>
      <c r="K105" s="334"/>
      <c r="L105" s="334"/>
      <c r="M105" s="334"/>
      <c r="N105" s="334"/>
      <c r="O105" s="99"/>
      <c r="P105" s="99"/>
      <c r="Q105" s="99"/>
      <c r="R105" s="99"/>
      <c r="S105" s="99"/>
      <c r="T105" s="99"/>
      <c r="U105" s="99"/>
      <c r="V105" s="99"/>
      <c r="W105" s="99"/>
      <c r="X105" s="99"/>
      <c r="Y105" s="99"/>
      <c r="Z105" s="99"/>
      <c r="AA105" s="99"/>
      <c r="AB105" s="99"/>
      <c r="AC105" s="99"/>
      <c r="AD105" s="99"/>
      <c r="AE105" s="99"/>
      <c r="AF105" s="99"/>
      <c r="AG105" s="99"/>
      <c r="AH105" s="99"/>
    </row>
    <row r="106" spans="3:34">
      <c r="C106" s="3" t="s">
        <v>86</v>
      </c>
      <c r="D106" s="3" t="s">
        <v>186</v>
      </c>
      <c r="E106" s="3" t="s">
        <v>187</v>
      </c>
      <c r="F106" s="3" t="s">
        <v>628</v>
      </c>
      <c r="G106" s="334"/>
      <c r="H106" s="334"/>
      <c r="I106" s="334"/>
      <c r="J106" s="334"/>
      <c r="K106" s="334"/>
      <c r="L106" s="334"/>
      <c r="M106" s="334"/>
      <c r="N106" s="334"/>
      <c r="O106" s="99"/>
      <c r="P106" s="99"/>
      <c r="Q106" s="99"/>
      <c r="R106" s="99"/>
      <c r="S106" s="99"/>
      <c r="T106" s="99"/>
      <c r="U106" s="99"/>
      <c r="V106" s="99"/>
      <c r="W106" s="99"/>
      <c r="X106" s="99"/>
      <c r="Y106" s="99"/>
      <c r="Z106" s="99"/>
      <c r="AA106" s="99"/>
      <c r="AB106" s="99"/>
      <c r="AC106" s="99"/>
      <c r="AD106" s="99"/>
      <c r="AE106" s="99"/>
      <c r="AF106" s="99"/>
      <c r="AG106" s="99"/>
      <c r="AH106" s="99"/>
    </row>
    <row r="107" spans="3:34">
      <c r="C107" s="3" t="s">
        <v>86</v>
      </c>
      <c r="D107" s="3" t="s">
        <v>188</v>
      </c>
      <c r="E107" s="3" t="s">
        <v>189</v>
      </c>
      <c r="F107" s="3" t="s">
        <v>628</v>
      </c>
      <c r="G107" s="334"/>
      <c r="H107" s="334"/>
      <c r="I107" s="334"/>
      <c r="J107" s="334"/>
      <c r="K107" s="334"/>
      <c r="L107" s="334"/>
      <c r="M107" s="334"/>
      <c r="N107" s="334"/>
      <c r="O107" s="99"/>
      <c r="P107" s="99"/>
      <c r="Q107" s="99"/>
      <c r="R107" s="99"/>
      <c r="S107" s="99"/>
      <c r="T107" s="99"/>
      <c r="U107" s="99"/>
      <c r="V107" s="99"/>
      <c r="W107" s="99"/>
      <c r="X107" s="99"/>
      <c r="Y107" s="99"/>
      <c r="Z107" s="99"/>
      <c r="AA107" s="99"/>
      <c r="AB107" s="99"/>
      <c r="AC107" s="99"/>
      <c r="AD107" s="99"/>
      <c r="AE107" s="99"/>
      <c r="AF107" s="99"/>
      <c r="AG107" s="99"/>
      <c r="AH107" s="99"/>
    </row>
    <row r="108" spans="3:34">
      <c r="C108" s="3" t="s">
        <v>86</v>
      </c>
      <c r="D108" s="3" t="s">
        <v>190</v>
      </c>
      <c r="E108" s="3" t="s">
        <v>191</v>
      </c>
      <c r="F108" s="3" t="s">
        <v>628</v>
      </c>
      <c r="G108" s="334"/>
      <c r="H108" s="334"/>
      <c r="I108" s="334"/>
      <c r="J108" s="334"/>
      <c r="K108" s="334"/>
      <c r="L108" s="334"/>
      <c r="M108" s="334"/>
      <c r="N108" s="334"/>
      <c r="O108" s="99"/>
      <c r="P108" s="99"/>
      <c r="Q108" s="99"/>
      <c r="R108" s="99"/>
      <c r="S108" s="99"/>
      <c r="T108" s="99"/>
      <c r="U108" s="99"/>
      <c r="V108" s="99"/>
      <c r="W108" s="99"/>
      <c r="X108" s="99"/>
      <c r="Y108" s="99"/>
      <c r="Z108" s="99"/>
      <c r="AA108" s="99"/>
      <c r="AB108" s="99"/>
      <c r="AC108" s="99"/>
      <c r="AD108" s="99"/>
      <c r="AE108" s="99"/>
      <c r="AF108" s="99"/>
      <c r="AG108" s="99"/>
      <c r="AH108" s="99"/>
    </row>
    <row r="109" spans="3:34">
      <c r="C109" s="3" t="s">
        <v>86</v>
      </c>
      <c r="D109" s="3" t="s">
        <v>192</v>
      </c>
      <c r="E109" s="3" t="s">
        <v>193</v>
      </c>
      <c r="F109" s="3" t="s">
        <v>628</v>
      </c>
      <c r="G109" s="334"/>
      <c r="H109" s="334"/>
      <c r="I109" s="334"/>
      <c r="J109" s="334"/>
      <c r="K109" s="334"/>
      <c r="L109" s="334"/>
      <c r="M109" s="334"/>
      <c r="N109" s="334"/>
      <c r="O109" s="99"/>
      <c r="P109" s="99"/>
      <c r="Q109" s="99"/>
      <c r="R109" s="99"/>
      <c r="S109" s="99"/>
      <c r="T109" s="99"/>
      <c r="U109" s="99"/>
      <c r="V109" s="99"/>
      <c r="W109" s="99"/>
      <c r="X109" s="99"/>
      <c r="Y109" s="99"/>
      <c r="Z109" s="99"/>
      <c r="AA109" s="99"/>
      <c r="AB109" s="99"/>
      <c r="AC109" s="99"/>
      <c r="AD109" s="99"/>
      <c r="AE109" s="99"/>
      <c r="AF109" s="99"/>
      <c r="AG109" s="99"/>
      <c r="AH109" s="99"/>
    </row>
    <row r="110" spans="3:34">
      <c r="C110" s="3" t="s">
        <v>86</v>
      </c>
      <c r="D110" s="3" t="s">
        <v>194</v>
      </c>
      <c r="E110" s="3" t="s">
        <v>195</v>
      </c>
      <c r="F110" s="3" t="s">
        <v>628</v>
      </c>
      <c r="G110" s="334"/>
      <c r="H110" s="334"/>
      <c r="I110" s="334"/>
      <c r="J110" s="334"/>
      <c r="K110" s="334"/>
      <c r="L110" s="334"/>
      <c r="M110" s="334"/>
      <c r="N110" s="334"/>
      <c r="O110" s="99"/>
      <c r="P110" s="99"/>
      <c r="Q110" s="99"/>
      <c r="R110" s="99"/>
      <c r="S110" s="99"/>
      <c r="T110" s="99"/>
      <c r="U110" s="99"/>
      <c r="V110" s="99"/>
      <c r="W110" s="99"/>
      <c r="X110" s="99"/>
      <c r="Y110" s="99"/>
      <c r="Z110" s="99"/>
      <c r="AA110" s="99"/>
      <c r="AB110" s="99"/>
      <c r="AC110" s="99"/>
      <c r="AD110" s="99"/>
      <c r="AE110" s="99"/>
      <c r="AF110" s="99"/>
      <c r="AG110" s="99"/>
      <c r="AH110" s="99"/>
    </row>
    <row r="111" spans="3:34">
      <c r="C111" s="3" t="s">
        <v>86</v>
      </c>
      <c r="D111" s="3" t="s">
        <v>196</v>
      </c>
      <c r="E111" s="3" t="s">
        <v>197</v>
      </c>
      <c r="F111" s="3" t="s">
        <v>628</v>
      </c>
      <c r="G111" s="334"/>
      <c r="H111" s="334"/>
      <c r="I111" s="334"/>
      <c r="J111" s="334"/>
      <c r="K111" s="334"/>
      <c r="L111" s="334"/>
      <c r="M111" s="334"/>
      <c r="N111" s="334"/>
      <c r="O111" s="99"/>
      <c r="P111" s="99"/>
      <c r="Q111" s="99"/>
      <c r="R111" s="99"/>
      <c r="S111" s="99"/>
      <c r="T111" s="99"/>
      <c r="U111" s="99"/>
      <c r="V111" s="99"/>
      <c r="W111" s="99"/>
      <c r="X111" s="99"/>
      <c r="Y111" s="99"/>
      <c r="Z111" s="99"/>
      <c r="AA111" s="99"/>
      <c r="AB111" s="99"/>
      <c r="AC111" s="99"/>
      <c r="AD111" s="99"/>
      <c r="AE111" s="99"/>
      <c r="AF111" s="99"/>
      <c r="AG111" s="99"/>
      <c r="AH111" s="99"/>
    </row>
    <row r="112" spans="3:34">
      <c r="C112" s="3" t="s">
        <v>86</v>
      </c>
      <c r="D112" s="3" t="s">
        <v>198</v>
      </c>
      <c r="E112" s="3" t="s">
        <v>199</v>
      </c>
      <c r="F112" s="3" t="s">
        <v>628</v>
      </c>
      <c r="G112" s="334"/>
      <c r="H112" s="334"/>
      <c r="I112" s="334"/>
      <c r="J112" s="334"/>
      <c r="K112" s="334"/>
      <c r="L112" s="334"/>
      <c r="M112" s="334"/>
      <c r="N112" s="334"/>
      <c r="O112" s="99"/>
      <c r="P112" s="99"/>
      <c r="Q112" s="99"/>
      <c r="R112" s="99"/>
      <c r="S112" s="99"/>
      <c r="T112" s="99"/>
      <c r="U112" s="99"/>
      <c r="V112" s="99"/>
      <c r="W112" s="99"/>
      <c r="X112" s="99"/>
      <c r="Y112" s="99"/>
      <c r="Z112" s="99"/>
      <c r="AA112" s="99"/>
      <c r="AB112" s="99"/>
      <c r="AC112" s="99"/>
      <c r="AD112" s="99"/>
      <c r="AE112" s="99"/>
      <c r="AF112" s="99"/>
      <c r="AG112" s="99"/>
      <c r="AH112" s="99"/>
    </row>
    <row r="113" spans="3:34">
      <c r="C113" s="3" t="s">
        <v>86</v>
      </c>
      <c r="D113" s="3" t="s">
        <v>200</v>
      </c>
      <c r="E113" s="3" t="s">
        <v>201</v>
      </c>
      <c r="F113" s="3" t="s">
        <v>628</v>
      </c>
      <c r="G113" s="334"/>
      <c r="H113" s="334"/>
      <c r="I113" s="334"/>
      <c r="J113" s="334"/>
      <c r="K113" s="334"/>
      <c r="L113" s="334"/>
      <c r="M113" s="334"/>
      <c r="N113" s="334"/>
      <c r="O113" s="99"/>
      <c r="P113" s="99"/>
      <c r="Q113" s="99"/>
      <c r="R113" s="99"/>
      <c r="S113" s="99"/>
      <c r="T113" s="99"/>
      <c r="U113" s="99"/>
      <c r="V113" s="99"/>
      <c r="W113" s="99"/>
      <c r="X113" s="99"/>
      <c r="Y113" s="99"/>
      <c r="Z113" s="99"/>
      <c r="AA113" s="99"/>
      <c r="AB113" s="99"/>
      <c r="AC113" s="99"/>
      <c r="AD113" s="99"/>
      <c r="AE113" s="99"/>
      <c r="AF113" s="99"/>
      <c r="AG113" s="99"/>
      <c r="AH113" s="99"/>
    </row>
    <row r="114" spans="3:34">
      <c r="C114" s="3" t="s">
        <v>86</v>
      </c>
      <c r="D114" s="3" t="s">
        <v>202</v>
      </c>
      <c r="E114" s="3" t="s">
        <v>203</v>
      </c>
      <c r="F114" s="3" t="s">
        <v>628</v>
      </c>
      <c r="G114" s="334"/>
      <c r="H114" s="334"/>
      <c r="I114" s="334"/>
      <c r="J114" s="334"/>
      <c r="K114" s="334"/>
      <c r="L114" s="334"/>
      <c r="M114" s="334"/>
      <c r="N114" s="334"/>
      <c r="O114" s="99"/>
      <c r="P114" s="99"/>
      <c r="Q114" s="99"/>
      <c r="R114" s="99"/>
      <c r="S114" s="99"/>
      <c r="T114" s="99"/>
      <c r="U114" s="99"/>
      <c r="V114" s="99"/>
      <c r="W114" s="99"/>
      <c r="X114" s="99"/>
      <c r="Y114" s="99"/>
      <c r="Z114" s="99"/>
      <c r="AA114" s="99"/>
      <c r="AB114" s="99"/>
      <c r="AC114" s="99"/>
      <c r="AD114" s="99"/>
      <c r="AE114" s="99"/>
      <c r="AF114" s="99"/>
      <c r="AG114" s="99"/>
      <c r="AH114" s="99"/>
    </row>
    <row r="115" spans="3:34">
      <c r="C115" s="3" t="s">
        <v>86</v>
      </c>
      <c r="D115" s="3" t="s">
        <v>204</v>
      </c>
      <c r="E115" s="3" t="s">
        <v>205</v>
      </c>
      <c r="F115" s="3" t="s">
        <v>628</v>
      </c>
      <c r="G115" s="334"/>
      <c r="H115" s="334"/>
      <c r="I115" s="334"/>
      <c r="J115" s="334"/>
      <c r="K115" s="334"/>
      <c r="L115" s="334"/>
      <c r="M115" s="334"/>
      <c r="N115" s="334"/>
      <c r="O115" s="99"/>
      <c r="P115" s="99"/>
      <c r="Q115" s="99"/>
      <c r="R115" s="99"/>
      <c r="S115" s="99"/>
      <c r="T115" s="99"/>
      <c r="U115" s="99"/>
      <c r="V115" s="99"/>
      <c r="W115" s="99"/>
      <c r="X115" s="99"/>
      <c r="Y115" s="99"/>
      <c r="Z115" s="99"/>
      <c r="AA115" s="99"/>
      <c r="AB115" s="99"/>
      <c r="AC115" s="99"/>
      <c r="AD115" s="99"/>
      <c r="AE115" s="99"/>
      <c r="AF115" s="99"/>
      <c r="AG115" s="99"/>
      <c r="AH115" s="99"/>
    </row>
    <row r="116" spans="3:34">
      <c r="C116" s="3" t="s">
        <v>86</v>
      </c>
      <c r="D116" s="3" t="s">
        <v>206</v>
      </c>
      <c r="E116" s="3" t="s">
        <v>207</v>
      </c>
      <c r="F116" s="3" t="s">
        <v>628</v>
      </c>
      <c r="G116" s="334"/>
      <c r="H116" s="334"/>
      <c r="I116" s="334"/>
      <c r="J116" s="334"/>
      <c r="K116" s="334"/>
      <c r="L116" s="334"/>
      <c r="M116" s="334"/>
      <c r="N116" s="334"/>
      <c r="O116" s="99"/>
      <c r="P116" s="99"/>
      <c r="Q116" s="99"/>
      <c r="R116" s="99"/>
      <c r="S116" s="99"/>
      <c r="T116" s="99"/>
      <c r="U116" s="99"/>
      <c r="V116" s="99"/>
      <c r="W116" s="99"/>
      <c r="X116" s="99"/>
      <c r="Y116" s="99"/>
      <c r="Z116" s="99"/>
      <c r="AA116" s="99"/>
      <c r="AB116" s="99"/>
      <c r="AC116" s="99"/>
      <c r="AD116" s="99"/>
      <c r="AE116" s="99"/>
      <c r="AF116" s="99"/>
      <c r="AG116" s="99"/>
      <c r="AH116" s="99"/>
    </row>
    <row r="117" spans="3:34">
      <c r="C117" s="3" t="s">
        <v>86</v>
      </c>
      <c r="D117" s="3" t="s">
        <v>208</v>
      </c>
      <c r="E117" s="3" t="s">
        <v>209</v>
      </c>
      <c r="F117" s="3" t="s">
        <v>628</v>
      </c>
      <c r="G117" s="334"/>
      <c r="H117" s="334"/>
      <c r="I117" s="334"/>
      <c r="J117" s="334"/>
      <c r="K117" s="334"/>
      <c r="L117" s="334"/>
      <c r="M117" s="334"/>
      <c r="N117" s="334"/>
      <c r="O117" s="99"/>
      <c r="P117" s="99"/>
      <c r="Q117" s="99"/>
      <c r="R117" s="99"/>
      <c r="S117" s="99"/>
      <c r="T117" s="99"/>
      <c r="U117" s="99"/>
      <c r="V117" s="99"/>
      <c r="W117" s="99"/>
      <c r="X117" s="99"/>
      <c r="Y117" s="99"/>
      <c r="Z117" s="99"/>
      <c r="AA117" s="99"/>
      <c r="AB117" s="99"/>
      <c r="AC117" s="99"/>
      <c r="AD117" s="99"/>
      <c r="AE117" s="99"/>
      <c r="AF117" s="99"/>
      <c r="AG117" s="99"/>
      <c r="AH117" s="99"/>
    </row>
    <row r="118" spans="3:34">
      <c r="C118" s="3" t="s">
        <v>86</v>
      </c>
      <c r="D118" s="3" t="s">
        <v>210</v>
      </c>
      <c r="E118" s="3" t="s">
        <v>211</v>
      </c>
      <c r="F118" s="3" t="s">
        <v>628</v>
      </c>
      <c r="G118" s="334"/>
      <c r="H118" s="334"/>
      <c r="I118" s="334"/>
      <c r="J118" s="334"/>
      <c r="K118" s="334"/>
      <c r="L118" s="334"/>
      <c r="M118" s="334"/>
      <c r="N118" s="334"/>
      <c r="O118" s="99"/>
      <c r="P118" s="99"/>
      <c r="Q118" s="99"/>
      <c r="R118" s="99"/>
      <c r="S118" s="99"/>
      <c r="T118" s="99"/>
      <c r="U118" s="99"/>
      <c r="V118" s="99"/>
      <c r="W118" s="99"/>
      <c r="X118" s="99"/>
      <c r="Y118" s="99"/>
      <c r="Z118" s="99"/>
      <c r="AA118" s="99"/>
      <c r="AB118" s="99"/>
      <c r="AC118" s="99"/>
      <c r="AD118" s="99"/>
      <c r="AE118" s="99"/>
      <c r="AF118" s="99"/>
      <c r="AG118" s="99"/>
      <c r="AH118" s="99"/>
    </row>
    <row r="119" spans="3:34">
      <c r="C119" s="3" t="s">
        <v>86</v>
      </c>
      <c r="D119" s="3" t="s">
        <v>212</v>
      </c>
      <c r="E119" s="3" t="s">
        <v>213</v>
      </c>
      <c r="F119" s="3" t="s">
        <v>628</v>
      </c>
      <c r="G119" s="334"/>
      <c r="H119" s="334"/>
      <c r="I119" s="334"/>
      <c r="J119" s="334"/>
      <c r="K119" s="334"/>
      <c r="L119" s="334"/>
      <c r="M119" s="334"/>
      <c r="N119" s="334"/>
      <c r="O119" s="99"/>
      <c r="P119" s="99"/>
      <c r="Q119" s="99"/>
      <c r="R119" s="99"/>
      <c r="S119" s="99"/>
      <c r="T119" s="99"/>
      <c r="U119" s="99"/>
      <c r="V119" s="99"/>
      <c r="W119" s="99"/>
      <c r="X119" s="99"/>
      <c r="Y119" s="99"/>
      <c r="Z119" s="99"/>
      <c r="AA119" s="99"/>
      <c r="AB119" s="99"/>
      <c r="AC119" s="99"/>
      <c r="AD119" s="99"/>
      <c r="AE119" s="99"/>
      <c r="AF119" s="99"/>
      <c r="AG119" s="99"/>
      <c r="AH119" s="99"/>
    </row>
    <row r="120" spans="3:34">
      <c r="C120" s="3" t="s">
        <v>86</v>
      </c>
      <c r="D120" s="3" t="s">
        <v>214</v>
      </c>
      <c r="E120" s="3" t="s">
        <v>215</v>
      </c>
      <c r="F120" s="3" t="s">
        <v>628</v>
      </c>
      <c r="G120" s="334"/>
      <c r="H120" s="334"/>
      <c r="I120" s="334"/>
      <c r="J120" s="334"/>
      <c r="K120" s="334"/>
      <c r="L120" s="334"/>
      <c r="M120" s="334"/>
      <c r="N120" s="334"/>
      <c r="O120" s="99"/>
      <c r="P120" s="99"/>
      <c r="Q120" s="99"/>
      <c r="R120" s="99"/>
      <c r="S120" s="99"/>
      <c r="T120" s="99"/>
      <c r="U120" s="99"/>
      <c r="V120" s="99"/>
      <c r="W120" s="99"/>
      <c r="X120" s="99"/>
      <c r="Y120" s="99"/>
      <c r="Z120" s="99"/>
      <c r="AA120" s="99"/>
      <c r="AB120" s="99"/>
      <c r="AC120" s="99"/>
      <c r="AD120" s="99"/>
      <c r="AE120" s="99"/>
      <c r="AF120" s="99"/>
      <c r="AG120" s="99"/>
      <c r="AH120" s="99"/>
    </row>
    <row r="121" spans="3:34">
      <c r="C121" s="3" t="s">
        <v>86</v>
      </c>
      <c r="D121" s="3" t="s">
        <v>216</v>
      </c>
      <c r="E121" s="3" t="s">
        <v>217</v>
      </c>
      <c r="F121" s="3" t="s">
        <v>628</v>
      </c>
      <c r="G121" s="334"/>
      <c r="H121" s="334"/>
      <c r="I121" s="334"/>
      <c r="J121" s="334"/>
      <c r="K121" s="334"/>
      <c r="L121" s="334"/>
      <c r="M121" s="334"/>
      <c r="N121" s="334"/>
      <c r="O121" s="99"/>
      <c r="P121" s="99"/>
      <c r="Q121" s="99"/>
      <c r="R121" s="99"/>
      <c r="S121" s="99"/>
      <c r="T121" s="99"/>
      <c r="U121" s="99"/>
      <c r="V121" s="99"/>
      <c r="W121" s="99"/>
      <c r="X121" s="99"/>
      <c r="Y121" s="99"/>
      <c r="Z121" s="99"/>
      <c r="AA121" s="99"/>
      <c r="AB121" s="99"/>
      <c r="AC121" s="99"/>
      <c r="AD121" s="99"/>
      <c r="AE121" s="99"/>
      <c r="AF121" s="99"/>
      <c r="AG121" s="99"/>
      <c r="AH121" s="99"/>
    </row>
    <row r="122" spans="3:34">
      <c r="C122" s="3" t="s">
        <v>86</v>
      </c>
      <c r="D122" s="3" t="s">
        <v>218</v>
      </c>
      <c r="E122" s="3" t="s">
        <v>219</v>
      </c>
      <c r="F122" s="3" t="s">
        <v>628</v>
      </c>
      <c r="G122" s="334"/>
      <c r="H122" s="334"/>
      <c r="I122" s="334"/>
      <c r="J122" s="334"/>
      <c r="K122" s="334"/>
      <c r="L122" s="334"/>
      <c r="M122" s="334"/>
      <c r="N122" s="334"/>
      <c r="O122" s="99"/>
      <c r="P122" s="99"/>
      <c r="Q122" s="99"/>
      <c r="R122" s="99"/>
      <c r="S122" s="99"/>
      <c r="T122" s="99"/>
      <c r="U122" s="99"/>
      <c r="V122" s="99"/>
      <c r="W122" s="99"/>
      <c r="X122" s="99"/>
      <c r="Y122" s="99"/>
      <c r="Z122" s="99"/>
      <c r="AA122" s="99"/>
      <c r="AB122" s="99"/>
      <c r="AC122" s="99"/>
      <c r="AD122" s="99"/>
      <c r="AE122" s="99"/>
      <c r="AF122" s="99"/>
      <c r="AG122" s="99"/>
      <c r="AH122" s="99"/>
    </row>
    <row r="123" spans="3:34">
      <c r="C123" s="3" t="s">
        <v>86</v>
      </c>
      <c r="D123" s="3" t="s">
        <v>220</v>
      </c>
      <c r="E123" s="3" t="s">
        <v>221</v>
      </c>
      <c r="F123" s="3" t="s">
        <v>628</v>
      </c>
      <c r="G123" s="334"/>
      <c r="H123" s="334"/>
      <c r="I123" s="334"/>
      <c r="J123" s="334"/>
      <c r="K123" s="334"/>
      <c r="L123" s="334"/>
      <c r="M123" s="334"/>
      <c r="N123" s="334"/>
      <c r="O123" s="99"/>
      <c r="P123" s="99"/>
      <c r="Q123" s="99"/>
      <c r="R123" s="99"/>
      <c r="S123" s="99"/>
      <c r="T123" s="99"/>
      <c r="U123" s="99"/>
      <c r="V123" s="99"/>
      <c r="W123" s="99"/>
      <c r="X123" s="99"/>
      <c r="Y123" s="99"/>
      <c r="Z123" s="99"/>
      <c r="AA123" s="99"/>
      <c r="AB123" s="99"/>
      <c r="AC123" s="99"/>
      <c r="AD123" s="99"/>
      <c r="AE123" s="99"/>
      <c r="AF123" s="99"/>
      <c r="AG123" s="99"/>
      <c r="AH123" s="99"/>
    </row>
    <row r="124" spans="3:34">
      <c r="C124" s="3" t="s">
        <v>86</v>
      </c>
      <c r="D124" s="3" t="s">
        <v>222</v>
      </c>
      <c r="E124" s="3" t="s">
        <v>223</v>
      </c>
      <c r="F124" s="3" t="s">
        <v>628</v>
      </c>
      <c r="G124" s="334"/>
      <c r="H124" s="334"/>
      <c r="I124" s="334"/>
      <c r="J124" s="334"/>
      <c r="K124" s="334"/>
      <c r="L124" s="334"/>
      <c r="M124" s="334"/>
      <c r="N124" s="334"/>
      <c r="O124" s="99"/>
      <c r="P124" s="99"/>
      <c r="Q124" s="99"/>
      <c r="R124" s="99"/>
      <c r="S124" s="99"/>
      <c r="T124" s="99"/>
      <c r="U124" s="99"/>
      <c r="V124" s="99"/>
      <c r="W124" s="99"/>
      <c r="X124" s="99"/>
      <c r="Y124" s="99"/>
      <c r="Z124" s="99"/>
      <c r="AA124" s="99"/>
      <c r="AB124" s="99"/>
      <c r="AC124" s="99"/>
      <c r="AD124" s="99"/>
      <c r="AE124" s="99"/>
      <c r="AF124" s="99"/>
      <c r="AG124" s="99"/>
      <c r="AH124" s="99"/>
    </row>
    <row r="125" spans="3:34">
      <c r="C125" s="3" t="s">
        <v>86</v>
      </c>
      <c r="D125" s="3" t="s">
        <v>224</v>
      </c>
      <c r="E125" s="3" t="s">
        <v>225</v>
      </c>
      <c r="F125" s="3" t="s">
        <v>628</v>
      </c>
      <c r="G125" s="334"/>
      <c r="H125" s="334"/>
      <c r="I125" s="334"/>
      <c r="J125" s="334"/>
      <c r="K125" s="334"/>
      <c r="L125" s="334"/>
      <c r="M125" s="334"/>
      <c r="N125" s="334"/>
      <c r="O125" s="99"/>
      <c r="P125" s="99"/>
      <c r="Q125" s="99"/>
      <c r="R125" s="99"/>
      <c r="S125" s="99"/>
      <c r="T125" s="99"/>
      <c r="U125" s="99"/>
      <c r="V125" s="99"/>
      <c r="W125" s="99"/>
      <c r="X125" s="99"/>
      <c r="Y125" s="99"/>
      <c r="Z125" s="99"/>
      <c r="AA125" s="99"/>
      <c r="AB125" s="99"/>
      <c r="AC125" s="99"/>
      <c r="AD125" s="99"/>
      <c r="AE125" s="99"/>
      <c r="AF125" s="99"/>
      <c r="AG125" s="99"/>
      <c r="AH125" s="99"/>
    </row>
    <row r="126" spans="3:34">
      <c r="C126" s="3" t="s">
        <v>88</v>
      </c>
      <c r="D126" s="3" t="s">
        <v>226</v>
      </c>
      <c r="E126" s="3" t="s">
        <v>227</v>
      </c>
      <c r="F126" s="3" t="s">
        <v>628</v>
      </c>
      <c r="G126" s="334"/>
      <c r="H126" s="334"/>
      <c r="I126" s="334"/>
      <c r="J126" s="334"/>
      <c r="K126" s="334"/>
      <c r="L126" s="334"/>
      <c r="M126" s="334"/>
      <c r="N126" s="334"/>
      <c r="O126" s="99"/>
      <c r="P126" s="99"/>
      <c r="Q126" s="99"/>
      <c r="R126" s="99"/>
      <c r="S126" s="99"/>
      <c r="T126" s="99"/>
      <c r="U126" s="99"/>
      <c r="V126" s="99"/>
      <c r="W126" s="99"/>
      <c r="X126" s="99"/>
      <c r="Y126" s="99"/>
      <c r="Z126" s="99"/>
      <c r="AA126" s="99"/>
      <c r="AB126" s="99"/>
      <c r="AC126" s="99"/>
      <c r="AD126" s="99"/>
      <c r="AE126" s="99"/>
      <c r="AF126" s="99"/>
      <c r="AG126" s="99"/>
      <c r="AH126" s="99"/>
    </row>
    <row r="127" spans="3:34">
      <c r="C127" s="3" t="s">
        <v>88</v>
      </c>
      <c r="D127" s="3" t="s">
        <v>228</v>
      </c>
      <c r="E127" s="3" t="s">
        <v>229</v>
      </c>
      <c r="F127" s="3" t="s">
        <v>628</v>
      </c>
      <c r="G127" s="334"/>
      <c r="H127" s="334"/>
      <c r="I127" s="334"/>
      <c r="J127" s="334"/>
      <c r="K127" s="334"/>
      <c r="L127" s="334"/>
      <c r="M127" s="334"/>
      <c r="N127" s="334"/>
      <c r="O127" s="99"/>
      <c r="P127" s="99"/>
      <c r="Q127" s="99"/>
      <c r="R127" s="99"/>
      <c r="S127" s="99"/>
      <c r="T127" s="99"/>
      <c r="U127" s="99"/>
      <c r="V127" s="99"/>
      <c r="W127" s="99"/>
      <c r="X127" s="99"/>
      <c r="Y127" s="99"/>
      <c r="Z127" s="99"/>
      <c r="AA127" s="99"/>
      <c r="AB127" s="99"/>
      <c r="AC127" s="99"/>
      <c r="AD127" s="99"/>
      <c r="AE127" s="99"/>
      <c r="AF127" s="99"/>
      <c r="AG127" s="99"/>
      <c r="AH127" s="99"/>
    </row>
    <row r="128" spans="3:34">
      <c r="C128" s="3" t="s">
        <v>88</v>
      </c>
      <c r="D128" s="3" t="s">
        <v>230</v>
      </c>
      <c r="E128" s="3" t="s">
        <v>231</v>
      </c>
      <c r="F128" s="3" t="s">
        <v>628</v>
      </c>
      <c r="G128" s="334"/>
      <c r="H128" s="334"/>
      <c r="I128" s="334"/>
      <c r="J128" s="334"/>
      <c r="K128" s="334"/>
      <c r="L128" s="334"/>
      <c r="M128" s="334"/>
      <c r="N128" s="334"/>
      <c r="O128" s="99"/>
      <c r="P128" s="99"/>
      <c r="Q128" s="99"/>
      <c r="R128" s="99"/>
      <c r="S128" s="99"/>
      <c r="T128" s="99"/>
      <c r="U128" s="99"/>
      <c r="V128" s="99"/>
      <c r="W128" s="99"/>
      <c r="X128" s="99"/>
      <c r="Y128" s="99"/>
      <c r="Z128" s="99"/>
      <c r="AA128" s="99"/>
      <c r="AB128" s="99"/>
      <c r="AC128" s="99"/>
      <c r="AD128" s="99"/>
      <c r="AE128" s="99"/>
      <c r="AF128" s="99"/>
      <c r="AG128" s="99"/>
      <c r="AH128" s="99"/>
    </row>
    <row r="129" spans="3:34">
      <c r="C129" s="3" t="s">
        <v>88</v>
      </c>
      <c r="D129" s="3" t="s">
        <v>232</v>
      </c>
      <c r="E129" s="3" t="s">
        <v>233</v>
      </c>
      <c r="F129" s="3" t="s">
        <v>628</v>
      </c>
      <c r="G129" s="334"/>
      <c r="H129" s="334"/>
      <c r="I129" s="334"/>
      <c r="J129" s="334"/>
      <c r="K129" s="334"/>
      <c r="L129" s="334"/>
      <c r="M129" s="334"/>
      <c r="N129" s="334"/>
      <c r="O129" s="99"/>
      <c r="P129" s="99"/>
      <c r="Q129" s="99"/>
      <c r="R129" s="99"/>
      <c r="S129" s="99"/>
      <c r="T129" s="99"/>
      <c r="U129" s="99"/>
      <c r="V129" s="99"/>
      <c r="W129" s="99"/>
      <c r="X129" s="99"/>
      <c r="Y129" s="99"/>
      <c r="Z129" s="99"/>
      <c r="AA129" s="99"/>
      <c r="AB129" s="99"/>
      <c r="AC129" s="99"/>
      <c r="AD129" s="99"/>
      <c r="AE129" s="99"/>
      <c r="AF129" s="99"/>
      <c r="AG129" s="99"/>
      <c r="AH129" s="99"/>
    </row>
    <row r="130" spans="3:34">
      <c r="C130" s="3" t="s">
        <v>88</v>
      </c>
      <c r="D130" s="3" t="s">
        <v>234</v>
      </c>
      <c r="E130" s="3" t="s">
        <v>235</v>
      </c>
      <c r="F130" s="3" t="s">
        <v>628</v>
      </c>
      <c r="G130" s="334"/>
      <c r="H130" s="334"/>
      <c r="I130" s="334"/>
      <c r="J130" s="334"/>
      <c r="K130" s="334"/>
      <c r="L130" s="334"/>
      <c r="M130" s="334"/>
      <c r="N130" s="334"/>
      <c r="O130" s="99"/>
      <c r="P130" s="99"/>
      <c r="Q130" s="99"/>
      <c r="R130" s="99"/>
      <c r="S130" s="99"/>
      <c r="T130" s="99"/>
      <c r="U130" s="99"/>
      <c r="V130" s="99"/>
      <c r="W130" s="99"/>
      <c r="X130" s="99"/>
      <c r="Y130" s="99"/>
      <c r="Z130" s="99"/>
      <c r="AA130" s="99"/>
      <c r="AB130" s="99"/>
      <c r="AC130" s="99"/>
      <c r="AD130" s="99"/>
      <c r="AE130" s="99"/>
      <c r="AF130" s="99"/>
      <c r="AG130" s="99"/>
      <c r="AH130" s="99"/>
    </row>
    <row r="131" spans="3:34">
      <c r="C131" s="3" t="s">
        <v>88</v>
      </c>
      <c r="D131" s="3" t="s">
        <v>236</v>
      </c>
      <c r="E131" s="3" t="s">
        <v>237</v>
      </c>
      <c r="F131" s="3" t="s">
        <v>628</v>
      </c>
      <c r="G131" s="334"/>
      <c r="H131" s="334"/>
      <c r="I131" s="334"/>
      <c r="J131" s="334"/>
      <c r="K131" s="334"/>
      <c r="L131" s="334"/>
      <c r="M131" s="334"/>
      <c r="N131" s="334"/>
      <c r="O131" s="99"/>
      <c r="P131" s="99"/>
      <c r="Q131" s="99"/>
      <c r="R131" s="99"/>
      <c r="S131" s="99"/>
      <c r="T131" s="99"/>
      <c r="U131" s="99"/>
      <c r="V131" s="99"/>
      <c r="W131" s="99"/>
      <c r="X131" s="99"/>
      <c r="Y131" s="99"/>
      <c r="Z131" s="99"/>
      <c r="AA131" s="99"/>
      <c r="AB131" s="99"/>
      <c r="AC131" s="99"/>
      <c r="AD131" s="99"/>
      <c r="AE131" s="99"/>
      <c r="AF131" s="99"/>
      <c r="AG131" s="99"/>
      <c r="AH131" s="99"/>
    </row>
    <row r="132" spans="3:34">
      <c r="C132" s="3" t="s">
        <v>88</v>
      </c>
      <c r="D132" s="3" t="s">
        <v>238</v>
      </c>
      <c r="E132" s="3" t="s">
        <v>239</v>
      </c>
      <c r="F132" s="3" t="s">
        <v>628</v>
      </c>
      <c r="G132" s="334"/>
      <c r="H132" s="334"/>
      <c r="I132" s="334"/>
      <c r="J132" s="334"/>
      <c r="K132" s="334"/>
      <c r="L132" s="334"/>
      <c r="M132" s="334"/>
      <c r="N132" s="334"/>
      <c r="O132" s="99"/>
      <c r="P132" s="99"/>
      <c r="Q132" s="99"/>
      <c r="R132" s="99"/>
      <c r="S132" s="99"/>
      <c r="T132" s="99"/>
      <c r="U132" s="99"/>
      <c r="V132" s="99"/>
      <c r="W132" s="99"/>
      <c r="X132" s="99"/>
      <c r="Y132" s="99"/>
      <c r="Z132" s="99"/>
      <c r="AA132" s="99"/>
      <c r="AB132" s="99"/>
      <c r="AC132" s="99"/>
      <c r="AD132" s="99"/>
      <c r="AE132" s="99"/>
      <c r="AF132" s="99"/>
      <c r="AG132" s="99"/>
      <c r="AH132" s="99"/>
    </row>
    <row r="133" spans="3:34">
      <c r="C133" s="3" t="s">
        <v>88</v>
      </c>
      <c r="D133" s="3" t="s">
        <v>240</v>
      </c>
      <c r="E133" s="3" t="s">
        <v>241</v>
      </c>
      <c r="F133" s="3" t="s">
        <v>628</v>
      </c>
      <c r="G133" s="334"/>
      <c r="H133" s="334"/>
      <c r="I133" s="334"/>
      <c r="J133" s="334"/>
      <c r="K133" s="334"/>
      <c r="L133" s="334"/>
      <c r="M133" s="334"/>
      <c r="N133" s="334"/>
      <c r="O133" s="99"/>
      <c r="P133" s="99"/>
      <c r="Q133" s="99"/>
      <c r="R133" s="99"/>
      <c r="S133" s="99"/>
      <c r="T133" s="99"/>
      <c r="U133" s="99"/>
      <c r="V133" s="99"/>
      <c r="W133" s="99"/>
      <c r="X133" s="99"/>
      <c r="Y133" s="99"/>
      <c r="Z133" s="99"/>
      <c r="AA133" s="99"/>
      <c r="AB133" s="99"/>
      <c r="AC133" s="99"/>
      <c r="AD133" s="99"/>
      <c r="AE133" s="99"/>
      <c r="AF133" s="99"/>
      <c r="AG133" s="99"/>
      <c r="AH133" s="99"/>
    </row>
    <row r="134" spans="3:34">
      <c r="C134" s="3" t="s">
        <v>88</v>
      </c>
      <c r="D134" s="3" t="s">
        <v>242</v>
      </c>
      <c r="E134" s="3" t="s">
        <v>243</v>
      </c>
      <c r="F134" s="3" t="s">
        <v>628</v>
      </c>
      <c r="G134" s="334"/>
      <c r="H134" s="334"/>
      <c r="I134" s="334"/>
      <c r="J134" s="334"/>
      <c r="K134" s="334"/>
      <c r="L134" s="334"/>
      <c r="M134" s="334"/>
      <c r="N134" s="334"/>
      <c r="O134" s="99"/>
      <c r="P134" s="99"/>
      <c r="Q134" s="99"/>
      <c r="R134" s="99"/>
      <c r="S134" s="99"/>
      <c r="T134" s="99"/>
      <c r="U134" s="99"/>
      <c r="V134" s="99"/>
      <c r="W134" s="99"/>
      <c r="X134" s="99"/>
      <c r="Y134" s="99"/>
      <c r="Z134" s="99"/>
      <c r="AA134" s="99"/>
      <c r="AB134" s="99"/>
      <c r="AC134" s="99"/>
      <c r="AD134" s="99"/>
      <c r="AE134" s="99"/>
      <c r="AF134" s="99"/>
      <c r="AG134" s="99"/>
      <c r="AH134" s="99"/>
    </row>
    <row r="135" spans="3:34">
      <c r="C135" s="3" t="s">
        <v>88</v>
      </c>
      <c r="D135" s="3" t="s">
        <v>244</v>
      </c>
      <c r="E135" s="3" t="s">
        <v>245</v>
      </c>
      <c r="F135" s="3" t="s">
        <v>628</v>
      </c>
      <c r="G135" s="334"/>
      <c r="H135" s="334"/>
      <c r="I135" s="334"/>
      <c r="J135" s="334"/>
      <c r="K135" s="334"/>
      <c r="L135" s="334"/>
      <c r="M135" s="334"/>
      <c r="N135" s="334"/>
      <c r="O135" s="99"/>
      <c r="P135" s="99"/>
      <c r="Q135" s="99"/>
      <c r="R135" s="99"/>
      <c r="S135" s="99"/>
      <c r="T135" s="99"/>
      <c r="U135" s="99"/>
      <c r="V135" s="99"/>
      <c r="W135" s="99"/>
      <c r="X135" s="99"/>
      <c r="Y135" s="99"/>
      <c r="Z135" s="99"/>
      <c r="AA135" s="99"/>
      <c r="AB135" s="99"/>
      <c r="AC135" s="99"/>
      <c r="AD135" s="99"/>
      <c r="AE135" s="99"/>
      <c r="AF135" s="99"/>
      <c r="AG135" s="99"/>
      <c r="AH135" s="99"/>
    </row>
    <row r="136" spans="3:34">
      <c r="C136" s="3" t="s">
        <v>88</v>
      </c>
      <c r="D136" s="3" t="s">
        <v>246</v>
      </c>
      <c r="E136" s="3" t="s">
        <v>247</v>
      </c>
      <c r="F136" s="3" t="s">
        <v>628</v>
      </c>
      <c r="G136" s="334"/>
      <c r="H136" s="334"/>
      <c r="I136" s="334"/>
      <c r="J136" s="334"/>
      <c r="K136" s="334"/>
      <c r="L136" s="334"/>
      <c r="M136" s="334"/>
      <c r="N136" s="334"/>
      <c r="O136" s="99"/>
      <c r="P136" s="99"/>
      <c r="Q136" s="99"/>
      <c r="R136" s="99"/>
      <c r="S136" s="99"/>
      <c r="T136" s="99"/>
      <c r="U136" s="99"/>
      <c r="V136" s="99"/>
      <c r="W136" s="99"/>
      <c r="X136" s="99"/>
      <c r="Y136" s="99"/>
      <c r="Z136" s="99"/>
      <c r="AA136" s="99"/>
      <c r="AB136" s="99"/>
      <c r="AC136" s="99"/>
      <c r="AD136" s="99"/>
      <c r="AE136" s="99"/>
      <c r="AF136" s="99"/>
      <c r="AG136" s="99"/>
      <c r="AH136" s="99"/>
    </row>
    <row r="137" spans="3:34">
      <c r="C137" s="3" t="s">
        <v>88</v>
      </c>
      <c r="D137" s="3" t="s">
        <v>248</v>
      </c>
      <c r="E137" s="3" t="s">
        <v>249</v>
      </c>
      <c r="F137" s="3" t="s">
        <v>628</v>
      </c>
      <c r="G137" s="334"/>
      <c r="H137" s="334"/>
      <c r="I137" s="334"/>
      <c r="J137" s="334"/>
      <c r="K137" s="334"/>
      <c r="L137" s="334"/>
      <c r="M137" s="334"/>
      <c r="N137" s="334"/>
      <c r="O137" s="99"/>
      <c r="P137" s="99"/>
      <c r="Q137" s="99"/>
      <c r="R137" s="99"/>
      <c r="S137" s="99"/>
      <c r="T137" s="99"/>
      <c r="U137" s="99"/>
      <c r="V137" s="99"/>
      <c r="W137" s="99"/>
      <c r="X137" s="99"/>
      <c r="Y137" s="99"/>
      <c r="Z137" s="99"/>
      <c r="AA137" s="99"/>
      <c r="AB137" s="99"/>
      <c r="AC137" s="99"/>
      <c r="AD137" s="99"/>
      <c r="AE137" s="99"/>
      <c r="AF137" s="99"/>
      <c r="AG137" s="99"/>
      <c r="AH137" s="99"/>
    </row>
    <row r="138" spans="3:34">
      <c r="C138" s="3" t="s">
        <v>88</v>
      </c>
      <c r="D138" s="3" t="s">
        <v>250</v>
      </c>
      <c r="E138" s="3" t="s">
        <v>251</v>
      </c>
      <c r="F138" s="3" t="s">
        <v>628</v>
      </c>
      <c r="G138" s="334"/>
      <c r="H138" s="334"/>
      <c r="I138" s="334"/>
      <c r="J138" s="334"/>
      <c r="K138" s="334"/>
      <c r="L138" s="334"/>
      <c r="M138" s="334"/>
      <c r="N138" s="334"/>
      <c r="O138" s="99"/>
      <c r="P138" s="99"/>
      <c r="Q138" s="99"/>
      <c r="R138" s="99"/>
      <c r="S138" s="99"/>
      <c r="T138" s="99"/>
      <c r="U138" s="99"/>
      <c r="V138" s="99"/>
      <c r="W138" s="99"/>
      <c r="X138" s="99"/>
      <c r="Y138" s="99"/>
      <c r="Z138" s="99"/>
      <c r="AA138" s="99"/>
      <c r="AB138" s="99"/>
      <c r="AC138" s="99"/>
      <c r="AD138" s="99"/>
      <c r="AE138" s="99"/>
      <c r="AF138" s="99"/>
      <c r="AG138" s="99"/>
      <c r="AH138" s="99"/>
    </row>
    <row r="139" spans="3:34">
      <c r="C139" s="3" t="s">
        <v>88</v>
      </c>
      <c r="D139" s="3" t="s">
        <v>252</v>
      </c>
      <c r="E139" s="3" t="s">
        <v>253</v>
      </c>
      <c r="F139" s="3" t="s">
        <v>628</v>
      </c>
      <c r="G139" s="334"/>
      <c r="H139" s="334"/>
      <c r="I139" s="334"/>
      <c r="J139" s="334"/>
      <c r="K139" s="334"/>
      <c r="L139" s="334"/>
      <c r="M139" s="334"/>
      <c r="N139" s="334"/>
      <c r="O139" s="99"/>
      <c r="P139" s="99"/>
      <c r="Q139" s="99"/>
      <c r="R139" s="99"/>
      <c r="S139" s="99"/>
      <c r="T139" s="99"/>
      <c r="U139" s="99"/>
      <c r="V139" s="99"/>
      <c r="W139" s="99"/>
      <c r="X139" s="99"/>
      <c r="Y139" s="99"/>
      <c r="Z139" s="99"/>
      <c r="AA139" s="99"/>
      <c r="AB139" s="99"/>
      <c r="AC139" s="99"/>
      <c r="AD139" s="99"/>
      <c r="AE139" s="99"/>
      <c r="AF139" s="99"/>
      <c r="AG139" s="99"/>
      <c r="AH139" s="99"/>
    </row>
    <row r="140" spans="3:34">
      <c r="C140" s="3" t="s">
        <v>88</v>
      </c>
      <c r="D140" s="3" t="s">
        <v>254</v>
      </c>
      <c r="E140" s="3" t="s">
        <v>255</v>
      </c>
      <c r="F140" s="3" t="s">
        <v>628</v>
      </c>
      <c r="G140" s="334"/>
      <c r="H140" s="334"/>
      <c r="I140" s="334"/>
      <c r="J140" s="334"/>
      <c r="K140" s="334"/>
      <c r="L140" s="334"/>
      <c r="M140" s="334"/>
      <c r="N140" s="334"/>
      <c r="O140" s="99"/>
      <c r="P140" s="99"/>
      <c r="Q140" s="99"/>
      <c r="R140" s="99"/>
      <c r="S140" s="99"/>
      <c r="T140" s="99"/>
      <c r="U140" s="99"/>
      <c r="V140" s="99"/>
      <c r="W140" s="99"/>
      <c r="X140" s="99"/>
      <c r="Y140" s="99"/>
      <c r="Z140" s="99"/>
      <c r="AA140" s="99"/>
      <c r="AB140" s="99"/>
      <c r="AC140" s="99"/>
      <c r="AD140" s="99"/>
      <c r="AE140" s="99"/>
      <c r="AF140" s="99"/>
      <c r="AG140" s="99"/>
      <c r="AH140" s="99"/>
    </row>
    <row r="141" spans="3:34">
      <c r="C141" s="3" t="s">
        <v>88</v>
      </c>
      <c r="D141" s="3" t="s">
        <v>256</v>
      </c>
      <c r="E141" s="3" t="s">
        <v>257</v>
      </c>
      <c r="F141" s="3" t="s">
        <v>628</v>
      </c>
      <c r="G141" s="334"/>
      <c r="H141" s="334"/>
      <c r="I141" s="334"/>
      <c r="J141" s="334"/>
      <c r="K141" s="334"/>
      <c r="L141" s="334"/>
      <c r="M141" s="334"/>
      <c r="N141" s="334"/>
      <c r="O141" s="99"/>
      <c r="P141" s="99"/>
      <c r="Q141" s="99"/>
      <c r="R141" s="99"/>
      <c r="S141" s="99"/>
      <c r="T141" s="99"/>
      <c r="U141" s="99"/>
      <c r="V141" s="99"/>
      <c r="W141" s="99"/>
      <c r="X141" s="99"/>
      <c r="Y141" s="99"/>
      <c r="Z141" s="99"/>
      <c r="AA141" s="99"/>
      <c r="AB141" s="99"/>
      <c r="AC141" s="99"/>
      <c r="AD141" s="99"/>
      <c r="AE141" s="99"/>
      <c r="AF141" s="99"/>
      <c r="AG141" s="99"/>
      <c r="AH141" s="99"/>
    </row>
    <row r="142" spans="3:34">
      <c r="C142" s="3" t="s">
        <v>88</v>
      </c>
      <c r="D142" s="3" t="s">
        <v>258</v>
      </c>
      <c r="E142" s="3" t="s">
        <v>259</v>
      </c>
      <c r="F142" s="3" t="s">
        <v>628</v>
      </c>
      <c r="G142" s="334"/>
      <c r="H142" s="334"/>
      <c r="I142" s="334"/>
      <c r="J142" s="334"/>
      <c r="K142" s="334"/>
      <c r="L142" s="334"/>
      <c r="M142" s="334"/>
      <c r="N142" s="334"/>
      <c r="O142" s="99"/>
      <c r="P142" s="99"/>
      <c r="Q142" s="99"/>
      <c r="R142" s="99"/>
      <c r="S142" s="99"/>
      <c r="T142" s="99"/>
      <c r="U142" s="99"/>
      <c r="V142" s="99"/>
      <c r="W142" s="99"/>
      <c r="X142" s="99"/>
      <c r="Y142" s="99"/>
      <c r="Z142" s="99"/>
      <c r="AA142" s="99"/>
      <c r="AB142" s="99"/>
      <c r="AC142" s="99"/>
      <c r="AD142" s="99"/>
      <c r="AE142" s="99"/>
      <c r="AF142" s="99"/>
      <c r="AG142" s="99"/>
      <c r="AH142" s="99"/>
    </row>
    <row r="143" spans="3:34">
      <c r="C143" s="3" t="s">
        <v>88</v>
      </c>
      <c r="D143" s="3" t="s">
        <v>260</v>
      </c>
      <c r="E143" s="3" t="s">
        <v>261</v>
      </c>
      <c r="F143" s="3" t="s">
        <v>628</v>
      </c>
      <c r="G143" s="334"/>
      <c r="H143" s="334"/>
      <c r="I143" s="334"/>
      <c r="J143" s="334"/>
      <c r="K143" s="334"/>
      <c r="L143" s="334"/>
      <c r="M143" s="334"/>
      <c r="N143" s="334"/>
      <c r="O143" s="99"/>
      <c r="P143" s="99"/>
      <c r="Q143" s="99"/>
      <c r="R143" s="99"/>
      <c r="S143" s="99"/>
      <c r="T143" s="99"/>
      <c r="U143" s="99"/>
      <c r="V143" s="99"/>
      <c r="W143" s="99"/>
      <c r="X143" s="99"/>
      <c r="Y143" s="99"/>
      <c r="Z143" s="99"/>
      <c r="AA143" s="99"/>
      <c r="AB143" s="99"/>
      <c r="AC143" s="99"/>
      <c r="AD143" s="99"/>
      <c r="AE143" s="99"/>
      <c r="AF143" s="99"/>
      <c r="AG143" s="99"/>
      <c r="AH143" s="99"/>
    </row>
    <row r="144" spans="3:34">
      <c r="C144" s="3" t="s">
        <v>88</v>
      </c>
      <c r="D144" s="3" t="s">
        <v>262</v>
      </c>
      <c r="E144" s="3" t="s">
        <v>263</v>
      </c>
      <c r="F144" s="3" t="s">
        <v>628</v>
      </c>
      <c r="G144" s="334"/>
      <c r="H144" s="334"/>
      <c r="I144" s="334"/>
      <c r="J144" s="334"/>
      <c r="K144" s="334"/>
      <c r="L144" s="334"/>
      <c r="M144" s="334"/>
      <c r="N144" s="334"/>
      <c r="O144" s="99"/>
      <c r="P144" s="99"/>
      <c r="Q144" s="99"/>
      <c r="R144" s="99"/>
      <c r="S144" s="99"/>
      <c r="T144" s="99"/>
      <c r="U144" s="99"/>
      <c r="V144" s="99"/>
      <c r="W144" s="99"/>
      <c r="X144" s="99"/>
      <c r="Y144" s="99"/>
      <c r="Z144" s="99"/>
      <c r="AA144" s="99"/>
      <c r="AB144" s="99"/>
      <c r="AC144" s="99"/>
      <c r="AD144" s="99"/>
      <c r="AE144" s="99"/>
      <c r="AF144" s="99"/>
      <c r="AG144" s="99"/>
      <c r="AH144" s="99"/>
    </row>
    <row r="145" spans="3:34">
      <c r="C145" s="3" t="s">
        <v>88</v>
      </c>
      <c r="D145" s="3" t="s">
        <v>264</v>
      </c>
      <c r="E145" s="3" t="s">
        <v>265</v>
      </c>
      <c r="F145" s="3" t="s">
        <v>628</v>
      </c>
      <c r="G145" s="334"/>
      <c r="H145" s="334"/>
      <c r="I145" s="334"/>
      <c r="J145" s="334"/>
      <c r="K145" s="334"/>
      <c r="L145" s="334"/>
      <c r="M145" s="334"/>
      <c r="N145" s="334"/>
      <c r="O145" s="99"/>
      <c r="P145" s="99"/>
      <c r="Q145" s="99"/>
      <c r="R145" s="99"/>
      <c r="S145" s="99"/>
      <c r="T145" s="99"/>
      <c r="U145" s="99"/>
      <c r="V145" s="99"/>
      <c r="W145" s="99"/>
      <c r="X145" s="99"/>
      <c r="Y145" s="99"/>
      <c r="Z145" s="99"/>
      <c r="AA145" s="99"/>
      <c r="AB145" s="99"/>
      <c r="AC145" s="99"/>
      <c r="AD145" s="99"/>
      <c r="AE145" s="99"/>
      <c r="AF145" s="99"/>
      <c r="AG145" s="99"/>
      <c r="AH145" s="99"/>
    </row>
    <row r="146" spans="3:34">
      <c r="C146" s="3" t="s">
        <v>88</v>
      </c>
      <c r="D146" s="3" t="s">
        <v>266</v>
      </c>
      <c r="E146" s="3" t="s">
        <v>267</v>
      </c>
      <c r="F146" s="3" t="s">
        <v>628</v>
      </c>
      <c r="G146" s="334"/>
      <c r="H146" s="334"/>
      <c r="I146" s="334"/>
      <c r="J146" s="334"/>
      <c r="K146" s="334"/>
      <c r="L146" s="334"/>
      <c r="M146" s="334"/>
      <c r="N146" s="334"/>
      <c r="O146" s="99"/>
      <c r="P146" s="99"/>
      <c r="Q146" s="99"/>
      <c r="R146" s="99"/>
      <c r="S146" s="99"/>
      <c r="T146" s="99"/>
      <c r="U146" s="99"/>
      <c r="V146" s="99"/>
      <c r="W146" s="99"/>
      <c r="X146" s="99"/>
      <c r="Y146" s="99"/>
      <c r="Z146" s="99"/>
      <c r="AA146" s="99"/>
      <c r="AB146" s="99"/>
      <c r="AC146" s="99"/>
      <c r="AD146" s="99"/>
      <c r="AE146" s="99"/>
      <c r="AF146" s="99"/>
      <c r="AG146" s="99"/>
      <c r="AH146" s="99"/>
    </row>
    <row r="147" spans="3:34">
      <c r="C147" s="3" t="s">
        <v>88</v>
      </c>
      <c r="D147" s="3" t="s">
        <v>268</v>
      </c>
      <c r="E147" s="3" t="s">
        <v>269</v>
      </c>
      <c r="F147" s="3" t="s">
        <v>628</v>
      </c>
      <c r="G147" s="334"/>
      <c r="H147" s="334"/>
      <c r="I147" s="334"/>
      <c r="J147" s="334"/>
      <c r="K147" s="334"/>
      <c r="L147" s="334"/>
      <c r="M147" s="334"/>
      <c r="N147" s="334"/>
      <c r="O147" s="99"/>
      <c r="P147" s="99"/>
      <c r="Q147" s="99"/>
      <c r="R147" s="99"/>
      <c r="S147" s="99"/>
      <c r="T147" s="99"/>
      <c r="U147" s="99"/>
      <c r="V147" s="99"/>
      <c r="W147" s="99"/>
      <c r="X147" s="99"/>
      <c r="Y147" s="99"/>
      <c r="Z147" s="99"/>
      <c r="AA147" s="99"/>
      <c r="AB147" s="99"/>
      <c r="AC147" s="99"/>
      <c r="AD147" s="99"/>
      <c r="AE147" s="99"/>
      <c r="AF147" s="99"/>
      <c r="AG147" s="99"/>
      <c r="AH147" s="99"/>
    </row>
    <row r="148" spans="3:34">
      <c r="C148" s="3" t="s">
        <v>88</v>
      </c>
      <c r="D148" s="3" t="s">
        <v>270</v>
      </c>
      <c r="E148" s="3" t="s">
        <v>271</v>
      </c>
      <c r="F148" s="3" t="s">
        <v>628</v>
      </c>
      <c r="G148" s="334"/>
      <c r="H148" s="334"/>
      <c r="I148" s="334"/>
      <c r="J148" s="334"/>
      <c r="K148" s="334"/>
      <c r="L148" s="334"/>
      <c r="M148" s="334"/>
      <c r="N148" s="334"/>
      <c r="O148" s="99"/>
      <c r="P148" s="99"/>
      <c r="Q148" s="99"/>
      <c r="R148" s="99"/>
      <c r="S148" s="99"/>
      <c r="T148" s="99"/>
      <c r="U148" s="99"/>
      <c r="V148" s="99"/>
      <c r="W148" s="99"/>
      <c r="X148" s="99"/>
      <c r="Y148" s="99"/>
      <c r="Z148" s="99"/>
      <c r="AA148" s="99"/>
      <c r="AB148" s="99"/>
      <c r="AC148" s="99"/>
      <c r="AD148" s="99"/>
      <c r="AE148" s="99"/>
      <c r="AF148" s="99"/>
      <c r="AG148" s="99"/>
      <c r="AH148" s="99"/>
    </row>
    <row r="149" spans="3:34">
      <c r="C149" s="3" t="s">
        <v>88</v>
      </c>
      <c r="D149" s="3" t="s">
        <v>272</v>
      </c>
      <c r="E149" s="3" t="s">
        <v>273</v>
      </c>
      <c r="F149" s="3" t="s">
        <v>628</v>
      </c>
      <c r="G149" s="334"/>
      <c r="H149" s="334"/>
      <c r="I149" s="334"/>
      <c r="J149" s="334"/>
      <c r="K149" s="334"/>
      <c r="L149" s="334"/>
      <c r="M149" s="334"/>
      <c r="N149" s="334"/>
      <c r="O149" s="99"/>
      <c r="P149" s="99"/>
      <c r="Q149" s="99"/>
      <c r="R149" s="99"/>
      <c r="S149" s="99"/>
      <c r="T149" s="99"/>
      <c r="U149" s="99"/>
      <c r="V149" s="99"/>
      <c r="W149" s="99"/>
      <c r="X149" s="99"/>
      <c r="Y149" s="99"/>
      <c r="Z149" s="99"/>
      <c r="AA149" s="99"/>
      <c r="AB149" s="99"/>
      <c r="AC149" s="99"/>
      <c r="AD149" s="99"/>
      <c r="AE149" s="99"/>
      <c r="AF149" s="99"/>
      <c r="AG149" s="99"/>
      <c r="AH149" s="99"/>
    </row>
    <row r="150" spans="3:34">
      <c r="C150" s="3" t="s">
        <v>88</v>
      </c>
      <c r="D150" s="3" t="s">
        <v>274</v>
      </c>
      <c r="E150" s="3" t="s">
        <v>275</v>
      </c>
      <c r="F150" s="3" t="s">
        <v>628</v>
      </c>
      <c r="G150" s="334"/>
      <c r="H150" s="334"/>
      <c r="I150" s="334"/>
      <c r="J150" s="334"/>
      <c r="K150" s="334"/>
      <c r="L150" s="334"/>
      <c r="M150" s="334"/>
      <c r="N150" s="334"/>
      <c r="O150" s="99"/>
      <c r="P150" s="99"/>
      <c r="Q150" s="99"/>
      <c r="R150" s="99"/>
      <c r="S150" s="99"/>
      <c r="T150" s="99"/>
      <c r="U150" s="99"/>
      <c r="V150" s="99"/>
      <c r="W150" s="99"/>
      <c r="X150" s="99"/>
      <c r="Y150" s="99"/>
      <c r="Z150" s="99"/>
      <c r="AA150" s="99"/>
      <c r="AB150" s="99"/>
      <c r="AC150" s="99"/>
      <c r="AD150" s="99"/>
      <c r="AE150" s="99"/>
      <c r="AF150" s="99"/>
      <c r="AG150" s="99"/>
      <c r="AH150" s="99"/>
    </row>
    <row r="151" spans="3:34">
      <c r="C151" s="3" t="s">
        <v>88</v>
      </c>
      <c r="D151" s="3" t="s">
        <v>276</v>
      </c>
      <c r="E151" s="3" t="s">
        <v>277</v>
      </c>
      <c r="F151" s="3" t="s">
        <v>628</v>
      </c>
      <c r="G151" s="334"/>
      <c r="H151" s="334"/>
      <c r="I151" s="334"/>
      <c r="J151" s="334"/>
      <c r="K151" s="334"/>
      <c r="L151" s="334"/>
      <c r="M151" s="334"/>
      <c r="N151" s="334"/>
      <c r="O151" s="99"/>
      <c r="P151" s="99"/>
      <c r="Q151" s="99"/>
      <c r="R151" s="99"/>
      <c r="S151" s="99"/>
      <c r="T151" s="99"/>
      <c r="U151" s="99"/>
      <c r="V151" s="99"/>
      <c r="W151" s="99"/>
      <c r="X151" s="99"/>
      <c r="Y151" s="99"/>
      <c r="Z151" s="99"/>
      <c r="AA151" s="99"/>
      <c r="AB151" s="99"/>
      <c r="AC151" s="99"/>
      <c r="AD151" s="99"/>
      <c r="AE151" s="99"/>
      <c r="AF151" s="99"/>
      <c r="AG151" s="99"/>
      <c r="AH151" s="99"/>
    </row>
    <row r="152" spans="3:34">
      <c r="C152" s="3" t="s">
        <v>88</v>
      </c>
      <c r="D152" s="3" t="s">
        <v>278</v>
      </c>
      <c r="E152" s="3" t="s">
        <v>279</v>
      </c>
      <c r="F152" s="3" t="s">
        <v>628</v>
      </c>
      <c r="G152" s="334"/>
      <c r="H152" s="334"/>
      <c r="I152" s="334"/>
      <c r="J152" s="334"/>
      <c r="K152" s="334"/>
      <c r="L152" s="334"/>
      <c r="M152" s="334"/>
      <c r="N152" s="334"/>
      <c r="O152" s="99"/>
      <c r="P152" s="99"/>
      <c r="Q152" s="99"/>
      <c r="R152" s="99"/>
      <c r="S152" s="99"/>
      <c r="T152" s="99"/>
      <c r="U152" s="99"/>
      <c r="V152" s="99"/>
      <c r="W152" s="99"/>
      <c r="X152" s="99"/>
      <c r="Y152" s="99"/>
      <c r="Z152" s="99"/>
      <c r="AA152" s="99"/>
      <c r="AB152" s="99"/>
      <c r="AC152" s="99"/>
      <c r="AD152" s="99"/>
      <c r="AE152" s="99"/>
      <c r="AF152" s="99"/>
      <c r="AG152" s="99"/>
      <c r="AH152" s="99"/>
    </row>
    <row r="153" spans="3:34">
      <c r="C153" s="3" t="s">
        <v>88</v>
      </c>
      <c r="D153" s="3" t="s">
        <v>280</v>
      </c>
      <c r="E153" s="3" t="s">
        <v>281</v>
      </c>
      <c r="F153" s="3" t="s">
        <v>628</v>
      </c>
      <c r="G153" s="334"/>
      <c r="H153" s="334"/>
      <c r="I153" s="334"/>
      <c r="J153" s="334"/>
      <c r="K153" s="334"/>
      <c r="L153" s="334"/>
      <c r="M153" s="334"/>
      <c r="N153" s="334"/>
      <c r="O153" s="99"/>
      <c r="P153" s="99"/>
      <c r="Q153" s="99"/>
      <c r="R153" s="99"/>
      <c r="S153" s="99"/>
      <c r="T153" s="99"/>
      <c r="U153" s="99"/>
      <c r="V153" s="99"/>
      <c r="W153" s="99"/>
      <c r="X153" s="99"/>
      <c r="Y153" s="99"/>
      <c r="Z153" s="99"/>
      <c r="AA153" s="99"/>
      <c r="AB153" s="99"/>
      <c r="AC153" s="99"/>
      <c r="AD153" s="99"/>
      <c r="AE153" s="99"/>
      <c r="AF153" s="99"/>
      <c r="AG153" s="99"/>
      <c r="AH153" s="99"/>
    </row>
    <row r="154" spans="3:34">
      <c r="C154" s="3" t="s">
        <v>88</v>
      </c>
      <c r="D154" s="3" t="s">
        <v>282</v>
      </c>
      <c r="E154" s="3" t="s">
        <v>283</v>
      </c>
      <c r="F154" s="3" t="s">
        <v>628</v>
      </c>
      <c r="G154" s="334"/>
      <c r="H154" s="334"/>
      <c r="I154" s="334"/>
      <c r="J154" s="334"/>
      <c r="K154" s="334"/>
      <c r="L154" s="334"/>
      <c r="M154" s="334"/>
      <c r="N154" s="334"/>
      <c r="O154" s="99"/>
      <c r="P154" s="99"/>
      <c r="Q154" s="99"/>
      <c r="R154" s="99"/>
      <c r="S154" s="99"/>
      <c r="T154" s="99"/>
      <c r="U154" s="99"/>
      <c r="V154" s="99"/>
      <c r="W154" s="99"/>
      <c r="X154" s="99"/>
      <c r="Y154" s="99"/>
      <c r="Z154" s="99"/>
      <c r="AA154" s="99"/>
      <c r="AB154" s="99"/>
      <c r="AC154" s="99"/>
      <c r="AD154" s="99"/>
      <c r="AE154" s="99"/>
      <c r="AF154" s="99"/>
      <c r="AG154" s="99"/>
      <c r="AH154" s="99"/>
    </row>
    <row r="155" spans="3:34">
      <c r="C155" s="3" t="s">
        <v>88</v>
      </c>
      <c r="D155" s="3" t="s">
        <v>284</v>
      </c>
      <c r="E155" s="3" t="s">
        <v>285</v>
      </c>
      <c r="F155" s="3" t="s">
        <v>628</v>
      </c>
      <c r="G155" s="334"/>
      <c r="H155" s="334"/>
      <c r="I155" s="334"/>
      <c r="J155" s="334"/>
      <c r="K155" s="334"/>
      <c r="L155" s="334"/>
      <c r="M155" s="334"/>
      <c r="N155" s="334"/>
      <c r="O155" s="99"/>
      <c r="P155" s="99"/>
      <c r="Q155" s="99"/>
      <c r="R155" s="99"/>
      <c r="S155" s="99"/>
      <c r="T155" s="99"/>
      <c r="U155" s="99"/>
      <c r="V155" s="99"/>
      <c r="W155" s="99"/>
      <c r="X155" s="99"/>
      <c r="Y155" s="99"/>
      <c r="Z155" s="99"/>
      <c r="AA155" s="99"/>
      <c r="AB155" s="99"/>
      <c r="AC155" s="99"/>
      <c r="AD155" s="99"/>
      <c r="AE155" s="99"/>
      <c r="AF155" s="99"/>
      <c r="AG155" s="99"/>
      <c r="AH155" s="99"/>
    </row>
    <row r="156" spans="3:34">
      <c r="C156" s="3" t="s">
        <v>88</v>
      </c>
      <c r="D156" s="3" t="s">
        <v>286</v>
      </c>
      <c r="E156" s="3" t="s">
        <v>287</v>
      </c>
      <c r="F156" s="3" t="s">
        <v>628</v>
      </c>
      <c r="G156" s="334"/>
      <c r="H156" s="334"/>
      <c r="I156" s="334"/>
      <c r="J156" s="334"/>
      <c r="K156" s="334"/>
      <c r="L156" s="334"/>
      <c r="M156" s="334"/>
      <c r="N156" s="334"/>
      <c r="O156" s="99"/>
      <c r="P156" s="99"/>
      <c r="Q156" s="99"/>
      <c r="R156" s="99"/>
      <c r="S156" s="99"/>
      <c r="T156" s="99"/>
      <c r="U156" s="99"/>
      <c r="V156" s="99"/>
      <c r="W156" s="99"/>
      <c r="X156" s="99"/>
      <c r="Y156" s="99"/>
      <c r="Z156" s="99"/>
      <c r="AA156" s="99"/>
      <c r="AB156" s="99"/>
      <c r="AC156" s="99"/>
      <c r="AD156" s="99"/>
      <c r="AE156" s="99"/>
      <c r="AF156" s="99"/>
      <c r="AG156" s="99"/>
      <c r="AH156" s="99"/>
    </row>
    <row r="157" spans="3:34">
      <c r="C157" s="3" t="s">
        <v>88</v>
      </c>
      <c r="D157" s="3" t="s">
        <v>288</v>
      </c>
      <c r="E157" s="3" t="s">
        <v>289</v>
      </c>
      <c r="F157" s="3" t="s">
        <v>628</v>
      </c>
      <c r="G157" s="334"/>
      <c r="H157" s="334"/>
      <c r="I157" s="334"/>
      <c r="J157" s="334"/>
      <c r="K157" s="334"/>
      <c r="L157" s="334"/>
      <c r="M157" s="334"/>
      <c r="N157" s="334"/>
      <c r="O157" s="99"/>
      <c r="P157" s="99"/>
      <c r="Q157" s="99"/>
      <c r="R157" s="99"/>
      <c r="S157" s="99"/>
      <c r="T157" s="99"/>
      <c r="U157" s="99"/>
      <c r="V157" s="99"/>
      <c r="W157" s="99"/>
      <c r="X157" s="99"/>
      <c r="Y157" s="99"/>
      <c r="Z157" s="99"/>
      <c r="AA157" s="99"/>
      <c r="AB157" s="99"/>
      <c r="AC157" s="99"/>
      <c r="AD157" s="99"/>
      <c r="AE157" s="99"/>
      <c r="AF157" s="99"/>
      <c r="AG157" s="99"/>
      <c r="AH157" s="99"/>
    </row>
    <row r="158" spans="3:34">
      <c r="C158" s="3" t="s">
        <v>88</v>
      </c>
      <c r="D158" s="3" t="s">
        <v>290</v>
      </c>
      <c r="E158" s="3" t="s">
        <v>291</v>
      </c>
      <c r="F158" s="3" t="s">
        <v>628</v>
      </c>
      <c r="G158" s="334"/>
      <c r="H158" s="334"/>
      <c r="I158" s="334"/>
      <c r="J158" s="334"/>
      <c r="K158" s="334"/>
      <c r="L158" s="334"/>
      <c r="M158" s="334"/>
      <c r="N158" s="334"/>
      <c r="O158" s="99"/>
      <c r="P158" s="99"/>
      <c r="Q158" s="99"/>
      <c r="R158" s="99"/>
      <c r="S158" s="99"/>
      <c r="T158" s="99"/>
      <c r="U158" s="99"/>
      <c r="V158" s="99"/>
      <c r="W158" s="99"/>
      <c r="X158" s="99"/>
      <c r="Y158" s="99"/>
      <c r="Z158" s="99"/>
      <c r="AA158" s="99"/>
      <c r="AB158" s="99"/>
      <c r="AC158" s="99"/>
      <c r="AD158" s="99"/>
      <c r="AE158" s="99"/>
      <c r="AF158" s="99"/>
      <c r="AG158" s="99"/>
      <c r="AH158" s="99"/>
    </row>
    <row r="159" spans="3:34">
      <c r="C159" s="3" t="s">
        <v>88</v>
      </c>
      <c r="D159" s="3" t="s">
        <v>292</v>
      </c>
      <c r="E159" s="3" t="s">
        <v>293</v>
      </c>
      <c r="F159" s="3" t="s">
        <v>628</v>
      </c>
      <c r="G159" s="334"/>
      <c r="H159" s="334"/>
      <c r="I159" s="334"/>
      <c r="J159" s="334"/>
      <c r="K159" s="334"/>
      <c r="L159" s="334"/>
      <c r="M159" s="334"/>
      <c r="N159" s="334"/>
      <c r="O159" s="99"/>
      <c r="P159" s="99"/>
      <c r="Q159" s="99"/>
      <c r="R159" s="99"/>
      <c r="S159" s="99"/>
      <c r="T159" s="99"/>
      <c r="U159" s="99"/>
      <c r="V159" s="99"/>
      <c r="W159" s="99"/>
      <c r="X159" s="99"/>
      <c r="Y159" s="99"/>
      <c r="Z159" s="99"/>
      <c r="AA159" s="99"/>
      <c r="AB159" s="99"/>
      <c r="AC159" s="99"/>
      <c r="AD159" s="99"/>
      <c r="AE159" s="99"/>
      <c r="AF159" s="99"/>
      <c r="AG159" s="99"/>
      <c r="AH159" s="99"/>
    </row>
    <row r="160" spans="3:34">
      <c r="C160" s="3" t="s">
        <v>88</v>
      </c>
      <c r="D160" s="3" t="s">
        <v>294</v>
      </c>
      <c r="E160" s="3" t="s">
        <v>295</v>
      </c>
      <c r="F160" s="3" t="s">
        <v>628</v>
      </c>
      <c r="G160" s="334"/>
      <c r="H160" s="334"/>
      <c r="I160" s="334"/>
      <c r="J160" s="334"/>
      <c r="K160" s="334"/>
      <c r="L160" s="334"/>
      <c r="M160" s="334"/>
      <c r="N160" s="334"/>
      <c r="O160" s="99"/>
      <c r="P160" s="99"/>
      <c r="Q160" s="99"/>
      <c r="R160" s="99"/>
      <c r="S160" s="99"/>
      <c r="T160" s="99"/>
      <c r="U160" s="99"/>
      <c r="V160" s="99"/>
      <c r="W160" s="99"/>
      <c r="X160" s="99"/>
      <c r="Y160" s="99"/>
      <c r="Z160" s="99"/>
      <c r="AA160" s="99"/>
      <c r="AB160" s="99"/>
      <c r="AC160" s="99"/>
      <c r="AD160" s="99"/>
      <c r="AE160" s="99"/>
      <c r="AF160" s="99"/>
      <c r="AG160" s="99"/>
      <c r="AH160" s="99"/>
    </row>
    <row r="161" spans="3:34">
      <c r="C161" s="3" t="s">
        <v>88</v>
      </c>
      <c r="D161" s="3" t="s">
        <v>296</v>
      </c>
      <c r="E161" s="3" t="s">
        <v>297</v>
      </c>
      <c r="F161" s="3" t="s">
        <v>628</v>
      </c>
      <c r="G161" s="334"/>
      <c r="H161" s="334"/>
      <c r="I161" s="334"/>
      <c r="J161" s="334"/>
      <c r="K161" s="334"/>
      <c r="L161" s="334"/>
      <c r="M161" s="334"/>
      <c r="N161" s="334"/>
      <c r="O161" s="99"/>
      <c r="P161" s="99"/>
      <c r="Q161" s="99"/>
      <c r="R161" s="99"/>
      <c r="S161" s="99"/>
      <c r="T161" s="99"/>
      <c r="U161" s="99"/>
      <c r="V161" s="99"/>
      <c r="W161" s="99"/>
      <c r="X161" s="99"/>
      <c r="Y161" s="99"/>
      <c r="Z161" s="99"/>
      <c r="AA161" s="99"/>
      <c r="AB161" s="99"/>
      <c r="AC161" s="99"/>
      <c r="AD161" s="99"/>
      <c r="AE161" s="99"/>
      <c r="AF161" s="99"/>
      <c r="AG161" s="99"/>
      <c r="AH161" s="99"/>
    </row>
    <row r="162" spans="3:34">
      <c r="C162" s="3" t="s">
        <v>88</v>
      </c>
      <c r="D162" s="3" t="s">
        <v>298</v>
      </c>
      <c r="E162" s="3" t="s">
        <v>299</v>
      </c>
      <c r="F162" s="3" t="s">
        <v>628</v>
      </c>
      <c r="G162" s="334"/>
      <c r="H162" s="334"/>
      <c r="I162" s="334"/>
      <c r="J162" s="334"/>
      <c r="K162" s="334"/>
      <c r="L162" s="334"/>
      <c r="M162" s="334"/>
      <c r="N162" s="334"/>
      <c r="O162" s="99"/>
      <c r="P162" s="99"/>
      <c r="Q162" s="99"/>
      <c r="R162" s="99"/>
      <c r="S162" s="99"/>
      <c r="T162" s="99"/>
      <c r="U162" s="99"/>
      <c r="V162" s="99"/>
      <c r="W162" s="99"/>
      <c r="X162" s="99"/>
      <c r="Y162" s="99"/>
      <c r="Z162" s="99"/>
      <c r="AA162" s="99"/>
      <c r="AB162" s="99"/>
      <c r="AC162" s="99"/>
      <c r="AD162" s="99"/>
      <c r="AE162" s="99"/>
      <c r="AF162" s="99"/>
      <c r="AG162" s="99"/>
      <c r="AH162" s="99"/>
    </row>
    <row r="163" spans="3:34">
      <c r="C163" s="3" t="s">
        <v>88</v>
      </c>
      <c r="D163" s="3" t="s">
        <v>300</v>
      </c>
      <c r="E163" s="3" t="s">
        <v>301</v>
      </c>
      <c r="F163" s="3" t="s">
        <v>628</v>
      </c>
      <c r="G163" s="334"/>
      <c r="H163" s="334"/>
      <c r="I163" s="334"/>
      <c r="J163" s="334"/>
      <c r="K163" s="334"/>
      <c r="L163" s="334"/>
      <c r="M163" s="334"/>
      <c r="N163" s="334"/>
      <c r="O163" s="99"/>
      <c r="P163" s="99"/>
      <c r="Q163" s="99"/>
      <c r="R163" s="99"/>
      <c r="S163" s="99"/>
      <c r="T163" s="99"/>
      <c r="U163" s="99"/>
      <c r="V163" s="99"/>
      <c r="W163" s="99"/>
      <c r="X163" s="99"/>
      <c r="Y163" s="99"/>
      <c r="Z163" s="99"/>
      <c r="AA163" s="99"/>
      <c r="AB163" s="99"/>
      <c r="AC163" s="99"/>
      <c r="AD163" s="99"/>
      <c r="AE163" s="99"/>
      <c r="AF163" s="99"/>
      <c r="AG163" s="99"/>
      <c r="AH163" s="99"/>
    </row>
    <row r="164" spans="3:34">
      <c r="C164" s="3" t="s">
        <v>88</v>
      </c>
      <c r="D164" s="3" t="s">
        <v>302</v>
      </c>
      <c r="E164" s="3" t="s">
        <v>303</v>
      </c>
      <c r="F164" s="3" t="s">
        <v>628</v>
      </c>
      <c r="G164" s="334"/>
      <c r="H164" s="334"/>
      <c r="I164" s="334"/>
      <c r="J164" s="334"/>
      <c r="K164" s="334"/>
      <c r="L164" s="334"/>
      <c r="M164" s="334"/>
      <c r="N164" s="334"/>
      <c r="O164" s="99"/>
      <c r="P164" s="99"/>
      <c r="Q164" s="99"/>
      <c r="R164" s="99"/>
      <c r="S164" s="99"/>
      <c r="T164" s="99"/>
      <c r="U164" s="99"/>
      <c r="V164" s="99"/>
      <c r="W164" s="99"/>
      <c r="X164" s="99"/>
      <c r="Y164" s="99"/>
      <c r="Z164" s="99"/>
      <c r="AA164" s="99"/>
      <c r="AB164" s="99"/>
      <c r="AC164" s="99"/>
      <c r="AD164" s="99"/>
      <c r="AE164" s="99"/>
      <c r="AF164" s="99"/>
      <c r="AG164" s="99"/>
      <c r="AH164" s="99"/>
    </row>
    <row r="165" spans="3:34">
      <c r="C165" s="3" t="s">
        <v>88</v>
      </c>
      <c r="D165" s="3" t="s">
        <v>304</v>
      </c>
      <c r="E165" s="3" t="s">
        <v>305</v>
      </c>
      <c r="F165" s="3" t="s">
        <v>628</v>
      </c>
      <c r="G165" s="334"/>
      <c r="H165" s="334"/>
      <c r="I165" s="334"/>
      <c r="J165" s="334"/>
      <c r="K165" s="334"/>
      <c r="L165" s="334"/>
      <c r="M165" s="334"/>
      <c r="N165" s="334"/>
      <c r="O165" s="99"/>
      <c r="P165" s="99"/>
      <c r="Q165" s="99"/>
      <c r="R165" s="99"/>
      <c r="S165" s="99"/>
      <c r="T165" s="99"/>
      <c r="U165" s="99"/>
      <c r="V165" s="99"/>
      <c r="W165" s="99"/>
      <c r="X165" s="99"/>
      <c r="Y165" s="99"/>
      <c r="Z165" s="99"/>
      <c r="AA165" s="99"/>
      <c r="AB165" s="99"/>
      <c r="AC165" s="99"/>
      <c r="AD165" s="99"/>
      <c r="AE165" s="99"/>
      <c r="AF165" s="99"/>
      <c r="AG165" s="99"/>
      <c r="AH165" s="99"/>
    </row>
    <row r="166" spans="3:34">
      <c r="C166" s="3" t="s">
        <v>88</v>
      </c>
      <c r="D166" s="3" t="s">
        <v>306</v>
      </c>
      <c r="E166" s="3" t="s">
        <v>307</v>
      </c>
      <c r="F166" s="3" t="s">
        <v>628</v>
      </c>
      <c r="G166" s="334"/>
      <c r="H166" s="334"/>
      <c r="I166" s="334"/>
      <c r="J166" s="334"/>
      <c r="K166" s="334"/>
      <c r="L166" s="334"/>
      <c r="M166" s="334"/>
      <c r="N166" s="334"/>
      <c r="O166" s="99"/>
      <c r="P166" s="99"/>
      <c r="Q166" s="99"/>
      <c r="R166" s="99"/>
      <c r="S166" s="99"/>
      <c r="T166" s="99"/>
      <c r="U166" s="99"/>
      <c r="V166" s="99"/>
      <c r="W166" s="99"/>
      <c r="X166" s="99"/>
      <c r="Y166" s="99"/>
      <c r="Z166" s="99"/>
      <c r="AA166" s="99"/>
      <c r="AB166" s="99"/>
      <c r="AC166" s="99"/>
      <c r="AD166" s="99"/>
      <c r="AE166" s="99"/>
      <c r="AF166" s="99"/>
      <c r="AG166" s="99"/>
      <c r="AH166" s="99"/>
    </row>
    <row r="167" spans="3:34">
      <c r="C167" s="3" t="s">
        <v>88</v>
      </c>
      <c r="D167" s="3" t="s">
        <v>308</v>
      </c>
      <c r="E167" s="3" t="s">
        <v>309</v>
      </c>
      <c r="F167" s="3" t="s">
        <v>628</v>
      </c>
      <c r="G167" s="334"/>
      <c r="H167" s="334"/>
      <c r="I167" s="334"/>
      <c r="J167" s="334"/>
      <c r="K167" s="334"/>
      <c r="L167" s="334"/>
      <c r="M167" s="334"/>
      <c r="N167" s="334"/>
      <c r="O167" s="99"/>
      <c r="P167" s="99"/>
      <c r="Q167" s="99"/>
      <c r="R167" s="99"/>
      <c r="S167" s="99"/>
      <c r="T167" s="99"/>
      <c r="U167" s="99"/>
      <c r="V167" s="99"/>
      <c r="W167" s="99"/>
      <c r="X167" s="99"/>
      <c r="Y167" s="99"/>
      <c r="Z167" s="99"/>
      <c r="AA167" s="99"/>
      <c r="AB167" s="99"/>
      <c r="AC167" s="99"/>
      <c r="AD167" s="99"/>
      <c r="AE167" s="99"/>
      <c r="AF167" s="99"/>
      <c r="AG167" s="99"/>
      <c r="AH167" s="99"/>
    </row>
    <row r="168" spans="3:34">
      <c r="C168" s="3" t="s">
        <v>88</v>
      </c>
      <c r="D168" s="3" t="s">
        <v>310</v>
      </c>
      <c r="E168" s="3" t="s">
        <v>311</v>
      </c>
      <c r="F168" s="3" t="s">
        <v>628</v>
      </c>
      <c r="G168" s="334"/>
      <c r="H168" s="334"/>
      <c r="I168" s="334"/>
      <c r="J168" s="334"/>
      <c r="K168" s="334"/>
      <c r="L168" s="334"/>
      <c r="M168" s="334"/>
      <c r="N168" s="334"/>
      <c r="O168" s="99"/>
      <c r="P168" s="99"/>
      <c r="Q168" s="99"/>
      <c r="R168" s="99"/>
      <c r="S168" s="99"/>
      <c r="T168" s="99"/>
      <c r="U168" s="99"/>
      <c r="V168" s="99"/>
      <c r="W168" s="99"/>
      <c r="X168" s="99"/>
      <c r="Y168" s="99"/>
      <c r="Z168" s="99"/>
      <c r="AA168" s="99"/>
      <c r="AB168" s="99"/>
      <c r="AC168" s="99"/>
      <c r="AD168" s="99"/>
      <c r="AE168" s="99"/>
      <c r="AF168" s="99"/>
      <c r="AG168" s="99"/>
      <c r="AH168" s="99"/>
    </row>
    <row r="169" spans="3:34">
      <c r="C169" s="3" t="s">
        <v>88</v>
      </c>
      <c r="D169" s="3" t="s">
        <v>312</v>
      </c>
      <c r="E169" s="3" t="s">
        <v>313</v>
      </c>
      <c r="F169" s="3" t="s">
        <v>628</v>
      </c>
      <c r="G169" s="334"/>
      <c r="H169" s="334"/>
      <c r="I169" s="334"/>
      <c r="J169" s="334"/>
      <c r="K169" s="334"/>
      <c r="L169" s="334"/>
      <c r="M169" s="334"/>
      <c r="N169" s="334"/>
      <c r="O169" s="99"/>
      <c r="P169" s="99"/>
      <c r="Q169" s="99"/>
      <c r="R169" s="99"/>
      <c r="S169" s="99"/>
      <c r="T169" s="99"/>
      <c r="U169" s="99"/>
      <c r="V169" s="99"/>
      <c r="W169" s="99"/>
      <c r="X169" s="99"/>
      <c r="Y169" s="99"/>
      <c r="Z169" s="99"/>
      <c r="AA169" s="99"/>
      <c r="AB169" s="99"/>
      <c r="AC169" s="99"/>
      <c r="AD169" s="99"/>
      <c r="AE169" s="99"/>
      <c r="AF169" s="99"/>
      <c r="AG169" s="99"/>
      <c r="AH169" s="99"/>
    </row>
    <row r="170" spans="3:34">
      <c r="C170" s="3" t="s">
        <v>88</v>
      </c>
      <c r="D170" s="3" t="s">
        <v>314</v>
      </c>
      <c r="E170" s="3" t="s">
        <v>315</v>
      </c>
      <c r="F170" s="3" t="s">
        <v>628</v>
      </c>
      <c r="G170" s="334"/>
      <c r="H170" s="334"/>
      <c r="I170" s="334"/>
      <c r="J170" s="334"/>
      <c r="K170" s="334"/>
      <c r="L170" s="334"/>
      <c r="M170" s="334"/>
      <c r="N170" s="334"/>
      <c r="O170" s="99"/>
      <c r="P170" s="99"/>
      <c r="Q170" s="99"/>
      <c r="R170" s="99"/>
      <c r="S170" s="99"/>
      <c r="T170" s="99"/>
      <c r="U170" s="99"/>
      <c r="V170" s="99"/>
      <c r="W170" s="99"/>
      <c r="X170" s="99"/>
      <c r="Y170" s="99"/>
      <c r="Z170" s="99"/>
      <c r="AA170" s="99"/>
      <c r="AB170" s="99"/>
      <c r="AC170" s="99"/>
      <c r="AD170" s="99"/>
      <c r="AE170" s="99"/>
      <c r="AF170" s="99"/>
      <c r="AG170" s="99"/>
      <c r="AH170" s="99"/>
    </row>
    <row r="171" spans="3:34">
      <c r="C171" s="3" t="s">
        <v>88</v>
      </c>
      <c r="D171" s="3" t="s">
        <v>316</v>
      </c>
      <c r="E171" s="3" t="s">
        <v>317</v>
      </c>
      <c r="F171" s="3" t="s">
        <v>628</v>
      </c>
      <c r="G171" s="334"/>
      <c r="H171" s="334"/>
      <c r="I171" s="334"/>
      <c r="J171" s="334"/>
      <c r="K171" s="334"/>
      <c r="L171" s="334"/>
      <c r="M171" s="334"/>
      <c r="N171" s="334"/>
      <c r="O171" s="99"/>
      <c r="P171" s="99"/>
      <c r="Q171" s="99"/>
      <c r="R171" s="99"/>
      <c r="S171" s="99"/>
      <c r="T171" s="99"/>
      <c r="U171" s="99"/>
      <c r="V171" s="99"/>
      <c r="W171" s="99"/>
      <c r="X171" s="99"/>
      <c r="Y171" s="99"/>
      <c r="Z171" s="99"/>
      <c r="AA171" s="99"/>
      <c r="AB171" s="99"/>
      <c r="AC171" s="99"/>
      <c r="AD171" s="99"/>
      <c r="AE171" s="99"/>
      <c r="AF171" s="99"/>
      <c r="AG171" s="99"/>
      <c r="AH171" s="99"/>
    </row>
    <row r="172" spans="3:34">
      <c r="C172" s="3" t="s">
        <v>88</v>
      </c>
      <c r="D172" s="3" t="s">
        <v>318</v>
      </c>
      <c r="E172" s="3" t="s">
        <v>319</v>
      </c>
      <c r="F172" s="3" t="s">
        <v>628</v>
      </c>
      <c r="G172" s="334"/>
      <c r="H172" s="334"/>
      <c r="I172" s="334"/>
      <c r="J172" s="334"/>
      <c r="K172" s="334"/>
      <c r="L172" s="334"/>
      <c r="M172" s="334"/>
      <c r="N172" s="334"/>
      <c r="O172" s="99"/>
      <c r="P172" s="99"/>
      <c r="Q172" s="99"/>
      <c r="R172" s="99"/>
      <c r="S172" s="99"/>
      <c r="T172" s="99"/>
      <c r="U172" s="99"/>
      <c r="V172" s="99"/>
      <c r="W172" s="99"/>
      <c r="X172" s="99"/>
      <c r="Y172" s="99"/>
      <c r="Z172" s="99"/>
      <c r="AA172" s="99"/>
      <c r="AB172" s="99"/>
      <c r="AC172" s="99"/>
      <c r="AD172" s="99"/>
      <c r="AE172" s="99"/>
      <c r="AF172" s="99"/>
      <c r="AG172" s="99"/>
      <c r="AH172" s="99"/>
    </row>
    <row r="173" spans="3:34">
      <c r="C173" s="3" t="s">
        <v>88</v>
      </c>
      <c r="D173" s="3" t="s">
        <v>320</v>
      </c>
      <c r="E173" s="3" t="s">
        <v>321</v>
      </c>
      <c r="F173" s="3" t="s">
        <v>628</v>
      </c>
      <c r="G173" s="334"/>
      <c r="H173" s="334"/>
      <c r="I173" s="334"/>
      <c r="J173" s="334"/>
      <c r="K173" s="334"/>
      <c r="L173" s="334"/>
      <c r="M173" s="334"/>
      <c r="N173" s="334"/>
      <c r="O173" s="99"/>
      <c r="P173" s="99"/>
      <c r="Q173" s="99"/>
      <c r="R173" s="99"/>
      <c r="S173" s="99"/>
      <c r="T173" s="99"/>
      <c r="U173" s="99"/>
      <c r="V173" s="99"/>
      <c r="W173" s="99"/>
      <c r="X173" s="99"/>
      <c r="Y173" s="99"/>
      <c r="Z173" s="99"/>
      <c r="AA173" s="99"/>
      <c r="AB173" s="99"/>
      <c r="AC173" s="99"/>
      <c r="AD173" s="99"/>
      <c r="AE173" s="99"/>
      <c r="AF173" s="99"/>
      <c r="AG173" s="99"/>
      <c r="AH173" s="99"/>
    </row>
    <row r="174" spans="3:34">
      <c r="C174" s="3" t="s">
        <v>88</v>
      </c>
      <c r="D174" s="3" t="s">
        <v>322</v>
      </c>
      <c r="E174" s="3" t="s">
        <v>323</v>
      </c>
      <c r="F174" s="3" t="s">
        <v>628</v>
      </c>
      <c r="G174" s="334"/>
      <c r="H174" s="334"/>
      <c r="I174" s="334"/>
      <c r="J174" s="334"/>
      <c r="K174" s="334"/>
      <c r="L174" s="334"/>
      <c r="M174" s="334"/>
      <c r="N174" s="334"/>
      <c r="O174" s="99"/>
      <c r="P174" s="99"/>
      <c r="Q174" s="99"/>
      <c r="R174" s="99"/>
      <c r="S174" s="99"/>
      <c r="T174" s="99"/>
      <c r="U174" s="99"/>
      <c r="V174" s="99"/>
      <c r="W174" s="99"/>
      <c r="X174" s="99"/>
      <c r="Y174" s="99"/>
      <c r="Z174" s="99"/>
      <c r="AA174" s="99"/>
      <c r="AB174" s="99"/>
      <c r="AC174" s="99"/>
      <c r="AD174" s="99"/>
      <c r="AE174" s="99"/>
      <c r="AF174" s="99"/>
      <c r="AG174" s="99"/>
      <c r="AH174" s="99"/>
    </row>
    <row r="175" spans="3:34">
      <c r="C175" s="3" t="s">
        <v>88</v>
      </c>
      <c r="D175" s="3" t="s">
        <v>324</v>
      </c>
      <c r="E175" s="3" t="s">
        <v>325</v>
      </c>
      <c r="F175" s="3" t="s">
        <v>628</v>
      </c>
      <c r="G175" s="334"/>
      <c r="H175" s="334"/>
      <c r="I175" s="334"/>
      <c r="J175" s="334"/>
      <c r="K175" s="334"/>
      <c r="L175" s="334"/>
      <c r="M175" s="334"/>
      <c r="N175" s="334"/>
      <c r="O175" s="99"/>
      <c r="P175" s="99"/>
      <c r="Q175" s="99"/>
      <c r="R175" s="99"/>
      <c r="S175" s="99"/>
      <c r="T175" s="99"/>
      <c r="U175" s="99"/>
      <c r="V175" s="99"/>
      <c r="W175" s="99"/>
      <c r="X175" s="99"/>
      <c r="Y175" s="99"/>
      <c r="Z175" s="99"/>
      <c r="AA175" s="99"/>
      <c r="AB175" s="99"/>
      <c r="AC175" s="99"/>
      <c r="AD175" s="99"/>
      <c r="AE175" s="99"/>
      <c r="AF175" s="99"/>
      <c r="AG175" s="99"/>
      <c r="AH175" s="99"/>
    </row>
    <row r="176" spans="3:34">
      <c r="C176" s="3" t="s">
        <v>88</v>
      </c>
      <c r="D176" s="3" t="s">
        <v>326</v>
      </c>
      <c r="E176" s="3" t="s">
        <v>327</v>
      </c>
      <c r="F176" s="3" t="s">
        <v>628</v>
      </c>
      <c r="G176" s="334"/>
      <c r="H176" s="334"/>
      <c r="I176" s="334"/>
      <c r="J176" s="334"/>
      <c r="K176" s="334"/>
      <c r="L176" s="334"/>
      <c r="M176" s="334"/>
      <c r="N176" s="334"/>
      <c r="O176" s="99"/>
      <c r="P176" s="99"/>
      <c r="Q176" s="99"/>
      <c r="R176" s="99"/>
      <c r="S176" s="99"/>
      <c r="T176" s="99"/>
      <c r="U176" s="99"/>
      <c r="V176" s="99"/>
      <c r="W176" s="99"/>
      <c r="X176" s="99"/>
      <c r="Y176" s="99"/>
      <c r="Z176" s="99"/>
      <c r="AA176" s="99"/>
      <c r="AB176" s="99"/>
      <c r="AC176" s="99"/>
      <c r="AD176" s="99"/>
      <c r="AE176" s="99"/>
      <c r="AF176" s="99"/>
      <c r="AG176" s="99"/>
      <c r="AH176" s="99"/>
    </row>
    <row r="177" spans="3:34">
      <c r="C177" s="3" t="s">
        <v>88</v>
      </c>
      <c r="D177" s="3" t="s">
        <v>328</v>
      </c>
      <c r="E177" s="3" t="s">
        <v>329</v>
      </c>
      <c r="F177" s="3" t="s">
        <v>628</v>
      </c>
      <c r="G177" s="334"/>
      <c r="H177" s="334"/>
      <c r="I177" s="334"/>
      <c r="J177" s="334"/>
      <c r="K177" s="334"/>
      <c r="L177" s="334"/>
      <c r="M177" s="334"/>
      <c r="N177" s="334"/>
      <c r="O177" s="99"/>
      <c r="P177" s="99"/>
      <c r="Q177" s="99"/>
      <c r="R177" s="99"/>
      <c r="S177" s="99"/>
      <c r="T177" s="99"/>
      <c r="U177" s="99"/>
      <c r="V177" s="99"/>
      <c r="W177" s="99"/>
      <c r="X177" s="99"/>
      <c r="Y177" s="99"/>
      <c r="Z177" s="99"/>
      <c r="AA177" s="99"/>
      <c r="AB177" s="99"/>
      <c r="AC177" s="99"/>
      <c r="AD177" s="99"/>
      <c r="AE177" s="99"/>
      <c r="AF177" s="99"/>
      <c r="AG177" s="99"/>
      <c r="AH177" s="99"/>
    </row>
    <row r="178" spans="3:34">
      <c r="C178" s="3" t="s">
        <v>88</v>
      </c>
      <c r="D178" s="3" t="s">
        <v>330</v>
      </c>
      <c r="E178" s="3" t="s">
        <v>331</v>
      </c>
      <c r="F178" s="3" t="s">
        <v>628</v>
      </c>
      <c r="G178" s="334"/>
      <c r="H178" s="334"/>
      <c r="I178" s="334"/>
      <c r="J178" s="334"/>
      <c r="K178" s="334"/>
      <c r="L178" s="334"/>
      <c r="M178" s="334"/>
      <c r="N178" s="334"/>
      <c r="O178" s="99"/>
      <c r="P178" s="99"/>
      <c r="Q178" s="99"/>
      <c r="R178" s="99"/>
      <c r="S178" s="99"/>
      <c r="T178" s="99"/>
      <c r="U178" s="99"/>
      <c r="V178" s="99"/>
      <c r="W178" s="99"/>
      <c r="X178" s="99"/>
      <c r="Y178" s="99"/>
      <c r="Z178" s="99"/>
      <c r="AA178" s="99"/>
      <c r="AB178" s="99"/>
      <c r="AC178" s="99"/>
      <c r="AD178" s="99"/>
      <c r="AE178" s="99"/>
      <c r="AF178" s="99"/>
      <c r="AG178" s="99"/>
      <c r="AH178" s="99"/>
    </row>
    <row r="179" spans="3:34">
      <c r="C179" s="3" t="s">
        <v>88</v>
      </c>
      <c r="D179" s="3" t="s">
        <v>332</v>
      </c>
      <c r="E179" s="3" t="s">
        <v>333</v>
      </c>
      <c r="F179" s="3" t="s">
        <v>628</v>
      </c>
      <c r="G179" s="334"/>
      <c r="H179" s="334"/>
      <c r="I179" s="334"/>
      <c r="J179" s="334"/>
      <c r="K179" s="334"/>
      <c r="L179" s="334"/>
      <c r="M179" s="334"/>
      <c r="N179" s="334"/>
      <c r="O179" s="99"/>
      <c r="P179" s="99"/>
      <c r="Q179" s="99"/>
      <c r="R179" s="99"/>
      <c r="S179" s="99"/>
      <c r="T179" s="99"/>
      <c r="U179" s="99"/>
      <c r="V179" s="99"/>
      <c r="W179" s="99"/>
      <c r="X179" s="99"/>
      <c r="Y179" s="99"/>
      <c r="Z179" s="99"/>
      <c r="AA179" s="99"/>
      <c r="AB179" s="99"/>
      <c r="AC179" s="99"/>
      <c r="AD179" s="99"/>
      <c r="AE179" s="99"/>
      <c r="AF179" s="99"/>
      <c r="AG179" s="99"/>
      <c r="AH179" s="99"/>
    </row>
    <row r="180" spans="3:34">
      <c r="C180" s="3" t="s">
        <v>88</v>
      </c>
      <c r="D180" s="3" t="s">
        <v>334</v>
      </c>
      <c r="E180" s="3" t="s">
        <v>335</v>
      </c>
      <c r="F180" s="3" t="s">
        <v>628</v>
      </c>
      <c r="G180" s="334"/>
      <c r="H180" s="334"/>
      <c r="I180" s="334"/>
      <c r="J180" s="334"/>
      <c r="K180" s="334"/>
      <c r="L180" s="334"/>
      <c r="M180" s="334"/>
      <c r="N180" s="334"/>
      <c r="O180" s="99"/>
      <c r="P180" s="99"/>
      <c r="Q180" s="99"/>
      <c r="R180" s="99"/>
      <c r="S180" s="99"/>
      <c r="T180" s="99"/>
      <c r="U180" s="99"/>
      <c r="V180" s="99"/>
      <c r="W180" s="99"/>
      <c r="X180" s="99"/>
      <c r="Y180" s="99"/>
      <c r="Z180" s="99"/>
      <c r="AA180" s="99"/>
      <c r="AB180" s="99"/>
      <c r="AC180" s="99"/>
      <c r="AD180" s="99"/>
      <c r="AE180" s="99"/>
      <c r="AF180" s="99"/>
      <c r="AG180" s="99"/>
      <c r="AH180" s="99"/>
    </row>
    <row r="181" spans="3:34">
      <c r="C181" s="3" t="s">
        <v>88</v>
      </c>
      <c r="D181" s="3" t="s">
        <v>336</v>
      </c>
      <c r="E181" s="3" t="s">
        <v>337</v>
      </c>
      <c r="F181" s="3" t="s">
        <v>628</v>
      </c>
      <c r="G181" s="334"/>
      <c r="H181" s="334"/>
      <c r="I181" s="334"/>
      <c r="J181" s="334"/>
      <c r="K181" s="334"/>
      <c r="L181" s="334"/>
      <c r="M181" s="334"/>
      <c r="N181" s="334"/>
      <c r="O181" s="99"/>
      <c r="P181" s="99"/>
      <c r="Q181" s="99"/>
      <c r="R181" s="99"/>
      <c r="S181" s="99"/>
      <c r="T181" s="99"/>
      <c r="U181" s="99"/>
      <c r="V181" s="99"/>
      <c r="W181" s="99"/>
      <c r="X181" s="99"/>
      <c r="Y181" s="99"/>
      <c r="Z181" s="99"/>
      <c r="AA181" s="99"/>
      <c r="AB181" s="99"/>
      <c r="AC181" s="99"/>
      <c r="AD181" s="99"/>
      <c r="AE181" s="99"/>
      <c r="AF181" s="99"/>
      <c r="AG181" s="99"/>
      <c r="AH181" s="99"/>
    </row>
    <row r="182" spans="3:34">
      <c r="C182" s="3" t="s">
        <v>88</v>
      </c>
      <c r="D182" s="3" t="s">
        <v>338</v>
      </c>
      <c r="E182" s="3" t="s">
        <v>339</v>
      </c>
      <c r="F182" s="3" t="s">
        <v>628</v>
      </c>
      <c r="G182" s="334"/>
      <c r="H182" s="334"/>
      <c r="I182" s="334"/>
      <c r="J182" s="334"/>
      <c r="K182" s="334"/>
      <c r="L182" s="334"/>
      <c r="M182" s="334"/>
      <c r="N182" s="334"/>
      <c r="O182" s="99"/>
      <c r="P182" s="99"/>
      <c r="Q182" s="99"/>
      <c r="R182" s="99"/>
      <c r="S182" s="99"/>
      <c r="T182" s="99"/>
      <c r="U182" s="99"/>
      <c r="V182" s="99"/>
      <c r="W182" s="99"/>
      <c r="X182" s="99"/>
      <c r="Y182" s="99"/>
      <c r="Z182" s="99"/>
      <c r="AA182" s="99"/>
      <c r="AB182" s="99"/>
      <c r="AC182" s="99"/>
      <c r="AD182" s="99"/>
      <c r="AE182" s="99"/>
      <c r="AF182" s="99"/>
      <c r="AG182" s="99"/>
      <c r="AH182" s="99"/>
    </row>
    <row r="183" spans="3:34">
      <c r="C183" s="3" t="s">
        <v>88</v>
      </c>
      <c r="D183" s="3" t="s">
        <v>340</v>
      </c>
      <c r="E183" s="3" t="s">
        <v>341</v>
      </c>
      <c r="F183" s="3" t="s">
        <v>628</v>
      </c>
      <c r="G183" s="334"/>
      <c r="H183" s="334"/>
      <c r="I183" s="334"/>
      <c r="J183" s="334"/>
      <c r="K183" s="334"/>
      <c r="L183" s="334"/>
      <c r="M183" s="334"/>
      <c r="N183" s="334"/>
      <c r="O183" s="99"/>
      <c r="P183" s="99"/>
      <c r="Q183" s="99"/>
      <c r="R183" s="99"/>
      <c r="S183" s="99"/>
      <c r="T183" s="99"/>
      <c r="U183" s="99"/>
      <c r="V183" s="99"/>
      <c r="W183" s="99"/>
      <c r="X183" s="99"/>
      <c r="Y183" s="99"/>
      <c r="Z183" s="99"/>
      <c r="AA183" s="99"/>
      <c r="AB183" s="99"/>
      <c r="AC183" s="99"/>
      <c r="AD183" s="99"/>
      <c r="AE183" s="99"/>
      <c r="AF183" s="99"/>
      <c r="AG183" s="99"/>
      <c r="AH183" s="99"/>
    </row>
    <row r="184" spans="3:34">
      <c r="C184" s="3" t="s">
        <v>88</v>
      </c>
      <c r="D184" s="3" t="s">
        <v>342</v>
      </c>
      <c r="E184" s="3" t="s">
        <v>343</v>
      </c>
      <c r="F184" s="3" t="s">
        <v>628</v>
      </c>
      <c r="G184" s="334"/>
      <c r="H184" s="334"/>
      <c r="I184" s="334"/>
      <c r="J184" s="334"/>
      <c r="K184" s="334"/>
      <c r="L184" s="334"/>
      <c r="M184" s="334"/>
      <c r="N184" s="334"/>
      <c r="O184" s="99"/>
      <c r="P184" s="99"/>
      <c r="Q184" s="99"/>
      <c r="R184" s="99"/>
      <c r="S184" s="99"/>
      <c r="T184" s="99"/>
      <c r="U184" s="99"/>
      <c r="V184" s="99"/>
      <c r="W184" s="99"/>
      <c r="X184" s="99"/>
      <c r="Y184" s="99"/>
      <c r="Z184" s="99"/>
      <c r="AA184" s="99"/>
      <c r="AB184" s="99"/>
      <c r="AC184" s="99"/>
      <c r="AD184" s="99"/>
      <c r="AE184" s="99"/>
      <c r="AF184" s="99"/>
      <c r="AG184" s="99"/>
      <c r="AH184" s="99"/>
    </row>
    <row r="185" spans="3:34">
      <c r="C185" s="3" t="s">
        <v>88</v>
      </c>
      <c r="D185" s="3" t="s">
        <v>344</v>
      </c>
      <c r="E185" s="3" t="s">
        <v>345</v>
      </c>
      <c r="F185" s="3" t="s">
        <v>628</v>
      </c>
      <c r="G185" s="334"/>
      <c r="H185" s="334"/>
      <c r="I185" s="334"/>
      <c r="J185" s="334"/>
      <c r="K185" s="334"/>
      <c r="L185" s="334"/>
      <c r="M185" s="334"/>
      <c r="N185" s="334"/>
      <c r="O185" s="99"/>
      <c r="P185" s="99"/>
      <c r="Q185" s="99"/>
      <c r="R185" s="99"/>
      <c r="S185" s="99"/>
      <c r="T185" s="99"/>
      <c r="U185" s="99"/>
      <c r="V185" s="99"/>
      <c r="W185" s="99"/>
      <c r="X185" s="99"/>
      <c r="Y185" s="99"/>
      <c r="Z185" s="99"/>
      <c r="AA185" s="99"/>
      <c r="AB185" s="99"/>
      <c r="AC185" s="99"/>
      <c r="AD185" s="99"/>
      <c r="AE185" s="99"/>
      <c r="AF185" s="99"/>
      <c r="AG185" s="99"/>
      <c r="AH185" s="99"/>
    </row>
    <row r="186" spans="3:34">
      <c r="C186" s="3" t="s">
        <v>88</v>
      </c>
      <c r="D186" s="3" t="s">
        <v>346</v>
      </c>
      <c r="E186" s="3" t="s">
        <v>347</v>
      </c>
      <c r="F186" s="3" t="s">
        <v>628</v>
      </c>
      <c r="G186" s="334"/>
      <c r="H186" s="334"/>
      <c r="I186" s="334"/>
      <c r="J186" s="334"/>
      <c r="K186" s="334"/>
      <c r="L186" s="334"/>
      <c r="M186" s="334"/>
      <c r="N186" s="334"/>
      <c r="O186" s="99"/>
      <c r="P186" s="99"/>
      <c r="Q186" s="99"/>
      <c r="R186" s="99"/>
      <c r="S186" s="99"/>
      <c r="T186" s="99"/>
      <c r="U186" s="99"/>
      <c r="V186" s="99"/>
      <c r="W186" s="99"/>
      <c r="X186" s="99"/>
      <c r="Y186" s="99"/>
      <c r="Z186" s="99"/>
      <c r="AA186" s="99"/>
      <c r="AB186" s="99"/>
      <c r="AC186" s="99"/>
      <c r="AD186" s="99"/>
      <c r="AE186" s="99"/>
      <c r="AF186" s="99"/>
      <c r="AG186" s="99"/>
      <c r="AH186" s="99"/>
    </row>
    <row r="187" spans="3:34">
      <c r="C187" s="3" t="s">
        <v>92</v>
      </c>
      <c r="D187" s="3" t="s">
        <v>348</v>
      </c>
      <c r="E187" s="3" t="s">
        <v>349</v>
      </c>
      <c r="F187" s="3" t="s">
        <v>628</v>
      </c>
      <c r="G187" s="334"/>
      <c r="H187" s="334"/>
      <c r="I187" s="334"/>
      <c r="J187" s="334"/>
      <c r="K187" s="334"/>
      <c r="L187" s="334"/>
      <c r="M187" s="334"/>
      <c r="N187" s="334"/>
      <c r="O187" s="99"/>
      <c r="P187" s="99"/>
      <c r="Q187" s="99"/>
      <c r="R187" s="99"/>
      <c r="S187" s="99"/>
      <c r="T187" s="99"/>
      <c r="U187" s="99"/>
      <c r="V187" s="99"/>
      <c r="W187" s="99"/>
      <c r="X187" s="99"/>
      <c r="Y187" s="99"/>
      <c r="Z187" s="99"/>
      <c r="AA187" s="99"/>
      <c r="AB187" s="99"/>
      <c r="AC187" s="99"/>
      <c r="AD187" s="99"/>
      <c r="AE187" s="99"/>
      <c r="AF187" s="99"/>
      <c r="AG187" s="99"/>
      <c r="AH187" s="99"/>
    </row>
    <row r="188" spans="3:34">
      <c r="C188" s="3" t="s">
        <v>92</v>
      </c>
      <c r="D188" s="3" t="s">
        <v>350</v>
      </c>
      <c r="E188" s="3" t="s">
        <v>351</v>
      </c>
      <c r="F188" s="3" t="s">
        <v>628</v>
      </c>
      <c r="G188" s="334"/>
      <c r="H188" s="334"/>
      <c r="I188" s="334"/>
      <c r="J188" s="334"/>
      <c r="K188" s="334"/>
      <c r="L188" s="334"/>
      <c r="M188" s="334"/>
      <c r="N188" s="334"/>
      <c r="O188" s="99"/>
      <c r="P188" s="99"/>
      <c r="Q188" s="99"/>
      <c r="R188" s="99"/>
      <c r="S188" s="99"/>
      <c r="T188" s="99"/>
      <c r="U188" s="99"/>
      <c r="V188" s="99"/>
      <c r="W188" s="99"/>
      <c r="X188" s="99"/>
      <c r="Y188" s="99"/>
      <c r="Z188" s="99"/>
      <c r="AA188" s="99"/>
      <c r="AB188" s="99"/>
      <c r="AC188" s="99"/>
      <c r="AD188" s="99"/>
      <c r="AE188" s="99"/>
      <c r="AF188" s="99"/>
      <c r="AG188" s="99"/>
      <c r="AH188" s="99"/>
    </row>
    <row r="189" spans="3:34">
      <c r="C189" s="3" t="s">
        <v>92</v>
      </c>
      <c r="D189" s="3" t="s">
        <v>352</v>
      </c>
      <c r="E189" s="3" t="s">
        <v>353</v>
      </c>
      <c r="F189" s="3" t="s">
        <v>628</v>
      </c>
      <c r="G189" s="334"/>
      <c r="H189" s="334"/>
      <c r="I189" s="334"/>
      <c r="J189" s="334"/>
      <c r="K189" s="334"/>
      <c r="L189" s="334"/>
      <c r="M189" s="334"/>
      <c r="N189" s="334"/>
      <c r="O189" s="99"/>
      <c r="P189" s="99"/>
      <c r="Q189" s="99"/>
      <c r="R189" s="99"/>
      <c r="S189" s="99"/>
      <c r="T189" s="99"/>
      <c r="U189" s="99"/>
      <c r="V189" s="99"/>
      <c r="W189" s="99"/>
      <c r="X189" s="99"/>
      <c r="Y189" s="99"/>
      <c r="Z189" s="99"/>
      <c r="AA189" s="99"/>
      <c r="AB189" s="99"/>
      <c r="AC189" s="99"/>
      <c r="AD189" s="99"/>
      <c r="AE189" s="99"/>
      <c r="AF189" s="99"/>
      <c r="AG189" s="99"/>
      <c r="AH189" s="99"/>
    </row>
    <row r="190" spans="3:34">
      <c r="C190" s="3" t="s">
        <v>92</v>
      </c>
      <c r="D190" s="3" t="s">
        <v>354</v>
      </c>
      <c r="E190" s="3" t="s">
        <v>355</v>
      </c>
      <c r="F190" s="3" t="s">
        <v>628</v>
      </c>
      <c r="G190" s="334"/>
      <c r="H190" s="334"/>
      <c r="I190" s="334"/>
      <c r="J190" s="334"/>
      <c r="K190" s="334"/>
      <c r="L190" s="334"/>
      <c r="M190" s="334"/>
      <c r="N190" s="334"/>
      <c r="O190" s="99"/>
      <c r="P190" s="99"/>
      <c r="Q190" s="99"/>
      <c r="R190" s="99"/>
      <c r="S190" s="99"/>
      <c r="T190" s="99"/>
      <c r="U190" s="99"/>
      <c r="V190" s="99"/>
      <c r="W190" s="99"/>
      <c r="X190" s="99"/>
      <c r="Y190" s="99"/>
      <c r="Z190" s="99"/>
      <c r="AA190" s="99"/>
      <c r="AB190" s="99"/>
      <c r="AC190" s="99"/>
      <c r="AD190" s="99"/>
      <c r="AE190" s="99"/>
      <c r="AF190" s="99"/>
      <c r="AG190" s="99"/>
      <c r="AH190" s="99"/>
    </row>
    <row r="191" spans="3:34">
      <c r="C191" s="3" t="s">
        <v>92</v>
      </c>
      <c r="D191" s="3" t="s">
        <v>356</v>
      </c>
      <c r="E191" s="3" t="s">
        <v>357</v>
      </c>
      <c r="F191" s="3" t="s">
        <v>628</v>
      </c>
      <c r="G191" s="334"/>
      <c r="H191" s="334"/>
      <c r="I191" s="334"/>
      <c r="J191" s="334"/>
      <c r="K191" s="334"/>
      <c r="L191" s="334"/>
      <c r="M191" s="334"/>
      <c r="N191" s="334"/>
      <c r="O191" s="99"/>
      <c r="P191" s="99"/>
      <c r="Q191" s="99"/>
      <c r="R191" s="99"/>
      <c r="S191" s="99"/>
      <c r="T191" s="99"/>
      <c r="U191" s="99"/>
      <c r="V191" s="99"/>
      <c r="W191" s="99"/>
      <c r="X191" s="99"/>
      <c r="Y191" s="99"/>
      <c r="Z191" s="99"/>
      <c r="AA191" s="99"/>
      <c r="AB191" s="99"/>
      <c r="AC191" s="99"/>
      <c r="AD191" s="99"/>
      <c r="AE191" s="99"/>
      <c r="AF191" s="99"/>
      <c r="AG191" s="99"/>
      <c r="AH191" s="99"/>
    </row>
    <row r="192" spans="3:34">
      <c r="C192" s="3" t="s">
        <v>92</v>
      </c>
      <c r="D192" s="3" t="s">
        <v>358</v>
      </c>
      <c r="E192" s="3" t="s">
        <v>359</v>
      </c>
      <c r="F192" s="3" t="s">
        <v>628</v>
      </c>
      <c r="G192" s="334"/>
      <c r="H192" s="334"/>
      <c r="I192" s="334"/>
      <c r="J192" s="334"/>
      <c r="K192" s="334"/>
      <c r="L192" s="334"/>
      <c r="M192" s="334"/>
      <c r="N192" s="334"/>
      <c r="O192" s="99"/>
      <c r="P192" s="99"/>
      <c r="Q192" s="99"/>
      <c r="R192" s="99"/>
      <c r="S192" s="99"/>
      <c r="T192" s="99"/>
      <c r="U192" s="99"/>
      <c r="V192" s="99"/>
      <c r="W192" s="99"/>
      <c r="X192" s="99"/>
      <c r="Y192" s="99"/>
      <c r="Z192" s="99"/>
      <c r="AA192" s="99"/>
      <c r="AB192" s="99"/>
      <c r="AC192" s="99"/>
      <c r="AD192" s="99"/>
      <c r="AE192" s="99"/>
      <c r="AF192" s="99"/>
      <c r="AG192" s="99"/>
      <c r="AH192" s="99"/>
    </row>
    <row r="193" spans="3:34">
      <c r="C193" s="3" t="s">
        <v>92</v>
      </c>
      <c r="D193" s="3" t="s">
        <v>360</v>
      </c>
      <c r="E193" s="3" t="s">
        <v>361</v>
      </c>
      <c r="F193" s="3" t="s">
        <v>628</v>
      </c>
      <c r="G193" s="334"/>
      <c r="H193" s="334"/>
      <c r="I193" s="334"/>
      <c r="J193" s="334"/>
      <c r="K193" s="334"/>
      <c r="L193" s="334"/>
      <c r="M193" s="334"/>
      <c r="N193" s="334"/>
      <c r="O193" s="99"/>
      <c r="P193" s="99"/>
      <c r="Q193" s="99"/>
      <c r="R193" s="99"/>
      <c r="S193" s="99"/>
      <c r="T193" s="99"/>
      <c r="U193" s="99"/>
      <c r="V193" s="99"/>
      <c r="W193" s="99"/>
      <c r="X193" s="99"/>
      <c r="Y193" s="99"/>
      <c r="Z193" s="99"/>
      <c r="AA193" s="99"/>
      <c r="AB193" s="99"/>
      <c r="AC193" s="99"/>
      <c r="AD193" s="99"/>
      <c r="AE193" s="99"/>
      <c r="AF193" s="99"/>
      <c r="AG193" s="99"/>
      <c r="AH193" s="99"/>
    </row>
    <row r="194" spans="3:34">
      <c r="C194" s="3" t="s">
        <v>92</v>
      </c>
      <c r="D194" s="3" t="s">
        <v>362</v>
      </c>
      <c r="E194" s="3" t="s">
        <v>363</v>
      </c>
      <c r="F194" s="3" t="s">
        <v>628</v>
      </c>
      <c r="G194" s="334"/>
      <c r="H194" s="334"/>
      <c r="I194" s="334"/>
      <c r="J194" s="334"/>
      <c r="K194" s="334"/>
      <c r="L194" s="334"/>
      <c r="M194" s="334"/>
      <c r="N194" s="334"/>
      <c r="O194" s="99"/>
      <c r="P194" s="99"/>
      <c r="Q194" s="99"/>
      <c r="R194" s="99"/>
      <c r="S194" s="99"/>
      <c r="T194" s="99"/>
      <c r="U194" s="99"/>
      <c r="V194" s="99"/>
      <c r="W194" s="99"/>
      <c r="X194" s="99"/>
      <c r="Y194" s="99"/>
      <c r="Z194" s="99"/>
      <c r="AA194" s="99"/>
      <c r="AB194" s="99"/>
      <c r="AC194" s="99"/>
      <c r="AD194" s="99"/>
      <c r="AE194" s="99"/>
      <c r="AF194" s="99"/>
      <c r="AG194" s="99"/>
      <c r="AH194" s="99"/>
    </row>
    <row r="195" spans="3:34">
      <c r="C195" s="3" t="s">
        <v>92</v>
      </c>
      <c r="D195" s="3" t="s">
        <v>364</v>
      </c>
      <c r="E195" s="3" t="s">
        <v>365</v>
      </c>
      <c r="F195" s="3" t="s">
        <v>628</v>
      </c>
      <c r="G195" s="334"/>
      <c r="H195" s="334"/>
      <c r="I195" s="334"/>
      <c r="J195" s="334"/>
      <c r="K195" s="334"/>
      <c r="L195" s="334"/>
      <c r="M195" s="334"/>
      <c r="N195" s="334"/>
      <c r="O195" s="99"/>
      <c r="P195" s="99"/>
      <c r="Q195" s="99"/>
      <c r="R195" s="99"/>
      <c r="S195" s="99"/>
      <c r="T195" s="99"/>
      <c r="U195" s="99"/>
      <c r="V195" s="99"/>
      <c r="W195" s="99"/>
      <c r="X195" s="99"/>
      <c r="Y195" s="99"/>
      <c r="Z195" s="99"/>
      <c r="AA195" s="99"/>
      <c r="AB195" s="99"/>
      <c r="AC195" s="99"/>
      <c r="AD195" s="99"/>
      <c r="AE195" s="99"/>
      <c r="AF195" s="99"/>
      <c r="AG195" s="99"/>
      <c r="AH195" s="99"/>
    </row>
    <row r="196" spans="3:34">
      <c r="C196" s="3" t="s">
        <v>92</v>
      </c>
      <c r="D196" s="3" t="s">
        <v>366</v>
      </c>
      <c r="E196" s="3" t="s">
        <v>367</v>
      </c>
      <c r="F196" s="3" t="s">
        <v>628</v>
      </c>
      <c r="G196" s="334"/>
      <c r="H196" s="334"/>
      <c r="I196" s="334"/>
      <c r="J196" s="334"/>
      <c r="K196" s="334"/>
      <c r="L196" s="334"/>
      <c r="M196" s="334"/>
      <c r="N196" s="334"/>
      <c r="O196" s="99"/>
      <c r="P196" s="99"/>
      <c r="Q196" s="99"/>
      <c r="R196" s="99"/>
      <c r="S196" s="99"/>
      <c r="T196" s="99"/>
      <c r="U196" s="99"/>
      <c r="V196" s="99"/>
      <c r="W196" s="99"/>
      <c r="X196" s="99"/>
      <c r="Y196" s="99"/>
      <c r="Z196" s="99"/>
      <c r="AA196" s="99"/>
      <c r="AB196" s="99"/>
      <c r="AC196" s="99"/>
      <c r="AD196" s="99"/>
      <c r="AE196" s="99"/>
      <c r="AF196" s="99"/>
      <c r="AG196" s="99"/>
      <c r="AH196" s="99"/>
    </row>
    <row r="197" spans="3:34">
      <c r="C197" s="3" t="s">
        <v>92</v>
      </c>
      <c r="D197" s="3" t="s">
        <v>368</v>
      </c>
      <c r="E197" s="3" t="s">
        <v>369</v>
      </c>
      <c r="F197" s="3" t="s">
        <v>628</v>
      </c>
      <c r="G197" s="334"/>
      <c r="H197" s="334"/>
      <c r="I197" s="334"/>
      <c r="J197" s="334"/>
      <c r="K197" s="334"/>
      <c r="L197" s="334"/>
      <c r="M197" s="334"/>
      <c r="N197" s="334"/>
      <c r="O197" s="99"/>
      <c r="P197" s="99"/>
      <c r="Q197" s="99"/>
      <c r="R197" s="99"/>
      <c r="S197" s="99"/>
      <c r="T197" s="99"/>
      <c r="U197" s="99"/>
      <c r="V197" s="99"/>
      <c r="W197" s="99"/>
      <c r="X197" s="99"/>
      <c r="Y197" s="99"/>
      <c r="Z197" s="99"/>
      <c r="AA197" s="99"/>
      <c r="AB197" s="99"/>
      <c r="AC197" s="99"/>
      <c r="AD197" s="99"/>
      <c r="AE197" s="99"/>
      <c r="AF197" s="99"/>
      <c r="AG197" s="99"/>
      <c r="AH197" s="99"/>
    </row>
    <row r="198" spans="3:34">
      <c r="C198" s="3" t="s">
        <v>92</v>
      </c>
      <c r="D198" s="3" t="s">
        <v>370</v>
      </c>
      <c r="E198" s="3" t="s">
        <v>371</v>
      </c>
      <c r="F198" s="3" t="s">
        <v>628</v>
      </c>
      <c r="G198" s="334"/>
      <c r="H198" s="334"/>
      <c r="I198" s="334"/>
      <c r="J198" s="334"/>
      <c r="K198" s="334"/>
      <c r="L198" s="334"/>
      <c r="M198" s="334"/>
      <c r="N198" s="334"/>
      <c r="O198" s="99"/>
      <c r="P198" s="99"/>
      <c r="Q198" s="99"/>
      <c r="R198" s="99"/>
      <c r="S198" s="99"/>
      <c r="T198" s="99"/>
      <c r="U198" s="99"/>
      <c r="V198" s="99"/>
      <c r="W198" s="99"/>
      <c r="X198" s="99"/>
      <c r="Y198" s="99"/>
      <c r="Z198" s="99"/>
      <c r="AA198" s="99"/>
      <c r="AB198" s="99"/>
      <c r="AC198" s="99"/>
      <c r="AD198" s="99"/>
      <c r="AE198" s="99"/>
      <c r="AF198" s="99"/>
      <c r="AG198" s="99"/>
      <c r="AH198" s="99"/>
    </row>
    <row r="199" spans="3:34">
      <c r="C199" s="3" t="s">
        <v>92</v>
      </c>
      <c r="D199" s="3" t="s">
        <v>372</v>
      </c>
      <c r="E199" s="3" t="s">
        <v>373</v>
      </c>
      <c r="F199" s="3" t="s">
        <v>628</v>
      </c>
      <c r="G199" s="334"/>
      <c r="H199" s="334"/>
      <c r="I199" s="334"/>
      <c r="J199" s="334"/>
      <c r="K199" s="334"/>
      <c r="L199" s="334"/>
      <c r="M199" s="334"/>
      <c r="N199" s="334"/>
      <c r="O199" s="99"/>
      <c r="P199" s="99"/>
      <c r="Q199" s="99"/>
      <c r="R199" s="99"/>
      <c r="S199" s="99"/>
      <c r="T199" s="99"/>
      <c r="U199" s="99"/>
      <c r="V199" s="99"/>
      <c r="W199" s="99"/>
      <c r="X199" s="99"/>
      <c r="Y199" s="99"/>
      <c r="Z199" s="99"/>
      <c r="AA199" s="99"/>
      <c r="AB199" s="99"/>
      <c r="AC199" s="99"/>
      <c r="AD199" s="99"/>
      <c r="AE199" s="99"/>
      <c r="AF199" s="99"/>
      <c r="AG199" s="99"/>
      <c r="AH199" s="99"/>
    </row>
    <row r="200" spans="3:34">
      <c r="C200" s="3" t="s">
        <v>92</v>
      </c>
      <c r="D200" s="3" t="s">
        <v>374</v>
      </c>
      <c r="E200" s="3" t="s">
        <v>375</v>
      </c>
      <c r="F200" s="3" t="s">
        <v>628</v>
      </c>
      <c r="G200" s="334"/>
      <c r="H200" s="334"/>
      <c r="I200" s="334"/>
      <c r="J200" s="334"/>
      <c r="K200" s="334"/>
      <c r="L200" s="334"/>
      <c r="M200" s="334"/>
      <c r="N200" s="334"/>
      <c r="O200" s="99"/>
      <c r="P200" s="99"/>
      <c r="Q200" s="99"/>
      <c r="R200" s="99"/>
      <c r="S200" s="99"/>
      <c r="T200" s="99"/>
      <c r="U200" s="99"/>
      <c r="V200" s="99"/>
      <c r="W200" s="99"/>
      <c r="X200" s="99"/>
      <c r="Y200" s="99"/>
      <c r="Z200" s="99"/>
      <c r="AA200" s="99"/>
      <c r="AB200" s="99"/>
      <c r="AC200" s="99"/>
      <c r="AD200" s="99"/>
      <c r="AE200" s="99"/>
      <c r="AF200" s="99"/>
      <c r="AG200" s="99"/>
      <c r="AH200" s="99"/>
    </row>
    <row r="201" spans="3:34">
      <c r="C201" s="3" t="s">
        <v>92</v>
      </c>
      <c r="D201" s="3" t="s">
        <v>376</v>
      </c>
      <c r="E201" s="3" t="s">
        <v>377</v>
      </c>
      <c r="F201" s="3" t="s">
        <v>628</v>
      </c>
      <c r="G201" s="334"/>
      <c r="H201" s="334"/>
      <c r="I201" s="334"/>
      <c r="J201" s="334"/>
      <c r="K201" s="334"/>
      <c r="L201" s="334"/>
      <c r="M201" s="334"/>
      <c r="N201" s="334"/>
      <c r="O201" s="99"/>
      <c r="P201" s="99"/>
      <c r="Q201" s="99"/>
      <c r="R201" s="99"/>
      <c r="S201" s="99"/>
      <c r="T201" s="99"/>
      <c r="U201" s="99"/>
      <c r="V201" s="99"/>
      <c r="W201" s="99"/>
      <c r="X201" s="99"/>
      <c r="Y201" s="99"/>
      <c r="Z201" s="99"/>
      <c r="AA201" s="99"/>
      <c r="AB201" s="99"/>
      <c r="AC201" s="99"/>
      <c r="AD201" s="99"/>
      <c r="AE201" s="99"/>
      <c r="AF201" s="99"/>
      <c r="AG201" s="99"/>
      <c r="AH201" s="99"/>
    </row>
    <row r="202" spans="3:34">
      <c r="C202" s="3" t="s">
        <v>92</v>
      </c>
      <c r="D202" s="3" t="s">
        <v>378</v>
      </c>
      <c r="E202" s="3" t="s">
        <v>379</v>
      </c>
      <c r="F202" s="3" t="s">
        <v>628</v>
      </c>
      <c r="G202" s="334"/>
      <c r="H202" s="334"/>
      <c r="I202" s="334"/>
      <c r="J202" s="334"/>
      <c r="K202" s="334"/>
      <c r="L202" s="334"/>
      <c r="M202" s="334"/>
      <c r="N202" s="334"/>
      <c r="O202" s="99"/>
      <c r="P202" s="99"/>
      <c r="Q202" s="99"/>
      <c r="R202" s="99"/>
      <c r="S202" s="99"/>
      <c r="T202" s="99"/>
      <c r="U202" s="99"/>
      <c r="V202" s="99"/>
      <c r="W202" s="99"/>
      <c r="X202" s="99"/>
      <c r="Y202" s="99"/>
      <c r="Z202" s="99"/>
      <c r="AA202" s="99"/>
      <c r="AB202" s="99"/>
      <c r="AC202" s="99"/>
      <c r="AD202" s="99"/>
      <c r="AE202" s="99"/>
      <c r="AF202" s="99"/>
      <c r="AG202" s="99"/>
      <c r="AH202" s="99"/>
    </row>
    <row r="203" spans="3:34">
      <c r="C203" s="3" t="s">
        <v>92</v>
      </c>
      <c r="D203" s="3" t="s">
        <v>380</v>
      </c>
      <c r="E203" s="3" t="s">
        <v>381</v>
      </c>
      <c r="F203" s="3" t="s">
        <v>628</v>
      </c>
      <c r="G203" s="334"/>
      <c r="H203" s="334"/>
      <c r="I203" s="334"/>
      <c r="J203" s="334"/>
      <c r="K203" s="334"/>
      <c r="L203" s="334"/>
      <c r="M203" s="334"/>
      <c r="N203" s="334"/>
      <c r="O203" s="99"/>
      <c r="P203" s="99"/>
      <c r="Q203" s="99"/>
      <c r="R203" s="99"/>
      <c r="S203" s="99"/>
      <c r="T203" s="99"/>
      <c r="U203" s="99"/>
      <c r="V203" s="99"/>
      <c r="W203" s="99"/>
      <c r="X203" s="99"/>
      <c r="Y203" s="99"/>
      <c r="Z203" s="99"/>
      <c r="AA203" s="99"/>
      <c r="AB203" s="99"/>
      <c r="AC203" s="99"/>
      <c r="AD203" s="99"/>
      <c r="AE203" s="99"/>
      <c r="AF203" s="99"/>
      <c r="AG203" s="99"/>
      <c r="AH203" s="99"/>
    </row>
    <row r="204" spans="3:34">
      <c r="C204" s="3" t="s">
        <v>92</v>
      </c>
      <c r="D204" s="3" t="s">
        <v>382</v>
      </c>
      <c r="E204" s="3" t="s">
        <v>383</v>
      </c>
      <c r="F204" s="3" t="s">
        <v>628</v>
      </c>
      <c r="G204" s="334"/>
      <c r="H204" s="334"/>
      <c r="I204" s="334"/>
      <c r="J204" s="334"/>
      <c r="K204" s="334"/>
      <c r="L204" s="334"/>
      <c r="M204" s="334"/>
      <c r="N204" s="334"/>
      <c r="O204" s="99"/>
      <c r="P204" s="99"/>
      <c r="Q204" s="99"/>
      <c r="R204" s="99"/>
      <c r="S204" s="99"/>
      <c r="T204" s="99"/>
      <c r="U204" s="99"/>
      <c r="V204" s="99"/>
      <c r="W204" s="99"/>
      <c r="X204" s="99"/>
      <c r="Y204" s="99"/>
      <c r="Z204" s="99"/>
      <c r="AA204" s="99"/>
      <c r="AB204" s="99"/>
      <c r="AC204" s="99"/>
      <c r="AD204" s="99"/>
      <c r="AE204" s="99"/>
      <c r="AF204" s="99"/>
      <c r="AG204" s="99"/>
      <c r="AH204" s="99"/>
    </row>
    <row r="205" spans="3:34">
      <c r="C205" s="3" t="s">
        <v>92</v>
      </c>
      <c r="D205" s="3" t="s">
        <v>384</v>
      </c>
      <c r="E205" s="3" t="s">
        <v>385</v>
      </c>
      <c r="F205" s="3" t="s">
        <v>628</v>
      </c>
      <c r="G205" s="334"/>
      <c r="H205" s="334"/>
      <c r="I205" s="334"/>
      <c r="J205" s="334"/>
      <c r="K205" s="334"/>
      <c r="L205" s="334"/>
      <c r="M205" s="334"/>
      <c r="N205" s="334"/>
      <c r="O205" s="99"/>
      <c r="P205" s="99"/>
      <c r="Q205" s="99"/>
      <c r="R205" s="99"/>
      <c r="S205" s="99"/>
      <c r="T205" s="99"/>
      <c r="U205" s="99"/>
      <c r="V205" s="99"/>
      <c r="W205" s="99"/>
      <c r="X205" s="99"/>
      <c r="Y205" s="99"/>
      <c r="Z205" s="99"/>
      <c r="AA205" s="99"/>
      <c r="AB205" s="99"/>
      <c r="AC205" s="99"/>
      <c r="AD205" s="99"/>
      <c r="AE205" s="99"/>
      <c r="AF205" s="99"/>
      <c r="AG205" s="99"/>
      <c r="AH205" s="99"/>
    </row>
    <row r="206" spans="3:34">
      <c r="C206" s="3" t="s">
        <v>92</v>
      </c>
      <c r="D206" s="3" t="s">
        <v>386</v>
      </c>
      <c r="E206" s="3" t="s">
        <v>387</v>
      </c>
      <c r="F206" s="3" t="s">
        <v>628</v>
      </c>
      <c r="G206" s="334"/>
      <c r="H206" s="334"/>
      <c r="I206" s="334"/>
      <c r="J206" s="334"/>
      <c r="K206" s="334"/>
      <c r="L206" s="334"/>
      <c r="M206" s="334"/>
      <c r="N206" s="334"/>
      <c r="O206" s="99"/>
      <c r="P206" s="99"/>
      <c r="Q206" s="99"/>
      <c r="R206" s="99"/>
      <c r="S206" s="99"/>
      <c r="T206" s="99"/>
      <c r="U206" s="99"/>
      <c r="V206" s="99"/>
      <c r="W206" s="99"/>
      <c r="X206" s="99"/>
      <c r="Y206" s="99"/>
      <c r="Z206" s="99"/>
      <c r="AA206" s="99"/>
      <c r="AB206" s="99"/>
      <c r="AC206" s="99"/>
      <c r="AD206" s="99"/>
      <c r="AE206" s="99"/>
      <c r="AF206" s="99"/>
      <c r="AG206" s="99"/>
      <c r="AH206" s="99"/>
    </row>
    <row r="207" spans="3:34">
      <c r="C207" s="3" t="s">
        <v>92</v>
      </c>
      <c r="D207" s="3" t="s">
        <v>388</v>
      </c>
      <c r="E207" s="3" t="s">
        <v>389</v>
      </c>
      <c r="F207" s="3" t="s">
        <v>628</v>
      </c>
      <c r="G207" s="334"/>
      <c r="H207" s="334"/>
      <c r="I207" s="334"/>
      <c r="J207" s="334"/>
      <c r="K207" s="334"/>
      <c r="L207" s="334"/>
      <c r="M207" s="334"/>
      <c r="N207" s="334"/>
      <c r="O207" s="99"/>
      <c r="P207" s="99"/>
      <c r="Q207" s="99"/>
      <c r="R207" s="99"/>
      <c r="S207" s="99"/>
      <c r="T207" s="99"/>
      <c r="U207" s="99"/>
      <c r="V207" s="99"/>
      <c r="W207" s="99"/>
      <c r="X207" s="99"/>
      <c r="Y207" s="99"/>
      <c r="Z207" s="99"/>
      <c r="AA207" s="99"/>
      <c r="AB207" s="99"/>
      <c r="AC207" s="99"/>
      <c r="AD207" s="99"/>
      <c r="AE207" s="99"/>
      <c r="AF207" s="99"/>
      <c r="AG207" s="99"/>
      <c r="AH207" s="99"/>
    </row>
    <row r="208" spans="3:34">
      <c r="C208" s="3" t="s">
        <v>92</v>
      </c>
      <c r="D208" s="3" t="s">
        <v>390</v>
      </c>
      <c r="E208" s="3" t="s">
        <v>391</v>
      </c>
      <c r="F208" s="3" t="s">
        <v>628</v>
      </c>
      <c r="G208" s="334"/>
      <c r="H208" s="334"/>
      <c r="I208" s="334"/>
      <c r="J208" s="334"/>
      <c r="K208" s="334"/>
      <c r="L208" s="334"/>
      <c r="M208" s="334"/>
      <c r="N208" s="334"/>
      <c r="O208" s="99"/>
      <c r="P208" s="99"/>
      <c r="Q208" s="99"/>
      <c r="R208" s="99"/>
      <c r="S208" s="99"/>
      <c r="T208" s="99"/>
      <c r="U208" s="99"/>
      <c r="V208" s="99"/>
      <c r="W208" s="99"/>
      <c r="X208" s="99"/>
      <c r="Y208" s="99"/>
      <c r="Z208" s="99"/>
      <c r="AA208" s="99"/>
      <c r="AB208" s="99"/>
      <c r="AC208" s="99"/>
      <c r="AD208" s="99"/>
      <c r="AE208" s="99"/>
      <c r="AF208" s="99"/>
      <c r="AG208" s="99"/>
      <c r="AH208" s="99"/>
    </row>
    <row r="209" spans="3:34">
      <c r="C209" s="3" t="s">
        <v>92</v>
      </c>
      <c r="D209" s="3" t="s">
        <v>392</v>
      </c>
      <c r="E209" s="3" t="s">
        <v>393</v>
      </c>
      <c r="F209" s="3" t="s">
        <v>628</v>
      </c>
      <c r="G209" s="334"/>
      <c r="H209" s="334"/>
      <c r="I209" s="334"/>
      <c r="J209" s="334"/>
      <c r="K209" s="334"/>
      <c r="L209" s="334"/>
      <c r="M209" s="334"/>
      <c r="N209" s="334"/>
      <c r="O209" s="99"/>
      <c r="P209" s="99"/>
      <c r="Q209" s="99"/>
      <c r="R209" s="99"/>
      <c r="S209" s="99"/>
      <c r="T209" s="99"/>
      <c r="U209" s="99"/>
      <c r="V209" s="99"/>
      <c r="W209" s="99"/>
      <c r="X209" s="99"/>
      <c r="Y209" s="99"/>
      <c r="Z209" s="99"/>
      <c r="AA209" s="99"/>
      <c r="AB209" s="99"/>
      <c r="AC209" s="99"/>
      <c r="AD209" s="99"/>
      <c r="AE209" s="99"/>
      <c r="AF209" s="99"/>
      <c r="AG209" s="99"/>
      <c r="AH209" s="99"/>
    </row>
    <row r="210" spans="3:34">
      <c r="C210" s="3" t="s">
        <v>92</v>
      </c>
      <c r="D210" s="3" t="s">
        <v>394</v>
      </c>
      <c r="E210" s="3" t="s">
        <v>395</v>
      </c>
      <c r="F210" s="3" t="s">
        <v>628</v>
      </c>
      <c r="G210" s="334"/>
      <c r="H210" s="334"/>
      <c r="I210" s="334"/>
      <c r="J210" s="334"/>
      <c r="K210" s="334"/>
      <c r="L210" s="334"/>
      <c r="M210" s="334"/>
      <c r="N210" s="334"/>
      <c r="O210" s="99"/>
      <c r="P210" s="99"/>
      <c r="Q210" s="99"/>
      <c r="R210" s="99"/>
      <c r="S210" s="99"/>
      <c r="T210" s="99"/>
      <c r="U210" s="99"/>
      <c r="V210" s="99"/>
      <c r="W210" s="99"/>
      <c r="X210" s="99"/>
      <c r="Y210" s="99"/>
      <c r="Z210" s="99"/>
      <c r="AA210" s="99"/>
      <c r="AB210" s="99"/>
      <c r="AC210" s="99"/>
      <c r="AD210" s="99"/>
      <c r="AE210" s="99"/>
      <c r="AF210" s="99"/>
      <c r="AG210" s="99"/>
      <c r="AH210" s="99"/>
    </row>
    <row r="211" spans="3:34">
      <c r="C211" s="3" t="s">
        <v>92</v>
      </c>
      <c r="D211" s="3" t="s">
        <v>396</v>
      </c>
      <c r="E211" s="3" t="s">
        <v>397</v>
      </c>
      <c r="F211" s="3" t="s">
        <v>628</v>
      </c>
      <c r="G211" s="334"/>
      <c r="H211" s="334"/>
      <c r="I211" s="334"/>
      <c r="J211" s="334"/>
      <c r="K211" s="334"/>
      <c r="L211" s="334"/>
      <c r="M211" s="334"/>
      <c r="N211" s="334"/>
      <c r="O211" s="99"/>
      <c r="P211" s="99"/>
      <c r="Q211" s="99"/>
      <c r="R211" s="99"/>
      <c r="S211" s="99"/>
      <c r="T211" s="99"/>
      <c r="U211" s="99"/>
      <c r="V211" s="99"/>
      <c r="W211" s="99"/>
      <c r="X211" s="99"/>
      <c r="Y211" s="99"/>
      <c r="Z211" s="99"/>
      <c r="AA211" s="99"/>
      <c r="AB211" s="99"/>
      <c r="AC211" s="99"/>
      <c r="AD211" s="99"/>
      <c r="AE211" s="99"/>
      <c r="AF211" s="99"/>
      <c r="AG211" s="99"/>
      <c r="AH211" s="99"/>
    </row>
    <row r="212" spans="3:34">
      <c r="C212" s="3" t="s">
        <v>92</v>
      </c>
      <c r="D212" s="3" t="s">
        <v>398</v>
      </c>
      <c r="E212" s="3" t="s">
        <v>399</v>
      </c>
      <c r="F212" s="3" t="s">
        <v>628</v>
      </c>
      <c r="G212" s="334"/>
      <c r="H212" s="334"/>
      <c r="I212" s="334"/>
      <c r="J212" s="334"/>
      <c r="K212" s="334"/>
      <c r="L212" s="334"/>
      <c r="M212" s="334"/>
      <c r="N212" s="334"/>
      <c r="O212" s="99"/>
      <c r="P212" s="99"/>
      <c r="Q212" s="99"/>
      <c r="R212" s="99"/>
      <c r="S212" s="99"/>
      <c r="T212" s="99"/>
      <c r="U212" s="99"/>
      <c r="V212" s="99"/>
      <c r="W212" s="99"/>
      <c r="X212" s="99"/>
      <c r="Y212" s="99"/>
      <c r="Z212" s="99"/>
      <c r="AA212" s="99"/>
      <c r="AB212" s="99"/>
      <c r="AC212" s="99"/>
      <c r="AD212" s="99"/>
      <c r="AE212" s="99"/>
      <c r="AF212" s="99"/>
      <c r="AG212" s="99"/>
      <c r="AH212" s="99"/>
    </row>
    <row r="213" spans="3:34">
      <c r="C213" s="3" t="s">
        <v>92</v>
      </c>
      <c r="D213" s="3" t="s">
        <v>400</v>
      </c>
      <c r="E213" s="3" t="s">
        <v>401</v>
      </c>
      <c r="F213" s="3" t="s">
        <v>628</v>
      </c>
      <c r="G213" s="334"/>
      <c r="H213" s="334"/>
      <c r="I213" s="334"/>
      <c r="J213" s="334"/>
      <c r="K213" s="334"/>
      <c r="L213" s="334"/>
      <c r="M213" s="334"/>
      <c r="N213" s="334"/>
      <c r="O213" s="99"/>
      <c r="P213" s="99"/>
      <c r="Q213" s="99"/>
      <c r="R213" s="99"/>
      <c r="S213" s="99"/>
      <c r="T213" s="99"/>
      <c r="U213" s="99"/>
      <c r="V213" s="99"/>
      <c r="W213" s="99"/>
      <c r="X213" s="99"/>
      <c r="Y213" s="99"/>
      <c r="Z213" s="99"/>
      <c r="AA213" s="99"/>
      <c r="AB213" s="99"/>
      <c r="AC213" s="99"/>
      <c r="AD213" s="99"/>
      <c r="AE213" s="99"/>
      <c r="AF213" s="99"/>
      <c r="AG213" s="99"/>
      <c r="AH213" s="99"/>
    </row>
    <row r="214" spans="3:34">
      <c r="C214" s="3" t="s">
        <v>92</v>
      </c>
      <c r="D214" s="3" t="s">
        <v>402</v>
      </c>
      <c r="E214" s="3" t="s">
        <v>403</v>
      </c>
      <c r="F214" s="3" t="s">
        <v>628</v>
      </c>
      <c r="G214" s="334"/>
      <c r="H214" s="334"/>
      <c r="I214" s="334"/>
      <c r="J214" s="334"/>
      <c r="K214" s="334"/>
      <c r="L214" s="334"/>
      <c r="M214" s="334"/>
      <c r="N214" s="334"/>
      <c r="O214" s="99"/>
      <c r="P214" s="99"/>
      <c r="Q214" s="99"/>
      <c r="R214" s="99"/>
      <c r="S214" s="99"/>
      <c r="T214" s="99"/>
      <c r="U214" s="99"/>
      <c r="V214" s="99"/>
      <c r="W214" s="99"/>
      <c r="X214" s="99"/>
      <c r="Y214" s="99"/>
      <c r="Z214" s="99"/>
      <c r="AA214" s="99"/>
      <c r="AB214" s="99"/>
      <c r="AC214" s="99"/>
      <c r="AD214" s="99"/>
      <c r="AE214" s="99"/>
      <c r="AF214" s="99"/>
      <c r="AG214" s="99"/>
      <c r="AH214" s="99"/>
    </row>
    <row r="215" spans="3:34">
      <c r="C215" s="3" t="s">
        <v>92</v>
      </c>
      <c r="D215" s="3" t="s">
        <v>404</v>
      </c>
      <c r="E215" s="3" t="s">
        <v>405</v>
      </c>
      <c r="F215" s="3" t="s">
        <v>628</v>
      </c>
      <c r="G215" s="334"/>
      <c r="H215" s="334"/>
      <c r="I215" s="334"/>
      <c r="J215" s="334"/>
      <c r="K215" s="334"/>
      <c r="L215" s="334"/>
      <c r="M215" s="334"/>
      <c r="N215" s="334"/>
      <c r="O215" s="99"/>
      <c r="P215" s="99"/>
      <c r="Q215" s="99"/>
      <c r="R215" s="99"/>
      <c r="S215" s="99"/>
      <c r="T215" s="99"/>
      <c r="U215" s="99"/>
      <c r="V215" s="99"/>
      <c r="W215" s="99"/>
      <c r="X215" s="99"/>
      <c r="Y215" s="99"/>
      <c r="Z215" s="99"/>
      <c r="AA215" s="99"/>
      <c r="AB215" s="99"/>
      <c r="AC215" s="99"/>
      <c r="AD215" s="99"/>
      <c r="AE215" s="99"/>
      <c r="AF215" s="99"/>
      <c r="AG215" s="99"/>
      <c r="AH215" s="99"/>
    </row>
    <row r="216" spans="3:34">
      <c r="C216" s="3" t="s">
        <v>92</v>
      </c>
      <c r="D216" s="3" t="s">
        <v>406</v>
      </c>
      <c r="E216" s="3" t="s">
        <v>407</v>
      </c>
      <c r="F216" s="3" t="s">
        <v>628</v>
      </c>
      <c r="G216" s="334"/>
      <c r="H216" s="334"/>
      <c r="I216" s="334"/>
      <c r="J216" s="334"/>
      <c r="K216" s="334"/>
      <c r="L216" s="334"/>
      <c r="M216" s="334"/>
      <c r="N216" s="334"/>
      <c r="O216" s="99"/>
      <c r="P216" s="99"/>
      <c r="Q216" s="99"/>
      <c r="R216" s="99"/>
      <c r="S216" s="99"/>
      <c r="T216" s="99"/>
      <c r="U216" s="99"/>
      <c r="V216" s="99"/>
      <c r="W216" s="99"/>
      <c r="X216" s="99"/>
      <c r="Y216" s="99"/>
      <c r="Z216" s="99"/>
      <c r="AA216" s="99"/>
      <c r="AB216" s="99"/>
      <c r="AC216" s="99"/>
      <c r="AD216" s="99"/>
      <c r="AE216" s="99"/>
      <c r="AF216" s="99"/>
      <c r="AG216" s="99"/>
      <c r="AH216" s="99"/>
    </row>
    <row r="217" spans="3:34">
      <c r="C217" s="3" t="s">
        <v>92</v>
      </c>
      <c r="D217" s="3" t="s">
        <v>408</v>
      </c>
      <c r="E217" s="3" t="s">
        <v>409</v>
      </c>
      <c r="F217" s="3" t="s">
        <v>628</v>
      </c>
      <c r="G217" s="334"/>
      <c r="H217" s="334"/>
      <c r="I217" s="334"/>
      <c r="J217" s="334"/>
      <c r="K217" s="334"/>
      <c r="L217" s="334"/>
      <c r="M217" s="334"/>
      <c r="N217" s="334"/>
      <c r="O217" s="99"/>
      <c r="P217" s="99"/>
      <c r="Q217" s="99"/>
      <c r="R217" s="99"/>
      <c r="S217" s="99"/>
      <c r="T217" s="99"/>
      <c r="U217" s="99"/>
      <c r="V217" s="99"/>
      <c r="W217" s="99"/>
      <c r="X217" s="99"/>
      <c r="Y217" s="99"/>
      <c r="Z217" s="99"/>
      <c r="AA217" s="99"/>
      <c r="AB217" s="99"/>
      <c r="AC217" s="99"/>
      <c r="AD217" s="99"/>
      <c r="AE217" s="99"/>
      <c r="AF217" s="99"/>
      <c r="AG217" s="99"/>
      <c r="AH217" s="99"/>
    </row>
    <row r="218" spans="3:34">
      <c r="C218" s="3" t="s">
        <v>92</v>
      </c>
      <c r="D218" s="3" t="s">
        <v>410</v>
      </c>
      <c r="E218" s="3" t="s">
        <v>411</v>
      </c>
      <c r="F218" s="3" t="s">
        <v>628</v>
      </c>
      <c r="G218" s="334"/>
      <c r="H218" s="334"/>
      <c r="I218" s="334"/>
      <c r="J218" s="334"/>
      <c r="K218" s="334"/>
      <c r="L218" s="334"/>
      <c r="M218" s="334"/>
      <c r="N218" s="334"/>
      <c r="O218" s="99"/>
      <c r="P218" s="99"/>
      <c r="Q218" s="99"/>
      <c r="R218" s="99"/>
      <c r="S218" s="99"/>
      <c r="T218" s="99"/>
      <c r="U218" s="99"/>
      <c r="V218" s="99"/>
      <c r="W218" s="99"/>
      <c r="X218" s="99"/>
      <c r="Y218" s="99"/>
      <c r="Z218" s="99"/>
      <c r="AA218" s="99"/>
      <c r="AB218" s="99"/>
      <c r="AC218" s="99"/>
      <c r="AD218" s="99"/>
      <c r="AE218" s="99"/>
      <c r="AF218" s="99"/>
      <c r="AG218" s="99"/>
      <c r="AH218" s="99"/>
    </row>
    <row r="219" spans="3:34">
      <c r="C219" s="3" t="s">
        <v>92</v>
      </c>
      <c r="D219" s="3" t="s">
        <v>412</v>
      </c>
      <c r="E219" s="3" t="s">
        <v>413</v>
      </c>
      <c r="F219" s="3" t="s">
        <v>628</v>
      </c>
      <c r="G219" s="334"/>
      <c r="H219" s="334"/>
      <c r="I219" s="334"/>
      <c r="J219" s="334"/>
      <c r="K219" s="334"/>
      <c r="L219" s="334"/>
      <c r="M219" s="334"/>
      <c r="N219" s="334"/>
      <c r="O219" s="99"/>
      <c r="P219" s="99"/>
      <c r="Q219" s="99"/>
      <c r="R219" s="99"/>
      <c r="S219" s="99"/>
      <c r="T219" s="99"/>
      <c r="U219" s="99"/>
      <c r="V219" s="99"/>
      <c r="W219" s="99"/>
      <c r="X219" s="99"/>
      <c r="Y219" s="99"/>
      <c r="Z219" s="99"/>
      <c r="AA219" s="99"/>
      <c r="AB219" s="99"/>
      <c r="AC219" s="99"/>
      <c r="AD219" s="99"/>
      <c r="AE219" s="99"/>
      <c r="AF219" s="99"/>
      <c r="AG219" s="99"/>
      <c r="AH219" s="99"/>
    </row>
    <row r="220" spans="3:34">
      <c r="C220" s="3" t="s">
        <v>92</v>
      </c>
      <c r="D220" s="3" t="s">
        <v>414</v>
      </c>
      <c r="E220" s="3" t="s">
        <v>415</v>
      </c>
      <c r="F220" s="3" t="s">
        <v>628</v>
      </c>
      <c r="G220" s="334"/>
      <c r="H220" s="334"/>
      <c r="I220" s="334"/>
      <c r="J220" s="334"/>
      <c r="K220" s="334"/>
      <c r="L220" s="334"/>
      <c r="M220" s="334"/>
      <c r="N220" s="334"/>
      <c r="O220" s="99"/>
      <c r="P220" s="99"/>
      <c r="Q220" s="99"/>
      <c r="R220" s="99"/>
      <c r="S220" s="99"/>
      <c r="T220" s="99"/>
      <c r="U220" s="99"/>
      <c r="V220" s="99"/>
      <c r="W220" s="99"/>
      <c r="X220" s="99"/>
      <c r="Y220" s="99"/>
      <c r="Z220" s="99"/>
      <c r="AA220" s="99"/>
      <c r="AB220" s="99"/>
      <c r="AC220" s="99"/>
      <c r="AD220" s="99"/>
      <c r="AE220" s="99"/>
      <c r="AF220" s="99"/>
      <c r="AG220" s="99"/>
      <c r="AH220" s="99"/>
    </row>
    <row r="221" spans="3:34">
      <c r="C221" s="3" t="s">
        <v>92</v>
      </c>
      <c r="D221" s="3" t="s">
        <v>416</v>
      </c>
      <c r="E221" s="3" t="s">
        <v>417</v>
      </c>
      <c r="F221" s="3" t="s">
        <v>628</v>
      </c>
      <c r="G221" s="334"/>
      <c r="H221" s="334"/>
      <c r="I221" s="334"/>
      <c r="J221" s="334"/>
      <c r="K221" s="334"/>
      <c r="L221" s="334"/>
      <c r="M221" s="334"/>
      <c r="N221" s="334"/>
      <c r="O221" s="99"/>
      <c r="P221" s="99"/>
      <c r="Q221" s="99"/>
      <c r="R221" s="99"/>
      <c r="S221" s="99"/>
      <c r="T221" s="99"/>
      <c r="U221" s="99"/>
      <c r="V221" s="99"/>
      <c r="W221" s="99"/>
      <c r="X221" s="99"/>
      <c r="Y221" s="99"/>
      <c r="Z221" s="99"/>
      <c r="AA221" s="99"/>
      <c r="AB221" s="99"/>
      <c r="AC221" s="99"/>
      <c r="AD221" s="99"/>
      <c r="AE221" s="99"/>
      <c r="AF221" s="99"/>
      <c r="AG221" s="99"/>
      <c r="AH221" s="99"/>
    </row>
    <row r="222" spans="3:34">
      <c r="C222" s="3" t="s">
        <v>92</v>
      </c>
      <c r="D222" s="3" t="s">
        <v>418</v>
      </c>
      <c r="E222" s="3" t="s">
        <v>419</v>
      </c>
      <c r="F222" s="3" t="s">
        <v>628</v>
      </c>
      <c r="G222" s="334"/>
      <c r="H222" s="334"/>
      <c r="I222" s="334"/>
      <c r="J222" s="334"/>
      <c r="K222" s="334"/>
      <c r="L222" s="334"/>
      <c r="M222" s="334"/>
      <c r="N222" s="334"/>
      <c r="O222" s="99"/>
      <c r="P222" s="99"/>
      <c r="Q222" s="99"/>
      <c r="R222" s="99"/>
      <c r="S222" s="99"/>
      <c r="T222" s="99"/>
      <c r="U222" s="99"/>
      <c r="V222" s="99"/>
      <c r="W222" s="99"/>
      <c r="X222" s="99"/>
      <c r="Y222" s="99"/>
      <c r="Z222" s="99"/>
      <c r="AA222" s="99"/>
      <c r="AB222" s="99"/>
      <c r="AC222" s="99"/>
      <c r="AD222" s="99"/>
      <c r="AE222" s="99"/>
      <c r="AF222" s="99"/>
      <c r="AG222" s="99"/>
      <c r="AH222" s="99"/>
    </row>
    <row r="223" spans="3:34">
      <c r="C223" s="3" t="s">
        <v>92</v>
      </c>
      <c r="D223" s="3" t="s">
        <v>420</v>
      </c>
      <c r="E223" s="3" t="s">
        <v>421</v>
      </c>
      <c r="F223" s="3" t="s">
        <v>628</v>
      </c>
      <c r="G223" s="334"/>
      <c r="H223" s="334"/>
      <c r="I223" s="334"/>
      <c r="J223" s="334"/>
      <c r="K223" s="334"/>
      <c r="L223" s="334"/>
      <c r="M223" s="334"/>
      <c r="N223" s="334"/>
      <c r="O223" s="99"/>
      <c r="P223" s="99"/>
      <c r="Q223" s="99"/>
      <c r="R223" s="99"/>
      <c r="S223" s="99"/>
      <c r="T223" s="99"/>
      <c r="U223" s="99"/>
      <c r="V223" s="99"/>
      <c r="W223" s="99"/>
      <c r="X223" s="99"/>
      <c r="Y223" s="99"/>
      <c r="Z223" s="99"/>
      <c r="AA223" s="99"/>
      <c r="AB223" s="99"/>
      <c r="AC223" s="99"/>
      <c r="AD223" s="99"/>
      <c r="AE223" s="99"/>
      <c r="AF223" s="99"/>
      <c r="AG223" s="99"/>
      <c r="AH223" s="99"/>
    </row>
    <row r="224" spans="3:34">
      <c r="C224" s="3" t="s">
        <v>92</v>
      </c>
      <c r="D224" s="3" t="s">
        <v>422</v>
      </c>
      <c r="E224" s="3" t="s">
        <v>423</v>
      </c>
      <c r="F224" s="3" t="s">
        <v>628</v>
      </c>
      <c r="G224" s="334"/>
      <c r="H224" s="334"/>
      <c r="I224" s="334"/>
      <c r="J224" s="334"/>
      <c r="K224" s="334"/>
      <c r="L224" s="334"/>
      <c r="M224" s="334"/>
      <c r="N224" s="334"/>
      <c r="O224" s="99"/>
      <c r="P224" s="99"/>
      <c r="Q224" s="99"/>
      <c r="R224" s="99"/>
      <c r="S224" s="99"/>
      <c r="T224" s="99"/>
      <c r="U224" s="99"/>
      <c r="V224" s="99"/>
      <c r="W224" s="99"/>
      <c r="X224" s="99"/>
      <c r="Y224" s="99"/>
      <c r="Z224" s="99"/>
      <c r="AA224" s="99"/>
      <c r="AB224" s="99"/>
      <c r="AC224" s="99"/>
      <c r="AD224" s="99"/>
      <c r="AE224" s="99"/>
      <c r="AF224" s="99"/>
      <c r="AG224" s="99"/>
      <c r="AH224" s="99"/>
    </row>
    <row r="225" spans="3:34">
      <c r="C225" s="3" t="s">
        <v>92</v>
      </c>
      <c r="D225" s="3" t="s">
        <v>424</v>
      </c>
      <c r="E225" s="3" t="s">
        <v>425</v>
      </c>
      <c r="F225" s="3" t="s">
        <v>628</v>
      </c>
      <c r="G225" s="334"/>
      <c r="H225" s="334"/>
      <c r="I225" s="334"/>
      <c r="J225" s="334"/>
      <c r="K225" s="334"/>
      <c r="L225" s="334"/>
      <c r="M225" s="334"/>
      <c r="N225" s="334"/>
      <c r="O225" s="99"/>
      <c r="P225" s="99"/>
      <c r="Q225" s="99"/>
      <c r="R225" s="99"/>
      <c r="S225" s="99"/>
      <c r="T225" s="99"/>
      <c r="U225" s="99"/>
      <c r="V225" s="99"/>
      <c r="W225" s="99"/>
      <c r="X225" s="99"/>
      <c r="Y225" s="99"/>
      <c r="Z225" s="99"/>
      <c r="AA225" s="99"/>
      <c r="AB225" s="99"/>
      <c r="AC225" s="99"/>
      <c r="AD225" s="99"/>
      <c r="AE225" s="99"/>
      <c r="AF225" s="99"/>
      <c r="AG225" s="99"/>
      <c r="AH225" s="99"/>
    </row>
    <row r="226" spans="3:34">
      <c r="C226" s="3" t="s">
        <v>92</v>
      </c>
      <c r="D226" s="3" t="s">
        <v>426</v>
      </c>
      <c r="E226" s="3" t="s">
        <v>427</v>
      </c>
      <c r="F226" s="3" t="s">
        <v>628</v>
      </c>
      <c r="G226" s="334"/>
      <c r="H226" s="334"/>
      <c r="I226" s="334"/>
      <c r="J226" s="334"/>
      <c r="K226" s="334"/>
      <c r="L226" s="334"/>
      <c r="M226" s="334"/>
      <c r="N226" s="334"/>
      <c r="O226" s="99"/>
      <c r="P226" s="99"/>
      <c r="Q226" s="99"/>
      <c r="R226" s="99"/>
      <c r="S226" s="99"/>
      <c r="T226" s="99"/>
      <c r="U226" s="99"/>
      <c r="V226" s="99"/>
      <c r="W226" s="99"/>
      <c r="X226" s="99"/>
      <c r="Y226" s="99"/>
      <c r="Z226" s="99"/>
      <c r="AA226" s="99"/>
      <c r="AB226" s="99"/>
      <c r="AC226" s="99"/>
      <c r="AD226" s="99"/>
      <c r="AE226" s="99"/>
      <c r="AF226" s="99"/>
      <c r="AG226" s="99"/>
      <c r="AH226" s="99"/>
    </row>
    <row r="227" spans="3:34">
      <c r="C227" s="3" t="s">
        <v>92</v>
      </c>
      <c r="D227" s="3" t="s">
        <v>428</v>
      </c>
      <c r="E227" s="3" t="s">
        <v>429</v>
      </c>
      <c r="F227" s="3" t="s">
        <v>628</v>
      </c>
      <c r="G227" s="334"/>
      <c r="H227" s="334"/>
      <c r="I227" s="334"/>
      <c r="J227" s="334"/>
      <c r="K227" s="334"/>
      <c r="L227" s="334"/>
      <c r="M227" s="334"/>
      <c r="N227" s="334"/>
      <c r="O227" s="99"/>
      <c r="P227" s="99"/>
      <c r="Q227" s="99"/>
      <c r="R227" s="99"/>
      <c r="S227" s="99"/>
      <c r="T227" s="99"/>
      <c r="U227" s="99"/>
      <c r="V227" s="99"/>
      <c r="W227" s="99"/>
      <c r="X227" s="99"/>
      <c r="Y227" s="99"/>
      <c r="Z227" s="99"/>
      <c r="AA227" s="99"/>
      <c r="AB227" s="99"/>
      <c r="AC227" s="99"/>
      <c r="AD227" s="99"/>
      <c r="AE227" s="99"/>
      <c r="AF227" s="99"/>
      <c r="AG227" s="99"/>
      <c r="AH227" s="99"/>
    </row>
    <row r="228" spans="3:34">
      <c r="C228" s="3" t="s">
        <v>92</v>
      </c>
      <c r="D228" s="3" t="s">
        <v>430</v>
      </c>
      <c r="E228" s="3" t="s">
        <v>431</v>
      </c>
      <c r="F228" s="3" t="s">
        <v>628</v>
      </c>
      <c r="G228" s="334"/>
      <c r="H228" s="334"/>
      <c r="I228" s="334"/>
      <c r="J228" s="334"/>
      <c r="K228" s="334"/>
      <c r="L228" s="334"/>
      <c r="M228" s="334"/>
      <c r="N228" s="334"/>
      <c r="O228" s="99"/>
      <c r="P228" s="99"/>
      <c r="Q228" s="99"/>
      <c r="R228" s="99"/>
      <c r="S228" s="99"/>
      <c r="T228" s="99"/>
      <c r="U228" s="99"/>
      <c r="V228" s="99"/>
      <c r="W228" s="99"/>
      <c r="X228" s="99"/>
      <c r="Y228" s="99"/>
      <c r="Z228" s="99"/>
      <c r="AA228" s="99"/>
      <c r="AB228" s="99"/>
      <c r="AC228" s="99"/>
      <c r="AD228" s="99"/>
      <c r="AE228" s="99"/>
      <c r="AF228" s="99"/>
      <c r="AG228" s="99"/>
      <c r="AH228" s="99"/>
    </row>
    <row r="229" spans="3:34">
      <c r="C229" s="3" t="s">
        <v>92</v>
      </c>
      <c r="D229" s="3" t="s">
        <v>432</v>
      </c>
      <c r="E229" s="3" t="s">
        <v>433</v>
      </c>
      <c r="F229" s="3" t="s">
        <v>628</v>
      </c>
      <c r="G229" s="334"/>
      <c r="H229" s="334"/>
      <c r="I229" s="334"/>
      <c r="J229" s="334"/>
      <c r="K229" s="334"/>
      <c r="L229" s="334"/>
      <c r="M229" s="334"/>
      <c r="N229" s="334"/>
      <c r="O229" s="99"/>
      <c r="P229" s="99"/>
      <c r="Q229" s="99"/>
      <c r="R229" s="99"/>
      <c r="S229" s="99"/>
      <c r="T229" s="99"/>
      <c r="U229" s="99"/>
      <c r="V229" s="99"/>
      <c r="W229" s="99"/>
      <c r="X229" s="99"/>
      <c r="Y229" s="99"/>
      <c r="Z229" s="99"/>
      <c r="AA229" s="99"/>
      <c r="AB229" s="99"/>
      <c r="AC229" s="99"/>
      <c r="AD229" s="99"/>
      <c r="AE229" s="99"/>
      <c r="AF229" s="99"/>
      <c r="AG229" s="99"/>
      <c r="AH229" s="99"/>
    </row>
    <row r="230" spans="3:34">
      <c r="C230" s="3" t="s">
        <v>92</v>
      </c>
      <c r="D230" s="3" t="s">
        <v>434</v>
      </c>
      <c r="E230" s="3" t="s">
        <v>435</v>
      </c>
      <c r="F230" s="3" t="s">
        <v>628</v>
      </c>
      <c r="G230" s="334"/>
      <c r="H230" s="334"/>
      <c r="I230" s="334"/>
      <c r="J230" s="334"/>
      <c r="K230" s="334"/>
      <c r="L230" s="334"/>
      <c r="M230" s="334"/>
      <c r="N230" s="334"/>
      <c r="O230" s="99"/>
      <c r="P230" s="99"/>
      <c r="Q230" s="99"/>
      <c r="R230" s="99"/>
      <c r="S230" s="99"/>
      <c r="T230" s="99"/>
      <c r="U230" s="99"/>
      <c r="V230" s="99"/>
      <c r="W230" s="99"/>
      <c r="X230" s="99"/>
      <c r="Y230" s="99"/>
      <c r="Z230" s="99"/>
      <c r="AA230" s="99"/>
      <c r="AB230" s="99"/>
      <c r="AC230" s="99"/>
      <c r="AD230" s="99"/>
      <c r="AE230" s="99"/>
      <c r="AF230" s="99"/>
      <c r="AG230" s="99"/>
      <c r="AH230" s="99"/>
    </row>
    <row r="231" spans="3:34">
      <c r="C231" s="3" t="s">
        <v>92</v>
      </c>
      <c r="D231" s="3" t="s">
        <v>436</v>
      </c>
      <c r="E231" s="3" t="s">
        <v>437</v>
      </c>
      <c r="F231" s="3" t="s">
        <v>628</v>
      </c>
      <c r="G231" s="334"/>
      <c r="H231" s="334"/>
      <c r="I231" s="334"/>
      <c r="J231" s="334"/>
      <c r="K231" s="334"/>
      <c r="L231" s="334"/>
      <c r="M231" s="334"/>
      <c r="N231" s="334"/>
      <c r="O231" s="99"/>
      <c r="P231" s="99"/>
      <c r="Q231" s="99"/>
      <c r="R231" s="99"/>
      <c r="S231" s="99"/>
      <c r="T231" s="99"/>
      <c r="U231" s="99"/>
      <c r="V231" s="99"/>
      <c r="W231" s="99"/>
      <c r="X231" s="99"/>
      <c r="Y231" s="99"/>
      <c r="Z231" s="99"/>
      <c r="AA231" s="99"/>
      <c r="AB231" s="99"/>
      <c r="AC231" s="99"/>
      <c r="AD231" s="99"/>
      <c r="AE231" s="99"/>
      <c r="AF231" s="99"/>
      <c r="AG231" s="99"/>
      <c r="AH231" s="99"/>
    </row>
    <row r="232" spans="3:34">
      <c r="C232" s="3" t="s">
        <v>92</v>
      </c>
      <c r="D232" s="3" t="s">
        <v>438</v>
      </c>
      <c r="E232" s="3" t="s">
        <v>439</v>
      </c>
      <c r="F232" s="3" t="s">
        <v>628</v>
      </c>
      <c r="G232" s="334"/>
      <c r="H232" s="334"/>
      <c r="I232" s="334"/>
      <c r="J232" s="334"/>
      <c r="K232" s="334"/>
      <c r="L232" s="334"/>
      <c r="M232" s="334"/>
      <c r="N232" s="334"/>
      <c r="O232" s="99"/>
      <c r="P232" s="99"/>
      <c r="Q232" s="99"/>
      <c r="R232" s="99"/>
      <c r="S232" s="99"/>
      <c r="T232" s="99"/>
      <c r="U232" s="99"/>
      <c r="V232" s="99"/>
      <c r="W232" s="99"/>
      <c r="X232" s="99"/>
      <c r="Y232" s="99"/>
      <c r="Z232" s="99"/>
      <c r="AA232" s="99"/>
      <c r="AB232" s="99"/>
      <c r="AC232" s="99"/>
      <c r="AD232" s="99"/>
      <c r="AE232" s="99"/>
      <c r="AF232" s="99"/>
      <c r="AG232" s="99"/>
      <c r="AH232" s="99"/>
    </row>
    <row r="233" spans="3:34">
      <c r="C233" s="3" t="s">
        <v>92</v>
      </c>
      <c r="D233" s="3" t="s">
        <v>440</v>
      </c>
      <c r="E233" s="3" t="s">
        <v>441</v>
      </c>
      <c r="F233" s="3" t="s">
        <v>628</v>
      </c>
      <c r="G233" s="334"/>
      <c r="H233" s="334"/>
      <c r="I233" s="334"/>
      <c r="J233" s="334"/>
      <c r="K233" s="334"/>
      <c r="L233" s="334"/>
      <c r="M233" s="334"/>
      <c r="N233" s="334"/>
      <c r="O233" s="99"/>
      <c r="P233" s="99"/>
      <c r="Q233" s="99"/>
      <c r="R233" s="99"/>
      <c r="S233" s="99"/>
      <c r="T233" s="99"/>
      <c r="U233" s="99"/>
      <c r="V233" s="99"/>
      <c r="W233" s="99"/>
      <c r="X233" s="99"/>
      <c r="Y233" s="99"/>
      <c r="Z233" s="99"/>
      <c r="AA233" s="99"/>
      <c r="AB233" s="99"/>
      <c r="AC233" s="99"/>
      <c r="AD233" s="99"/>
      <c r="AE233" s="99"/>
      <c r="AF233" s="99"/>
      <c r="AG233" s="99"/>
      <c r="AH233" s="99"/>
    </row>
    <row r="234" spans="3:34">
      <c r="C234" s="3" t="s">
        <v>92</v>
      </c>
      <c r="D234" s="3" t="s">
        <v>442</v>
      </c>
      <c r="E234" s="3" t="s">
        <v>443</v>
      </c>
      <c r="F234" s="3" t="s">
        <v>628</v>
      </c>
      <c r="G234" s="334"/>
      <c r="H234" s="334"/>
      <c r="I234" s="334"/>
      <c r="J234" s="334"/>
      <c r="K234" s="334"/>
      <c r="L234" s="334"/>
      <c r="M234" s="334"/>
      <c r="N234" s="334"/>
      <c r="O234" s="99"/>
      <c r="P234" s="99"/>
      <c r="Q234" s="99"/>
      <c r="R234" s="99"/>
      <c r="S234" s="99"/>
      <c r="T234" s="99"/>
      <c r="U234" s="99"/>
      <c r="V234" s="99"/>
      <c r="W234" s="99"/>
      <c r="X234" s="99"/>
      <c r="Y234" s="99"/>
      <c r="Z234" s="99"/>
      <c r="AA234" s="99"/>
      <c r="AB234" s="99"/>
      <c r="AC234" s="99"/>
      <c r="AD234" s="99"/>
      <c r="AE234" s="99"/>
      <c r="AF234" s="99"/>
      <c r="AG234" s="99"/>
      <c r="AH234" s="99"/>
    </row>
    <row r="235" spans="3:34">
      <c r="C235" s="3" t="s">
        <v>92</v>
      </c>
      <c r="D235" s="3" t="s">
        <v>444</v>
      </c>
      <c r="E235" s="3" t="s">
        <v>445</v>
      </c>
      <c r="F235" s="3" t="s">
        <v>628</v>
      </c>
      <c r="G235" s="334"/>
      <c r="H235" s="334"/>
      <c r="I235" s="334"/>
      <c r="J235" s="334"/>
      <c r="K235" s="334"/>
      <c r="L235" s="334"/>
      <c r="M235" s="334"/>
      <c r="N235" s="334"/>
      <c r="O235" s="99"/>
      <c r="P235" s="99"/>
      <c r="Q235" s="99"/>
      <c r="R235" s="99"/>
      <c r="S235" s="99"/>
      <c r="T235" s="99"/>
      <c r="U235" s="99"/>
      <c r="V235" s="99"/>
      <c r="W235" s="99"/>
      <c r="X235" s="99"/>
      <c r="Y235" s="99"/>
      <c r="Z235" s="99"/>
      <c r="AA235" s="99"/>
      <c r="AB235" s="99"/>
      <c r="AC235" s="99"/>
      <c r="AD235" s="99"/>
      <c r="AE235" s="99"/>
      <c r="AF235" s="99"/>
      <c r="AG235" s="99"/>
      <c r="AH235" s="99"/>
    </row>
    <row r="236" spans="3:34">
      <c r="C236" s="3" t="s">
        <v>92</v>
      </c>
      <c r="D236" s="3" t="s">
        <v>446</v>
      </c>
      <c r="E236" s="3" t="s">
        <v>447</v>
      </c>
      <c r="F236" s="3" t="s">
        <v>628</v>
      </c>
      <c r="G236" s="334"/>
      <c r="H236" s="334"/>
      <c r="I236" s="334"/>
      <c r="J236" s="334"/>
      <c r="K236" s="334"/>
      <c r="L236" s="334"/>
      <c r="M236" s="334"/>
      <c r="N236" s="334"/>
      <c r="O236" s="99"/>
      <c r="P236" s="99"/>
      <c r="Q236" s="99"/>
      <c r="R236" s="99"/>
      <c r="S236" s="99"/>
      <c r="T236" s="99"/>
      <c r="U236" s="99"/>
      <c r="V236" s="99"/>
      <c r="W236" s="99"/>
      <c r="X236" s="99"/>
      <c r="Y236" s="99"/>
      <c r="Z236" s="99"/>
      <c r="AA236" s="99"/>
      <c r="AB236" s="99"/>
      <c r="AC236" s="99"/>
      <c r="AD236" s="99"/>
      <c r="AE236" s="99"/>
      <c r="AF236" s="99"/>
      <c r="AG236" s="99"/>
      <c r="AH236" s="99"/>
    </row>
    <row r="237" spans="3:34">
      <c r="C237" s="3" t="s">
        <v>90</v>
      </c>
      <c r="D237" s="3" t="s">
        <v>448</v>
      </c>
      <c r="E237" s="3" t="s">
        <v>449</v>
      </c>
      <c r="F237" s="3" t="s">
        <v>628</v>
      </c>
      <c r="G237" s="334"/>
      <c r="H237" s="334"/>
      <c r="I237" s="334"/>
      <c r="J237" s="334"/>
      <c r="K237" s="334"/>
      <c r="L237" s="334"/>
      <c r="M237" s="334"/>
      <c r="N237" s="334"/>
      <c r="O237" s="99"/>
      <c r="P237" s="99"/>
      <c r="Q237" s="99"/>
      <c r="R237" s="99"/>
      <c r="S237" s="99"/>
      <c r="T237" s="99"/>
      <c r="U237" s="99"/>
      <c r="V237" s="99"/>
      <c r="W237" s="99"/>
      <c r="X237" s="99"/>
      <c r="Y237" s="99"/>
      <c r="Z237" s="99"/>
      <c r="AA237" s="99"/>
      <c r="AB237" s="99"/>
      <c r="AC237" s="99"/>
      <c r="AD237" s="99"/>
      <c r="AE237" s="99"/>
      <c r="AF237" s="99"/>
      <c r="AG237" s="99"/>
      <c r="AH237" s="99"/>
    </row>
    <row r="238" spans="3:34">
      <c r="C238" s="3" t="s">
        <v>90</v>
      </c>
      <c r="D238" s="3" t="s">
        <v>450</v>
      </c>
      <c r="E238" s="3" t="s">
        <v>451</v>
      </c>
      <c r="F238" s="3" t="s">
        <v>628</v>
      </c>
      <c r="G238" s="334"/>
      <c r="H238" s="334"/>
      <c r="I238" s="334"/>
      <c r="J238" s="334"/>
      <c r="K238" s="334"/>
      <c r="L238" s="334"/>
      <c r="M238" s="334"/>
      <c r="N238" s="334"/>
      <c r="O238" s="99"/>
      <c r="P238" s="99"/>
      <c r="Q238" s="99"/>
      <c r="R238" s="99"/>
      <c r="S238" s="99"/>
      <c r="T238" s="99"/>
      <c r="U238" s="99"/>
      <c r="V238" s="99"/>
      <c r="W238" s="99"/>
      <c r="X238" s="99"/>
      <c r="Y238" s="99"/>
      <c r="Z238" s="99"/>
      <c r="AA238" s="99"/>
      <c r="AB238" s="99"/>
      <c r="AC238" s="99"/>
      <c r="AD238" s="99"/>
      <c r="AE238" s="99"/>
      <c r="AF238" s="99"/>
      <c r="AG238" s="99"/>
      <c r="AH238" s="99"/>
    </row>
    <row r="239" spans="3:34">
      <c r="C239" s="3" t="s">
        <v>90</v>
      </c>
      <c r="D239" s="3" t="s">
        <v>452</v>
      </c>
      <c r="E239" s="3" t="s">
        <v>453</v>
      </c>
      <c r="F239" s="3" t="s">
        <v>628</v>
      </c>
      <c r="G239" s="334"/>
      <c r="H239" s="334"/>
      <c r="I239" s="334"/>
      <c r="J239" s="334"/>
      <c r="K239" s="334"/>
      <c r="L239" s="334"/>
      <c r="M239" s="334"/>
      <c r="N239" s="334"/>
      <c r="O239" s="99"/>
      <c r="P239" s="99"/>
      <c r="Q239" s="99"/>
      <c r="R239" s="99"/>
      <c r="S239" s="99"/>
      <c r="T239" s="99"/>
      <c r="U239" s="99"/>
      <c r="V239" s="99"/>
      <c r="W239" s="99"/>
      <c r="X239" s="99"/>
      <c r="Y239" s="99"/>
      <c r="Z239" s="99"/>
      <c r="AA239" s="99"/>
      <c r="AB239" s="99"/>
      <c r="AC239" s="99"/>
      <c r="AD239" s="99"/>
      <c r="AE239" s="99"/>
      <c r="AF239" s="99"/>
      <c r="AG239" s="99"/>
      <c r="AH239" s="99"/>
    </row>
    <row r="240" spans="3:34">
      <c r="C240" s="3" t="s">
        <v>90</v>
      </c>
      <c r="D240" s="3" t="s">
        <v>454</v>
      </c>
      <c r="E240" s="3" t="s">
        <v>455</v>
      </c>
      <c r="F240" s="3" t="s">
        <v>628</v>
      </c>
      <c r="G240" s="334"/>
      <c r="H240" s="334"/>
      <c r="I240" s="334"/>
      <c r="J240" s="334"/>
      <c r="K240" s="334"/>
      <c r="L240" s="334"/>
      <c r="M240" s="334"/>
      <c r="N240" s="334"/>
      <c r="O240" s="99"/>
      <c r="P240" s="99"/>
      <c r="Q240" s="99"/>
      <c r="R240" s="99"/>
      <c r="S240" s="99"/>
      <c r="T240" s="99"/>
      <c r="U240" s="99"/>
      <c r="V240" s="99"/>
      <c r="W240" s="99"/>
      <c r="X240" s="99"/>
      <c r="Y240" s="99"/>
      <c r="Z240" s="99"/>
      <c r="AA240" s="99"/>
      <c r="AB240" s="99"/>
      <c r="AC240" s="99"/>
      <c r="AD240" s="99"/>
      <c r="AE240" s="99"/>
      <c r="AF240" s="99"/>
      <c r="AG240" s="99"/>
      <c r="AH240" s="99"/>
    </row>
    <row r="241" spans="3:34">
      <c r="C241" s="3" t="s">
        <v>90</v>
      </c>
      <c r="D241" s="3" t="s">
        <v>456</v>
      </c>
      <c r="E241" s="3" t="s">
        <v>457</v>
      </c>
      <c r="F241" s="3" t="s">
        <v>628</v>
      </c>
      <c r="G241" s="334"/>
      <c r="H241" s="334"/>
      <c r="I241" s="334"/>
      <c r="J241" s="334"/>
      <c r="K241" s="334"/>
      <c r="L241" s="334"/>
      <c r="M241" s="334"/>
      <c r="N241" s="334"/>
      <c r="O241" s="99"/>
      <c r="P241" s="99"/>
      <c r="Q241" s="99"/>
      <c r="R241" s="99"/>
      <c r="S241" s="99"/>
      <c r="T241" s="99"/>
      <c r="U241" s="99"/>
      <c r="V241" s="99"/>
      <c r="W241" s="99"/>
      <c r="X241" s="99"/>
      <c r="Y241" s="99"/>
      <c r="Z241" s="99"/>
      <c r="AA241" s="99"/>
      <c r="AB241" s="99"/>
      <c r="AC241" s="99"/>
      <c r="AD241" s="99"/>
      <c r="AE241" s="99"/>
      <c r="AF241" s="99"/>
      <c r="AG241" s="99"/>
      <c r="AH241" s="99"/>
    </row>
    <row r="242" spans="3:34">
      <c r="C242" s="3" t="s">
        <v>90</v>
      </c>
      <c r="D242" s="3" t="s">
        <v>458</v>
      </c>
      <c r="E242" s="3" t="s">
        <v>459</v>
      </c>
      <c r="F242" s="3" t="s">
        <v>628</v>
      </c>
      <c r="G242" s="334"/>
      <c r="H242" s="334"/>
      <c r="I242" s="334"/>
      <c r="J242" s="334"/>
      <c r="K242" s="334"/>
      <c r="L242" s="334"/>
      <c r="M242" s="334"/>
      <c r="N242" s="334"/>
      <c r="O242" s="99"/>
      <c r="P242" s="99"/>
      <c r="Q242" s="99"/>
      <c r="R242" s="99"/>
      <c r="S242" s="99"/>
      <c r="T242" s="99"/>
      <c r="U242" s="99"/>
      <c r="V242" s="99"/>
      <c r="W242" s="99"/>
      <c r="X242" s="99"/>
      <c r="Y242" s="99"/>
      <c r="Z242" s="99"/>
      <c r="AA242" s="99"/>
      <c r="AB242" s="99"/>
      <c r="AC242" s="99"/>
      <c r="AD242" s="99"/>
      <c r="AE242" s="99"/>
      <c r="AF242" s="99"/>
      <c r="AG242" s="99"/>
      <c r="AH242" s="99"/>
    </row>
    <row r="243" spans="3:34">
      <c r="C243" s="3" t="s">
        <v>90</v>
      </c>
      <c r="D243" s="3" t="s">
        <v>460</v>
      </c>
      <c r="E243" s="3" t="s">
        <v>461</v>
      </c>
      <c r="F243" s="3" t="s">
        <v>628</v>
      </c>
      <c r="G243" s="334"/>
      <c r="H243" s="334"/>
      <c r="I243" s="334"/>
      <c r="J243" s="334"/>
      <c r="K243" s="334"/>
      <c r="L243" s="334"/>
      <c r="M243" s="334"/>
      <c r="N243" s="334"/>
      <c r="O243" s="99"/>
      <c r="P243" s="99"/>
      <c r="Q243" s="99"/>
      <c r="R243" s="99"/>
      <c r="S243" s="99"/>
      <c r="T243" s="99"/>
      <c r="U243" s="99"/>
      <c r="V243" s="99"/>
      <c r="W243" s="99"/>
      <c r="X243" s="99"/>
      <c r="Y243" s="99"/>
      <c r="Z243" s="99"/>
      <c r="AA243" s="99"/>
      <c r="AB243" s="99"/>
      <c r="AC243" s="99"/>
      <c r="AD243" s="99"/>
      <c r="AE243" s="99"/>
      <c r="AF243" s="99"/>
      <c r="AG243" s="99"/>
      <c r="AH243" s="99"/>
    </row>
    <row r="244" spans="3:34">
      <c r="C244" s="3" t="s">
        <v>90</v>
      </c>
      <c r="D244" s="3" t="s">
        <v>462</v>
      </c>
      <c r="E244" s="3" t="s">
        <v>463</v>
      </c>
      <c r="F244" s="3" t="s">
        <v>628</v>
      </c>
      <c r="G244" s="334"/>
      <c r="H244" s="334"/>
      <c r="I244" s="334"/>
      <c r="J244" s="334"/>
      <c r="K244" s="334"/>
      <c r="L244" s="334"/>
      <c r="M244" s="334"/>
      <c r="N244" s="334"/>
      <c r="O244" s="99"/>
      <c r="P244" s="99"/>
      <c r="Q244" s="99"/>
      <c r="R244" s="99"/>
      <c r="S244" s="99"/>
      <c r="T244" s="99"/>
      <c r="U244" s="99"/>
      <c r="V244" s="99"/>
      <c r="W244" s="99"/>
      <c r="X244" s="99"/>
      <c r="Y244" s="99"/>
      <c r="Z244" s="99"/>
      <c r="AA244" s="99"/>
      <c r="AB244" s="99"/>
      <c r="AC244" s="99"/>
      <c r="AD244" s="99"/>
      <c r="AE244" s="99"/>
      <c r="AF244" s="99"/>
      <c r="AG244" s="99"/>
      <c r="AH244" s="99"/>
    </row>
    <row r="245" spans="3:34">
      <c r="C245" s="3" t="s">
        <v>90</v>
      </c>
      <c r="D245" s="3" t="s">
        <v>464</v>
      </c>
      <c r="E245" s="3" t="s">
        <v>465</v>
      </c>
      <c r="F245" s="3" t="s">
        <v>628</v>
      </c>
      <c r="G245" s="334"/>
      <c r="H245" s="334"/>
      <c r="I245" s="334"/>
      <c r="J245" s="334"/>
      <c r="K245" s="334"/>
      <c r="L245" s="334"/>
      <c r="M245" s="334"/>
      <c r="N245" s="334"/>
      <c r="O245" s="99"/>
      <c r="P245" s="99"/>
      <c r="Q245" s="99"/>
      <c r="R245" s="99"/>
      <c r="S245" s="99"/>
      <c r="T245" s="99"/>
      <c r="U245" s="99"/>
      <c r="V245" s="99"/>
      <c r="W245" s="99"/>
      <c r="X245" s="99"/>
      <c r="Y245" s="99"/>
      <c r="Z245" s="99"/>
      <c r="AA245" s="99"/>
      <c r="AB245" s="99"/>
      <c r="AC245" s="99"/>
      <c r="AD245" s="99"/>
      <c r="AE245" s="99"/>
      <c r="AF245" s="99"/>
      <c r="AG245" s="99"/>
      <c r="AH245" s="99"/>
    </row>
    <row r="246" spans="3:34">
      <c r="C246" s="3" t="s">
        <v>90</v>
      </c>
      <c r="D246" s="3" t="s">
        <v>466</v>
      </c>
      <c r="E246" s="3" t="s">
        <v>467</v>
      </c>
      <c r="F246" s="3" t="s">
        <v>628</v>
      </c>
      <c r="G246" s="334"/>
      <c r="H246" s="334"/>
      <c r="I246" s="334"/>
      <c r="J246" s="334"/>
      <c r="K246" s="334"/>
      <c r="L246" s="334"/>
      <c r="M246" s="334"/>
      <c r="N246" s="334"/>
      <c r="O246" s="99"/>
      <c r="P246" s="99"/>
      <c r="Q246" s="99"/>
      <c r="R246" s="99"/>
      <c r="S246" s="99"/>
      <c r="T246" s="99"/>
      <c r="U246" s="99"/>
      <c r="V246" s="99"/>
      <c r="W246" s="99"/>
      <c r="X246" s="99"/>
      <c r="Y246" s="99"/>
      <c r="Z246" s="99"/>
      <c r="AA246" s="99"/>
      <c r="AB246" s="99"/>
      <c r="AC246" s="99"/>
      <c r="AD246" s="99"/>
      <c r="AE246" s="99"/>
      <c r="AF246" s="99"/>
      <c r="AG246" s="99"/>
      <c r="AH246" s="99"/>
    </row>
    <row r="247" spans="3:34">
      <c r="C247" s="3" t="s">
        <v>90</v>
      </c>
      <c r="D247" s="3" t="s">
        <v>468</v>
      </c>
      <c r="E247" s="3" t="s">
        <v>469</v>
      </c>
      <c r="F247" s="3" t="s">
        <v>628</v>
      </c>
      <c r="G247" s="334"/>
      <c r="H247" s="334"/>
      <c r="I247" s="334"/>
      <c r="J247" s="334"/>
      <c r="K247" s="334"/>
      <c r="L247" s="334"/>
      <c r="M247" s="334"/>
      <c r="N247" s="334"/>
      <c r="O247" s="99"/>
      <c r="P247" s="99"/>
      <c r="Q247" s="99"/>
      <c r="R247" s="99"/>
      <c r="S247" s="99"/>
      <c r="T247" s="99"/>
      <c r="U247" s="99"/>
      <c r="V247" s="99"/>
      <c r="W247" s="99"/>
      <c r="X247" s="99"/>
      <c r="Y247" s="99"/>
      <c r="Z247" s="99"/>
      <c r="AA247" s="99"/>
      <c r="AB247" s="99"/>
      <c r="AC247" s="99"/>
      <c r="AD247" s="99"/>
      <c r="AE247" s="99"/>
      <c r="AF247" s="99"/>
      <c r="AG247" s="99"/>
      <c r="AH247" s="99"/>
    </row>
    <row r="248" spans="3:34">
      <c r="C248" s="3" t="s">
        <v>90</v>
      </c>
      <c r="D248" s="3" t="s">
        <v>470</v>
      </c>
      <c r="E248" s="3" t="s">
        <v>471</v>
      </c>
      <c r="F248" s="3" t="s">
        <v>628</v>
      </c>
      <c r="G248" s="334"/>
      <c r="H248" s="334"/>
      <c r="I248" s="334"/>
      <c r="J248" s="334"/>
      <c r="K248" s="334"/>
      <c r="L248" s="334"/>
      <c r="M248" s="334"/>
      <c r="N248" s="334"/>
      <c r="O248" s="99"/>
      <c r="P248" s="99"/>
      <c r="Q248" s="99"/>
      <c r="R248" s="99"/>
      <c r="S248" s="99"/>
      <c r="T248" s="99"/>
      <c r="U248" s="99"/>
      <c r="V248" s="99"/>
      <c r="W248" s="99"/>
      <c r="X248" s="99"/>
      <c r="Y248" s="99"/>
      <c r="Z248" s="99"/>
      <c r="AA248" s="99"/>
      <c r="AB248" s="99"/>
      <c r="AC248" s="99"/>
      <c r="AD248" s="99"/>
      <c r="AE248" s="99"/>
      <c r="AF248" s="99"/>
      <c r="AG248" s="99"/>
      <c r="AH248" s="99"/>
    </row>
    <row r="249" spans="3:34">
      <c r="C249" s="3" t="s">
        <v>90</v>
      </c>
      <c r="D249" s="3" t="s">
        <v>472</v>
      </c>
      <c r="E249" s="3" t="s">
        <v>473</v>
      </c>
      <c r="F249" s="3" t="s">
        <v>628</v>
      </c>
      <c r="G249" s="334"/>
      <c r="H249" s="334"/>
      <c r="I249" s="334"/>
      <c r="J249" s="334"/>
      <c r="K249" s="334"/>
      <c r="L249" s="334"/>
      <c r="M249" s="334"/>
      <c r="N249" s="334"/>
      <c r="O249" s="99"/>
      <c r="P249" s="99"/>
      <c r="Q249" s="99"/>
      <c r="R249" s="99"/>
      <c r="S249" s="99"/>
      <c r="T249" s="99"/>
      <c r="U249" s="99"/>
      <c r="V249" s="99"/>
      <c r="W249" s="99"/>
      <c r="X249" s="99"/>
      <c r="Y249" s="99"/>
      <c r="Z249" s="99"/>
      <c r="AA249" s="99"/>
      <c r="AB249" s="99"/>
      <c r="AC249" s="99"/>
      <c r="AD249" s="99"/>
      <c r="AE249" s="99"/>
      <c r="AF249" s="99"/>
      <c r="AG249" s="99"/>
      <c r="AH249" s="99"/>
    </row>
    <row r="250" spans="3:34">
      <c r="C250" s="3" t="s">
        <v>90</v>
      </c>
      <c r="D250" s="3" t="s">
        <v>474</v>
      </c>
      <c r="E250" s="3" t="s">
        <v>475</v>
      </c>
      <c r="F250" s="3" t="s">
        <v>628</v>
      </c>
      <c r="G250" s="334"/>
      <c r="H250" s="334"/>
      <c r="I250" s="334"/>
      <c r="J250" s="334"/>
      <c r="K250" s="334"/>
      <c r="L250" s="334"/>
      <c r="M250" s="334"/>
      <c r="N250" s="334"/>
      <c r="O250" s="99"/>
      <c r="P250" s="99"/>
      <c r="Q250" s="99"/>
      <c r="R250" s="99"/>
      <c r="S250" s="99"/>
      <c r="T250" s="99"/>
      <c r="U250" s="99"/>
      <c r="V250" s="99"/>
      <c r="W250" s="99"/>
      <c r="X250" s="99"/>
      <c r="Y250" s="99"/>
      <c r="Z250" s="99"/>
      <c r="AA250" s="99"/>
      <c r="AB250" s="99"/>
      <c r="AC250" s="99"/>
      <c r="AD250" s="99"/>
      <c r="AE250" s="99"/>
      <c r="AF250" s="99"/>
      <c r="AG250" s="99"/>
      <c r="AH250" s="99"/>
    </row>
    <row r="251" spans="3:34">
      <c r="C251" s="3" t="s">
        <v>90</v>
      </c>
      <c r="D251" s="3" t="s">
        <v>476</v>
      </c>
      <c r="E251" s="3" t="s">
        <v>477</v>
      </c>
      <c r="F251" s="3" t="s">
        <v>628</v>
      </c>
      <c r="G251" s="334"/>
      <c r="H251" s="334"/>
      <c r="I251" s="334"/>
      <c r="J251" s="334"/>
      <c r="K251" s="334"/>
      <c r="L251" s="334"/>
      <c r="M251" s="334"/>
      <c r="N251" s="334"/>
      <c r="O251" s="99"/>
      <c r="P251" s="99"/>
      <c r="Q251" s="99"/>
      <c r="R251" s="99"/>
      <c r="S251" s="99"/>
      <c r="T251" s="99"/>
      <c r="U251" s="99"/>
      <c r="V251" s="99"/>
      <c r="W251" s="99"/>
      <c r="X251" s="99"/>
      <c r="Y251" s="99"/>
      <c r="Z251" s="99"/>
      <c r="AA251" s="99"/>
      <c r="AB251" s="99"/>
      <c r="AC251" s="99"/>
      <c r="AD251" s="99"/>
      <c r="AE251" s="99"/>
      <c r="AF251" s="99"/>
      <c r="AG251" s="99"/>
      <c r="AH251" s="99"/>
    </row>
    <row r="252" spans="3:34">
      <c r="C252" s="3" t="s">
        <v>90</v>
      </c>
      <c r="D252" s="3" t="s">
        <v>478</v>
      </c>
      <c r="E252" s="3" t="s">
        <v>479</v>
      </c>
      <c r="F252" s="3" t="s">
        <v>628</v>
      </c>
      <c r="G252" s="334"/>
      <c r="H252" s="334"/>
      <c r="I252" s="334"/>
      <c r="J252" s="334"/>
      <c r="K252" s="334"/>
      <c r="L252" s="334"/>
      <c r="M252" s="334"/>
      <c r="N252" s="334"/>
      <c r="O252" s="99"/>
      <c r="P252" s="99"/>
      <c r="Q252" s="99"/>
      <c r="R252" s="99"/>
      <c r="S252" s="99"/>
      <c r="T252" s="99"/>
      <c r="U252" s="99"/>
      <c r="V252" s="99"/>
      <c r="W252" s="99"/>
      <c r="X252" s="99"/>
      <c r="Y252" s="99"/>
      <c r="Z252" s="99"/>
      <c r="AA252" s="99"/>
      <c r="AB252" s="99"/>
      <c r="AC252" s="99"/>
      <c r="AD252" s="99"/>
      <c r="AE252" s="99"/>
      <c r="AF252" s="99"/>
      <c r="AG252" s="99"/>
      <c r="AH252" s="99"/>
    </row>
    <row r="253" spans="3:34">
      <c r="C253" s="3" t="s">
        <v>90</v>
      </c>
      <c r="D253" s="3" t="s">
        <v>480</v>
      </c>
      <c r="E253" s="3" t="s">
        <v>481</v>
      </c>
      <c r="F253" s="3" t="s">
        <v>628</v>
      </c>
      <c r="G253" s="334"/>
      <c r="H253" s="334"/>
      <c r="I253" s="334"/>
      <c r="J253" s="334"/>
      <c r="K253" s="334"/>
      <c r="L253" s="334"/>
      <c r="M253" s="334"/>
      <c r="N253" s="334"/>
      <c r="O253" s="99"/>
      <c r="P253" s="99"/>
      <c r="Q253" s="99"/>
      <c r="R253" s="99"/>
      <c r="S253" s="99"/>
      <c r="T253" s="99"/>
      <c r="U253" s="99"/>
      <c r="V253" s="99"/>
      <c r="W253" s="99"/>
      <c r="X253" s="99"/>
      <c r="Y253" s="99"/>
      <c r="Z253" s="99"/>
      <c r="AA253" s="99"/>
      <c r="AB253" s="99"/>
      <c r="AC253" s="99"/>
      <c r="AD253" s="99"/>
      <c r="AE253" s="99"/>
      <c r="AF253" s="99"/>
      <c r="AG253" s="99"/>
      <c r="AH253" s="99"/>
    </row>
    <row r="254" spans="3:34">
      <c r="C254" s="3" t="s">
        <v>90</v>
      </c>
      <c r="D254" s="3" t="s">
        <v>482</v>
      </c>
      <c r="E254" s="3" t="s">
        <v>483</v>
      </c>
      <c r="F254" s="3" t="s">
        <v>628</v>
      </c>
      <c r="G254" s="334"/>
      <c r="H254" s="334"/>
      <c r="I254" s="334"/>
      <c r="J254" s="334"/>
      <c r="K254" s="334"/>
      <c r="L254" s="334"/>
      <c r="M254" s="334"/>
      <c r="N254" s="334"/>
      <c r="O254" s="99"/>
      <c r="P254" s="99"/>
      <c r="Q254" s="99"/>
      <c r="R254" s="99"/>
      <c r="S254" s="99"/>
      <c r="T254" s="99"/>
      <c r="U254" s="99"/>
      <c r="V254" s="99"/>
      <c r="W254" s="99"/>
      <c r="X254" s="99"/>
      <c r="Y254" s="99"/>
      <c r="Z254" s="99"/>
      <c r="AA254" s="99"/>
      <c r="AB254" s="99"/>
      <c r="AC254" s="99"/>
      <c r="AD254" s="99"/>
      <c r="AE254" s="99"/>
      <c r="AF254" s="99"/>
      <c r="AG254" s="99"/>
      <c r="AH254" s="99"/>
    </row>
    <row r="255" spans="3:34">
      <c r="C255" s="3" t="s">
        <v>90</v>
      </c>
      <c r="D255" s="3" t="s">
        <v>484</v>
      </c>
      <c r="E255" s="3" t="s">
        <v>485</v>
      </c>
      <c r="F255" s="3" t="s">
        <v>628</v>
      </c>
      <c r="G255" s="334"/>
      <c r="H255" s="334"/>
      <c r="I255" s="334"/>
      <c r="J255" s="334"/>
      <c r="K255" s="334"/>
      <c r="L255" s="334"/>
      <c r="M255" s="334"/>
      <c r="N255" s="334"/>
      <c r="O255" s="99"/>
      <c r="P255" s="99"/>
      <c r="Q255" s="99"/>
      <c r="R255" s="99"/>
      <c r="S255" s="99"/>
      <c r="T255" s="99"/>
      <c r="U255" s="99"/>
      <c r="V255" s="99"/>
      <c r="W255" s="99"/>
      <c r="X255" s="99"/>
      <c r="Y255" s="99"/>
      <c r="Z255" s="99"/>
      <c r="AA255" s="99"/>
      <c r="AB255" s="99"/>
      <c r="AC255" s="99"/>
      <c r="AD255" s="99"/>
      <c r="AE255" s="99"/>
      <c r="AF255" s="99"/>
      <c r="AG255" s="99"/>
      <c r="AH255" s="99"/>
    </row>
    <row r="256" spans="3:34">
      <c r="C256" s="3" t="s">
        <v>90</v>
      </c>
      <c r="D256" s="3" t="s">
        <v>486</v>
      </c>
      <c r="E256" s="3" t="s">
        <v>487</v>
      </c>
      <c r="F256" s="3" t="s">
        <v>628</v>
      </c>
      <c r="G256" s="334"/>
      <c r="H256" s="334"/>
      <c r="I256" s="334"/>
      <c r="J256" s="334"/>
      <c r="K256" s="334"/>
      <c r="L256" s="334"/>
      <c r="M256" s="334"/>
      <c r="N256" s="334"/>
      <c r="O256" s="99"/>
      <c r="P256" s="99"/>
      <c r="Q256" s="99"/>
      <c r="R256" s="99"/>
      <c r="S256" s="99"/>
      <c r="T256" s="99"/>
      <c r="U256" s="99"/>
      <c r="V256" s="99"/>
      <c r="W256" s="99"/>
      <c r="X256" s="99"/>
      <c r="Y256" s="99"/>
      <c r="Z256" s="99"/>
      <c r="AA256" s="99"/>
      <c r="AB256" s="99"/>
      <c r="AC256" s="99"/>
      <c r="AD256" s="99"/>
      <c r="AE256" s="99"/>
      <c r="AF256" s="99"/>
      <c r="AG256" s="99"/>
      <c r="AH256" s="99"/>
    </row>
    <row r="257" spans="3:34">
      <c r="C257" s="3" t="s">
        <v>90</v>
      </c>
      <c r="D257" s="3" t="s">
        <v>488</v>
      </c>
      <c r="E257" s="3" t="s">
        <v>489</v>
      </c>
      <c r="F257" s="3" t="s">
        <v>628</v>
      </c>
      <c r="G257" s="334"/>
      <c r="H257" s="334"/>
      <c r="I257" s="334"/>
      <c r="J257" s="334"/>
      <c r="K257" s="334"/>
      <c r="L257" s="334"/>
      <c r="M257" s="334"/>
      <c r="N257" s="334"/>
      <c r="O257" s="99"/>
      <c r="P257" s="99"/>
      <c r="Q257" s="99"/>
      <c r="R257" s="99"/>
      <c r="S257" s="99"/>
      <c r="T257" s="99"/>
      <c r="U257" s="99"/>
      <c r="V257" s="99"/>
      <c r="W257" s="99"/>
      <c r="X257" s="99"/>
      <c r="Y257" s="99"/>
      <c r="Z257" s="99"/>
      <c r="AA257" s="99"/>
      <c r="AB257" s="99"/>
      <c r="AC257" s="99"/>
      <c r="AD257" s="99"/>
      <c r="AE257" s="99"/>
      <c r="AF257" s="99"/>
      <c r="AG257" s="99"/>
      <c r="AH257" s="99"/>
    </row>
    <row r="258" spans="3:34">
      <c r="C258" s="3" t="s">
        <v>90</v>
      </c>
      <c r="D258" s="3" t="s">
        <v>490</v>
      </c>
      <c r="E258" s="3" t="s">
        <v>491</v>
      </c>
      <c r="F258" s="3" t="s">
        <v>628</v>
      </c>
      <c r="G258" s="334"/>
      <c r="H258" s="334"/>
      <c r="I258" s="334"/>
      <c r="J258" s="334"/>
      <c r="K258" s="334"/>
      <c r="L258" s="334"/>
      <c r="M258" s="334"/>
      <c r="N258" s="334"/>
      <c r="O258" s="99"/>
      <c r="P258" s="99"/>
      <c r="Q258" s="99"/>
      <c r="R258" s="99"/>
      <c r="S258" s="99"/>
      <c r="T258" s="99"/>
      <c r="U258" s="99"/>
      <c r="V258" s="99"/>
      <c r="W258" s="99"/>
      <c r="X258" s="99"/>
      <c r="Y258" s="99"/>
      <c r="Z258" s="99"/>
      <c r="AA258" s="99"/>
      <c r="AB258" s="99"/>
      <c r="AC258" s="99"/>
      <c r="AD258" s="99"/>
      <c r="AE258" s="99"/>
      <c r="AF258" s="99"/>
      <c r="AG258" s="99"/>
      <c r="AH258" s="99"/>
    </row>
    <row r="259" spans="3:34">
      <c r="C259" s="3" t="s">
        <v>90</v>
      </c>
      <c r="D259" s="3" t="s">
        <v>492</v>
      </c>
      <c r="E259" s="3" t="s">
        <v>493</v>
      </c>
      <c r="F259" s="3" t="s">
        <v>628</v>
      </c>
      <c r="G259" s="334"/>
      <c r="H259" s="334"/>
      <c r="I259" s="334"/>
      <c r="J259" s="334"/>
      <c r="K259" s="334"/>
      <c r="L259" s="334"/>
      <c r="M259" s="334"/>
      <c r="N259" s="334"/>
      <c r="O259" s="99"/>
      <c r="P259" s="99"/>
      <c r="Q259" s="99"/>
      <c r="R259" s="99"/>
      <c r="S259" s="99"/>
      <c r="T259" s="99"/>
      <c r="U259" s="99"/>
      <c r="V259" s="99"/>
      <c r="W259" s="99"/>
      <c r="X259" s="99"/>
      <c r="Y259" s="99"/>
      <c r="Z259" s="99"/>
      <c r="AA259" s="99"/>
      <c r="AB259" s="99"/>
      <c r="AC259" s="99"/>
      <c r="AD259" s="99"/>
      <c r="AE259" s="99"/>
      <c r="AF259" s="99"/>
      <c r="AG259" s="99"/>
      <c r="AH259" s="99"/>
    </row>
    <row r="260" spans="3:34">
      <c r="C260" s="3" t="s">
        <v>90</v>
      </c>
      <c r="D260" s="3" t="s">
        <v>494</v>
      </c>
      <c r="E260" s="3" t="s">
        <v>495</v>
      </c>
      <c r="F260" s="3" t="s">
        <v>628</v>
      </c>
      <c r="G260" s="334"/>
      <c r="H260" s="334"/>
      <c r="I260" s="334"/>
      <c r="J260" s="334"/>
      <c r="K260" s="334"/>
      <c r="L260" s="334"/>
      <c r="M260" s="334"/>
      <c r="N260" s="334"/>
      <c r="O260" s="99"/>
      <c r="P260" s="99"/>
      <c r="Q260" s="99"/>
      <c r="R260" s="99"/>
      <c r="S260" s="99"/>
      <c r="T260" s="99"/>
      <c r="U260" s="99"/>
      <c r="V260" s="99"/>
      <c r="W260" s="99"/>
      <c r="X260" s="99"/>
      <c r="Y260" s="99"/>
      <c r="Z260" s="99"/>
      <c r="AA260" s="99"/>
      <c r="AB260" s="99"/>
      <c r="AC260" s="99"/>
      <c r="AD260" s="99"/>
      <c r="AE260" s="99"/>
      <c r="AF260" s="99"/>
      <c r="AG260" s="99"/>
      <c r="AH260" s="99"/>
    </row>
    <row r="261" spans="3:34">
      <c r="C261" s="3" t="s">
        <v>90</v>
      </c>
      <c r="D261" s="3" t="s">
        <v>496</v>
      </c>
      <c r="E261" s="3" t="s">
        <v>497</v>
      </c>
      <c r="F261" s="3" t="s">
        <v>628</v>
      </c>
      <c r="G261" s="334"/>
      <c r="H261" s="334"/>
      <c r="I261" s="334"/>
      <c r="J261" s="334"/>
      <c r="K261" s="334"/>
      <c r="L261" s="334"/>
      <c r="M261" s="334"/>
      <c r="N261" s="334"/>
      <c r="O261" s="99"/>
      <c r="P261" s="99"/>
      <c r="Q261" s="99"/>
      <c r="R261" s="99"/>
      <c r="S261" s="99"/>
      <c r="T261" s="99"/>
      <c r="U261" s="99"/>
      <c r="V261" s="99"/>
      <c r="W261" s="99"/>
      <c r="X261" s="99"/>
      <c r="Y261" s="99"/>
      <c r="Z261" s="99"/>
      <c r="AA261" s="99"/>
      <c r="AB261" s="99"/>
      <c r="AC261" s="99"/>
      <c r="AD261" s="99"/>
      <c r="AE261" s="99"/>
      <c r="AF261" s="99"/>
      <c r="AG261" s="99"/>
      <c r="AH261" s="99"/>
    </row>
    <row r="262" spans="3:34">
      <c r="C262" s="3" t="s">
        <v>90</v>
      </c>
      <c r="D262" s="3" t="s">
        <v>498</v>
      </c>
      <c r="E262" s="3" t="s">
        <v>499</v>
      </c>
      <c r="F262" s="3" t="s">
        <v>628</v>
      </c>
      <c r="G262" s="334"/>
      <c r="H262" s="334"/>
      <c r="I262" s="334"/>
      <c r="J262" s="334"/>
      <c r="K262" s="334"/>
      <c r="L262" s="334"/>
      <c r="M262" s="334"/>
      <c r="N262" s="334"/>
      <c r="O262" s="99"/>
      <c r="P262" s="99"/>
      <c r="Q262" s="99"/>
      <c r="R262" s="99"/>
      <c r="S262" s="99"/>
      <c r="T262" s="99"/>
      <c r="U262" s="99"/>
      <c r="V262" s="99"/>
      <c r="W262" s="99"/>
      <c r="X262" s="99"/>
      <c r="Y262" s="99"/>
      <c r="Z262" s="99"/>
      <c r="AA262" s="99"/>
      <c r="AB262" s="99"/>
      <c r="AC262" s="99"/>
      <c r="AD262" s="99"/>
      <c r="AE262" s="99"/>
      <c r="AF262" s="99"/>
      <c r="AG262" s="99"/>
      <c r="AH262" s="99"/>
    </row>
    <row r="263" spans="3:34">
      <c r="C263" s="3" t="s">
        <v>90</v>
      </c>
      <c r="D263" s="3" t="s">
        <v>500</v>
      </c>
      <c r="E263" s="3" t="s">
        <v>501</v>
      </c>
      <c r="F263" s="3" t="s">
        <v>628</v>
      </c>
      <c r="G263" s="334"/>
      <c r="H263" s="334"/>
      <c r="I263" s="334"/>
      <c r="J263" s="334"/>
      <c r="K263" s="334"/>
      <c r="L263" s="334"/>
      <c r="M263" s="334"/>
      <c r="N263" s="334"/>
      <c r="O263" s="99"/>
      <c r="P263" s="99"/>
      <c r="Q263" s="99"/>
      <c r="R263" s="99"/>
      <c r="S263" s="99"/>
      <c r="T263" s="99"/>
      <c r="U263" s="99"/>
      <c r="V263" s="99"/>
      <c r="W263" s="99"/>
      <c r="X263" s="99"/>
      <c r="Y263" s="99"/>
      <c r="Z263" s="99"/>
      <c r="AA263" s="99"/>
      <c r="AB263" s="99"/>
      <c r="AC263" s="99"/>
      <c r="AD263" s="99"/>
      <c r="AE263" s="99"/>
      <c r="AF263" s="99"/>
      <c r="AG263" s="99"/>
      <c r="AH263" s="99"/>
    </row>
    <row r="264" spans="3:34">
      <c r="C264" s="3" t="s">
        <v>90</v>
      </c>
      <c r="D264" s="3" t="s">
        <v>502</v>
      </c>
      <c r="E264" s="3" t="s">
        <v>503</v>
      </c>
      <c r="F264" s="3" t="s">
        <v>628</v>
      </c>
      <c r="G264" s="334"/>
      <c r="H264" s="334"/>
      <c r="I264" s="334"/>
      <c r="J264" s="334"/>
      <c r="K264" s="334"/>
      <c r="L264" s="334"/>
      <c r="M264" s="334"/>
      <c r="N264" s="334"/>
      <c r="O264" s="99"/>
      <c r="P264" s="99"/>
      <c r="Q264" s="99"/>
      <c r="R264" s="99"/>
      <c r="S264" s="99"/>
      <c r="T264" s="99"/>
      <c r="U264" s="99"/>
      <c r="V264" s="99"/>
      <c r="W264" s="99"/>
      <c r="X264" s="99"/>
      <c r="Y264" s="99"/>
      <c r="Z264" s="99"/>
      <c r="AA264" s="99"/>
      <c r="AB264" s="99"/>
      <c r="AC264" s="99"/>
      <c r="AD264" s="99"/>
      <c r="AE264" s="99"/>
      <c r="AF264" s="99"/>
      <c r="AG264" s="99"/>
      <c r="AH264" s="99"/>
    </row>
    <row r="265" spans="3:34">
      <c r="C265" s="3" t="s">
        <v>90</v>
      </c>
      <c r="D265" s="3" t="s">
        <v>504</v>
      </c>
      <c r="E265" s="3" t="s">
        <v>505</v>
      </c>
      <c r="F265" s="3" t="s">
        <v>628</v>
      </c>
      <c r="G265" s="334"/>
      <c r="H265" s="334"/>
      <c r="I265" s="334"/>
      <c r="J265" s="334"/>
      <c r="K265" s="334"/>
      <c r="L265" s="334"/>
      <c r="M265" s="334"/>
      <c r="N265" s="334"/>
      <c r="O265" s="99"/>
      <c r="P265" s="99"/>
      <c r="Q265" s="99"/>
      <c r="R265" s="99"/>
      <c r="S265" s="99"/>
      <c r="T265" s="99"/>
      <c r="U265" s="99"/>
      <c r="V265" s="99"/>
      <c r="W265" s="99"/>
      <c r="X265" s="99"/>
      <c r="Y265" s="99"/>
      <c r="Z265" s="99"/>
      <c r="AA265" s="99"/>
      <c r="AB265" s="99"/>
      <c r="AC265" s="99"/>
      <c r="AD265" s="99"/>
      <c r="AE265" s="99"/>
      <c r="AF265" s="99"/>
      <c r="AG265" s="99"/>
      <c r="AH265" s="99"/>
    </row>
    <row r="266" spans="3:34">
      <c r="C266" s="3" t="s">
        <v>90</v>
      </c>
      <c r="D266" s="3" t="s">
        <v>506</v>
      </c>
      <c r="E266" s="3" t="s">
        <v>507</v>
      </c>
      <c r="F266" s="3" t="s">
        <v>628</v>
      </c>
      <c r="G266" s="334"/>
      <c r="H266" s="334"/>
      <c r="I266" s="334"/>
      <c r="J266" s="334"/>
      <c r="K266" s="334"/>
      <c r="L266" s="334"/>
      <c r="M266" s="334"/>
      <c r="N266" s="334"/>
      <c r="O266" s="99"/>
      <c r="P266" s="99"/>
      <c r="Q266" s="99"/>
      <c r="R266" s="99"/>
      <c r="S266" s="99"/>
      <c r="T266" s="99"/>
      <c r="U266" s="99"/>
      <c r="V266" s="99"/>
      <c r="W266" s="99"/>
      <c r="X266" s="99"/>
      <c r="Y266" s="99"/>
      <c r="Z266" s="99"/>
      <c r="AA266" s="99"/>
      <c r="AB266" s="99"/>
      <c r="AC266" s="99"/>
      <c r="AD266" s="99"/>
      <c r="AE266" s="99"/>
      <c r="AF266" s="99"/>
      <c r="AG266" s="99"/>
      <c r="AH266" s="99"/>
    </row>
    <row r="267" spans="3:34">
      <c r="C267" s="3" t="s">
        <v>90</v>
      </c>
      <c r="D267" s="3" t="s">
        <v>508</v>
      </c>
      <c r="E267" s="3" t="s">
        <v>509</v>
      </c>
      <c r="F267" s="3" t="s">
        <v>628</v>
      </c>
      <c r="G267" s="334"/>
      <c r="H267" s="334"/>
      <c r="I267" s="334"/>
      <c r="J267" s="334"/>
      <c r="K267" s="334"/>
      <c r="L267" s="334"/>
      <c r="M267" s="334"/>
      <c r="N267" s="334"/>
      <c r="O267" s="99"/>
      <c r="P267" s="99"/>
      <c r="Q267" s="99"/>
      <c r="R267" s="99"/>
      <c r="S267" s="99"/>
      <c r="T267" s="99"/>
      <c r="U267" s="99"/>
      <c r="V267" s="99"/>
      <c r="W267" s="99"/>
      <c r="X267" s="99"/>
      <c r="Y267" s="99"/>
      <c r="Z267" s="99"/>
      <c r="AA267" s="99"/>
      <c r="AB267" s="99"/>
      <c r="AC267" s="99"/>
      <c r="AD267" s="99"/>
      <c r="AE267" s="99"/>
      <c r="AF267" s="99"/>
      <c r="AG267" s="99"/>
      <c r="AH267" s="99"/>
    </row>
    <row r="268" spans="3:34">
      <c r="C268" s="3" t="s">
        <v>90</v>
      </c>
      <c r="D268" s="3" t="s">
        <v>510</v>
      </c>
      <c r="E268" s="3" t="s">
        <v>511</v>
      </c>
      <c r="F268" s="3" t="s">
        <v>628</v>
      </c>
      <c r="G268" s="334"/>
      <c r="H268" s="334"/>
      <c r="I268" s="334"/>
      <c r="J268" s="334"/>
      <c r="K268" s="334"/>
      <c r="L268" s="334"/>
      <c r="M268" s="334"/>
      <c r="N268" s="334"/>
      <c r="O268" s="99"/>
      <c r="P268" s="99"/>
      <c r="Q268" s="99"/>
      <c r="R268" s="99"/>
      <c r="S268" s="99"/>
      <c r="T268" s="99"/>
      <c r="U268" s="99"/>
      <c r="V268" s="99"/>
      <c r="W268" s="99"/>
      <c r="X268" s="99"/>
      <c r="Y268" s="99"/>
      <c r="Z268" s="99"/>
      <c r="AA268" s="99"/>
      <c r="AB268" s="99"/>
      <c r="AC268" s="99"/>
      <c r="AD268" s="99"/>
      <c r="AE268" s="99"/>
      <c r="AF268" s="99"/>
      <c r="AG268" s="99"/>
      <c r="AH268" s="99"/>
    </row>
  </sheetData>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FF"/>
  </sheetPr>
  <dimension ref="A1:AH268"/>
  <sheetViews>
    <sheetView zoomScale="80" zoomScaleNormal="80" workbookViewId="0">
      <pane ySplit="11" topLeftCell="A12" activePane="bottomLeft" state="frozen"/>
      <selection activeCell="E5" sqref="E5"/>
      <selection pane="bottomLeft" activeCell="E5" sqref="E5"/>
    </sheetView>
  </sheetViews>
  <sheetFormatPr defaultRowHeight="15"/>
  <cols>
    <col min="1" max="2" width="9.140625" style="1"/>
    <col min="3" max="3" width="12.7109375" style="3" bestFit="1" customWidth="1"/>
    <col min="4" max="4" width="11.42578125" style="3" customWidth="1"/>
    <col min="5" max="5" width="48.5703125" style="3" customWidth="1"/>
    <col min="6" max="6" width="13.42578125" style="3" customWidth="1"/>
    <col min="7" max="14" width="9.140625" style="1"/>
    <col min="15" max="15" width="9.140625" style="108"/>
    <col min="16" max="16384" width="9.140625" style="1"/>
  </cols>
  <sheetData>
    <row r="1" spans="1:34">
      <c r="C1" s="91" t="s">
        <v>547</v>
      </c>
      <c r="D1" s="3" t="s">
        <v>634</v>
      </c>
    </row>
    <row r="2" spans="1:34">
      <c r="C2" s="91" t="s">
        <v>549</v>
      </c>
      <c r="D2" s="3" t="s">
        <v>635</v>
      </c>
    </row>
    <row r="3" spans="1:34">
      <c r="C3" s="91" t="s">
        <v>550</v>
      </c>
      <c r="D3" s="3" t="s">
        <v>631</v>
      </c>
    </row>
    <row r="4" spans="1:34">
      <c r="C4" s="91" t="s">
        <v>551</v>
      </c>
      <c r="D4" s="92">
        <v>42668</v>
      </c>
    </row>
    <row r="6" spans="1:34">
      <c r="C6" s="94"/>
      <c r="D6" s="94"/>
    </row>
    <row r="7" spans="1:34">
      <c r="C7" s="94"/>
      <c r="D7" s="94"/>
    </row>
    <row r="9" spans="1:34">
      <c r="A9" s="3"/>
      <c r="B9" s="3"/>
      <c r="G9" s="3"/>
      <c r="H9" s="3"/>
      <c r="I9" s="3"/>
      <c r="J9" s="3"/>
      <c r="K9" s="3"/>
      <c r="L9" s="3"/>
      <c r="M9" s="3"/>
      <c r="N9" s="3"/>
      <c r="O9" s="95"/>
      <c r="P9" s="3"/>
      <c r="Q9" s="3"/>
      <c r="R9" s="3"/>
      <c r="S9" s="3"/>
      <c r="T9" s="3"/>
      <c r="U9" s="3"/>
      <c r="V9" s="3"/>
      <c r="W9" s="3"/>
      <c r="X9" s="3"/>
      <c r="Y9" s="3"/>
      <c r="Z9" s="3"/>
      <c r="AA9" s="3"/>
      <c r="AB9" s="3"/>
      <c r="AC9" s="3"/>
      <c r="AD9" s="3"/>
      <c r="AE9" s="3"/>
      <c r="AF9" s="3"/>
      <c r="AG9" s="3"/>
      <c r="AH9" s="3"/>
    </row>
    <row r="10" spans="1:34" s="91" customFormat="1" ht="15.75" thickBot="1">
      <c r="A10" s="2"/>
      <c r="B10" s="2"/>
      <c r="C10" s="2" t="s">
        <v>552</v>
      </c>
      <c r="D10" s="2" t="s">
        <v>82</v>
      </c>
      <c r="E10" s="2" t="s">
        <v>83</v>
      </c>
      <c r="F10" s="2" t="s">
        <v>553</v>
      </c>
      <c r="G10" s="96" t="s">
        <v>554</v>
      </c>
      <c r="H10" s="96" t="s">
        <v>555</v>
      </c>
      <c r="I10" s="96" t="s">
        <v>556</v>
      </c>
      <c r="J10" s="96" t="s">
        <v>557</v>
      </c>
      <c r="K10" s="96" t="s">
        <v>558</v>
      </c>
      <c r="L10" s="96" t="s">
        <v>559</v>
      </c>
      <c r="M10" s="96" t="s">
        <v>560</v>
      </c>
      <c r="N10" s="96" t="s">
        <v>561</v>
      </c>
      <c r="O10" s="530" t="s">
        <v>525</v>
      </c>
      <c r="P10" s="96" t="s">
        <v>562</v>
      </c>
      <c r="Q10" s="96" t="s">
        <v>563</v>
      </c>
      <c r="R10" s="96" t="s">
        <v>564</v>
      </c>
      <c r="S10" s="96" t="s">
        <v>565</v>
      </c>
      <c r="T10" s="96" t="s">
        <v>566</v>
      </c>
      <c r="U10" s="96" t="s">
        <v>567</v>
      </c>
      <c r="V10" s="96" t="s">
        <v>568</v>
      </c>
      <c r="W10" s="96" t="s">
        <v>569</v>
      </c>
      <c r="X10" s="96" t="s">
        <v>570</v>
      </c>
      <c r="Y10" s="96" t="s">
        <v>571</v>
      </c>
      <c r="Z10" s="96" t="s">
        <v>572</v>
      </c>
      <c r="AA10" s="96" t="s">
        <v>573</v>
      </c>
      <c r="AB10" s="96" t="s">
        <v>574</v>
      </c>
      <c r="AC10" s="96" t="s">
        <v>575</v>
      </c>
      <c r="AD10" s="96" t="s">
        <v>576</v>
      </c>
      <c r="AE10" s="96" t="s">
        <v>577</v>
      </c>
      <c r="AF10" s="96" t="s">
        <v>578</v>
      </c>
      <c r="AG10" s="96" t="s">
        <v>579</v>
      </c>
      <c r="AH10" s="96" t="s">
        <v>580</v>
      </c>
    </row>
    <row r="11" spans="1:34" ht="15.75" thickTop="1">
      <c r="D11" s="3" t="s">
        <v>84</v>
      </c>
      <c r="E11" s="3" t="s">
        <v>85</v>
      </c>
      <c r="F11" s="3" t="s">
        <v>581</v>
      </c>
      <c r="G11" s="99" t="s">
        <v>524</v>
      </c>
      <c r="H11" s="99" t="s">
        <v>524</v>
      </c>
      <c r="I11" s="99" t="s">
        <v>524</v>
      </c>
      <c r="J11" s="246">
        <v>0.77594326599193797</v>
      </c>
      <c r="K11" s="246">
        <v>0.79965946515118702</v>
      </c>
      <c r="L11" s="246">
        <v>0.80981347478882582</v>
      </c>
      <c r="M11" s="246">
        <v>0.8339823625674283</v>
      </c>
      <c r="N11" s="246">
        <v>0.83789979663523761</v>
      </c>
      <c r="O11" s="100">
        <v>0.84599999999999997</v>
      </c>
      <c r="P11" s="101"/>
      <c r="Q11" s="101"/>
      <c r="R11" s="101"/>
      <c r="S11" s="101"/>
      <c r="T11" s="101"/>
      <c r="U11" s="101"/>
      <c r="V11" s="101"/>
      <c r="W11" s="101"/>
      <c r="X11" s="101"/>
      <c r="Y11" s="101"/>
      <c r="Z11" s="101"/>
      <c r="AA11" s="101"/>
      <c r="AB11" s="101"/>
      <c r="AC11" s="101"/>
      <c r="AD11" s="101"/>
      <c r="AE11" s="101"/>
      <c r="AF11" s="101"/>
      <c r="AG11" s="99"/>
      <c r="AH11" s="99"/>
    </row>
    <row r="12" spans="1:34">
      <c r="C12" s="3" t="s">
        <v>84</v>
      </c>
      <c r="D12" s="3" t="s">
        <v>86</v>
      </c>
      <c r="E12" s="3" t="s">
        <v>87</v>
      </c>
      <c r="F12" s="3" t="s">
        <v>582</v>
      </c>
      <c r="G12" s="99" t="s">
        <v>524</v>
      </c>
      <c r="H12" s="99" t="s">
        <v>524</v>
      </c>
      <c r="I12" s="99" t="s">
        <v>524</v>
      </c>
      <c r="J12" s="246">
        <v>0.70560868441457736</v>
      </c>
      <c r="K12" s="246">
        <v>0.68267868641339347</v>
      </c>
      <c r="L12" s="246">
        <v>0.67707682698313554</v>
      </c>
      <c r="M12" s="246">
        <v>0.72851415685291909</v>
      </c>
      <c r="N12" s="246">
        <v>0.75578790141896934</v>
      </c>
      <c r="O12" s="100">
        <v>0.79594137542277343</v>
      </c>
      <c r="P12" s="101"/>
      <c r="Q12" s="101"/>
      <c r="R12" s="101"/>
      <c r="S12" s="101"/>
      <c r="T12" s="101"/>
      <c r="U12" s="101"/>
      <c r="V12" s="101"/>
      <c r="W12" s="101"/>
      <c r="X12" s="101"/>
      <c r="Y12" s="101"/>
      <c r="Z12" s="101"/>
      <c r="AA12" s="101"/>
      <c r="AB12" s="101"/>
      <c r="AC12" s="101"/>
      <c r="AD12" s="101"/>
      <c r="AE12" s="101"/>
      <c r="AF12" s="101"/>
      <c r="AG12" s="99"/>
      <c r="AH12" s="99"/>
    </row>
    <row r="13" spans="1:34">
      <c r="C13" s="3" t="s">
        <v>84</v>
      </c>
      <c r="D13" s="3" t="s">
        <v>88</v>
      </c>
      <c r="E13" s="3" t="s">
        <v>89</v>
      </c>
      <c r="F13" s="3" t="s">
        <v>582</v>
      </c>
      <c r="G13" s="99" t="s">
        <v>524</v>
      </c>
      <c r="H13" s="99" t="s">
        <v>524</v>
      </c>
      <c r="I13" s="99" t="s">
        <v>524</v>
      </c>
      <c r="J13" s="246">
        <v>0.75667278632961443</v>
      </c>
      <c r="K13" s="246">
        <v>0.82360725155484982</v>
      </c>
      <c r="L13" s="246">
        <v>0.8434660181748368</v>
      </c>
      <c r="M13" s="246">
        <v>0.87587168758716871</v>
      </c>
      <c r="N13" s="246">
        <v>0.85934907466496491</v>
      </c>
      <c r="O13" s="100">
        <v>0.83993883012616288</v>
      </c>
      <c r="P13" s="101"/>
      <c r="Q13" s="101"/>
      <c r="R13" s="101"/>
      <c r="S13" s="101"/>
      <c r="T13" s="101"/>
      <c r="U13" s="101"/>
      <c r="V13" s="101"/>
      <c r="W13" s="101"/>
      <c r="X13" s="101"/>
      <c r="Y13" s="101"/>
      <c r="Z13" s="101"/>
      <c r="AA13" s="101"/>
      <c r="AB13" s="101"/>
      <c r="AC13" s="101"/>
      <c r="AD13" s="101"/>
      <c r="AE13" s="101"/>
      <c r="AF13" s="101"/>
      <c r="AG13" s="99"/>
      <c r="AH13" s="99"/>
    </row>
    <row r="14" spans="1:34">
      <c r="C14" s="3" t="s">
        <v>84</v>
      </c>
      <c r="D14" s="3" t="s">
        <v>90</v>
      </c>
      <c r="E14" s="3" t="s">
        <v>91</v>
      </c>
      <c r="F14" s="3" t="s">
        <v>582</v>
      </c>
      <c r="G14" s="99" t="s">
        <v>524</v>
      </c>
      <c r="H14" s="99" t="s">
        <v>524</v>
      </c>
      <c r="I14" s="99" t="s">
        <v>524</v>
      </c>
      <c r="J14" s="246">
        <v>0.81230854915065442</v>
      </c>
      <c r="K14" s="246">
        <v>0.83932038834951461</v>
      </c>
      <c r="L14" s="246">
        <v>0.85730211817168334</v>
      </c>
      <c r="M14" s="246">
        <v>0.86926492353231377</v>
      </c>
      <c r="N14" s="246">
        <v>0.88558297048863088</v>
      </c>
      <c r="O14" s="100">
        <v>0.90485478977026446</v>
      </c>
      <c r="P14" s="101"/>
      <c r="Q14" s="101"/>
      <c r="R14" s="101"/>
      <c r="S14" s="101"/>
      <c r="T14" s="101"/>
      <c r="U14" s="101"/>
      <c r="V14" s="101"/>
      <c r="W14" s="101"/>
      <c r="X14" s="101"/>
      <c r="Y14" s="101"/>
      <c r="Z14" s="101"/>
      <c r="AA14" s="101"/>
      <c r="AB14" s="101"/>
      <c r="AC14" s="101"/>
      <c r="AD14" s="101"/>
      <c r="AE14" s="101"/>
      <c r="AF14" s="101"/>
      <c r="AG14" s="99"/>
      <c r="AH14" s="99"/>
    </row>
    <row r="15" spans="1:34">
      <c r="C15" s="3" t="s">
        <v>84</v>
      </c>
      <c r="D15" s="3" t="s">
        <v>92</v>
      </c>
      <c r="E15" s="3" t="s">
        <v>93</v>
      </c>
      <c r="F15" s="3" t="s">
        <v>582</v>
      </c>
      <c r="G15" s="99" t="s">
        <v>524</v>
      </c>
      <c r="H15" s="99" t="s">
        <v>524</v>
      </c>
      <c r="I15" s="99" t="s">
        <v>524</v>
      </c>
      <c r="J15" s="246">
        <v>0.85646209386281591</v>
      </c>
      <c r="K15" s="246">
        <v>0.87585266030013642</v>
      </c>
      <c r="L15" s="246">
        <v>0.88799029518803074</v>
      </c>
      <c r="M15" s="246">
        <v>0.88989800195612689</v>
      </c>
      <c r="N15" s="246">
        <v>0.88092518560822386</v>
      </c>
      <c r="O15" s="100">
        <v>0.87429340511440112</v>
      </c>
      <c r="P15" s="101"/>
      <c r="Q15" s="101"/>
      <c r="R15" s="101"/>
      <c r="S15" s="101"/>
      <c r="T15" s="101"/>
      <c r="U15" s="101"/>
      <c r="V15" s="101"/>
      <c r="W15" s="101"/>
      <c r="X15" s="101"/>
      <c r="Y15" s="101"/>
      <c r="Z15" s="101"/>
      <c r="AA15" s="101"/>
      <c r="AB15" s="101"/>
      <c r="AC15" s="101"/>
      <c r="AD15" s="101"/>
      <c r="AE15" s="101"/>
      <c r="AF15" s="101"/>
      <c r="AG15" s="99"/>
      <c r="AH15" s="99"/>
    </row>
    <row r="16" spans="1:34">
      <c r="E16" s="3" t="s">
        <v>583</v>
      </c>
      <c r="F16" s="3" t="s">
        <v>584</v>
      </c>
      <c r="G16" s="99" t="s">
        <v>524</v>
      </c>
      <c r="H16" s="99" t="s">
        <v>524</v>
      </c>
      <c r="I16" s="99" t="s">
        <v>524</v>
      </c>
      <c r="J16" s="246" t="e">
        <v>#N/A</v>
      </c>
      <c r="K16" s="246" t="e">
        <v>#N/A</v>
      </c>
      <c r="L16" s="246" t="e">
        <v>#N/A</v>
      </c>
      <c r="M16" s="246" t="e">
        <v>#N/A</v>
      </c>
      <c r="N16" s="246" t="e">
        <v>#N/A</v>
      </c>
      <c r="O16" s="100" t="e">
        <v>#N/A</v>
      </c>
      <c r="P16" s="101"/>
      <c r="Q16" s="101"/>
      <c r="R16" s="101"/>
      <c r="S16" s="101"/>
      <c r="T16" s="101"/>
      <c r="U16" s="101"/>
      <c r="V16" s="101"/>
      <c r="W16" s="101"/>
      <c r="X16" s="101"/>
      <c r="Y16" s="101"/>
      <c r="Z16" s="101"/>
      <c r="AA16" s="101"/>
      <c r="AB16" s="101"/>
      <c r="AC16" s="101"/>
      <c r="AD16" s="101"/>
      <c r="AE16" s="101"/>
      <c r="AF16" s="101"/>
      <c r="AG16" s="99"/>
      <c r="AH16" s="99"/>
    </row>
    <row r="17" spans="5:34">
      <c r="E17" s="3" t="s">
        <v>585</v>
      </c>
      <c r="F17" s="3" t="s">
        <v>584</v>
      </c>
      <c r="G17" s="99" t="s">
        <v>524</v>
      </c>
      <c r="H17" s="99" t="s">
        <v>524</v>
      </c>
      <c r="I17" s="99" t="s">
        <v>524</v>
      </c>
      <c r="J17" s="246" t="e">
        <v>#N/A</v>
      </c>
      <c r="K17" s="246" t="e">
        <v>#N/A</v>
      </c>
      <c r="L17" s="246" t="e">
        <v>#N/A</v>
      </c>
      <c r="M17" s="246" t="e">
        <v>#N/A</v>
      </c>
      <c r="N17" s="246" t="e">
        <v>#N/A</v>
      </c>
      <c r="O17" s="100" t="e">
        <v>#N/A</v>
      </c>
      <c r="P17" s="101"/>
      <c r="Q17" s="101"/>
      <c r="R17" s="101"/>
      <c r="S17" s="101"/>
      <c r="T17" s="101"/>
      <c r="U17" s="101"/>
      <c r="V17" s="101"/>
      <c r="W17" s="101"/>
      <c r="X17" s="101"/>
      <c r="Y17" s="101"/>
      <c r="Z17" s="101"/>
      <c r="AA17" s="101"/>
      <c r="AB17" s="101"/>
      <c r="AC17" s="101"/>
      <c r="AD17" s="101"/>
      <c r="AE17" s="101"/>
      <c r="AF17" s="101"/>
      <c r="AG17" s="99"/>
      <c r="AH17" s="99"/>
    </row>
    <row r="18" spans="5:34">
      <c r="E18" s="3" t="s">
        <v>586</v>
      </c>
      <c r="F18" s="3" t="s">
        <v>584</v>
      </c>
      <c r="G18" s="99" t="s">
        <v>524</v>
      </c>
      <c r="H18" s="99" t="s">
        <v>524</v>
      </c>
      <c r="I18" s="99" t="s">
        <v>524</v>
      </c>
      <c r="J18" s="246" t="e">
        <v>#N/A</v>
      </c>
      <c r="K18" s="246" t="e">
        <v>#N/A</v>
      </c>
      <c r="L18" s="246" t="e">
        <v>#N/A</v>
      </c>
      <c r="M18" s="246" t="e">
        <v>#N/A</v>
      </c>
      <c r="N18" s="246" t="e">
        <v>#N/A</v>
      </c>
      <c r="O18" s="100" t="e">
        <v>#N/A</v>
      </c>
      <c r="P18" s="101"/>
      <c r="Q18" s="101"/>
      <c r="R18" s="101"/>
      <c r="S18" s="101"/>
      <c r="T18" s="101"/>
      <c r="U18" s="101"/>
      <c r="V18" s="101"/>
      <c r="W18" s="101"/>
      <c r="X18" s="101"/>
      <c r="Y18" s="101"/>
      <c r="Z18" s="101"/>
      <c r="AA18" s="101"/>
      <c r="AB18" s="101"/>
      <c r="AC18" s="101"/>
      <c r="AD18" s="101"/>
      <c r="AE18" s="101"/>
      <c r="AF18" s="101"/>
      <c r="AG18" s="99"/>
      <c r="AH18" s="99"/>
    </row>
    <row r="19" spans="5:34">
      <c r="E19" s="3" t="s">
        <v>587</v>
      </c>
      <c r="F19" s="3" t="s">
        <v>584</v>
      </c>
      <c r="G19" s="99" t="s">
        <v>524</v>
      </c>
      <c r="H19" s="99" t="s">
        <v>524</v>
      </c>
      <c r="I19" s="99" t="s">
        <v>524</v>
      </c>
      <c r="J19" s="246" t="e">
        <v>#N/A</v>
      </c>
      <c r="K19" s="246" t="e">
        <v>#N/A</v>
      </c>
      <c r="L19" s="246" t="e">
        <v>#N/A</v>
      </c>
      <c r="M19" s="246" t="e">
        <v>#N/A</v>
      </c>
      <c r="N19" s="246" t="e">
        <v>#N/A</v>
      </c>
      <c r="O19" s="100" t="e">
        <v>#N/A</v>
      </c>
      <c r="P19" s="101"/>
      <c r="Q19" s="101"/>
      <c r="R19" s="101"/>
      <c r="S19" s="101"/>
      <c r="T19" s="101"/>
      <c r="U19" s="101"/>
      <c r="V19" s="101"/>
      <c r="W19" s="101"/>
      <c r="X19" s="101"/>
      <c r="Y19" s="101"/>
      <c r="Z19" s="101"/>
      <c r="AA19" s="101"/>
      <c r="AB19" s="101"/>
      <c r="AC19" s="101"/>
      <c r="AD19" s="101"/>
      <c r="AE19" s="101"/>
      <c r="AF19" s="101"/>
      <c r="AG19" s="99"/>
      <c r="AH19" s="99"/>
    </row>
    <row r="20" spans="5:34">
      <c r="E20" s="3" t="s">
        <v>588</v>
      </c>
      <c r="F20" s="3" t="s">
        <v>584</v>
      </c>
      <c r="G20" s="99" t="s">
        <v>524</v>
      </c>
      <c r="H20" s="99" t="s">
        <v>524</v>
      </c>
      <c r="I20" s="99" t="s">
        <v>524</v>
      </c>
      <c r="J20" s="246" t="e">
        <v>#N/A</v>
      </c>
      <c r="K20" s="246" t="e">
        <v>#N/A</v>
      </c>
      <c r="L20" s="246" t="e">
        <v>#N/A</v>
      </c>
      <c r="M20" s="246" t="e">
        <v>#N/A</v>
      </c>
      <c r="N20" s="246" t="e">
        <v>#N/A</v>
      </c>
      <c r="O20" s="100" t="e">
        <v>#N/A</v>
      </c>
      <c r="P20" s="101"/>
      <c r="Q20" s="101"/>
      <c r="R20" s="101"/>
      <c r="S20" s="101"/>
      <c r="T20" s="101"/>
      <c r="U20" s="101"/>
      <c r="V20" s="101"/>
      <c r="W20" s="101"/>
      <c r="X20" s="101"/>
      <c r="Y20" s="101"/>
      <c r="Z20" s="101"/>
      <c r="AA20" s="101"/>
      <c r="AB20" s="101"/>
      <c r="AC20" s="101"/>
      <c r="AD20" s="101"/>
      <c r="AE20" s="101"/>
      <c r="AF20" s="101"/>
      <c r="AG20" s="99"/>
      <c r="AH20" s="99"/>
    </row>
    <row r="21" spans="5:34">
      <c r="E21" s="3" t="s">
        <v>589</v>
      </c>
      <c r="F21" s="3" t="s">
        <v>584</v>
      </c>
      <c r="G21" s="99" t="s">
        <v>524</v>
      </c>
      <c r="H21" s="99" t="s">
        <v>524</v>
      </c>
      <c r="I21" s="99" t="s">
        <v>524</v>
      </c>
      <c r="J21" s="246" t="e">
        <v>#N/A</v>
      </c>
      <c r="K21" s="246" t="e">
        <v>#N/A</v>
      </c>
      <c r="L21" s="246" t="e">
        <v>#N/A</v>
      </c>
      <c r="M21" s="246" t="e">
        <v>#N/A</v>
      </c>
      <c r="N21" s="246" t="e">
        <v>#N/A</v>
      </c>
      <c r="O21" s="100" t="e">
        <v>#N/A</v>
      </c>
      <c r="P21" s="101"/>
      <c r="Q21" s="101"/>
      <c r="R21" s="101"/>
      <c r="S21" s="101"/>
      <c r="T21" s="101"/>
      <c r="U21" s="101"/>
      <c r="V21" s="101"/>
      <c r="W21" s="101"/>
      <c r="X21" s="101"/>
      <c r="Y21" s="101"/>
      <c r="Z21" s="101"/>
      <c r="AA21" s="101"/>
      <c r="AB21" s="101"/>
      <c r="AC21" s="101"/>
      <c r="AD21" s="101"/>
      <c r="AE21" s="101"/>
      <c r="AF21" s="101"/>
      <c r="AG21" s="99"/>
      <c r="AH21" s="99"/>
    </row>
    <row r="22" spans="5:34">
      <c r="E22" s="3" t="s">
        <v>590</v>
      </c>
      <c r="F22" s="3" t="s">
        <v>584</v>
      </c>
      <c r="G22" s="99" t="s">
        <v>524</v>
      </c>
      <c r="H22" s="99" t="s">
        <v>524</v>
      </c>
      <c r="I22" s="99" t="s">
        <v>524</v>
      </c>
      <c r="J22" s="246" t="e">
        <v>#N/A</v>
      </c>
      <c r="K22" s="246" t="e">
        <v>#N/A</v>
      </c>
      <c r="L22" s="246" t="e">
        <v>#N/A</v>
      </c>
      <c r="M22" s="246" t="e">
        <v>#N/A</v>
      </c>
      <c r="N22" s="246" t="e">
        <v>#N/A</v>
      </c>
      <c r="O22" s="100" t="e">
        <v>#N/A</v>
      </c>
      <c r="P22" s="101"/>
      <c r="Q22" s="101"/>
      <c r="R22" s="101"/>
      <c r="S22" s="101"/>
      <c r="T22" s="101"/>
      <c r="U22" s="101"/>
      <c r="V22" s="101"/>
      <c r="W22" s="101"/>
      <c r="X22" s="101"/>
      <c r="Y22" s="101"/>
      <c r="Z22" s="101"/>
      <c r="AA22" s="101"/>
      <c r="AB22" s="101"/>
      <c r="AC22" s="101"/>
      <c r="AD22" s="101"/>
      <c r="AE22" s="101"/>
      <c r="AF22" s="101"/>
      <c r="AG22" s="99"/>
      <c r="AH22" s="99"/>
    </row>
    <row r="23" spans="5:34">
      <c r="E23" s="3" t="s">
        <v>591</v>
      </c>
      <c r="F23" s="3" t="s">
        <v>584</v>
      </c>
      <c r="G23" s="99" t="s">
        <v>524</v>
      </c>
      <c r="H23" s="99" t="s">
        <v>524</v>
      </c>
      <c r="I23" s="99" t="s">
        <v>524</v>
      </c>
      <c r="J23" s="246" t="e">
        <v>#N/A</v>
      </c>
      <c r="K23" s="246" t="e">
        <v>#N/A</v>
      </c>
      <c r="L23" s="246" t="e">
        <v>#N/A</v>
      </c>
      <c r="M23" s="246" t="e">
        <v>#N/A</v>
      </c>
      <c r="N23" s="246" t="e">
        <v>#N/A</v>
      </c>
      <c r="O23" s="100" t="e">
        <v>#N/A</v>
      </c>
      <c r="P23" s="101"/>
      <c r="Q23" s="101"/>
      <c r="R23" s="101"/>
      <c r="S23" s="101"/>
      <c r="T23" s="101"/>
      <c r="U23" s="101"/>
      <c r="V23" s="101"/>
      <c r="W23" s="101"/>
      <c r="X23" s="101"/>
      <c r="Y23" s="101"/>
      <c r="Z23" s="101"/>
      <c r="AA23" s="101"/>
      <c r="AB23" s="101"/>
      <c r="AC23" s="101"/>
      <c r="AD23" s="101"/>
      <c r="AE23" s="101"/>
      <c r="AF23" s="101"/>
      <c r="AG23" s="99"/>
      <c r="AH23" s="99"/>
    </row>
    <row r="24" spans="5:34">
      <c r="E24" s="3" t="s">
        <v>592</v>
      </c>
      <c r="F24" s="3" t="s">
        <v>584</v>
      </c>
      <c r="G24" s="99" t="s">
        <v>524</v>
      </c>
      <c r="H24" s="99" t="s">
        <v>524</v>
      </c>
      <c r="I24" s="99" t="s">
        <v>524</v>
      </c>
      <c r="J24" s="246" t="e">
        <v>#N/A</v>
      </c>
      <c r="K24" s="246" t="e">
        <v>#N/A</v>
      </c>
      <c r="L24" s="246" t="e">
        <v>#N/A</v>
      </c>
      <c r="M24" s="246" t="e">
        <v>#N/A</v>
      </c>
      <c r="N24" s="246" t="e">
        <v>#N/A</v>
      </c>
      <c r="O24" s="100" t="e">
        <v>#N/A</v>
      </c>
      <c r="P24" s="101"/>
      <c r="Q24" s="101"/>
      <c r="R24" s="101"/>
      <c r="S24" s="101"/>
      <c r="T24" s="101"/>
      <c r="U24" s="101"/>
      <c r="V24" s="101"/>
      <c r="W24" s="101"/>
      <c r="X24" s="101"/>
      <c r="Y24" s="101"/>
      <c r="Z24" s="101"/>
      <c r="AA24" s="101"/>
      <c r="AB24" s="101"/>
      <c r="AC24" s="101"/>
      <c r="AD24" s="101"/>
      <c r="AE24" s="101"/>
      <c r="AF24" s="101"/>
      <c r="AG24" s="99"/>
      <c r="AH24" s="99"/>
    </row>
    <row r="25" spans="5:34">
      <c r="E25" s="3" t="s">
        <v>593</v>
      </c>
      <c r="F25" s="3" t="s">
        <v>584</v>
      </c>
      <c r="G25" s="99" t="s">
        <v>524</v>
      </c>
      <c r="H25" s="99" t="s">
        <v>524</v>
      </c>
      <c r="I25" s="99" t="s">
        <v>524</v>
      </c>
      <c r="J25" s="246" t="e">
        <v>#N/A</v>
      </c>
      <c r="K25" s="246" t="e">
        <v>#N/A</v>
      </c>
      <c r="L25" s="246" t="e">
        <v>#N/A</v>
      </c>
      <c r="M25" s="246" t="e">
        <v>#N/A</v>
      </c>
      <c r="N25" s="246" t="e">
        <v>#N/A</v>
      </c>
      <c r="O25" s="100" t="e">
        <v>#N/A</v>
      </c>
      <c r="P25" s="101"/>
      <c r="Q25" s="101"/>
      <c r="R25" s="101"/>
      <c r="S25" s="101"/>
      <c r="T25" s="101"/>
      <c r="U25" s="101"/>
      <c r="V25" s="101"/>
      <c r="W25" s="101"/>
      <c r="X25" s="101"/>
      <c r="Y25" s="101"/>
      <c r="Z25" s="101"/>
      <c r="AA25" s="101"/>
      <c r="AB25" s="101"/>
      <c r="AC25" s="101"/>
      <c r="AD25" s="101"/>
      <c r="AE25" s="101"/>
      <c r="AF25" s="101"/>
      <c r="AG25" s="99"/>
      <c r="AH25" s="99"/>
    </row>
    <row r="26" spans="5:34">
      <c r="E26" s="3" t="s">
        <v>594</v>
      </c>
      <c r="F26" s="3" t="s">
        <v>584</v>
      </c>
      <c r="G26" s="99" t="s">
        <v>524</v>
      </c>
      <c r="H26" s="99" t="s">
        <v>524</v>
      </c>
      <c r="I26" s="99" t="s">
        <v>524</v>
      </c>
      <c r="J26" s="246" t="e">
        <v>#N/A</v>
      </c>
      <c r="K26" s="246" t="e">
        <v>#N/A</v>
      </c>
      <c r="L26" s="246" t="e">
        <v>#N/A</v>
      </c>
      <c r="M26" s="246" t="e">
        <v>#N/A</v>
      </c>
      <c r="N26" s="246" t="e">
        <v>#N/A</v>
      </c>
      <c r="O26" s="100" t="e">
        <v>#N/A</v>
      </c>
      <c r="P26" s="101"/>
      <c r="Q26" s="101"/>
      <c r="R26" s="101"/>
      <c r="S26" s="101"/>
      <c r="T26" s="101"/>
      <c r="U26" s="101"/>
      <c r="V26" s="101"/>
      <c r="W26" s="101"/>
      <c r="X26" s="101"/>
      <c r="Y26" s="101"/>
      <c r="Z26" s="101"/>
      <c r="AA26" s="101"/>
      <c r="AB26" s="101"/>
      <c r="AC26" s="101"/>
      <c r="AD26" s="101"/>
      <c r="AE26" s="101"/>
      <c r="AF26" s="101"/>
      <c r="AG26" s="99"/>
      <c r="AH26" s="99"/>
    </row>
    <row r="27" spans="5:34">
      <c r="E27" s="3" t="s">
        <v>595</v>
      </c>
      <c r="F27" s="3" t="s">
        <v>584</v>
      </c>
      <c r="G27" s="99" t="s">
        <v>524</v>
      </c>
      <c r="H27" s="99" t="s">
        <v>524</v>
      </c>
      <c r="I27" s="99" t="s">
        <v>524</v>
      </c>
      <c r="J27" s="246" t="e">
        <v>#N/A</v>
      </c>
      <c r="K27" s="246" t="e">
        <v>#N/A</v>
      </c>
      <c r="L27" s="246" t="e">
        <v>#N/A</v>
      </c>
      <c r="M27" s="246" t="e">
        <v>#N/A</v>
      </c>
      <c r="N27" s="246" t="e">
        <v>#N/A</v>
      </c>
      <c r="O27" s="100" t="e">
        <v>#N/A</v>
      </c>
      <c r="P27" s="101"/>
      <c r="Q27" s="101"/>
      <c r="R27" s="101"/>
      <c r="S27" s="101"/>
      <c r="T27" s="101"/>
      <c r="U27" s="101"/>
      <c r="V27" s="101"/>
      <c r="W27" s="101"/>
      <c r="X27" s="101"/>
      <c r="Y27" s="101"/>
      <c r="Z27" s="101"/>
      <c r="AA27" s="101"/>
      <c r="AB27" s="101"/>
      <c r="AC27" s="101"/>
      <c r="AD27" s="101"/>
      <c r="AE27" s="101"/>
      <c r="AF27" s="101"/>
      <c r="AG27" s="99"/>
      <c r="AH27" s="99"/>
    </row>
    <row r="28" spans="5:34">
      <c r="E28" s="3" t="s">
        <v>596</v>
      </c>
      <c r="F28" s="3" t="s">
        <v>584</v>
      </c>
      <c r="G28" s="99" t="s">
        <v>524</v>
      </c>
      <c r="H28" s="99" t="s">
        <v>524</v>
      </c>
      <c r="I28" s="99" t="s">
        <v>524</v>
      </c>
      <c r="J28" s="246" t="e">
        <v>#N/A</v>
      </c>
      <c r="K28" s="246" t="e">
        <v>#N/A</v>
      </c>
      <c r="L28" s="246" t="e">
        <v>#N/A</v>
      </c>
      <c r="M28" s="246" t="e">
        <v>#N/A</v>
      </c>
      <c r="N28" s="246" t="e">
        <v>#N/A</v>
      </c>
      <c r="O28" s="100" t="e">
        <v>#N/A</v>
      </c>
      <c r="P28" s="101"/>
      <c r="Q28" s="101"/>
      <c r="R28" s="101"/>
      <c r="S28" s="101"/>
      <c r="T28" s="101"/>
      <c r="U28" s="101"/>
      <c r="V28" s="101"/>
      <c r="W28" s="101"/>
      <c r="X28" s="101"/>
      <c r="Y28" s="101"/>
      <c r="Z28" s="101"/>
      <c r="AA28" s="101"/>
      <c r="AB28" s="101"/>
      <c r="AC28" s="101"/>
      <c r="AD28" s="101"/>
      <c r="AE28" s="101"/>
      <c r="AF28" s="101"/>
      <c r="AG28" s="99"/>
      <c r="AH28" s="99"/>
    </row>
    <row r="29" spans="5:34">
      <c r="E29" s="3" t="s">
        <v>597</v>
      </c>
      <c r="F29" s="3" t="s">
        <v>584</v>
      </c>
      <c r="G29" s="99" t="s">
        <v>524</v>
      </c>
      <c r="H29" s="99" t="s">
        <v>524</v>
      </c>
      <c r="I29" s="99" t="s">
        <v>524</v>
      </c>
      <c r="J29" s="246" t="e">
        <v>#N/A</v>
      </c>
      <c r="K29" s="246" t="e">
        <v>#N/A</v>
      </c>
      <c r="L29" s="246" t="e">
        <v>#N/A</v>
      </c>
      <c r="M29" s="246" t="e">
        <v>#N/A</v>
      </c>
      <c r="N29" s="246" t="e">
        <v>#N/A</v>
      </c>
      <c r="O29" s="100" t="e">
        <v>#N/A</v>
      </c>
      <c r="P29" s="101"/>
      <c r="Q29" s="101"/>
      <c r="R29" s="101"/>
      <c r="S29" s="101"/>
      <c r="T29" s="101"/>
      <c r="U29" s="101"/>
      <c r="V29" s="101"/>
      <c r="W29" s="101"/>
      <c r="X29" s="101"/>
      <c r="Y29" s="101"/>
      <c r="Z29" s="101"/>
      <c r="AA29" s="101"/>
      <c r="AB29" s="101"/>
      <c r="AC29" s="101"/>
      <c r="AD29" s="101"/>
      <c r="AE29" s="101"/>
      <c r="AF29" s="101"/>
      <c r="AG29" s="99"/>
      <c r="AH29" s="99"/>
    </row>
    <row r="30" spans="5:34">
      <c r="E30" s="3" t="s">
        <v>598</v>
      </c>
      <c r="F30" s="3" t="s">
        <v>584</v>
      </c>
      <c r="G30" s="99" t="s">
        <v>524</v>
      </c>
      <c r="H30" s="99" t="s">
        <v>524</v>
      </c>
      <c r="I30" s="99" t="s">
        <v>524</v>
      </c>
      <c r="J30" s="246" t="e">
        <v>#N/A</v>
      </c>
      <c r="K30" s="246" t="e">
        <v>#N/A</v>
      </c>
      <c r="L30" s="246" t="e">
        <v>#N/A</v>
      </c>
      <c r="M30" s="246" t="e">
        <v>#N/A</v>
      </c>
      <c r="N30" s="246" t="e">
        <v>#N/A</v>
      </c>
      <c r="O30" s="100" t="e">
        <v>#N/A</v>
      </c>
      <c r="P30" s="101"/>
      <c r="Q30" s="101"/>
      <c r="R30" s="101"/>
      <c r="S30" s="101"/>
      <c r="T30" s="101"/>
      <c r="U30" s="101"/>
      <c r="V30" s="101"/>
      <c r="W30" s="101"/>
      <c r="X30" s="101"/>
      <c r="Y30" s="101"/>
      <c r="Z30" s="101"/>
      <c r="AA30" s="101"/>
      <c r="AB30" s="101"/>
      <c r="AC30" s="101"/>
      <c r="AD30" s="101"/>
      <c r="AE30" s="101"/>
      <c r="AF30" s="101"/>
      <c r="AG30" s="99"/>
      <c r="AH30" s="99"/>
    </row>
    <row r="31" spans="5:34">
      <c r="E31" s="3" t="s">
        <v>599</v>
      </c>
      <c r="F31" s="3" t="s">
        <v>584</v>
      </c>
      <c r="G31" s="99" t="s">
        <v>524</v>
      </c>
      <c r="H31" s="99" t="s">
        <v>524</v>
      </c>
      <c r="I31" s="99" t="s">
        <v>524</v>
      </c>
      <c r="J31" s="246" t="e">
        <v>#N/A</v>
      </c>
      <c r="K31" s="246" t="e">
        <v>#N/A</v>
      </c>
      <c r="L31" s="246" t="e">
        <v>#N/A</v>
      </c>
      <c r="M31" s="246" t="e">
        <v>#N/A</v>
      </c>
      <c r="N31" s="246" t="e">
        <v>#N/A</v>
      </c>
      <c r="O31" s="100" t="e">
        <v>#N/A</v>
      </c>
      <c r="P31" s="101"/>
      <c r="Q31" s="101"/>
      <c r="R31" s="101"/>
      <c r="S31" s="101"/>
      <c r="T31" s="101"/>
      <c r="U31" s="101"/>
      <c r="V31" s="101"/>
      <c r="W31" s="101"/>
      <c r="X31" s="101"/>
      <c r="Y31" s="101"/>
      <c r="Z31" s="101"/>
      <c r="AA31" s="101"/>
      <c r="AB31" s="101"/>
      <c r="AC31" s="101"/>
      <c r="AD31" s="101"/>
      <c r="AE31" s="101"/>
      <c r="AF31" s="101"/>
      <c r="AG31" s="99"/>
      <c r="AH31" s="99"/>
    </row>
    <row r="32" spans="5:34">
      <c r="E32" s="3" t="s">
        <v>600</v>
      </c>
      <c r="F32" s="3" t="s">
        <v>584</v>
      </c>
      <c r="G32" s="99" t="s">
        <v>524</v>
      </c>
      <c r="H32" s="99" t="s">
        <v>524</v>
      </c>
      <c r="I32" s="99" t="s">
        <v>524</v>
      </c>
      <c r="J32" s="246" t="e">
        <v>#N/A</v>
      </c>
      <c r="K32" s="246" t="e">
        <v>#N/A</v>
      </c>
      <c r="L32" s="246" t="e">
        <v>#N/A</v>
      </c>
      <c r="M32" s="246" t="e">
        <v>#N/A</v>
      </c>
      <c r="N32" s="246" t="e">
        <v>#N/A</v>
      </c>
      <c r="O32" s="100" t="e">
        <v>#N/A</v>
      </c>
      <c r="P32" s="101"/>
      <c r="Q32" s="101"/>
      <c r="R32" s="101"/>
      <c r="S32" s="101"/>
      <c r="T32" s="101"/>
      <c r="U32" s="101"/>
      <c r="V32" s="101"/>
      <c r="W32" s="101"/>
      <c r="X32" s="101"/>
      <c r="Y32" s="101"/>
      <c r="Z32" s="101"/>
      <c r="AA32" s="101"/>
      <c r="AB32" s="101"/>
      <c r="AC32" s="101"/>
      <c r="AD32" s="101"/>
      <c r="AE32" s="101"/>
      <c r="AF32" s="101"/>
      <c r="AG32" s="99"/>
      <c r="AH32" s="99"/>
    </row>
    <row r="33" spans="5:34">
      <c r="E33" s="3" t="s">
        <v>601</v>
      </c>
      <c r="F33" s="3" t="s">
        <v>584</v>
      </c>
      <c r="G33" s="99" t="s">
        <v>524</v>
      </c>
      <c r="H33" s="99" t="s">
        <v>524</v>
      </c>
      <c r="I33" s="99" t="s">
        <v>524</v>
      </c>
      <c r="J33" s="246" t="e">
        <v>#N/A</v>
      </c>
      <c r="K33" s="246" t="e">
        <v>#N/A</v>
      </c>
      <c r="L33" s="246" t="e">
        <v>#N/A</v>
      </c>
      <c r="M33" s="246" t="e">
        <v>#N/A</v>
      </c>
      <c r="N33" s="246" t="e">
        <v>#N/A</v>
      </c>
      <c r="O33" s="100" t="e">
        <v>#N/A</v>
      </c>
      <c r="P33" s="101"/>
      <c r="Q33" s="101"/>
      <c r="R33" s="101"/>
      <c r="S33" s="101"/>
      <c r="T33" s="101"/>
      <c r="U33" s="101"/>
      <c r="V33" s="101"/>
      <c r="W33" s="101"/>
      <c r="X33" s="101"/>
      <c r="Y33" s="101"/>
      <c r="Z33" s="101"/>
      <c r="AA33" s="101"/>
      <c r="AB33" s="101"/>
      <c r="AC33" s="101"/>
      <c r="AD33" s="101"/>
      <c r="AE33" s="101"/>
      <c r="AF33" s="101"/>
      <c r="AG33" s="99"/>
      <c r="AH33" s="99"/>
    </row>
    <row r="34" spans="5:34">
      <c r="E34" s="3" t="s">
        <v>602</v>
      </c>
      <c r="F34" s="3" t="s">
        <v>584</v>
      </c>
      <c r="G34" s="99" t="s">
        <v>524</v>
      </c>
      <c r="H34" s="99" t="s">
        <v>524</v>
      </c>
      <c r="I34" s="99" t="s">
        <v>524</v>
      </c>
      <c r="J34" s="246" t="e">
        <v>#N/A</v>
      </c>
      <c r="K34" s="246" t="e">
        <v>#N/A</v>
      </c>
      <c r="L34" s="246" t="e">
        <v>#N/A</v>
      </c>
      <c r="M34" s="246" t="e">
        <v>#N/A</v>
      </c>
      <c r="N34" s="246" t="e">
        <v>#N/A</v>
      </c>
      <c r="O34" s="100" t="e">
        <v>#N/A</v>
      </c>
      <c r="P34" s="101"/>
      <c r="Q34" s="101"/>
      <c r="R34" s="101"/>
      <c r="S34" s="101"/>
      <c r="T34" s="101"/>
      <c r="U34" s="101"/>
      <c r="V34" s="101"/>
      <c r="W34" s="101"/>
      <c r="X34" s="101"/>
      <c r="Y34" s="101"/>
      <c r="Z34" s="101"/>
      <c r="AA34" s="101"/>
      <c r="AB34" s="101"/>
      <c r="AC34" s="101"/>
      <c r="AD34" s="101"/>
      <c r="AE34" s="101"/>
      <c r="AF34" s="101"/>
      <c r="AG34" s="99"/>
      <c r="AH34" s="99"/>
    </row>
    <row r="35" spans="5:34">
      <c r="E35" s="3" t="s">
        <v>603</v>
      </c>
      <c r="F35" s="3" t="s">
        <v>584</v>
      </c>
      <c r="G35" s="99" t="s">
        <v>524</v>
      </c>
      <c r="H35" s="99" t="s">
        <v>524</v>
      </c>
      <c r="I35" s="99" t="s">
        <v>524</v>
      </c>
      <c r="J35" s="246" t="e">
        <v>#N/A</v>
      </c>
      <c r="K35" s="246" t="e">
        <v>#N/A</v>
      </c>
      <c r="L35" s="246" t="e">
        <v>#N/A</v>
      </c>
      <c r="M35" s="246" t="e">
        <v>#N/A</v>
      </c>
      <c r="N35" s="246" t="e">
        <v>#N/A</v>
      </c>
      <c r="O35" s="100" t="e">
        <v>#N/A</v>
      </c>
      <c r="P35" s="101"/>
      <c r="Q35" s="101"/>
      <c r="R35" s="101"/>
      <c r="S35" s="101"/>
      <c r="T35" s="101"/>
      <c r="U35" s="101"/>
      <c r="V35" s="101"/>
      <c r="W35" s="101"/>
      <c r="X35" s="101"/>
      <c r="Y35" s="101"/>
      <c r="Z35" s="101"/>
      <c r="AA35" s="101"/>
      <c r="AB35" s="101"/>
      <c r="AC35" s="101"/>
      <c r="AD35" s="101"/>
      <c r="AE35" s="101"/>
      <c r="AF35" s="101"/>
      <c r="AG35" s="99"/>
      <c r="AH35" s="99"/>
    </row>
    <row r="36" spans="5:34">
      <c r="E36" s="3" t="s">
        <v>604</v>
      </c>
      <c r="F36" s="3" t="s">
        <v>584</v>
      </c>
      <c r="G36" s="99" t="s">
        <v>524</v>
      </c>
      <c r="H36" s="99" t="s">
        <v>524</v>
      </c>
      <c r="I36" s="99" t="s">
        <v>524</v>
      </c>
      <c r="J36" s="246" t="e">
        <v>#N/A</v>
      </c>
      <c r="K36" s="246" t="e">
        <v>#N/A</v>
      </c>
      <c r="L36" s="246" t="e">
        <v>#N/A</v>
      </c>
      <c r="M36" s="246" t="e">
        <v>#N/A</v>
      </c>
      <c r="N36" s="246" t="e">
        <v>#N/A</v>
      </c>
      <c r="O36" s="100" t="e">
        <v>#N/A</v>
      </c>
      <c r="P36" s="101"/>
      <c r="Q36" s="101"/>
      <c r="R36" s="101"/>
      <c r="S36" s="101"/>
      <c r="T36" s="101"/>
      <c r="U36" s="101"/>
      <c r="V36" s="101"/>
      <c r="W36" s="101"/>
      <c r="X36" s="101"/>
      <c r="Y36" s="101"/>
      <c r="Z36" s="101"/>
      <c r="AA36" s="101"/>
      <c r="AB36" s="101"/>
      <c r="AC36" s="101"/>
      <c r="AD36" s="101"/>
      <c r="AE36" s="101"/>
      <c r="AF36" s="101"/>
      <c r="AG36" s="99"/>
      <c r="AH36" s="99"/>
    </row>
    <row r="37" spans="5:34">
      <c r="E37" s="3" t="s">
        <v>605</v>
      </c>
      <c r="F37" s="3" t="s">
        <v>584</v>
      </c>
      <c r="G37" s="99" t="s">
        <v>524</v>
      </c>
      <c r="H37" s="99" t="s">
        <v>524</v>
      </c>
      <c r="I37" s="99" t="s">
        <v>524</v>
      </c>
      <c r="J37" s="246" t="e">
        <v>#N/A</v>
      </c>
      <c r="K37" s="246" t="e">
        <v>#N/A</v>
      </c>
      <c r="L37" s="246" t="e">
        <v>#N/A</v>
      </c>
      <c r="M37" s="246" t="e">
        <v>#N/A</v>
      </c>
      <c r="N37" s="246" t="e">
        <v>#N/A</v>
      </c>
      <c r="O37" s="100" t="e">
        <v>#N/A</v>
      </c>
      <c r="P37" s="101"/>
      <c r="Q37" s="101"/>
      <c r="R37" s="101"/>
      <c r="S37" s="101"/>
      <c r="T37" s="101"/>
      <c r="U37" s="101"/>
      <c r="V37" s="101"/>
      <c r="W37" s="101"/>
      <c r="X37" s="101"/>
      <c r="Y37" s="101"/>
      <c r="Z37" s="101"/>
      <c r="AA37" s="101"/>
      <c r="AB37" s="101"/>
      <c r="AC37" s="101"/>
      <c r="AD37" s="101"/>
      <c r="AE37" s="101"/>
      <c r="AF37" s="101"/>
      <c r="AG37" s="99"/>
      <c r="AH37" s="99"/>
    </row>
    <row r="38" spans="5:34">
      <c r="E38" s="3" t="s">
        <v>606</v>
      </c>
      <c r="F38" s="3" t="s">
        <v>584</v>
      </c>
      <c r="G38" s="99" t="s">
        <v>524</v>
      </c>
      <c r="H38" s="99" t="s">
        <v>524</v>
      </c>
      <c r="I38" s="99" t="s">
        <v>524</v>
      </c>
      <c r="J38" s="246" t="e">
        <v>#N/A</v>
      </c>
      <c r="K38" s="246" t="e">
        <v>#N/A</v>
      </c>
      <c r="L38" s="246" t="e">
        <v>#N/A</v>
      </c>
      <c r="M38" s="246" t="e">
        <v>#N/A</v>
      </c>
      <c r="N38" s="246" t="e">
        <v>#N/A</v>
      </c>
      <c r="O38" s="100" t="e">
        <v>#N/A</v>
      </c>
      <c r="P38" s="101"/>
      <c r="Q38" s="101"/>
      <c r="R38" s="101"/>
      <c r="S38" s="101"/>
      <c r="T38" s="101"/>
      <c r="U38" s="101"/>
      <c r="V38" s="101"/>
      <c r="W38" s="101"/>
      <c r="X38" s="101"/>
      <c r="Y38" s="101"/>
      <c r="Z38" s="101"/>
      <c r="AA38" s="101"/>
      <c r="AB38" s="101"/>
      <c r="AC38" s="101"/>
      <c r="AD38" s="101"/>
      <c r="AE38" s="101"/>
      <c r="AF38" s="101"/>
      <c r="AG38" s="99"/>
      <c r="AH38" s="99"/>
    </row>
    <row r="39" spans="5:34">
      <c r="E39" s="3" t="s">
        <v>607</v>
      </c>
      <c r="F39" s="3" t="s">
        <v>584</v>
      </c>
      <c r="G39" s="99" t="s">
        <v>524</v>
      </c>
      <c r="H39" s="99" t="s">
        <v>524</v>
      </c>
      <c r="I39" s="99" t="s">
        <v>524</v>
      </c>
      <c r="J39" s="246" t="e">
        <v>#N/A</v>
      </c>
      <c r="K39" s="246" t="e">
        <v>#N/A</v>
      </c>
      <c r="L39" s="246" t="e">
        <v>#N/A</v>
      </c>
      <c r="M39" s="246" t="e">
        <v>#N/A</v>
      </c>
      <c r="N39" s="246" t="e">
        <v>#N/A</v>
      </c>
      <c r="O39" s="100" t="e">
        <v>#N/A</v>
      </c>
      <c r="P39" s="101"/>
      <c r="Q39" s="101"/>
      <c r="R39" s="101"/>
      <c r="S39" s="101"/>
      <c r="T39" s="101"/>
      <c r="U39" s="101"/>
      <c r="V39" s="101"/>
      <c r="W39" s="101"/>
      <c r="X39" s="101"/>
      <c r="Y39" s="101"/>
      <c r="Z39" s="101"/>
      <c r="AA39" s="101"/>
      <c r="AB39" s="101"/>
      <c r="AC39" s="101"/>
      <c r="AD39" s="101"/>
      <c r="AE39" s="101"/>
      <c r="AF39" s="101"/>
      <c r="AG39" s="99"/>
      <c r="AH39" s="99"/>
    </row>
    <row r="40" spans="5:34">
      <c r="E40" s="3" t="s">
        <v>608</v>
      </c>
      <c r="F40" s="3" t="s">
        <v>584</v>
      </c>
      <c r="G40" s="99" t="s">
        <v>524</v>
      </c>
      <c r="H40" s="99" t="s">
        <v>524</v>
      </c>
      <c r="I40" s="99" t="s">
        <v>524</v>
      </c>
      <c r="J40" s="246" t="e">
        <v>#N/A</v>
      </c>
      <c r="K40" s="246" t="e">
        <v>#N/A</v>
      </c>
      <c r="L40" s="246" t="e">
        <v>#N/A</v>
      </c>
      <c r="M40" s="246" t="e">
        <v>#N/A</v>
      </c>
      <c r="N40" s="246" t="e">
        <v>#N/A</v>
      </c>
      <c r="O40" s="100" t="e">
        <v>#N/A</v>
      </c>
      <c r="P40" s="101"/>
      <c r="Q40" s="101"/>
      <c r="R40" s="101"/>
      <c r="S40" s="101"/>
      <c r="T40" s="101"/>
      <c r="U40" s="101"/>
      <c r="V40" s="101"/>
      <c r="W40" s="101"/>
      <c r="X40" s="101"/>
      <c r="Y40" s="101"/>
      <c r="Z40" s="101"/>
      <c r="AA40" s="101"/>
      <c r="AB40" s="101"/>
      <c r="AC40" s="101"/>
      <c r="AD40" s="101"/>
      <c r="AE40" s="101"/>
      <c r="AF40" s="101"/>
      <c r="AG40" s="99"/>
      <c r="AH40" s="99"/>
    </row>
    <row r="41" spans="5:34">
      <c r="E41" s="3" t="s">
        <v>609</v>
      </c>
      <c r="F41" s="3" t="s">
        <v>584</v>
      </c>
      <c r="G41" s="99" t="s">
        <v>524</v>
      </c>
      <c r="H41" s="99" t="s">
        <v>524</v>
      </c>
      <c r="I41" s="99" t="s">
        <v>524</v>
      </c>
      <c r="J41" s="246" t="e">
        <v>#N/A</v>
      </c>
      <c r="K41" s="246" t="e">
        <v>#N/A</v>
      </c>
      <c r="L41" s="246" t="e">
        <v>#N/A</v>
      </c>
      <c r="M41" s="246" t="e">
        <v>#N/A</v>
      </c>
      <c r="N41" s="246" t="e">
        <v>#N/A</v>
      </c>
      <c r="O41" s="100" t="e">
        <v>#N/A</v>
      </c>
      <c r="P41" s="101"/>
      <c r="Q41" s="101"/>
      <c r="R41" s="101"/>
      <c r="S41" s="101"/>
      <c r="T41" s="101"/>
      <c r="U41" s="101"/>
      <c r="V41" s="101"/>
      <c r="W41" s="101"/>
      <c r="X41" s="101"/>
      <c r="Y41" s="101"/>
      <c r="Z41" s="101"/>
      <c r="AA41" s="101"/>
      <c r="AB41" s="101"/>
      <c r="AC41" s="101"/>
      <c r="AD41" s="101"/>
      <c r="AE41" s="101"/>
      <c r="AF41" s="101"/>
      <c r="AG41" s="99"/>
      <c r="AH41" s="99"/>
    </row>
    <row r="42" spans="5:34">
      <c r="E42" s="3" t="s">
        <v>610</v>
      </c>
      <c r="F42" s="3" t="s">
        <v>584</v>
      </c>
      <c r="G42" s="99" t="s">
        <v>524</v>
      </c>
      <c r="H42" s="99" t="s">
        <v>524</v>
      </c>
      <c r="I42" s="99" t="s">
        <v>524</v>
      </c>
      <c r="J42" s="246" t="e">
        <v>#N/A</v>
      </c>
      <c r="K42" s="246" t="e">
        <v>#N/A</v>
      </c>
      <c r="L42" s="246" t="e">
        <v>#N/A</v>
      </c>
      <c r="M42" s="246" t="e">
        <v>#N/A</v>
      </c>
      <c r="N42" s="246" t="e">
        <v>#N/A</v>
      </c>
      <c r="O42" s="100" t="e">
        <v>#N/A</v>
      </c>
      <c r="P42" s="101"/>
      <c r="Q42" s="101"/>
      <c r="R42" s="101"/>
      <c r="S42" s="101"/>
      <c r="T42" s="101"/>
      <c r="U42" s="101"/>
      <c r="V42" s="101"/>
      <c r="W42" s="101"/>
      <c r="X42" s="101"/>
      <c r="Y42" s="101"/>
      <c r="Z42" s="101"/>
      <c r="AA42" s="101"/>
      <c r="AB42" s="101"/>
      <c r="AC42" s="101"/>
      <c r="AD42" s="101"/>
      <c r="AE42" s="101"/>
      <c r="AF42" s="101"/>
      <c r="AG42" s="99"/>
      <c r="AH42" s="99"/>
    </row>
    <row r="43" spans="5:34">
      <c r="E43" s="3" t="s">
        <v>611</v>
      </c>
      <c r="F43" s="3" t="s">
        <v>584</v>
      </c>
      <c r="G43" s="99" t="s">
        <v>524</v>
      </c>
      <c r="H43" s="99" t="s">
        <v>524</v>
      </c>
      <c r="I43" s="99" t="s">
        <v>524</v>
      </c>
      <c r="J43" s="246" t="e">
        <v>#N/A</v>
      </c>
      <c r="K43" s="246" t="e">
        <v>#N/A</v>
      </c>
      <c r="L43" s="246" t="e">
        <v>#N/A</v>
      </c>
      <c r="M43" s="246" t="e">
        <v>#N/A</v>
      </c>
      <c r="N43" s="246" t="e">
        <v>#N/A</v>
      </c>
      <c r="O43" s="100" t="e">
        <v>#N/A</v>
      </c>
      <c r="P43" s="101"/>
      <c r="Q43" s="101"/>
      <c r="R43" s="101"/>
      <c r="S43" s="101"/>
      <c r="T43" s="101"/>
      <c r="U43" s="101"/>
      <c r="V43" s="101"/>
      <c r="W43" s="101"/>
      <c r="X43" s="101"/>
      <c r="Y43" s="101"/>
      <c r="Z43" s="101"/>
      <c r="AA43" s="101"/>
      <c r="AB43" s="101"/>
      <c r="AC43" s="101"/>
      <c r="AD43" s="101"/>
      <c r="AE43" s="101"/>
      <c r="AF43" s="101"/>
      <c r="AG43" s="99"/>
      <c r="AH43" s="99"/>
    </row>
    <row r="44" spans="5:34">
      <c r="E44" s="3" t="s">
        <v>612</v>
      </c>
      <c r="F44" s="3" t="s">
        <v>584</v>
      </c>
      <c r="G44" s="99" t="s">
        <v>524</v>
      </c>
      <c r="H44" s="99" t="s">
        <v>524</v>
      </c>
      <c r="I44" s="99" t="s">
        <v>524</v>
      </c>
      <c r="J44" s="246" t="e">
        <v>#N/A</v>
      </c>
      <c r="K44" s="246" t="e">
        <v>#N/A</v>
      </c>
      <c r="L44" s="246" t="e">
        <v>#N/A</v>
      </c>
      <c r="M44" s="246" t="e">
        <v>#N/A</v>
      </c>
      <c r="N44" s="246" t="e">
        <v>#N/A</v>
      </c>
      <c r="O44" s="100" t="e">
        <v>#N/A</v>
      </c>
      <c r="P44" s="101"/>
      <c r="Q44" s="101"/>
      <c r="R44" s="101"/>
      <c r="S44" s="101"/>
      <c r="T44" s="101"/>
      <c r="U44" s="101"/>
      <c r="V44" s="101"/>
      <c r="W44" s="101"/>
      <c r="X44" s="101"/>
      <c r="Y44" s="101"/>
      <c r="Z44" s="101"/>
      <c r="AA44" s="101"/>
      <c r="AB44" s="101"/>
      <c r="AC44" s="101"/>
      <c r="AD44" s="101"/>
      <c r="AE44" s="101"/>
      <c r="AF44" s="101"/>
      <c r="AG44" s="99"/>
      <c r="AH44" s="99"/>
    </row>
    <row r="45" spans="5:34">
      <c r="E45" s="3" t="s">
        <v>613</v>
      </c>
      <c r="F45" s="3" t="s">
        <v>584</v>
      </c>
      <c r="G45" s="99" t="s">
        <v>524</v>
      </c>
      <c r="H45" s="99" t="s">
        <v>524</v>
      </c>
      <c r="I45" s="99" t="s">
        <v>524</v>
      </c>
      <c r="J45" s="246" t="e">
        <v>#N/A</v>
      </c>
      <c r="K45" s="246" t="e">
        <v>#N/A</v>
      </c>
      <c r="L45" s="246" t="e">
        <v>#N/A</v>
      </c>
      <c r="M45" s="246" t="e">
        <v>#N/A</v>
      </c>
      <c r="N45" s="246" t="e">
        <v>#N/A</v>
      </c>
      <c r="O45" s="100" t="e">
        <v>#N/A</v>
      </c>
      <c r="P45" s="101"/>
      <c r="Q45" s="101"/>
      <c r="R45" s="101"/>
      <c r="S45" s="101"/>
      <c r="T45" s="101"/>
      <c r="U45" s="101"/>
      <c r="V45" s="101"/>
      <c r="W45" s="101"/>
      <c r="X45" s="101"/>
      <c r="Y45" s="101"/>
      <c r="Z45" s="101"/>
      <c r="AA45" s="101"/>
      <c r="AB45" s="101"/>
      <c r="AC45" s="101"/>
      <c r="AD45" s="101"/>
      <c r="AE45" s="101"/>
      <c r="AF45" s="101"/>
      <c r="AG45" s="99"/>
      <c r="AH45" s="99"/>
    </row>
    <row r="46" spans="5:34">
      <c r="E46" s="3" t="s">
        <v>614</v>
      </c>
      <c r="F46" s="3" t="s">
        <v>584</v>
      </c>
      <c r="G46" s="99" t="s">
        <v>524</v>
      </c>
      <c r="H46" s="99" t="s">
        <v>524</v>
      </c>
      <c r="I46" s="99" t="s">
        <v>524</v>
      </c>
      <c r="J46" s="246" t="e">
        <v>#N/A</v>
      </c>
      <c r="K46" s="246" t="e">
        <v>#N/A</v>
      </c>
      <c r="L46" s="246" t="e">
        <v>#N/A</v>
      </c>
      <c r="M46" s="246" t="e">
        <v>#N/A</v>
      </c>
      <c r="N46" s="246" t="e">
        <v>#N/A</v>
      </c>
      <c r="O46" s="100" t="e">
        <v>#N/A</v>
      </c>
      <c r="P46" s="101"/>
      <c r="Q46" s="101"/>
      <c r="R46" s="101"/>
      <c r="S46" s="101"/>
      <c r="T46" s="101"/>
      <c r="U46" s="101"/>
      <c r="V46" s="101"/>
      <c r="W46" s="101"/>
      <c r="X46" s="101"/>
      <c r="Y46" s="101"/>
      <c r="Z46" s="101"/>
      <c r="AA46" s="101"/>
      <c r="AB46" s="101"/>
      <c r="AC46" s="101"/>
      <c r="AD46" s="101"/>
      <c r="AE46" s="101"/>
      <c r="AF46" s="101"/>
      <c r="AG46" s="99"/>
      <c r="AH46" s="99"/>
    </row>
    <row r="47" spans="5:34">
      <c r="E47" s="3" t="s">
        <v>615</v>
      </c>
      <c r="F47" s="3" t="s">
        <v>584</v>
      </c>
      <c r="G47" s="99" t="s">
        <v>524</v>
      </c>
      <c r="H47" s="99" t="s">
        <v>524</v>
      </c>
      <c r="I47" s="99" t="s">
        <v>524</v>
      </c>
      <c r="J47" s="246" t="e">
        <v>#N/A</v>
      </c>
      <c r="K47" s="246" t="e">
        <v>#N/A</v>
      </c>
      <c r="L47" s="246" t="e">
        <v>#N/A</v>
      </c>
      <c r="M47" s="246" t="e">
        <v>#N/A</v>
      </c>
      <c r="N47" s="246" t="e">
        <v>#N/A</v>
      </c>
      <c r="O47" s="100" t="e">
        <v>#N/A</v>
      </c>
      <c r="P47" s="101"/>
      <c r="Q47" s="101"/>
      <c r="R47" s="101"/>
      <c r="S47" s="101"/>
      <c r="T47" s="101"/>
      <c r="U47" s="101"/>
      <c r="V47" s="101"/>
      <c r="W47" s="101"/>
      <c r="X47" s="101"/>
      <c r="Y47" s="101"/>
      <c r="Z47" s="101"/>
      <c r="AA47" s="101"/>
      <c r="AB47" s="101"/>
      <c r="AC47" s="101"/>
      <c r="AD47" s="101"/>
      <c r="AE47" s="101"/>
      <c r="AF47" s="101"/>
      <c r="AG47" s="99"/>
      <c r="AH47" s="99"/>
    </row>
    <row r="48" spans="5:34">
      <c r="E48" s="3" t="s">
        <v>616</v>
      </c>
      <c r="F48" s="3" t="s">
        <v>584</v>
      </c>
      <c r="G48" s="99" t="s">
        <v>524</v>
      </c>
      <c r="H48" s="99" t="s">
        <v>524</v>
      </c>
      <c r="I48" s="99" t="s">
        <v>524</v>
      </c>
      <c r="J48" s="246" t="e">
        <v>#N/A</v>
      </c>
      <c r="K48" s="246" t="e">
        <v>#N/A</v>
      </c>
      <c r="L48" s="246" t="e">
        <v>#N/A</v>
      </c>
      <c r="M48" s="246" t="e">
        <v>#N/A</v>
      </c>
      <c r="N48" s="246" t="e">
        <v>#N/A</v>
      </c>
      <c r="O48" s="100" t="e">
        <v>#N/A</v>
      </c>
      <c r="P48" s="101"/>
      <c r="Q48" s="101"/>
      <c r="R48" s="101"/>
      <c r="S48" s="101"/>
      <c r="T48" s="101"/>
      <c r="U48" s="101"/>
      <c r="V48" s="101"/>
      <c r="W48" s="101"/>
      <c r="X48" s="101"/>
      <c r="Y48" s="101"/>
      <c r="Z48" s="101"/>
      <c r="AA48" s="101"/>
      <c r="AB48" s="101"/>
      <c r="AC48" s="101"/>
      <c r="AD48" s="101"/>
      <c r="AE48" s="101"/>
      <c r="AF48" s="101"/>
      <c r="AG48" s="99"/>
      <c r="AH48" s="99"/>
    </row>
    <row r="49" spans="3:34">
      <c r="E49" s="3" t="s">
        <v>617</v>
      </c>
      <c r="F49" s="3" t="s">
        <v>584</v>
      </c>
      <c r="G49" s="99" t="s">
        <v>524</v>
      </c>
      <c r="H49" s="99" t="s">
        <v>524</v>
      </c>
      <c r="I49" s="99" t="s">
        <v>524</v>
      </c>
      <c r="J49" s="246" t="e">
        <v>#N/A</v>
      </c>
      <c r="K49" s="246" t="e">
        <v>#N/A</v>
      </c>
      <c r="L49" s="246" t="e">
        <v>#N/A</v>
      </c>
      <c r="M49" s="246" t="e">
        <v>#N/A</v>
      </c>
      <c r="N49" s="246" t="e">
        <v>#N/A</v>
      </c>
      <c r="O49" s="100" t="e">
        <v>#N/A</v>
      </c>
      <c r="P49" s="101"/>
      <c r="Q49" s="101"/>
      <c r="R49" s="101"/>
      <c r="S49" s="101"/>
      <c r="T49" s="101"/>
      <c r="U49" s="101"/>
      <c r="V49" s="101"/>
      <c r="W49" s="101"/>
      <c r="X49" s="101"/>
      <c r="Y49" s="101"/>
      <c r="Z49" s="101"/>
      <c r="AA49" s="101"/>
      <c r="AB49" s="101"/>
      <c r="AC49" s="101"/>
      <c r="AD49" s="101"/>
      <c r="AE49" s="101"/>
      <c r="AF49" s="101"/>
      <c r="AG49" s="99"/>
      <c r="AH49" s="99"/>
    </row>
    <row r="50" spans="3:34">
      <c r="E50" s="3" t="s">
        <v>618</v>
      </c>
      <c r="F50" s="3" t="s">
        <v>584</v>
      </c>
      <c r="G50" s="99" t="s">
        <v>524</v>
      </c>
      <c r="H50" s="99" t="s">
        <v>524</v>
      </c>
      <c r="I50" s="99" t="s">
        <v>524</v>
      </c>
      <c r="J50" s="246" t="e">
        <v>#N/A</v>
      </c>
      <c r="K50" s="246" t="e">
        <v>#N/A</v>
      </c>
      <c r="L50" s="246" t="e">
        <v>#N/A</v>
      </c>
      <c r="M50" s="246" t="e">
        <v>#N/A</v>
      </c>
      <c r="N50" s="246" t="e">
        <v>#N/A</v>
      </c>
      <c r="O50" s="100" t="e">
        <v>#N/A</v>
      </c>
      <c r="P50" s="101"/>
      <c r="Q50" s="101"/>
      <c r="R50" s="101"/>
      <c r="S50" s="101"/>
      <c r="T50" s="101"/>
      <c r="U50" s="101"/>
      <c r="V50" s="101"/>
      <c r="W50" s="101"/>
      <c r="X50" s="101"/>
      <c r="Y50" s="101"/>
      <c r="Z50" s="101"/>
      <c r="AA50" s="101"/>
      <c r="AB50" s="101"/>
      <c r="AC50" s="101"/>
      <c r="AD50" s="101"/>
      <c r="AE50" s="101"/>
      <c r="AF50" s="101"/>
      <c r="AG50" s="99"/>
      <c r="AH50" s="99"/>
    </row>
    <row r="51" spans="3:34">
      <c r="E51" s="3" t="s">
        <v>619</v>
      </c>
      <c r="F51" s="3" t="s">
        <v>584</v>
      </c>
      <c r="G51" s="99" t="s">
        <v>524</v>
      </c>
      <c r="H51" s="99" t="s">
        <v>524</v>
      </c>
      <c r="I51" s="99" t="s">
        <v>524</v>
      </c>
      <c r="J51" s="246" t="e">
        <v>#N/A</v>
      </c>
      <c r="K51" s="246" t="e">
        <v>#N/A</v>
      </c>
      <c r="L51" s="246" t="e">
        <v>#N/A</v>
      </c>
      <c r="M51" s="246" t="e">
        <v>#N/A</v>
      </c>
      <c r="N51" s="246" t="e">
        <v>#N/A</v>
      </c>
      <c r="O51" s="100" t="e">
        <v>#N/A</v>
      </c>
      <c r="P51" s="101"/>
      <c r="Q51" s="101"/>
      <c r="R51" s="101"/>
      <c r="S51" s="101"/>
      <c r="T51" s="101"/>
      <c r="U51" s="101"/>
      <c r="V51" s="101"/>
      <c r="W51" s="101"/>
      <c r="X51" s="101"/>
      <c r="Y51" s="101"/>
      <c r="Z51" s="101"/>
      <c r="AA51" s="101"/>
      <c r="AB51" s="101"/>
      <c r="AC51" s="101"/>
      <c r="AD51" s="101"/>
      <c r="AE51" s="101"/>
      <c r="AF51" s="101"/>
      <c r="AG51" s="99"/>
      <c r="AH51" s="99"/>
    </row>
    <row r="52" spans="3:34">
      <c r="E52" s="3" t="s">
        <v>620</v>
      </c>
      <c r="F52" s="3" t="s">
        <v>584</v>
      </c>
      <c r="G52" s="99" t="s">
        <v>524</v>
      </c>
      <c r="H52" s="99" t="s">
        <v>524</v>
      </c>
      <c r="I52" s="99" t="s">
        <v>524</v>
      </c>
      <c r="J52" s="246" t="e">
        <v>#N/A</v>
      </c>
      <c r="K52" s="246" t="e">
        <v>#N/A</v>
      </c>
      <c r="L52" s="246" t="e">
        <v>#N/A</v>
      </c>
      <c r="M52" s="246" t="e">
        <v>#N/A</v>
      </c>
      <c r="N52" s="246" t="e">
        <v>#N/A</v>
      </c>
      <c r="O52" s="100" t="e">
        <v>#N/A</v>
      </c>
      <c r="P52" s="101"/>
      <c r="Q52" s="101"/>
      <c r="R52" s="101"/>
      <c r="S52" s="101"/>
      <c r="T52" s="101"/>
      <c r="U52" s="101"/>
      <c r="V52" s="101"/>
      <c r="W52" s="101"/>
      <c r="X52" s="101"/>
      <c r="Y52" s="101"/>
      <c r="Z52" s="101"/>
      <c r="AA52" s="101"/>
      <c r="AB52" s="101"/>
      <c r="AC52" s="101"/>
      <c r="AD52" s="101"/>
      <c r="AE52" s="101"/>
      <c r="AF52" s="101"/>
      <c r="AG52" s="99"/>
      <c r="AH52" s="99"/>
    </row>
    <row r="53" spans="3:34">
      <c r="E53" s="3" t="s">
        <v>621</v>
      </c>
      <c r="F53" s="3" t="s">
        <v>584</v>
      </c>
      <c r="G53" s="99" t="s">
        <v>524</v>
      </c>
      <c r="H53" s="99" t="s">
        <v>524</v>
      </c>
      <c r="I53" s="99" t="s">
        <v>524</v>
      </c>
      <c r="J53" s="246" t="e">
        <v>#N/A</v>
      </c>
      <c r="K53" s="246" t="e">
        <v>#N/A</v>
      </c>
      <c r="L53" s="246" t="e">
        <v>#N/A</v>
      </c>
      <c r="M53" s="246" t="e">
        <v>#N/A</v>
      </c>
      <c r="N53" s="246" t="e">
        <v>#N/A</v>
      </c>
      <c r="O53" s="100" t="e">
        <v>#N/A</v>
      </c>
      <c r="P53" s="101"/>
      <c r="Q53" s="101"/>
      <c r="R53" s="101"/>
      <c r="S53" s="101"/>
      <c r="T53" s="101"/>
      <c r="U53" s="101"/>
      <c r="V53" s="101"/>
      <c r="W53" s="101"/>
      <c r="X53" s="101"/>
      <c r="Y53" s="101"/>
      <c r="Z53" s="101"/>
      <c r="AA53" s="101"/>
      <c r="AB53" s="101"/>
      <c r="AC53" s="101"/>
      <c r="AD53" s="101"/>
      <c r="AE53" s="101"/>
      <c r="AF53" s="101"/>
      <c r="AG53" s="99"/>
      <c r="AH53" s="99"/>
    </row>
    <row r="54" spans="3:34">
      <c r="E54" s="3" t="s">
        <v>622</v>
      </c>
      <c r="F54" s="3" t="s">
        <v>584</v>
      </c>
      <c r="G54" s="99" t="s">
        <v>524</v>
      </c>
      <c r="H54" s="99" t="s">
        <v>524</v>
      </c>
      <c r="I54" s="99" t="s">
        <v>524</v>
      </c>
      <c r="J54" s="246" t="e">
        <v>#N/A</v>
      </c>
      <c r="K54" s="246" t="e">
        <v>#N/A</v>
      </c>
      <c r="L54" s="246" t="e">
        <v>#N/A</v>
      </c>
      <c r="M54" s="246" t="e">
        <v>#N/A</v>
      </c>
      <c r="N54" s="246" t="e">
        <v>#N/A</v>
      </c>
      <c r="O54" s="100" t="e">
        <v>#N/A</v>
      </c>
      <c r="P54" s="101"/>
      <c r="Q54" s="101"/>
      <c r="R54" s="101"/>
      <c r="S54" s="101"/>
      <c r="T54" s="101"/>
      <c r="U54" s="101"/>
      <c r="V54" s="101"/>
      <c r="W54" s="101"/>
      <c r="X54" s="101"/>
      <c r="Y54" s="101"/>
      <c r="Z54" s="101"/>
      <c r="AA54" s="101"/>
      <c r="AB54" s="101"/>
      <c r="AC54" s="101"/>
      <c r="AD54" s="101"/>
      <c r="AE54" s="101"/>
      <c r="AF54" s="101"/>
      <c r="AG54" s="99"/>
      <c r="AH54" s="99"/>
    </row>
    <row r="55" spans="3:34">
      <c r="E55" s="3" t="s">
        <v>623</v>
      </c>
      <c r="F55" s="3" t="s">
        <v>584</v>
      </c>
      <c r="G55" s="99" t="s">
        <v>524</v>
      </c>
      <c r="H55" s="99" t="s">
        <v>524</v>
      </c>
      <c r="I55" s="99" t="s">
        <v>524</v>
      </c>
      <c r="J55" s="246" t="e">
        <v>#N/A</v>
      </c>
      <c r="K55" s="246" t="e">
        <v>#N/A</v>
      </c>
      <c r="L55" s="246" t="e">
        <v>#N/A</v>
      </c>
      <c r="M55" s="246" t="e">
        <v>#N/A</v>
      </c>
      <c r="N55" s="246" t="e">
        <v>#N/A</v>
      </c>
      <c r="O55" s="100" t="e">
        <v>#N/A</v>
      </c>
      <c r="P55" s="101"/>
      <c r="Q55" s="101"/>
      <c r="R55" s="101"/>
      <c r="S55" s="101"/>
      <c r="T55" s="101"/>
      <c r="U55" s="101"/>
      <c r="V55" s="101"/>
      <c r="W55" s="101"/>
      <c r="X55" s="101"/>
      <c r="Y55" s="101"/>
      <c r="Z55" s="101"/>
      <c r="AA55" s="101"/>
      <c r="AB55" s="101"/>
      <c r="AC55" s="101"/>
      <c r="AD55" s="101"/>
      <c r="AE55" s="101"/>
      <c r="AF55" s="101"/>
      <c r="AG55" s="99"/>
      <c r="AH55" s="99"/>
    </row>
    <row r="56" spans="3:34">
      <c r="E56" s="3" t="s">
        <v>624</v>
      </c>
      <c r="F56" s="3" t="s">
        <v>584</v>
      </c>
      <c r="G56" s="99" t="s">
        <v>524</v>
      </c>
      <c r="H56" s="99" t="s">
        <v>524</v>
      </c>
      <c r="I56" s="99" t="s">
        <v>524</v>
      </c>
      <c r="J56" s="246" t="e">
        <v>#N/A</v>
      </c>
      <c r="K56" s="246" t="e">
        <v>#N/A</v>
      </c>
      <c r="L56" s="246" t="e">
        <v>#N/A</v>
      </c>
      <c r="M56" s="246" t="e">
        <v>#N/A</v>
      </c>
      <c r="N56" s="246" t="e">
        <v>#N/A</v>
      </c>
      <c r="O56" s="100" t="e">
        <v>#N/A</v>
      </c>
      <c r="P56" s="101"/>
      <c r="Q56" s="101"/>
      <c r="R56" s="101"/>
      <c r="S56" s="101"/>
      <c r="T56" s="101"/>
      <c r="U56" s="101"/>
      <c r="V56" s="101"/>
      <c r="W56" s="101"/>
      <c r="X56" s="101"/>
      <c r="Y56" s="101"/>
      <c r="Z56" s="101"/>
      <c r="AA56" s="101"/>
      <c r="AB56" s="101"/>
      <c r="AC56" s="101"/>
      <c r="AD56" s="101"/>
      <c r="AE56" s="101"/>
      <c r="AF56" s="101"/>
      <c r="AG56" s="99"/>
      <c r="AH56" s="99"/>
    </row>
    <row r="57" spans="3:34">
      <c r="E57" s="3" t="s">
        <v>625</v>
      </c>
      <c r="F57" s="3" t="s">
        <v>584</v>
      </c>
      <c r="G57" s="99" t="s">
        <v>524</v>
      </c>
      <c r="H57" s="99" t="s">
        <v>524</v>
      </c>
      <c r="I57" s="99" t="s">
        <v>524</v>
      </c>
      <c r="J57" s="246" t="e">
        <v>#N/A</v>
      </c>
      <c r="K57" s="246" t="e">
        <v>#N/A</v>
      </c>
      <c r="L57" s="246" t="e">
        <v>#N/A</v>
      </c>
      <c r="M57" s="246" t="e">
        <v>#N/A</v>
      </c>
      <c r="N57" s="246" t="e">
        <v>#N/A</v>
      </c>
      <c r="O57" s="100" t="e">
        <v>#N/A</v>
      </c>
      <c r="P57" s="101"/>
      <c r="Q57" s="101"/>
      <c r="R57" s="101"/>
      <c r="S57" s="101"/>
      <c r="T57" s="101"/>
      <c r="U57" s="101"/>
      <c r="V57" s="101"/>
      <c r="W57" s="101"/>
      <c r="X57" s="101"/>
      <c r="Y57" s="101"/>
      <c r="Z57" s="101"/>
      <c r="AA57" s="101"/>
      <c r="AB57" s="101"/>
      <c r="AC57" s="101"/>
      <c r="AD57" s="101"/>
      <c r="AE57" s="101"/>
      <c r="AF57" s="101"/>
      <c r="AG57" s="99"/>
      <c r="AH57" s="99"/>
    </row>
    <row r="58" spans="3:34">
      <c r="E58" s="3" t="s">
        <v>626</v>
      </c>
      <c r="F58" s="3" t="s">
        <v>584</v>
      </c>
      <c r="G58" s="99" t="s">
        <v>524</v>
      </c>
      <c r="H58" s="99" t="s">
        <v>524</v>
      </c>
      <c r="I58" s="99" t="s">
        <v>524</v>
      </c>
      <c r="J58" s="246" t="e">
        <v>#N/A</v>
      </c>
      <c r="K58" s="246" t="e">
        <v>#N/A</v>
      </c>
      <c r="L58" s="246" t="e">
        <v>#N/A</v>
      </c>
      <c r="M58" s="246" t="e">
        <v>#N/A</v>
      </c>
      <c r="N58" s="246" t="e">
        <v>#N/A</v>
      </c>
      <c r="O58" s="100" t="e">
        <v>#N/A</v>
      </c>
      <c r="P58" s="101"/>
      <c r="Q58" s="101"/>
      <c r="R58" s="101"/>
      <c r="S58" s="101"/>
      <c r="T58" s="101"/>
      <c r="U58" s="101"/>
      <c r="V58" s="101"/>
      <c r="W58" s="101"/>
      <c r="X58" s="101"/>
      <c r="Y58" s="101"/>
      <c r="Z58" s="101"/>
      <c r="AA58" s="101"/>
      <c r="AB58" s="101"/>
      <c r="AC58" s="101"/>
      <c r="AD58" s="101"/>
      <c r="AE58" s="101"/>
      <c r="AF58" s="101"/>
      <c r="AG58" s="99"/>
      <c r="AH58" s="99"/>
    </row>
    <row r="59" spans="3:34">
      <c r="E59" s="3" t="s">
        <v>627</v>
      </c>
      <c r="F59" s="3" t="s">
        <v>584</v>
      </c>
      <c r="G59" s="99" t="s">
        <v>524</v>
      </c>
      <c r="H59" s="99" t="s">
        <v>524</v>
      </c>
      <c r="I59" s="99" t="s">
        <v>524</v>
      </c>
      <c r="J59" s="246" t="e">
        <v>#N/A</v>
      </c>
      <c r="K59" s="246" t="e">
        <v>#N/A</v>
      </c>
      <c r="L59" s="246" t="e">
        <v>#N/A</v>
      </c>
      <c r="M59" s="246" t="e">
        <v>#N/A</v>
      </c>
      <c r="N59" s="246" t="e">
        <v>#N/A</v>
      </c>
      <c r="O59" s="100" t="e">
        <v>#N/A</v>
      </c>
      <c r="P59" s="101"/>
      <c r="Q59" s="101"/>
      <c r="R59" s="101"/>
      <c r="S59" s="101"/>
      <c r="T59" s="101"/>
      <c r="U59" s="101"/>
      <c r="V59" s="101"/>
      <c r="W59" s="101"/>
      <c r="X59" s="101"/>
      <c r="Y59" s="101"/>
      <c r="Z59" s="101"/>
      <c r="AA59" s="101"/>
      <c r="AB59" s="101"/>
      <c r="AC59" s="101"/>
      <c r="AD59" s="101"/>
      <c r="AE59" s="101"/>
      <c r="AF59" s="101"/>
      <c r="AG59" s="99"/>
      <c r="AH59" s="99"/>
    </row>
    <row r="60" spans="3:34">
      <c r="C60" s="3" t="s">
        <v>86</v>
      </c>
      <c r="D60" s="3" t="s">
        <v>94</v>
      </c>
      <c r="E60" s="3" t="s">
        <v>95</v>
      </c>
      <c r="F60" s="3" t="s">
        <v>628</v>
      </c>
      <c r="G60" s="99" t="s">
        <v>524</v>
      </c>
      <c r="H60" s="99" t="s">
        <v>524</v>
      </c>
      <c r="I60" s="99" t="s">
        <v>524</v>
      </c>
      <c r="J60" s="246">
        <v>4.1666666666666664E-2</v>
      </c>
      <c r="K60" s="246">
        <v>6.097560975609756E-2</v>
      </c>
      <c r="L60" s="246">
        <v>5.9523809523809521E-2</v>
      </c>
      <c r="M60" s="246">
        <v>0.18571428571428572</v>
      </c>
      <c r="N60" s="246">
        <v>0.48936170212765956</v>
      </c>
      <c r="O60" s="100">
        <v>0.73799999999999999</v>
      </c>
      <c r="P60" s="101"/>
      <c r="Q60" s="101"/>
      <c r="R60" s="101"/>
      <c r="S60" s="101"/>
      <c r="T60" s="101"/>
      <c r="U60" s="101"/>
      <c r="V60" s="101"/>
      <c r="W60" s="101"/>
      <c r="X60" s="101"/>
      <c r="Y60" s="101"/>
      <c r="Z60" s="101"/>
      <c r="AA60" s="101"/>
      <c r="AB60" s="101"/>
      <c r="AC60" s="101"/>
      <c r="AD60" s="101"/>
      <c r="AE60" s="101"/>
      <c r="AF60" s="101"/>
      <c r="AG60" s="99"/>
      <c r="AH60" s="99"/>
    </row>
    <row r="61" spans="3:34">
      <c r="C61" s="3" t="s">
        <v>86</v>
      </c>
      <c r="D61" s="3" t="s">
        <v>96</v>
      </c>
      <c r="E61" s="3" t="s">
        <v>97</v>
      </c>
      <c r="F61" s="3" t="s">
        <v>628</v>
      </c>
      <c r="G61" s="99" t="s">
        <v>524</v>
      </c>
      <c r="H61" s="99" t="s">
        <v>524</v>
      </c>
      <c r="I61" s="99" t="s">
        <v>524</v>
      </c>
      <c r="J61" s="246">
        <v>0.8</v>
      </c>
      <c r="K61" s="246">
        <v>0.81578947368421051</v>
      </c>
      <c r="L61" s="246">
        <v>0.86486486486486491</v>
      </c>
      <c r="M61" s="246">
        <v>0.89655172413793105</v>
      </c>
      <c r="N61" s="246">
        <v>0.93243243243243246</v>
      </c>
      <c r="O61" s="100">
        <v>0.92900000000000005</v>
      </c>
      <c r="P61" s="101"/>
      <c r="Q61" s="101"/>
      <c r="R61" s="101"/>
      <c r="S61" s="101"/>
      <c r="T61" s="101"/>
      <c r="U61" s="101"/>
      <c r="V61" s="101"/>
      <c r="W61" s="101"/>
      <c r="X61" s="101"/>
      <c r="Y61" s="101"/>
      <c r="Z61" s="101"/>
      <c r="AA61" s="101"/>
      <c r="AB61" s="101"/>
      <c r="AC61" s="101"/>
      <c r="AD61" s="101"/>
      <c r="AE61" s="101"/>
      <c r="AF61" s="101"/>
      <c r="AG61" s="99"/>
      <c r="AH61" s="99"/>
    </row>
    <row r="62" spans="3:34">
      <c r="C62" s="3" t="s">
        <v>86</v>
      </c>
      <c r="D62" s="3" t="s">
        <v>98</v>
      </c>
      <c r="E62" s="3" t="s">
        <v>99</v>
      </c>
      <c r="F62" s="3" t="s">
        <v>628</v>
      </c>
      <c r="G62" s="99" t="s">
        <v>524</v>
      </c>
      <c r="H62" s="99" t="s">
        <v>524</v>
      </c>
      <c r="I62" s="99" t="s">
        <v>524</v>
      </c>
      <c r="J62" s="246">
        <v>0.8571428571428571</v>
      </c>
      <c r="K62" s="246">
        <v>0.93877551020408168</v>
      </c>
      <c r="L62" s="246">
        <v>0.93617021276595747</v>
      </c>
      <c r="M62" s="246">
        <v>0.94594594594594594</v>
      </c>
      <c r="N62" s="246">
        <v>0.95918367346938771</v>
      </c>
      <c r="O62" s="100">
        <v>0.95499999999999996</v>
      </c>
      <c r="P62" s="101"/>
      <c r="Q62" s="101"/>
      <c r="R62" s="101"/>
      <c r="S62" s="101"/>
      <c r="T62" s="101"/>
      <c r="U62" s="101"/>
      <c r="V62" s="101"/>
      <c r="W62" s="101"/>
      <c r="X62" s="101"/>
      <c r="Y62" s="101"/>
      <c r="Z62" s="101"/>
      <c r="AA62" s="101"/>
      <c r="AB62" s="101"/>
      <c r="AC62" s="101"/>
      <c r="AD62" s="101"/>
      <c r="AE62" s="101"/>
      <c r="AF62" s="101"/>
      <c r="AG62" s="99"/>
      <c r="AH62" s="99"/>
    </row>
    <row r="63" spans="3:34">
      <c r="C63" s="3" t="s">
        <v>86</v>
      </c>
      <c r="D63" s="3" t="s">
        <v>100</v>
      </c>
      <c r="E63" s="3" t="s">
        <v>101</v>
      </c>
      <c r="F63" s="3" t="s">
        <v>628</v>
      </c>
      <c r="G63" s="99" t="s">
        <v>524</v>
      </c>
      <c r="H63" s="99" t="s">
        <v>524</v>
      </c>
      <c r="I63" s="99" t="s">
        <v>524</v>
      </c>
      <c r="J63" s="246">
        <v>0.63432835820895528</v>
      </c>
      <c r="K63" s="246">
        <v>0.70192307692307687</v>
      </c>
      <c r="L63" s="246">
        <v>0.84722222222222221</v>
      </c>
      <c r="M63" s="246">
        <v>0.8582677165354331</v>
      </c>
      <c r="N63" s="246">
        <v>0.92307692307692313</v>
      </c>
      <c r="O63" s="100">
        <v>0.94900000000000007</v>
      </c>
      <c r="P63" s="101"/>
      <c r="Q63" s="101"/>
      <c r="R63" s="101"/>
      <c r="S63" s="101"/>
      <c r="T63" s="101"/>
      <c r="U63" s="101"/>
      <c r="V63" s="101"/>
      <c r="W63" s="101"/>
      <c r="X63" s="101"/>
      <c r="Y63" s="101"/>
      <c r="Z63" s="101"/>
      <c r="AA63" s="101"/>
      <c r="AB63" s="101"/>
      <c r="AC63" s="101"/>
      <c r="AD63" s="101"/>
      <c r="AE63" s="101"/>
      <c r="AF63" s="101"/>
      <c r="AG63" s="99"/>
      <c r="AH63" s="99"/>
    </row>
    <row r="64" spans="3:34">
      <c r="C64" s="3" t="s">
        <v>86</v>
      </c>
      <c r="D64" s="3" t="s">
        <v>102</v>
      </c>
      <c r="E64" s="3" t="s">
        <v>103</v>
      </c>
      <c r="F64" s="3" t="s">
        <v>628</v>
      </c>
      <c r="G64" s="99" t="s">
        <v>524</v>
      </c>
      <c r="H64" s="99" t="s">
        <v>524</v>
      </c>
      <c r="I64" s="99" t="s">
        <v>524</v>
      </c>
      <c r="J64" s="246">
        <v>0.71974522292993626</v>
      </c>
      <c r="K64" s="246">
        <v>0.6071428571428571</v>
      </c>
      <c r="L64" s="246">
        <v>0.61006289308176098</v>
      </c>
      <c r="M64" s="246">
        <v>0.70063694267515919</v>
      </c>
      <c r="N64" s="246">
        <v>0.79746835443037978</v>
      </c>
      <c r="O64" s="100">
        <v>0.75800000000000001</v>
      </c>
      <c r="P64" s="101"/>
      <c r="Q64" s="101"/>
      <c r="R64" s="101"/>
      <c r="S64" s="101"/>
      <c r="T64" s="101"/>
      <c r="U64" s="101"/>
      <c r="V64" s="101"/>
      <c r="W64" s="101"/>
      <c r="X64" s="101"/>
      <c r="Y64" s="101"/>
      <c r="Z64" s="101"/>
      <c r="AA64" s="101"/>
      <c r="AB64" s="101"/>
      <c r="AC64" s="101"/>
      <c r="AD64" s="101"/>
      <c r="AE64" s="101"/>
      <c r="AF64" s="101"/>
      <c r="AG64" s="99"/>
      <c r="AH64" s="99"/>
    </row>
    <row r="65" spans="3:34">
      <c r="C65" s="3" t="s">
        <v>86</v>
      </c>
      <c r="D65" s="3" t="s">
        <v>104</v>
      </c>
      <c r="E65" s="3" t="s">
        <v>105</v>
      </c>
      <c r="F65" s="3" t="s">
        <v>628</v>
      </c>
      <c r="G65" s="99" t="s">
        <v>524</v>
      </c>
      <c r="H65" s="99" t="s">
        <v>524</v>
      </c>
      <c r="I65" s="99" t="s">
        <v>524</v>
      </c>
      <c r="J65" s="246">
        <v>0.7678571428571429</v>
      </c>
      <c r="K65" s="246">
        <v>0.71022727272727271</v>
      </c>
      <c r="L65" s="246">
        <v>0.4157303370786517</v>
      </c>
      <c r="M65" s="246">
        <v>0.10869565217391304</v>
      </c>
      <c r="N65" s="246">
        <v>0.26190476190476192</v>
      </c>
      <c r="O65" s="100">
        <v>0.40299999999999997</v>
      </c>
      <c r="P65" s="101"/>
      <c r="Q65" s="101"/>
      <c r="R65" s="101"/>
      <c r="S65" s="101"/>
      <c r="T65" s="101"/>
      <c r="U65" s="101"/>
      <c r="V65" s="101"/>
      <c r="W65" s="101"/>
      <c r="X65" s="101"/>
      <c r="Y65" s="101"/>
      <c r="Z65" s="101"/>
      <c r="AA65" s="101"/>
      <c r="AB65" s="101"/>
      <c r="AC65" s="101"/>
      <c r="AD65" s="101"/>
      <c r="AE65" s="101"/>
      <c r="AF65" s="101"/>
      <c r="AG65" s="99"/>
      <c r="AH65" s="99"/>
    </row>
    <row r="66" spans="3:34">
      <c r="C66" s="3" t="s">
        <v>86</v>
      </c>
      <c r="D66" s="3" t="s">
        <v>106</v>
      </c>
      <c r="E66" s="3" t="s">
        <v>107</v>
      </c>
      <c r="F66" s="3" t="s">
        <v>628</v>
      </c>
      <c r="G66" s="99" t="s">
        <v>524</v>
      </c>
      <c r="H66" s="99" t="s">
        <v>524</v>
      </c>
      <c r="I66" s="99" t="s">
        <v>524</v>
      </c>
      <c r="J66" s="246">
        <v>0.95121951219512191</v>
      </c>
      <c r="K66" s="246">
        <v>0.97058823529411764</v>
      </c>
      <c r="L66" s="246">
        <v>0.9375</v>
      </c>
      <c r="M66" s="246">
        <v>0.95</v>
      </c>
      <c r="N66" s="246">
        <v>0.98039215686274506</v>
      </c>
      <c r="O66" s="100">
        <v>0.79200000000000004</v>
      </c>
      <c r="P66" s="101"/>
      <c r="Q66" s="101"/>
      <c r="R66" s="101"/>
      <c r="S66" s="101"/>
      <c r="T66" s="101"/>
      <c r="U66" s="101"/>
      <c r="V66" s="101"/>
      <c r="W66" s="101"/>
      <c r="X66" s="101"/>
      <c r="Y66" s="101"/>
      <c r="Z66" s="101"/>
      <c r="AA66" s="101"/>
      <c r="AB66" s="101"/>
      <c r="AC66" s="101"/>
      <c r="AD66" s="101"/>
      <c r="AE66" s="101"/>
      <c r="AF66" s="101"/>
      <c r="AG66" s="99"/>
      <c r="AH66" s="99"/>
    </row>
    <row r="67" spans="3:34">
      <c r="C67" s="3" t="s">
        <v>86</v>
      </c>
      <c r="D67" s="3" t="s">
        <v>108</v>
      </c>
      <c r="E67" s="3" t="s">
        <v>109</v>
      </c>
      <c r="F67" s="3" t="s">
        <v>628</v>
      </c>
      <c r="G67" s="99" t="s">
        <v>524</v>
      </c>
      <c r="H67" s="99" t="s">
        <v>524</v>
      </c>
      <c r="I67" s="99" t="s">
        <v>524</v>
      </c>
      <c r="J67" s="246">
        <v>0.91304347826086951</v>
      </c>
      <c r="K67" s="246">
        <v>0.95833333333333337</v>
      </c>
      <c r="L67" s="246">
        <v>0.95495495495495497</v>
      </c>
      <c r="M67" s="246">
        <v>0.97297297297297303</v>
      </c>
      <c r="N67" s="246">
        <v>0.97560975609756095</v>
      </c>
      <c r="O67" s="100">
        <v>0.98099999999999998</v>
      </c>
      <c r="P67" s="101"/>
      <c r="Q67" s="101"/>
      <c r="R67" s="101"/>
      <c r="S67" s="101"/>
      <c r="T67" s="101"/>
      <c r="U67" s="101"/>
      <c r="V67" s="101"/>
      <c r="W67" s="101"/>
      <c r="X67" s="101"/>
      <c r="Y67" s="101"/>
      <c r="Z67" s="101"/>
      <c r="AA67" s="101"/>
      <c r="AB67" s="101"/>
      <c r="AC67" s="101"/>
      <c r="AD67" s="101"/>
      <c r="AE67" s="101"/>
      <c r="AF67" s="101"/>
      <c r="AG67" s="99"/>
      <c r="AH67" s="99"/>
    </row>
    <row r="68" spans="3:34">
      <c r="C68" s="3" t="s">
        <v>86</v>
      </c>
      <c r="D68" s="3" t="s">
        <v>110</v>
      </c>
      <c r="E68" s="3" t="s">
        <v>111</v>
      </c>
      <c r="F68" s="3" t="s">
        <v>628</v>
      </c>
      <c r="G68" s="99" t="s">
        <v>524</v>
      </c>
      <c r="H68" s="99" t="s">
        <v>524</v>
      </c>
      <c r="I68" s="99" t="s">
        <v>524</v>
      </c>
      <c r="J68" s="246">
        <v>0.64114832535885169</v>
      </c>
      <c r="K68" s="246">
        <v>0.65800865800865804</v>
      </c>
      <c r="L68" s="246">
        <v>0.66403162055335974</v>
      </c>
      <c r="M68" s="246">
        <v>0.71755725190839692</v>
      </c>
      <c r="N68" s="246">
        <v>0.78740157480314965</v>
      </c>
      <c r="O68" s="100">
        <v>0.7390000000000001</v>
      </c>
      <c r="P68" s="101"/>
      <c r="Q68" s="101"/>
      <c r="R68" s="101"/>
      <c r="S68" s="101"/>
      <c r="T68" s="101"/>
      <c r="U68" s="101"/>
      <c r="V68" s="101"/>
      <c r="W68" s="101"/>
      <c r="X68" s="101"/>
      <c r="Y68" s="101"/>
      <c r="Z68" s="101"/>
      <c r="AA68" s="101"/>
      <c r="AB68" s="101"/>
      <c r="AC68" s="101"/>
      <c r="AD68" s="101"/>
      <c r="AE68" s="101"/>
      <c r="AF68" s="101"/>
      <c r="AG68" s="99"/>
      <c r="AH68" s="99"/>
    </row>
    <row r="69" spans="3:34">
      <c r="C69" s="3" t="s">
        <v>86</v>
      </c>
      <c r="D69" s="3" t="s">
        <v>112</v>
      </c>
      <c r="E69" s="3" t="s">
        <v>113</v>
      </c>
      <c r="F69" s="3" t="s">
        <v>628</v>
      </c>
      <c r="G69" s="99" t="s">
        <v>524</v>
      </c>
      <c r="H69" s="99" t="s">
        <v>524</v>
      </c>
      <c r="I69" s="99" t="s">
        <v>524</v>
      </c>
      <c r="J69" s="246">
        <v>0.93137254901960786</v>
      </c>
      <c r="K69" s="246">
        <v>0.95145631067961167</v>
      </c>
      <c r="L69" s="246">
        <v>0.9732142857142857</v>
      </c>
      <c r="M69" s="246">
        <v>0.99186991869918695</v>
      </c>
      <c r="N69" s="246">
        <v>0.98496240601503759</v>
      </c>
      <c r="O69" s="100">
        <v>0.98499999999999999</v>
      </c>
      <c r="P69" s="101"/>
      <c r="Q69" s="101"/>
      <c r="R69" s="101"/>
      <c r="S69" s="101"/>
      <c r="T69" s="101"/>
      <c r="U69" s="101"/>
      <c r="V69" s="101"/>
      <c r="W69" s="101"/>
      <c r="X69" s="101"/>
      <c r="Y69" s="101"/>
      <c r="Z69" s="101"/>
      <c r="AA69" s="101"/>
      <c r="AB69" s="101"/>
      <c r="AC69" s="101"/>
      <c r="AD69" s="101"/>
      <c r="AE69" s="101"/>
      <c r="AF69" s="101"/>
      <c r="AG69" s="99"/>
      <c r="AH69" s="99"/>
    </row>
    <row r="70" spans="3:34">
      <c r="C70" s="3" t="s">
        <v>86</v>
      </c>
      <c r="D70" s="3" t="s">
        <v>114</v>
      </c>
      <c r="E70" s="3" t="s">
        <v>115</v>
      </c>
      <c r="F70" s="3" t="s">
        <v>628</v>
      </c>
      <c r="G70" s="99" t="s">
        <v>524</v>
      </c>
      <c r="H70" s="99" t="s">
        <v>524</v>
      </c>
      <c r="I70" s="99" t="s">
        <v>524</v>
      </c>
      <c r="J70" s="246">
        <v>0.65573770491803274</v>
      </c>
      <c r="K70" s="246">
        <v>0.60479041916167664</v>
      </c>
      <c r="L70" s="246">
        <v>0.58208955223880599</v>
      </c>
      <c r="M70" s="246">
        <v>0.64356435643564358</v>
      </c>
      <c r="N70" s="246">
        <v>0.6733668341708543</v>
      </c>
      <c r="O70" s="100">
        <v>0.71400000000000008</v>
      </c>
      <c r="P70" s="101"/>
      <c r="Q70" s="101"/>
      <c r="R70" s="101"/>
      <c r="S70" s="101"/>
      <c r="T70" s="101"/>
      <c r="U70" s="101"/>
      <c r="V70" s="101"/>
      <c r="W70" s="101"/>
      <c r="X70" s="101"/>
      <c r="Y70" s="101"/>
      <c r="Z70" s="101"/>
      <c r="AA70" s="101"/>
      <c r="AB70" s="101"/>
      <c r="AC70" s="101"/>
      <c r="AD70" s="101"/>
      <c r="AE70" s="101"/>
      <c r="AF70" s="101"/>
      <c r="AG70" s="99"/>
      <c r="AH70" s="99"/>
    </row>
    <row r="71" spans="3:34">
      <c r="C71" s="3" t="s">
        <v>86</v>
      </c>
      <c r="D71" s="3" t="s">
        <v>116</v>
      </c>
      <c r="E71" s="3" t="s">
        <v>117</v>
      </c>
      <c r="F71" s="3" t="s">
        <v>628</v>
      </c>
      <c r="G71" s="99" t="s">
        <v>524</v>
      </c>
      <c r="H71" s="99" t="s">
        <v>524</v>
      </c>
      <c r="I71" s="99" t="s">
        <v>524</v>
      </c>
      <c r="J71" s="246">
        <v>0.84541062801932365</v>
      </c>
      <c r="K71" s="246">
        <v>0.8995433789954338</v>
      </c>
      <c r="L71" s="246">
        <v>0.90909090909090906</v>
      </c>
      <c r="M71" s="246">
        <v>0.90659340659340659</v>
      </c>
      <c r="N71" s="246">
        <v>0.89252336448598135</v>
      </c>
      <c r="O71" s="100">
        <v>0.84799999999999998</v>
      </c>
      <c r="P71" s="101"/>
      <c r="Q71" s="101"/>
      <c r="R71" s="101"/>
      <c r="S71" s="101"/>
      <c r="T71" s="101"/>
      <c r="U71" s="101"/>
      <c r="V71" s="101"/>
      <c r="W71" s="101"/>
      <c r="X71" s="101"/>
      <c r="Y71" s="101"/>
      <c r="Z71" s="101"/>
      <c r="AA71" s="101"/>
      <c r="AB71" s="101"/>
      <c r="AC71" s="101"/>
      <c r="AD71" s="101"/>
      <c r="AE71" s="101"/>
      <c r="AF71" s="101"/>
      <c r="AG71" s="99"/>
      <c r="AH71" s="99"/>
    </row>
    <row r="72" spans="3:34">
      <c r="C72" s="3" t="s">
        <v>86</v>
      </c>
      <c r="D72" s="3" t="s">
        <v>118</v>
      </c>
      <c r="E72" s="3" t="s">
        <v>119</v>
      </c>
      <c r="F72" s="3" t="s">
        <v>628</v>
      </c>
      <c r="G72" s="99" t="s">
        <v>524</v>
      </c>
      <c r="H72" s="99" t="s">
        <v>524</v>
      </c>
      <c r="I72" s="99" t="s">
        <v>524</v>
      </c>
      <c r="J72" s="246">
        <v>0.66346153846153844</v>
      </c>
      <c r="K72" s="246">
        <v>0.54609929078014185</v>
      </c>
      <c r="L72" s="246">
        <v>0.49166666666666664</v>
      </c>
      <c r="M72" s="246">
        <v>0.49152542372881358</v>
      </c>
      <c r="N72" s="246">
        <v>0.49468085106382981</v>
      </c>
      <c r="O72" s="100">
        <v>0.59699999999999998</v>
      </c>
      <c r="P72" s="101"/>
      <c r="Q72" s="101"/>
      <c r="R72" s="101"/>
      <c r="S72" s="101"/>
      <c r="T72" s="101"/>
      <c r="U72" s="101"/>
      <c r="V72" s="101"/>
      <c r="W72" s="101"/>
      <c r="X72" s="101"/>
      <c r="Y72" s="101"/>
      <c r="Z72" s="101"/>
      <c r="AA72" s="101"/>
      <c r="AB72" s="101"/>
      <c r="AC72" s="101"/>
      <c r="AD72" s="101"/>
      <c r="AE72" s="101"/>
      <c r="AF72" s="101"/>
      <c r="AG72" s="99"/>
      <c r="AH72" s="99"/>
    </row>
    <row r="73" spans="3:34">
      <c r="C73" s="3" t="s">
        <v>86</v>
      </c>
      <c r="D73" s="3" t="s">
        <v>120</v>
      </c>
      <c r="E73" s="3" t="s">
        <v>121</v>
      </c>
      <c r="F73" s="3" t="s">
        <v>628</v>
      </c>
      <c r="G73" s="99" t="s">
        <v>524</v>
      </c>
      <c r="H73" s="99" t="s">
        <v>524</v>
      </c>
      <c r="I73" s="99" t="s">
        <v>524</v>
      </c>
      <c r="J73" s="246">
        <v>0.45</v>
      </c>
      <c r="K73" s="246">
        <v>0.28358208955223879</v>
      </c>
      <c r="L73" s="246">
        <v>0.27941176470588236</v>
      </c>
      <c r="M73" s="246">
        <v>0.4</v>
      </c>
      <c r="N73" s="246">
        <v>0.49090909090909091</v>
      </c>
      <c r="O73" s="100">
        <v>0.59899999999999998</v>
      </c>
      <c r="P73" s="101"/>
      <c r="Q73" s="101"/>
      <c r="R73" s="101"/>
      <c r="S73" s="101"/>
      <c r="T73" s="101"/>
      <c r="U73" s="101"/>
      <c r="V73" s="101"/>
      <c r="W73" s="101"/>
      <c r="X73" s="101"/>
      <c r="Y73" s="101"/>
      <c r="Z73" s="101"/>
      <c r="AA73" s="101"/>
      <c r="AB73" s="101"/>
      <c r="AC73" s="101"/>
      <c r="AD73" s="101"/>
      <c r="AE73" s="101"/>
      <c r="AF73" s="101"/>
      <c r="AG73" s="99"/>
      <c r="AH73" s="99"/>
    </row>
    <row r="74" spans="3:34">
      <c r="C74" s="3" t="s">
        <v>86</v>
      </c>
      <c r="D74" s="3" t="s">
        <v>122</v>
      </c>
      <c r="E74" s="3" t="s">
        <v>123</v>
      </c>
      <c r="F74" s="3" t="s">
        <v>628</v>
      </c>
      <c r="G74" s="99" t="s">
        <v>524</v>
      </c>
      <c r="H74" s="99" t="s">
        <v>524</v>
      </c>
      <c r="I74" s="99" t="s">
        <v>524</v>
      </c>
      <c r="J74" s="246">
        <v>0.36440677966101692</v>
      </c>
      <c r="K74" s="246">
        <v>0.51127819548872178</v>
      </c>
      <c r="L74" s="246">
        <v>0.50757575757575757</v>
      </c>
      <c r="M74" s="246">
        <v>0.51239669421487599</v>
      </c>
      <c r="N74" s="246">
        <v>0.4859154929577465</v>
      </c>
      <c r="O74" s="100">
        <v>0.68200000000000005</v>
      </c>
      <c r="P74" s="101"/>
      <c r="Q74" s="101"/>
      <c r="R74" s="101"/>
      <c r="S74" s="101"/>
      <c r="T74" s="101"/>
      <c r="U74" s="101"/>
      <c r="V74" s="101"/>
      <c r="W74" s="101"/>
      <c r="X74" s="101"/>
      <c r="Y74" s="101"/>
      <c r="Z74" s="101"/>
      <c r="AA74" s="101"/>
      <c r="AB74" s="101"/>
      <c r="AC74" s="101"/>
      <c r="AD74" s="101"/>
      <c r="AE74" s="101"/>
      <c r="AF74" s="101"/>
      <c r="AG74" s="99"/>
      <c r="AH74" s="99"/>
    </row>
    <row r="75" spans="3:34">
      <c r="C75" s="3" t="s">
        <v>86</v>
      </c>
      <c r="D75" s="3" t="s">
        <v>124</v>
      </c>
      <c r="E75" s="3" t="s">
        <v>125</v>
      </c>
      <c r="F75" s="3" t="s">
        <v>628</v>
      </c>
      <c r="G75" s="99" t="s">
        <v>524</v>
      </c>
      <c r="H75" s="99" t="s">
        <v>524</v>
      </c>
      <c r="I75" s="99" t="s">
        <v>524</v>
      </c>
      <c r="J75" s="246">
        <v>0.4</v>
      </c>
      <c r="K75" s="246">
        <v>0.2978723404255319</v>
      </c>
      <c r="L75" s="246">
        <v>0.26530612244897961</v>
      </c>
      <c r="M75" s="246">
        <v>0.24528301886792453</v>
      </c>
      <c r="N75" s="246">
        <v>0.45454545454545453</v>
      </c>
      <c r="O75" s="100">
        <v>0.51500000000000001</v>
      </c>
      <c r="P75" s="101"/>
      <c r="Q75" s="101"/>
      <c r="R75" s="101"/>
      <c r="S75" s="101"/>
      <c r="T75" s="101"/>
      <c r="U75" s="101"/>
      <c r="V75" s="101"/>
      <c r="W75" s="101"/>
      <c r="X75" s="101"/>
      <c r="Y75" s="101"/>
      <c r="Z75" s="101"/>
      <c r="AA75" s="101"/>
      <c r="AB75" s="101"/>
      <c r="AC75" s="101"/>
      <c r="AD75" s="101"/>
      <c r="AE75" s="101"/>
      <c r="AF75" s="101"/>
      <c r="AG75" s="99"/>
      <c r="AH75" s="99"/>
    </row>
    <row r="76" spans="3:34">
      <c r="C76" s="3" t="s">
        <v>86</v>
      </c>
      <c r="D76" s="3" t="s">
        <v>126</v>
      </c>
      <c r="E76" s="3" t="s">
        <v>127</v>
      </c>
      <c r="F76" s="3" t="s">
        <v>628</v>
      </c>
      <c r="G76" s="99" t="s">
        <v>524</v>
      </c>
      <c r="H76" s="99" t="s">
        <v>524</v>
      </c>
      <c r="I76" s="99" t="s">
        <v>524</v>
      </c>
      <c r="J76" s="246">
        <v>0.55555555555555558</v>
      </c>
      <c r="K76" s="246">
        <v>0.52845528455284552</v>
      </c>
      <c r="L76" s="246">
        <v>0.61940298507462688</v>
      </c>
      <c r="M76" s="246">
        <v>0.64122137404580148</v>
      </c>
      <c r="N76" s="246">
        <v>0.69117647058823528</v>
      </c>
      <c r="O76" s="100">
        <v>0.77500000000000002</v>
      </c>
      <c r="P76" s="101"/>
      <c r="Q76" s="101"/>
      <c r="R76" s="101"/>
      <c r="S76" s="101"/>
      <c r="T76" s="101"/>
      <c r="U76" s="101"/>
      <c r="V76" s="101"/>
      <c r="W76" s="101"/>
      <c r="X76" s="101"/>
      <c r="Y76" s="101"/>
      <c r="Z76" s="101"/>
      <c r="AA76" s="101"/>
      <c r="AB76" s="101"/>
      <c r="AC76" s="101"/>
      <c r="AD76" s="101"/>
      <c r="AE76" s="101"/>
      <c r="AF76" s="101"/>
      <c r="AG76" s="99"/>
      <c r="AH76" s="99"/>
    </row>
    <row r="77" spans="3:34">
      <c r="C77" s="3" t="s">
        <v>86</v>
      </c>
      <c r="D77" s="3" t="s">
        <v>128</v>
      </c>
      <c r="E77" s="3" t="s">
        <v>129</v>
      </c>
      <c r="F77" s="3" t="s">
        <v>628</v>
      </c>
      <c r="G77" s="99" t="s">
        <v>524</v>
      </c>
      <c r="H77" s="99" t="s">
        <v>524</v>
      </c>
      <c r="I77" s="99" t="s">
        <v>524</v>
      </c>
      <c r="J77" s="246">
        <v>0.68783068783068779</v>
      </c>
      <c r="K77" s="246">
        <v>0.71794871794871795</v>
      </c>
      <c r="L77" s="246">
        <v>0.75722543352601157</v>
      </c>
      <c r="M77" s="246">
        <v>0.84507042253521125</v>
      </c>
      <c r="N77" s="246">
        <v>0.77777777777777779</v>
      </c>
      <c r="O77" s="100">
        <v>0.76900000000000002</v>
      </c>
      <c r="P77" s="101"/>
      <c r="Q77" s="101"/>
      <c r="R77" s="101"/>
      <c r="S77" s="101"/>
      <c r="T77" s="101"/>
      <c r="U77" s="101"/>
      <c r="V77" s="101"/>
      <c r="W77" s="101"/>
      <c r="X77" s="101"/>
      <c r="Y77" s="101"/>
      <c r="Z77" s="101"/>
      <c r="AA77" s="101"/>
      <c r="AB77" s="101"/>
      <c r="AC77" s="101"/>
      <c r="AD77" s="101"/>
      <c r="AE77" s="101"/>
      <c r="AF77" s="101"/>
      <c r="AG77" s="99"/>
      <c r="AH77" s="99"/>
    </row>
    <row r="78" spans="3:34">
      <c r="C78" s="3" t="s">
        <v>86</v>
      </c>
      <c r="D78" s="3" t="s">
        <v>130</v>
      </c>
      <c r="E78" s="3" t="s">
        <v>131</v>
      </c>
      <c r="F78" s="3" t="s">
        <v>628</v>
      </c>
      <c r="G78" s="99" t="s">
        <v>524</v>
      </c>
      <c r="H78" s="99" t="s">
        <v>524</v>
      </c>
      <c r="I78" s="99" t="s">
        <v>524</v>
      </c>
      <c r="J78" s="246">
        <v>0.44</v>
      </c>
      <c r="K78" s="246">
        <v>0.33962264150943394</v>
      </c>
      <c r="L78" s="246">
        <v>0.32786885245901637</v>
      </c>
      <c r="M78" s="246">
        <v>0.43478260869565216</v>
      </c>
      <c r="N78" s="246">
        <v>0.56896551724137934</v>
      </c>
      <c r="O78" s="100">
        <v>0.54400000000000004</v>
      </c>
      <c r="P78" s="101"/>
      <c r="Q78" s="101"/>
      <c r="R78" s="101"/>
      <c r="S78" s="101"/>
      <c r="T78" s="101"/>
      <c r="U78" s="101"/>
      <c r="V78" s="101"/>
      <c r="W78" s="101"/>
      <c r="X78" s="101"/>
      <c r="Y78" s="101"/>
      <c r="Z78" s="101"/>
      <c r="AA78" s="101"/>
      <c r="AB78" s="101"/>
      <c r="AC78" s="101"/>
      <c r="AD78" s="101"/>
      <c r="AE78" s="101"/>
      <c r="AF78" s="101"/>
      <c r="AG78" s="99"/>
      <c r="AH78" s="99"/>
    </row>
    <row r="79" spans="3:34">
      <c r="C79" s="3" t="s">
        <v>86</v>
      </c>
      <c r="D79" s="3" t="s">
        <v>132</v>
      </c>
      <c r="E79" s="3" t="s">
        <v>133</v>
      </c>
      <c r="F79" s="3" t="s">
        <v>628</v>
      </c>
      <c r="G79" s="99" t="s">
        <v>524</v>
      </c>
      <c r="H79" s="99" t="s">
        <v>524</v>
      </c>
      <c r="I79" s="99" t="s">
        <v>524</v>
      </c>
      <c r="J79" s="246">
        <v>0.65294117647058825</v>
      </c>
      <c r="K79" s="246">
        <v>0.640625</v>
      </c>
      <c r="L79" s="246">
        <v>0.68911917098445596</v>
      </c>
      <c r="M79" s="246">
        <v>0.62595419847328249</v>
      </c>
      <c r="N79" s="246">
        <v>0.66666666666666663</v>
      </c>
      <c r="O79" s="100">
        <v>0.65799999999999992</v>
      </c>
      <c r="P79" s="101"/>
      <c r="Q79" s="101"/>
      <c r="R79" s="101"/>
      <c r="S79" s="101"/>
      <c r="T79" s="101"/>
      <c r="U79" s="101"/>
      <c r="V79" s="101"/>
      <c r="W79" s="101"/>
      <c r="X79" s="101"/>
      <c r="Y79" s="101"/>
      <c r="Z79" s="101"/>
      <c r="AA79" s="101"/>
      <c r="AB79" s="101"/>
      <c r="AC79" s="101"/>
      <c r="AD79" s="101"/>
      <c r="AE79" s="101"/>
      <c r="AF79" s="101"/>
      <c r="AG79" s="99"/>
      <c r="AH79" s="99"/>
    </row>
    <row r="80" spans="3:34">
      <c r="C80" s="3" t="s">
        <v>86</v>
      </c>
      <c r="D80" s="3" t="s">
        <v>134</v>
      </c>
      <c r="E80" s="3" t="s">
        <v>135</v>
      </c>
      <c r="F80" s="3" t="s">
        <v>628</v>
      </c>
      <c r="G80" s="99" t="s">
        <v>524</v>
      </c>
      <c r="H80" s="99" t="s">
        <v>524</v>
      </c>
      <c r="I80" s="99" t="s">
        <v>524</v>
      </c>
      <c r="J80" s="246">
        <v>0.38095238095238093</v>
      </c>
      <c r="K80" s="246">
        <v>0.57777777777777772</v>
      </c>
      <c r="L80" s="246">
        <v>0.54814814814814816</v>
      </c>
      <c r="M80" s="246">
        <v>0.52597402597402598</v>
      </c>
      <c r="N80" s="246">
        <v>0.60135135135135132</v>
      </c>
      <c r="O80" s="100">
        <v>0.63700000000000001</v>
      </c>
      <c r="P80" s="101"/>
      <c r="Q80" s="101"/>
      <c r="R80" s="101"/>
      <c r="S80" s="101"/>
      <c r="T80" s="101"/>
      <c r="U80" s="101"/>
      <c r="V80" s="101"/>
      <c r="W80" s="101"/>
      <c r="X80" s="101"/>
      <c r="Y80" s="101"/>
      <c r="Z80" s="101"/>
      <c r="AA80" s="101"/>
      <c r="AB80" s="101"/>
      <c r="AC80" s="101"/>
      <c r="AD80" s="101"/>
      <c r="AE80" s="101"/>
      <c r="AF80" s="101"/>
      <c r="AG80" s="99"/>
      <c r="AH80" s="99"/>
    </row>
    <row r="81" spans="3:34">
      <c r="C81" s="3" t="s">
        <v>86</v>
      </c>
      <c r="D81" s="3" t="s">
        <v>136</v>
      </c>
      <c r="E81" s="3" t="s">
        <v>137</v>
      </c>
      <c r="F81" s="3" t="s">
        <v>628</v>
      </c>
      <c r="G81" s="99" t="s">
        <v>524</v>
      </c>
      <c r="H81" s="99" t="s">
        <v>524</v>
      </c>
      <c r="I81" s="99" t="s">
        <v>524</v>
      </c>
      <c r="J81" s="246">
        <v>0.82352941176470584</v>
      </c>
      <c r="K81" s="246">
        <v>0.84112149532710279</v>
      </c>
      <c r="L81" s="246">
        <v>0.88695652173913042</v>
      </c>
      <c r="M81" s="246">
        <v>0.87654320987654322</v>
      </c>
      <c r="N81" s="246">
        <v>0.78301886792452835</v>
      </c>
      <c r="O81" s="100">
        <v>0.76</v>
      </c>
      <c r="P81" s="101"/>
      <c r="Q81" s="101"/>
      <c r="R81" s="101"/>
      <c r="S81" s="101"/>
      <c r="T81" s="101"/>
      <c r="U81" s="101"/>
      <c r="V81" s="101"/>
      <c r="W81" s="101"/>
      <c r="X81" s="101"/>
      <c r="Y81" s="101"/>
      <c r="Z81" s="101"/>
      <c r="AA81" s="101"/>
      <c r="AB81" s="101"/>
      <c r="AC81" s="101"/>
      <c r="AD81" s="101"/>
      <c r="AE81" s="101"/>
      <c r="AF81" s="101"/>
      <c r="AG81" s="99"/>
      <c r="AH81" s="99"/>
    </row>
    <row r="82" spans="3:34">
      <c r="C82" s="3" t="s">
        <v>86</v>
      </c>
      <c r="D82" s="3" t="s">
        <v>138</v>
      </c>
      <c r="E82" s="3" t="s">
        <v>139</v>
      </c>
      <c r="F82" s="3" t="s">
        <v>628</v>
      </c>
      <c r="G82" s="99" t="s">
        <v>524</v>
      </c>
      <c r="H82" s="99" t="s">
        <v>524</v>
      </c>
      <c r="I82" s="99" t="s">
        <v>524</v>
      </c>
      <c r="J82" s="246">
        <v>0.23280423280423279</v>
      </c>
      <c r="K82" s="246">
        <v>0.22818791946308725</v>
      </c>
      <c r="L82" s="246">
        <v>0.48951048951048953</v>
      </c>
      <c r="M82" s="246">
        <v>0.77934272300469487</v>
      </c>
      <c r="N82" s="246">
        <v>0.92434210526315785</v>
      </c>
      <c r="O82" s="100">
        <v>0.96200000000000008</v>
      </c>
      <c r="P82" s="101"/>
      <c r="Q82" s="101"/>
      <c r="R82" s="101"/>
      <c r="S82" s="101"/>
      <c r="T82" s="101"/>
      <c r="U82" s="101"/>
      <c r="V82" s="101"/>
      <c r="W82" s="101"/>
      <c r="X82" s="101"/>
      <c r="Y82" s="101"/>
      <c r="Z82" s="101"/>
      <c r="AA82" s="101"/>
      <c r="AB82" s="101"/>
      <c r="AC82" s="101"/>
      <c r="AD82" s="101"/>
      <c r="AE82" s="101"/>
      <c r="AF82" s="101"/>
      <c r="AG82" s="99"/>
      <c r="AH82" s="99"/>
    </row>
    <row r="83" spans="3:34">
      <c r="C83" s="3" t="s">
        <v>86</v>
      </c>
      <c r="D83" s="3" t="s">
        <v>140</v>
      </c>
      <c r="E83" s="3" t="s">
        <v>141</v>
      </c>
      <c r="F83" s="3" t="s">
        <v>628</v>
      </c>
      <c r="G83" s="99" t="s">
        <v>524</v>
      </c>
      <c r="H83" s="99" t="s">
        <v>524</v>
      </c>
      <c r="I83" s="99" t="s">
        <v>524</v>
      </c>
      <c r="J83" s="246">
        <v>0.77011494252873558</v>
      </c>
      <c r="K83" s="246">
        <v>0.81481481481481477</v>
      </c>
      <c r="L83" s="246">
        <v>0.4050632911392405</v>
      </c>
      <c r="M83" s="246">
        <v>0.6262626262626263</v>
      </c>
      <c r="N83" s="246">
        <v>0.86585365853658536</v>
      </c>
      <c r="O83" s="100">
        <v>0.9</v>
      </c>
      <c r="P83" s="101"/>
      <c r="Q83" s="101"/>
      <c r="R83" s="101"/>
      <c r="S83" s="101"/>
      <c r="T83" s="101"/>
      <c r="U83" s="101"/>
      <c r="V83" s="101"/>
      <c r="W83" s="101"/>
      <c r="X83" s="101"/>
      <c r="Y83" s="101"/>
      <c r="Z83" s="101"/>
      <c r="AA83" s="101"/>
      <c r="AB83" s="101"/>
      <c r="AC83" s="101"/>
      <c r="AD83" s="101"/>
      <c r="AE83" s="101"/>
      <c r="AF83" s="101"/>
      <c r="AG83" s="99"/>
      <c r="AH83" s="99"/>
    </row>
    <row r="84" spans="3:34">
      <c r="C84" s="3" t="s">
        <v>86</v>
      </c>
      <c r="D84" s="3" t="s">
        <v>142</v>
      </c>
      <c r="E84" s="3" t="s">
        <v>143</v>
      </c>
      <c r="F84" s="3" t="s">
        <v>628</v>
      </c>
      <c r="G84" s="99" t="s">
        <v>524</v>
      </c>
      <c r="H84" s="99" t="s">
        <v>524</v>
      </c>
      <c r="I84" s="99" t="s">
        <v>524</v>
      </c>
      <c r="J84" s="246">
        <v>0.26506024096385544</v>
      </c>
      <c r="K84" s="246">
        <v>0.27835051546391754</v>
      </c>
      <c r="L84" s="246">
        <v>0.27433628318584069</v>
      </c>
      <c r="M84" s="246">
        <v>0.30573248407643311</v>
      </c>
      <c r="N84" s="246">
        <v>0.43333333333333335</v>
      </c>
      <c r="O84" s="100">
        <v>0.7390000000000001</v>
      </c>
      <c r="P84" s="101"/>
      <c r="Q84" s="101"/>
      <c r="R84" s="101"/>
      <c r="S84" s="101"/>
      <c r="T84" s="101"/>
      <c r="U84" s="101"/>
      <c r="V84" s="101"/>
      <c r="W84" s="101"/>
      <c r="X84" s="101"/>
      <c r="Y84" s="101"/>
      <c r="Z84" s="101"/>
      <c r="AA84" s="101"/>
      <c r="AB84" s="101"/>
      <c r="AC84" s="101"/>
      <c r="AD84" s="101"/>
      <c r="AE84" s="101"/>
      <c r="AF84" s="101"/>
      <c r="AG84" s="99"/>
      <c r="AH84" s="99"/>
    </row>
    <row r="85" spans="3:34">
      <c r="C85" s="3" t="s">
        <v>86</v>
      </c>
      <c r="D85" s="3" t="s">
        <v>144</v>
      </c>
      <c r="E85" s="3" t="s">
        <v>145</v>
      </c>
      <c r="F85" s="3" t="s">
        <v>628</v>
      </c>
      <c r="G85" s="99" t="s">
        <v>524</v>
      </c>
      <c r="H85" s="99" t="s">
        <v>524</v>
      </c>
      <c r="I85" s="99" t="s">
        <v>524</v>
      </c>
      <c r="J85" s="246">
        <v>0.76923076923076927</v>
      </c>
      <c r="K85" s="246">
        <v>0.6875</v>
      </c>
      <c r="L85" s="246">
        <v>0.39080459770114945</v>
      </c>
      <c r="M85" s="246">
        <v>0.69230769230769229</v>
      </c>
      <c r="N85" s="246">
        <v>0.90410958904109584</v>
      </c>
      <c r="O85" s="100">
        <v>0.92200000000000004</v>
      </c>
      <c r="P85" s="101"/>
      <c r="Q85" s="101"/>
      <c r="R85" s="101"/>
      <c r="S85" s="101"/>
      <c r="T85" s="101"/>
      <c r="U85" s="101"/>
      <c r="V85" s="101"/>
      <c r="W85" s="101"/>
      <c r="X85" s="101"/>
      <c r="Y85" s="101"/>
      <c r="Z85" s="101"/>
      <c r="AA85" s="101"/>
      <c r="AB85" s="101"/>
      <c r="AC85" s="101"/>
      <c r="AD85" s="101"/>
      <c r="AE85" s="101"/>
      <c r="AF85" s="101"/>
      <c r="AG85" s="99"/>
      <c r="AH85" s="99"/>
    </row>
    <row r="86" spans="3:34">
      <c r="C86" s="3" t="s">
        <v>86</v>
      </c>
      <c r="D86" s="3" t="s">
        <v>146</v>
      </c>
      <c r="E86" s="3" t="s">
        <v>147</v>
      </c>
      <c r="F86" s="3" t="s">
        <v>628</v>
      </c>
      <c r="G86" s="99" t="s">
        <v>524</v>
      </c>
      <c r="H86" s="99" t="s">
        <v>524</v>
      </c>
      <c r="I86" s="99" t="s">
        <v>524</v>
      </c>
      <c r="J86" s="246">
        <v>0.71028037383177567</v>
      </c>
      <c r="K86" s="246">
        <v>0.76923076923076927</v>
      </c>
      <c r="L86" s="246">
        <v>0.26973684210526316</v>
      </c>
      <c r="M86" s="246">
        <v>0.5848214285714286</v>
      </c>
      <c r="N86" s="246">
        <v>0.82198952879581155</v>
      </c>
      <c r="O86" s="100">
        <v>0.877</v>
      </c>
      <c r="P86" s="101"/>
      <c r="Q86" s="101"/>
      <c r="R86" s="101"/>
      <c r="S86" s="101"/>
      <c r="T86" s="101"/>
      <c r="U86" s="101"/>
      <c r="V86" s="101"/>
      <c r="W86" s="101"/>
      <c r="X86" s="101"/>
      <c r="Y86" s="101"/>
      <c r="Z86" s="101"/>
      <c r="AA86" s="101"/>
      <c r="AB86" s="101"/>
      <c r="AC86" s="101"/>
      <c r="AD86" s="101"/>
      <c r="AE86" s="101"/>
      <c r="AF86" s="101"/>
      <c r="AG86" s="99"/>
      <c r="AH86" s="99"/>
    </row>
    <row r="87" spans="3:34">
      <c r="C87" s="3" t="s">
        <v>86</v>
      </c>
      <c r="D87" s="3" t="s">
        <v>148</v>
      </c>
      <c r="E87" s="3" t="s">
        <v>149</v>
      </c>
      <c r="F87" s="3" t="s">
        <v>628</v>
      </c>
      <c r="G87" s="99" t="s">
        <v>524</v>
      </c>
      <c r="H87" s="99" t="s">
        <v>524</v>
      </c>
      <c r="I87" s="99" t="s">
        <v>524</v>
      </c>
      <c r="J87" s="246">
        <v>0.5</v>
      </c>
      <c r="K87" s="246">
        <v>0.59259259259259256</v>
      </c>
      <c r="L87" s="246">
        <v>0.10256410256410256</v>
      </c>
      <c r="M87" s="246">
        <v>0.38596491228070173</v>
      </c>
      <c r="N87" s="246">
        <v>0.63513513513513509</v>
      </c>
      <c r="O87" s="100">
        <v>0.81200000000000006</v>
      </c>
      <c r="P87" s="101"/>
      <c r="Q87" s="101"/>
      <c r="R87" s="101"/>
      <c r="S87" s="101"/>
      <c r="T87" s="101"/>
      <c r="U87" s="101"/>
      <c r="V87" s="101"/>
      <c r="W87" s="101"/>
      <c r="X87" s="101"/>
      <c r="Y87" s="101"/>
      <c r="Z87" s="101"/>
      <c r="AA87" s="101"/>
      <c r="AB87" s="101"/>
      <c r="AC87" s="101"/>
      <c r="AD87" s="101"/>
      <c r="AE87" s="101"/>
      <c r="AF87" s="101"/>
      <c r="AG87" s="99"/>
      <c r="AH87" s="99"/>
    </row>
    <row r="88" spans="3:34">
      <c r="C88" s="3" t="s">
        <v>86</v>
      </c>
      <c r="D88" s="3" t="s">
        <v>150</v>
      </c>
      <c r="E88" s="3" t="s">
        <v>151</v>
      </c>
      <c r="F88" s="3" t="s">
        <v>628</v>
      </c>
      <c r="G88" s="99" t="s">
        <v>524</v>
      </c>
      <c r="H88" s="99" t="s">
        <v>524</v>
      </c>
      <c r="I88" s="99" t="s">
        <v>524</v>
      </c>
      <c r="J88" s="246">
        <v>0.55454545454545456</v>
      </c>
      <c r="K88" s="246">
        <v>0.6228070175438597</v>
      </c>
      <c r="L88" s="246">
        <v>0.19444444444444445</v>
      </c>
      <c r="M88" s="246">
        <v>0.48958333333333331</v>
      </c>
      <c r="N88" s="246">
        <v>0.62745098039215685</v>
      </c>
      <c r="O88" s="100">
        <v>0.70299999999999996</v>
      </c>
      <c r="P88" s="101"/>
      <c r="Q88" s="101"/>
      <c r="R88" s="101"/>
      <c r="S88" s="101"/>
      <c r="T88" s="101"/>
      <c r="U88" s="101"/>
      <c r="V88" s="101"/>
      <c r="W88" s="101"/>
      <c r="X88" s="101"/>
      <c r="Y88" s="101"/>
      <c r="Z88" s="101"/>
      <c r="AA88" s="101"/>
      <c r="AB88" s="101"/>
      <c r="AC88" s="101"/>
      <c r="AD88" s="101"/>
      <c r="AE88" s="101"/>
      <c r="AF88" s="101"/>
      <c r="AG88" s="99"/>
      <c r="AH88" s="99"/>
    </row>
    <row r="89" spans="3:34">
      <c r="C89" s="3" t="s">
        <v>86</v>
      </c>
      <c r="D89" s="3" t="s">
        <v>152</v>
      </c>
      <c r="E89" s="3" t="s">
        <v>153</v>
      </c>
      <c r="F89" s="3" t="s">
        <v>628</v>
      </c>
      <c r="G89" s="99" t="s">
        <v>524</v>
      </c>
      <c r="H89" s="99" t="s">
        <v>524</v>
      </c>
      <c r="I89" s="99" t="s">
        <v>524</v>
      </c>
      <c r="J89" s="246">
        <v>0.35616438356164382</v>
      </c>
      <c r="K89" s="246">
        <v>0.45569620253164556</v>
      </c>
      <c r="L89" s="246">
        <v>4.4444444444444446E-2</v>
      </c>
      <c r="M89" s="246">
        <v>0.35714285714285715</v>
      </c>
      <c r="N89" s="246">
        <v>0.52112676056338025</v>
      </c>
      <c r="O89" s="100">
        <v>0.64599999999999991</v>
      </c>
      <c r="P89" s="101"/>
      <c r="Q89" s="101"/>
      <c r="R89" s="101"/>
      <c r="S89" s="101"/>
      <c r="T89" s="101"/>
      <c r="U89" s="101"/>
      <c r="V89" s="101"/>
      <c r="W89" s="101"/>
      <c r="X89" s="101"/>
      <c r="Y89" s="101"/>
      <c r="Z89" s="101"/>
      <c r="AA89" s="101"/>
      <c r="AB89" s="101"/>
      <c r="AC89" s="101"/>
      <c r="AD89" s="101"/>
      <c r="AE89" s="101"/>
      <c r="AF89" s="101"/>
      <c r="AG89" s="99"/>
      <c r="AH89" s="99"/>
    </row>
    <row r="90" spans="3:34">
      <c r="C90" s="3" t="s">
        <v>86</v>
      </c>
      <c r="D90" s="3" t="s">
        <v>154</v>
      </c>
      <c r="E90" s="3" t="s">
        <v>155</v>
      </c>
      <c r="F90" s="3" t="s">
        <v>628</v>
      </c>
      <c r="G90" s="99" t="s">
        <v>524</v>
      </c>
      <c r="H90" s="99" t="s">
        <v>524</v>
      </c>
      <c r="I90" s="99" t="s">
        <v>524</v>
      </c>
      <c r="J90" s="246">
        <v>0.71666666666666667</v>
      </c>
      <c r="K90" s="246">
        <v>0.67307692307692313</v>
      </c>
      <c r="L90" s="246">
        <v>0.29268292682926828</v>
      </c>
      <c r="M90" s="246">
        <v>0.63461538461538458</v>
      </c>
      <c r="N90" s="246">
        <v>0.79545454545454541</v>
      </c>
      <c r="O90" s="100">
        <v>0.91200000000000003</v>
      </c>
      <c r="P90" s="101"/>
      <c r="Q90" s="101"/>
      <c r="R90" s="101"/>
      <c r="S90" s="101"/>
      <c r="T90" s="101"/>
      <c r="U90" s="101"/>
      <c r="V90" s="101"/>
      <c r="W90" s="101"/>
      <c r="X90" s="101"/>
      <c r="Y90" s="101"/>
      <c r="Z90" s="101"/>
      <c r="AA90" s="101"/>
      <c r="AB90" s="101"/>
      <c r="AC90" s="101"/>
      <c r="AD90" s="101"/>
      <c r="AE90" s="101"/>
      <c r="AF90" s="101"/>
      <c r="AG90" s="99"/>
      <c r="AH90" s="99"/>
    </row>
    <row r="91" spans="3:34">
      <c r="C91" s="3" t="s">
        <v>86</v>
      </c>
      <c r="D91" s="3" t="s">
        <v>156</v>
      </c>
      <c r="E91" s="3" t="s">
        <v>157</v>
      </c>
      <c r="F91" s="3" t="s">
        <v>628</v>
      </c>
      <c r="G91" s="99" t="s">
        <v>524</v>
      </c>
      <c r="H91" s="99" t="s">
        <v>524</v>
      </c>
      <c r="I91" s="99" t="s">
        <v>524</v>
      </c>
      <c r="J91" s="246">
        <v>3.125E-2</v>
      </c>
      <c r="K91" s="246">
        <v>0.15384615384615385</v>
      </c>
      <c r="L91" s="246">
        <v>0.51807228915662651</v>
      </c>
      <c r="M91" s="246">
        <v>0.64814814814814814</v>
      </c>
      <c r="N91" s="246">
        <v>0.74545454545454548</v>
      </c>
      <c r="O91" s="100">
        <v>0.877</v>
      </c>
      <c r="P91" s="101"/>
      <c r="Q91" s="101"/>
      <c r="R91" s="101"/>
      <c r="S91" s="101"/>
      <c r="T91" s="101"/>
      <c r="U91" s="101"/>
      <c r="V91" s="101"/>
      <c r="W91" s="101"/>
      <c r="X91" s="101"/>
      <c r="Y91" s="101"/>
      <c r="Z91" s="101"/>
      <c r="AA91" s="101"/>
      <c r="AB91" s="101"/>
      <c r="AC91" s="101"/>
      <c r="AD91" s="101"/>
      <c r="AE91" s="101"/>
      <c r="AF91" s="101"/>
      <c r="AG91" s="99"/>
      <c r="AH91" s="99"/>
    </row>
    <row r="92" spans="3:34">
      <c r="C92" s="3" t="s">
        <v>86</v>
      </c>
      <c r="D92" s="3" t="s">
        <v>158</v>
      </c>
      <c r="E92" s="3" t="s">
        <v>159</v>
      </c>
      <c r="F92" s="3" t="s">
        <v>628</v>
      </c>
      <c r="G92" s="99" t="s">
        <v>524</v>
      </c>
      <c r="H92" s="99" t="s">
        <v>524</v>
      </c>
      <c r="I92" s="99" t="s">
        <v>524</v>
      </c>
      <c r="J92" s="246">
        <v>0.33673469387755101</v>
      </c>
      <c r="K92" s="246">
        <v>0.36781609195402298</v>
      </c>
      <c r="L92" s="246">
        <v>0.53773584905660377</v>
      </c>
      <c r="M92" s="246">
        <v>0.70642201834862384</v>
      </c>
      <c r="N92" s="246">
        <v>0.8035714285714286</v>
      </c>
      <c r="O92" s="100">
        <v>0.92200000000000004</v>
      </c>
      <c r="P92" s="101"/>
      <c r="Q92" s="101"/>
      <c r="R92" s="101"/>
      <c r="S92" s="101"/>
      <c r="T92" s="101"/>
      <c r="U92" s="101"/>
      <c r="V92" s="101"/>
      <c r="W92" s="101"/>
      <c r="X92" s="101"/>
      <c r="Y92" s="101"/>
      <c r="Z92" s="101"/>
      <c r="AA92" s="101"/>
      <c r="AB92" s="101"/>
      <c r="AC92" s="101"/>
      <c r="AD92" s="101"/>
      <c r="AE92" s="101"/>
      <c r="AF92" s="101"/>
      <c r="AG92" s="99"/>
      <c r="AH92" s="99"/>
    </row>
    <row r="93" spans="3:34">
      <c r="C93" s="3" t="s">
        <v>86</v>
      </c>
      <c r="D93" s="3" t="s">
        <v>160</v>
      </c>
      <c r="E93" s="3" t="s">
        <v>161</v>
      </c>
      <c r="F93" s="3" t="s">
        <v>628</v>
      </c>
      <c r="G93" s="99" t="s">
        <v>524</v>
      </c>
      <c r="H93" s="99" t="s">
        <v>524</v>
      </c>
      <c r="I93" s="99" t="s">
        <v>524</v>
      </c>
      <c r="J93" s="246">
        <v>0.96573208722741433</v>
      </c>
      <c r="K93" s="246">
        <v>8.7999999999999995E-2</v>
      </c>
      <c r="L93" s="246">
        <v>0.3652694610778443</v>
      </c>
      <c r="M93" s="246">
        <v>0.5977011494252874</v>
      </c>
      <c r="N93" s="246">
        <v>0.66666666666666663</v>
      </c>
      <c r="O93" s="100">
        <v>0.8</v>
      </c>
      <c r="P93" s="101"/>
      <c r="Q93" s="101"/>
      <c r="R93" s="101"/>
      <c r="S93" s="101"/>
      <c r="T93" s="101"/>
      <c r="U93" s="101"/>
      <c r="V93" s="101"/>
      <c r="W93" s="101"/>
      <c r="X93" s="101"/>
      <c r="Y93" s="101"/>
      <c r="Z93" s="101"/>
      <c r="AA93" s="101"/>
      <c r="AB93" s="101"/>
      <c r="AC93" s="101"/>
      <c r="AD93" s="101"/>
      <c r="AE93" s="101"/>
      <c r="AF93" s="101"/>
      <c r="AG93" s="99"/>
      <c r="AH93" s="99"/>
    </row>
    <row r="94" spans="3:34">
      <c r="C94" s="3" t="s">
        <v>86</v>
      </c>
      <c r="D94" s="3" t="s">
        <v>162</v>
      </c>
      <c r="E94" s="3" t="s">
        <v>163</v>
      </c>
      <c r="F94" s="3" t="s">
        <v>628</v>
      </c>
      <c r="G94" s="99" t="s">
        <v>524</v>
      </c>
      <c r="H94" s="99" t="s">
        <v>524</v>
      </c>
      <c r="I94" s="99" t="s">
        <v>524</v>
      </c>
      <c r="J94" s="246">
        <v>0.96747967479674801</v>
      </c>
      <c r="K94" s="246">
        <v>4.6511627906976744E-2</v>
      </c>
      <c r="L94" s="246">
        <v>0.33333333333333331</v>
      </c>
      <c r="M94" s="246">
        <v>0.79268292682926833</v>
      </c>
      <c r="N94" s="246">
        <v>0.90243902439024393</v>
      </c>
      <c r="O94" s="100">
        <v>0.88800000000000001</v>
      </c>
      <c r="P94" s="101"/>
      <c r="Q94" s="101"/>
      <c r="R94" s="101"/>
      <c r="S94" s="101"/>
      <c r="T94" s="101"/>
      <c r="U94" s="101"/>
      <c r="V94" s="101"/>
      <c r="W94" s="101"/>
      <c r="X94" s="101"/>
      <c r="Y94" s="101"/>
      <c r="Z94" s="101"/>
      <c r="AA94" s="101"/>
      <c r="AB94" s="101"/>
      <c r="AC94" s="101"/>
      <c r="AD94" s="101"/>
      <c r="AE94" s="101"/>
      <c r="AF94" s="101"/>
      <c r="AG94" s="99"/>
      <c r="AH94" s="99"/>
    </row>
    <row r="95" spans="3:34">
      <c r="C95" s="3" t="s">
        <v>86</v>
      </c>
      <c r="D95" s="3" t="s">
        <v>164</v>
      </c>
      <c r="E95" s="3" t="s">
        <v>165</v>
      </c>
      <c r="F95" s="3" t="s">
        <v>628</v>
      </c>
      <c r="G95" s="99" t="s">
        <v>524</v>
      </c>
      <c r="H95" s="99" t="s">
        <v>524</v>
      </c>
      <c r="I95" s="99" t="s">
        <v>524</v>
      </c>
      <c r="J95" s="246">
        <v>0.97530864197530864</v>
      </c>
      <c r="K95" s="246">
        <v>3.2258064516129031E-2</v>
      </c>
      <c r="L95" s="246">
        <v>0.375</v>
      </c>
      <c r="M95" s="246">
        <v>0.78333333333333333</v>
      </c>
      <c r="N95" s="246">
        <v>0.8666666666666667</v>
      </c>
      <c r="O95" s="100">
        <v>0.88</v>
      </c>
      <c r="P95" s="101"/>
      <c r="Q95" s="101"/>
      <c r="R95" s="101"/>
      <c r="S95" s="101"/>
      <c r="T95" s="101"/>
      <c r="U95" s="101"/>
      <c r="V95" s="101"/>
      <c r="W95" s="101"/>
      <c r="X95" s="101"/>
      <c r="Y95" s="101"/>
      <c r="Z95" s="101"/>
      <c r="AA95" s="101"/>
      <c r="AB95" s="101"/>
      <c r="AC95" s="101"/>
      <c r="AD95" s="101"/>
      <c r="AE95" s="101"/>
      <c r="AF95" s="101"/>
      <c r="AG95" s="99"/>
      <c r="AH95" s="99"/>
    </row>
    <row r="96" spans="3:34">
      <c r="C96" s="3" t="s">
        <v>86</v>
      </c>
      <c r="D96" s="3" t="s">
        <v>166</v>
      </c>
      <c r="E96" s="3" t="s">
        <v>167</v>
      </c>
      <c r="F96" s="3" t="s">
        <v>628</v>
      </c>
      <c r="G96" s="99" t="s">
        <v>524</v>
      </c>
      <c r="H96" s="99" t="s">
        <v>524</v>
      </c>
      <c r="I96" s="99" t="s">
        <v>524</v>
      </c>
      <c r="J96" s="246">
        <v>0.25352112676056338</v>
      </c>
      <c r="K96" s="246">
        <v>0.38636363636363635</v>
      </c>
      <c r="L96" s="246">
        <v>0.40740740740740738</v>
      </c>
      <c r="M96" s="246">
        <v>0.31111111111111112</v>
      </c>
      <c r="N96" s="246">
        <v>0.17391304347826086</v>
      </c>
      <c r="O96" s="100">
        <v>0.45899999999999996</v>
      </c>
      <c r="P96" s="101"/>
      <c r="Q96" s="101"/>
      <c r="R96" s="101"/>
      <c r="S96" s="101"/>
      <c r="T96" s="101"/>
      <c r="U96" s="101"/>
      <c r="V96" s="101"/>
      <c r="W96" s="101"/>
      <c r="X96" s="101"/>
      <c r="Y96" s="101"/>
      <c r="Z96" s="101"/>
      <c r="AA96" s="101"/>
      <c r="AB96" s="101"/>
      <c r="AC96" s="101"/>
      <c r="AD96" s="101"/>
      <c r="AE96" s="101"/>
      <c r="AF96" s="101"/>
      <c r="AG96" s="99"/>
      <c r="AH96" s="99"/>
    </row>
    <row r="97" spans="3:34">
      <c r="C97" s="3" t="s">
        <v>86</v>
      </c>
      <c r="D97" s="3" t="s">
        <v>168</v>
      </c>
      <c r="E97" s="3" t="s">
        <v>169</v>
      </c>
      <c r="F97" s="3" t="s">
        <v>628</v>
      </c>
      <c r="G97" s="99" t="s">
        <v>524</v>
      </c>
      <c r="H97" s="99" t="s">
        <v>524</v>
      </c>
      <c r="I97" s="99" t="s">
        <v>524</v>
      </c>
      <c r="J97" s="246">
        <v>0.96666666666666667</v>
      </c>
      <c r="K97" s="246">
        <v>0.80602006688963213</v>
      </c>
      <c r="L97" s="246">
        <v>0.59642857142857142</v>
      </c>
      <c r="M97" s="246">
        <v>0.62043795620437958</v>
      </c>
      <c r="N97" s="246">
        <v>0.6071428571428571</v>
      </c>
      <c r="O97" s="100">
        <v>0.621</v>
      </c>
      <c r="P97" s="101"/>
      <c r="Q97" s="101"/>
      <c r="R97" s="101"/>
      <c r="S97" s="101"/>
      <c r="T97" s="101"/>
      <c r="U97" s="101"/>
      <c r="V97" s="101"/>
      <c r="W97" s="101"/>
      <c r="X97" s="101"/>
      <c r="Y97" s="101"/>
      <c r="Z97" s="101"/>
      <c r="AA97" s="101"/>
      <c r="AB97" s="101"/>
      <c r="AC97" s="101"/>
      <c r="AD97" s="101"/>
      <c r="AE97" s="101"/>
      <c r="AF97" s="101"/>
      <c r="AG97" s="99"/>
      <c r="AH97" s="99"/>
    </row>
    <row r="98" spans="3:34">
      <c r="C98" s="3" t="s">
        <v>86</v>
      </c>
      <c r="D98" s="3" t="s">
        <v>170</v>
      </c>
      <c r="E98" s="3" t="s">
        <v>171</v>
      </c>
      <c r="F98" s="3" t="s">
        <v>628</v>
      </c>
      <c r="G98" s="99" t="s">
        <v>524</v>
      </c>
      <c r="H98" s="99" t="s">
        <v>524</v>
      </c>
      <c r="I98" s="99" t="s">
        <v>524</v>
      </c>
      <c r="J98" s="246">
        <v>0.91447368421052633</v>
      </c>
      <c r="K98" s="246">
        <v>0.91279069767441856</v>
      </c>
      <c r="L98" s="246">
        <v>0.92972972972972978</v>
      </c>
      <c r="M98" s="246">
        <v>0.93083573487031701</v>
      </c>
      <c r="N98" s="246">
        <v>0.92352941176470593</v>
      </c>
      <c r="O98" s="100">
        <v>0.96900000000000008</v>
      </c>
      <c r="P98" s="101"/>
      <c r="Q98" s="101"/>
      <c r="R98" s="101"/>
      <c r="S98" s="101"/>
      <c r="T98" s="101"/>
      <c r="U98" s="101"/>
      <c r="V98" s="101"/>
      <c r="W98" s="101"/>
      <c r="X98" s="101"/>
      <c r="Y98" s="101"/>
      <c r="Z98" s="101"/>
      <c r="AA98" s="101"/>
      <c r="AB98" s="101"/>
      <c r="AC98" s="101"/>
      <c r="AD98" s="101"/>
      <c r="AE98" s="101"/>
      <c r="AF98" s="101"/>
      <c r="AG98" s="99"/>
      <c r="AH98" s="99"/>
    </row>
    <row r="99" spans="3:34">
      <c r="C99" s="3" t="s">
        <v>86</v>
      </c>
      <c r="D99" s="3" t="s">
        <v>172</v>
      </c>
      <c r="E99" s="3" t="s">
        <v>173</v>
      </c>
      <c r="F99" s="3" t="s">
        <v>628</v>
      </c>
      <c r="G99" s="99" t="s">
        <v>524</v>
      </c>
      <c r="H99" s="99" t="s">
        <v>524</v>
      </c>
      <c r="I99" s="99" t="s">
        <v>524</v>
      </c>
      <c r="J99" s="246">
        <v>0.84873949579831931</v>
      </c>
      <c r="K99" s="246">
        <v>0.89147286821705429</v>
      </c>
      <c r="L99" s="246">
        <v>0.90131578947368418</v>
      </c>
      <c r="M99" s="246">
        <v>0.92441860465116277</v>
      </c>
      <c r="N99" s="246">
        <v>0.9441624365482234</v>
      </c>
      <c r="O99" s="100">
        <v>0.96200000000000008</v>
      </c>
      <c r="P99" s="101"/>
      <c r="Q99" s="101"/>
      <c r="R99" s="101"/>
      <c r="S99" s="101"/>
      <c r="T99" s="101"/>
      <c r="U99" s="101"/>
      <c r="V99" s="101"/>
      <c r="W99" s="101"/>
      <c r="X99" s="101"/>
      <c r="Y99" s="101"/>
      <c r="Z99" s="101"/>
      <c r="AA99" s="101"/>
      <c r="AB99" s="101"/>
      <c r="AC99" s="101"/>
      <c r="AD99" s="101"/>
      <c r="AE99" s="101"/>
      <c r="AF99" s="101"/>
      <c r="AG99" s="99"/>
      <c r="AH99" s="99"/>
    </row>
    <row r="100" spans="3:34">
      <c r="C100" s="3" t="s">
        <v>86</v>
      </c>
      <c r="D100" s="3" t="s">
        <v>174</v>
      </c>
      <c r="E100" s="3" t="s">
        <v>175</v>
      </c>
      <c r="F100" s="3" t="s">
        <v>628</v>
      </c>
      <c r="G100" s="99" t="s">
        <v>524</v>
      </c>
      <c r="H100" s="99" t="s">
        <v>524</v>
      </c>
      <c r="I100" s="99" t="s">
        <v>524</v>
      </c>
      <c r="J100" s="246">
        <v>0.95609756097560972</v>
      </c>
      <c r="K100" s="246">
        <v>0.96728971962616828</v>
      </c>
      <c r="L100" s="246">
        <v>0.9375</v>
      </c>
      <c r="M100" s="246">
        <v>0.92682926829268297</v>
      </c>
      <c r="N100" s="246">
        <v>0.89830508474576276</v>
      </c>
      <c r="O100" s="100">
        <v>0.91400000000000003</v>
      </c>
      <c r="P100" s="101"/>
      <c r="Q100" s="101"/>
      <c r="R100" s="101"/>
      <c r="S100" s="101"/>
      <c r="T100" s="101"/>
      <c r="U100" s="101"/>
      <c r="V100" s="101"/>
      <c r="W100" s="101"/>
      <c r="X100" s="101"/>
      <c r="Y100" s="101"/>
      <c r="Z100" s="101"/>
      <c r="AA100" s="101"/>
      <c r="AB100" s="101"/>
      <c r="AC100" s="101"/>
      <c r="AD100" s="101"/>
      <c r="AE100" s="101"/>
      <c r="AF100" s="101"/>
      <c r="AG100" s="99"/>
      <c r="AH100" s="99"/>
    </row>
    <row r="101" spans="3:34">
      <c r="C101" s="3" t="s">
        <v>86</v>
      </c>
      <c r="D101" s="3" t="s">
        <v>176</v>
      </c>
      <c r="E101" s="3" t="s">
        <v>177</v>
      </c>
      <c r="F101" s="3" t="s">
        <v>628</v>
      </c>
      <c r="G101" s="99" t="s">
        <v>524</v>
      </c>
      <c r="H101" s="99" t="s">
        <v>524</v>
      </c>
      <c r="I101" s="99" t="s">
        <v>524</v>
      </c>
      <c r="J101" s="246">
        <v>0.97142857142857142</v>
      </c>
      <c r="K101" s="246">
        <v>0.98611111111111116</v>
      </c>
      <c r="L101" s="246">
        <v>0.97499999999999998</v>
      </c>
      <c r="M101" s="246">
        <v>0.984375</v>
      </c>
      <c r="N101" s="246">
        <v>0.98181818181818181</v>
      </c>
      <c r="O101" s="100">
        <v>0.96200000000000008</v>
      </c>
      <c r="P101" s="101"/>
      <c r="Q101" s="101"/>
      <c r="R101" s="101"/>
      <c r="S101" s="101"/>
      <c r="T101" s="101"/>
      <c r="U101" s="101"/>
      <c r="V101" s="101"/>
      <c r="W101" s="101"/>
      <c r="X101" s="101"/>
      <c r="Y101" s="101"/>
      <c r="Z101" s="101"/>
      <c r="AA101" s="101"/>
      <c r="AB101" s="101"/>
      <c r="AC101" s="101"/>
      <c r="AD101" s="101"/>
      <c r="AE101" s="101"/>
      <c r="AF101" s="101"/>
      <c r="AG101" s="99"/>
      <c r="AH101" s="99"/>
    </row>
    <row r="102" spans="3:34">
      <c r="C102" s="3" t="s">
        <v>86</v>
      </c>
      <c r="D102" s="3" t="s">
        <v>178</v>
      </c>
      <c r="E102" s="3" t="s">
        <v>179</v>
      </c>
      <c r="F102" s="3" t="s">
        <v>628</v>
      </c>
      <c r="G102" s="99" t="s">
        <v>524</v>
      </c>
      <c r="H102" s="99" t="s">
        <v>524</v>
      </c>
      <c r="I102" s="99" t="s">
        <v>524</v>
      </c>
      <c r="J102" s="246">
        <v>0.94535519125683065</v>
      </c>
      <c r="K102" s="246">
        <v>0.96590909090909094</v>
      </c>
      <c r="L102" s="246">
        <v>0.98757763975155277</v>
      </c>
      <c r="M102" s="246">
        <v>1</v>
      </c>
      <c r="N102" s="246">
        <v>0.97887323943661975</v>
      </c>
      <c r="O102" s="100">
        <v>0.97499999999999998</v>
      </c>
      <c r="P102" s="101"/>
      <c r="Q102" s="101"/>
      <c r="R102" s="101"/>
      <c r="S102" s="101"/>
      <c r="T102" s="101"/>
      <c r="U102" s="101"/>
      <c r="V102" s="101"/>
      <c r="W102" s="101"/>
      <c r="X102" s="101"/>
      <c r="Y102" s="101"/>
      <c r="Z102" s="101"/>
      <c r="AA102" s="101"/>
      <c r="AB102" s="101"/>
      <c r="AC102" s="101"/>
      <c r="AD102" s="101"/>
      <c r="AE102" s="101"/>
      <c r="AF102" s="101"/>
      <c r="AG102" s="99"/>
      <c r="AH102" s="99"/>
    </row>
    <row r="103" spans="3:34">
      <c r="C103" s="3" t="s">
        <v>86</v>
      </c>
      <c r="D103" s="3" t="s">
        <v>180</v>
      </c>
      <c r="E103" s="3" t="s">
        <v>181</v>
      </c>
      <c r="F103" s="3" t="s">
        <v>628</v>
      </c>
      <c r="G103" s="99" t="s">
        <v>524</v>
      </c>
      <c r="H103" s="99" t="s">
        <v>524</v>
      </c>
      <c r="I103" s="99" t="s">
        <v>524</v>
      </c>
      <c r="J103" s="246">
        <v>0.3888888888888889</v>
      </c>
      <c r="K103" s="246">
        <v>0.42063492063492064</v>
      </c>
      <c r="L103" s="246">
        <v>0.55555555555555558</v>
      </c>
      <c r="M103" s="246">
        <v>0.56834532374100721</v>
      </c>
      <c r="N103" s="246">
        <v>0.6387096774193548</v>
      </c>
      <c r="O103" s="100">
        <v>0.61399999999999999</v>
      </c>
      <c r="P103" s="101"/>
      <c r="Q103" s="101"/>
      <c r="R103" s="101"/>
      <c r="S103" s="101"/>
      <c r="T103" s="101"/>
      <c r="U103" s="101"/>
      <c r="V103" s="101"/>
      <c r="W103" s="101"/>
      <c r="X103" s="101"/>
      <c r="Y103" s="101"/>
      <c r="Z103" s="101"/>
      <c r="AA103" s="101"/>
      <c r="AB103" s="101"/>
      <c r="AC103" s="101"/>
      <c r="AD103" s="101"/>
      <c r="AE103" s="101"/>
      <c r="AF103" s="101"/>
      <c r="AG103" s="99"/>
      <c r="AH103" s="99"/>
    </row>
    <row r="104" spans="3:34">
      <c r="C104" s="3" t="s">
        <v>86</v>
      </c>
      <c r="D104" s="3" t="s">
        <v>182</v>
      </c>
      <c r="E104" s="3" t="s">
        <v>183</v>
      </c>
      <c r="F104" s="3" t="s">
        <v>628</v>
      </c>
      <c r="G104" s="99" t="s">
        <v>524</v>
      </c>
      <c r="H104" s="99" t="s">
        <v>524</v>
      </c>
      <c r="I104" s="99" t="s">
        <v>524</v>
      </c>
      <c r="J104" s="246">
        <v>0.65</v>
      </c>
      <c r="K104" s="246">
        <v>0.58333333333333337</v>
      </c>
      <c r="L104" s="246">
        <v>0.63157894736842102</v>
      </c>
      <c r="M104" s="246">
        <v>0.73684210526315785</v>
      </c>
      <c r="N104" s="246">
        <v>0.89189189189189189</v>
      </c>
      <c r="O104" s="100">
        <v>0.95599999999999996</v>
      </c>
      <c r="P104" s="101"/>
      <c r="Q104" s="101"/>
      <c r="R104" s="101"/>
      <c r="S104" s="101"/>
      <c r="T104" s="101"/>
      <c r="U104" s="101"/>
      <c r="V104" s="101"/>
      <c r="W104" s="101"/>
      <c r="X104" s="101"/>
      <c r="Y104" s="101"/>
      <c r="Z104" s="101"/>
      <c r="AA104" s="101"/>
      <c r="AB104" s="101"/>
      <c r="AC104" s="101"/>
      <c r="AD104" s="101"/>
      <c r="AE104" s="101"/>
      <c r="AF104" s="101"/>
      <c r="AG104" s="99"/>
      <c r="AH104" s="99"/>
    </row>
    <row r="105" spans="3:34">
      <c r="C105" s="3" t="s">
        <v>86</v>
      </c>
      <c r="D105" s="3" t="s">
        <v>184</v>
      </c>
      <c r="E105" s="3" t="s">
        <v>185</v>
      </c>
      <c r="F105" s="3" t="s">
        <v>628</v>
      </c>
      <c r="G105" s="99" t="s">
        <v>524</v>
      </c>
      <c r="H105" s="99" t="s">
        <v>524</v>
      </c>
      <c r="I105" s="99" t="s">
        <v>524</v>
      </c>
      <c r="J105" s="246">
        <v>0.60465116279069764</v>
      </c>
      <c r="K105" s="246">
        <v>0.61764705882352944</v>
      </c>
      <c r="L105" s="246">
        <v>0.61904761904761907</v>
      </c>
      <c r="M105" s="246">
        <v>0.8571428571428571</v>
      </c>
      <c r="N105" s="246">
        <v>0.95774647887323938</v>
      </c>
      <c r="O105" s="100">
        <v>0.9840000000000001</v>
      </c>
      <c r="P105" s="101"/>
      <c r="Q105" s="101"/>
      <c r="R105" s="101"/>
      <c r="S105" s="101"/>
      <c r="T105" s="101"/>
      <c r="U105" s="101"/>
      <c r="V105" s="101"/>
      <c r="W105" s="101"/>
      <c r="X105" s="101"/>
      <c r="Y105" s="101"/>
      <c r="Z105" s="101"/>
      <c r="AA105" s="101"/>
      <c r="AB105" s="101"/>
      <c r="AC105" s="101"/>
      <c r="AD105" s="101"/>
      <c r="AE105" s="101"/>
      <c r="AF105" s="101"/>
      <c r="AG105" s="99"/>
      <c r="AH105" s="99"/>
    </row>
    <row r="106" spans="3:34">
      <c r="C106" s="3" t="s">
        <v>86</v>
      </c>
      <c r="D106" s="3" t="s">
        <v>186</v>
      </c>
      <c r="E106" s="3" t="s">
        <v>187</v>
      </c>
      <c r="F106" s="3" t="s">
        <v>628</v>
      </c>
      <c r="G106" s="99" t="s">
        <v>524</v>
      </c>
      <c r="H106" s="99" t="s">
        <v>524</v>
      </c>
      <c r="I106" s="99" t="s">
        <v>524</v>
      </c>
      <c r="J106" s="246">
        <v>0.87437185929648242</v>
      </c>
      <c r="K106" s="246">
        <v>0.96551724137931039</v>
      </c>
      <c r="L106" s="246">
        <v>0.97879858657243812</v>
      </c>
      <c r="M106" s="246">
        <v>0.94957983193277307</v>
      </c>
      <c r="N106" s="246">
        <v>0.55111111111111111</v>
      </c>
      <c r="O106" s="100">
        <v>0.74299999999999999</v>
      </c>
      <c r="P106" s="101"/>
      <c r="Q106" s="101"/>
      <c r="R106" s="101"/>
      <c r="S106" s="101"/>
      <c r="T106" s="101"/>
      <c r="U106" s="101"/>
      <c r="V106" s="101"/>
      <c r="W106" s="101"/>
      <c r="X106" s="101"/>
      <c r="Y106" s="101"/>
      <c r="Z106" s="101"/>
      <c r="AA106" s="101"/>
      <c r="AB106" s="101"/>
      <c r="AC106" s="101"/>
      <c r="AD106" s="101"/>
      <c r="AE106" s="101"/>
      <c r="AF106" s="101"/>
      <c r="AG106" s="99"/>
      <c r="AH106" s="99"/>
    </row>
    <row r="107" spans="3:34">
      <c r="C107" s="3" t="s">
        <v>86</v>
      </c>
      <c r="D107" s="3" t="s">
        <v>188</v>
      </c>
      <c r="E107" s="3" t="s">
        <v>189</v>
      </c>
      <c r="F107" s="3" t="s">
        <v>628</v>
      </c>
      <c r="G107" s="99" t="s">
        <v>524</v>
      </c>
      <c r="H107" s="99" t="s">
        <v>524</v>
      </c>
      <c r="I107" s="99" t="s">
        <v>524</v>
      </c>
      <c r="J107" s="246">
        <v>0.80882352941176472</v>
      </c>
      <c r="K107" s="246">
        <v>0.84810126582278478</v>
      </c>
      <c r="L107" s="246">
        <v>0.94871794871794868</v>
      </c>
      <c r="M107" s="246">
        <v>0.97402597402597402</v>
      </c>
      <c r="N107" s="246">
        <v>0.96590909090909094</v>
      </c>
      <c r="O107" s="100">
        <v>0.99299999999999999</v>
      </c>
      <c r="P107" s="101"/>
      <c r="Q107" s="101"/>
      <c r="R107" s="101"/>
      <c r="S107" s="101"/>
      <c r="T107" s="101"/>
      <c r="U107" s="101"/>
      <c r="V107" s="101"/>
      <c r="W107" s="101"/>
      <c r="X107" s="101"/>
      <c r="Y107" s="101"/>
      <c r="Z107" s="101"/>
      <c r="AA107" s="101"/>
      <c r="AB107" s="101"/>
      <c r="AC107" s="101"/>
      <c r="AD107" s="101"/>
      <c r="AE107" s="101"/>
      <c r="AF107" s="101"/>
      <c r="AG107" s="99"/>
      <c r="AH107" s="99"/>
    </row>
    <row r="108" spans="3:34">
      <c r="C108" s="3" t="s">
        <v>86</v>
      </c>
      <c r="D108" s="3" t="s">
        <v>190</v>
      </c>
      <c r="E108" s="3" t="s">
        <v>191</v>
      </c>
      <c r="F108" s="3" t="s">
        <v>628</v>
      </c>
      <c r="G108" s="99" t="s">
        <v>524</v>
      </c>
      <c r="H108" s="99" t="s">
        <v>524</v>
      </c>
      <c r="I108" s="99" t="s">
        <v>524</v>
      </c>
      <c r="J108" s="246">
        <v>0.68831168831168832</v>
      </c>
      <c r="K108" s="246">
        <v>0.68627450980392157</v>
      </c>
      <c r="L108" s="246">
        <v>0.6966292134831461</v>
      </c>
      <c r="M108" s="246">
        <v>0.73863636363636365</v>
      </c>
      <c r="N108" s="246">
        <v>0.30769230769230771</v>
      </c>
      <c r="O108" s="100">
        <v>0.56100000000000005</v>
      </c>
      <c r="P108" s="101"/>
      <c r="Q108" s="101"/>
      <c r="R108" s="101"/>
      <c r="S108" s="101"/>
      <c r="T108" s="101"/>
      <c r="U108" s="101"/>
      <c r="V108" s="101"/>
      <c r="W108" s="101"/>
      <c r="X108" s="101"/>
      <c r="Y108" s="101"/>
      <c r="Z108" s="101"/>
      <c r="AA108" s="101"/>
      <c r="AB108" s="101"/>
      <c r="AC108" s="101"/>
      <c r="AD108" s="101"/>
      <c r="AE108" s="101"/>
      <c r="AF108" s="101"/>
      <c r="AG108" s="99"/>
      <c r="AH108" s="99"/>
    </row>
    <row r="109" spans="3:34">
      <c r="C109" s="3" t="s">
        <v>86</v>
      </c>
      <c r="D109" s="3" t="s">
        <v>192</v>
      </c>
      <c r="E109" s="3" t="s">
        <v>193</v>
      </c>
      <c r="F109" s="3" t="s">
        <v>628</v>
      </c>
      <c r="G109" s="99" t="s">
        <v>524</v>
      </c>
      <c r="H109" s="99" t="s">
        <v>524</v>
      </c>
      <c r="I109" s="99" t="s">
        <v>524</v>
      </c>
      <c r="J109" s="246">
        <v>0.30769230769230771</v>
      </c>
      <c r="K109" s="246">
        <v>0.47499999999999998</v>
      </c>
      <c r="L109" s="246">
        <v>0.48571428571428571</v>
      </c>
      <c r="M109" s="246">
        <v>0.65306122448979587</v>
      </c>
      <c r="N109" s="246">
        <v>0.75471698113207553</v>
      </c>
      <c r="O109" s="100">
        <v>0.86</v>
      </c>
      <c r="P109" s="101"/>
      <c r="Q109" s="101"/>
      <c r="R109" s="101"/>
      <c r="S109" s="101"/>
      <c r="T109" s="101"/>
      <c r="U109" s="101"/>
      <c r="V109" s="101"/>
      <c r="W109" s="101"/>
      <c r="X109" s="101"/>
      <c r="Y109" s="101"/>
      <c r="Z109" s="101"/>
      <c r="AA109" s="101"/>
      <c r="AB109" s="101"/>
      <c r="AC109" s="101"/>
      <c r="AD109" s="101"/>
      <c r="AE109" s="101"/>
      <c r="AF109" s="101"/>
      <c r="AG109" s="99"/>
      <c r="AH109" s="99"/>
    </row>
    <row r="110" spans="3:34">
      <c r="C110" s="3" t="s">
        <v>86</v>
      </c>
      <c r="D110" s="3" t="s">
        <v>194</v>
      </c>
      <c r="E110" s="3" t="s">
        <v>195</v>
      </c>
      <c r="F110" s="3" t="s">
        <v>628</v>
      </c>
      <c r="G110" s="99" t="s">
        <v>524</v>
      </c>
      <c r="H110" s="99" t="s">
        <v>524</v>
      </c>
      <c r="I110" s="99" t="s">
        <v>524</v>
      </c>
      <c r="J110" s="246">
        <v>0.23214285714285715</v>
      </c>
      <c r="K110" s="246">
        <v>0.42696629213483145</v>
      </c>
      <c r="L110" s="246">
        <v>0.53508771929824561</v>
      </c>
      <c r="M110" s="246">
        <v>0.75308641975308643</v>
      </c>
      <c r="N110" s="246">
        <v>0.61818181818181817</v>
      </c>
      <c r="O110" s="100">
        <v>0.47299999999999998</v>
      </c>
      <c r="P110" s="101"/>
      <c r="Q110" s="101"/>
      <c r="R110" s="101"/>
      <c r="S110" s="101"/>
      <c r="T110" s="101"/>
      <c r="U110" s="101"/>
      <c r="V110" s="101"/>
      <c r="W110" s="101"/>
      <c r="X110" s="101"/>
      <c r="Y110" s="101"/>
      <c r="Z110" s="101"/>
      <c r="AA110" s="101"/>
      <c r="AB110" s="101"/>
      <c r="AC110" s="101"/>
      <c r="AD110" s="101"/>
      <c r="AE110" s="101"/>
      <c r="AF110" s="101"/>
      <c r="AG110" s="99"/>
      <c r="AH110" s="99"/>
    </row>
    <row r="111" spans="3:34">
      <c r="C111" s="3" t="s">
        <v>86</v>
      </c>
      <c r="D111" s="3" t="s">
        <v>196</v>
      </c>
      <c r="E111" s="3" t="s">
        <v>197</v>
      </c>
      <c r="F111" s="3" t="s">
        <v>628</v>
      </c>
      <c r="G111" s="99" t="s">
        <v>524</v>
      </c>
      <c r="H111" s="99" t="s">
        <v>524</v>
      </c>
      <c r="I111" s="99" t="s">
        <v>524</v>
      </c>
      <c r="J111" s="246">
        <v>0.76249999999999996</v>
      </c>
      <c r="K111" s="246">
        <v>0.67105263157894735</v>
      </c>
      <c r="L111" s="246">
        <v>0.5376344086021505</v>
      </c>
      <c r="M111" s="246">
        <v>0.5</v>
      </c>
      <c r="N111" s="246">
        <v>0.58139534883720934</v>
      </c>
      <c r="O111" s="100">
        <v>0.6409999999999999</v>
      </c>
      <c r="P111" s="101"/>
      <c r="Q111" s="101"/>
      <c r="R111" s="101"/>
      <c r="S111" s="101"/>
      <c r="T111" s="101"/>
      <c r="U111" s="101"/>
      <c r="V111" s="101"/>
      <c r="W111" s="101"/>
      <c r="X111" s="101"/>
      <c r="Y111" s="101"/>
      <c r="Z111" s="101"/>
      <c r="AA111" s="101"/>
      <c r="AB111" s="101"/>
      <c r="AC111" s="101"/>
      <c r="AD111" s="101"/>
      <c r="AE111" s="101"/>
      <c r="AF111" s="101"/>
      <c r="AG111" s="99"/>
      <c r="AH111" s="99"/>
    </row>
    <row r="112" spans="3:34">
      <c r="C112" s="3" t="s">
        <v>86</v>
      </c>
      <c r="D112" s="3" t="s">
        <v>198</v>
      </c>
      <c r="E112" s="3" t="s">
        <v>199</v>
      </c>
      <c r="F112" s="3" t="s">
        <v>628</v>
      </c>
      <c r="G112" s="99" t="s">
        <v>524</v>
      </c>
      <c r="H112" s="99" t="s">
        <v>524</v>
      </c>
      <c r="I112" s="99" t="s">
        <v>524</v>
      </c>
      <c r="J112" s="246">
        <v>0.75806451612903225</v>
      </c>
      <c r="K112" s="246">
        <v>0.36363636363636365</v>
      </c>
      <c r="L112" s="246">
        <v>0.61971830985915488</v>
      </c>
      <c r="M112" s="246">
        <v>0.86046511627906974</v>
      </c>
      <c r="N112" s="246">
        <v>0.92045454545454541</v>
      </c>
      <c r="O112" s="100">
        <v>0.94799999999999995</v>
      </c>
      <c r="P112" s="101"/>
      <c r="Q112" s="101"/>
      <c r="R112" s="101"/>
      <c r="S112" s="101"/>
      <c r="T112" s="101"/>
      <c r="U112" s="101"/>
      <c r="V112" s="101"/>
      <c r="W112" s="101"/>
      <c r="X112" s="101"/>
      <c r="Y112" s="101"/>
      <c r="Z112" s="101"/>
      <c r="AA112" s="101"/>
      <c r="AB112" s="101"/>
      <c r="AC112" s="101"/>
      <c r="AD112" s="101"/>
      <c r="AE112" s="101"/>
      <c r="AF112" s="101"/>
      <c r="AG112" s="99"/>
      <c r="AH112" s="99"/>
    </row>
    <row r="113" spans="3:34">
      <c r="C113" s="3" t="s">
        <v>86</v>
      </c>
      <c r="D113" s="3" t="s">
        <v>200</v>
      </c>
      <c r="E113" s="3" t="s">
        <v>201</v>
      </c>
      <c r="F113" s="3" t="s">
        <v>628</v>
      </c>
      <c r="G113" s="99" t="s">
        <v>524</v>
      </c>
      <c r="H113" s="99" t="s">
        <v>524</v>
      </c>
      <c r="I113" s="99" t="s">
        <v>524</v>
      </c>
      <c r="J113" s="246">
        <v>0.83221476510067116</v>
      </c>
      <c r="K113" s="246">
        <v>0.81656804733727806</v>
      </c>
      <c r="L113" s="246">
        <v>0.84431137724550898</v>
      </c>
      <c r="M113" s="246">
        <v>0.88356164383561642</v>
      </c>
      <c r="N113" s="246">
        <v>0.42553191489361702</v>
      </c>
      <c r="O113" s="100">
        <v>0.61299999999999999</v>
      </c>
      <c r="P113" s="101"/>
      <c r="Q113" s="101"/>
      <c r="R113" s="101"/>
      <c r="S113" s="101"/>
      <c r="T113" s="101"/>
      <c r="U113" s="101"/>
      <c r="V113" s="101"/>
      <c r="W113" s="101"/>
      <c r="X113" s="101"/>
      <c r="Y113" s="101"/>
      <c r="Z113" s="101"/>
      <c r="AA113" s="101"/>
      <c r="AB113" s="101"/>
      <c r="AC113" s="101"/>
      <c r="AD113" s="101"/>
      <c r="AE113" s="101"/>
      <c r="AF113" s="101"/>
      <c r="AG113" s="99"/>
      <c r="AH113" s="99"/>
    </row>
    <row r="114" spans="3:34">
      <c r="C114" s="3" t="s">
        <v>86</v>
      </c>
      <c r="D114" s="3" t="s">
        <v>202</v>
      </c>
      <c r="E114" s="3" t="s">
        <v>203</v>
      </c>
      <c r="F114" s="3" t="s">
        <v>628</v>
      </c>
      <c r="G114" s="99" t="s">
        <v>524</v>
      </c>
      <c r="H114" s="99" t="s">
        <v>524</v>
      </c>
      <c r="I114" s="99" t="s">
        <v>524</v>
      </c>
      <c r="J114" s="246">
        <v>0.49122807017543857</v>
      </c>
      <c r="K114" s="246">
        <v>0.48</v>
      </c>
      <c r="L114" s="246">
        <v>0.37301587301587302</v>
      </c>
      <c r="M114" s="246">
        <v>0.31967213114754101</v>
      </c>
      <c r="N114" s="246">
        <v>0.15555555555555556</v>
      </c>
      <c r="O114" s="100">
        <v>0.36099999999999999</v>
      </c>
      <c r="P114" s="101"/>
      <c r="Q114" s="101"/>
      <c r="R114" s="101"/>
      <c r="S114" s="101"/>
      <c r="T114" s="101"/>
      <c r="U114" s="101"/>
      <c r="V114" s="101"/>
      <c r="W114" s="101"/>
      <c r="X114" s="101"/>
      <c r="Y114" s="101"/>
      <c r="Z114" s="101"/>
      <c r="AA114" s="101"/>
      <c r="AB114" s="101"/>
      <c r="AC114" s="101"/>
      <c r="AD114" s="101"/>
      <c r="AE114" s="101"/>
      <c r="AF114" s="101"/>
      <c r="AG114" s="99"/>
      <c r="AH114" s="99"/>
    </row>
    <row r="115" spans="3:34">
      <c r="C115" s="3" t="s">
        <v>86</v>
      </c>
      <c r="D115" s="3" t="s">
        <v>204</v>
      </c>
      <c r="E115" s="3" t="s">
        <v>205</v>
      </c>
      <c r="F115" s="3" t="s">
        <v>628</v>
      </c>
      <c r="G115" s="99" t="s">
        <v>524</v>
      </c>
      <c r="H115" s="99" t="s">
        <v>524</v>
      </c>
      <c r="I115" s="99" t="s">
        <v>524</v>
      </c>
      <c r="J115" s="246">
        <v>0.48535564853556484</v>
      </c>
      <c r="K115" s="246">
        <v>0.48616600790513836</v>
      </c>
      <c r="L115" s="246">
        <v>0.60269360269360273</v>
      </c>
      <c r="M115" s="246">
        <v>0.70422535211267601</v>
      </c>
      <c r="N115" s="246">
        <v>0.68613138686131392</v>
      </c>
      <c r="O115" s="100">
        <v>0.752</v>
      </c>
      <c r="P115" s="101"/>
      <c r="Q115" s="101"/>
      <c r="R115" s="101"/>
      <c r="S115" s="101"/>
      <c r="T115" s="101"/>
      <c r="U115" s="101"/>
      <c r="V115" s="101"/>
      <c r="W115" s="101"/>
      <c r="X115" s="101"/>
      <c r="Y115" s="101"/>
      <c r="Z115" s="101"/>
      <c r="AA115" s="101"/>
      <c r="AB115" s="101"/>
      <c r="AC115" s="101"/>
      <c r="AD115" s="101"/>
      <c r="AE115" s="101"/>
      <c r="AF115" s="101"/>
      <c r="AG115" s="99"/>
      <c r="AH115" s="99"/>
    </row>
    <row r="116" spans="3:34">
      <c r="C116" s="3" t="s">
        <v>86</v>
      </c>
      <c r="D116" s="3" t="s">
        <v>206</v>
      </c>
      <c r="E116" s="3" t="s">
        <v>207</v>
      </c>
      <c r="F116" s="3" t="s">
        <v>628</v>
      </c>
      <c r="G116" s="99" t="s">
        <v>524</v>
      </c>
      <c r="H116" s="99" t="s">
        <v>524</v>
      </c>
      <c r="I116" s="99" t="s">
        <v>524</v>
      </c>
      <c r="J116" s="246">
        <v>0.41935483870967744</v>
      </c>
      <c r="K116" s="246">
        <v>0.64935064935064934</v>
      </c>
      <c r="L116" s="246">
        <v>0.79611650485436891</v>
      </c>
      <c r="M116" s="246">
        <v>0.88785046728971961</v>
      </c>
      <c r="N116" s="246">
        <v>0.94117647058823528</v>
      </c>
      <c r="O116" s="100">
        <v>0.97099999999999997</v>
      </c>
      <c r="P116" s="101"/>
      <c r="Q116" s="101"/>
      <c r="R116" s="101"/>
      <c r="S116" s="101"/>
      <c r="T116" s="101"/>
      <c r="U116" s="101"/>
      <c r="V116" s="101"/>
      <c r="W116" s="101"/>
      <c r="X116" s="101"/>
      <c r="Y116" s="101"/>
      <c r="Z116" s="101"/>
      <c r="AA116" s="101"/>
      <c r="AB116" s="101"/>
      <c r="AC116" s="101"/>
      <c r="AD116" s="101"/>
      <c r="AE116" s="101"/>
      <c r="AF116" s="101"/>
      <c r="AG116" s="99"/>
      <c r="AH116" s="99"/>
    </row>
    <row r="117" spans="3:34">
      <c r="C117" s="3" t="s">
        <v>86</v>
      </c>
      <c r="D117" s="3" t="s">
        <v>208</v>
      </c>
      <c r="E117" s="3" t="s">
        <v>209</v>
      </c>
      <c r="F117" s="3" t="s">
        <v>628</v>
      </c>
      <c r="G117" s="99" t="s">
        <v>524</v>
      </c>
      <c r="H117" s="99" t="s">
        <v>524</v>
      </c>
      <c r="I117" s="99" t="s">
        <v>524</v>
      </c>
      <c r="J117" s="246">
        <v>0.41176470588235292</v>
      </c>
      <c r="K117" s="246">
        <v>0.61904761904761907</v>
      </c>
      <c r="L117" s="246">
        <v>0.72727272727272729</v>
      </c>
      <c r="M117" s="246">
        <v>0.79545454545454541</v>
      </c>
      <c r="N117" s="246">
        <v>0.92</v>
      </c>
      <c r="O117" s="100">
        <v>0.89200000000000002</v>
      </c>
      <c r="P117" s="101"/>
      <c r="Q117" s="101"/>
      <c r="R117" s="101"/>
      <c r="S117" s="101"/>
      <c r="T117" s="101"/>
      <c r="U117" s="101"/>
      <c r="V117" s="101"/>
      <c r="W117" s="101"/>
      <c r="X117" s="101"/>
      <c r="Y117" s="101"/>
      <c r="Z117" s="101"/>
      <c r="AA117" s="101"/>
      <c r="AB117" s="101"/>
      <c r="AC117" s="101"/>
      <c r="AD117" s="101"/>
      <c r="AE117" s="101"/>
      <c r="AF117" s="101"/>
      <c r="AG117" s="99"/>
      <c r="AH117" s="99"/>
    </row>
    <row r="118" spans="3:34">
      <c r="C118" s="3" t="s">
        <v>86</v>
      </c>
      <c r="D118" s="3" t="s">
        <v>210</v>
      </c>
      <c r="E118" s="3" t="s">
        <v>211</v>
      </c>
      <c r="F118" s="3" t="s">
        <v>628</v>
      </c>
      <c r="G118" s="99" t="s">
        <v>524</v>
      </c>
      <c r="H118" s="99" t="s">
        <v>524</v>
      </c>
      <c r="I118" s="99" t="s">
        <v>524</v>
      </c>
      <c r="J118" s="246">
        <v>0.28358208955223879</v>
      </c>
      <c r="K118" s="246">
        <v>0.42753623188405798</v>
      </c>
      <c r="L118" s="246">
        <v>0.62068965517241381</v>
      </c>
      <c r="M118" s="246">
        <v>0.74883720930232556</v>
      </c>
      <c r="N118" s="246">
        <v>0.80645161290322576</v>
      </c>
      <c r="O118" s="100">
        <v>0.88700000000000001</v>
      </c>
      <c r="P118" s="101"/>
      <c r="Q118" s="101"/>
      <c r="R118" s="101"/>
      <c r="S118" s="101"/>
      <c r="T118" s="101"/>
      <c r="U118" s="101"/>
      <c r="V118" s="101"/>
      <c r="W118" s="101"/>
      <c r="X118" s="101"/>
      <c r="Y118" s="101"/>
      <c r="Z118" s="101"/>
      <c r="AA118" s="101"/>
      <c r="AB118" s="101"/>
      <c r="AC118" s="101"/>
      <c r="AD118" s="101"/>
      <c r="AE118" s="101"/>
      <c r="AF118" s="101"/>
      <c r="AG118" s="99"/>
      <c r="AH118" s="99"/>
    </row>
    <row r="119" spans="3:34">
      <c r="C119" s="3" t="s">
        <v>86</v>
      </c>
      <c r="D119" s="3" t="s">
        <v>212</v>
      </c>
      <c r="E119" s="3" t="s">
        <v>213</v>
      </c>
      <c r="F119" s="3" t="s">
        <v>628</v>
      </c>
      <c r="G119" s="99" t="s">
        <v>524</v>
      </c>
      <c r="H119" s="99" t="s">
        <v>524</v>
      </c>
      <c r="I119" s="99" t="s">
        <v>524</v>
      </c>
      <c r="J119" s="246">
        <v>0.98449612403100772</v>
      </c>
      <c r="K119" s="246">
        <v>0.95</v>
      </c>
      <c r="L119" s="246">
        <v>0.97575757575757571</v>
      </c>
      <c r="M119" s="246">
        <v>0.96875</v>
      </c>
      <c r="N119" s="246">
        <v>0.96478873239436624</v>
      </c>
      <c r="O119" s="100">
        <v>0.97499999999999998</v>
      </c>
      <c r="P119" s="101"/>
      <c r="Q119" s="101"/>
      <c r="R119" s="101"/>
      <c r="S119" s="101"/>
      <c r="T119" s="101"/>
      <c r="U119" s="101"/>
      <c r="V119" s="101"/>
      <c r="W119" s="101"/>
      <c r="X119" s="101"/>
      <c r="Y119" s="101"/>
      <c r="Z119" s="101"/>
      <c r="AA119" s="101"/>
      <c r="AB119" s="101"/>
      <c r="AC119" s="101"/>
      <c r="AD119" s="101"/>
      <c r="AE119" s="101"/>
      <c r="AF119" s="101"/>
      <c r="AG119" s="99"/>
      <c r="AH119" s="99"/>
    </row>
    <row r="120" spans="3:34">
      <c r="C120" s="3" t="s">
        <v>86</v>
      </c>
      <c r="D120" s="3" t="s">
        <v>214</v>
      </c>
      <c r="E120" s="3" t="s">
        <v>215</v>
      </c>
      <c r="F120" s="3" t="s">
        <v>628</v>
      </c>
      <c r="G120" s="99" t="s">
        <v>524</v>
      </c>
      <c r="H120" s="99" t="s">
        <v>524</v>
      </c>
      <c r="I120" s="99" t="s">
        <v>524</v>
      </c>
      <c r="J120" s="246">
        <v>0.9</v>
      </c>
      <c r="K120" s="246">
        <v>0.8928571428571429</v>
      </c>
      <c r="L120" s="246">
        <v>0.88749999999999996</v>
      </c>
      <c r="M120" s="246">
        <v>0.86111111111111116</v>
      </c>
      <c r="N120" s="246">
        <v>0.8</v>
      </c>
      <c r="O120" s="100">
        <v>0.86</v>
      </c>
      <c r="P120" s="101"/>
      <c r="Q120" s="101"/>
      <c r="R120" s="101"/>
      <c r="S120" s="101"/>
      <c r="T120" s="101"/>
      <c r="U120" s="101"/>
      <c r="V120" s="101"/>
      <c r="W120" s="101"/>
      <c r="X120" s="101"/>
      <c r="Y120" s="101"/>
      <c r="Z120" s="101"/>
      <c r="AA120" s="101"/>
      <c r="AB120" s="101"/>
      <c r="AC120" s="101"/>
      <c r="AD120" s="101"/>
      <c r="AE120" s="101"/>
      <c r="AF120" s="101"/>
      <c r="AG120" s="99"/>
      <c r="AH120" s="99"/>
    </row>
    <row r="121" spans="3:34">
      <c r="C121" s="3" t="s">
        <v>86</v>
      </c>
      <c r="D121" s="3" t="s">
        <v>216</v>
      </c>
      <c r="E121" s="3" t="s">
        <v>217</v>
      </c>
      <c r="F121" s="3" t="s">
        <v>628</v>
      </c>
      <c r="G121" s="99" t="s">
        <v>524</v>
      </c>
      <c r="H121" s="99" t="s">
        <v>524</v>
      </c>
      <c r="I121" s="99" t="s">
        <v>524</v>
      </c>
      <c r="J121" s="246">
        <v>0.96808510638297873</v>
      </c>
      <c r="K121" s="246">
        <v>0.97619047619047616</v>
      </c>
      <c r="L121" s="246">
        <v>0.96250000000000002</v>
      </c>
      <c r="M121" s="246">
        <v>0.94666666666666666</v>
      </c>
      <c r="N121" s="246">
        <v>0.96923076923076923</v>
      </c>
      <c r="O121" s="100">
        <v>0.98199999999999998</v>
      </c>
      <c r="P121" s="101"/>
      <c r="Q121" s="101"/>
      <c r="R121" s="101"/>
      <c r="S121" s="101"/>
      <c r="T121" s="101"/>
      <c r="U121" s="101"/>
      <c r="V121" s="101"/>
      <c r="W121" s="101"/>
      <c r="X121" s="101"/>
      <c r="Y121" s="101"/>
      <c r="Z121" s="101"/>
      <c r="AA121" s="101"/>
      <c r="AB121" s="101"/>
      <c r="AC121" s="101"/>
      <c r="AD121" s="101"/>
      <c r="AE121" s="101"/>
      <c r="AF121" s="101"/>
      <c r="AG121" s="99"/>
      <c r="AH121" s="99"/>
    </row>
    <row r="122" spans="3:34">
      <c r="C122" s="3" t="s">
        <v>86</v>
      </c>
      <c r="D122" s="3" t="s">
        <v>218</v>
      </c>
      <c r="E122" s="3" t="s">
        <v>219</v>
      </c>
      <c r="F122" s="3" t="s">
        <v>628</v>
      </c>
      <c r="G122" s="99" t="s">
        <v>524</v>
      </c>
      <c r="H122" s="99" t="s">
        <v>524</v>
      </c>
      <c r="I122" s="99" t="s">
        <v>524</v>
      </c>
      <c r="J122" s="246">
        <v>0.96694214876033058</v>
      </c>
      <c r="K122" s="246">
        <v>1</v>
      </c>
      <c r="L122" s="246">
        <v>0.97938144329896903</v>
      </c>
      <c r="M122" s="246">
        <v>0.97959183673469385</v>
      </c>
      <c r="N122" s="246">
        <v>0.96590909090909094</v>
      </c>
      <c r="O122" s="100">
        <v>0.97299999999999998</v>
      </c>
      <c r="P122" s="101"/>
      <c r="Q122" s="101"/>
      <c r="R122" s="101"/>
      <c r="S122" s="101"/>
      <c r="T122" s="101"/>
      <c r="U122" s="101"/>
      <c r="V122" s="101"/>
      <c r="W122" s="101"/>
      <c r="X122" s="101"/>
      <c r="Y122" s="101"/>
      <c r="Z122" s="101"/>
      <c r="AA122" s="101"/>
      <c r="AB122" s="101"/>
      <c r="AC122" s="101"/>
      <c r="AD122" s="101"/>
      <c r="AE122" s="101"/>
      <c r="AF122" s="101"/>
      <c r="AG122" s="99"/>
      <c r="AH122" s="99"/>
    </row>
    <row r="123" spans="3:34">
      <c r="C123" s="3" t="s">
        <v>86</v>
      </c>
      <c r="D123" s="3" t="s">
        <v>220</v>
      </c>
      <c r="E123" s="3" t="s">
        <v>221</v>
      </c>
      <c r="F123" s="3" t="s">
        <v>628</v>
      </c>
      <c r="G123" s="99" t="s">
        <v>524</v>
      </c>
      <c r="H123" s="99" t="s">
        <v>524</v>
      </c>
      <c r="I123" s="99" t="s">
        <v>524</v>
      </c>
      <c r="J123" s="246">
        <v>0.97282608695652173</v>
      </c>
      <c r="K123" s="246">
        <v>0.98159509202453987</v>
      </c>
      <c r="L123" s="246">
        <v>0.95454545454545459</v>
      </c>
      <c r="M123" s="246">
        <v>0.98675496688741726</v>
      </c>
      <c r="N123" s="246">
        <v>0.98630136986301364</v>
      </c>
      <c r="O123" s="100">
        <v>0.98</v>
      </c>
      <c r="P123" s="101"/>
      <c r="Q123" s="101"/>
      <c r="R123" s="101"/>
      <c r="S123" s="101"/>
      <c r="T123" s="101"/>
      <c r="U123" s="101"/>
      <c r="V123" s="101"/>
      <c r="W123" s="101"/>
      <c r="X123" s="101"/>
      <c r="Y123" s="101"/>
      <c r="Z123" s="101"/>
      <c r="AA123" s="101"/>
      <c r="AB123" s="101"/>
      <c r="AC123" s="101"/>
      <c r="AD123" s="101"/>
      <c r="AE123" s="101"/>
      <c r="AF123" s="101"/>
      <c r="AG123" s="99"/>
      <c r="AH123" s="99"/>
    </row>
    <row r="124" spans="3:34">
      <c r="C124" s="3" t="s">
        <v>86</v>
      </c>
      <c r="D124" s="3" t="s">
        <v>222</v>
      </c>
      <c r="E124" s="3" t="s">
        <v>223</v>
      </c>
      <c r="F124" s="3" t="s">
        <v>628</v>
      </c>
      <c r="G124" s="99" t="s">
        <v>524</v>
      </c>
      <c r="H124" s="99" t="s">
        <v>524</v>
      </c>
      <c r="I124" s="99" t="s">
        <v>524</v>
      </c>
      <c r="J124" s="246">
        <v>0.83783783783783783</v>
      </c>
      <c r="K124" s="246">
        <v>0.875</v>
      </c>
      <c r="L124" s="246">
        <v>0.87931034482758619</v>
      </c>
      <c r="M124" s="246">
        <v>0.81967213114754101</v>
      </c>
      <c r="N124" s="246">
        <v>0.78947368421052633</v>
      </c>
      <c r="O124" s="100">
        <v>0.83</v>
      </c>
      <c r="P124" s="101"/>
      <c r="Q124" s="101"/>
      <c r="R124" s="101"/>
      <c r="S124" s="101"/>
      <c r="T124" s="101"/>
      <c r="U124" s="101"/>
      <c r="V124" s="101"/>
      <c r="W124" s="101"/>
      <c r="X124" s="101"/>
      <c r="Y124" s="101"/>
      <c r="Z124" s="101"/>
      <c r="AA124" s="101"/>
      <c r="AB124" s="101"/>
      <c r="AC124" s="101"/>
      <c r="AD124" s="101"/>
      <c r="AE124" s="101"/>
      <c r="AF124" s="101"/>
      <c r="AG124" s="99"/>
      <c r="AH124" s="99"/>
    </row>
    <row r="125" spans="3:34">
      <c r="C125" s="3" t="s">
        <v>86</v>
      </c>
      <c r="D125" s="3" t="s">
        <v>224</v>
      </c>
      <c r="E125" s="3" t="s">
        <v>225</v>
      </c>
      <c r="F125" s="3" t="s">
        <v>628</v>
      </c>
      <c r="G125" s="99" t="s">
        <v>524</v>
      </c>
      <c r="H125" s="99" t="s">
        <v>524</v>
      </c>
      <c r="I125" s="99" t="s">
        <v>524</v>
      </c>
      <c r="J125" s="246">
        <v>0.70434782608695656</v>
      </c>
      <c r="K125" s="246">
        <v>0.78102189781021902</v>
      </c>
      <c r="L125" s="246">
        <v>0.875</v>
      </c>
      <c r="M125" s="246">
        <v>0.9375</v>
      </c>
      <c r="N125" s="246">
        <v>0.95419847328244278</v>
      </c>
      <c r="O125" s="100">
        <v>0.93099999999999994</v>
      </c>
      <c r="P125" s="101"/>
      <c r="Q125" s="101"/>
      <c r="R125" s="101"/>
      <c r="S125" s="101"/>
      <c r="T125" s="101"/>
      <c r="U125" s="101"/>
      <c r="V125" s="101"/>
      <c r="W125" s="101"/>
      <c r="X125" s="101"/>
      <c r="Y125" s="101"/>
      <c r="Z125" s="101"/>
      <c r="AA125" s="101"/>
      <c r="AB125" s="101"/>
      <c r="AC125" s="101"/>
      <c r="AD125" s="101"/>
      <c r="AE125" s="101"/>
      <c r="AF125" s="101"/>
      <c r="AG125" s="99"/>
      <c r="AH125" s="99"/>
    </row>
    <row r="126" spans="3:34">
      <c r="C126" s="3" t="s">
        <v>88</v>
      </c>
      <c r="D126" s="3" t="s">
        <v>226</v>
      </c>
      <c r="E126" s="3" t="s">
        <v>227</v>
      </c>
      <c r="F126" s="3" t="s">
        <v>628</v>
      </c>
      <c r="G126" s="99" t="s">
        <v>524</v>
      </c>
      <c r="H126" s="99" t="s">
        <v>524</v>
      </c>
      <c r="I126" s="99" t="s">
        <v>524</v>
      </c>
      <c r="J126" s="246">
        <v>0.97435897435897434</v>
      </c>
      <c r="K126" s="246">
        <v>0.98235294117647054</v>
      </c>
      <c r="L126" s="246">
        <v>0.96045197740112997</v>
      </c>
      <c r="M126" s="246">
        <v>0.97499999999999998</v>
      </c>
      <c r="N126" s="246">
        <v>0.98124999999999996</v>
      </c>
      <c r="O126" s="100">
        <v>0.97299999999999998</v>
      </c>
      <c r="P126" s="101"/>
      <c r="Q126" s="101"/>
      <c r="R126" s="101"/>
      <c r="S126" s="101"/>
      <c r="T126" s="101"/>
      <c r="U126" s="101"/>
      <c r="V126" s="101"/>
      <c r="W126" s="101"/>
      <c r="X126" s="101"/>
      <c r="Y126" s="101"/>
      <c r="Z126" s="101"/>
      <c r="AA126" s="101"/>
      <c r="AB126" s="101"/>
      <c r="AC126" s="101"/>
      <c r="AD126" s="101"/>
      <c r="AE126" s="101"/>
      <c r="AF126" s="101"/>
      <c r="AG126" s="99"/>
      <c r="AH126" s="99"/>
    </row>
    <row r="127" spans="3:34">
      <c r="C127" s="3" t="s">
        <v>88</v>
      </c>
      <c r="D127" s="3" t="s">
        <v>228</v>
      </c>
      <c r="E127" s="3" t="s">
        <v>229</v>
      </c>
      <c r="F127" s="3" t="s">
        <v>628</v>
      </c>
      <c r="G127" s="99" t="s">
        <v>524</v>
      </c>
      <c r="H127" s="99" t="s">
        <v>524</v>
      </c>
      <c r="I127" s="99" t="s">
        <v>524</v>
      </c>
      <c r="J127" s="246">
        <v>0.93877551020408168</v>
      </c>
      <c r="K127" s="246">
        <v>0.93333333333333335</v>
      </c>
      <c r="L127" s="246">
        <v>0.95161290322580649</v>
      </c>
      <c r="M127" s="246">
        <v>0.9375</v>
      </c>
      <c r="N127" s="246">
        <v>0.91891891891891897</v>
      </c>
      <c r="O127" s="100">
        <v>0.94299999999999995</v>
      </c>
      <c r="P127" s="101"/>
      <c r="Q127" s="101"/>
      <c r="R127" s="101"/>
      <c r="S127" s="101"/>
      <c r="T127" s="101"/>
      <c r="U127" s="101"/>
      <c r="V127" s="101"/>
      <c r="W127" s="101"/>
      <c r="X127" s="101"/>
      <c r="Y127" s="101"/>
      <c r="Z127" s="101"/>
      <c r="AA127" s="101"/>
      <c r="AB127" s="101"/>
      <c r="AC127" s="101"/>
      <c r="AD127" s="101"/>
      <c r="AE127" s="101"/>
      <c r="AF127" s="101"/>
      <c r="AG127" s="99"/>
      <c r="AH127" s="99"/>
    </row>
    <row r="128" spans="3:34">
      <c r="C128" s="3" t="s">
        <v>88</v>
      </c>
      <c r="D128" s="3" t="s">
        <v>230</v>
      </c>
      <c r="E128" s="3" t="s">
        <v>231</v>
      </c>
      <c r="F128" s="3" t="s">
        <v>628</v>
      </c>
      <c r="G128" s="99" t="s">
        <v>524</v>
      </c>
      <c r="H128" s="99" t="s">
        <v>524</v>
      </c>
      <c r="I128" s="99" t="s">
        <v>524</v>
      </c>
      <c r="J128" s="246">
        <v>0.75</v>
      </c>
      <c r="K128" s="246">
        <v>0.8</v>
      </c>
      <c r="L128" s="246">
        <v>0.78947368421052633</v>
      </c>
      <c r="M128" s="246">
        <v>0.78125</v>
      </c>
      <c r="N128" s="246">
        <v>0.18181818181818182</v>
      </c>
      <c r="O128" s="100">
        <v>0.121</v>
      </c>
      <c r="P128" s="101"/>
      <c r="Q128" s="101"/>
      <c r="R128" s="101"/>
      <c r="S128" s="101"/>
      <c r="T128" s="101"/>
      <c r="U128" s="101"/>
      <c r="V128" s="101"/>
      <c r="W128" s="101"/>
      <c r="X128" s="101"/>
      <c r="Y128" s="101"/>
      <c r="Z128" s="101"/>
      <c r="AA128" s="101"/>
      <c r="AB128" s="101"/>
      <c r="AC128" s="101"/>
      <c r="AD128" s="101"/>
      <c r="AE128" s="101"/>
      <c r="AF128" s="101"/>
      <c r="AG128" s="99"/>
      <c r="AH128" s="99"/>
    </row>
    <row r="129" spans="3:34">
      <c r="C129" s="3" t="s">
        <v>88</v>
      </c>
      <c r="D129" s="3" t="s">
        <v>232</v>
      </c>
      <c r="E129" s="3" t="s">
        <v>233</v>
      </c>
      <c r="F129" s="3" t="s">
        <v>628</v>
      </c>
      <c r="G129" s="99" t="s">
        <v>524</v>
      </c>
      <c r="H129" s="99" t="s">
        <v>524</v>
      </c>
      <c r="I129" s="99" t="s">
        <v>524</v>
      </c>
      <c r="J129" s="246">
        <v>0.96511627906976749</v>
      </c>
      <c r="K129" s="246">
        <v>0.99047619047619051</v>
      </c>
      <c r="L129" s="246">
        <v>0.9887640449438202</v>
      </c>
      <c r="M129" s="246">
        <v>1</v>
      </c>
      <c r="N129" s="246">
        <v>0.95238095238095233</v>
      </c>
      <c r="O129" s="100">
        <v>0.95</v>
      </c>
      <c r="P129" s="101"/>
      <c r="Q129" s="101"/>
      <c r="R129" s="101"/>
      <c r="S129" s="101"/>
      <c r="T129" s="101"/>
      <c r="U129" s="101"/>
      <c r="V129" s="101"/>
      <c r="W129" s="101"/>
      <c r="X129" s="101"/>
      <c r="Y129" s="101"/>
      <c r="Z129" s="101"/>
      <c r="AA129" s="101"/>
      <c r="AB129" s="101"/>
      <c r="AC129" s="101"/>
      <c r="AD129" s="101"/>
      <c r="AE129" s="101"/>
      <c r="AF129" s="101"/>
      <c r="AG129" s="99"/>
      <c r="AH129" s="99"/>
    </row>
    <row r="130" spans="3:34">
      <c r="C130" s="3" t="s">
        <v>88</v>
      </c>
      <c r="D130" s="3" t="s">
        <v>234</v>
      </c>
      <c r="E130" s="3" t="s">
        <v>235</v>
      </c>
      <c r="F130" s="3" t="s">
        <v>628</v>
      </c>
      <c r="G130" s="99" t="s">
        <v>524</v>
      </c>
      <c r="H130" s="99" t="s">
        <v>524</v>
      </c>
      <c r="I130" s="99" t="s">
        <v>524</v>
      </c>
      <c r="J130" s="246">
        <v>0.50413223140495866</v>
      </c>
      <c r="K130" s="246">
        <v>0.56074766355140182</v>
      </c>
      <c r="L130" s="246">
        <v>0.73913043478260865</v>
      </c>
      <c r="M130" s="246">
        <v>0.73563218390804597</v>
      </c>
      <c r="N130" s="246">
        <v>0.14285714285714285</v>
      </c>
      <c r="O130" s="100">
        <v>0.157</v>
      </c>
      <c r="P130" s="101"/>
      <c r="Q130" s="101"/>
      <c r="R130" s="101"/>
      <c r="S130" s="101"/>
      <c r="T130" s="101"/>
      <c r="U130" s="101"/>
      <c r="V130" s="101"/>
      <c r="W130" s="101"/>
      <c r="X130" s="101"/>
      <c r="Y130" s="101"/>
      <c r="Z130" s="101"/>
      <c r="AA130" s="101"/>
      <c r="AB130" s="101"/>
      <c r="AC130" s="101"/>
      <c r="AD130" s="101"/>
      <c r="AE130" s="101"/>
      <c r="AF130" s="101"/>
      <c r="AG130" s="99"/>
      <c r="AH130" s="99"/>
    </row>
    <row r="131" spans="3:34">
      <c r="C131" s="3" t="s">
        <v>88</v>
      </c>
      <c r="D131" s="3" t="s">
        <v>236</v>
      </c>
      <c r="E131" s="3" t="s">
        <v>237</v>
      </c>
      <c r="F131" s="3" t="s">
        <v>628</v>
      </c>
      <c r="G131" s="99" t="s">
        <v>524</v>
      </c>
      <c r="H131" s="99" t="s">
        <v>524</v>
      </c>
      <c r="I131" s="99" t="s">
        <v>524</v>
      </c>
      <c r="J131" s="246">
        <v>0.9850746268656716</v>
      </c>
      <c r="K131" s="246">
        <v>1</v>
      </c>
      <c r="L131" s="246">
        <v>0.97619047619047616</v>
      </c>
      <c r="M131" s="246">
        <v>0.97435897435897434</v>
      </c>
      <c r="N131" s="246">
        <v>1</v>
      </c>
      <c r="O131" s="100">
        <v>0.98499999999999999</v>
      </c>
      <c r="P131" s="101"/>
      <c r="Q131" s="101"/>
      <c r="R131" s="101"/>
      <c r="S131" s="101"/>
      <c r="T131" s="101"/>
      <c r="U131" s="101"/>
      <c r="V131" s="101"/>
      <c r="W131" s="101"/>
      <c r="X131" s="101"/>
      <c r="Y131" s="101"/>
      <c r="Z131" s="101"/>
      <c r="AA131" s="101"/>
      <c r="AB131" s="101"/>
      <c r="AC131" s="101"/>
      <c r="AD131" s="101"/>
      <c r="AE131" s="101"/>
      <c r="AF131" s="101"/>
      <c r="AG131" s="99"/>
      <c r="AH131" s="99"/>
    </row>
    <row r="132" spans="3:34">
      <c r="C132" s="3" t="s">
        <v>88</v>
      </c>
      <c r="D132" s="3" t="s">
        <v>238</v>
      </c>
      <c r="E132" s="3" t="s">
        <v>239</v>
      </c>
      <c r="F132" s="3" t="s">
        <v>628</v>
      </c>
      <c r="G132" s="99" t="s">
        <v>524</v>
      </c>
      <c r="H132" s="99" t="s">
        <v>524</v>
      </c>
      <c r="I132" s="99" t="s">
        <v>524</v>
      </c>
      <c r="J132" s="246">
        <v>0.72499999999999998</v>
      </c>
      <c r="K132" s="246">
        <v>0.69230769230769229</v>
      </c>
      <c r="L132" s="246">
        <v>0.80434782608695654</v>
      </c>
      <c r="M132" s="246">
        <v>0.65625</v>
      </c>
      <c r="N132" s="246">
        <v>0.22222222222222221</v>
      </c>
      <c r="O132" s="100">
        <v>0.13900000000000001</v>
      </c>
      <c r="P132" s="101"/>
      <c r="Q132" s="101"/>
      <c r="R132" s="101"/>
      <c r="S132" s="101"/>
      <c r="T132" s="101"/>
      <c r="U132" s="101"/>
      <c r="V132" s="101"/>
      <c r="W132" s="101"/>
      <c r="X132" s="101"/>
      <c r="Y132" s="101"/>
      <c r="Z132" s="101"/>
      <c r="AA132" s="101"/>
      <c r="AB132" s="101"/>
      <c r="AC132" s="101"/>
      <c r="AD132" s="101"/>
      <c r="AE132" s="101"/>
      <c r="AF132" s="101"/>
      <c r="AG132" s="99"/>
      <c r="AH132" s="99"/>
    </row>
    <row r="133" spans="3:34">
      <c r="C133" s="3" t="s">
        <v>88</v>
      </c>
      <c r="D133" s="3" t="s">
        <v>240</v>
      </c>
      <c r="E133" s="3" t="s">
        <v>241</v>
      </c>
      <c r="F133" s="3" t="s">
        <v>628</v>
      </c>
      <c r="G133" s="99" t="s">
        <v>524</v>
      </c>
      <c r="H133" s="99" t="s">
        <v>524</v>
      </c>
      <c r="I133" s="99" t="s">
        <v>524</v>
      </c>
      <c r="J133" s="246">
        <v>0.69130434782608696</v>
      </c>
      <c r="K133" s="246">
        <v>0.80344827586206902</v>
      </c>
      <c r="L133" s="246">
        <v>0.86503067484662577</v>
      </c>
      <c r="M133" s="246">
        <v>0.90136054421768708</v>
      </c>
      <c r="N133" s="246">
        <v>0.93333333333333335</v>
      </c>
      <c r="O133" s="100">
        <v>0.92400000000000004</v>
      </c>
      <c r="P133" s="101"/>
      <c r="Q133" s="101"/>
      <c r="R133" s="101"/>
      <c r="S133" s="101"/>
      <c r="T133" s="101"/>
      <c r="U133" s="101"/>
      <c r="V133" s="101"/>
      <c r="W133" s="101"/>
      <c r="X133" s="101"/>
      <c r="Y133" s="101"/>
      <c r="Z133" s="101"/>
      <c r="AA133" s="101"/>
      <c r="AB133" s="101"/>
      <c r="AC133" s="101"/>
      <c r="AD133" s="101"/>
      <c r="AE133" s="101"/>
      <c r="AF133" s="101"/>
      <c r="AG133" s="99"/>
      <c r="AH133" s="99"/>
    </row>
    <row r="134" spans="3:34">
      <c r="C134" s="3" t="s">
        <v>88</v>
      </c>
      <c r="D134" s="3" t="s">
        <v>242</v>
      </c>
      <c r="E134" s="3" t="s">
        <v>243</v>
      </c>
      <c r="F134" s="3" t="s">
        <v>628</v>
      </c>
      <c r="G134" s="99" t="s">
        <v>524</v>
      </c>
      <c r="H134" s="99" t="s">
        <v>524</v>
      </c>
      <c r="I134" s="99" t="s">
        <v>524</v>
      </c>
      <c r="J134" s="246">
        <v>0.68181818181818177</v>
      </c>
      <c r="K134" s="246">
        <v>0.79069767441860461</v>
      </c>
      <c r="L134" s="246">
        <v>0.86792452830188682</v>
      </c>
      <c r="M134" s="246">
        <v>0.91428571428571426</v>
      </c>
      <c r="N134" s="246">
        <v>0.92361111111111116</v>
      </c>
      <c r="O134" s="100">
        <v>0.93299999999999994</v>
      </c>
      <c r="P134" s="101"/>
      <c r="Q134" s="101"/>
      <c r="R134" s="101"/>
      <c r="S134" s="101"/>
      <c r="T134" s="101"/>
      <c r="U134" s="101"/>
      <c r="V134" s="101"/>
      <c r="W134" s="101"/>
      <c r="X134" s="101"/>
      <c r="Y134" s="101"/>
      <c r="Z134" s="101"/>
      <c r="AA134" s="101"/>
      <c r="AB134" s="101"/>
      <c r="AC134" s="101"/>
      <c r="AD134" s="101"/>
      <c r="AE134" s="101"/>
      <c r="AF134" s="101"/>
      <c r="AG134" s="99"/>
      <c r="AH134" s="99"/>
    </row>
    <row r="135" spans="3:34">
      <c r="C135" s="3" t="s">
        <v>88</v>
      </c>
      <c r="D135" s="3" t="s">
        <v>244</v>
      </c>
      <c r="E135" s="3" t="s">
        <v>245</v>
      </c>
      <c r="F135" s="3" t="s">
        <v>628</v>
      </c>
      <c r="G135" s="99" t="s">
        <v>524</v>
      </c>
      <c r="H135" s="99" t="s">
        <v>524</v>
      </c>
      <c r="I135" s="99" t="s">
        <v>524</v>
      </c>
      <c r="J135" s="246">
        <v>0.9732142857142857</v>
      </c>
      <c r="K135" s="246">
        <v>0.96124031007751942</v>
      </c>
      <c r="L135" s="246">
        <v>0.96825396825396826</v>
      </c>
      <c r="M135" s="246">
        <v>0.96946564885496178</v>
      </c>
      <c r="N135" s="246">
        <v>0.94366197183098588</v>
      </c>
      <c r="O135" s="100">
        <v>0.96</v>
      </c>
      <c r="P135" s="101"/>
      <c r="Q135" s="101"/>
      <c r="R135" s="101"/>
      <c r="S135" s="101"/>
      <c r="T135" s="101"/>
      <c r="U135" s="101"/>
      <c r="V135" s="101"/>
      <c r="W135" s="101"/>
      <c r="X135" s="101"/>
      <c r="Y135" s="101"/>
      <c r="Z135" s="101"/>
      <c r="AA135" s="101"/>
      <c r="AB135" s="101"/>
      <c r="AC135" s="101"/>
      <c r="AD135" s="101"/>
      <c r="AE135" s="101"/>
      <c r="AF135" s="101"/>
      <c r="AG135" s="99"/>
      <c r="AH135" s="99"/>
    </row>
    <row r="136" spans="3:34">
      <c r="C136" s="3" t="s">
        <v>88</v>
      </c>
      <c r="D136" s="3" t="s">
        <v>246</v>
      </c>
      <c r="E136" s="3" t="s">
        <v>247</v>
      </c>
      <c r="F136" s="3" t="s">
        <v>628</v>
      </c>
      <c r="G136" s="99" t="s">
        <v>524</v>
      </c>
      <c r="H136" s="99" t="s">
        <v>524</v>
      </c>
      <c r="I136" s="99" t="s">
        <v>524</v>
      </c>
      <c r="J136" s="246">
        <v>0.60752688172043012</v>
      </c>
      <c r="K136" s="246">
        <v>0.68181818181818177</v>
      </c>
      <c r="L136" s="246">
        <v>0.79166666666666663</v>
      </c>
      <c r="M136" s="246">
        <v>0.83620689655172409</v>
      </c>
      <c r="N136" s="246">
        <v>0.78873239436619713</v>
      </c>
      <c r="O136" s="100">
        <v>0.622</v>
      </c>
      <c r="P136" s="101"/>
      <c r="Q136" s="101"/>
      <c r="R136" s="101"/>
      <c r="S136" s="101"/>
      <c r="T136" s="101"/>
      <c r="U136" s="101"/>
      <c r="V136" s="101"/>
      <c r="W136" s="101"/>
      <c r="X136" s="101"/>
      <c r="Y136" s="101"/>
      <c r="Z136" s="101"/>
      <c r="AA136" s="101"/>
      <c r="AB136" s="101"/>
      <c r="AC136" s="101"/>
      <c r="AD136" s="101"/>
      <c r="AE136" s="101"/>
      <c r="AF136" s="101"/>
      <c r="AG136" s="99"/>
      <c r="AH136" s="99"/>
    </row>
    <row r="137" spans="3:34">
      <c r="C137" s="3" t="s">
        <v>88</v>
      </c>
      <c r="D137" s="3" t="s">
        <v>248</v>
      </c>
      <c r="E137" s="3" t="s">
        <v>249</v>
      </c>
      <c r="F137" s="3" t="s">
        <v>628</v>
      </c>
      <c r="G137" s="99" t="s">
        <v>524</v>
      </c>
      <c r="H137" s="99" t="s">
        <v>524</v>
      </c>
      <c r="I137" s="99" t="s">
        <v>524</v>
      </c>
      <c r="J137" s="246">
        <v>0.95180722891566261</v>
      </c>
      <c r="K137" s="246">
        <v>0.96703296703296704</v>
      </c>
      <c r="L137" s="246">
        <v>0.98888888888888893</v>
      </c>
      <c r="M137" s="246">
        <v>0.97777777777777775</v>
      </c>
      <c r="N137" s="246">
        <v>1</v>
      </c>
      <c r="O137" s="100">
        <v>0.96400000000000008</v>
      </c>
      <c r="P137" s="101"/>
      <c r="Q137" s="101"/>
      <c r="R137" s="101"/>
      <c r="S137" s="101"/>
      <c r="T137" s="101"/>
      <c r="U137" s="101"/>
      <c r="V137" s="101"/>
      <c r="W137" s="101"/>
      <c r="X137" s="101"/>
      <c r="Y137" s="101"/>
      <c r="Z137" s="101"/>
      <c r="AA137" s="101"/>
      <c r="AB137" s="101"/>
      <c r="AC137" s="101"/>
      <c r="AD137" s="101"/>
      <c r="AE137" s="101"/>
      <c r="AF137" s="101"/>
      <c r="AG137" s="99"/>
      <c r="AH137" s="99"/>
    </row>
    <row r="138" spans="3:34">
      <c r="C138" s="3" t="s">
        <v>88</v>
      </c>
      <c r="D138" s="3" t="s">
        <v>250</v>
      </c>
      <c r="E138" s="3" t="s">
        <v>251</v>
      </c>
      <c r="F138" s="3" t="s">
        <v>628</v>
      </c>
      <c r="G138" s="99" t="s">
        <v>524</v>
      </c>
      <c r="H138" s="99" t="s">
        <v>524</v>
      </c>
      <c r="I138" s="99" t="s">
        <v>524</v>
      </c>
      <c r="J138" s="246">
        <v>0.95035460992907805</v>
      </c>
      <c r="K138" s="246">
        <v>0.94488188976377951</v>
      </c>
      <c r="L138" s="246">
        <v>0.89814814814814814</v>
      </c>
      <c r="M138" s="246">
        <v>0.93577981651376152</v>
      </c>
      <c r="N138" s="246">
        <v>0.87826086956521743</v>
      </c>
      <c r="O138" s="100">
        <v>0.70700000000000007</v>
      </c>
      <c r="P138" s="101"/>
      <c r="Q138" s="101"/>
      <c r="R138" s="101"/>
      <c r="S138" s="101"/>
      <c r="T138" s="101"/>
      <c r="U138" s="101"/>
      <c r="V138" s="101"/>
      <c r="W138" s="101"/>
      <c r="X138" s="101"/>
      <c r="Y138" s="101"/>
      <c r="Z138" s="101"/>
      <c r="AA138" s="101"/>
      <c r="AB138" s="101"/>
      <c r="AC138" s="101"/>
      <c r="AD138" s="101"/>
      <c r="AE138" s="101"/>
      <c r="AF138" s="101"/>
      <c r="AG138" s="99"/>
      <c r="AH138" s="99"/>
    </row>
    <row r="139" spans="3:34">
      <c r="C139" s="3" t="s">
        <v>88</v>
      </c>
      <c r="D139" s="3" t="s">
        <v>252</v>
      </c>
      <c r="E139" s="3" t="s">
        <v>253</v>
      </c>
      <c r="F139" s="3" t="s">
        <v>628</v>
      </c>
      <c r="G139" s="99" t="s">
        <v>524</v>
      </c>
      <c r="H139" s="99" t="s">
        <v>524</v>
      </c>
      <c r="I139" s="99" t="s">
        <v>524</v>
      </c>
      <c r="J139" s="246">
        <v>0.84920634920634919</v>
      </c>
      <c r="K139" s="246">
        <v>0.85034013605442171</v>
      </c>
      <c r="L139" s="246">
        <v>0.84353741496598644</v>
      </c>
      <c r="M139" s="246">
        <v>0.875</v>
      </c>
      <c r="N139" s="246">
        <v>0.85217391304347823</v>
      </c>
      <c r="O139" s="100">
        <v>0.90700000000000003</v>
      </c>
      <c r="P139" s="101"/>
      <c r="Q139" s="101"/>
      <c r="R139" s="101"/>
      <c r="S139" s="101"/>
      <c r="T139" s="101"/>
      <c r="U139" s="101"/>
      <c r="V139" s="101"/>
      <c r="W139" s="101"/>
      <c r="X139" s="101"/>
      <c r="Y139" s="101"/>
      <c r="Z139" s="101"/>
      <c r="AA139" s="101"/>
      <c r="AB139" s="101"/>
      <c r="AC139" s="101"/>
      <c r="AD139" s="101"/>
      <c r="AE139" s="101"/>
      <c r="AF139" s="101"/>
      <c r="AG139" s="99"/>
      <c r="AH139" s="99"/>
    </row>
    <row r="140" spans="3:34">
      <c r="C140" s="3" t="s">
        <v>88</v>
      </c>
      <c r="D140" s="3" t="s">
        <v>254</v>
      </c>
      <c r="E140" s="3" t="s">
        <v>255</v>
      </c>
      <c r="F140" s="3" t="s">
        <v>628</v>
      </c>
      <c r="G140" s="99" t="s">
        <v>524</v>
      </c>
      <c r="H140" s="99" t="s">
        <v>524</v>
      </c>
      <c r="I140" s="99" t="s">
        <v>524</v>
      </c>
      <c r="J140" s="246">
        <v>0.91666666666666663</v>
      </c>
      <c r="K140" s="246">
        <v>0.90277777777777779</v>
      </c>
      <c r="L140" s="246">
        <v>0.88571428571428568</v>
      </c>
      <c r="M140" s="246">
        <v>0.93055555555555558</v>
      </c>
      <c r="N140" s="246">
        <v>0.93506493506493504</v>
      </c>
      <c r="O140" s="100">
        <v>0.91700000000000004</v>
      </c>
      <c r="P140" s="101"/>
      <c r="Q140" s="101"/>
      <c r="R140" s="101"/>
      <c r="S140" s="101"/>
      <c r="T140" s="101"/>
      <c r="U140" s="101"/>
      <c r="V140" s="101"/>
      <c r="W140" s="101"/>
      <c r="X140" s="101"/>
      <c r="Y140" s="101"/>
      <c r="Z140" s="101"/>
      <c r="AA140" s="101"/>
      <c r="AB140" s="101"/>
      <c r="AC140" s="101"/>
      <c r="AD140" s="101"/>
      <c r="AE140" s="101"/>
      <c r="AF140" s="101"/>
      <c r="AG140" s="99"/>
      <c r="AH140" s="99"/>
    </row>
    <row r="141" spans="3:34">
      <c r="C141" s="3" t="s">
        <v>88</v>
      </c>
      <c r="D141" s="3" t="s">
        <v>256</v>
      </c>
      <c r="E141" s="3" t="s">
        <v>257</v>
      </c>
      <c r="F141" s="3" t="s">
        <v>628</v>
      </c>
      <c r="G141" s="99" t="s">
        <v>524</v>
      </c>
      <c r="H141" s="99" t="s">
        <v>524</v>
      </c>
      <c r="I141" s="99" t="s">
        <v>524</v>
      </c>
      <c r="J141" s="246">
        <v>0.91666666666666663</v>
      </c>
      <c r="K141" s="246">
        <v>0.94444444444444442</v>
      </c>
      <c r="L141" s="246">
        <v>0.94805194805194803</v>
      </c>
      <c r="M141" s="246">
        <v>0.85</v>
      </c>
      <c r="N141" s="246">
        <v>0.8214285714285714</v>
      </c>
      <c r="O141" s="100">
        <v>0.80200000000000005</v>
      </c>
      <c r="P141" s="101"/>
      <c r="Q141" s="101"/>
      <c r="R141" s="101"/>
      <c r="S141" s="101"/>
      <c r="T141" s="101"/>
      <c r="U141" s="101"/>
      <c r="V141" s="101"/>
      <c r="W141" s="101"/>
      <c r="X141" s="101"/>
      <c r="Y141" s="101"/>
      <c r="Z141" s="101"/>
      <c r="AA141" s="101"/>
      <c r="AB141" s="101"/>
      <c r="AC141" s="101"/>
      <c r="AD141" s="101"/>
      <c r="AE141" s="101"/>
      <c r="AF141" s="101"/>
      <c r="AG141" s="99"/>
      <c r="AH141" s="99"/>
    </row>
    <row r="142" spans="3:34">
      <c r="C142" s="3" t="s">
        <v>88</v>
      </c>
      <c r="D142" s="3" t="s">
        <v>258</v>
      </c>
      <c r="E142" s="3" t="s">
        <v>259</v>
      </c>
      <c r="F142" s="3" t="s">
        <v>628</v>
      </c>
      <c r="G142" s="99" t="s">
        <v>524</v>
      </c>
      <c r="H142" s="99" t="s">
        <v>524</v>
      </c>
      <c r="I142" s="99" t="s">
        <v>524</v>
      </c>
      <c r="J142" s="246">
        <v>0.71264367816091956</v>
      </c>
      <c r="K142" s="246">
        <v>0.88571428571428568</v>
      </c>
      <c r="L142" s="246">
        <v>0.94505494505494503</v>
      </c>
      <c r="M142" s="246">
        <v>0.95180722891566261</v>
      </c>
      <c r="N142" s="246">
        <v>0.97826086956521741</v>
      </c>
      <c r="O142" s="100">
        <v>0.92400000000000004</v>
      </c>
      <c r="P142" s="101"/>
      <c r="Q142" s="101"/>
      <c r="R142" s="101"/>
      <c r="S142" s="101"/>
      <c r="T142" s="101"/>
      <c r="U142" s="101"/>
      <c r="V142" s="101"/>
      <c r="W142" s="101"/>
      <c r="X142" s="101"/>
      <c r="Y142" s="101"/>
      <c r="Z142" s="101"/>
      <c r="AA142" s="101"/>
      <c r="AB142" s="101"/>
      <c r="AC142" s="101"/>
      <c r="AD142" s="101"/>
      <c r="AE142" s="101"/>
      <c r="AF142" s="101"/>
      <c r="AG142" s="99"/>
      <c r="AH142" s="99"/>
    </row>
    <row r="143" spans="3:34">
      <c r="C143" s="3" t="s">
        <v>88</v>
      </c>
      <c r="D143" s="3" t="s">
        <v>260</v>
      </c>
      <c r="E143" s="3" t="s">
        <v>261</v>
      </c>
      <c r="F143" s="3" t="s">
        <v>628</v>
      </c>
      <c r="G143" s="99" t="s">
        <v>524</v>
      </c>
      <c r="H143" s="99" t="s">
        <v>524</v>
      </c>
      <c r="I143" s="99" t="s">
        <v>524</v>
      </c>
      <c r="J143" s="246">
        <v>0.83333333333333337</v>
      </c>
      <c r="K143" s="246">
        <v>0.87272727272727268</v>
      </c>
      <c r="L143" s="246">
        <v>0.95454545454545459</v>
      </c>
      <c r="M143" s="246">
        <v>0.95454545454545459</v>
      </c>
      <c r="N143" s="246">
        <v>0.984375</v>
      </c>
      <c r="O143" s="100">
        <v>0.93299999999999994</v>
      </c>
      <c r="P143" s="101"/>
      <c r="Q143" s="101"/>
      <c r="R143" s="101"/>
      <c r="S143" s="101"/>
      <c r="T143" s="101"/>
      <c r="U143" s="101"/>
      <c r="V143" s="101"/>
      <c r="W143" s="101"/>
      <c r="X143" s="101"/>
      <c r="Y143" s="101"/>
      <c r="Z143" s="101"/>
      <c r="AA143" s="101"/>
      <c r="AB143" s="101"/>
      <c r="AC143" s="101"/>
      <c r="AD143" s="101"/>
      <c r="AE143" s="101"/>
      <c r="AF143" s="101"/>
      <c r="AG143" s="99"/>
      <c r="AH143" s="99"/>
    </row>
    <row r="144" spans="3:34">
      <c r="C144" s="3" t="s">
        <v>88</v>
      </c>
      <c r="D144" s="3" t="s">
        <v>262</v>
      </c>
      <c r="E144" s="3" t="s">
        <v>263</v>
      </c>
      <c r="F144" s="3" t="s">
        <v>628</v>
      </c>
      <c r="G144" s="99" t="s">
        <v>524</v>
      </c>
      <c r="H144" s="99" t="s">
        <v>524</v>
      </c>
      <c r="I144" s="99" t="s">
        <v>524</v>
      </c>
      <c r="J144" s="246">
        <v>0.89230769230769236</v>
      </c>
      <c r="K144" s="246">
        <v>0.9126637554585153</v>
      </c>
      <c r="L144" s="246">
        <v>0.95299145299145294</v>
      </c>
      <c r="M144" s="246">
        <v>0.83974358974358976</v>
      </c>
      <c r="N144" s="246">
        <v>0.77710843373493976</v>
      </c>
      <c r="O144" s="100">
        <v>0.77900000000000003</v>
      </c>
      <c r="P144" s="101"/>
      <c r="Q144" s="101"/>
      <c r="R144" s="101"/>
      <c r="S144" s="101"/>
      <c r="T144" s="101"/>
      <c r="U144" s="101"/>
      <c r="V144" s="101"/>
      <c r="W144" s="101"/>
      <c r="X144" s="101"/>
      <c r="Y144" s="101"/>
      <c r="Z144" s="101"/>
      <c r="AA144" s="101"/>
      <c r="AB144" s="101"/>
      <c r="AC144" s="101"/>
      <c r="AD144" s="101"/>
      <c r="AE144" s="101"/>
      <c r="AF144" s="101"/>
      <c r="AG144" s="99"/>
      <c r="AH144" s="99"/>
    </row>
    <row r="145" spans="3:34">
      <c r="C145" s="3" t="s">
        <v>88</v>
      </c>
      <c r="D145" s="3" t="s">
        <v>264</v>
      </c>
      <c r="E145" s="3" t="s">
        <v>265</v>
      </c>
      <c r="F145" s="3" t="s">
        <v>628</v>
      </c>
      <c r="G145" s="99" t="s">
        <v>524</v>
      </c>
      <c r="H145" s="99" t="s">
        <v>524</v>
      </c>
      <c r="I145" s="99" t="s">
        <v>524</v>
      </c>
      <c r="J145" s="246">
        <v>0.71707317073170729</v>
      </c>
      <c r="K145" s="246">
        <v>0.83251231527093594</v>
      </c>
      <c r="L145" s="246">
        <v>0.85964912280701755</v>
      </c>
      <c r="M145" s="246">
        <v>0.93434343434343436</v>
      </c>
      <c r="N145" s="246">
        <v>0.93775933609958506</v>
      </c>
      <c r="O145" s="100">
        <v>0.83900000000000008</v>
      </c>
      <c r="P145" s="101"/>
      <c r="Q145" s="101"/>
      <c r="R145" s="101"/>
      <c r="S145" s="101"/>
      <c r="T145" s="101"/>
      <c r="U145" s="101"/>
      <c r="V145" s="101"/>
      <c r="W145" s="101"/>
      <c r="X145" s="101"/>
      <c r="Y145" s="101"/>
      <c r="Z145" s="101"/>
      <c r="AA145" s="101"/>
      <c r="AB145" s="101"/>
      <c r="AC145" s="101"/>
      <c r="AD145" s="101"/>
      <c r="AE145" s="101"/>
      <c r="AF145" s="101"/>
      <c r="AG145" s="99"/>
      <c r="AH145" s="99"/>
    </row>
    <row r="146" spans="3:34">
      <c r="C146" s="3" t="s">
        <v>88</v>
      </c>
      <c r="D146" s="3" t="s">
        <v>266</v>
      </c>
      <c r="E146" s="3" t="s">
        <v>267</v>
      </c>
      <c r="F146" s="3" t="s">
        <v>628</v>
      </c>
      <c r="G146" s="99" t="s">
        <v>524</v>
      </c>
      <c r="H146" s="99" t="s">
        <v>524</v>
      </c>
      <c r="I146" s="99" t="s">
        <v>524</v>
      </c>
      <c r="J146" s="246">
        <v>0.71739130434782605</v>
      </c>
      <c r="K146" s="246">
        <v>0.84</v>
      </c>
      <c r="L146" s="246">
        <v>0.92391304347826086</v>
      </c>
      <c r="M146" s="246">
        <v>0.96511627906976749</v>
      </c>
      <c r="N146" s="246">
        <v>0.92105263157894735</v>
      </c>
      <c r="O146" s="100">
        <v>0.92500000000000004</v>
      </c>
      <c r="P146" s="101"/>
      <c r="Q146" s="101"/>
      <c r="R146" s="101"/>
      <c r="S146" s="101"/>
      <c r="T146" s="101"/>
      <c r="U146" s="101"/>
      <c r="V146" s="101"/>
      <c r="W146" s="101"/>
      <c r="X146" s="101"/>
      <c r="Y146" s="101"/>
      <c r="Z146" s="101"/>
      <c r="AA146" s="101"/>
      <c r="AB146" s="101"/>
      <c r="AC146" s="101"/>
      <c r="AD146" s="101"/>
      <c r="AE146" s="101"/>
      <c r="AF146" s="101"/>
      <c r="AG146" s="99"/>
      <c r="AH146" s="99"/>
    </row>
    <row r="147" spans="3:34">
      <c r="C147" s="3" t="s">
        <v>88</v>
      </c>
      <c r="D147" s="3" t="s">
        <v>268</v>
      </c>
      <c r="E147" s="3" t="s">
        <v>269</v>
      </c>
      <c r="F147" s="3" t="s">
        <v>628</v>
      </c>
      <c r="G147" s="99" t="s">
        <v>524</v>
      </c>
      <c r="H147" s="99" t="s">
        <v>524</v>
      </c>
      <c r="I147" s="99" t="s">
        <v>524</v>
      </c>
      <c r="J147" s="246">
        <v>0.74509803921568629</v>
      </c>
      <c r="K147" s="246">
        <v>0.88888888888888884</v>
      </c>
      <c r="L147" s="246">
        <v>0.9</v>
      </c>
      <c r="M147" s="246">
        <v>0.95744680851063835</v>
      </c>
      <c r="N147" s="246">
        <v>0.96875</v>
      </c>
      <c r="O147" s="100">
        <v>0.89700000000000002</v>
      </c>
      <c r="P147" s="101"/>
      <c r="Q147" s="101"/>
      <c r="R147" s="101"/>
      <c r="S147" s="101"/>
      <c r="T147" s="101"/>
      <c r="U147" s="101"/>
      <c r="V147" s="101"/>
      <c r="W147" s="101"/>
      <c r="X147" s="101"/>
      <c r="Y147" s="101"/>
      <c r="Z147" s="101"/>
      <c r="AA147" s="101"/>
      <c r="AB147" s="101"/>
      <c r="AC147" s="101"/>
      <c r="AD147" s="101"/>
      <c r="AE147" s="101"/>
      <c r="AF147" s="101"/>
      <c r="AG147" s="99"/>
      <c r="AH147" s="99"/>
    </row>
    <row r="148" spans="3:34">
      <c r="C148" s="3" t="s">
        <v>88</v>
      </c>
      <c r="D148" s="3" t="s">
        <v>270</v>
      </c>
      <c r="E148" s="3" t="s">
        <v>271</v>
      </c>
      <c r="F148" s="3" t="s">
        <v>628</v>
      </c>
      <c r="G148" s="99" t="s">
        <v>524</v>
      </c>
      <c r="H148" s="99" t="s">
        <v>524</v>
      </c>
      <c r="I148" s="99" t="s">
        <v>524</v>
      </c>
      <c r="J148" s="246">
        <v>0.7931034482758621</v>
      </c>
      <c r="K148" s="246">
        <v>0.9</v>
      </c>
      <c r="L148" s="246">
        <v>0.9242424242424242</v>
      </c>
      <c r="M148" s="246">
        <v>0.96721311475409832</v>
      </c>
      <c r="N148" s="246">
        <v>0.96666666666666667</v>
      </c>
      <c r="O148" s="100">
        <v>0.88700000000000001</v>
      </c>
      <c r="P148" s="101"/>
      <c r="Q148" s="101"/>
      <c r="R148" s="101"/>
      <c r="S148" s="101"/>
      <c r="T148" s="101"/>
      <c r="U148" s="101"/>
      <c r="V148" s="101"/>
      <c r="W148" s="101"/>
      <c r="X148" s="101"/>
      <c r="Y148" s="101"/>
      <c r="Z148" s="101"/>
      <c r="AA148" s="101"/>
      <c r="AB148" s="101"/>
      <c r="AC148" s="101"/>
      <c r="AD148" s="101"/>
      <c r="AE148" s="101"/>
      <c r="AF148" s="101"/>
      <c r="AG148" s="99"/>
      <c r="AH148" s="99"/>
    </row>
    <row r="149" spans="3:34">
      <c r="C149" s="3" t="s">
        <v>88</v>
      </c>
      <c r="D149" s="3" t="s">
        <v>272</v>
      </c>
      <c r="E149" s="3" t="s">
        <v>273</v>
      </c>
      <c r="F149" s="3" t="s">
        <v>628</v>
      </c>
      <c r="G149" s="99" t="s">
        <v>524</v>
      </c>
      <c r="H149" s="99" t="s">
        <v>524</v>
      </c>
      <c r="I149" s="99" t="s">
        <v>524</v>
      </c>
      <c r="J149" s="246">
        <v>0.71965317919075145</v>
      </c>
      <c r="K149" s="246">
        <v>0.67539267015706805</v>
      </c>
      <c r="L149" s="246">
        <v>0.68171021377672214</v>
      </c>
      <c r="M149" s="246">
        <v>0.74019607843137258</v>
      </c>
      <c r="N149" s="246">
        <v>0.70299727520435973</v>
      </c>
      <c r="O149" s="100">
        <v>0.61099999999999999</v>
      </c>
      <c r="P149" s="101"/>
      <c r="Q149" s="101"/>
      <c r="R149" s="101"/>
      <c r="S149" s="101"/>
      <c r="T149" s="101"/>
      <c r="U149" s="101"/>
      <c r="V149" s="101"/>
      <c r="W149" s="101"/>
      <c r="X149" s="101"/>
      <c r="Y149" s="101"/>
      <c r="Z149" s="101"/>
      <c r="AA149" s="101"/>
      <c r="AB149" s="101"/>
      <c r="AC149" s="101"/>
      <c r="AD149" s="101"/>
      <c r="AE149" s="101"/>
      <c r="AF149" s="101"/>
      <c r="AG149" s="99"/>
      <c r="AH149" s="99"/>
    </row>
    <row r="150" spans="3:34">
      <c r="C150" s="3" t="s">
        <v>88</v>
      </c>
      <c r="D150" s="3" t="s">
        <v>274</v>
      </c>
      <c r="E150" s="3" t="s">
        <v>275</v>
      </c>
      <c r="F150" s="3" t="s">
        <v>628</v>
      </c>
      <c r="G150" s="99" t="s">
        <v>524</v>
      </c>
      <c r="H150" s="99" t="s">
        <v>524</v>
      </c>
      <c r="I150" s="99" t="s">
        <v>524</v>
      </c>
      <c r="J150" s="246">
        <v>0.55228758169934644</v>
      </c>
      <c r="K150" s="246">
        <v>0.76608187134502925</v>
      </c>
      <c r="L150" s="246">
        <v>0.86118980169971671</v>
      </c>
      <c r="M150" s="246">
        <v>0.89080459770114939</v>
      </c>
      <c r="N150" s="246">
        <v>0.84558823529411764</v>
      </c>
      <c r="O150" s="100">
        <v>0.85199999999999998</v>
      </c>
      <c r="P150" s="101"/>
      <c r="Q150" s="101"/>
      <c r="R150" s="101"/>
      <c r="S150" s="101"/>
      <c r="T150" s="101"/>
      <c r="U150" s="101"/>
      <c r="V150" s="101"/>
      <c r="W150" s="101"/>
      <c r="X150" s="101"/>
      <c r="Y150" s="101"/>
      <c r="Z150" s="101"/>
      <c r="AA150" s="101"/>
      <c r="AB150" s="101"/>
      <c r="AC150" s="101"/>
      <c r="AD150" s="101"/>
      <c r="AE150" s="101"/>
      <c r="AF150" s="101"/>
      <c r="AG150" s="99"/>
      <c r="AH150" s="99"/>
    </row>
    <row r="151" spans="3:34">
      <c r="C151" s="3" t="s">
        <v>88</v>
      </c>
      <c r="D151" s="3" t="s">
        <v>276</v>
      </c>
      <c r="E151" s="3" t="s">
        <v>277</v>
      </c>
      <c r="F151" s="3" t="s">
        <v>628</v>
      </c>
      <c r="G151" s="99" t="s">
        <v>524</v>
      </c>
      <c r="H151" s="99" t="s">
        <v>524</v>
      </c>
      <c r="I151" s="99" t="s">
        <v>524</v>
      </c>
      <c r="J151" s="246">
        <v>0.91208791208791207</v>
      </c>
      <c r="K151" s="246">
        <v>0.97560975609756095</v>
      </c>
      <c r="L151" s="246">
        <v>1</v>
      </c>
      <c r="M151" s="246">
        <v>0.93478260869565222</v>
      </c>
      <c r="N151" s="246">
        <v>0.93269230769230771</v>
      </c>
      <c r="O151" s="100">
        <v>0.94299999999999995</v>
      </c>
      <c r="P151" s="101"/>
      <c r="Q151" s="101"/>
      <c r="R151" s="101"/>
      <c r="S151" s="101"/>
      <c r="T151" s="101"/>
      <c r="U151" s="101"/>
      <c r="V151" s="101"/>
      <c r="W151" s="101"/>
      <c r="X151" s="101"/>
      <c r="Y151" s="101"/>
      <c r="Z151" s="101"/>
      <c r="AA151" s="101"/>
      <c r="AB151" s="101"/>
      <c r="AC151" s="101"/>
      <c r="AD151" s="101"/>
      <c r="AE151" s="101"/>
      <c r="AF151" s="101"/>
      <c r="AG151" s="99"/>
      <c r="AH151" s="99"/>
    </row>
    <row r="152" spans="3:34">
      <c r="C152" s="3" t="s">
        <v>88</v>
      </c>
      <c r="D152" s="3" t="s">
        <v>278</v>
      </c>
      <c r="E152" s="3" t="s">
        <v>279</v>
      </c>
      <c r="F152" s="3" t="s">
        <v>628</v>
      </c>
      <c r="G152" s="99" t="s">
        <v>524</v>
      </c>
      <c r="H152" s="99" t="s">
        <v>524</v>
      </c>
      <c r="I152" s="99" t="s">
        <v>524</v>
      </c>
      <c r="J152" s="246">
        <v>0.99465240641711228</v>
      </c>
      <c r="K152" s="246">
        <v>1</v>
      </c>
      <c r="L152" s="246">
        <v>1</v>
      </c>
      <c r="M152" s="246">
        <v>1</v>
      </c>
      <c r="N152" s="246">
        <v>0.989247311827957</v>
      </c>
      <c r="O152" s="100">
        <v>0.98199999999999998</v>
      </c>
      <c r="P152" s="101"/>
      <c r="Q152" s="101"/>
      <c r="R152" s="101"/>
      <c r="S152" s="101"/>
      <c r="T152" s="101"/>
      <c r="U152" s="101"/>
      <c r="V152" s="101"/>
      <c r="W152" s="101"/>
      <c r="X152" s="101"/>
      <c r="Y152" s="101"/>
      <c r="Z152" s="101"/>
      <c r="AA152" s="101"/>
      <c r="AB152" s="101"/>
      <c r="AC152" s="101"/>
      <c r="AD152" s="101"/>
      <c r="AE152" s="101"/>
      <c r="AF152" s="101"/>
      <c r="AG152" s="99"/>
      <c r="AH152" s="99"/>
    </row>
    <row r="153" spans="3:34">
      <c r="C153" s="3" t="s">
        <v>88</v>
      </c>
      <c r="D153" s="3" t="s">
        <v>280</v>
      </c>
      <c r="E153" s="3" t="s">
        <v>281</v>
      </c>
      <c r="F153" s="3" t="s">
        <v>628</v>
      </c>
      <c r="G153" s="99" t="s">
        <v>524</v>
      </c>
      <c r="H153" s="99" t="s">
        <v>524</v>
      </c>
      <c r="I153" s="99" t="s">
        <v>524</v>
      </c>
      <c r="J153" s="246">
        <v>0.80645161290322576</v>
      </c>
      <c r="K153" s="246">
        <v>0.88</v>
      </c>
      <c r="L153" s="246">
        <v>0.87234042553191493</v>
      </c>
      <c r="M153" s="246">
        <v>0.93023255813953487</v>
      </c>
      <c r="N153" s="246">
        <v>0.93150684931506844</v>
      </c>
      <c r="O153" s="100">
        <v>0.88500000000000001</v>
      </c>
      <c r="P153" s="101"/>
      <c r="Q153" s="101"/>
      <c r="R153" s="101"/>
      <c r="S153" s="101"/>
      <c r="T153" s="101"/>
      <c r="U153" s="101"/>
      <c r="V153" s="101"/>
      <c r="W153" s="101"/>
      <c r="X153" s="101"/>
      <c r="Y153" s="101"/>
      <c r="Z153" s="101"/>
      <c r="AA153" s="101"/>
      <c r="AB153" s="101"/>
      <c r="AC153" s="101"/>
      <c r="AD153" s="101"/>
      <c r="AE153" s="101"/>
      <c r="AF153" s="101"/>
      <c r="AG153" s="99"/>
      <c r="AH153" s="99"/>
    </row>
    <row r="154" spans="3:34">
      <c r="C154" s="3" t="s">
        <v>88</v>
      </c>
      <c r="D154" s="3" t="s">
        <v>282</v>
      </c>
      <c r="E154" s="3" t="s">
        <v>283</v>
      </c>
      <c r="F154" s="3" t="s">
        <v>628</v>
      </c>
      <c r="G154" s="99" t="s">
        <v>524</v>
      </c>
      <c r="H154" s="99" t="s">
        <v>524</v>
      </c>
      <c r="I154" s="99" t="s">
        <v>524</v>
      </c>
      <c r="J154" s="246">
        <v>0.84782608695652173</v>
      </c>
      <c r="K154" s="246">
        <v>0.87962962962962965</v>
      </c>
      <c r="L154" s="246">
        <v>0.9</v>
      </c>
      <c r="M154" s="246">
        <v>0.90163934426229508</v>
      </c>
      <c r="N154" s="246">
        <v>0.90291262135922334</v>
      </c>
      <c r="O154" s="100">
        <v>0.90400000000000003</v>
      </c>
      <c r="P154" s="101"/>
      <c r="Q154" s="101"/>
      <c r="R154" s="101"/>
      <c r="S154" s="101"/>
      <c r="T154" s="101"/>
      <c r="U154" s="101"/>
      <c r="V154" s="101"/>
      <c r="W154" s="101"/>
      <c r="X154" s="101"/>
      <c r="Y154" s="101"/>
      <c r="Z154" s="101"/>
      <c r="AA154" s="101"/>
      <c r="AB154" s="101"/>
      <c r="AC154" s="101"/>
      <c r="AD154" s="101"/>
      <c r="AE154" s="101"/>
      <c r="AF154" s="101"/>
      <c r="AG154" s="99"/>
      <c r="AH154" s="99"/>
    </row>
    <row r="155" spans="3:34">
      <c r="C155" s="3" t="s">
        <v>88</v>
      </c>
      <c r="D155" s="3" t="s">
        <v>284</v>
      </c>
      <c r="E155" s="3" t="s">
        <v>285</v>
      </c>
      <c r="F155" s="3" t="s">
        <v>628</v>
      </c>
      <c r="G155" s="99" t="s">
        <v>524</v>
      </c>
      <c r="H155" s="99" t="s">
        <v>524</v>
      </c>
      <c r="I155" s="99" t="s">
        <v>524</v>
      </c>
      <c r="J155" s="246">
        <v>0.83544303797468356</v>
      </c>
      <c r="K155" s="246">
        <v>0.87878787878787878</v>
      </c>
      <c r="L155" s="246">
        <v>0.86842105263157898</v>
      </c>
      <c r="M155" s="246">
        <v>0.89830508474576276</v>
      </c>
      <c r="N155" s="246">
        <v>0.898876404494382</v>
      </c>
      <c r="O155" s="100">
        <v>0.93799999999999994</v>
      </c>
      <c r="P155" s="101"/>
      <c r="Q155" s="101"/>
      <c r="R155" s="101"/>
      <c r="S155" s="101"/>
      <c r="T155" s="101"/>
      <c r="U155" s="101"/>
      <c r="V155" s="101"/>
      <c r="W155" s="101"/>
      <c r="X155" s="101"/>
      <c r="Y155" s="101"/>
      <c r="Z155" s="101"/>
      <c r="AA155" s="101"/>
      <c r="AB155" s="101"/>
      <c r="AC155" s="101"/>
      <c r="AD155" s="101"/>
      <c r="AE155" s="101"/>
      <c r="AF155" s="101"/>
      <c r="AG155" s="99"/>
      <c r="AH155" s="99"/>
    </row>
    <row r="156" spans="3:34">
      <c r="C156" s="3" t="s">
        <v>88</v>
      </c>
      <c r="D156" s="3" t="s">
        <v>286</v>
      </c>
      <c r="E156" s="3" t="s">
        <v>287</v>
      </c>
      <c r="F156" s="3" t="s">
        <v>628</v>
      </c>
      <c r="G156" s="99" t="s">
        <v>524</v>
      </c>
      <c r="H156" s="99" t="s">
        <v>524</v>
      </c>
      <c r="I156" s="99" t="s">
        <v>524</v>
      </c>
      <c r="J156" s="246">
        <v>0.93939393939393945</v>
      </c>
      <c r="K156" s="246">
        <v>0.9642857142857143</v>
      </c>
      <c r="L156" s="246">
        <v>0.87671232876712324</v>
      </c>
      <c r="M156" s="246">
        <v>0.94827586206896552</v>
      </c>
      <c r="N156" s="246">
        <v>0.91025641025641024</v>
      </c>
      <c r="O156" s="100">
        <v>0.92299999999999993</v>
      </c>
      <c r="P156" s="101"/>
      <c r="Q156" s="101"/>
      <c r="R156" s="101"/>
      <c r="S156" s="101"/>
      <c r="T156" s="101"/>
      <c r="U156" s="101"/>
      <c r="V156" s="101"/>
      <c r="W156" s="101"/>
      <c r="X156" s="101"/>
      <c r="Y156" s="101"/>
      <c r="Z156" s="101"/>
      <c r="AA156" s="101"/>
      <c r="AB156" s="101"/>
      <c r="AC156" s="101"/>
      <c r="AD156" s="101"/>
      <c r="AE156" s="101"/>
      <c r="AF156" s="101"/>
      <c r="AG156" s="99"/>
      <c r="AH156" s="99"/>
    </row>
    <row r="157" spans="3:34">
      <c r="C157" s="3" t="s">
        <v>88</v>
      </c>
      <c r="D157" s="3" t="s">
        <v>288</v>
      </c>
      <c r="E157" s="3" t="s">
        <v>289</v>
      </c>
      <c r="F157" s="3" t="s">
        <v>628</v>
      </c>
      <c r="G157" s="99" t="s">
        <v>524</v>
      </c>
      <c r="H157" s="99" t="s">
        <v>524</v>
      </c>
      <c r="I157" s="99" t="s">
        <v>524</v>
      </c>
      <c r="J157" s="246">
        <v>1</v>
      </c>
      <c r="K157" s="246">
        <v>0.99137931034482762</v>
      </c>
      <c r="L157" s="246">
        <v>0.99038461538461542</v>
      </c>
      <c r="M157" s="246">
        <v>1</v>
      </c>
      <c r="N157" s="246">
        <v>0.97391304347826091</v>
      </c>
      <c r="O157" s="100">
        <v>0.98499999999999999</v>
      </c>
      <c r="P157" s="101"/>
      <c r="Q157" s="101"/>
      <c r="R157" s="101"/>
      <c r="S157" s="101"/>
      <c r="T157" s="101"/>
      <c r="U157" s="101"/>
      <c r="V157" s="101"/>
      <c r="W157" s="101"/>
      <c r="X157" s="101"/>
      <c r="Y157" s="101"/>
      <c r="Z157" s="101"/>
      <c r="AA157" s="101"/>
      <c r="AB157" s="101"/>
      <c r="AC157" s="101"/>
      <c r="AD157" s="101"/>
      <c r="AE157" s="101"/>
      <c r="AF157" s="101"/>
      <c r="AG157" s="99"/>
      <c r="AH157" s="99"/>
    </row>
    <row r="158" spans="3:34">
      <c r="C158" s="3" t="s">
        <v>88</v>
      </c>
      <c r="D158" s="3" t="s">
        <v>290</v>
      </c>
      <c r="E158" s="3" t="s">
        <v>291</v>
      </c>
      <c r="F158" s="3" t="s">
        <v>628</v>
      </c>
      <c r="G158" s="99" t="s">
        <v>524</v>
      </c>
      <c r="H158" s="99" t="s">
        <v>524</v>
      </c>
      <c r="I158" s="99" t="s">
        <v>524</v>
      </c>
      <c r="J158" s="246">
        <v>0.71532846715328469</v>
      </c>
      <c r="K158" s="246">
        <v>0.9051094890510949</v>
      </c>
      <c r="L158" s="246">
        <v>0.9538461538461539</v>
      </c>
      <c r="M158" s="246">
        <v>0.98013245033112584</v>
      </c>
      <c r="N158" s="246">
        <v>0.99009900990099009</v>
      </c>
      <c r="O158" s="100">
        <v>0.98299999999999998</v>
      </c>
      <c r="P158" s="101"/>
      <c r="Q158" s="101"/>
      <c r="R158" s="101"/>
      <c r="S158" s="101"/>
      <c r="T158" s="101"/>
      <c r="U158" s="101"/>
      <c r="V158" s="101"/>
      <c r="W158" s="101"/>
      <c r="X158" s="101"/>
      <c r="Y158" s="101"/>
      <c r="Z158" s="101"/>
      <c r="AA158" s="101"/>
      <c r="AB158" s="101"/>
      <c r="AC158" s="101"/>
      <c r="AD158" s="101"/>
      <c r="AE158" s="101"/>
      <c r="AF158" s="101"/>
      <c r="AG158" s="99"/>
      <c r="AH158" s="99"/>
    </row>
    <row r="159" spans="3:34">
      <c r="C159" s="3" t="s">
        <v>88</v>
      </c>
      <c r="D159" s="3" t="s">
        <v>292</v>
      </c>
      <c r="E159" s="3" t="s">
        <v>293</v>
      </c>
      <c r="F159" s="3" t="s">
        <v>628</v>
      </c>
      <c r="G159" s="99" t="s">
        <v>524</v>
      </c>
      <c r="H159" s="99" t="s">
        <v>524</v>
      </c>
      <c r="I159" s="99" t="s">
        <v>524</v>
      </c>
      <c r="J159" s="246">
        <v>0.70731707317073167</v>
      </c>
      <c r="K159" s="246">
        <v>0.88659793814432986</v>
      </c>
      <c r="L159" s="246">
        <v>0.96875</v>
      </c>
      <c r="M159" s="246">
        <v>0.98165137614678899</v>
      </c>
      <c r="N159" s="246">
        <v>1</v>
      </c>
      <c r="O159" s="100">
        <v>0.97900000000000009</v>
      </c>
      <c r="P159" s="101"/>
      <c r="Q159" s="101"/>
      <c r="R159" s="101"/>
      <c r="S159" s="101"/>
      <c r="T159" s="101"/>
      <c r="U159" s="101"/>
      <c r="V159" s="101"/>
      <c r="W159" s="101"/>
      <c r="X159" s="101"/>
      <c r="Y159" s="101"/>
      <c r="Z159" s="101"/>
      <c r="AA159" s="101"/>
      <c r="AB159" s="101"/>
      <c r="AC159" s="101"/>
      <c r="AD159" s="101"/>
      <c r="AE159" s="101"/>
      <c r="AF159" s="101"/>
      <c r="AG159" s="99"/>
      <c r="AH159" s="99"/>
    </row>
    <row r="160" spans="3:34">
      <c r="C160" s="3" t="s">
        <v>88</v>
      </c>
      <c r="D160" s="3" t="s">
        <v>294</v>
      </c>
      <c r="E160" s="3" t="s">
        <v>295</v>
      </c>
      <c r="F160" s="3" t="s">
        <v>628</v>
      </c>
      <c r="G160" s="99" t="s">
        <v>524</v>
      </c>
      <c r="H160" s="99" t="s">
        <v>524</v>
      </c>
      <c r="I160" s="99" t="s">
        <v>524</v>
      </c>
      <c r="J160" s="246">
        <v>0.16949152542372881</v>
      </c>
      <c r="K160" s="246">
        <v>0.56617647058823528</v>
      </c>
      <c r="L160" s="246">
        <v>0.79220779220779225</v>
      </c>
      <c r="M160" s="246">
        <v>0.87301587301587302</v>
      </c>
      <c r="N160" s="246">
        <v>0.92307692307692313</v>
      </c>
      <c r="O160" s="100">
        <v>0.93599999999999994</v>
      </c>
      <c r="P160" s="101"/>
      <c r="Q160" s="101"/>
      <c r="R160" s="101"/>
      <c r="S160" s="101"/>
      <c r="T160" s="101"/>
      <c r="U160" s="101"/>
      <c r="V160" s="101"/>
      <c r="W160" s="101"/>
      <c r="X160" s="101"/>
      <c r="Y160" s="101"/>
      <c r="Z160" s="101"/>
      <c r="AA160" s="101"/>
      <c r="AB160" s="101"/>
      <c r="AC160" s="101"/>
      <c r="AD160" s="101"/>
      <c r="AE160" s="101"/>
      <c r="AF160" s="101"/>
      <c r="AG160" s="99"/>
      <c r="AH160" s="99"/>
    </row>
    <row r="161" spans="3:34">
      <c r="C161" s="3" t="s">
        <v>88</v>
      </c>
      <c r="D161" s="3" t="s">
        <v>296</v>
      </c>
      <c r="E161" s="3" t="s">
        <v>297</v>
      </c>
      <c r="F161" s="3" t="s">
        <v>628</v>
      </c>
      <c r="G161" s="99" t="s">
        <v>524</v>
      </c>
      <c r="H161" s="99" t="s">
        <v>524</v>
      </c>
      <c r="I161" s="99" t="s">
        <v>524</v>
      </c>
      <c r="J161" s="246">
        <v>0.50602409638554213</v>
      </c>
      <c r="K161" s="246">
        <v>0.66355140186915884</v>
      </c>
      <c r="L161" s="246">
        <v>0.81967213114754101</v>
      </c>
      <c r="M161" s="246">
        <v>0.94696969696969702</v>
      </c>
      <c r="N161" s="246">
        <v>0.9568965517241379</v>
      </c>
      <c r="O161" s="100">
        <v>0.96599999999999997</v>
      </c>
      <c r="P161" s="101"/>
      <c r="Q161" s="101"/>
      <c r="R161" s="101"/>
      <c r="S161" s="101"/>
      <c r="T161" s="101"/>
      <c r="U161" s="101"/>
      <c r="V161" s="101"/>
      <c r="W161" s="101"/>
      <c r="X161" s="101"/>
      <c r="Y161" s="101"/>
      <c r="Z161" s="101"/>
      <c r="AA161" s="101"/>
      <c r="AB161" s="101"/>
      <c r="AC161" s="101"/>
      <c r="AD161" s="101"/>
      <c r="AE161" s="101"/>
      <c r="AF161" s="101"/>
      <c r="AG161" s="99"/>
      <c r="AH161" s="99"/>
    </row>
    <row r="162" spans="3:34">
      <c r="C162" s="3" t="s">
        <v>88</v>
      </c>
      <c r="D162" s="3" t="s">
        <v>298</v>
      </c>
      <c r="E162" s="3" t="s">
        <v>299</v>
      </c>
      <c r="F162" s="3" t="s">
        <v>628</v>
      </c>
      <c r="G162" s="99" t="s">
        <v>524</v>
      </c>
      <c r="H162" s="99" t="s">
        <v>524</v>
      </c>
      <c r="I162" s="99" t="s">
        <v>524</v>
      </c>
      <c r="J162" s="246">
        <v>0.68932038834951459</v>
      </c>
      <c r="K162" s="246">
        <v>0.93684210526315792</v>
      </c>
      <c r="L162" s="246">
        <v>0.95833333333333337</v>
      </c>
      <c r="M162" s="246">
        <v>0.99082568807339455</v>
      </c>
      <c r="N162" s="246">
        <v>1</v>
      </c>
      <c r="O162" s="100">
        <v>0.95499999999999996</v>
      </c>
      <c r="P162" s="101"/>
      <c r="Q162" s="101"/>
      <c r="R162" s="101"/>
      <c r="S162" s="101"/>
      <c r="T162" s="101"/>
      <c r="U162" s="101"/>
      <c r="V162" s="101"/>
      <c r="W162" s="101"/>
      <c r="X162" s="101"/>
      <c r="Y162" s="101"/>
      <c r="Z162" s="101"/>
      <c r="AA162" s="101"/>
      <c r="AB162" s="101"/>
      <c r="AC162" s="101"/>
      <c r="AD162" s="101"/>
      <c r="AE162" s="101"/>
      <c r="AF162" s="101"/>
      <c r="AG162" s="99"/>
      <c r="AH162" s="99"/>
    </row>
    <row r="163" spans="3:34">
      <c r="C163" s="3" t="s">
        <v>88</v>
      </c>
      <c r="D163" s="3" t="s">
        <v>300</v>
      </c>
      <c r="E163" s="3" t="s">
        <v>301</v>
      </c>
      <c r="F163" s="3" t="s">
        <v>628</v>
      </c>
      <c r="G163" s="99" t="s">
        <v>524</v>
      </c>
      <c r="H163" s="99" t="s">
        <v>524</v>
      </c>
      <c r="I163" s="99" t="s">
        <v>524</v>
      </c>
      <c r="J163" s="246">
        <v>0.81443298969072164</v>
      </c>
      <c r="K163" s="246">
        <v>0.94117647058823528</v>
      </c>
      <c r="L163" s="246">
        <v>0.9885057471264368</v>
      </c>
      <c r="M163" s="246">
        <v>0.98039215686274506</v>
      </c>
      <c r="N163" s="246">
        <v>0.98255813953488369</v>
      </c>
      <c r="O163" s="100">
        <v>0.47600000000000003</v>
      </c>
      <c r="P163" s="101"/>
      <c r="Q163" s="101"/>
      <c r="R163" s="101"/>
      <c r="S163" s="101"/>
      <c r="T163" s="101"/>
      <c r="U163" s="101"/>
      <c r="V163" s="101"/>
      <c r="W163" s="101"/>
      <c r="X163" s="101"/>
      <c r="Y163" s="101"/>
      <c r="Z163" s="101"/>
      <c r="AA163" s="101"/>
      <c r="AB163" s="101"/>
      <c r="AC163" s="101"/>
      <c r="AD163" s="101"/>
      <c r="AE163" s="101"/>
      <c r="AF163" s="101"/>
      <c r="AG163" s="99"/>
      <c r="AH163" s="99"/>
    </row>
    <row r="164" spans="3:34">
      <c r="C164" s="3" t="s">
        <v>88</v>
      </c>
      <c r="D164" s="3" t="s">
        <v>302</v>
      </c>
      <c r="E164" s="3" t="s">
        <v>303</v>
      </c>
      <c r="F164" s="3" t="s">
        <v>628</v>
      </c>
      <c r="G164" s="99" t="s">
        <v>524</v>
      </c>
      <c r="H164" s="99" t="s">
        <v>524</v>
      </c>
      <c r="I164" s="99" t="s">
        <v>524</v>
      </c>
      <c r="J164" s="246">
        <v>0.70186335403726707</v>
      </c>
      <c r="K164" s="246">
        <v>0.69230769230769229</v>
      </c>
      <c r="L164" s="246">
        <v>0.60629921259842523</v>
      </c>
      <c r="M164" s="246">
        <v>0.84158415841584155</v>
      </c>
      <c r="N164" s="246">
        <v>0.92452830188679247</v>
      </c>
      <c r="O164" s="100">
        <v>0.96299999999999997</v>
      </c>
      <c r="P164" s="101"/>
      <c r="Q164" s="101"/>
      <c r="R164" s="101"/>
      <c r="S164" s="101"/>
      <c r="T164" s="101"/>
      <c r="U164" s="101"/>
      <c r="V164" s="101"/>
      <c r="W164" s="101"/>
      <c r="X164" s="101"/>
      <c r="Y164" s="101"/>
      <c r="Z164" s="101"/>
      <c r="AA164" s="101"/>
      <c r="AB164" s="101"/>
      <c r="AC164" s="101"/>
      <c r="AD164" s="101"/>
      <c r="AE164" s="101"/>
      <c r="AF164" s="101"/>
      <c r="AG164" s="99"/>
      <c r="AH164" s="99"/>
    </row>
    <row r="165" spans="3:34">
      <c r="C165" s="3" t="s">
        <v>88</v>
      </c>
      <c r="D165" s="3" t="s">
        <v>304</v>
      </c>
      <c r="E165" s="3" t="s">
        <v>305</v>
      </c>
      <c r="F165" s="3" t="s">
        <v>628</v>
      </c>
      <c r="G165" s="99" t="s">
        <v>524</v>
      </c>
      <c r="H165" s="99" t="s">
        <v>524</v>
      </c>
      <c r="I165" s="99" t="s">
        <v>524</v>
      </c>
      <c r="J165" s="246">
        <v>0.5</v>
      </c>
      <c r="K165" s="246">
        <v>0.65454545454545454</v>
      </c>
      <c r="L165" s="246">
        <v>7.1428571428571425E-2</v>
      </c>
      <c r="M165" s="246">
        <v>0.26315789473684209</v>
      </c>
      <c r="N165" s="246">
        <v>0.24503311258278146</v>
      </c>
      <c r="O165" s="100">
        <v>0.36499999999999999</v>
      </c>
      <c r="P165" s="101"/>
      <c r="Q165" s="101"/>
      <c r="R165" s="101"/>
      <c r="S165" s="101"/>
      <c r="T165" s="101"/>
      <c r="U165" s="101"/>
      <c r="V165" s="101"/>
      <c r="W165" s="101"/>
      <c r="X165" s="101"/>
      <c r="Y165" s="101"/>
      <c r="Z165" s="101"/>
      <c r="AA165" s="101"/>
      <c r="AB165" s="101"/>
      <c r="AC165" s="101"/>
      <c r="AD165" s="101"/>
      <c r="AE165" s="101"/>
      <c r="AF165" s="101"/>
      <c r="AG165" s="99"/>
      <c r="AH165" s="99"/>
    </row>
    <row r="166" spans="3:34">
      <c r="C166" s="3" t="s">
        <v>88</v>
      </c>
      <c r="D166" s="3" t="s">
        <v>306</v>
      </c>
      <c r="E166" s="3" t="s">
        <v>307</v>
      </c>
      <c r="F166" s="3" t="s">
        <v>628</v>
      </c>
      <c r="G166" s="99" t="s">
        <v>524</v>
      </c>
      <c r="H166" s="99" t="s">
        <v>524</v>
      </c>
      <c r="I166" s="99" t="s">
        <v>524</v>
      </c>
      <c r="J166" s="246">
        <v>0.72413793103448276</v>
      </c>
      <c r="K166" s="246">
        <v>0.69565217391304346</v>
      </c>
      <c r="L166" s="246">
        <v>0.52380952380952384</v>
      </c>
      <c r="M166" s="246">
        <v>0.59375</v>
      </c>
      <c r="N166" s="246">
        <v>0.8</v>
      </c>
      <c r="O166" s="100">
        <v>0.78200000000000003</v>
      </c>
      <c r="P166" s="101"/>
      <c r="Q166" s="101"/>
      <c r="R166" s="101"/>
      <c r="S166" s="101"/>
      <c r="T166" s="101"/>
      <c r="U166" s="101"/>
      <c r="V166" s="101"/>
      <c r="W166" s="101"/>
      <c r="X166" s="101"/>
      <c r="Y166" s="101"/>
      <c r="Z166" s="101"/>
      <c r="AA166" s="101"/>
      <c r="AB166" s="101"/>
      <c r="AC166" s="101"/>
      <c r="AD166" s="101"/>
      <c r="AE166" s="101"/>
      <c r="AF166" s="101"/>
      <c r="AG166" s="99"/>
      <c r="AH166" s="99"/>
    </row>
    <row r="167" spans="3:34">
      <c r="C167" s="3" t="s">
        <v>88</v>
      </c>
      <c r="D167" s="3" t="s">
        <v>308</v>
      </c>
      <c r="E167" s="3" t="s">
        <v>309</v>
      </c>
      <c r="F167" s="3" t="s">
        <v>628</v>
      </c>
      <c r="G167" s="99" t="s">
        <v>524</v>
      </c>
      <c r="H167" s="99" t="s">
        <v>524</v>
      </c>
      <c r="I167" s="99" t="s">
        <v>524</v>
      </c>
      <c r="J167" s="246">
        <v>0.88317757009345799</v>
      </c>
      <c r="K167" s="246">
        <v>0.92828685258964139</v>
      </c>
      <c r="L167" s="246">
        <v>0.94552529182879375</v>
      </c>
      <c r="M167" s="246">
        <v>0.96860986547085204</v>
      </c>
      <c r="N167" s="246">
        <v>0.93646408839779005</v>
      </c>
      <c r="O167" s="100">
        <v>0.94099999999999995</v>
      </c>
      <c r="P167" s="101"/>
      <c r="Q167" s="101"/>
      <c r="R167" s="101"/>
      <c r="S167" s="101"/>
      <c r="T167" s="101"/>
      <c r="U167" s="101"/>
      <c r="V167" s="101"/>
      <c r="W167" s="101"/>
      <c r="X167" s="101"/>
      <c r="Y167" s="101"/>
      <c r="Z167" s="101"/>
      <c r="AA167" s="101"/>
      <c r="AB167" s="101"/>
      <c r="AC167" s="101"/>
      <c r="AD167" s="101"/>
      <c r="AE167" s="101"/>
      <c r="AF167" s="101"/>
      <c r="AG167" s="99"/>
      <c r="AH167" s="99"/>
    </row>
    <row r="168" spans="3:34">
      <c r="C168" s="3" t="s">
        <v>88</v>
      </c>
      <c r="D168" s="3" t="s">
        <v>310</v>
      </c>
      <c r="E168" s="3" t="s">
        <v>311</v>
      </c>
      <c r="F168" s="3" t="s">
        <v>628</v>
      </c>
      <c r="G168" s="99" t="s">
        <v>524</v>
      </c>
      <c r="H168" s="99" t="s">
        <v>524</v>
      </c>
      <c r="I168" s="99" t="s">
        <v>524</v>
      </c>
      <c r="J168" s="246">
        <v>0.86585365853658536</v>
      </c>
      <c r="K168" s="246">
        <v>0.93729372937293731</v>
      </c>
      <c r="L168" s="246">
        <v>0.96358543417366949</v>
      </c>
      <c r="M168" s="246">
        <v>0.96551724137931039</v>
      </c>
      <c r="N168" s="246">
        <v>0.89486552567237165</v>
      </c>
      <c r="O168" s="100">
        <v>0.95200000000000007</v>
      </c>
      <c r="P168" s="101"/>
      <c r="Q168" s="101"/>
      <c r="R168" s="101"/>
      <c r="S168" s="101"/>
      <c r="T168" s="101"/>
      <c r="U168" s="101"/>
      <c r="V168" s="101"/>
      <c r="W168" s="101"/>
      <c r="X168" s="101"/>
      <c r="Y168" s="101"/>
      <c r="Z168" s="101"/>
      <c r="AA168" s="101"/>
      <c r="AB168" s="101"/>
      <c r="AC168" s="101"/>
      <c r="AD168" s="101"/>
      <c r="AE168" s="101"/>
      <c r="AF168" s="101"/>
      <c r="AG168" s="99"/>
      <c r="AH168" s="99"/>
    </row>
    <row r="169" spans="3:34">
      <c r="C169" s="3" t="s">
        <v>88</v>
      </c>
      <c r="D169" s="3" t="s">
        <v>312</v>
      </c>
      <c r="E169" s="3" t="s">
        <v>313</v>
      </c>
      <c r="F169" s="3" t="s">
        <v>628</v>
      </c>
      <c r="G169" s="99" t="s">
        <v>524</v>
      </c>
      <c r="H169" s="99" t="s">
        <v>524</v>
      </c>
      <c r="I169" s="99" t="s">
        <v>524</v>
      </c>
      <c r="J169" s="246">
        <v>0.796875</v>
      </c>
      <c r="K169" s="246">
        <v>0.77380952380952384</v>
      </c>
      <c r="L169" s="246">
        <v>0.80645161290322576</v>
      </c>
      <c r="M169" s="246">
        <v>0.77380952380952384</v>
      </c>
      <c r="N169" s="246">
        <v>0.81081081081081086</v>
      </c>
      <c r="O169" s="100">
        <v>0.95</v>
      </c>
      <c r="P169" s="101"/>
      <c r="Q169" s="101"/>
      <c r="R169" s="101"/>
      <c r="S169" s="101"/>
      <c r="T169" s="101"/>
      <c r="U169" s="101"/>
      <c r="V169" s="101"/>
      <c r="W169" s="101"/>
      <c r="X169" s="101"/>
      <c r="Y169" s="101"/>
      <c r="Z169" s="101"/>
      <c r="AA169" s="101"/>
      <c r="AB169" s="101"/>
      <c r="AC169" s="101"/>
      <c r="AD169" s="101"/>
      <c r="AE169" s="101"/>
      <c r="AF169" s="101"/>
      <c r="AG169" s="99"/>
      <c r="AH169" s="99"/>
    </row>
    <row r="170" spans="3:34">
      <c r="C170" s="3" t="s">
        <v>88</v>
      </c>
      <c r="D170" s="3" t="s">
        <v>314</v>
      </c>
      <c r="E170" s="3" t="s">
        <v>315</v>
      </c>
      <c r="F170" s="3" t="s">
        <v>628</v>
      </c>
      <c r="G170" s="99" t="s">
        <v>524</v>
      </c>
      <c r="H170" s="99" t="s">
        <v>524</v>
      </c>
      <c r="I170" s="99" t="s">
        <v>524</v>
      </c>
      <c r="J170" s="246">
        <v>0.898876404494382</v>
      </c>
      <c r="K170" s="246">
        <v>0.93814432989690721</v>
      </c>
      <c r="L170" s="246">
        <v>0.94117647058823528</v>
      </c>
      <c r="M170" s="246">
        <v>0.90666666666666662</v>
      </c>
      <c r="N170" s="246">
        <v>0.91044776119402981</v>
      </c>
      <c r="O170" s="100">
        <v>0.90099999999999991</v>
      </c>
      <c r="P170" s="101"/>
      <c r="Q170" s="101"/>
      <c r="R170" s="101"/>
      <c r="S170" s="101"/>
      <c r="T170" s="101"/>
      <c r="U170" s="101"/>
      <c r="V170" s="101"/>
      <c r="W170" s="101"/>
      <c r="X170" s="101"/>
      <c r="Y170" s="101"/>
      <c r="Z170" s="101"/>
      <c r="AA170" s="101"/>
      <c r="AB170" s="101"/>
      <c r="AC170" s="101"/>
      <c r="AD170" s="101"/>
      <c r="AE170" s="101"/>
      <c r="AF170" s="101"/>
      <c r="AG170" s="99"/>
      <c r="AH170" s="99"/>
    </row>
    <row r="171" spans="3:34">
      <c r="C171" s="3" t="s">
        <v>88</v>
      </c>
      <c r="D171" s="3" t="s">
        <v>316</v>
      </c>
      <c r="E171" s="3" t="s">
        <v>317</v>
      </c>
      <c r="F171" s="3" t="s">
        <v>628</v>
      </c>
      <c r="G171" s="99" t="s">
        <v>524</v>
      </c>
      <c r="H171" s="99" t="s">
        <v>524</v>
      </c>
      <c r="I171" s="99" t="s">
        <v>524</v>
      </c>
      <c r="J171" s="246">
        <v>0.6262626262626263</v>
      </c>
      <c r="K171" s="246">
        <v>0.70915032679738566</v>
      </c>
      <c r="L171" s="246">
        <v>0.64130434782608692</v>
      </c>
      <c r="M171" s="246">
        <v>0.64876033057851235</v>
      </c>
      <c r="N171" s="246">
        <v>0.67924528301886788</v>
      </c>
      <c r="O171" s="100">
        <v>0.67900000000000005</v>
      </c>
      <c r="P171" s="101"/>
      <c r="Q171" s="101"/>
      <c r="R171" s="101"/>
      <c r="S171" s="101"/>
      <c r="T171" s="101"/>
      <c r="U171" s="101"/>
      <c r="V171" s="101"/>
      <c r="W171" s="101"/>
      <c r="X171" s="101"/>
      <c r="Y171" s="101"/>
      <c r="Z171" s="101"/>
      <c r="AA171" s="101"/>
      <c r="AB171" s="101"/>
      <c r="AC171" s="101"/>
      <c r="AD171" s="101"/>
      <c r="AE171" s="101"/>
      <c r="AF171" s="101"/>
      <c r="AG171" s="99"/>
      <c r="AH171" s="99"/>
    </row>
    <row r="172" spans="3:34">
      <c r="C172" s="3" t="s">
        <v>88</v>
      </c>
      <c r="D172" s="3" t="s">
        <v>318</v>
      </c>
      <c r="E172" s="3" t="s">
        <v>319</v>
      </c>
      <c r="F172" s="3" t="s">
        <v>628</v>
      </c>
      <c r="G172" s="99" t="s">
        <v>524</v>
      </c>
      <c r="H172" s="99" t="s">
        <v>524</v>
      </c>
      <c r="I172" s="99" t="s">
        <v>524</v>
      </c>
      <c r="J172" s="246">
        <v>0.5161290322580645</v>
      </c>
      <c r="K172" s="246">
        <v>0.46774193548387094</v>
      </c>
      <c r="L172" s="246">
        <v>0.41666666666666669</v>
      </c>
      <c r="M172" s="246">
        <v>0.51145038167938928</v>
      </c>
      <c r="N172" s="246">
        <v>0.68148148148148147</v>
      </c>
      <c r="O172" s="100">
        <v>0.72199999999999998</v>
      </c>
      <c r="P172" s="101"/>
      <c r="Q172" s="101"/>
      <c r="R172" s="101"/>
      <c r="S172" s="101"/>
      <c r="T172" s="101"/>
      <c r="U172" s="101"/>
      <c r="V172" s="101"/>
      <c r="W172" s="101"/>
      <c r="X172" s="101"/>
      <c r="Y172" s="101"/>
      <c r="Z172" s="101"/>
      <c r="AA172" s="101"/>
      <c r="AB172" s="101"/>
      <c r="AC172" s="101"/>
      <c r="AD172" s="101"/>
      <c r="AE172" s="101"/>
      <c r="AF172" s="101"/>
      <c r="AG172" s="99"/>
      <c r="AH172" s="99"/>
    </row>
    <row r="173" spans="3:34">
      <c r="C173" s="3" t="s">
        <v>88</v>
      </c>
      <c r="D173" s="3" t="s">
        <v>320</v>
      </c>
      <c r="E173" s="3" t="s">
        <v>321</v>
      </c>
      <c r="F173" s="3" t="s">
        <v>628</v>
      </c>
      <c r="G173" s="99" t="s">
        <v>524</v>
      </c>
      <c r="H173" s="99" t="s">
        <v>524</v>
      </c>
      <c r="I173" s="99" t="s">
        <v>524</v>
      </c>
      <c r="J173" s="246">
        <v>0.63043478260869568</v>
      </c>
      <c r="K173" s="246">
        <v>0.58878504672897192</v>
      </c>
      <c r="L173" s="246">
        <v>0.68333333333333335</v>
      </c>
      <c r="M173" s="246">
        <v>0.80769230769230771</v>
      </c>
      <c r="N173" s="246">
        <v>0.75718015665796345</v>
      </c>
      <c r="O173" s="100">
        <v>0.122</v>
      </c>
      <c r="P173" s="101"/>
      <c r="Q173" s="101"/>
      <c r="R173" s="101"/>
      <c r="S173" s="101"/>
      <c r="T173" s="101"/>
      <c r="U173" s="101"/>
      <c r="V173" s="101"/>
      <c r="W173" s="101"/>
      <c r="X173" s="101"/>
      <c r="Y173" s="101"/>
      <c r="Z173" s="101"/>
      <c r="AA173" s="101"/>
      <c r="AB173" s="101"/>
      <c r="AC173" s="101"/>
      <c r="AD173" s="101"/>
      <c r="AE173" s="101"/>
      <c r="AF173" s="101"/>
      <c r="AG173" s="99"/>
      <c r="AH173" s="99"/>
    </row>
    <row r="174" spans="3:34">
      <c r="C174" s="3" t="s">
        <v>88</v>
      </c>
      <c r="D174" s="3" t="s">
        <v>322</v>
      </c>
      <c r="E174" s="3" t="s">
        <v>323</v>
      </c>
      <c r="F174" s="3" t="s">
        <v>628</v>
      </c>
      <c r="G174" s="99" t="s">
        <v>524</v>
      </c>
      <c r="H174" s="99" t="s">
        <v>524</v>
      </c>
      <c r="I174" s="99" t="s">
        <v>524</v>
      </c>
      <c r="J174" s="246">
        <v>0.96825396825396826</v>
      </c>
      <c r="K174" s="246">
        <v>0.98373983739837401</v>
      </c>
      <c r="L174" s="246">
        <v>1</v>
      </c>
      <c r="M174" s="246">
        <v>0.99115044247787609</v>
      </c>
      <c r="N174" s="246">
        <v>0.97802197802197799</v>
      </c>
      <c r="O174" s="100">
        <v>0.90300000000000002</v>
      </c>
      <c r="P174" s="101"/>
      <c r="Q174" s="101"/>
      <c r="R174" s="101"/>
      <c r="S174" s="101"/>
      <c r="T174" s="101"/>
      <c r="U174" s="101"/>
      <c r="V174" s="101"/>
      <c r="W174" s="101"/>
      <c r="X174" s="101"/>
      <c r="Y174" s="101"/>
      <c r="Z174" s="101"/>
      <c r="AA174" s="101"/>
      <c r="AB174" s="101"/>
      <c r="AC174" s="101"/>
      <c r="AD174" s="101"/>
      <c r="AE174" s="101"/>
      <c r="AF174" s="101"/>
      <c r="AG174" s="99"/>
      <c r="AH174" s="99"/>
    </row>
    <row r="175" spans="3:34">
      <c r="C175" s="3" t="s">
        <v>88</v>
      </c>
      <c r="D175" s="3" t="s">
        <v>324</v>
      </c>
      <c r="E175" s="3" t="s">
        <v>325</v>
      </c>
      <c r="F175" s="3" t="s">
        <v>628</v>
      </c>
      <c r="G175" s="99" t="s">
        <v>524</v>
      </c>
      <c r="H175" s="99" t="s">
        <v>524</v>
      </c>
      <c r="I175" s="99" t="s">
        <v>524</v>
      </c>
      <c r="J175" s="246">
        <v>0.98165137614678899</v>
      </c>
      <c r="K175" s="246">
        <v>0.98581560283687941</v>
      </c>
      <c r="L175" s="246">
        <v>1</v>
      </c>
      <c r="M175" s="246">
        <v>0.99242424242424243</v>
      </c>
      <c r="N175" s="246">
        <v>0.98095238095238091</v>
      </c>
      <c r="O175" s="100">
        <v>0.91200000000000003</v>
      </c>
      <c r="P175" s="101"/>
      <c r="Q175" s="101"/>
      <c r="R175" s="101"/>
      <c r="S175" s="101"/>
      <c r="T175" s="101"/>
      <c r="U175" s="101"/>
      <c r="V175" s="101"/>
      <c r="W175" s="101"/>
      <c r="X175" s="101"/>
      <c r="Y175" s="101"/>
      <c r="Z175" s="101"/>
      <c r="AA175" s="101"/>
      <c r="AB175" s="101"/>
      <c r="AC175" s="101"/>
      <c r="AD175" s="101"/>
      <c r="AE175" s="101"/>
      <c r="AF175" s="101"/>
      <c r="AG175" s="99"/>
      <c r="AH175" s="99"/>
    </row>
    <row r="176" spans="3:34">
      <c r="C176" s="3" t="s">
        <v>88</v>
      </c>
      <c r="D176" s="3" t="s">
        <v>326</v>
      </c>
      <c r="E176" s="3" t="s">
        <v>327</v>
      </c>
      <c r="F176" s="3" t="s">
        <v>628</v>
      </c>
      <c r="G176" s="99" t="s">
        <v>524</v>
      </c>
      <c r="H176" s="99" t="s">
        <v>524</v>
      </c>
      <c r="I176" s="99" t="s">
        <v>524</v>
      </c>
      <c r="J176" s="246">
        <v>0.98529411764705888</v>
      </c>
      <c r="K176" s="246">
        <v>0.98648648648648651</v>
      </c>
      <c r="L176" s="246">
        <v>1</v>
      </c>
      <c r="M176" s="246">
        <v>1</v>
      </c>
      <c r="N176" s="246">
        <v>0.98529411764705888</v>
      </c>
      <c r="O176" s="100">
        <v>0.89400000000000002</v>
      </c>
      <c r="P176" s="101"/>
      <c r="Q176" s="101"/>
      <c r="R176" s="101"/>
      <c r="S176" s="101"/>
      <c r="T176" s="101"/>
      <c r="U176" s="101"/>
      <c r="V176" s="101"/>
      <c r="W176" s="101"/>
      <c r="X176" s="101"/>
      <c r="Y176" s="101"/>
      <c r="Z176" s="101"/>
      <c r="AA176" s="101"/>
      <c r="AB176" s="101"/>
      <c r="AC176" s="101"/>
      <c r="AD176" s="101"/>
      <c r="AE176" s="101"/>
      <c r="AF176" s="101"/>
      <c r="AG176" s="99"/>
      <c r="AH176" s="99"/>
    </row>
    <row r="177" spans="3:34">
      <c r="C177" s="3" t="s">
        <v>88</v>
      </c>
      <c r="D177" s="3" t="s">
        <v>328</v>
      </c>
      <c r="E177" s="3" t="s">
        <v>329</v>
      </c>
      <c r="F177" s="3" t="s">
        <v>628</v>
      </c>
      <c r="G177" s="99" t="s">
        <v>524</v>
      </c>
      <c r="H177" s="99" t="s">
        <v>524</v>
      </c>
      <c r="I177" s="99" t="s">
        <v>524</v>
      </c>
      <c r="J177" s="246">
        <v>0.984375</v>
      </c>
      <c r="K177" s="246">
        <v>0.9859154929577465</v>
      </c>
      <c r="L177" s="246">
        <v>1</v>
      </c>
      <c r="M177" s="246">
        <v>1</v>
      </c>
      <c r="N177" s="246">
        <v>1</v>
      </c>
      <c r="O177" s="100">
        <v>0.91700000000000004</v>
      </c>
      <c r="P177" s="101"/>
      <c r="Q177" s="101"/>
      <c r="R177" s="101"/>
      <c r="S177" s="101"/>
      <c r="T177" s="101"/>
      <c r="U177" s="101"/>
      <c r="V177" s="101"/>
      <c r="W177" s="101"/>
      <c r="X177" s="101"/>
      <c r="Y177" s="101"/>
      <c r="Z177" s="101"/>
      <c r="AA177" s="101"/>
      <c r="AB177" s="101"/>
      <c r="AC177" s="101"/>
      <c r="AD177" s="101"/>
      <c r="AE177" s="101"/>
      <c r="AF177" s="101"/>
      <c r="AG177" s="99"/>
      <c r="AH177" s="99"/>
    </row>
    <row r="178" spans="3:34">
      <c r="C178" s="3" t="s">
        <v>88</v>
      </c>
      <c r="D178" s="3" t="s">
        <v>330</v>
      </c>
      <c r="E178" s="3" t="s">
        <v>331</v>
      </c>
      <c r="F178" s="3" t="s">
        <v>628</v>
      </c>
      <c r="G178" s="99" t="s">
        <v>524</v>
      </c>
      <c r="H178" s="99" t="s">
        <v>524</v>
      </c>
      <c r="I178" s="99" t="s">
        <v>524</v>
      </c>
      <c r="J178" s="246">
        <v>0.5</v>
      </c>
      <c r="K178" s="246">
        <v>0.40909090909090912</v>
      </c>
      <c r="L178" s="246">
        <v>0.32738095238095238</v>
      </c>
      <c r="M178" s="246">
        <v>0.48299319727891155</v>
      </c>
      <c r="N178" s="246">
        <v>0.59659090909090906</v>
      </c>
      <c r="O178" s="100">
        <v>0.63800000000000001</v>
      </c>
      <c r="P178" s="101"/>
      <c r="Q178" s="101"/>
      <c r="R178" s="101"/>
      <c r="S178" s="101"/>
      <c r="T178" s="101"/>
      <c r="U178" s="101"/>
      <c r="V178" s="101"/>
      <c r="W178" s="101"/>
      <c r="X178" s="101"/>
      <c r="Y178" s="101"/>
      <c r="Z178" s="101"/>
      <c r="AA178" s="101"/>
      <c r="AB178" s="101"/>
      <c r="AC178" s="101"/>
      <c r="AD178" s="101"/>
      <c r="AE178" s="101"/>
      <c r="AF178" s="101"/>
      <c r="AG178" s="99"/>
      <c r="AH178" s="99"/>
    </row>
    <row r="179" spans="3:34">
      <c r="C179" s="3" t="s">
        <v>88</v>
      </c>
      <c r="D179" s="3" t="s">
        <v>332</v>
      </c>
      <c r="E179" s="3" t="s">
        <v>333</v>
      </c>
      <c r="F179" s="3" t="s">
        <v>628</v>
      </c>
      <c r="G179" s="99" t="s">
        <v>524</v>
      </c>
      <c r="H179" s="99" t="s">
        <v>524</v>
      </c>
      <c r="I179" s="99" t="s">
        <v>524</v>
      </c>
      <c r="J179" s="246">
        <v>0.67213114754098358</v>
      </c>
      <c r="K179" s="246">
        <v>0.56451612903225812</v>
      </c>
      <c r="L179" s="246">
        <v>0.68965517241379315</v>
      </c>
      <c r="M179" s="246">
        <v>0.87301587301587302</v>
      </c>
      <c r="N179" s="246">
        <v>0.8</v>
      </c>
      <c r="O179" s="100">
        <v>0.78299999999999992</v>
      </c>
      <c r="P179" s="101"/>
      <c r="Q179" s="101"/>
      <c r="R179" s="101"/>
      <c r="S179" s="101"/>
      <c r="T179" s="101"/>
      <c r="U179" s="101"/>
      <c r="V179" s="101"/>
      <c r="W179" s="101"/>
      <c r="X179" s="101"/>
      <c r="Y179" s="101"/>
      <c r="Z179" s="101"/>
      <c r="AA179" s="101"/>
      <c r="AB179" s="101"/>
      <c r="AC179" s="101"/>
      <c r="AD179" s="101"/>
      <c r="AE179" s="101"/>
      <c r="AF179" s="101"/>
      <c r="AG179" s="99"/>
      <c r="AH179" s="99"/>
    </row>
    <row r="180" spans="3:34">
      <c r="C180" s="3" t="s">
        <v>88</v>
      </c>
      <c r="D180" s="3" t="s">
        <v>334</v>
      </c>
      <c r="E180" s="3" t="s">
        <v>335</v>
      </c>
      <c r="F180" s="3" t="s">
        <v>628</v>
      </c>
      <c r="G180" s="99" t="s">
        <v>524</v>
      </c>
      <c r="H180" s="99" t="s">
        <v>524</v>
      </c>
      <c r="I180" s="99" t="s">
        <v>524</v>
      </c>
      <c r="J180" s="246">
        <v>0.58139534883720934</v>
      </c>
      <c r="K180" s="246">
        <v>0.81159420289855078</v>
      </c>
      <c r="L180" s="246">
        <v>0.86792452830188682</v>
      </c>
      <c r="M180" s="246">
        <v>0.94285714285714284</v>
      </c>
      <c r="N180" s="246">
        <v>0.86153846153846159</v>
      </c>
      <c r="O180" s="100">
        <v>0.72400000000000009</v>
      </c>
      <c r="P180" s="101"/>
      <c r="Q180" s="101"/>
      <c r="R180" s="101"/>
      <c r="S180" s="101"/>
      <c r="T180" s="101"/>
      <c r="U180" s="101"/>
      <c r="V180" s="101"/>
      <c r="W180" s="101"/>
      <c r="X180" s="101"/>
      <c r="Y180" s="101"/>
      <c r="Z180" s="101"/>
      <c r="AA180" s="101"/>
      <c r="AB180" s="101"/>
      <c r="AC180" s="101"/>
      <c r="AD180" s="101"/>
      <c r="AE180" s="101"/>
      <c r="AF180" s="101"/>
      <c r="AG180" s="99"/>
      <c r="AH180" s="99"/>
    </row>
    <row r="181" spans="3:34">
      <c r="C181" s="3" t="s">
        <v>88</v>
      </c>
      <c r="D181" s="3" t="s">
        <v>336</v>
      </c>
      <c r="E181" s="3" t="s">
        <v>337</v>
      </c>
      <c r="F181" s="3" t="s">
        <v>628</v>
      </c>
      <c r="G181" s="99" t="s">
        <v>524</v>
      </c>
      <c r="H181" s="99" t="s">
        <v>524</v>
      </c>
      <c r="I181" s="99" t="s">
        <v>524</v>
      </c>
      <c r="J181" s="246">
        <v>0.81690140845070425</v>
      </c>
      <c r="K181" s="246">
        <v>0.91818181818181821</v>
      </c>
      <c r="L181" s="246">
        <v>0.90090090090090091</v>
      </c>
      <c r="M181" s="246">
        <v>0.90434782608695652</v>
      </c>
      <c r="N181" s="246">
        <v>0.92660550458715596</v>
      </c>
      <c r="O181" s="100">
        <v>0.96099999999999997</v>
      </c>
      <c r="P181" s="101"/>
      <c r="Q181" s="101"/>
      <c r="R181" s="101"/>
      <c r="S181" s="101"/>
      <c r="T181" s="101"/>
      <c r="U181" s="101"/>
      <c r="V181" s="101"/>
      <c r="W181" s="101"/>
      <c r="X181" s="101"/>
      <c r="Y181" s="101"/>
      <c r="Z181" s="101"/>
      <c r="AA181" s="101"/>
      <c r="AB181" s="101"/>
      <c r="AC181" s="101"/>
      <c r="AD181" s="101"/>
      <c r="AE181" s="101"/>
      <c r="AF181" s="101"/>
      <c r="AG181" s="99"/>
      <c r="AH181" s="99"/>
    </row>
    <row r="182" spans="3:34">
      <c r="C182" s="3" t="s">
        <v>88</v>
      </c>
      <c r="D182" s="3" t="s">
        <v>338</v>
      </c>
      <c r="E182" s="3" t="s">
        <v>339</v>
      </c>
      <c r="F182" s="3" t="s">
        <v>628</v>
      </c>
      <c r="G182" s="99" t="s">
        <v>524</v>
      </c>
      <c r="H182" s="99" t="s">
        <v>524</v>
      </c>
      <c r="I182" s="99" t="s">
        <v>524</v>
      </c>
      <c r="J182" s="246">
        <v>0.81967213114754101</v>
      </c>
      <c r="K182" s="246">
        <v>0.86507936507936511</v>
      </c>
      <c r="L182" s="246">
        <v>0.89864864864864868</v>
      </c>
      <c r="M182" s="246">
        <v>0.94776119402985071</v>
      </c>
      <c r="N182" s="246">
        <v>0.96052631578947367</v>
      </c>
      <c r="O182" s="100">
        <v>0.96700000000000008</v>
      </c>
      <c r="P182" s="101"/>
      <c r="Q182" s="101"/>
      <c r="R182" s="101"/>
      <c r="S182" s="101"/>
      <c r="T182" s="101"/>
      <c r="U182" s="101"/>
      <c r="V182" s="101"/>
      <c r="W182" s="101"/>
      <c r="X182" s="101"/>
      <c r="Y182" s="101"/>
      <c r="Z182" s="101"/>
      <c r="AA182" s="101"/>
      <c r="AB182" s="101"/>
      <c r="AC182" s="101"/>
      <c r="AD182" s="101"/>
      <c r="AE182" s="101"/>
      <c r="AF182" s="101"/>
      <c r="AG182" s="99"/>
      <c r="AH182" s="99"/>
    </row>
    <row r="183" spans="3:34">
      <c r="C183" s="3" t="s">
        <v>88</v>
      </c>
      <c r="D183" s="3" t="s">
        <v>340</v>
      </c>
      <c r="E183" s="3" t="s">
        <v>341</v>
      </c>
      <c r="F183" s="3" t="s">
        <v>628</v>
      </c>
      <c r="G183" s="99" t="s">
        <v>524</v>
      </c>
      <c r="H183" s="99" t="s">
        <v>524</v>
      </c>
      <c r="I183" s="99" t="s">
        <v>524</v>
      </c>
      <c r="J183" s="246">
        <v>0.87142857142857144</v>
      </c>
      <c r="K183" s="246">
        <v>0.89795918367346939</v>
      </c>
      <c r="L183" s="246">
        <v>0.93333333333333335</v>
      </c>
      <c r="M183" s="246">
        <v>0.8904109589041096</v>
      </c>
      <c r="N183" s="246">
        <v>0.62666666666666671</v>
      </c>
      <c r="O183" s="100">
        <v>0.80799999999999994</v>
      </c>
      <c r="P183" s="101"/>
      <c r="Q183" s="101"/>
      <c r="R183" s="101"/>
      <c r="S183" s="101"/>
      <c r="T183" s="101"/>
      <c r="U183" s="101"/>
      <c r="V183" s="101"/>
      <c r="W183" s="101"/>
      <c r="X183" s="101"/>
      <c r="Y183" s="101"/>
      <c r="Z183" s="101"/>
      <c r="AA183" s="101"/>
      <c r="AB183" s="101"/>
      <c r="AC183" s="101"/>
      <c r="AD183" s="101"/>
      <c r="AE183" s="101"/>
      <c r="AF183" s="101"/>
      <c r="AG183" s="99"/>
      <c r="AH183" s="99"/>
    </row>
    <row r="184" spans="3:34">
      <c r="C184" s="3" t="s">
        <v>88</v>
      </c>
      <c r="D184" s="3" t="s">
        <v>342</v>
      </c>
      <c r="E184" s="3" t="s">
        <v>343</v>
      </c>
      <c r="F184" s="3" t="s">
        <v>628</v>
      </c>
      <c r="G184" s="99" t="s">
        <v>524</v>
      </c>
      <c r="H184" s="99" t="s">
        <v>524</v>
      </c>
      <c r="I184" s="99" t="s">
        <v>524</v>
      </c>
      <c r="J184" s="246">
        <v>0.35087719298245612</v>
      </c>
      <c r="K184" s="246">
        <v>0.54716981132075471</v>
      </c>
      <c r="L184" s="246">
        <v>0.58974358974358976</v>
      </c>
      <c r="M184" s="246">
        <v>0.84126984126984128</v>
      </c>
      <c r="N184" s="246">
        <v>0.72499999999999998</v>
      </c>
      <c r="O184" s="100">
        <v>0.79500000000000004</v>
      </c>
      <c r="P184" s="101"/>
      <c r="Q184" s="101"/>
      <c r="R184" s="101"/>
      <c r="S184" s="101"/>
      <c r="T184" s="101"/>
      <c r="U184" s="101"/>
      <c r="V184" s="101"/>
      <c r="W184" s="101"/>
      <c r="X184" s="101"/>
      <c r="Y184" s="101"/>
      <c r="Z184" s="101"/>
      <c r="AA184" s="101"/>
      <c r="AB184" s="101"/>
      <c r="AC184" s="101"/>
      <c r="AD184" s="101"/>
      <c r="AE184" s="101"/>
      <c r="AF184" s="101"/>
      <c r="AG184" s="99"/>
      <c r="AH184" s="99"/>
    </row>
    <row r="185" spans="3:34">
      <c r="C185" s="3" t="s">
        <v>88</v>
      </c>
      <c r="D185" s="3" t="s">
        <v>344</v>
      </c>
      <c r="E185" s="3" t="s">
        <v>345</v>
      </c>
      <c r="F185" s="3" t="s">
        <v>628</v>
      </c>
      <c r="G185" s="99" t="s">
        <v>524</v>
      </c>
      <c r="H185" s="99" t="s">
        <v>524</v>
      </c>
      <c r="I185" s="99" t="s">
        <v>524</v>
      </c>
      <c r="J185" s="246">
        <v>0.79012345679012341</v>
      </c>
      <c r="K185" s="246">
        <v>0.81578947368421051</v>
      </c>
      <c r="L185" s="246">
        <v>0.88961038961038963</v>
      </c>
      <c r="M185" s="246">
        <v>0.95070422535211263</v>
      </c>
      <c r="N185" s="246">
        <v>0.95867768595041325</v>
      </c>
      <c r="O185" s="100">
        <v>0.98699999999999999</v>
      </c>
      <c r="P185" s="101"/>
      <c r="Q185" s="101"/>
      <c r="R185" s="101"/>
      <c r="S185" s="101"/>
      <c r="T185" s="101"/>
      <c r="U185" s="101"/>
      <c r="V185" s="101"/>
      <c r="W185" s="101"/>
      <c r="X185" s="101"/>
      <c r="Y185" s="101"/>
      <c r="Z185" s="101"/>
      <c r="AA185" s="101"/>
      <c r="AB185" s="101"/>
      <c r="AC185" s="101"/>
      <c r="AD185" s="101"/>
      <c r="AE185" s="101"/>
      <c r="AF185" s="101"/>
      <c r="AG185" s="99"/>
      <c r="AH185" s="99"/>
    </row>
    <row r="186" spans="3:34">
      <c r="C186" s="3" t="s">
        <v>88</v>
      </c>
      <c r="D186" s="3" t="s">
        <v>346</v>
      </c>
      <c r="E186" s="3" t="s">
        <v>347</v>
      </c>
      <c r="F186" s="3" t="s">
        <v>628</v>
      </c>
      <c r="G186" s="99" t="s">
        <v>524</v>
      </c>
      <c r="H186" s="99" t="s">
        <v>524</v>
      </c>
      <c r="I186" s="99" t="s">
        <v>524</v>
      </c>
      <c r="J186" s="246">
        <v>0.44347826086956521</v>
      </c>
      <c r="K186" s="246">
        <v>0.59677419354838712</v>
      </c>
      <c r="L186" s="246">
        <v>0.7279411764705882</v>
      </c>
      <c r="M186" s="246">
        <v>0.78846153846153844</v>
      </c>
      <c r="N186" s="246">
        <v>0.88505747126436785</v>
      </c>
      <c r="O186" s="100">
        <v>0.95299999999999996</v>
      </c>
      <c r="P186" s="101"/>
      <c r="Q186" s="101"/>
      <c r="R186" s="101"/>
      <c r="S186" s="101"/>
      <c r="T186" s="101"/>
      <c r="U186" s="101"/>
      <c r="V186" s="101"/>
      <c r="W186" s="101"/>
      <c r="X186" s="101"/>
      <c r="Y186" s="101"/>
      <c r="Z186" s="101"/>
      <c r="AA186" s="101"/>
      <c r="AB186" s="101"/>
      <c r="AC186" s="101"/>
      <c r="AD186" s="101"/>
      <c r="AE186" s="101"/>
      <c r="AF186" s="101"/>
      <c r="AG186" s="99"/>
      <c r="AH186" s="99"/>
    </row>
    <row r="187" spans="3:34">
      <c r="C187" s="3" t="s">
        <v>92</v>
      </c>
      <c r="D187" s="3" t="s">
        <v>348</v>
      </c>
      <c r="E187" s="3" t="s">
        <v>349</v>
      </c>
      <c r="F187" s="3" t="s">
        <v>628</v>
      </c>
      <c r="G187" s="99" t="s">
        <v>524</v>
      </c>
      <c r="H187" s="99" t="s">
        <v>524</v>
      </c>
      <c r="I187" s="99" t="s">
        <v>524</v>
      </c>
      <c r="J187" s="246">
        <v>0.95</v>
      </c>
      <c r="K187" s="246">
        <v>0.92233009708737868</v>
      </c>
      <c r="L187" s="246">
        <v>0.8666666666666667</v>
      </c>
      <c r="M187" s="246">
        <v>0.87755102040816324</v>
      </c>
      <c r="N187" s="246">
        <v>0.82653061224489799</v>
      </c>
      <c r="O187" s="100">
        <v>0.80700000000000005</v>
      </c>
      <c r="P187" s="101"/>
      <c r="Q187" s="101"/>
      <c r="R187" s="101"/>
      <c r="S187" s="101"/>
      <c r="T187" s="101"/>
      <c r="U187" s="101"/>
      <c r="V187" s="101"/>
      <c r="W187" s="101"/>
      <c r="X187" s="101"/>
      <c r="Y187" s="101"/>
      <c r="Z187" s="101"/>
      <c r="AA187" s="101"/>
      <c r="AB187" s="101"/>
      <c r="AC187" s="101"/>
      <c r="AD187" s="101"/>
      <c r="AE187" s="101"/>
      <c r="AF187" s="101"/>
      <c r="AG187" s="99"/>
      <c r="AH187" s="99"/>
    </row>
    <row r="188" spans="3:34">
      <c r="C188" s="3" t="s">
        <v>92</v>
      </c>
      <c r="D188" s="3" t="s">
        <v>350</v>
      </c>
      <c r="E188" s="3" t="s">
        <v>351</v>
      </c>
      <c r="F188" s="3" t="s">
        <v>628</v>
      </c>
      <c r="G188" s="99" t="s">
        <v>524</v>
      </c>
      <c r="H188" s="99" t="s">
        <v>524</v>
      </c>
      <c r="I188" s="99" t="s">
        <v>524</v>
      </c>
      <c r="J188" s="246">
        <v>0.86166007905138342</v>
      </c>
      <c r="K188" s="246">
        <v>0.89906103286384975</v>
      </c>
      <c r="L188" s="246">
        <v>0.88967136150234738</v>
      </c>
      <c r="M188" s="246">
        <v>0.85576923076923073</v>
      </c>
      <c r="N188" s="246">
        <v>0.86098654708520184</v>
      </c>
      <c r="O188" s="100">
        <v>0.76300000000000001</v>
      </c>
      <c r="P188" s="101"/>
      <c r="Q188" s="101"/>
      <c r="R188" s="101"/>
      <c r="S188" s="101"/>
      <c r="T188" s="101"/>
      <c r="U188" s="101"/>
      <c r="V188" s="101"/>
      <c r="W188" s="101"/>
      <c r="X188" s="101"/>
      <c r="Y188" s="101"/>
      <c r="Z188" s="101"/>
      <c r="AA188" s="101"/>
      <c r="AB188" s="101"/>
      <c r="AC188" s="101"/>
      <c r="AD188" s="101"/>
      <c r="AE188" s="101"/>
      <c r="AF188" s="101"/>
      <c r="AG188" s="99"/>
      <c r="AH188" s="99"/>
    </row>
    <row r="189" spans="3:34">
      <c r="C189" s="3" t="s">
        <v>92</v>
      </c>
      <c r="D189" s="3" t="s">
        <v>352</v>
      </c>
      <c r="E189" s="3" t="s">
        <v>353</v>
      </c>
      <c r="F189" s="3" t="s">
        <v>628</v>
      </c>
      <c r="G189" s="99" t="s">
        <v>524</v>
      </c>
      <c r="H189" s="99" t="s">
        <v>524</v>
      </c>
      <c r="I189" s="99" t="s">
        <v>524</v>
      </c>
      <c r="J189" s="246">
        <v>0.9916666666666667</v>
      </c>
      <c r="K189" s="246">
        <v>0.97727272727272729</v>
      </c>
      <c r="L189" s="246">
        <v>0.98684210526315785</v>
      </c>
      <c r="M189" s="246">
        <v>0.9928057553956835</v>
      </c>
      <c r="N189" s="246">
        <v>0.98692810457516345</v>
      </c>
      <c r="O189" s="100">
        <v>0.99099999999999999</v>
      </c>
      <c r="P189" s="101"/>
      <c r="Q189" s="101"/>
      <c r="R189" s="101"/>
      <c r="S189" s="101"/>
      <c r="T189" s="101"/>
      <c r="U189" s="101"/>
      <c r="V189" s="101"/>
      <c r="W189" s="101"/>
      <c r="X189" s="101"/>
      <c r="Y189" s="101"/>
      <c r="Z189" s="101"/>
      <c r="AA189" s="101"/>
      <c r="AB189" s="101"/>
      <c r="AC189" s="101"/>
      <c r="AD189" s="101"/>
      <c r="AE189" s="101"/>
      <c r="AF189" s="101"/>
      <c r="AG189" s="99"/>
      <c r="AH189" s="99"/>
    </row>
    <row r="190" spans="3:34">
      <c r="C190" s="3" t="s">
        <v>92</v>
      </c>
      <c r="D190" s="3" t="s">
        <v>354</v>
      </c>
      <c r="E190" s="3" t="s">
        <v>355</v>
      </c>
      <c r="F190" s="3" t="s">
        <v>628</v>
      </c>
      <c r="G190" s="99" t="s">
        <v>524</v>
      </c>
      <c r="H190" s="99" t="s">
        <v>524</v>
      </c>
      <c r="I190" s="99" t="s">
        <v>524</v>
      </c>
      <c r="J190" s="246">
        <v>0.98550724637681164</v>
      </c>
      <c r="K190" s="246">
        <v>0.97209302325581393</v>
      </c>
      <c r="L190" s="246">
        <v>0.96791443850267378</v>
      </c>
      <c r="M190" s="246">
        <v>0.96216216216216222</v>
      </c>
      <c r="N190" s="246">
        <v>0.970873786407767</v>
      </c>
      <c r="O190" s="100">
        <v>0.96499999999999997</v>
      </c>
      <c r="P190" s="101"/>
      <c r="Q190" s="101"/>
      <c r="R190" s="101"/>
      <c r="S190" s="101"/>
      <c r="T190" s="101"/>
      <c r="U190" s="101"/>
      <c r="V190" s="101"/>
      <c r="W190" s="101"/>
      <c r="X190" s="101"/>
      <c r="Y190" s="101"/>
      <c r="Z190" s="101"/>
      <c r="AA190" s="101"/>
      <c r="AB190" s="101"/>
      <c r="AC190" s="101"/>
      <c r="AD190" s="101"/>
      <c r="AE190" s="101"/>
      <c r="AF190" s="101"/>
      <c r="AG190" s="99"/>
      <c r="AH190" s="99"/>
    </row>
    <row r="191" spans="3:34">
      <c r="C191" s="3" t="s">
        <v>92</v>
      </c>
      <c r="D191" s="3" t="s">
        <v>356</v>
      </c>
      <c r="E191" s="3" t="s">
        <v>357</v>
      </c>
      <c r="F191" s="3" t="s">
        <v>628</v>
      </c>
      <c r="G191" s="99" t="s">
        <v>524</v>
      </c>
      <c r="H191" s="99" t="s">
        <v>524</v>
      </c>
      <c r="I191" s="99" t="s">
        <v>524</v>
      </c>
      <c r="J191" s="246">
        <v>0.91864406779661012</v>
      </c>
      <c r="K191" s="246">
        <v>0.91695501730103801</v>
      </c>
      <c r="L191" s="246">
        <v>0.86891385767790263</v>
      </c>
      <c r="M191" s="246">
        <v>0.91390728476821192</v>
      </c>
      <c r="N191" s="246">
        <v>0.93288590604026844</v>
      </c>
      <c r="O191" s="100">
        <v>0.94499999999999995</v>
      </c>
      <c r="P191" s="101"/>
      <c r="Q191" s="101"/>
      <c r="R191" s="101"/>
      <c r="S191" s="101"/>
      <c r="T191" s="101"/>
      <c r="U191" s="101"/>
      <c r="V191" s="101"/>
      <c r="W191" s="101"/>
      <c r="X191" s="101"/>
      <c r="Y191" s="101"/>
      <c r="Z191" s="101"/>
      <c r="AA191" s="101"/>
      <c r="AB191" s="101"/>
      <c r="AC191" s="101"/>
      <c r="AD191" s="101"/>
      <c r="AE191" s="101"/>
      <c r="AF191" s="101"/>
      <c r="AG191" s="99"/>
      <c r="AH191" s="99"/>
    </row>
    <row r="192" spans="3:34">
      <c r="C192" s="3" t="s">
        <v>92</v>
      </c>
      <c r="D192" s="3" t="s">
        <v>358</v>
      </c>
      <c r="E192" s="3" t="s">
        <v>359</v>
      </c>
      <c r="F192" s="3" t="s">
        <v>628</v>
      </c>
      <c r="G192" s="99" t="s">
        <v>524</v>
      </c>
      <c r="H192" s="99" t="s">
        <v>524</v>
      </c>
      <c r="I192" s="99" t="s">
        <v>524</v>
      </c>
      <c r="J192" s="246">
        <v>0.92929292929292928</v>
      </c>
      <c r="K192" s="246">
        <v>0.94444444444444442</v>
      </c>
      <c r="L192" s="246">
        <v>0.93693693693693691</v>
      </c>
      <c r="M192" s="246">
        <v>0.96226415094339623</v>
      </c>
      <c r="N192" s="246">
        <v>0.97345132743362828</v>
      </c>
      <c r="O192" s="100">
        <v>0.96099999999999997</v>
      </c>
      <c r="P192" s="101"/>
      <c r="Q192" s="101"/>
      <c r="R192" s="101"/>
      <c r="S192" s="101"/>
      <c r="T192" s="101"/>
      <c r="U192" s="101"/>
      <c r="V192" s="101"/>
      <c r="W192" s="101"/>
      <c r="X192" s="101"/>
      <c r="Y192" s="101"/>
      <c r="Z192" s="101"/>
      <c r="AA192" s="101"/>
      <c r="AB192" s="101"/>
      <c r="AC192" s="101"/>
      <c r="AD192" s="101"/>
      <c r="AE192" s="101"/>
      <c r="AF192" s="101"/>
      <c r="AG192" s="99"/>
      <c r="AH192" s="99"/>
    </row>
    <row r="193" spans="3:34">
      <c r="C193" s="3" t="s">
        <v>92</v>
      </c>
      <c r="D193" s="3" t="s">
        <v>360</v>
      </c>
      <c r="E193" s="3" t="s">
        <v>361</v>
      </c>
      <c r="F193" s="3" t="s">
        <v>628</v>
      </c>
      <c r="G193" s="99" t="s">
        <v>524</v>
      </c>
      <c r="H193" s="99" t="s">
        <v>524</v>
      </c>
      <c r="I193" s="99" t="s">
        <v>524</v>
      </c>
      <c r="J193" s="246">
        <v>0.96601941747572817</v>
      </c>
      <c r="K193" s="246">
        <v>0.94240837696335078</v>
      </c>
      <c r="L193" s="246">
        <v>0.92929292929292928</v>
      </c>
      <c r="M193" s="246">
        <v>0.93170731707317078</v>
      </c>
      <c r="N193" s="246">
        <v>0.91304347826086951</v>
      </c>
      <c r="O193" s="100">
        <v>0.879</v>
      </c>
      <c r="P193" s="101"/>
      <c r="Q193" s="101"/>
      <c r="R193" s="101"/>
      <c r="S193" s="101"/>
      <c r="T193" s="101"/>
      <c r="U193" s="101"/>
      <c r="V193" s="101"/>
      <c r="W193" s="101"/>
      <c r="X193" s="101"/>
      <c r="Y193" s="101"/>
      <c r="Z193" s="101"/>
      <c r="AA193" s="101"/>
      <c r="AB193" s="101"/>
      <c r="AC193" s="101"/>
      <c r="AD193" s="101"/>
      <c r="AE193" s="101"/>
      <c r="AF193" s="101"/>
      <c r="AG193" s="99"/>
      <c r="AH193" s="99"/>
    </row>
    <row r="194" spans="3:34">
      <c r="C194" s="3" t="s">
        <v>92</v>
      </c>
      <c r="D194" s="3" t="s">
        <v>362</v>
      </c>
      <c r="E194" s="3" t="s">
        <v>363</v>
      </c>
      <c r="F194" s="3" t="s">
        <v>628</v>
      </c>
      <c r="G194" s="99" t="s">
        <v>524</v>
      </c>
      <c r="H194" s="99" t="s">
        <v>524</v>
      </c>
      <c r="I194" s="99" t="s">
        <v>524</v>
      </c>
      <c r="J194" s="246">
        <v>0.92500000000000004</v>
      </c>
      <c r="K194" s="246">
        <v>0.93457943925233644</v>
      </c>
      <c r="L194" s="246">
        <v>0.93805309734513276</v>
      </c>
      <c r="M194" s="246">
        <v>0.92500000000000004</v>
      </c>
      <c r="N194" s="246">
        <v>0.91338582677165359</v>
      </c>
      <c r="O194" s="100">
        <v>0.86699999999999999</v>
      </c>
      <c r="P194" s="101"/>
      <c r="Q194" s="101"/>
      <c r="R194" s="101"/>
      <c r="S194" s="101"/>
      <c r="T194" s="101"/>
      <c r="U194" s="101"/>
      <c r="V194" s="101"/>
      <c r="W194" s="101"/>
      <c r="X194" s="101"/>
      <c r="Y194" s="101"/>
      <c r="Z194" s="101"/>
      <c r="AA194" s="101"/>
      <c r="AB194" s="101"/>
      <c r="AC194" s="101"/>
      <c r="AD194" s="101"/>
      <c r="AE194" s="101"/>
      <c r="AF194" s="101"/>
      <c r="AG194" s="99"/>
      <c r="AH194" s="99"/>
    </row>
    <row r="195" spans="3:34">
      <c r="C195" s="3" t="s">
        <v>92</v>
      </c>
      <c r="D195" s="3" t="s">
        <v>364</v>
      </c>
      <c r="E195" s="3" t="s">
        <v>365</v>
      </c>
      <c r="F195" s="3" t="s">
        <v>628</v>
      </c>
      <c r="G195" s="99" t="s">
        <v>524</v>
      </c>
      <c r="H195" s="99" t="s">
        <v>524</v>
      </c>
      <c r="I195" s="99" t="s">
        <v>524</v>
      </c>
      <c r="J195" s="246">
        <v>0.93965517241379315</v>
      </c>
      <c r="K195" s="246">
        <v>0.94843462246777166</v>
      </c>
      <c r="L195" s="246">
        <v>0.9509981851179673</v>
      </c>
      <c r="M195" s="246">
        <v>0.95977011494252873</v>
      </c>
      <c r="N195" s="246">
        <v>0.95043103448275867</v>
      </c>
      <c r="O195" s="100">
        <v>0.91900000000000004</v>
      </c>
      <c r="P195" s="101"/>
      <c r="Q195" s="101"/>
      <c r="R195" s="101"/>
      <c r="S195" s="101"/>
      <c r="T195" s="101"/>
      <c r="U195" s="101"/>
      <c r="V195" s="101"/>
      <c r="W195" s="101"/>
      <c r="X195" s="101"/>
      <c r="Y195" s="101"/>
      <c r="Z195" s="101"/>
      <c r="AA195" s="101"/>
      <c r="AB195" s="101"/>
      <c r="AC195" s="101"/>
      <c r="AD195" s="101"/>
      <c r="AE195" s="101"/>
      <c r="AF195" s="101"/>
      <c r="AG195" s="99"/>
      <c r="AH195" s="99"/>
    </row>
    <row r="196" spans="3:34">
      <c r="C196" s="3" t="s">
        <v>92</v>
      </c>
      <c r="D196" s="3" t="s">
        <v>366</v>
      </c>
      <c r="E196" s="3" t="s">
        <v>367</v>
      </c>
      <c r="F196" s="3" t="s">
        <v>628</v>
      </c>
      <c r="G196" s="99" t="s">
        <v>524</v>
      </c>
      <c r="H196" s="99" t="s">
        <v>524</v>
      </c>
      <c r="I196" s="99" t="s">
        <v>524</v>
      </c>
      <c r="J196" s="246">
        <v>0.85348837209302331</v>
      </c>
      <c r="K196" s="246">
        <v>0.89504950495049507</v>
      </c>
      <c r="L196" s="246">
        <v>0.91925465838509313</v>
      </c>
      <c r="M196" s="246">
        <v>0.93679458239277658</v>
      </c>
      <c r="N196" s="246">
        <v>0.9375</v>
      </c>
      <c r="O196" s="100">
        <v>0.92500000000000004</v>
      </c>
      <c r="P196" s="101"/>
      <c r="Q196" s="101"/>
      <c r="R196" s="101"/>
      <c r="S196" s="101"/>
      <c r="T196" s="101"/>
      <c r="U196" s="101"/>
      <c r="V196" s="101"/>
      <c r="W196" s="101"/>
      <c r="X196" s="101"/>
      <c r="Y196" s="101"/>
      <c r="Z196" s="101"/>
      <c r="AA196" s="101"/>
      <c r="AB196" s="101"/>
      <c r="AC196" s="101"/>
      <c r="AD196" s="101"/>
      <c r="AE196" s="101"/>
      <c r="AF196" s="101"/>
      <c r="AG196" s="99"/>
      <c r="AH196" s="99"/>
    </row>
    <row r="197" spans="3:34">
      <c r="C197" s="3" t="s">
        <v>92</v>
      </c>
      <c r="D197" s="3" t="s">
        <v>368</v>
      </c>
      <c r="E197" s="3" t="s">
        <v>369</v>
      </c>
      <c r="F197" s="3" t="s">
        <v>628</v>
      </c>
      <c r="G197" s="99" t="s">
        <v>524</v>
      </c>
      <c r="H197" s="99" t="s">
        <v>524</v>
      </c>
      <c r="I197" s="99" t="s">
        <v>524</v>
      </c>
      <c r="J197" s="246">
        <v>0.93333333333333335</v>
      </c>
      <c r="K197" s="246">
        <v>0.93251533742331283</v>
      </c>
      <c r="L197" s="246">
        <v>0.94505494505494503</v>
      </c>
      <c r="M197" s="246">
        <v>0.96129032258064517</v>
      </c>
      <c r="N197" s="246">
        <v>0.96078431372549022</v>
      </c>
      <c r="O197" s="100">
        <v>0.95700000000000007</v>
      </c>
      <c r="P197" s="101"/>
      <c r="Q197" s="101"/>
      <c r="R197" s="101"/>
      <c r="S197" s="101"/>
      <c r="T197" s="101"/>
      <c r="U197" s="101"/>
      <c r="V197" s="101"/>
      <c r="W197" s="101"/>
      <c r="X197" s="101"/>
      <c r="Y197" s="101"/>
      <c r="Z197" s="101"/>
      <c r="AA197" s="101"/>
      <c r="AB197" s="101"/>
      <c r="AC197" s="101"/>
      <c r="AD197" s="101"/>
      <c r="AE197" s="101"/>
      <c r="AF197" s="101"/>
      <c r="AG197" s="99"/>
      <c r="AH197" s="99"/>
    </row>
    <row r="198" spans="3:34">
      <c r="C198" s="3" t="s">
        <v>92</v>
      </c>
      <c r="D198" s="3" t="s">
        <v>370</v>
      </c>
      <c r="E198" s="3" t="s">
        <v>371</v>
      </c>
      <c r="F198" s="3" t="s">
        <v>628</v>
      </c>
      <c r="G198" s="99" t="s">
        <v>524</v>
      </c>
      <c r="H198" s="99" t="s">
        <v>524</v>
      </c>
      <c r="I198" s="99" t="s">
        <v>524</v>
      </c>
      <c r="J198" s="246">
        <v>0.89583333333333337</v>
      </c>
      <c r="K198" s="246">
        <v>0.95061728395061729</v>
      </c>
      <c r="L198" s="246">
        <v>0.9178082191780822</v>
      </c>
      <c r="M198" s="246">
        <v>0.77777777777777779</v>
      </c>
      <c r="N198" s="246">
        <v>0.69135802469135799</v>
      </c>
      <c r="O198" s="100">
        <v>0.91</v>
      </c>
      <c r="P198" s="101"/>
      <c r="Q198" s="101"/>
      <c r="R198" s="101"/>
      <c r="S198" s="101"/>
      <c r="T198" s="101"/>
      <c r="U198" s="101"/>
      <c r="V198" s="101"/>
      <c r="W198" s="101"/>
      <c r="X198" s="101"/>
      <c r="Y198" s="101"/>
      <c r="Z198" s="101"/>
      <c r="AA198" s="101"/>
      <c r="AB198" s="101"/>
      <c r="AC198" s="101"/>
      <c r="AD198" s="101"/>
      <c r="AE198" s="101"/>
      <c r="AF198" s="101"/>
      <c r="AG198" s="99"/>
      <c r="AH198" s="99"/>
    </row>
    <row r="199" spans="3:34">
      <c r="C199" s="3" t="s">
        <v>92</v>
      </c>
      <c r="D199" s="3" t="s">
        <v>372</v>
      </c>
      <c r="E199" s="3" t="s">
        <v>373</v>
      </c>
      <c r="F199" s="3" t="s">
        <v>628</v>
      </c>
      <c r="G199" s="99" t="s">
        <v>524</v>
      </c>
      <c r="H199" s="99" t="s">
        <v>524</v>
      </c>
      <c r="I199" s="99" t="s">
        <v>524</v>
      </c>
      <c r="J199" s="246">
        <v>0.64480874316939896</v>
      </c>
      <c r="K199" s="246">
        <v>0.67213114754098358</v>
      </c>
      <c r="L199" s="246">
        <v>0.6987951807228916</v>
      </c>
      <c r="M199" s="246">
        <v>0.70297029702970293</v>
      </c>
      <c r="N199" s="246">
        <v>0.64432989690721654</v>
      </c>
      <c r="O199" s="100">
        <v>0.68299999999999994</v>
      </c>
      <c r="P199" s="101"/>
      <c r="Q199" s="101"/>
      <c r="R199" s="101"/>
      <c r="S199" s="101"/>
      <c r="T199" s="101"/>
      <c r="U199" s="101"/>
      <c r="V199" s="101"/>
      <c r="W199" s="101"/>
      <c r="X199" s="101"/>
      <c r="Y199" s="101"/>
      <c r="Z199" s="101"/>
      <c r="AA199" s="101"/>
      <c r="AB199" s="101"/>
      <c r="AC199" s="101"/>
      <c r="AD199" s="101"/>
      <c r="AE199" s="101"/>
      <c r="AF199" s="101"/>
      <c r="AG199" s="99"/>
      <c r="AH199" s="99"/>
    </row>
    <row r="200" spans="3:34">
      <c r="C200" s="3" t="s">
        <v>92</v>
      </c>
      <c r="D200" s="3" t="s">
        <v>374</v>
      </c>
      <c r="E200" s="3" t="s">
        <v>375</v>
      </c>
      <c r="F200" s="3" t="s">
        <v>628</v>
      </c>
      <c r="G200" s="99" t="s">
        <v>524</v>
      </c>
      <c r="H200" s="99" t="s">
        <v>524</v>
      </c>
      <c r="I200" s="99" t="s">
        <v>524</v>
      </c>
      <c r="J200" s="246">
        <v>0.54477611940298509</v>
      </c>
      <c r="K200" s="246">
        <v>0.70833333333333337</v>
      </c>
      <c r="L200" s="246">
        <v>0.84105960264900659</v>
      </c>
      <c r="M200" s="246">
        <v>0.87234042553191493</v>
      </c>
      <c r="N200" s="246">
        <v>0.77464788732394363</v>
      </c>
      <c r="O200" s="100">
        <v>0.58299999999999996</v>
      </c>
      <c r="P200" s="101"/>
      <c r="Q200" s="101"/>
      <c r="R200" s="101"/>
      <c r="S200" s="101"/>
      <c r="T200" s="101"/>
      <c r="U200" s="101"/>
      <c r="V200" s="101"/>
      <c r="W200" s="101"/>
      <c r="X200" s="101"/>
      <c r="Y200" s="101"/>
      <c r="Z200" s="101"/>
      <c r="AA200" s="101"/>
      <c r="AB200" s="101"/>
      <c r="AC200" s="101"/>
      <c r="AD200" s="101"/>
      <c r="AE200" s="101"/>
      <c r="AF200" s="101"/>
      <c r="AG200" s="99"/>
      <c r="AH200" s="99"/>
    </row>
    <row r="201" spans="3:34">
      <c r="C201" s="3" t="s">
        <v>92</v>
      </c>
      <c r="D201" s="3" t="s">
        <v>376</v>
      </c>
      <c r="E201" s="3" t="s">
        <v>377</v>
      </c>
      <c r="F201" s="3" t="s">
        <v>628</v>
      </c>
      <c r="G201" s="99" t="s">
        <v>524</v>
      </c>
      <c r="H201" s="99" t="s">
        <v>524</v>
      </c>
      <c r="I201" s="99" t="s">
        <v>524</v>
      </c>
      <c r="J201" s="246">
        <v>0.83647798742138368</v>
      </c>
      <c r="K201" s="246">
        <v>0.83333333333333337</v>
      </c>
      <c r="L201" s="246">
        <v>0.82068965517241377</v>
      </c>
      <c r="M201" s="246">
        <v>0.80620155038759689</v>
      </c>
      <c r="N201" s="246">
        <v>0.77777777777777779</v>
      </c>
      <c r="O201" s="100">
        <v>0.8590000000000001</v>
      </c>
      <c r="P201" s="101"/>
      <c r="Q201" s="101"/>
      <c r="R201" s="101"/>
      <c r="S201" s="101"/>
      <c r="T201" s="101"/>
      <c r="U201" s="101"/>
      <c r="V201" s="101"/>
      <c r="W201" s="101"/>
      <c r="X201" s="101"/>
      <c r="Y201" s="101"/>
      <c r="Z201" s="101"/>
      <c r="AA201" s="101"/>
      <c r="AB201" s="101"/>
      <c r="AC201" s="101"/>
      <c r="AD201" s="101"/>
      <c r="AE201" s="101"/>
      <c r="AF201" s="101"/>
      <c r="AG201" s="99"/>
      <c r="AH201" s="99"/>
    </row>
    <row r="202" spans="3:34">
      <c r="C202" s="3" t="s">
        <v>92</v>
      </c>
      <c r="D202" s="3" t="s">
        <v>378</v>
      </c>
      <c r="E202" s="3" t="s">
        <v>379</v>
      </c>
      <c r="F202" s="3" t="s">
        <v>628</v>
      </c>
      <c r="G202" s="99" t="s">
        <v>524</v>
      </c>
      <c r="H202" s="99" t="s">
        <v>524</v>
      </c>
      <c r="I202" s="99" t="s">
        <v>524</v>
      </c>
      <c r="J202" s="246">
        <v>0.88157894736842102</v>
      </c>
      <c r="K202" s="246">
        <v>0.88957055214723924</v>
      </c>
      <c r="L202" s="246">
        <v>0.92500000000000004</v>
      </c>
      <c r="M202" s="246">
        <v>0.93258426966292129</v>
      </c>
      <c r="N202" s="246">
        <v>0.80582524271844658</v>
      </c>
      <c r="O202" s="100">
        <v>0.57499999999999996</v>
      </c>
      <c r="P202" s="101"/>
      <c r="Q202" s="101"/>
      <c r="R202" s="101"/>
      <c r="S202" s="101"/>
      <c r="T202" s="101"/>
      <c r="U202" s="101"/>
      <c r="V202" s="101"/>
      <c r="W202" s="101"/>
      <c r="X202" s="101"/>
      <c r="Y202" s="101"/>
      <c r="Z202" s="101"/>
      <c r="AA202" s="101"/>
      <c r="AB202" s="101"/>
      <c r="AC202" s="101"/>
      <c r="AD202" s="101"/>
      <c r="AE202" s="101"/>
      <c r="AF202" s="101"/>
      <c r="AG202" s="99"/>
      <c r="AH202" s="99"/>
    </row>
    <row r="203" spans="3:34">
      <c r="C203" s="3" t="s">
        <v>92</v>
      </c>
      <c r="D203" s="3" t="s">
        <v>380</v>
      </c>
      <c r="E203" s="3" t="s">
        <v>381</v>
      </c>
      <c r="F203" s="3" t="s">
        <v>628</v>
      </c>
      <c r="G203" s="99" t="s">
        <v>524</v>
      </c>
      <c r="H203" s="99" t="s">
        <v>524</v>
      </c>
      <c r="I203" s="99" t="s">
        <v>524</v>
      </c>
      <c r="J203" s="246">
        <v>0.83606557377049184</v>
      </c>
      <c r="K203" s="246">
        <v>0.875</v>
      </c>
      <c r="L203" s="246">
        <v>0.967741935483871</v>
      </c>
      <c r="M203" s="246">
        <v>0.90322580645161288</v>
      </c>
      <c r="N203" s="246">
        <v>0.92</v>
      </c>
      <c r="O203" s="100">
        <v>0.84400000000000008</v>
      </c>
      <c r="P203" s="101"/>
      <c r="Q203" s="101"/>
      <c r="R203" s="101"/>
      <c r="S203" s="101"/>
      <c r="T203" s="101"/>
      <c r="U203" s="101"/>
      <c r="V203" s="101"/>
      <c r="W203" s="101"/>
      <c r="X203" s="101"/>
      <c r="Y203" s="101"/>
      <c r="Z203" s="101"/>
      <c r="AA203" s="101"/>
      <c r="AB203" s="101"/>
      <c r="AC203" s="101"/>
      <c r="AD203" s="101"/>
      <c r="AE203" s="101"/>
      <c r="AF203" s="101"/>
      <c r="AG203" s="99"/>
      <c r="AH203" s="99"/>
    </row>
    <row r="204" spans="3:34">
      <c r="C204" s="3" t="s">
        <v>92</v>
      </c>
      <c r="D204" s="3" t="s">
        <v>382</v>
      </c>
      <c r="E204" s="3" t="s">
        <v>383</v>
      </c>
      <c r="F204" s="3" t="s">
        <v>628</v>
      </c>
      <c r="G204" s="99" t="s">
        <v>524</v>
      </c>
      <c r="H204" s="99" t="s">
        <v>524</v>
      </c>
      <c r="I204" s="99" t="s">
        <v>524</v>
      </c>
      <c r="J204" s="246">
        <v>0.68992248062015504</v>
      </c>
      <c r="K204" s="246">
        <v>0.65573770491803274</v>
      </c>
      <c r="L204" s="246">
        <v>0.69047619047619047</v>
      </c>
      <c r="M204" s="246">
        <v>0.67391304347826086</v>
      </c>
      <c r="N204" s="246">
        <v>0.66225165562913912</v>
      </c>
      <c r="O204" s="100">
        <v>0.745</v>
      </c>
      <c r="P204" s="101"/>
      <c r="Q204" s="101"/>
      <c r="R204" s="101"/>
      <c r="S204" s="101"/>
      <c r="T204" s="101"/>
      <c r="U204" s="101"/>
      <c r="V204" s="101"/>
      <c r="W204" s="101"/>
      <c r="X204" s="101"/>
      <c r="Y204" s="101"/>
      <c r="Z204" s="101"/>
      <c r="AA204" s="101"/>
      <c r="AB204" s="101"/>
      <c r="AC204" s="101"/>
      <c r="AD204" s="101"/>
      <c r="AE204" s="101"/>
      <c r="AF204" s="101"/>
      <c r="AG204" s="99"/>
      <c r="AH204" s="99"/>
    </row>
    <row r="205" spans="3:34">
      <c r="C205" s="3" t="s">
        <v>92</v>
      </c>
      <c r="D205" s="3" t="s">
        <v>384</v>
      </c>
      <c r="E205" s="3" t="s">
        <v>385</v>
      </c>
      <c r="F205" s="3" t="s">
        <v>628</v>
      </c>
      <c r="G205" s="99" t="s">
        <v>524</v>
      </c>
      <c r="H205" s="99" t="s">
        <v>524</v>
      </c>
      <c r="I205" s="99" t="s">
        <v>524</v>
      </c>
      <c r="J205" s="246">
        <v>0.91600000000000004</v>
      </c>
      <c r="K205" s="246">
        <v>0.91439688715953304</v>
      </c>
      <c r="L205" s="246">
        <v>0.94466403162055335</v>
      </c>
      <c r="M205" s="246">
        <v>0.96296296296296291</v>
      </c>
      <c r="N205" s="246">
        <v>0.94607843137254899</v>
      </c>
      <c r="O205" s="100">
        <v>0.95099999999999996</v>
      </c>
      <c r="P205" s="101"/>
      <c r="Q205" s="101"/>
      <c r="R205" s="101"/>
      <c r="S205" s="101"/>
      <c r="T205" s="101"/>
      <c r="U205" s="101"/>
      <c r="V205" s="101"/>
      <c r="W205" s="101"/>
      <c r="X205" s="101"/>
      <c r="Y205" s="101"/>
      <c r="Z205" s="101"/>
      <c r="AA205" s="101"/>
      <c r="AB205" s="101"/>
      <c r="AC205" s="101"/>
      <c r="AD205" s="101"/>
      <c r="AE205" s="101"/>
      <c r="AF205" s="101"/>
      <c r="AG205" s="99"/>
      <c r="AH205" s="99"/>
    </row>
    <row r="206" spans="3:34">
      <c r="C206" s="3" t="s">
        <v>92</v>
      </c>
      <c r="D206" s="3" t="s">
        <v>386</v>
      </c>
      <c r="E206" s="3" t="s">
        <v>387</v>
      </c>
      <c r="F206" s="3" t="s">
        <v>628</v>
      </c>
      <c r="G206" s="99" t="s">
        <v>524</v>
      </c>
      <c r="H206" s="99" t="s">
        <v>524</v>
      </c>
      <c r="I206" s="99" t="s">
        <v>524</v>
      </c>
      <c r="J206" s="246">
        <v>0.47058823529411764</v>
      </c>
      <c r="K206" s="246">
        <v>0.69047619047619047</v>
      </c>
      <c r="L206" s="246">
        <v>0.76100628930817615</v>
      </c>
      <c r="M206" s="246">
        <v>0.76470588235294112</v>
      </c>
      <c r="N206" s="246">
        <v>0.73426573426573427</v>
      </c>
      <c r="O206" s="100">
        <v>0.65500000000000003</v>
      </c>
      <c r="P206" s="101"/>
      <c r="Q206" s="101"/>
      <c r="R206" s="101"/>
      <c r="S206" s="101"/>
      <c r="T206" s="101"/>
      <c r="U206" s="101"/>
      <c r="V206" s="101"/>
      <c r="W206" s="101"/>
      <c r="X206" s="101"/>
      <c r="Y206" s="101"/>
      <c r="Z206" s="101"/>
      <c r="AA206" s="101"/>
      <c r="AB206" s="101"/>
      <c r="AC206" s="101"/>
      <c r="AD206" s="101"/>
      <c r="AE206" s="101"/>
      <c r="AF206" s="101"/>
      <c r="AG206" s="99"/>
      <c r="AH206" s="99"/>
    </row>
    <row r="207" spans="3:34">
      <c r="C207" s="3" t="s">
        <v>92</v>
      </c>
      <c r="D207" s="3" t="s">
        <v>388</v>
      </c>
      <c r="E207" s="3" t="s">
        <v>389</v>
      </c>
      <c r="F207" s="3" t="s">
        <v>628</v>
      </c>
      <c r="G207" s="99" t="s">
        <v>524</v>
      </c>
      <c r="H207" s="99" t="s">
        <v>524</v>
      </c>
      <c r="I207" s="99" t="s">
        <v>524</v>
      </c>
      <c r="J207" s="246">
        <v>0.96566523605150212</v>
      </c>
      <c r="K207" s="246">
        <v>0.96595744680851059</v>
      </c>
      <c r="L207" s="246">
        <v>0.97580645161290325</v>
      </c>
      <c r="M207" s="246">
        <v>0.975103734439834</v>
      </c>
      <c r="N207" s="246">
        <v>0.98518518518518516</v>
      </c>
      <c r="O207" s="100">
        <v>0.93</v>
      </c>
      <c r="P207" s="101"/>
      <c r="Q207" s="101"/>
      <c r="R207" s="101"/>
      <c r="S207" s="101"/>
      <c r="T207" s="101"/>
      <c r="U207" s="101"/>
      <c r="V207" s="101"/>
      <c r="W207" s="101"/>
      <c r="X207" s="101"/>
      <c r="Y207" s="101"/>
      <c r="Z207" s="101"/>
      <c r="AA207" s="101"/>
      <c r="AB207" s="101"/>
      <c r="AC207" s="101"/>
      <c r="AD207" s="101"/>
      <c r="AE207" s="101"/>
      <c r="AF207" s="101"/>
      <c r="AG207" s="99"/>
      <c r="AH207" s="99"/>
    </row>
    <row r="208" spans="3:34">
      <c r="C208" s="3" t="s">
        <v>92</v>
      </c>
      <c r="D208" s="3" t="s">
        <v>390</v>
      </c>
      <c r="E208" s="3" t="s">
        <v>391</v>
      </c>
      <c r="F208" s="3" t="s">
        <v>628</v>
      </c>
      <c r="G208" s="99" t="s">
        <v>524</v>
      </c>
      <c r="H208" s="99" t="s">
        <v>524</v>
      </c>
      <c r="I208" s="99" t="s">
        <v>524</v>
      </c>
      <c r="J208" s="246">
        <v>0.88235294117647056</v>
      </c>
      <c r="K208" s="246">
        <v>0.87234042553191493</v>
      </c>
      <c r="L208" s="246">
        <v>0.83333333333333337</v>
      </c>
      <c r="M208" s="246">
        <v>0.86842105263157898</v>
      </c>
      <c r="N208" s="246">
        <v>0.875</v>
      </c>
      <c r="O208" s="100">
        <v>0.89300000000000002</v>
      </c>
      <c r="P208" s="101"/>
      <c r="Q208" s="101"/>
      <c r="R208" s="101"/>
      <c r="S208" s="101"/>
      <c r="T208" s="101"/>
      <c r="U208" s="101"/>
      <c r="V208" s="101"/>
      <c r="W208" s="101"/>
      <c r="X208" s="101"/>
      <c r="Y208" s="101"/>
      <c r="Z208" s="101"/>
      <c r="AA208" s="101"/>
      <c r="AB208" s="101"/>
      <c r="AC208" s="101"/>
      <c r="AD208" s="101"/>
      <c r="AE208" s="101"/>
      <c r="AF208" s="101"/>
      <c r="AG208" s="99"/>
      <c r="AH208" s="99"/>
    </row>
    <row r="209" spans="3:34">
      <c r="C209" s="3" t="s">
        <v>92</v>
      </c>
      <c r="D209" s="3" t="s">
        <v>392</v>
      </c>
      <c r="E209" s="3" t="s">
        <v>393</v>
      </c>
      <c r="F209" s="3" t="s">
        <v>628</v>
      </c>
      <c r="G209" s="99" t="s">
        <v>524</v>
      </c>
      <c r="H209" s="99" t="s">
        <v>524</v>
      </c>
      <c r="I209" s="99" t="s">
        <v>524</v>
      </c>
      <c r="J209" s="246">
        <v>0.676056338028169</v>
      </c>
      <c r="K209" s="246">
        <v>0.83333333333333337</v>
      </c>
      <c r="L209" s="246">
        <v>0.93518518518518523</v>
      </c>
      <c r="M209" s="246">
        <v>0.88235294117647056</v>
      </c>
      <c r="N209" s="246">
        <v>0.88297872340425532</v>
      </c>
      <c r="O209" s="100">
        <v>0.86900000000000011</v>
      </c>
      <c r="P209" s="101"/>
      <c r="Q209" s="101"/>
      <c r="R209" s="101"/>
      <c r="S209" s="101"/>
      <c r="T209" s="101"/>
      <c r="U209" s="101"/>
      <c r="V209" s="101"/>
      <c r="W209" s="101"/>
      <c r="X209" s="101"/>
      <c r="Y209" s="101"/>
      <c r="Z209" s="101"/>
      <c r="AA209" s="101"/>
      <c r="AB209" s="101"/>
      <c r="AC209" s="101"/>
      <c r="AD209" s="101"/>
      <c r="AE209" s="101"/>
      <c r="AF209" s="101"/>
      <c r="AG209" s="99"/>
      <c r="AH209" s="99"/>
    </row>
    <row r="210" spans="3:34">
      <c r="C210" s="3" t="s">
        <v>92</v>
      </c>
      <c r="D210" s="3" t="s">
        <v>394</v>
      </c>
      <c r="E210" s="3" t="s">
        <v>395</v>
      </c>
      <c r="F210" s="3" t="s">
        <v>628</v>
      </c>
      <c r="G210" s="99" t="s">
        <v>524</v>
      </c>
      <c r="H210" s="99" t="s">
        <v>524</v>
      </c>
      <c r="I210" s="99" t="s">
        <v>524</v>
      </c>
      <c r="J210" s="246">
        <v>0.66666666666666663</v>
      </c>
      <c r="K210" s="246">
        <v>0.68354430379746833</v>
      </c>
      <c r="L210" s="246">
        <v>0.67500000000000004</v>
      </c>
      <c r="M210" s="246">
        <v>0.62650602409638556</v>
      </c>
      <c r="N210" s="246">
        <v>0.67961165048543692</v>
      </c>
      <c r="O210" s="100">
        <v>0.72</v>
      </c>
      <c r="P210" s="101"/>
      <c r="Q210" s="101"/>
      <c r="R210" s="101"/>
      <c r="S210" s="101"/>
      <c r="T210" s="101"/>
      <c r="U210" s="101"/>
      <c r="V210" s="101"/>
      <c r="W210" s="101"/>
      <c r="X210" s="101"/>
      <c r="Y210" s="101"/>
      <c r="Z210" s="101"/>
      <c r="AA210" s="101"/>
      <c r="AB210" s="101"/>
      <c r="AC210" s="101"/>
      <c r="AD210" s="101"/>
      <c r="AE210" s="101"/>
      <c r="AF210" s="101"/>
      <c r="AG210" s="99"/>
      <c r="AH210" s="99"/>
    </row>
    <row r="211" spans="3:34">
      <c r="C211" s="3" t="s">
        <v>92</v>
      </c>
      <c r="D211" s="3" t="s">
        <v>396</v>
      </c>
      <c r="E211" s="3" t="s">
        <v>397</v>
      </c>
      <c r="F211" s="3" t="s">
        <v>628</v>
      </c>
      <c r="G211" s="99" t="s">
        <v>524</v>
      </c>
      <c r="H211" s="99" t="s">
        <v>524</v>
      </c>
      <c r="I211" s="99" t="s">
        <v>524</v>
      </c>
      <c r="J211" s="246">
        <v>0.67441860465116277</v>
      </c>
      <c r="K211" s="246">
        <v>0.85507246376811596</v>
      </c>
      <c r="L211" s="246">
        <v>0.90277777777777779</v>
      </c>
      <c r="M211" s="246">
        <v>0.92307692307692313</v>
      </c>
      <c r="N211" s="246">
        <v>0.875</v>
      </c>
      <c r="O211" s="100">
        <v>0.9</v>
      </c>
      <c r="P211" s="101"/>
      <c r="Q211" s="101"/>
      <c r="R211" s="101"/>
      <c r="S211" s="101"/>
      <c r="T211" s="101"/>
      <c r="U211" s="101"/>
      <c r="V211" s="101"/>
      <c r="W211" s="101"/>
      <c r="X211" s="101"/>
      <c r="Y211" s="101"/>
      <c r="Z211" s="101"/>
      <c r="AA211" s="101"/>
      <c r="AB211" s="101"/>
      <c r="AC211" s="101"/>
      <c r="AD211" s="101"/>
      <c r="AE211" s="101"/>
      <c r="AF211" s="101"/>
      <c r="AG211" s="99"/>
      <c r="AH211" s="99"/>
    </row>
    <row r="212" spans="3:34">
      <c r="C212" s="3" t="s">
        <v>92</v>
      </c>
      <c r="D212" s="3" t="s">
        <v>398</v>
      </c>
      <c r="E212" s="3" t="s">
        <v>399</v>
      </c>
      <c r="F212" s="3" t="s">
        <v>628</v>
      </c>
      <c r="G212" s="99" t="s">
        <v>524</v>
      </c>
      <c r="H212" s="99" t="s">
        <v>524</v>
      </c>
      <c r="I212" s="99" t="s">
        <v>524</v>
      </c>
      <c r="J212" s="246">
        <v>0.6</v>
      </c>
      <c r="K212" s="246">
        <v>0.5714285714285714</v>
      </c>
      <c r="L212" s="246">
        <v>0.5714285714285714</v>
      </c>
      <c r="M212" s="246">
        <v>0.67073170731707321</v>
      </c>
      <c r="N212" s="246">
        <v>0.75257731958762886</v>
      </c>
      <c r="O212" s="100">
        <v>0.75800000000000001</v>
      </c>
      <c r="P212" s="101"/>
      <c r="Q212" s="101"/>
      <c r="R212" s="101"/>
      <c r="S212" s="101"/>
      <c r="T212" s="101"/>
      <c r="U212" s="101"/>
      <c r="V212" s="101"/>
      <c r="W212" s="101"/>
      <c r="X212" s="101"/>
      <c r="Y212" s="101"/>
      <c r="Z212" s="101"/>
      <c r="AA212" s="101"/>
      <c r="AB212" s="101"/>
      <c r="AC212" s="101"/>
      <c r="AD212" s="101"/>
      <c r="AE212" s="101"/>
      <c r="AF212" s="101"/>
      <c r="AG212" s="99"/>
      <c r="AH212" s="99"/>
    </row>
    <row r="213" spans="3:34">
      <c r="C213" s="3" t="s">
        <v>92</v>
      </c>
      <c r="D213" s="3" t="s">
        <v>400</v>
      </c>
      <c r="E213" s="3" t="s">
        <v>401</v>
      </c>
      <c r="F213" s="3" t="s">
        <v>628</v>
      </c>
      <c r="G213" s="99" t="s">
        <v>524</v>
      </c>
      <c r="H213" s="99" t="s">
        <v>524</v>
      </c>
      <c r="I213" s="99" t="s">
        <v>524</v>
      </c>
      <c r="J213" s="246">
        <v>0.61764705882352944</v>
      </c>
      <c r="K213" s="246">
        <v>0.57971014492753625</v>
      </c>
      <c r="L213" s="246">
        <v>0.41095890410958902</v>
      </c>
      <c r="M213" s="246">
        <v>0.43421052631578949</v>
      </c>
      <c r="N213" s="246">
        <v>0.38271604938271603</v>
      </c>
      <c r="O213" s="100">
        <v>0.58499999999999996</v>
      </c>
      <c r="P213" s="101"/>
      <c r="Q213" s="101"/>
      <c r="R213" s="101"/>
      <c r="S213" s="101"/>
      <c r="T213" s="101"/>
      <c r="U213" s="101"/>
      <c r="V213" s="101"/>
      <c r="W213" s="101"/>
      <c r="X213" s="101"/>
      <c r="Y213" s="101"/>
      <c r="Z213" s="101"/>
      <c r="AA213" s="101"/>
      <c r="AB213" s="101"/>
      <c r="AC213" s="101"/>
      <c r="AD213" s="101"/>
      <c r="AE213" s="101"/>
      <c r="AF213" s="101"/>
      <c r="AG213" s="99"/>
      <c r="AH213" s="99"/>
    </row>
    <row r="214" spans="3:34">
      <c r="C214" s="3" t="s">
        <v>92</v>
      </c>
      <c r="D214" s="3" t="s">
        <v>402</v>
      </c>
      <c r="E214" s="3" t="s">
        <v>403</v>
      </c>
      <c r="F214" s="3" t="s">
        <v>628</v>
      </c>
      <c r="G214" s="99" t="s">
        <v>524</v>
      </c>
      <c r="H214" s="99" t="s">
        <v>524</v>
      </c>
      <c r="I214" s="99" t="s">
        <v>524</v>
      </c>
      <c r="J214" s="246">
        <v>0.92452830188679247</v>
      </c>
      <c r="K214" s="246">
        <v>0.94623655913978499</v>
      </c>
      <c r="L214" s="246">
        <v>0.95918367346938771</v>
      </c>
      <c r="M214" s="246">
        <v>0.95959595959595956</v>
      </c>
      <c r="N214" s="246">
        <v>0.95652173913043481</v>
      </c>
      <c r="O214" s="100">
        <v>0.91</v>
      </c>
      <c r="P214" s="101"/>
      <c r="Q214" s="101"/>
      <c r="R214" s="101"/>
      <c r="S214" s="101"/>
      <c r="T214" s="101"/>
      <c r="U214" s="101"/>
      <c r="V214" s="101"/>
      <c r="W214" s="101"/>
      <c r="X214" s="101"/>
      <c r="Y214" s="101"/>
      <c r="Z214" s="101"/>
      <c r="AA214" s="101"/>
      <c r="AB214" s="101"/>
      <c r="AC214" s="101"/>
      <c r="AD214" s="101"/>
      <c r="AE214" s="101"/>
      <c r="AF214" s="101"/>
      <c r="AG214" s="99"/>
      <c r="AH214" s="99"/>
    </row>
    <row r="215" spans="3:34">
      <c r="C215" s="3" t="s">
        <v>92</v>
      </c>
      <c r="D215" s="3" t="s">
        <v>404</v>
      </c>
      <c r="E215" s="3" t="s">
        <v>405</v>
      </c>
      <c r="F215" s="3" t="s">
        <v>628</v>
      </c>
      <c r="G215" s="99" t="s">
        <v>524</v>
      </c>
      <c r="H215" s="99" t="s">
        <v>524</v>
      </c>
      <c r="I215" s="99" t="s">
        <v>524</v>
      </c>
      <c r="J215" s="246">
        <v>0.6692913385826772</v>
      </c>
      <c r="K215" s="246">
        <v>0.80158730158730163</v>
      </c>
      <c r="L215" s="246">
        <v>0.84810126582278478</v>
      </c>
      <c r="M215" s="246">
        <v>0.90853658536585369</v>
      </c>
      <c r="N215" s="246">
        <v>0.88194444444444442</v>
      </c>
      <c r="O215" s="100">
        <v>0.90099999999999991</v>
      </c>
      <c r="P215" s="101"/>
      <c r="Q215" s="101"/>
      <c r="R215" s="101"/>
      <c r="S215" s="101"/>
      <c r="T215" s="101"/>
      <c r="U215" s="101"/>
      <c r="V215" s="101"/>
      <c r="W215" s="101"/>
      <c r="X215" s="101"/>
      <c r="Y215" s="101"/>
      <c r="Z215" s="101"/>
      <c r="AA215" s="101"/>
      <c r="AB215" s="101"/>
      <c r="AC215" s="101"/>
      <c r="AD215" s="101"/>
      <c r="AE215" s="101"/>
      <c r="AF215" s="101"/>
      <c r="AG215" s="99"/>
      <c r="AH215" s="99"/>
    </row>
    <row r="216" spans="3:34">
      <c r="C216" s="3" t="s">
        <v>92</v>
      </c>
      <c r="D216" s="3" t="s">
        <v>406</v>
      </c>
      <c r="E216" s="3" t="s">
        <v>407</v>
      </c>
      <c r="F216" s="3" t="s">
        <v>628</v>
      </c>
      <c r="G216" s="99" t="s">
        <v>524</v>
      </c>
      <c r="H216" s="99" t="s">
        <v>524</v>
      </c>
      <c r="I216" s="99" t="s">
        <v>524</v>
      </c>
      <c r="J216" s="246">
        <v>0.85858585858585856</v>
      </c>
      <c r="K216" s="246">
        <v>0.94</v>
      </c>
      <c r="L216" s="246">
        <v>0.94067796610169496</v>
      </c>
      <c r="M216" s="246">
        <v>0.96739130434782605</v>
      </c>
      <c r="N216" s="246">
        <v>0.94166666666666665</v>
      </c>
      <c r="O216" s="100">
        <v>0.91900000000000004</v>
      </c>
      <c r="P216" s="101"/>
      <c r="Q216" s="101"/>
      <c r="R216" s="101"/>
      <c r="S216" s="101"/>
      <c r="T216" s="101"/>
      <c r="U216" s="101"/>
      <c r="V216" s="101"/>
      <c r="W216" s="101"/>
      <c r="X216" s="101"/>
      <c r="Y216" s="101"/>
      <c r="Z216" s="101"/>
      <c r="AA216" s="101"/>
      <c r="AB216" s="101"/>
      <c r="AC216" s="101"/>
      <c r="AD216" s="101"/>
      <c r="AE216" s="101"/>
      <c r="AF216" s="101"/>
      <c r="AG216" s="99"/>
      <c r="AH216" s="99"/>
    </row>
    <row r="217" spans="3:34">
      <c r="C217" s="3" t="s">
        <v>92</v>
      </c>
      <c r="D217" s="3" t="s">
        <v>408</v>
      </c>
      <c r="E217" s="3" t="s">
        <v>409</v>
      </c>
      <c r="F217" s="3" t="s">
        <v>628</v>
      </c>
      <c r="G217" s="99" t="s">
        <v>524</v>
      </c>
      <c r="H217" s="99" t="s">
        <v>524</v>
      </c>
      <c r="I217" s="99" t="s">
        <v>524</v>
      </c>
      <c r="J217" s="246">
        <v>0.77272727272727271</v>
      </c>
      <c r="K217" s="246">
        <v>0.85185185185185186</v>
      </c>
      <c r="L217" s="246">
        <v>0.96551724137931039</v>
      </c>
      <c r="M217" s="246">
        <v>0.875</v>
      </c>
      <c r="N217" s="246">
        <v>0.95652173913043481</v>
      </c>
      <c r="O217" s="100">
        <v>0.85</v>
      </c>
      <c r="P217" s="101"/>
      <c r="Q217" s="101"/>
      <c r="R217" s="101"/>
      <c r="S217" s="101"/>
      <c r="T217" s="101"/>
      <c r="U217" s="101"/>
      <c r="V217" s="101"/>
      <c r="W217" s="101"/>
      <c r="X217" s="101"/>
      <c r="Y217" s="101"/>
      <c r="Z217" s="101"/>
      <c r="AA217" s="101"/>
      <c r="AB217" s="101"/>
      <c r="AC217" s="101"/>
      <c r="AD217" s="101"/>
      <c r="AE217" s="101"/>
      <c r="AF217" s="101"/>
      <c r="AG217" s="99"/>
      <c r="AH217" s="99"/>
    </row>
    <row r="218" spans="3:34">
      <c r="C218" s="3" t="s">
        <v>92</v>
      </c>
      <c r="D218" s="3" t="s">
        <v>410</v>
      </c>
      <c r="E218" s="3" t="s">
        <v>411</v>
      </c>
      <c r="F218" s="3" t="s">
        <v>628</v>
      </c>
      <c r="G218" s="99" t="s">
        <v>524</v>
      </c>
      <c r="H218" s="99" t="s">
        <v>524</v>
      </c>
      <c r="I218" s="99" t="s">
        <v>524</v>
      </c>
      <c r="J218" s="246">
        <v>0.97959183673469385</v>
      </c>
      <c r="K218" s="246">
        <v>0.98130841121495327</v>
      </c>
      <c r="L218" s="246">
        <v>0.98333333333333328</v>
      </c>
      <c r="M218" s="246">
        <v>0.99099099099099097</v>
      </c>
      <c r="N218" s="246">
        <v>0.97777777777777775</v>
      </c>
      <c r="O218" s="100">
        <v>0.98599999999999999</v>
      </c>
      <c r="P218" s="101"/>
      <c r="Q218" s="101"/>
      <c r="R218" s="101"/>
      <c r="S218" s="101"/>
      <c r="T218" s="101"/>
      <c r="U218" s="101"/>
      <c r="V218" s="101"/>
      <c r="W218" s="101"/>
      <c r="X218" s="101"/>
      <c r="Y218" s="101"/>
      <c r="Z218" s="101"/>
      <c r="AA218" s="101"/>
      <c r="AB218" s="101"/>
      <c r="AC218" s="101"/>
      <c r="AD218" s="101"/>
      <c r="AE218" s="101"/>
      <c r="AF218" s="101"/>
      <c r="AG218" s="99"/>
      <c r="AH218" s="99"/>
    </row>
    <row r="219" spans="3:34">
      <c r="C219" s="3" t="s">
        <v>92</v>
      </c>
      <c r="D219" s="3" t="s">
        <v>412</v>
      </c>
      <c r="E219" s="3" t="s">
        <v>413</v>
      </c>
      <c r="F219" s="3" t="s">
        <v>628</v>
      </c>
      <c r="G219" s="99" t="s">
        <v>524</v>
      </c>
      <c r="H219" s="99" t="s">
        <v>524</v>
      </c>
      <c r="I219" s="99" t="s">
        <v>524</v>
      </c>
      <c r="J219" s="246">
        <v>1</v>
      </c>
      <c r="K219" s="246">
        <v>0.97368421052631582</v>
      </c>
      <c r="L219" s="246">
        <v>0.97014925373134331</v>
      </c>
      <c r="M219" s="246">
        <v>0.9662921348314607</v>
      </c>
      <c r="N219" s="246">
        <v>0.98795180722891562</v>
      </c>
      <c r="O219" s="100">
        <v>0.98299999999999998</v>
      </c>
      <c r="P219" s="101"/>
      <c r="Q219" s="101"/>
      <c r="R219" s="101"/>
      <c r="S219" s="101"/>
      <c r="T219" s="101"/>
      <c r="U219" s="101"/>
      <c r="V219" s="101"/>
      <c r="W219" s="101"/>
      <c r="X219" s="101"/>
      <c r="Y219" s="101"/>
      <c r="Z219" s="101"/>
      <c r="AA219" s="101"/>
      <c r="AB219" s="101"/>
      <c r="AC219" s="101"/>
      <c r="AD219" s="101"/>
      <c r="AE219" s="101"/>
      <c r="AF219" s="101"/>
      <c r="AG219" s="99"/>
      <c r="AH219" s="99"/>
    </row>
    <row r="220" spans="3:34">
      <c r="C220" s="3" t="s">
        <v>92</v>
      </c>
      <c r="D220" s="3" t="s">
        <v>414</v>
      </c>
      <c r="E220" s="3" t="s">
        <v>415</v>
      </c>
      <c r="F220" s="3" t="s">
        <v>628</v>
      </c>
      <c r="G220" s="99" t="s">
        <v>524</v>
      </c>
      <c r="H220" s="99" t="s">
        <v>524</v>
      </c>
      <c r="I220" s="99" t="s">
        <v>524</v>
      </c>
      <c r="J220" s="246">
        <v>1</v>
      </c>
      <c r="K220" s="246">
        <v>0.98425196850393704</v>
      </c>
      <c r="L220" s="246">
        <v>1</v>
      </c>
      <c r="M220" s="246">
        <v>0.98571428571428577</v>
      </c>
      <c r="N220" s="246">
        <v>1</v>
      </c>
      <c r="O220" s="100">
        <v>0.97799999999999998</v>
      </c>
      <c r="P220" s="101"/>
      <c r="Q220" s="101"/>
      <c r="R220" s="101"/>
      <c r="S220" s="101"/>
      <c r="T220" s="101"/>
      <c r="U220" s="101"/>
      <c r="V220" s="101"/>
      <c r="W220" s="101"/>
      <c r="X220" s="101"/>
      <c r="Y220" s="101"/>
      <c r="Z220" s="101"/>
      <c r="AA220" s="101"/>
      <c r="AB220" s="101"/>
      <c r="AC220" s="101"/>
      <c r="AD220" s="101"/>
      <c r="AE220" s="101"/>
      <c r="AF220" s="101"/>
      <c r="AG220" s="99"/>
      <c r="AH220" s="99"/>
    </row>
    <row r="221" spans="3:34">
      <c r="C221" s="3" t="s">
        <v>92</v>
      </c>
      <c r="D221" s="3" t="s">
        <v>416</v>
      </c>
      <c r="E221" s="3" t="s">
        <v>417</v>
      </c>
      <c r="F221" s="3" t="s">
        <v>628</v>
      </c>
      <c r="G221" s="99" t="s">
        <v>524</v>
      </c>
      <c r="H221" s="99" t="s">
        <v>524</v>
      </c>
      <c r="I221" s="99" t="s">
        <v>524</v>
      </c>
      <c r="J221" s="246">
        <v>0.96551724137931039</v>
      </c>
      <c r="K221" s="246">
        <v>1</v>
      </c>
      <c r="L221" s="246">
        <v>0.953125</v>
      </c>
      <c r="M221" s="246">
        <v>0.967741935483871</v>
      </c>
      <c r="N221" s="246">
        <v>1</v>
      </c>
      <c r="O221" s="100">
        <v>0.98699999999999999</v>
      </c>
      <c r="P221" s="101"/>
      <c r="Q221" s="101"/>
      <c r="R221" s="101"/>
      <c r="S221" s="101"/>
      <c r="T221" s="101"/>
      <c r="U221" s="101"/>
      <c r="V221" s="101"/>
      <c r="W221" s="101"/>
      <c r="X221" s="101"/>
      <c r="Y221" s="101"/>
      <c r="Z221" s="101"/>
      <c r="AA221" s="101"/>
      <c r="AB221" s="101"/>
      <c r="AC221" s="101"/>
      <c r="AD221" s="101"/>
      <c r="AE221" s="101"/>
      <c r="AF221" s="101"/>
      <c r="AG221" s="99"/>
      <c r="AH221" s="99"/>
    </row>
    <row r="222" spans="3:34">
      <c r="C222" s="3" t="s">
        <v>92</v>
      </c>
      <c r="D222" s="3" t="s">
        <v>418</v>
      </c>
      <c r="E222" s="3" t="s">
        <v>419</v>
      </c>
      <c r="F222" s="3" t="s">
        <v>628</v>
      </c>
      <c r="G222" s="99" t="s">
        <v>524</v>
      </c>
      <c r="H222" s="99" t="s">
        <v>524</v>
      </c>
      <c r="I222" s="99" t="s">
        <v>524</v>
      </c>
      <c r="J222" s="246">
        <v>0.98181818181818181</v>
      </c>
      <c r="K222" s="246">
        <v>0.9838709677419355</v>
      </c>
      <c r="L222" s="246">
        <v>0.98076923076923073</v>
      </c>
      <c r="M222" s="246">
        <v>0.96296296296296291</v>
      </c>
      <c r="N222" s="246">
        <v>1</v>
      </c>
      <c r="O222" s="100">
        <v>0.97900000000000009</v>
      </c>
      <c r="P222" s="101"/>
      <c r="Q222" s="101"/>
      <c r="R222" s="101"/>
      <c r="S222" s="101"/>
      <c r="T222" s="101"/>
      <c r="U222" s="101"/>
      <c r="V222" s="101"/>
      <c r="W222" s="101"/>
      <c r="X222" s="101"/>
      <c r="Y222" s="101"/>
      <c r="Z222" s="101"/>
      <c r="AA222" s="101"/>
      <c r="AB222" s="101"/>
      <c r="AC222" s="101"/>
      <c r="AD222" s="101"/>
      <c r="AE222" s="101"/>
      <c r="AF222" s="101"/>
      <c r="AG222" s="99"/>
      <c r="AH222" s="99"/>
    </row>
    <row r="223" spans="3:34">
      <c r="C223" s="3" t="s">
        <v>92</v>
      </c>
      <c r="D223" s="3" t="s">
        <v>420</v>
      </c>
      <c r="E223" s="3" t="s">
        <v>421</v>
      </c>
      <c r="F223" s="3" t="s">
        <v>628</v>
      </c>
      <c r="G223" s="99" t="s">
        <v>524</v>
      </c>
      <c r="H223" s="99" t="s">
        <v>524</v>
      </c>
      <c r="I223" s="99" t="s">
        <v>524</v>
      </c>
      <c r="J223" s="246">
        <v>0.68461538461538463</v>
      </c>
      <c r="K223" s="246">
        <v>0.7042801556420234</v>
      </c>
      <c r="L223" s="246">
        <v>0.68309859154929575</v>
      </c>
      <c r="M223" s="246">
        <v>0.68389057750759874</v>
      </c>
      <c r="N223" s="246">
        <v>0.71343283582089556</v>
      </c>
      <c r="O223" s="100">
        <v>0.79900000000000004</v>
      </c>
      <c r="P223" s="101"/>
      <c r="Q223" s="101"/>
      <c r="R223" s="101"/>
      <c r="S223" s="101"/>
      <c r="T223" s="101"/>
      <c r="U223" s="101"/>
      <c r="V223" s="101"/>
      <c r="W223" s="101"/>
      <c r="X223" s="101"/>
      <c r="Y223" s="101"/>
      <c r="Z223" s="101"/>
      <c r="AA223" s="101"/>
      <c r="AB223" s="101"/>
      <c r="AC223" s="101"/>
      <c r="AD223" s="101"/>
      <c r="AE223" s="101"/>
      <c r="AF223" s="101"/>
      <c r="AG223" s="99"/>
      <c r="AH223" s="99"/>
    </row>
    <row r="224" spans="3:34">
      <c r="C224" s="3" t="s">
        <v>92</v>
      </c>
      <c r="D224" s="3" t="s">
        <v>422</v>
      </c>
      <c r="E224" s="3" t="s">
        <v>423</v>
      </c>
      <c r="F224" s="3" t="s">
        <v>628</v>
      </c>
      <c r="G224" s="99" t="s">
        <v>524</v>
      </c>
      <c r="H224" s="99" t="s">
        <v>524</v>
      </c>
      <c r="I224" s="99" t="s">
        <v>524</v>
      </c>
      <c r="J224" s="246">
        <v>0.98245614035087714</v>
      </c>
      <c r="K224" s="246">
        <v>0.94117647058823528</v>
      </c>
      <c r="L224" s="246">
        <v>0.98412698412698407</v>
      </c>
      <c r="M224" s="246">
        <v>0.95081967213114749</v>
      </c>
      <c r="N224" s="246">
        <v>1</v>
      </c>
      <c r="O224" s="100">
        <v>0.9890000000000001</v>
      </c>
      <c r="P224" s="101"/>
      <c r="Q224" s="101"/>
      <c r="R224" s="101"/>
      <c r="S224" s="101"/>
      <c r="T224" s="101"/>
      <c r="U224" s="101"/>
      <c r="V224" s="101"/>
      <c r="W224" s="101"/>
      <c r="X224" s="101"/>
      <c r="Y224" s="101"/>
      <c r="Z224" s="101"/>
      <c r="AA224" s="101"/>
      <c r="AB224" s="101"/>
      <c r="AC224" s="101"/>
      <c r="AD224" s="101"/>
      <c r="AE224" s="101"/>
      <c r="AF224" s="101"/>
      <c r="AG224" s="99"/>
      <c r="AH224" s="99"/>
    </row>
    <row r="225" spans="3:34">
      <c r="C225" s="3" t="s">
        <v>92</v>
      </c>
      <c r="D225" s="3" t="s">
        <v>424</v>
      </c>
      <c r="E225" s="3" t="s">
        <v>425</v>
      </c>
      <c r="F225" s="3" t="s">
        <v>628</v>
      </c>
      <c r="G225" s="99" t="s">
        <v>524</v>
      </c>
      <c r="H225" s="99" t="s">
        <v>524</v>
      </c>
      <c r="I225" s="99" t="s">
        <v>524</v>
      </c>
      <c r="J225" s="246">
        <v>1</v>
      </c>
      <c r="K225" s="246">
        <v>0.98550724637681164</v>
      </c>
      <c r="L225" s="246">
        <v>0.984375</v>
      </c>
      <c r="M225" s="246">
        <v>1</v>
      </c>
      <c r="N225" s="246">
        <v>1</v>
      </c>
      <c r="O225" s="100">
        <v>0.98499999999999999</v>
      </c>
      <c r="P225" s="101"/>
      <c r="Q225" s="101"/>
      <c r="R225" s="101"/>
      <c r="S225" s="101"/>
      <c r="T225" s="101"/>
      <c r="U225" s="101"/>
      <c r="V225" s="101"/>
      <c r="W225" s="101"/>
      <c r="X225" s="101"/>
      <c r="Y225" s="101"/>
      <c r="Z225" s="101"/>
      <c r="AA225" s="101"/>
      <c r="AB225" s="101"/>
      <c r="AC225" s="101"/>
      <c r="AD225" s="101"/>
      <c r="AE225" s="101"/>
      <c r="AF225" s="101"/>
      <c r="AG225" s="99"/>
      <c r="AH225" s="99"/>
    </row>
    <row r="226" spans="3:34">
      <c r="C226" s="3" t="s">
        <v>92</v>
      </c>
      <c r="D226" s="3" t="s">
        <v>426</v>
      </c>
      <c r="E226" s="3" t="s">
        <v>427</v>
      </c>
      <c r="F226" s="3" t="s">
        <v>628</v>
      </c>
      <c r="G226" s="99" t="s">
        <v>524</v>
      </c>
      <c r="H226" s="99" t="s">
        <v>524</v>
      </c>
      <c r="I226" s="99" t="s">
        <v>524</v>
      </c>
      <c r="J226" s="246">
        <v>0.98701298701298701</v>
      </c>
      <c r="K226" s="246">
        <v>0.97142857142857142</v>
      </c>
      <c r="L226" s="246">
        <v>1</v>
      </c>
      <c r="M226" s="246">
        <v>0.98684210526315785</v>
      </c>
      <c r="N226" s="246">
        <v>0.9885057471264368</v>
      </c>
      <c r="O226" s="100">
        <v>0.98299999999999998</v>
      </c>
      <c r="P226" s="101"/>
      <c r="Q226" s="101"/>
      <c r="R226" s="101"/>
      <c r="S226" s="101"/>
      <c r="T226" s="101"/>
      <c r="U226" s="101"/>
      <c r="V226" s="101"/>
      <c r="W226" s="101"/>
      <c r="X226" s="101"/>
      <c r="Y226" s="101"/>
      <c r="Z226" s="101"/>
      <c r="AA226" s="101"/>
      <c r="AB226" s="101"/>
      <c r="AC226" s="101"/>
      <c r="AD226" s="101"/>
      <c r="AE226" s="101"/>
      <c r="AF226" s="101"/>
      <c r="AG226" s="99"/>
      <c r="AH226" s="99"/>
    </row>
    <row r="227" spans="3:34">
      <c r="C227" s="3" t="s">
        <v>92</v>
      </c>
      <c r="D227" s="3" t="s">
        <v>428</v>
      </c>
      <c r="E227" s="3" t="s">
        <v>429</v>
      </c>
      <c r="F227" s="3" t="s">
        <v>628</v>
      </c>
      <c r="G227" s="99" t="s">
        <v>524</v>
      </c>
      <c r="H227" s="99" t="s">
        <v>524</v>
      </c>
      <c r="I227" s="99" t="s">
        <v>524</v>
      </c>
      <c r="J227" s="246">
        <v>1</v>
      </c>
      <c r="K227" s="246">
        <v>0.98863636363636365</v>
      </c>
      <c r="L227" s="246">
        <v>0.98630136986301364</v>
      </c>
      <c r="M227" s="246">
        <v>0.971830985915493</v>
      </c>
      <c r="N227" s="246">
        <v>0.98765432098765427</v>
      </c>
      <c r="O227" s="100">
        <v>0.98599999999999999</v>
      </c>
      <c r="P227" s="101"/>
      <c r="Q227" s="101"/>
      <c r="R227" s="101"/>
      <c r="S227" s="101"/>
      <c r="T227" s="101"/>
      <c r="U227" s="101"/>
      <c r="V227" s="101"/>
      <c r="W227" s="101"/>
      <c r="X227" s="101"/>
      <c r="Y227" s="101"/>
      <c r="Z227" s="101"/>
      <c r="AA227" s="101"/>
      <c r="AB227" s="101"/>
      <c r="AC227" s="101"/>
      <c r="AD227" s="101"/>
      <c r="AE227" s="101"/>
      <c r="AF227" s="101"/>
      <c r="AG227" s="99"/>
      <c r="AH227" s="99"/>
    </row>
    <row r="228" spans="3:34">
      <c r="C228" s="3" t="s">
        <v>92</v>
      </c>
      <c r="D228" s="3" t="s">
        <v>430</v>
      </c>
      <c r="E228" s="3" t="s">
        <v>431</v>
      </c>
      <c r="F228" s="3" t="s">
        <v>628</v>
      </c>
      <c r="G228" s="99" t="s">
        <v>524</v>
      </c>
      <c r="H228" s="99" t="s">
        <v>524</v>
      </c>
      <c r="I228" s="99" t="s">
        <v>524</v>
      </c>
      <c r="J228" s="246">
        <v>0.9301204819277108</v>
      </c>
      <c r="K228" s="246">
        <v>0.900709219858156</v>
      </c>
      <c r="L228" s="246">
        <v>0.90301724137931039</v>
      </c>
      <c r="M228" s="246">
        <v>0.9138755980861244</v>
      </c>
      <c r="N228" s="246">
        <v>0.90604026845637586</v>
      </c>
      <c r="O228" s="100">
        <v>0.8859999999999999</v>
      </c>
      <c r="P228" s="101"/>
      <c r="Q228" s="101"/>
      <c r="R228" s="101"/>
      <c r="S228" s="101"/>
      <c r="T228" s="101"/>
      <c r="U228" s="101"/>
      <c r="V228" s="101"/>
      <c r="W228" s="101"/>
      <c r="X228" s="101"/>
      <c r="Y228" s="101"/>
      <c r="Z228" s="101"/>
      <c r="AA228" s="101"/>
      <c r="AB228" s="101"/>
      <c r="AC228" s="101"/>
      <c r="AD228" s="101"/>
      <c r="AE228" s="101"/>
      <c r="AF228" s="101"/>
      <c r="AG228" s="99"/>
      <c r="AH228" s="99"/>
    </row>
    <row r="229" spans="3:34">
      <c r="C229" s="3" t="s">
        <v>92</v>
      </c>
      <c r="D229" s="3" t="s">
        <v>432</v>
      </c>
      <c r="E229" s="3" t="s">
        <v>433</v>
      </c>
      <c r="F229" s="3" t="s">
        <v>628</v>
      </c>
      <c r="G229" s="99" t="s">
        <v>524</v>
      </c>
      <c r="H229" s="99" t="s">
        <v>524</v>
      </c>
      <c r="I229" s="99" t="s">
        <v>524</v>
      </c>
      <c r="J229" s="246">
        <v>0.84615384615384615</v>
      </c>
      <c r="K229" s="246">
        <v>0.81355932203389836</v>
      </c>
      <c r="L229" s="246">
        <v>0.82758620689655171</v>
      </c>
      <c r="M229" s="246">
        <v>0.89090909090909087</v>
      </c>
      <c r="N229" s="246">
        <v>0.82758620689655171</v>
      </c>
      <c r="O229" s="100">
        <v>0.80099999999999993</v>
      </c>
      <c r="P229" s="101"/>
      <c r="Q229" s="101"/>
      <c r="R229" s="101"/>
      <c r="S229" s="101"/>
      <c r="T229" s="101"/>
      <c r="U229" s="101"/>
      <c r="V229" s="101"/>
      <c r="W229" s="101"/>
      <c r="X229" s="101"/>
      <c r="Y229" s="101"/>
      <c r="Z229" s="101"/>
      <c r="AA229" s="101"/>
      <c r="AB229" s="101"/>
      <c r="AC229" s="101"/>
      <c r="AD229" s="101"/>
      <c r="AE229" s="101"/>
      <c r="AF229" s="101"/>
      <c r="AG229" s="99"/>
      <c r="AH229" s="99"/>
    </row>
    <row r="230" spans="3:34">
      <c r="C230" s="3" t="s">
        <v>92</v>
      </c>
      <c r="D230" s="3" t="s">
        <v>434</v>
      </c>
      <c r="E230" s="3" t="s">
        <v>435</v>
      </c>
      <c r="F230" s="3" t="s">
        <v>628</v>
      </c>
      <c r="G230" s="99" t="s">
        <v>524</v>
      </c>
      <c r="H230" s="99" t="s">
        <v>524</v>
      </c>
      <c r="I230" s="99" t="s">
        <v>524</v>
      </c>
      <c r="J230" s="246">
        <v>0.77777777777777779</v>
      </c>
      <c r="K230" s="246">
        <v>0.8660714285714286</v>
      </c>
      <c r="L230" s="246">
        <v>0.9196428571428571</v>
      </c>
      <c r="M230" s="246">
        <v>0.95789473684210524</v>
      </c>
      <c r="N230" s="246">
        <v>0.97169811320754718</v>
      </c>
      <c r="O230" s="100">
        <v>0.95799999999999996</v>
      </c>
      <c r="P230" s="101"/>
      <c r="Q230" s="101"/>
      <c r="R230" s="101"/>
      <c r="S230" s="101"/>
      <c r="T230" s="101"/>
      <c r="U230" s="101"/>
      <c r="V230" s="101"/>
      <c r="W230" s="101"/>
      <c r="X230" s="101"/>
      <c r="Y230" s="101"/>
      <c r="Z230" s="101"/>
      <c r="AA230" s="101"/>
      <c r="AB230" s="101"/>
      <c r="AC230" s="101"/>
      <c r="AD230" s="101"/>
      <c r="AE230" s="101"/>
      <c r="AF230" s="101"/>
      <c r="AG230" s="99"/>
      <c r="AH230" s="99"/>
    </row>
    <row r="231" spans="3:34">
      <c r="C231" s="3" t="s">
        <v>92</v>
      </c>
      <c r="D231" s="3" t="s">
        <v>436</v>
      </c>
      <c r="E231" s="3" t="s">
        <v>437</v>
      </c>
      <c r="F231" s="3" t="s">
        <v>628</v>
      </c>
      <c r="G231" s="99" t="s">
        <v>524</v>
      </c>
      <c r="H231" s="99" t="s">
        <v>524</v>
      </c>
      <c r="I231" s="99" t="s">
        <v>524</v>
      </c>
      <c r="J231" s="246">
        <v>0.53</v>
      </c>
      <c r="K231" s="246">
        <v>0.70338983050847459</v>
      </c>
      <c r="L231" s="246">
        <v>0.81147540983606559</v>
      </c>
      <c r="M231" s="246">
        <v>0.86324786324786329</v>
      </c>
      <c r="N231" s="246">
        <v>0.86238532110091748</v>
      </c>
      <c r="O231" s="100">
        <v>0.8859999999999999</v>
      </c>
      <c r="P231" s="101"/>
      <c r="Q231" s="101"/>
      <c r="R231" s="101"/>
      <c r="S231" s="101"/>
      <c r="T231" s="101"/>
      <c r="U231" s="101"/>
      <c r="V231" s="101"/>
      <c r="W231" s="101"/>
      <c r="X231" s="101"/>
      <c r="Y231" s="101"/>
      <c r="Z231" s="101"/>
      <c r="AA231" s="101"/>
      <c r="AB231" s="101"/>
      <c r="AC231" s="101"/>
      <c r="AD231" s="101"/>
      <c r="AE231" s="101"/>
      <c r="AF231" s="101"/>
      <c r="AG231" s="99"/>
      <c r="AH231" s="99"/>
    </row>
    <row r="232" spans="3:34">
      <c r="C232" s="3" t="s">
        <v>92</v>
      </c>
      <c r="D232" s="3" t="s">
        <v>438</v>
      </c>
      <c r="E232" s="3" t="s">
        <v>439</v>
      </c>
      <c r="F232" s="3" t="s">
        <v>628</v>
      </c>
      <c r="G232" s="99" t="s">
        <v>524</v>
      </c>
      <c r="H232" s="99" t="s">
        <v>524</v>
      </c>
      <c r="I232" s="99" t="s">
        <v>524</v>
      </c>
      <c r="J232" s="246">
        <v>0.85106382978723405</v>
      </c>
      <c r="K232" s="246">
        <v>0.77083333333333337</v>
      </c>
      <c r="L232" s="246">
        <v>0.82456140350877194</v>
      </c>
      <c r="M232" s="246">
        <v>0.84482758620689657</v>
      </c>
      <c r="N232" s="246">
        <v>0.84126984126984128</v>
      </c>
      <c r="O232" s="100">
        <v>0.84499999999999997</v>
      </c>
      <c r="P232" s="101"/>
      <c r="Q232" s="101"/>
      <c r="R232" s="101"/>
      <c r="S232" s="101"/>
      <c r="T232" s="101"/>
      <c r="U232" s="101"/>
      <c r="V232" s="101"/>
      <c r="W232" s="101"/>
      <c r="X232" s="101"/>
      <c r="Y232" s="101"/>
      <c r="Z232" s="101"/>
      <c r="AA232" s="101"/>
      <c r="AB232" s="101"/>
      <c r="AC232" s="101"/>
      <c r="AD232" s="101"/>
      <c r="AE232" s="101"/>
      <c r="AF232" s="101"/>
      <c r="AG232" s="99"/>
      <c r="AH232" s="99"/>
    </row>
    <row r="233" spans="3:34">
      <c r="C233" s="3" t="s">
        <v>92</v>
      </c>
      <c r="D233" s="3" t="s">
        <v>440</v>
      </c>
      <c r="E233" s="3" t="s">
        <v>441</v>
      </c>
      <c r="F233" s="3" t="s">
        <v>628</v>
      </c>
      <c r="G233" s="99" t="s">
        <v>524</v>
      </c>
      <c r="H233" s="99" t="s">
        <v>524</v>
      </c>
      <c r="I233" s="99" t="s">
        <v>524</v>
      </c>
      <c r="J233" s="246">
        <v>0.91269841269841268</v>
      </c>
      <c r="K233" s="246">
        <v>0.92727272727272725</v>
      </c>
      <c r="L233" s="246">
        <v>0.96703296703296704</v>
      </c>
      <c r="M233" s="246">
        <v>0.94736842105263153</v>
      </c>
      <c r="N233" s="246">
        <v>0.94117647058823528</v>
      </c>
      <c r="O233" s="100">
        <v>0.96499999999999997</v>
      </c>
      <c r="P233" s="101"/>
      <c r="Q233" s="101"/>
      <c r="R233" s="101"/>
      <c r="S233" s="101"/>
      <c r="T233" s="101"/>
      <c r="U233" s="101"/>
      <c r="V233" s="101"/>
      <c r="W233" s="101"/>
      <c r="X233" s="101"/>
      <c r="Y233" s="101"/>
      <c r="Z233" s="101"/>
      <c r="AA233" s="101"/>
      <c r="AB233" s="101"/>
      <c r="AC233" s="101"/>
      <c r="AD233" s="101"/>
      <c r="AE233" s="101"/>
      <c r="AF233" s="101"/>
      <c r="AG233" s="99"/>
      <c r="AH233" s="99"/>
    </row>
    <row r="234" spans="3:34">
      <c r="C234" s="3" t="s">
        <v>92</v>
      </c>
      <c r="D234" s="3" t="s">
        <v>442</v>
      </c>
      <c r="E234" s="3" t="s">
        <v>443</v>
      </c>
      <c r="F234" s="3" t="s">
        <v>628</v>
      </c>
      <c r="G234" s="99" t="s">
        <v>524</v>
      </c>
      <c r="H234" s="99" t="s">
        <v>524</v>
      </c>
      <c r="I234" s="99" t="s">
        <v>524</v>
      </c>
      <c r="J234" s="246">
        <v>0.8571428571428571</v>
      </c>
      <c r="K234" s="246">
        <v>0.78846153846153844</v>
      </c>
      <c r="L234" s="246">
        <v>0.82692307692307687</v>
      </c>
      <c r="M234" s="246">
        <v>0.8</v>
      </c>
      <c r="N234" s="246">
        <v>0.88235294117647056</v>
      </c>
      <c r="O234" s="100">
        <v>0.82499999999999996</v>
      </c>
      <c r="P234" s="101"/>
      <c r="Q234" s="101"/>
      <c r="R234" s="101"/>
      <c r="S234" s="101"/>
      <c r="T234" s="101"/>
      <c r="U234" s="101"/>
      <c r="V234" s="101"/>
      <c r="W234" s="101"/>
      <c r="X234" s="101"/>
      <c r="Y234" s="101"/>
      <c r="Z234" s="101"/>
      <c r="AA234" s="101"/>
      <c r="AB234" s="101"/>
      <c r="AC234" s="101"/>
      <c r="AD234" s="101"/>
      <c r="AE234" s="101"/>
      <c r="AF234" s="101"/>
      <c r="AG234" s="99"/>
      <c r="AH234" s="99"/>
    </row>
    <row r="235" spans="3:34">
      <c r="C235" s="3" t="s">
        <v>92</v>
      </c>
      <c r="D235" s="3" t="s">
        <v>444</v>
      </c>
      <c r="E235" s="3" t="s">
        <v>445</v>
      </c>
      <c r="F235" s="3" t="s">
        <v>628</v>
      </c>
      <c r="G235" s="99" t="s">
        <v>524</v>
      </c>
      <c r="H235" s="99" t="s">
        <v>524</v>
      </c>
      <c r="I235" s="99" t="s">
        <v>524</v>
      </c>
      <c r="J235" s="246">
        <v>0.93137254901960786</v>
      </c>
      <c r="K235" s="246">
        <v>0.94488188976377951</v>
      </c>
      <c r="L235" s="246">
        <v>0.95588235294117652</v>
      </c>
      <c r="M235" s="246">
        <v>0.96825396825396826</v>
      </c>
      <c r="N235" s="246">
        <v>0.98373983739837401</v>
      </c>
      <c r="O235" s="100">
        <v>0.98699999999999999</v>
      </c>
      <c r="P235" s="101"/>
      <c r="Q235" s="101"/>
      <c r="R235" s="101"/>
      <c r="S235" s="101"/>
      <c r="T235" s="101"/>
      <c r="U235" s="101"/>
      <c r="V235" s="101"/>
      <c r="W235" s="101"/>
      <c r="X235" s="101"/>
      <c r="Y235" s="101"/>
      <c r="Z235" s="101"/>
      <c r="AA235" s="101"/>
      <c r="AB235" s="101"/>
      <c r="AC235" s="101"/>
      <c r="AD235" s="101"/>
      <c r="AE235" s="101"/>
      <c r="AF235" s="101"/>
      <c r="AG235" s="99"/>
      <c r="AH235" s="99"/>
    </row>
    <row r="236" spans="3:34">
      <c r="C236" s="3" t="s">
        <v>92</v>
      </c>
      <c r="D236" s="3" t="s">
        <v>446</v>
      </c>
      <c r="E236" s="3" t="s">
        <v>447</v>
      </c>
      <c r="F236" s="3" t="s">
        <v>628</v>
      </c>
      <c r="G236" s="99" t="s">
        <v>524</v>
      </c>
      <c r="H236" s="99" t="s">
        <v>524</v>
      </c>
      <c r="I236" s="99" t="s">
        <v>524</v>
      </c>
      <c r="J236" s="246">
        <v>0.83561643835616439</v>
      </c>
      <c r="K236" s="246">
        <v>0.79865771812080533</v>
      </c>
      <c r="L236" s="246">
        <v>0.78911564625850339</v>
      </c>
      <c r="M236" s="246">
        <v>0.81818181818181823</v>
      </c>
      <c r="N236" s="246">
        <v>0.83333333333333337</v>
      </c>
      <c r="O236" s="100">
        <v>0.84799999999999998</v>
      </c>
      <c r="P236" s="101"/>
      <c r="Q236" s="101"/>
      <c r="R236" s="101"/>
      <c r="S236" s="101"/>
      <c r="T236" s="101"/>
      <c r="U236" s="101"/>
      <c r="V236" s="101"/>
      <c r="W236" s="101"/>
      <c r="X236" s="101"/>
      <c r="Y236" s="101"/>
      <c r="Z236" s="101"/>
      <c r="AA236" s="101"/>
      <c r="AB236" s="101"/>
      <c r="AC236" s="101"/>
      <c r="AD236" s="101"/>
      <c r="AE236" s="101"/>
      <c r="AF236" s="101"/>
      <c r="AG236" s="99"/>
      <c r="AH236" s="99"/>
    </row>
    <row r="237" spans="3:34">
      <c r="C237" s="3" t="s">
        <v>90</v>
      </c>
      <c r="D237" s="3" t="s">
        <v>448</v>
      </c>
      <c r="E237" s="3" t="s">
        <v>449</v>
      </c>
      <c r="F237" s="3" t="s">
        <v>628</v>
      </c>
      <c r="G237" s="99" t="s">
        <v>524</v>
      </c>
      <c r="H237" s="99" t="s">
        <v>524</v>
      </c>
      <c r="I237" s="99" t="s">
        <v>524</v>
      </c>
      <c r="J237" s="246">
        <v>0.98666666666666669</v>
      </c>
      <c r="K237" s="246">
        <v>1</v>
      </c>
      <c r="L237" s="246">
        <v>0.98076923076923073</v>
      </c>
      <c r="M237" s="246">
        <v>0.9662921348314607</v>
      </c>
      <c r="N237" s="246">
        <v>1</v>
      </c>
      <c r="O237" s="100">
        <v>0.99400000000000011</v>
      </c>
      <c r="P237" s="101"/>
      <c r="Q237" s="101"/>
      <c r="R237" s="101"/>
      <c r="S237" s="101"/>
      <c r="T237" s="101"/>
      <c r="U237" s="101"/>
      <c r="V237" s="101"/>
      <c r="W237" s="101"/>
      <c r="X237" s="101"/>
      <c r="Y237" s="101"/>
      <c r="Z237" s="101"/>
      <c r="AA237" s="101"/>
      <c r="AB237" s="101"/>
      <c r="AC237" s="101"/>
      <c r="AD237" s="101"/>
      <c r="AE237" s="101"/>
      <c r="AF237" s="101"/>
      <c r="AG237" s="99"/>
      <c r="AH237" s="99"/>
    </row>
    <row r="238" spans="3:34">
      <c r="C238" s="3" t="s">
        <v>90</v>
      </c>
      <c r="D238" s="3" t="s">
        <v>450</v>
      </c>
      <c r="E238" s="3" t="s">
        <v>451</v>
      </c>
      <c r="F238" s="3" t="s">
        <v>628</v>
      </c>
      <c r="G238" s="99" t="s">
        <v>524</v>
      </c>
      <c r="H238" s="99" t="s">
        <v>524</v>
      </c>
      <c r="I238" s="99" t="s">
        <v>524</v>
      </c>
      <c r="J238" s="246">
        <v>0.2</v>
      </c>
      <c r="K238" s="246">
        <v>0.46788990825688076</v>
      </c>
      <c r="L238" s="246">
        <v>0.6690647482014388</v>
      </c>
      <c r="M238" s="246">
        <v>0.81308411214953269</v>
      </c>
      <c r="N238" s="246">
        <v>0.91428571428571426</v>
      </c>
      <c r="O238" s="100">
        <v>0.95700000000000007</v>
      </c>
      <c r="P238" s="101"/>
      <c r="Q238" s="101"/>
      <c r="R238" s="101"/>
      <c r="S238" s="101"/>
      <c r="T238" s="101"/>
      <c r="U238" s="101"/>
      <c r="V238" s="101"/>
      <c r="W238" s="101"/>
      <c r="X238" s="101"/>
      <c r="Y238" s="101"/>
      <c r="Z238" s="101"/>
      <c r="AA238" s="101"/>
      <c r="AB238" s="101"/>
      <c r="AC238" s="101"/>
      <c r="AD238" s="101"/>
      <c r="AE238" s="101"/>
      <c r="AF238" s="101"/>
      <c r="AG238" s="99"/>
      <c r="AH238" s="99"/>
    </row>
    <row r="239" spans="3:34">
      <c r="C239" s="3" t="s">
        <v>90</v>
      </c>
      <c r="D239" s="3" t="s">
        <v>452</v>
      </c>
      <c r="E239" s="3" t="s">
        <v>453</v>
      </c>
      <c r="F239" s="3" t="s">
        <v>628</v>
      </c>
      <c r="G239" s="99" t="s">
        <v>524</v>
      </c>
      <c r="H239" s="99" t="s">
        <v>524</v>
      </c>
      <c r="I239" s="99" t="s">
        <v>524</v>
      </c>
      <c r="J239" s="246">
        <v>0.94117647058823528</v>
      </c>
      <c r="K239" s="246">
        <v>0.93684210526315792</v>
      </c>
      <c r="L239" s="246">
        <v>0.96875</v>
      </c>
      <c r="M239" s="246">
        <v>0.97058823529411764</v>
      </c>
      <c r="N239" s="246">
        <v>0.96153846153846156</v>
      </c>
      <c r="O239" s="100">
        <v>0.97699999999999998</v>
      </c>
      <c r="P239" s="101"/>
      <c r="Q239" s="101"/>
      <c r="R239" s="101"/>
      <c r="S239" s="101"/>
      <c r="T239" s="101"/>
      <c r="U239" s="101"/>
      <c r="V239" s="101"/>
      <c r="W239" s="101"/>
      <c r="X239" s="101"/>
      <c r="Y239" s="101"/>
      <c r="Z239" s="101"/>
      <c r="AA239" s="101"/>
      <c r="AB239" s="101"/>
      <c r="AC239" s="101"/>
      <c r="AD239" s="101"/>
      <c r="AE239" s="101"/>
      <c r="AF239" s="101"/>
      <c r="AG239" s="99"/>
      <c r="AH239" s="99"/>
    </row>
    <row r="240" spans="3:34">
      <c r="C240" s="3" t="s">
        <v>90</v>
      </c>
      <c r="D240" s="3" t="s">
        <v>454</v>
      </c>
      <c r="E240" s="3" t="s">
        <v>455</v>
      </c>
      <c r="F240" s="3" t="s">
        <v>628</v>
      </c>
      <c r="G240" s="99" t="s">
        <v>524</v>
      </c>
      <c r="H240" s="99" t="s">
        <v>524</v>
      </c>
      <c r="I240" s="99" t="s">
        <v>524</v>
      </c>
      <c r="J240" s="246">
        <v>0.63235294117647056</v>
      </c>
      <c r="K240" s="246">
        <v>0.79054054054054057</v>
      </c>
      <c r="L240" s="246">
        <v>0.78977272727272729</v>
      </c>
      <c r="M240" s="246">
        <v>0.76973684210526316</v>
      </c>
      <c r="N240" s="246">
        <v>0.84444444444444444</v>
      </c>
      <c r="O240" s="100">
        <v>0.88800000000000001</v>
      </c>
      <c r="P240" s="101"/>
      <c r="Q240" s="101"/>
      <c r="R240" s="101"/>
      <c r="S240" s="101"/>
      <c r="T240" s="101"/>
      <c r="U240" s="101"/>
      <c r="V240" s="101"/>
      <c r="W240" s="101"/>
      <c r="X240" s="101"/>
      <c r="Y240" s="101"/>
      <c r="Z240" s="101"/>
      <c r="AA240" s="101"/>
      <c r="AB240" s="101"/>
      <c r="AC240" s="101"/>
      <c r="AD240" s="101"/>
      <c r="AE240" s="101"/>
      <c r="AF240" s="101"/>
      <c r="AG240" s="99"/>
      <c r="AH240" s="99"/>
    </row>
    <row r="241" spans="3:34">
      <c r="C241" s="3" t="s">
        <v>90</v>
      </c>
      <c r="D241" s="3" t="s">
        <v>456</v>
      </c>
      <c r="E241" s="3" t="s">
        <v>457</v>
      </c>
      <c r="F241" s="3" t="s">
        <v>628</v>
      </c>
      <c r="G241" s="99" t="s">
        <v>524</v>
      </c>
      <c r="H241" s="99" t="s">
        <v>524</v>
      </c>
      <c r="I241" s="99" t="s">
        <v>524</v>
      </c>
      <c r="J241" s="246">
        <v>0.68354430379746833</v>
      </c>
      <c r="K241" s="246">
        <v>0.74375000000000002</v>
      </c>
      <c r="L241" s="246">
        <v>0.75630252100840334</v>
      </c>
      <c r="M241" s="246">
        <v>0.83966244725738393</v>
      </c>
      <c r="N241" s="246">
        <v>0.89340101522842641</v>
      </c>
      <c r="O241" s="100">
        <v>0.94200000000000006</v>
      </c>
      <c r="P241" s="101"/>
      <c r="Q241" s="101"/>
      <c r="R241" s="101"/>
      <c r="S241" s="101"/>
      <c r="T241" s="101"/>
      <c r="U241" s="101"/>
      <c r="V241" s="101"/>
      <c r="W241" s="101"/>
      <c r="X241" s="101"/>
      <c r="Y241" s="101"/>
      <c r="Z241" s="101"/>
      <c r="AA241" s="101"/>
      <c r="AB241" s="101"/>
      <c r="AC241" s="101"/>
      <c r="AD241" s="101"/>
      <c r="AE241" s="101"/>
      <c r="AF241" s="101"/>
      <c r="AG241" s="99"/>
      <c r="AH241" s="99"/>
    </row>
    <row r="242" spans="3:34">
      <c r="C242" s="3" t="s">
        <v>90</v>
      </c>
      <c r="D242" s="3" t="s">
        <v>458</v>
      </c>
      <c r="E242" s="3" t="s">
        <v>459</v>
      </c>
      <c r="F242" s="3" t="s">
        <v>628</v>
      </c>
      <c r="G242" s="99" t="s">
        <v>524</v>
      </c>
      <c r="H242" s="99" t="s">
        <v>524</v>
      </c>
      <c r="I242" s="99" t="s">
        <v>524</v>
      </c>
      <c r="J242" s="246">
        <v>0.54285714285714282</v>
      </c>
      <c r="K242" s="246">
        <v>0.72972972972972971</v>
      </c>
      <c r="L242" s="246">
        <v>0.71856287425149701</v>
      </c>
      <c r="M242" s="246">
        <v>0.76811594202898548</v>
      </c>
      <c r="N242" s="246">
        <v>0.74509803921568629</v>
      </c>
      <c r="O242" s="100">
        <v>0.76400000000000001</v>
      </c>
      <c r="P242" s="101"/>
      <c r="Q242" s="101"/>
      <c r="R242" s="101"/>
      <c r="S242" s="101"/>
      <c r="T242" s="101"/>
      <c r="U242" s="101"/>
      <c r="V242" s="101"/>
      <c r="W242" s="101"/>
      <c r="X242" s="101"/>
      <c r="Y242" s="101"/>
      <c r="Z242" s="101"/>
      <c r="AA242" s="101"/>
      <c r="AB242" s="101"/>
      <c r="AC242" s="101"/>
      <c r="AD242" s="101"/>
      <c r="AE242" s="101"/>
      <c r="AF242" s="101"/>
      <c r="AG242" s="99"/>
      <c r="AH242" s="99"/>
    </row>
    <row r="243" spans="3:34">
      <c r="C243" s="3" t="s">
        <v>90</v>
      </c>
      <c r="D243" s="3" t="s">
        <v>460</v>
      </c>
      <c r="E243" s="3" t="s">
        <v>461</v>
      </c>
      <c r="F243" s="3" t="s">
        <v>628</v>
      </c>
      <c r="G243" s="99" t="s">
        <v>524</v>
      </c>
      <c r="H243" s="99" t="s">
        <v>524</v>
      </c>
      <c r="I243" s="99" t="s">
        <v>524</v>
      </c>
      <c r="J243" s="246">
        <v>0.8125</v>
      </c>
      <c r="K243" s="246">
        <v>0.84507042253521125</v>
      </c>
      <c r="L243" s="246">
        <v>0.85321100917431192</v>
      </c>
      <c r="M243" s="246">
        <v>0.84827586206896555</v>
      </c>
      <c r="N243" s="246">
        <v>0.89928057553956831</v>
      </c>
      <c r="O243" s="100">
        <v>0.89300000000000002</v>
      </c>
      <c r="P243" s="101"/>
      <c r="Q243" s="101"/>
      <c r="R243" s="101"/>
      <c r="S243" s="101"/>
      <c r="T243" s="101"/>
      <c r="U243" s="101"/>
      <c r="V243" s="101"/>
      <c r="W243" s="101"/>
      <c r="X243" s="101"/>
      <c r="Y243" s="101"/>
      <c r="Z243" s="101"/>
      <c r="AA243" s="101"/>
      <c r="AB243" s="101"/>
      <c r="AC243" s="101"/>
      <c r="AD243" s="101"/>
      <c r="AE243" s="101"/>
      <c r="AF243" s="101"/>
      <c r="AG243" s="99"/>
      <c r="AH243" s="99"/>
    </row>
    <row r="244" spans="3:34">
      <c r="C244" s="3" t="s">
        <v>90</v>
      </c>
      <c r="D244" s="3" t="s">
        <v>462</v>
      </c>
      <c r="E244" s="3" t="s">
        <v>463</v>
      </c>
      <c r="F244" s="3" t="s">
        <v>628</v>
      </c>
      <c r="G244" s="99" t="s">
        <v>524</v>
      </c>
      <c r="H244" s="99" t="s">
        <v>524</v>
      </c>
      <c r="I244" s="99" t="s">
        <v>524</v>
      </c>
      <c r="J244" s="246">
        <v>0.75572519083969469</v>
      </c>
      <c r="K244" s="246">
        <v>0.78378378378378377</v>
      </c>
      <c r="L244" s="246">
        <v>0.80419580419580416</v>
      </c>
      <c r="M244" s="246">
        <v>0.75</v>
      </c>
      <c r="N244" s="246">
        <v>0.78125</v>
      </c>
      <c r="O244" s="100">
        <v>0.75</v>
      </c>
      <c r="P244" s="101"/>
      <c r="Q244" s="101"/>
      <c r="R244" s="101"/>
      <c r="S244" s="101"/>
      <c r="T244" s="101"/>
      <c r="U244" s="101"/>
      <c r="V244" s="101"/>
      <c r="W244" s="101"/>
      <c r="X244" s="101"/>
      <c r="Y244" s="101"/>
      <c r="Z244" s="101"/>
      <c r="AA244" s="101"/>
      <c r="AB244" s="101"/>
      <c r="AC244" s="101"/>
      <c r="AD244" s="101"/>
      <c r="AE244" s="101"/>
      <c r="AF244" s="101"/>
      <c r="AG244" s="99"/>
      <c r="AH244" s="99"/>
    </row>
    <row r="245" spans="3:34">
      <c r="C245" s="3" t="s">
        <v>90</v>
      </c>
      <c r="D245" s="3" t="s">
        <v>464</v>
      </c>
      <c r="E245" s="3" t="s">
        <v>465</v>
      </c>
      <c r="F245" s="3" t="s">
        <v>628</v>
      </c>
      <c r="G245" s="99" t="s">
        <v>524</v>
      </c>
      <c r="H245" s="99" t="s">
        <v>524</v>
      </c>
      <c r="I245" s="99" t="s">
        <v>524</v>
      </c>
      <c r="J245" s="246">
        <v>0.65</v>
      </c>
      <c r="K245" s="246">
        <v>0.81578947368421051</v>
      </c>
      <c r="L245" s="246">
        <v>0.8928571428571429</v>
      </c>
      <c r="M245" s="246">
        <v>0.93965517241379315</v>
      </c>
      <c r="N245" s="246">
        <v>0.965034965034965</v>
      </c>
      <c r="O245" s="100">
        <v>0.97599999999999998</v>
      </c>
      <c r="P245" s="101"/>
      <c r="Q245" s="101"/>
      <c r="R245" s="101"/>
      <c r="S245" s="101"/>
      <c r="T245" s="101"/>
      <c r="U245" s="101"/>
      <c r="V245" s="101"/>
      <c r="W245" s="101"/>
      <c r="X245" s="101"/>
      <c r="Y245" s="101"/>
      <c r="Z245" s="101"/>
      <c r="AA245" s="101"/>
      <c r="AB245" s="101"/>
      <c r="AC245" s="101"/>
      <c r="AD245" s="101"/>
      <c r="AE245" s="101"/>
      <c r="AF245" s="101"/>
      <c r="AG245" s="99"/>
      <c r="AH245" s="99"/>
    </row>
    <row r="246" spans="3:34">
      <c r="C246" s="3" t="s">
        <v>90</v>
      </c>
      <c r="D246" s="3" t="s">
        <v>466</v>
      </c>
      <c r="E246" s="3" t="s">
        <v>467</v>
      </c>
      <c r="F246" s="3" t="s">
        <v>628</v>
      </c>
      <c r="G246" s="99" t="s">
        <v>524</v>
      </c>
      <c r="H246" s="99" t="s">
        <v>524</v>
      </c>
      <c r="I246" s="99" t="s">
        <v>524</v>
      </c>
      <c r="J246" s="246">
        <v>0.96</v>
      </c>
      <c r="K246" s="246">
        <v>0.96470588235294119</v>
      </c>
      <c r="L246" s="246">
        <v>0.96511627906976749</v>
      </c>
      <c r="M246" s="246">
        <v>0.98181818181818181</v>
      </c>
      <c r="N246" s="246">
        <v>0.98571428571428577</v>
      </c>
      <c r="O246" s="100">
        <v>0.9840000000000001</v>
      </c>
      <c r="P246" s="101"/>
      <c r="Q246" s="101"/>
      <c r="R246" s="101"/>
      <c r="S246" s="101"/>
      <c r="T246" s="101"/>
      <c r="U246" s="101"/>
      <c r="V246" s="101"/>
      <c r="W246" s="101"/>
      <c r="X246" s="101"/>
      <c r="Y246" s="101"/>
      <c r="Z246" s="101"/>
      <c r="AA246" s="101"/>
      <c r="AB246" s="101"/>
      <c r="AC246" s="101"/>
      <c r="AD246" s="101"/>
      <c r="AE246" s="101"/>
      <c r="AF246" s="101"/>
      <c r="AG246" s="99"/>
      <c r="AH246" s="99"/>
    </row>
    <row r="247" spans="3:34">
      <c r="C247" s="3" t="s">
        <v>90</v>
      </c>
      <c r="D247" s="3" t="s">
        <v>468</v>
      </c>
      <c r="E247" s="3" t="s">
        <v>469</v>
      </c>
      <c r="F247" s="3" t="s">
        <v>628</v>
      </c>
      <c r="G247" s="99" t="s">
        <v>524</v>
      </c>
      <c r="H247" s="99" t="s">
        <v>524</v>
      </c>
      <c r="I247" s="99" t="s">
        <v>524</v>
      </c>
      <c r="J247" s="246">
        <v>0.85046728971962615</v>
      </c>
      <c r="K247" s="246">
        <v>0.85436893203883491</v>
      </c>
      <c r="L247" s="246">
        <v>0.84466019417475724</v>
      </c>
      <c r="M247" s="246">
        <v>0.83116883116883122</v>
      </c>
      <c r="N247" s="246">
        <v>0.84313725490196079</v>
      </c>
      <c r="O247" s="100">
        <v>0.875</v>
      </c>
      <c r="P247" s="101"/>
      <c r="Q247" s="101"/>
      <c r="R247" s="101"/>
      <c r="S247" s="101"/>
      <c r="T247" s="101"/>
      <c r="U247" s="101"/>
      <c r="V247" s="101"/>
      <c r="W247" s="101"/>
      <c r="X247" s="101"/>
      <c r="Y247" s="101"/>
      <c r="Z247" s="101"/>
      <c r="AA247" s="101"/>
      <c r="AB247" s="101"/>
      <c r="AC247" s="101"/>
      <c r="AD247" s="101"/>
      <c r="AE247" s="101"/>
      <c r="AF247" s="101"/>
      <c r="AG247" s="99"/>
      <c r="AH247" s="99"/>
    </row>
    <row r="248" spans="3:34">
      <c r="C248" s="3" t="s">
        <v>90</v>
      </c>
      <c r="D248" s="3" t="s">
        <v>470</v>
      </c>
      <c r="E248" s="3" t="s">
        <v>471</v>
      </c>
      <c r="F248" s="3" t="s">
        <v>628</v>
      </c>
      <c r="G248" s="99" t="s">
        <v>524</v>
      </c>
      <c r="H248" s="99" t="s">
        <v>524</v>
      </c>
      <c r="I248" s="99" t="s">
        <v>524</v>
      </c>
      <c r="J248" s="246">
        <v>0.9826086956521739</v>
      </c>
      <c r="K248" s="246">
        <v>0.9732142857142857</v>
      </c>
      <c r="L248" s="246">
        <v>0.97692307692307689</v>
      </c>
      <c r="M248" s="246">
        <v>0.98561151079136688</v>
      </c>
      <c r="N248" s="246">
        <v>0.98373983739837401</v>
      </c>
      <c r="O248" s="100">
        <v>0.97699999999999998</v>
      </c>
      <c r="P248" s="101"/>
      <c r="Q248" s="101"/>
      <c r="R248" s="101"/>
      <c r="S248" s="101"/>
      <c r="T248" s="101"/>
      <c r="U248" s="101"/>
      <c r="V248" s="101"/>
      <c r="W248" s="101"/>
      <c r="X248" s="101"/>
      <c r="Y248" s="101"/>
      <c r="Z248" s="101"/>
      <c r="AA248" s="101"/>
      <c r="AB248" s="101"/>
      <c r="AC248" s="101"/>
      <c r="AD248" s="101"/>
      <c r="AE248" s="101"/>
      <c r="AF248" s="101"/>
      <c r="AG248" s="99"/>
      <c r="AH248" s="99"/>
    </row>
    <row r="249" spans="3:34">
      <c r="C249" s="3" t="s">
        <v>90</v>
      </c>
      <c r="D249" s="3" t="s">
        <v>472</v>
      </c>
      <c r="E249" s="3" t="s">
        <v>473</v>
      </c>
      <c r="F249" s="3" t="s">
        <v>628</v>
      </c>
      <c r="G249" s="99" t="s">
        <v>524</v>
      </c>
      <c r="H249" s="99" t="s">
        <v>524</v>
      </c>
      <c r="I249" s="99" t="s">
        <v>524</v>
      </c>
      <c r="J249" s="246">
        <v>0.8910891089108911</v>
      </c>
      <c r="K249" s="246">
        <v>0.92920353982300885</v>
      </c>
      <c r="L249" s="246">
        <v>0.8990825688073395</v>
      </c>
      <c r="M249" s="246">
        <v>0.91743119266055051</v>
      </c>
      <c r="N249" s="246">
        <v>0.88111888111888115</v>
      </c>
      <c r="O249" s="100">
        <v>0.92599999999999993</v>
      </c>
      <c r="P249" s="101"/>
      <c r="Q249" s="101"/>
      <c r="R249" s="101"/>
      <c r="S249" s="101"/>
      <c r="T249" s="101"/>
      <c r="U249" s="101"/>
      <c r="V249" s="101"/>
      <c r="W249" s="101"/>
      <c r="X249" s="101"/>
      <c r="Y249" s="101"/>
      <c r="Z249" s="101"/>
      <c r="AA249" s="101"/>
      <c r="AB249" s="101"/>
      <c r="AC249" s="101"/>
      <c r="AD249" s="101"/>
      <c r="AE249" s="101"/>
      <c r="AF249" s="101"/>
      <c r="AG249" s="99"/>
      <c r="AH249" s="99"/>
    </row>
    <row r="250" spans="3:34">
      <c r="C250" s="3" t="s">
        <v>90</v>
      </c>
      <c r="D250" s="3" t="s">
        <v>474</v>
      </c>
      <c r="E250" s="3" t="s">
        <v>475</v>
      </c>
      <c r="F250" s="3" t="s">
        <v>628</v>
      </c>
      <c r="G250" s="99" t="s">
        <v>524</v>
      </c>
      <c r="H250" s="99" t="s">
        <v>524</v>
      </c>
      <c r="I250" s="99" t="s">
        <v>524</v>
      </c>
      <c r="J250" s="246">
        <v>0.92024539877300615</v>
      </c>
      <c r="K250" s="246">
        <v>0.91503267973856206</v>
      </c>
      <c r="L250" s="246">
        <v>0.91025641025641024</v>
      </c>
      <c r="M250" s="246">
        <v>0.92173913043478262</v>
      </c>
      <c r="N250" s="246">
        <v>0.9452054794520548</v>
      </c>
      <c r="O250" s="100">
        <v>0.93</v>
      </c>
      <c r="P250" s="101"/>
      <c r="Q250" s="101"/>
      <c r="R250" s="101"/>
      <c r="S250" s="101"/>
      <c r="T250" s="101"/>
      <c r="U250" s="101"/>
      <c r="V250" s="101"/>
      <c r="W250" s="101"/>
      <c r="X250" s="101"/>
      <c r="Y250" s="101"/>
      <c r="Z250" s="101"/>
      <c r="AA250" s="101"/>
      <c r="AB250" s="101"/>
      <c r="AC250" s="101"/>
      <c r="AD250" s="101"/>
      <c r="AE250" s="101"/>
      <c r="AF250" s="101"/>
      <c r="AG250" s="99"/>
      <c r="AH250" s="99"/>
    </row>
    <row r="251" spans="3:34">
      <c r="C251" s="3" t="s">
        <v>90</v>
      </c>
      <c r="D251" s="3" t="s">
        <v>476</v>
      </c>
      <c r="E251" s="3" t="s">
        <v>477</v>
      </c>
      <c r="F251" s="3" t="s">
        <v>628</v>
      </c>
      <c r="G251" s="99" t="s">
        <v>524</v>
      </c>
      <c r="H251" s="99" t="s">
        <v>524</v>
      </c>
      <c r="I251" s="99" t="s">
        <v>524</v>
      </c>
      <c r="J251" s="246">
        <v>0.87323943661971826</v>
      </c>
      <c r="K251" s="246">
        <v>0.80246913580246915</v>
      </c>
      <c r="L251" s="246">
        <v>0.8</v>
      </c>
      <c r="M251" s="246">
        <v>0.73015873015873012</v>
      </c>
      <c r="N251" s="246">
        <v>0.8545454545454545</v>
      </c>
      <c r="O251" s="100">
        <v>0.93200000000000005</v>
      </c>
      <c r="P251" s="101"/>
      <c r="Q251" s="101"/>
      <c r="R251" s="101"/>
      <c r="S251" s="101"/>
      <c r="T251" s="101"/>
      <c r="U251" s="101"/>
      <c r="V251" s="101"/>
      <c r="W251" s="101"/>
      <c r="X251" s="101"/>
      <c r="Y251" s="101"/>
      <c r="Z251" s="101"/>
      <c r="AA251" s="101"/>
      <c r="AB251" s="101"/>
      <c r="AC251" s="101"/>
      <c r="AD251" s="101"/>
      <c r="AE251" s="101"/>
      <c r="AF251" s="101"/>
      <c r="AG251" s="99"/>
      <c r="AH251" s="99"/>
    </row>
    <row r="252" spans="3:34">
      <c r="C252" s="3" t="s">
        <v>90</v>
      </c>
      <c r="D252" s="3" t="s">
        <v>478</v>
      </c>
      <c r="E252" s="3" t="s">
        <v>479</v>
      </c>
      <c r="F252" s="3" t="s">
        <v>628</v>
      </c>
      <c r="G252" s="99" t="s">
        <v>524</v>
      </c>
      <c r="H252" s="99" t="s">
        <v>524</v>
      </c>
      <c r="I252" s="99" t="s">
        <v>524</v>
      </c>
      <c r="J252" s="246">
        <v>0.9642857142857143</v>
      </c>
      <c r="K252" s="246">
        <v>0.97142857142857142</v>
      </c>
      <c r="L252" s="246">
        <v>0.9652173913043478</v>
      </c>
      <c r="M252" s="246">
        <v>0.970873786407767</v>
      </c>
      <c r="N252" s="246">
        <v>0.98969072164948457</v>
      </c>
      <c r="O252" s="100">
        <v>0.99099999999999999</v>
      </c>
      <c r="P252" s="101"/>
      <c r="Q252" s="101"/>
      <c r="R252" s="101"/>
      <c r="S252" s="101"/>
      <c r="T252" s="101"/>
      <c r="U252" s="101"/>
      <c r="V252" s="101"/>
      <c r="W252" s="101"/>
      <c r="X252" s="101"/>
      <c r="Y252" s="101"/>
      <c r="Z252" s="101"/>
      <c r="AA252" s="101"/>
      <c r="AB252" s="101"/>
      <c r="AC252" s="101"/>
      <c r="AD252" s="101"/>
      <c r="AE252" s="101"/>
      <c r="AF252" s="101"/>
      <c r="AG252" s="99"/>
      <c r="AH252" s="99"/>
    </row>
    <row r="253" spans="3:34">
      <c r="C253" s="3" t="s">
        <v>90</v>
      </c>
      <c r="D253" s="3" t="s">
        <v>480</v>
      </c>
      <c r="E253" s="3" t="s">
        <v>481</v>
      </c>
      <c r="F253" s="3" t="s">
        <v>628</v>
      </c>
      <c r="G253" s="99" t="s">
        <v>524</v>
      </c>
      <c r="H253" s="99" t="s">
        <v>524</v>
      </c>
      <c r="I253" s="99" t="s">
        <v>524</v>
      </c>
      <c r="J253" s="246">
        <v>0.6228070175438597</v>
      </c>
      <c r="K253" s="246">
        <v>0.69747899159663862</v>
      </c>
      <c r="L253" s="246">
        <v>0.76642335766423353</v>
      </c>
      <c r="M253" s="246">
        <v>0.81756756756756754</v>
      </c>
      <c r="N253" s="246">
        <v>0.76</v>
      </c>
      <c r="O253" s="100">
        <v>0.82499999999999996</v>
      </c>
      <c r="P253" s="101"/>
      <c r="Q253" s="101"/>
      <c r="R253" s="101"/>
      <c r="S253" s="101"/>
      <c r="T253" s="101"/>
      <c r="U253" s="101"/>
      <c r="V253" s="101"/>
      <c r="W253" s="101"/>
      <c r="X253" s="101"/>
      <c r="Y253" s="101"/>
      <c r="Z253" s="101"/>
      <c r="AA253" s="101"/>
      <c r="AB253" s="101"/>
      <c r="AC253" s="101"/>
      <c r="AD253" s="101"/>
      <c r="AE253" s="101"/>
      <c r="AF253" s="101"/>
      <c r="AG253" s="99"/>
      <c r="AH253" s="99"/>
    </row>
    <row r="254" spans="3:34">
      <c r="C254" s="3" t="s">
        <v>90</v>
      </c>
      <c r="D254" s="3" t="s">
        <v>482</v>
      </c>
      <c r="E254" s="3" t="s">
        <v>483</v>
      </c>
      <c r="F254" s="3" t="s">
        <v>628</v>
      </c>
      <c r="G254" s="99" t="s">
        <v>524</v>
      </c>
      <c r="H254" s="99" t="s">
        <v>524</v>
      </c>
      <c r="I254" s="99" t="s">
        <v>524</v>
      </c>
      <c r="J254" s="246">
        <v>0.81415929203539827</v>
      </c>
      <c r="K254" s="246">
        <v>0.80620155038759689</v>
      </c>
      <c r="L254" s="246">
        <v>0.84347826086956523</v>
      </c>
      <c r="M254" s="246">
        <v>0.77372262773722633</v>
      </c>
      <c r="N254" s="246">
        <v>0.83739837398373984</v>
      </c>
      <c r="O254" s="100">
        <v>0.87400000000000011</v>
      </c>
      <c r="P254" s="101"/>
      <c r="Q254" s="101"/>
      <c r="R254" s="101"/>
      <c r="S254" s="101"/>
      <c r="T254" s="101"/>
      <c r="U254" s="101"/>
      <c r="V254" s="101"/>
      <c r="W254" s="101"/>
      <c r="X254" s="101"/>
      <c r="Y254" s="101"/>
      <c r="Z254" s="101"/>
      <c r="AA254" s="101"/>
      <c r="AB254" s="101"/>
      <c r="AC254" s="101"/>
      <c r="AD254" s="101"/>
      <c r="AE254" s="101"/>
      <c r="AF254" s="101"/>
      <c r="AG254" s="99"/>
      <c r="AH254" s="99"/>
    </row>
    <row r="255" spans="3:34">
      <c r="C255" s="3" t="s">
        <v>90</v>
      </c>
      <c r="D255" s="3" t="s">
        <v>484</v>
      </c>
      <c r="E255" s="3" t="s">
        <v>485</v>
      </c>
      <c r="F255" s="3" t="s">
        <v>628</v>
      </c>
      <c r="G255" s="99" t="s">
        <v>524</v>
      </c>
      <c r="H255" s="99" t="s">
        <v>524</v>
      </c>
      <c r="I255" s="99" t="s">
        <v>524</v>
      </c>
      <c r="J255" s="246">
        <v>0.52336448598130836</v>
      </c>
      <c r="K255" s="246">
        <v>0.61417322834645671</v>
      </c>
      <c r="L255" s="246">
        <v>0.6645962732919255</v>
      </c>
      <c r="M255" s="246">
        <v>0.75423728813559321</v>
      </c>
      <c r="N255" s="246">
        <v>0.73913043478260865</v>
      </c>
      <c r="O255" s="100">
        <v>0.65099999999999991</v>
      </c>
      <c r="P255" s="101"/>
      <c r="Q255" s="101"/>
      <c r="R255" s="101"/>
      <c r="S255" s="101"/>
      <c r="T255" s="101"/>
      <c r="U255" s="101"/>
      <c r="V255" s="101"/>
      <c r="W255" s="101"/>
      <c r="X255" s="101"/>
      <c r="Y255" s="101"/>
      <c r="Z255" s="101"/>
      <c r="AA255" s="101"/>
      <c r="AB255" s="101"/>
      <c r="AC255" s="101"/>
      <c r="AD255" s="101"/>
      <c r="AE255" s="101"/>
      <c r="AF255" s="101"/>
      <c r="AG255" s="99"/>
      <c r="AH255" s="99"/>
    </row>
    <row r="256" spans="3:34">
      <c r="C256" s="3" t="s">
        <v>90</v>
      </c>
      <c r="D256" s="3" t="s">
        <v>486</v>
      </c>
      <c r="E256" s="3" t="s">
        <v>487</v>
      </c>
      <c r="F256" s="3" t="s">
        <v>628</v>
      </c>
      <c r="G256" s="99" t="s">
        <v>524</v>
      </c>
      <c r="H256" s="99" t="s">
        <v>524</v>
      </c>
      <c r="I256" s="99" t="s">
        <v>524</v>
      </c>
      <c r="J256" s="246">
        <v>0.84883720930232553</v>
      </c>
      <c r="K256" s="246">
        <v>0.95652173913043481</v>
      </c>
      <c r="L256" s="246">
        <v>0.98837209302325579</v>
      </c>
      <c r="M256" s="246">
        <v>0.953125</v>
      </c>
      <c r="N256" s="246">
        <v>0.971830985915493</v>
      </c>
      <c r="O256" s="100">
        <v>0.96799999999999997</v>
      </c>
      <c r="P256" s="101"/>
      <c r="Q256" s="101"/>
      <c r="R256" s="101"/>
      <c r="S256" s="101"/>
      <c r="T256" s="101"/>
      <c r="U256" s="101"/>
      <c r="V256" s="101"/>
      <c r="W256" s="101"/>
      <c r="X256" s="101"/>
      <c r="Y256" s="101"/>
      <c r="Z256" s="101"/>
      <c r="AA256" s="101"/>
      <c r="AB256" s="101"/>
      <c r="AC256" s="101"/>
      <c r="AD256" s="101"/>
      <c r="AE256" s="101"/>
      <c r="AF256" s="101"/>
      <c r="AG256" s="99"/>
      <c r="AH256" s="99"/>
    </row>
    <row r="257" spans="3:34">
      <c r="C257" s="3" t="s">
        <v>90</v>
      </c>
      <c r="D257" s="3" t="s">
        <v>488</v>
      </c>
      <c r="E257" s="3" t="s">
        <v>489</v>
      </c>
      <c r="F257" s="3" t="s">
        <v>628</v>
      </c>
      <c r="G257" s="99" t="s">
        <v>524</v>
      </c>
      <c r="H257" s="99" t="s">
        <v>524</v>
      </c>
      <c r="I257" s="99" t="s">
        <v>524</v>
      </c>
      <c r="J257" s="246">
        <v>0.89080459770114939</v>
      </c>
      <c r="K257" s="246">
        <v>0.86440677966101698</v>
      </c>
      <c r="L257" s="246">
        <v>0.89568345323741005</v>
      </c>
      <c r="M257" s="246">
        <v>0.93333333333333335</v>
      </c>
      <c r="N257" s="246">
        <v>0.95636363636363642</v>
      </c>
      <c r="O257" s="100">
        <v>0.94700000000000006</v>
      </c>
      <c r="P257" s="101"/>
      <c r="Q257" s="101"/>
      <c r="R257" s="101"/>
      <c r="S257" s="101"/>
      <c r="T257" s="101"/>
      <c r="U257" s="101"/>
      <c r="V257" s="101"/>
      <c r="W257" s="101"/>
      <c r="X257" s="101"/>
      <c r="Y257" s="101"/>
      <c r="Z257" s="101"/>
      <c r="AA257" s="101"/>
      <c r="AB257" s="101"/>
      <c r="AC257" s="101"/>
      <c r="AD257" s="101"/>
      <c r="AE257" s="101"/>
      <c r="AF257" s="101"/>
      <c r="AG257" s="99"/>
      <c r="AH257" s="99"/>
    </row>
    <row r="258" spans="3:34">
      <c r="C258" s="3" t="s">
        <v>90</v>
      </c>
      <c r="D258" s="3" t="s">
        <v>490</v>
      </c>
      <c r="E258" s="3" t="s">
        <v>491</v>
      </c>
      <c r="F258" s="3" t="s">
        <v>628</v>
      </c>
      <c r="G258" s="99" t="s">
        <v>524</v>
      </c>
      <c r="H258" s="99" t="s">
        <v>524</v>
      </c>
      <c r="I258" s="99" t="s">
        <v>524</v>
      </c>
      <c r="J258" s="246">
        <v>0.38732394366197181</v>
      </c>
      <c r="K258" s="246">
        <v>0.46625766871165641</v>
      </c>
      <c r="L258" s="246">
        <v>0.58536585365853655</v>
      </c>
      <c r="M258" s="246">
        <v>0.67597765363128492</v>
      </c>
      <c r="N258" s="246">
        <v>0.75233644859813087</v>
      </c>
      <c r="O258" s="100">
        <v>0.81</v>
      </c>
      <c r="P258" s="101"/>
      <c r="Q258" s="101"/>
      <c r="R258" s="101"/>
      <c r="S258" s="101"/>
      <c r="T258" s="101"/>
      <c r="U258" s="101"/>
      <c r="V258" s="101"/>
      <c r="W258" s="101"/>
      <c r="X258" s="101"/>
      <c r="Y258" s="101"/>
      <c r="Z258" s="101"/>
      <c r="AA258" s="101"/>
      <c r="AB258" s="101"/>
      <c r="AC258" s="101"/>
      <c r="AD258" s="101"/>
      <c r="AE258" s="101"/>
      <c r="AF258" s="101"/>
      <c r="AG258" s="99"/>
      <c r="AH258" s="99"/>
    </row>
    <row r="259" spans="3:34">
      <c r="C259" s="3" t="s">
        <v>90</v>
      </c>
      <c r="D259" s="3" t="s">
        <v>492</v>
      </c>
      <c r="E259" s="3" t="s">
        <v>493</v>
      </c>
      <c r="F259" s="3" t="s">
        <v>628</v>
      </c>
      <c r="G259" s="99" t="s">
        <v>524</v>
      </c>
      <c r="H259" s="99" t="s">
        <v>524</v>
      </c>
      <c r="I259" s="99" t="s">
        <v>524</v>
      </c>
      <c r="J259" s="246">
        <v>0.97037037037037033</v>
      </c>
      <c r="K259" s="246">
        <v>0.9719626168224299</v>
      </c>
      <c r="L259" s="246">
        <v>0.95522388059701491</v>
      </c>
      <c r="M259" s="246">
        <v>0.1</v>
      </c>
      <c r="N259" s="246">
        <v>0.39534883720930231</v>
      </c>
      <c r="O259" s="100">
        <v>0.72599999999999998</v>
      </c>
      <c r="P259" s="101"/>
      <c r="Q259" s="101"/>
      <c r="R259" s="101"/>
      <c r="S259" s="101"/>
      <c r="T259" s="101"/>
      <c r="U259" s="101"/>
      <c r="V259" s="101"/>
      <c r="W259" s="101"/>
      <c r="X259" s="101"/>
      <c r="Y259" s="101"/>
      <c r="Z259" s="101"/>
      <c r="AA259" s="101"/>
      <c r="AB259" s="101"/>
      <c r="AC259" s="101"/>
      <c r="AD259" s="101"/>
      <c r="AE259" s="101"/>
      <c r="AF259" s="101"/>
      <c r="AG259" s="99"/>
      <c r="AH259" s="99"/>
    </row>
    <row r="260" spans="3:34">
      <c r="C260" s="3" t="s">
        <v>90</v>
      </c>
      <c r="D260" s="3" t="s">
        <v>494</v>
      </c>
      <c r="E260" s="3" t="s">
        <v>495</v>
      </c>
      <c r="F260" s="3" t="s">
        <v>628</v>
      </c>
      <c r="G260" s="99" t="s">
        <v>524</v>
      </c>
      <c r="H260" s="99" t="s">
        <v>524</v>
      </c>
      <c r="I260" s="99" t="s">
        <v>524</v>
      </c>
      <c r="J260" s="246">
        <v>0.95495495495495497</v>
      </c>
      <c r="K260" s="246">
        <v>0.94285714285714284</v>
      </c>
      <c r="L260" s="246">
        <v>0.95652173913043481</v>
      </c>
      <c r="M260" s="246">
        <v>0.96478873239436624</v>
      </c>
      <c r="N260" s="246">
        <v>0.97014925373134331</v>
      </c>
      <c r="O260" s="100">
        <v>0.96200000000000008</v>
      </c>
      <c r="P260" s="101"/>
      <c r="Q260" s="101"/>
      <c r="R260" s="101"/>
      <c r="S260" s="101"/>
      <c r="T260" s="101"/>
      <c r="U260" s="101"/>
      <c r="V260" s="101"/>
      <c r="W260" s="101"/>
      <c r="X260" s="101"/>
      <c r="Y260" s="101"/>
      <c r="Z260" s="101"/>
      <c r="AA260" s="101"/>
      <c r="AB260" s="101"/>
      <c r="AC260" s="101"/>
      <c r="AD260" s="101"/>
      <c r="AE260" s="101"/>
      <c r="AF260" s="101"/>
      <c r="AG260" s="99"/>
      <c r="AH260" s="99"/>
    </row>
    <row r="261" spans="3:34">
      <c r="C261" s="3" t="s">
        <v>90</v>
      </c>
      <c r="D261" s="3" t="s">
        <v>496</v>
      </c>
      <c r="E261" s="3" t="s">
        <v>497</v>
      </c>
      <c r="F261" s="3" t="s">
        <v>628</v>
      </c>
      <c r="G261" s="99" t="s">
        <v>524</v>
      </c>
      <c r="H261" s="99" t="s">
        <v>524</v>
      </c>
      <c r="I261" s="99" t="s">
        <v>524</v>
      </c>
      <c r="J261" s="246">
        <v>0.73170731707317072</v>
      </c>
      <c r="K261" s="246">
        <v>0.86792452830188682</v>
      </c>
      <c r="L261" s="246">
        <v>0.8623188405797102</v>
      </c>
      <c r="M261" s="246">
        <v>0.89743589743589747</v>
      </c>
      <c r="N261" s="246">
        <v>0.9642857142857143</v>
      </c>
      <c r="O261" s="100">
        <v>0.95599999999999996</v>
      </c>
      <c r="P261" s="101"/>
      <c r="Q261" s="101"/>
      <c r="R261" s="101"/>
      <c r="S261" s="101"/>
      <c r="T261" s="101"/>
      <c r="U261" s="101"/>
      <c r="V261" s="101"/>
      <c r="W261" s="101"/>
      <c r="X261" s="101"/>
      <c r="Y261" s="101"/>
      <c r="Z261" s="101"/>
      <c r="AA261" s="101"/>
      <c r="AB261" s="101"/>
      <c r="AC261" s="101"/>
      <c r="AD261" s="101"/>
      <c r="AE261" s="101"/>
      <c r="AF261" s="101"/>
      <c r="AG261" s="99"/>
      <c r="AH261" s="99"/>
    </row>
    <row r="262" spans="3:34">
      <c r="C262" s="3" t="s">
        <v>90</v>
      </c>
      <c r="D262" s="3" t="s">
        <v>498</v>
      </c>
      <c r="E262" s="3" t="s">
        <v>499</v>
      </c>
      <c r="F262" s="3" t="s">
        <v>628</v>
      </c>
      <c r="G262" s="99" t="s">
        <v>524</v>
      </c>
      <c r="H262" s="99" t="s">
        <v>524</v>
      </c>
      <c r="I262" s="99" t="s">
        <v>524</v>
      </c>
      <c r="J262" s="246">
        <v>0.970873786407767</v>
      </c>
      <c r="K262" s="246">
        <v>0.97761194029850751</v>
      </c>
      <c r="L262" s="246">
        <v>0.96938775510204078</v>
      </c>
      <c r="M262" s="246">
        <v>0.97674418604651159</v>
      </c>
      <c r="N262" s="246">
        <v>0.97530864197530864</v>
      </c>
      <c r="O262" s="100">
        <v>0.96200000000000008</v>
      </c>
      <c r="P262" s="101"/>
      <c r="Q262" s="101"/>
      <c r="R262" s="101"/>
      <c r="S262" s="101"/>
      <c r="T262" s="101"/>
      <c r="U262" s="101"/>
      <c r="V262" s="101"/>
      <c r="W262" s="101"/>
      <c r="X262" s="101"/>
      <c r="Y262" s="101"/>
      <c r="Z262" s="101"/>
      <c r="AA262" s="101"/>
      <c r="AB262" s="101"/>
      <c r="AC262" s="101"/>
      <c r="AD262" s="101"/>
      <c r="AE262" s="101"/>
      <c r="AF262" s="101"/>
      <c r="AG262" s="99"/>
      <c r="AH262" s="99"/>
    </row>
    <row r="263" spans="3:34">
      <c r="C263" s="3" t="s">
        <v>90</v>
      </c>
      <c r="D263" s="3" t="s">
        <v>500</v>
      </c>
      <c r="E263" s="3" t="s">
        <v>501</v>
      </c>
      <c r="F263" s="3" t="s">
        <v>628</v>
      </c>
      <c r="G263" s="99" t="s">
        <v>524</v>
      </c>
      <c r="H263" s="99" t="s">
        <v>524</v>
      </c>
      <c r="I263" s="99" t="s">
        <v>524</v>
      </c>
      <c r="J263" s="246">
        <v>0.68452380952380953</v>
      </c>
      <c r="K263" s="246">
        <v>0.7344632768361582</v>
      </c>
      <c r="L263" s="246">
        <v>0.8308457711442786</v>
      </c>
      <c r="M263" s="246">
        <v>0.8571428571428571</v>
      </c>
      <c r="N263" s="246">
        <v>0.8666666666666667</v>
      </c>
      <c r="O263" s="100">
        <v>0.85</v>
      </c>
      <c r="P263" s="101"/>
      <c r="Q263" s="101"/>
      <c r="R263" s="101"/>
      <c r="S263" s="101"/>
      <c r="T263" s="101"/>
      <c r="U263" s="101"/>
      <c r="V263" s="101"/>
      <c r="W263" s="101"/>
      <c r="X263" s="101"/>
      <c r="Y263" s="101"/>
      <c r="Z263" s="101"/>
      <c r="AA263" s="101"/>
      <c r="AB263" s="101"/>
      <c r="AC263" s="101"/>
      <c r="AD263" s="101"/>
      <c r="AE263" s="101"/>
      <c r="AF263" s="101"/>
      <c r="AG263" s="99"/>
      <c r="AH263" s="99"/>
    </row>
    <row r="264" spans="3:34">
      <c r="C264" s="3" t="s">
        <v>90</v>
      </c>
      <c r="D264" s="3" t="s">
        <v>502</v>
      </c>
      <c r="E264" s="3" t="s">
        <v>503</v>
      </c>
      <c r="F264" s="3" t="s">
        <v>628</v>
      </c>
      <c r="G264" s="99" t="s">
        <v>524</v>
      </c>
      <c r="H264" s="99" t="s">
        <v>524</v>
      </c>
      <c r="I264" s="99" t="s">
        <v>524</v>
      </c>
      <c r="J264" s="246">
        <v>0.96491228070175439</v>
      </c>
      <c r="K264" s="246">
        <v>0.97247706422018354</v>
      </c>
      <c r="L264" s="246">
        <v>0.95945945945945943</v>
      </c>
      <c r="M264" s="246">
        <v>0.94871794871794868</v>
      </c>
      <c r="N264" s="246">
        <v>0.90909090909090906</v>
      </c>
      <c r="O264" s="100">
        <v>0.94</v>
      </c>
      <c r="P264" s="101"/>
      <c r="Q264" s="101"/>
      <c r="R264" s="101"/>
      <c r="S264" s="101"/>
      <c r="T264" s="101"/>
      <c r="U264" s="101"/>
      <c r="V264" s="101"/>
      <c r="W264" s="101"/>
      <c r="X264" s="101"/>
      <c r="Y264" s="101"/>
      <c r="Z264" s="101"/>
      <c r="AA264" s="101"/>
      <c r="AB264" s="101"/>
      <c r="AC264" s="101"/>
      <c r="AD264" s="101"/>
      <c r="AE264" s="101"/>
      <c r="AF264" s="101"/>
      <c r="AG264" s="99"/>
      <c r="AH264" s="99"/>
    </row>
    <row r="265" spans="3:34">
      <c r="C265" s="3" t="s">
        <v>90</v>
      </c>
      <c r="D265" s="3" t="s">
        <v>504</v>
      </c>
      <c r="E265" s="3" t="s">
        <v>505</v>
      </c>
      <c r="F265" s="3" t="s">
        <v>628</v>
      </c>
      <c r="G265" s="99" t="s">
        <v>524</v>
      </c>
      <c r="H265" s="99" t="s">
        <v>524</v>
      </c>
      <c r="I265" s="99" t="s">
        <v>524</v>
      </c>
      <c r="J265" s="246">
        <v>0.84444444444444444</v>
      </c>
      <c r="K265" s="246">
        <v>0.90140845070422537</v>
      </c>
      <c r="L265" s="246">
        <v>0.88059701492537312</v>
      </c>
      <c r="M265" s="246">
        <v>0.9</v>
      </c>
      <c r="N265" s="246">
        <v>0.95081967213114749</v>
      </c>
      <c r="O265" s="100">
        <v>0.97599999999999998</v>
      </c>
      <c r="P265" s="101"/>
      <c r="Q265" s="101"/>
      <c r="R265" s="101"/>
      <c r="S265" s="101"/>
      <c r="T265" s="101"/>
      <c r="U265" s="101"/>
      <c r="V265" s="101"/>
      <c r="W265" s="101"/>
      <c r="X265" s="101"/>
      <c r="Y265" s="101"/>
      <c r="Z265" s="101"/>
      <c r="AA265" s="101"/>
      <c r="AB265" s="101"/>
      <c r="AC265" s="101"/>
      <c r="AD265" s="101"/>
      <c r="AE265" s="101"/>
      <c r="AF265" s="101"/>
      <c r="AG265" s="99"/>
      <c r="AH265" s="99"/>
    </row>
    <row r="266" spans="3:34">
      <c r="C266" s="3" t="s">
        <v>90</v>
      </c>
      <c r="D266" s="3" t="s">
        <v>506</v>
      </c>
      <c r="E266" s="3" t="s">
        <v>507</v>
      </c>
      <c r="F266" s="3" t="s">
        <v>628</v>
      </c>
      <c r="G266" s="99" t="s">
        <v>524</v>
      </c>
      <c r="H266" s="99" t="s">
        <v>524</v>
      </c>
      <c r="I266" s="99" t="s">
        <v>524</v>
      </c>
      <c r="J266" s="246">
        <v>0.97457627118644063</v>
      </c>
      <c r="K266" s="246">
        <v>0.96153846153846156</v>
      </c>
      <c r="L266" s="246">
        <v>0.93902439024390238</v>
      </c>
      <c r="M266" s="246">
        <v>0.95199999999999996</v>
      </c>
      <c r="N266" s="246">
        <v>0.98484848484848486</v>
      </c>
      <c r="O266" s="100">
        <v>0.99</v>
      </c>
      <c r="P266" s="101"/>
      <c r="Q266" s="101"/>
      <c r="R266" s="101"/>
      <c r="S266" s="101"/>
      <c r="T266" s="101"/>
      <c r="U266" s="101"/>
      <c r="V266" s="101"/>
      <c r="W266" s="101"/>
      <c r="X266" s="101"/>
      <c r="Y266" s="101"/>
      <c r="Z266" s="101"/>
      <c r="AA266" s="101"/>
      <c r="AB266" s="101"/>
      <c r="AC266" s="101"/>
      <c r="AD266" s="101"/>
      <c r="AE266" s="101"/>
      <c r="AF266" s="101"/>
      <c r="AG266" s="99"/>
      <c r="AH266" s="99"/>
    </row>
    <row r="267" spans="3:34">
      <c r="C267" s="3" t="s">
        <v>90</v>
      </c>
      <c r="D267" s="3" t="s">
        <v>508</v>
      </c>
      <c r="E267" s="3" t="s">
        <v>509</v>
      </c>
      <c r="F267" s="3" t="s">
        <v>628</v>
      </c>
      <c r="G267" s="99" t="s">
        <v>524</v>
      </c>
      <c r="H267" s="99" t="s">
        <v>524</v>
      </c>
      <c r="I267" s="99" t="s">
        <v>524</v>
      </c>
      <c r="J267" s="246">
        <v>0.9327731092436975</v>
      </c>
      <c r="K267" s="246">
        <v>0.91946308724832215</v>
      </c>
      <c r="L267" s="246">
        <v>0.93251533742331283</v>
      </c>
      <c r="M267" s="246">
        <v>0.92814371257485029</v>
      </c>
      <c r="N267" s="246">
        <v>0.89682539682539686</v>
      </c>
      <c r="O267" s="100">
        <v>0.91599999999999993</v>
      </c>
      <c r="P267" s="101"/>
      <c r="Q267" s="101"/>
      <c r="R267" s="101"/>
      <c r="S267" s="101"/>
      <c r="T267" s="101"/>
      <c r="U267" s="101"/>
      <c r="V267" s="101"/>
      <c r="W267" s="101"/>
      <c r="X267" s="101"/>
      <c r="Y267" s="101"/>
      <c r="Z267" s="101"/>
      <c r="AA267" s="101"/>
      <c r="AB267" s="101"/>
      <c r="AC267" s="101"/>
      <c r="AD267" s="101"/>
      <c r="AE267" s="101"/>
      <c r="AF267" s="101"/>
      <c r="AG267" s="99"/>
      <c r="AH267" s="99"/>
    </row>
    <row r="268" spans="3:34">
      <c r="C268" s="3" t="s">
        <v>90</v>
      </c>
      <c r="D268" s="3" t="s">
        <v>510</v>
      </c>
      <c r="E268" s="3" t="s">
        <v>511</v>
      </c>
      <c r="F268" s="3" t="s">
        <v>628</v>
      </c>
      <c r="G268" s="99" t="s">
        <v>524</v>
      </c>
      <c r="H268" s="99" t="s">
        <v>524</v>
      </c>
      <c r="I268" s="99" t="s">
        <v>524</v>
      </c>
      <c r="J268" s="246">
        <v>0.89265536723163841</v>
      </c>
      <c r="K268" s="246">
        <v>0.89673913043478259</v>
      </c>
      <c r="L268" s="246">
        <v>0.91079812206572774</v>
      </c>
      <c r="M268" s="246">
        <v>0.90751445086705207</v>
      </c>
      <c r="N268" s="246">
        <v>0.96721311475409832</v>
      </c>
      <c r="O268" s="100">
        <v>0.96799999999999997</v>
      </c>
      <c r="P268" s="101"/>
      <c r="Q268" s="101"/>
      <c r="R268" s="101"/>
      <c r="S268" s="101"/>
      <c r="T268" s="101"/>
      <c r="U268" s="101"/>
      <c r="V268" s="101"/>
      <c r="W268" s="101"/>
      <c r="X268" s="101"/>
      <c r="Y268" s="101"/>
      <c r="Z268" s="101"/>
      <c r="AA268" s="101"/>
      <c r="AB268" s="101"/>
      <c r="AC268" s="101"/>
      <c r="AD268" s="101"/>
      <c r="AE268" s="101"/>
      <c r="AF268" s="101"/>
      <c r="AG268" s="99"/>
      <c r="AH268" s="99"/>
    </row>
  </sheetData>
  <autoFilter ref="C10:AH268"/>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FF"/>
  </sheetPr>
  <dimension ref="A1:AH268"/>
  <sheetViews>
    <sheetView zoomScale="80" zoomScaleNormal="80" workbookViewId="0">
      <pane ySplit="11" topLeftCell="A12" activePane="bottomLeft" state="frozen"/>
      <selection pane="bottomLeft"/>
    </sheetView>
  </sheetViews>
  <sheetFormatPr defaultRowHeight="15"/>
  <cols>
    <col min="1" max="2" width="9.140625" style="1"/>
    <col min="3" max="3" width="12.7109375" style="3" bestFit="1" customWidth="1"/>
    <col min="4" max="4" width="11.42578125" style="3" customWidth="1"/>
    <col min="5" max="5" width="48.5703125" style="3" customWidth="1"/>
    <col min="6" max="6" width="13.42578125" style="3" customWidth="1"/>
    <col min="7" max="14" width="11.5703125" style="1" bestFit="1" customWidth="1"/>
    <col min="15" max="15" width="11.5703125" style="371" bestFit="1" customWidth="1"/>
    <col min="16" max="34" width="11.5703125" style="1" bestFit="1" customWidth="1"/>
    <col min="35" max="16384" width="9.140625" style="1"/>
  </cols>
  <sheetData>
    <row r="1" spans="1:34">
      <c r="C1" s="91" t="s">
        <v>547</v>
      </c>
      <c r="D1" s="3" t="s">
        <v>998</v>
      </c>
    </row>
    <row r="2" spans="1:34">
      <c r="C2" s="91" t="s">
        <v>549</v>
      </c>
      <c r="D2" s="3" t="s">
        <v>636</v>
      </c>
    </row>
    <row r="3" spans="1:34">
      <c r="C3" s="91" t="s">
        <v>550</v>
      </c>
      <c r="D3" s="3" t="s">
        <v>734</v>
      </c>
    </row>
    <row r="4" spans="1:34">
      <c r="C4" s="91" t="s">
        <v>551</v>
      </c>
      <c r="D4" s="92">
        <v>42648</v>
      </c>
      <c r="O4" s="371" t="b">
        <v>1</v>
      </c>
    </row>
    <row r="5" spans="1:34">
      <c r="J5" s="3"/>
      <c r="K5" s="3"/>
      <c r="L5" s="3"/>
      <c r="M5" s="3"/>
      <c r="N5" s="3"/>
      <c r="O5" s="372" t="b">
        <v>1</v>
      </c>
      <c r="P5" s="3"/>
    </row>
    <row r="6" spans="1:34">
      <c r="C6" s="94"/>
      <c r="D6" s="94"/>
      <c r="O6" s="371" t="b">
        <v>1</v>
      </c>
    </row>
    <row r="7" spans="1:34">
      <c r="C7" s="94"/>
      <c r="D7" s="94"/>
      <c r="O7" s="371" t="b">
        <v>1</v>
      </c>
    </row>
    <row r="8" spans="1:34">
      <c r="O8" s="371" t="b">
        <v>1</v>
      </c>
    </row>
    <row r="9" spans="1:34">
      <c r="A9" s="3"/>
      <c r="B9" s="3"/>
      <c r="G9" s="95"/>
      <c r="H9" s="3"/>
      <c r="I9" s="3"/>
      <c r="J9" s="3"/>
      <c r="K9" s="3"/>
      <c r="L9" s="3"/>
      <c r="M9" s="3"/>
      <c r="N9" s="3"/>
      <c r="O9" s="373"/>
      <c r="P9" s="3"/>
      <c r="Q9" s="3"/>
      <c r="R9" s="3"/>
      <c r="S9" s="3"/>
      <c r="T9" s="3"/>
      <c r="U9" s="3"/>
      <c r="V9" s="3"/>
      <c r="W9" s="3"/>
      <c r="X9" s="3"/>
      <c r="Y9" s="3"/>
      <c r="Z9" s="3"/>
      <c r="AA9" s="3"/>
      <c r="AB9" s="3"/>
      <c r="AC9" s="3"/>
      <c r="AD9" s="3"/>
      <c r="AE9" s="3"/>
      <c r="AF9" s="3"/>
      <c r="AG9" s="3"/>
      <c r="AH9" s="3"/>
    </row>
    <row r="10" spans="1:34" s="91" customFormat="1" ht="15.75" thickBot="1">
      <c r="A10" s="2"/>
      <c r="B10" s="2"/>
      <c r="C10" s="2" t="s">
        <v>552</v>
      </c>
      <c r="D10" s="2" t="s">
        <v>82</v>
      </c>
      <c r="E10" s="2" t="s">
        <v>83</v>
      </c>
      <c r="F10" s="2" t="s">
        <v>553</v>
      </c>
      <c r="G10" s="96"/>
      <c r="H10" s="96"/>
      <c r="I10" s="96"/>
      <c r="J10" s="96"/>
      <c r="K10" s="96"/>
      <c r="L10" s="96"/>
      <c r="M10" s="96"/>
      <c r="N10" s="96"/>
      <c r="O10" s="392" t="s">
        <v>644</v>
      </c>
      <c r="P10" s="96"/>
      <c r="Q10" s="96"/>
      <c r="R10" s="96"/>
      <c r="S10" s="96"/>
      <c r="T10" s="96"/>
      <c r="U10" s="96"/>
      <c r="V10" s="96"/>
      <c r="W10" s="96"/>
      <c r="X10" s="96"/>
      <c r="Y10" s="96"/>
      <c r="Z10" s="96"/>
      <c r="AA10" s="96"/>
      <c r="AB10" s="96"/>
      <c r="AC10" s="96"/>
      <c r="AD10" s="96"/>
      <c r="AE10" s="96"/>
      <c r="AF10" s="96"/>
      <c r="AG10" s="96"/>
      <c r="AH10" s="96"/>
    </row>
    <row r="11" spans="1:34" ht="15.75" thickTop="1">
      <c r="D11" s="3" t="s">
        <v>84</v>
      </c>
      <c r="E11" s="3" t="s">
        <v>85</v>
      </c>
      <c r="F11" s="3" t="s">
        <v>581</v>
      </c>
      <c r="G11" s="97" t="s">
        <v>524</v>
      </c>
      <c r="H11" s="97" t="s">
        <v>524</v>
      </c>
      <c r="I11" s="97" t="s">
        <v>524</v>
      </c>
      <c r="J11" s="97" t="s">
        <v>524</v>
      </c>
      <c r="K11" s="97" t="s">
        <v>524</v>
      </c>
      <c r="L11" s="97" t="s">
        <v>524</v>
      </c>
      <c r="M11" s="97" t="s">
        <v>524</v>
      </c>
      <c r="N11" s="97" t="s">
        <v>524</v>
      </c>
      <c r="O11" s="110" t="s">
        <v>524</v>
      </c>
      <c r="P11" s="99"/>
      <c r="Q11" s="99"/>
      <c r="R11" s="99"/>
      <c r="S11" s="99"/>
      <c r="T11" s="99"/>
      <c r="U11" s="99"/>
      <c r="V11" s="99"/>
      <c r="W11" s="99"/>
      <c r="X11" s="99"/>
      <c r="Y11" s="99"/>
      <c r="Z11" s="99"/>
      <c r="AA11" s="99"/>
      <c r="AB11" s="99"/>
      <c r="AC11" s="99"/>
      <c r="AD11" s="99"/>
      <c r="AE11" s="99"/>
      <c r="AF11" s="99"/>
      <c r="AG11" s="99"/>
      <c r="AH11" s="99"/>
    </row>
    <row r="12" spans="1:34">
      <c r="C12" s="3" t="s">
        <v>84</v>
      </c>
      <c r="D12" s="3" t="s">
        <v>86</v>
      </c>
      <c r="E12" s="3" t="s">
        <v>87</v>
      </c>
      <c r="F12" s="3" t="s">
        <v>582</v>
      </c>
      <c r="G12" s="97" t="s">
        <v>524</v>
      </c>
      <c r="H12" s="97" t="s">
        <v>524</v>
      </c>
      <c r="I12" s="97" t="s">
        <v>524</v>
      </c>
      <c r="J12" s="97" t="s">
        <v>524</v>
      </c>
      <c r="K12" s="97" t="s">
        <v>524</v>
      </c>
      <c r="L12" s="97" t="s">
        <v>524</v>
      </c>
      <c r="M12" s="97" t="s">
        <v>524</v>
      </c>
      <c r="N12" s="97" t="s">
        <v>524</v>
      </c>
      <c r="O12" s="110" t="s">
        <v>524</v>
      </c>
      <c r="P12" s="99"/>
      <c r="Q12" s="99"/>
      <c r="R12" s="99"/>
      <c r="S12" s="99"/>
      <c r="T12" s="99"/>
      <c r="U12" s="99"/>
      <c r="V12" s="99"/>
      <c r="W12" s="99"/>
      <c r="X12" s="99"/>
      <c r="Y12" s="99"/>
      <c r="Z12" s="99"/>
      <c r="AA12" s="99"/>
      <c r="AB12" s="99"/>
      <c r="AC12" s="99"/>
      <c r="AD12" s="99"/>
      <c r="AE12" s="99"/>
      <c r="AF12" s="99"/>
      <c r="AG12" s="99"/>
      <c r="AH12" s="99"/>
    </row>
    <row r="13" spans="1:34">
      <c r="C13" s="3" t="s">
        <v>84</v>
      </c>
      <c r="D13" s="3" t="s">
        <v>88</v>
      </c>
      <c r="E13" s="3" t="s">
        <v>89</v>
      </c>
      <c r="F13" s="3" t="s">
        <v>582</v>
      </c>
      <c r="G13" s="97" t="s">
        <v>524</v>
      </c>
      <c r="H13" s="97" t="s">
        <v>524</v>
      </c>
      <c r="I13" s="97" t="s">
        <v>524</v>
      </c>
      <c r="J13" s="97" t="s">
        <v>524</v>
      </c>
      <c r="K13" s="97" t="s">
        <v>524</v>
      </c>
      <c r="L13" s="97" t="s">
        <v>524</v>
      </c>
      <c r="M13" s="97" t="s">
        <v>524</v>
      </c>
      <c r="N13" s="97" t="s">
        <v>524</v>
      </c>
      <c r="O13" s="110" t="s">
        <v>524</v>
      </c>
      <c r="P13" s="99"/>
      <c r="Q13" s="99"/>
      <c r="R13" s="99"/>
      <c r="S13" s="99"/>
      <c r="T13" s="99"/>
      <c r="U13" s="99"/>
      <c r="V13" s="99"/>
      <c r="W13" s="99"/>
      <c r="X13" s="99"/>
      <c r="Y13" s="99"/>
      <c r="Z13" s="99"/>
      <c r="AA13" s="99"/>
      <c r="AB13" s="99"/>
      <c r="AC13" s="99"/>
      <c r="AD13" s="99"/>
      <c r="AE13" s="99"/>
      <c r="AF13" s="99"/>
      <c r="AG13" s="99"/>
      <c r="AH13" s="99"/>
    </row>
    <row r="14" spans="1:34">
      <c r="C14" s="3" t="s">
        <v>84</v>
      </c>
      <c r="D14" s="3" t="s">
        <v>90</v>
      </c>
      <c r="E14" s="3" t="s">
        <v>91</v>
      </c>
      <c r="F14" s="3" t="s">
        <v>582</v>
      </c>
      <c r="G14" s="97" t="s">
        <v>524</v>
      </c>
      <c r="H14" s="97" t="s">
        <v>524</v>
      </c>
      <c r="I14" s="97" t="s">
        <v>524</v>
      </c>
      <c r="J14" s="97" t="s">
        <v>524</v>
      </c>
      <c r="K14" s="97" t="s">
        <v>524</v>
      </c>
      <c r="L14" s="97" t="s">
        <v>524</v>
      </c>
      <c r="M14" s="97" t="s">
        <v>524</v>
      </c>
      <c r="N14" s="97" t="s">
        <v>524</v>
      </c>
      <c r="O14" s="110" t="s">
        <v>524</v>
      </c>
      <c r="P14" s="99"/>
      <c r="Q14" s="99"/>
      <c r="R14" s="99"/>
      <c r="S14" s="99"/>
      <c r="T14" s="99"/>
      <c r="U14" s="99"/>
      <c r="V14" s="99"/>
      <c r="W14" s="99"/>
      <c r="X14" s="99"/>
      <c r="Y14" s="99"/>
      <c r="Z14" s="99"/>
      <c r="AA14" s="99"/>
      <c r="AB14" s="99"/>
      <c r="AC14" s="99"/>
      <c r="AD14" s="99"/>
      <c r="AE14" s="99"/>
      <c r="AF14" s="99"/>
      <c r="AG14" s="99"/>
      <c r="AH14" s="99"/>
    </row>
    <row r="15" spans="1:34">
      <c r="C15" s="3" t="s">
        <v>84</v>
      </c>
      <c r="D15" s="3" t="s">
        <v>92</v>
      </c>
      <c r="E15" s="3" t="s">
        <v>93</v>
      </c>
      <c r="F15" s="3" t="s">
        <v>582</v>
      </c>
      <c r="G15" s="97" t="s">
        <v>524</v>
      </c>
      <c r="H15" s="97" t="s">
        <v>524</v>
      </c>
      <c r="I15" s="97" t="s">
        <v>524</v>
      </c>
      <c r="J15" s="97" t="s">
        <v>524</v>
      </c>
      <c r="K15" s="97" t="s">
        <v>524</v>
      </c>
      <c r="L15" s="97" t="s">
        <v>524</v>
      </c>
      <c r="M15" s="97" t="s">
        <v>524</v>
      </c>
      <c r="N15" s="97" t="s">
        <v>524</v>
      </c>
      <c r="O15" s="110" t="s">
        <v>524</v>
      </c>
      <c r="P15" s="99"/>
      <c r="Q15" s="99"/>
      <c r="R15" s="99"/>
      <c r="S15" s="99"/>
      <c r="T15" s="99"/>
      <c r="U15" s="99"/>
      <c r="V15" s="99"/>
      <c r="W15" s="99"/>
      <c r="X15" s="99"/>
      <c r="Y15" s="99"/>
      <c r="Z15" s="99"/>
      <c r="AA15" s="99"/>
      <c r="AB15" s="99"/>
      <c r="AC15" s="99"/>
      <c r="AD15" s="99"/>
      <c r="AE15" s="99"/>
      <c r="AF15" s="99"/>
      <c r="AG15" s="99"/>
      <c r="AH15" s="99"/>
    </row>
    <row r="16" spans="1:34">
      <c r="E16" s="3" t="s">
        <v>583</v>
      </c>
      <c r="F16" s="3" t="s">
        <v>584</v>
      </c>
      <c r="G16" s="97" t="s">
        <v>524</v>
      </c>
      <c r="H16" s="97" t="s">
        <v>524</v>
      </c>
      <c r="I16" s="97" t="s">
        <v>524</v>
      </c>
      <c r="J16" s="97" t="s">
        <v>524</v>
      </c>
      <c r="K16" s="97" t="s">
        <v>524</v>
      </c>
      <c r="L16" s="97" t="s">
        <v>524</v>
      </c>
      <c r="M16" s="97" t="s">
        <v>524</v>
      </c>
      <c r="N16" s="97" t="s">
        <v>524</v>
      </c>
      <c r="O16" s="110"/>
      <c r="P16" s="99"/>
      <c r="Q16" s="99"/>
      <c r="R16" s="99"/>
      <c r="S16" s="99"/>
      <c r="T16" s="99"/>
      <c r="U16" s="99"/>
      <c r="V16" s="99"/>
      <c r="W16" s="99"/>
      <c r="X16" s="99"/>
      <c r="Y16" s="99"/>
      <c r="Z16" s="99"/>
      <c r="AA16" s="99"/>
      <c r="AB16" s="99"/>
      <c r="AC16" s="99"/>
      <c r="AD16" s="99"/>
      <c r="AE16" s="99"/>
      <c r="AF16" s="99"/>
      <c r="AG16" s="99"/>
      <c r="AH16" s="99"/>
    </row>
    <row r="17" spans="5:34">
      <c r="E17" s="3" t="s">
        <v>585</v>
      </c>
      <c r="F17" s="3" t="s">
        <v>584</v>
      </c>
      <c r="G17" s="97" t="s">
        <v>524</v>
      </c>
      <c r="H17" s="97" t="s">
        <v>524</v>
      </c>
      <c r="I17" s="97" t="s">
        <v>524</v>
      </c>
      <c r="J17" s="97" t="s">
        <v>524</v>
      </c>
      <c r="K17" s="97" t="s">
        <v>524</v>
      </c>
      <c r="L17" s="97" t="s">
        <v>524</v>
      </c>
      <c r="M17" s="97" t="s">
        <v>524</v>
      </c>
      <c r="N17" s="97" t="s">
        <v>524</v>
      </c>
      <c r="O17" s="110"/>
      <c r="P17" s="99"/>
      <c r="Q17" s="99"/>
      <c r="R17" s="99"/>
      <c r="S17" s="99"/>
      <c r="T17" s="99"/>
      <c r="U17" s="99"/>
      <c r="V17" s="99"/>
      <c r="W17" s="99"/>
      <c r="X17" s="99"/>
      <c r="Y17" s="99"/>
      <c r="Z17" s="99"/>
      <c r="AA17" s="99"/>
      <c r="AB17" s="99"/>
      <c r="AC17" s="99"/>
      <c r="AD17" s="99"/>
      <c r="AE17" s="99"/>
      <c r="AF17" s="99"/>
      <c r="AG17" s="99"/>
      <c r="AH17" s="99"/>
    </row>
    <row r="18" spans="5:34">
      <c r="E18" s="3" t="s">
        <v>586</v>
      </c>
      <c r="F18" s="3" t="s">
        <v>584</v>
      </c>
      <c r="G18" s="97" t="s">
        <v>524</v>
      </c>
      <c r="H18" s="97" t="s">
        <v>524</v>
      </c>
      <c r="I18" s="97" t="s">
        <v>524</v>
      </c>
      <c r="J18" s="97" t="s">
        <v>524</v>
      </c>
      <c r="K18" s="97" t="s">
        <v>524</v>
      </c>
      <c r="L18" s="97" t="s">
        <v>524</v>
      </c>
      <c r="M18" s="97" t="s">
        <v>524</v>
      </c>
      <c r="N18" s="97" t="s">
        <v>524</v>
      </c>
      <c r="O18" s="110"/>
      <c r="P18" s="99"/>
      <c r="Q18" s="99"/>
      <c r="R18" s="99"/>
      <c r="S18" s="99"/>
      <c r="T18" s="99"/>
      <c r="U18" s="99"/>
      <c r="V18" s="99"/>
      <c r="W18" s="99"/>
      <c r="X18" s="99"/>
      <c r="Y18" s="99"/>
      <c r="Z18" s="99"/>
      <c r="AA18" s="99"/>
      <c r="AB18" s="99"/>
      <c r="AC18" s="99"/>
      <c r="AD18" s="99"/>
      <c r="AE18" s="99"/>
      <c r="AF18" s="99"/>
      <c r="AG18" s="99"/>
      <c r="AH18" s="99"/>
    </row>
    <row r="19" spans="5:34">
      <c r="E19" s="3" t="s">
        <v>587</v>
      </c>
      <c r="F19" s="3" t="s">
        <v>584</v>
      </c>
      <c r="G19" s="97" t="s">
        <v>524</v>
      </c>
      <c r="H19" s="97" t="s">
        <v>524</v>
      </c>
      <c r="I19" s="97" t="s">
        <v>524</v>
      </c>
      <c r="J19" s="97" t="s">
        <v>524</v>
      </c>
      <c r="K19" s="97" t="s">
        <v>524</v>
      </c>
      <c r="L19" s="97" t="s">
        <v>524</v>
      </c>
      <c r="M19" s="97" t="s">
        <v>524</v>
      </c>
      <c r="N19" s="97" t="s">
        <v>524</v>
      </c>
      <c r="O19" s="110"/>
      <c r="P19" s="99"/>
      <c r="Q19" s="99"/>
      <c r="R19" s="99"/>
      <c r="S19" s="99"/>
      <c r="T19" s="99"/>
      <c r="U19" s="99"/>
      <c r="V19" s="99"/>
      <c r="W19" s="99"/>
      <c r="X19" s="99"/>
      <c r="Y19" s="99"/>
      <c r="Z19" s="99"/>
      <c r="AA19" s="99"/>
      <c r="AB19" s="99"/>
      <c r="AC19" s="99"/>
      <c r="AD19" s="99"/>
      <c r="AE19" s="99"/>
      <c r="AF19" s="99"/>
      <c r="AG19" s="99"/>
      <c r="AH19" s="99"/>
    </row>
    <row r="20" spans="5:34">
      <c r="E20" s="3" t="s">
        <v>588</v>
      </c>
      <c r="F20" s="3" t="s">
        <v>584</v>
      </c>
      <c r="G20" s="97" t="s">
        <v>524</v>
      </c>
      <c r="H20" s="97" t="s">
        <v>524</v>
      </c>
      <c r="I20" s="97" t="s">
        <v>524</v>
      </c>
      <c r="J20" s="97" t="s">
        <v>524</v>
      </c>
      <c r="K20" s="97" t="s">
        <v>524</v>
      </c>
      <c r="L20" s="97" t="s">
        <v>524</v>
      </c>
      <c r="M20" s="97" t="s">
        <v>524</v>
      </c>
      <c r="N20" s="97" t="s">
        <v>524</v>
      </c>
      <c r="O20" s="110"/>
      <c r="P20" s="99"/>
      <c r="Q20" s="99"/>
      <c r="R20" s="99"/>
      <c r="S20" s="99"/>
      <c r="T20" s="99"/>
      <c r="U20" s="99"/>
      <c r="V20" s="99"/>
      <c r="W20" s="99"/>
      <c r="X20" s="99"/>
      <c r="Y20" s="99"/>
      <c r="Z20" s="99"/>
      <c r="AA20" s="99"/>
      <c r="AB20" s="99"/>
      <c r="AC20" s="99"/>
      <c r="AD20" s="99"/>
      <c r="AE20" s="99"/>
      <c r="AF20" s="99"/>
      <c r="AG20" s="99"/>
      <c r="AH20" s="99"/>
    </row>
    <row r="21" spans="5:34">
      <c r="E21" s="3" t="s">
        <v>589</v>
      </c>
      <c r="F21" s="3" t="s">
        <v>584</v>
      </c>
      <c r="G21" s="97" t="s">
        <v>524</v>
      </c>
      <c r="H21" s="97" t="s">
        <v>524</v>
      </c>
      <c r="I21" s="97" t="s">
        <v>524</v>
      </c>
      <c r="J21" s="97" t="s">
        <v>524</v>
      </c>
      <c r="K21" s="97" t="s">
        <v>524</v>
      </c>
      <c r="L21" s="97" t="s">
        <v>524</v>
      </c>
      <c r="M21" s="97" t="s">
        <v>524</v>
      </c>
      <c r="N21" s="97" t="s">
        <v>524</v>
      </c>
      <c r="O21" s="110"/>
      <c r="P21" s="99"/>
      <c r="Q21" s="99"/>
      <c r="R21" s="99"/>
      <c r="S21" s="99"/>
      <c r="T21" s="99"/>
      <c r="U21" s="99"/>
      <c r="V21" s="99"/>
      <c r="W21" s="99"/>
      <c r="X21" s="99"/>
      <c r="Y21" s="99"/>
      <c r="Z21" s="99"/>
      <c r="AA21" s="99"/>
      <c r="AB21" s="99"/>
      <c r="AC21" s="99"/>
      <c r="AD21" s="99"/>
      <c r="AE21" s="99"/>
      <c r="AF21" s="99"/>
      <c r="AG21" s="99"/>
      <c r="AH21" s="99"/>
    </row>
    <row r="22" spans="5:34">
      <c r="E22" s="3" t="s">
        <v>590</v>
      </c>
      <c r="F22" s="3" t="s">
        <v>584</v>
      </c>
      <c r="G22" s="97" t="s">
        <v>524</v>
      </c>
      <c r="H22" s="97" t="s">
        <v>524</v>
      </c>
      <c r="I22" s="97" t="s">
        <v>524</v>
      </c>
      <c r="J22" s="97" t="s">
        <v>524</v>
      </c>
      <c r="K22" s="97" t="s">
        <v>524</v>
      </c>
      <c r="L22" s="97" t="s">
        <v>524</v>
      </c>
      <c r="M22" s="97" t="s">
        <v>524</v>
      </c>
      <c r="N22" s="97" t="s">
        <v>524</v>
      </c>
      <c r="O22" s="110"/>
      <c r="P22" s="99"/>
      <c r="Q22" s="99"/>
      <c r="R22" s="99"/>
      <c r="S22" s="99"/>
      <c r="T22" s="99"/>
      <c r="U22" s="99"/>
      <c r="V22" s="99"/>
      <c r="W22" s="99"/>
      <c r="X22" s="99"/>
      <c r="Y22" s="99"/>
      <c r="Z22" s="99"/>
      <c r="AA22" s="99"/>
      <c r="AB22" s="99"/>
      <c r="AC22" s="99"/>
      <c r="AD22" s="99"/>
      <c r="AE22" s="99"/>
      <c r="AF22" s="99"/>
      <c r="AG22" s="99"/>
      <c r="AH22" s="99"/>
    </row>
    <row r="23" spans="5:34">
      <c r="E23" s="3" t="s">
        <v>591</v>
      </c>
      <c r="F23" s="3" t="s">
        <v>584</v>
      </c>
      <c r="G23" s="97" t="s">
        <v>524</v>
      </c>
      <c r="H23" s="97" t="s">
        <v>524</v>
      </c>
      <c r="I23" s="97" t="s">
        <v>524</v>
      </c>
      <c r="J23" s="97" t="s">
        <v>524</v>
      </c>
      <c r="K23" s="97" t="s">
        <v>524</v>
      </c>
      <c r="L23" s="97" t="s">
        <v>524</v>
      </c>
      <c r="M23" s="97" t="s">
        <v>524</v>
      </c>
      <c r="N23" s="97" t="s">
        <v>524</v>
      </c>
      <c r="O23" s="110"/>
      <c r="P23" s="99"/>
      <c r="Q23" s="99"/>
      <c r="R23" s="99"/>
      <c r="S23" s="99"/>
      <c r="T23" s="99"/>
      <c r="U23" s="99"/>
      <c r="V23" s="99"/>
      <c r="W23" s="99"/>
      <c r="X23" s="99"/>
      <c r="Y23" s="99"/>
      <c r="Z23" s="99"/>
      <c r="AA23" s="99"/>
      <c r="AB23" s="99"/>
      <c r="AC23" s="99"/>
      <c r="AD23" s="99"/>
      <c r="AE23" s="99"/>
      <c r="AF23" s="99"/>
      <c r="AG23" s="99"/>
      <c r="AH23" s="99"/>
    </row>
    <row r="24" spans="5:34">
      <c r="E24" s="3" t="s">
        <v>592</v>
      </c>
      <c r="F24" s="3" t="s">
        <v>584</v>
      </c>
      <c r="G24" s="97" t="s">
        <v>524</v>
      </c>
      <c r="H24" s="97" t="s">
        <v>524</v>
      </c>
      <c r="I24" s="97" t="s">
        <v>524</v>
      </c>
      <c r="J24" s="97" t="s">
        <v>524</v>
      </c>
      <c r="K24" s="97" t="s">
        <v>524</v>
      </c>
      <c r="L24" s="97" t="s">
        <v>524</v>
      </c>
      <c r="M24" s="97" t="s">
        <v>524</v>
      </c>
      <c r="N24" s="97" t="s">
        <v>524</v>
      </c>
      <c r="O24" s="110"/>
      <c r="P24" s="99"/>
      <c r="Q24" s="99"/>
      <c r="R24" s="99"/>
      <c r="S24" s="99"/>
      <c r="T24" s="99"/>
      <c r="U24" s="99"/>
      <c r="V24" s="99"/>
      <c r="W24" s="99"/>
      <c r="X24" s="99"/>
      <c r="Y24" s="99"/>
      <c r="Z24" s="99"/>
      <c r="AA24" s="99"/>
      <c r="AB24" s="99"/>
      <c r="AC24" s="99"/>
      <c r="AD24" s="99"/>
      <c r="AE24" s="99"/>
      <c r="AF24" s="99"/>
      <c r="AG24" s="99"/>
      <c r="AH24" s="99"/>
    </row>
    <row r="25" spans="5:34">
      <c r="E25" s="3" t="s">
        <v>593</v>
      </c>
      <c r="F25" s="3" t="s">
        <v>584</v>
      </c>
      <c r="G25" s="97" t="s">
        <v>524</v>
      </c>
      <c r="H25" s="97" t="s">
        <v>524</v>
      </c>
      <c r="I25" s="97" t="s">
        <v>524</v>
      </c>
      <c r="J25" s="97" t="s">
        <v>524</v>
      </c>
      <c r="K25" s="97" t="s">
        <v>524</v>
      </c>
      <c r="L25" s="97" t="s">
        <v>524</v>
      </c>
      <c r="M25" s="97" t="s">
        <v>524</v>
      </c>
      <c r="N25" s="97" t="s">
        <v>524</v>
      </c>
      <c r="O25" s="110"/>
      <c r="P25" s="99"/>
      <c r="Q25" s="99"/>
      <c r="R25" s="99"/>
      <c r="S25" s="99"/>
      <c r="T25" s="99"/>
      <c r="U25" s="99"/>
      <c r="V25" s="99"/>
      <c r="W25" s="99"/>
      <c r="X25" s="99"/>
      <c r="Y25" s="99"/>
      <c r="Z25" s="99"/>
      <c r="AA25" s="99"/>
      <c r="AB25" s="99"/>
      <c r="AC25" s="99"/>
      <c r="AD25" s="99"/>
      <c r="AE25" s="99"/>
      <c r="AF25" s="99"/>
      <c r="AG25" s="99"/>
      <c r="AH25" s="99"/>
    </row>
    <row r="26" spans="5:34">
      <c r="E26" s="3" t="s">
        <v>594</v>
      </c>
      <c r="F26" s="3" t="s">
        <v>584</v>
      </c>
      <c r="G26" s="97" t="s">
        <v>524</v>
      </c>
      <c r="H26" s="97" t="s">
        <v>524</v>
      </c>
      <c r="I26" s="97" t="s">
        <v>524</v>
      </c>
      <c r="J26" s="97" t="s">
        <v>524</v>
      </c>
      <c r="K26" s="97" t="s">
        <v>524</v>
      </c>
      <c r="L26" s="97" t="s">
        <v>524</v>
      </c>
      <c r="M26" s="97" t="s">
        <v>524</v>
      </c>
      <c r="N26" s="97" t="s">
        <v>524</v>
      </c>
      <c r="O26" s="110"/>
      <c r="P26" s="99"/>
      <c r="Q26" s="99"/>
      <c r="R26" s="99"/>
      <c r="S26" s="99"/>
      <c r="T26" s="99"/>
      <c r="U26" s="99"/>
      <c r="V26" s="99"/>
      <c r="W26" s="99"/>
      <c r="X26" s="99"/>
      <c r="Y26" s="99"/>
      <c r="Z26" s="99"/>
      <c r="AA26" s="99"/>
      <c r="AB26" s="99"/>
      <c r="AC26" s="99"/>
      <c r="AD26" s="99"/>
      <c r="AE26" s="99"/>
      <c r="AF26" s="99"/>
      <c r="AG26" s="99"/>
      <c r="AH26" s="99"/>
    </row>
    <row r="27" spans="5:34">
      <c r="E27" s="3" t="s">
        <v>595</v>
      </c>
      <c r="F27" s="3" t="s">
        <v>584</v>
      </c>
      <c r="G27" s="97" t="s">
        <v>524</v>
      </c>
      <c r="H27" s="97" t="s">
        <v>524</v>
      </c>
      <c r="I27" s="97" t="s">
        <v>524</v>
      </c>
      <c r="J27" s="97" t="s">
        <v>524</v>
      </c>
      <c r="K27" s="97" t="s">
        <v>524</v>
      </c>
      <c r="L27" s="97" t="s">
        <v>524</v>
      </c>
      <c r="M27" s="97" t="s">
        <v>524</v>
      </c>
      <c r="N27" s="97" t="s">
        <v>524</v>
      </c>
      <c r="O27" s="110"/>
      <c r="P27" s="99"/>
      <c r="Q27" s="99"/>
      <c r="R27" s="99"/>
      <c r="S27" s="99"/>
      <c r="T27" s="99"/>
      <c r="U27" s="99"/>
      <c r="V27" s="99"/>
      <c r="W27" s="99"/>
      <c r="X27" s="99"/>
      <c r="Y27" s="99"/>
      <c r="Z27" s="99"/>
      <c r="AA27" s="99"/>
      <c r="AB27" s="99"/>
      <c r="AC27" s="99"/>
      <c r="AD27" s="99"/>
      <c r="AE27" s="99"/>
      <c r="AF27" s="99"/>
      <c r="AG27" s="99"/>
      <c r="AH27" s="99"/>
    </row>
    <row r="28" spans="5:34">
      <c r="E28" s="3" t="s">
        <v>596</v>
      </c>
      <c r="F28" s="3" t="s">
        <v>584</v>
      </c>
      <c r="G28" s="97" t="s">
        <v>524</v>
      </c>
      <c r="H28" s="97" t="s">
        <v>524</v>
      </c>
      <c r="I28" s="97" t="s">
        <v>524</v>
      </c>
      <c r="J28" s="97" t="s">
        <v>524</v>
      </c>
      <c r="K28" s="97" t="s">
        <v>524</v>
      </c>
      <c r="L28" s="97" t="s">
        <v>524</v>
      </c>
      <c r="M28" s="97" t="s">
        <v>524</v>
      </c>
      <c r="N28" s="97" t="s">
        <v>524</v>
      </c>
      <c r="O28" s="110"/>
      <c r="P28" s="99"/>
      <c r="Q28" s="99"/>
      <c r="R28" s="99"/>
      <c r="S28" s="99"/>
      <c r="T28" s="99"/>
      <c r="U28" s="99"/>
      <c r="V28" s="99"/>
      <c r="W28" s="99"/>
      <c r="X28" s="99"/>
      <c r="Y28" s="99"/>
      <c r="Z28" s="99"/>
      <c r="AA28" s="99"/>
      <c r="AB28" s="99"/>
      <c r="AC28" s="99"/>
      <c r="AD28" s="99"/>
      <c r="AE28" s="99"/>
      <c r="AF28" s="99"/>
      <c r="AG28" s="99"/>
      <c r="AH28" s="99"/>
    </row>
    <row r="29" spans="5:34">
      <c r="E29" s="3" t="s">
        <v>597</v>
      </c>
      <c r="F29" s="3" t="s">
        <v>584</v>
      </c>
      <c r="G29" s="97" t="s">
        <v>524</v>
      </c>
      <c r="H29" s="97" t="s">
        <v>524</v>
      </c>
      <c r="I29" s="97" t="s">
        <v>524</v>
      </c>
      <c r="J29" s="97" t="s">
        <v>524</v>
      </c>
      <c r="K29" s="97" t="s">
        <v>524</v>
      </c>
      <c r="L29" s="97" t="s">
        <v>524</v>
      </c>
      <c r="M29" s="97" t="s">
        <v>524</v>
      </c>
      <c r="N29" s="97" t="s">
        <v>524</v>
      </c>
      <c r="O29" s="110"/>
      <c r="P29" s="99"/>
      <c r="Q29" s="99"/>
      <c r="R29" s="99"/>
      <c r="S29" s="99"/>
      <c r="T29" s="99"/>
      <c r="U29" s="99"/>
      <c r="V29" s="99"/>
      <c r="W29" s="99"/>
      <c r="X29" s="99"/>
      <c r="Y29" s="99"/>
      <c r="Z29" s="99"/>
      <c r="AA29" s="99"/>
      <c r="AB29" s="99"/>
      <c r="AC29" s="99"/>
      <c r="AD29" s="99"/>
      <c r="AE29" s="99"/>
      <c r="AF29" s="99"/>
      <c r="AG29" s="99"/>
      <c r="AH29" s="99"/>
    </row>
    <row r="30" spans="5:34">
      <c r="E30" s="3" t="s">
        <v>598</v>
      </c>
      <c r="F30" s="3" t="s">
        <v>584</v>
      </c>
      <c r="G30" s="97" t="s">
        <v>524</v>
      </c>
      <c r="H30" s="97" t="s">
        <v>524</v>
      </c>
      <c r="I30" s="97" t="s">
        <v>524</v>
      </c>
      <c r="J30" s="97" t="s">
        <v>524</v>
      </c>
      <c r="K30" s="97" t="s">
        <v>524</v>
      </c>
      <c r="L30" s="97" t="s">
        <v>524</v>
      </c>
      <c r="M30" s="97" t="s">
        <v>524</v>
      </c>
      <c r="N30" s="97" t="s">
        <v>524</v>
      </c>
      <c r="O30" s="110"/>
      <c r="P30" s="99"/>
      <c r="Q30" s="99"/>
      <c r="R30" s="99"/>
      <c r="S30" s="99"/>
      <c r="T30" s="99"/>
      <c r="U30" s="99"/>
      <c r="V30" s="99"/>
      <c r="W30" s="99"/>
      <c r="X30" s="99"/>
      <c r="Y30" s="99"/>
      <c r="Z30" s="99"/>
      <c r="AA30" s="99"/>
      <c r="AB30" s="99"/>
      <c r="AC30" s="99"/>
      <c r="AD30" s="99"/>
      <c r="AE30" s="99"/>
      <c r="AF30" s="99"/>
      <c r="AG30" s="99"/>
      <c r="AH30" s="99"/>
    </row>
    <row r="31" spans="5:34">
      <c r="E31" s="3" t="s">
        <v>599</v>
      </c>
      <c r="F31" s="3" t="s">
        <v>584</v>
      </c>
      <c r="G31" s="97" t="s">
        <v>524</v>
      </c>
      <c r="H31" s="97" t="s">
        <v>524</v>
      </c>
      <c r="I31" s="97" t="s">
        <v>524</v>
      </c>
      <c r="J31" s="97" t="s">
        <v>524</v>
      </c>
      <c r="K31" s="97" t="s">
        <v>524</v>
      </c>
      <c r="L31" s="97" t="s">
        <v>524</v>
      </c>
      <c r="M31" s="97" t="s">
        <v>524</v>
      </c>
      <c r="N31" s="97" t="s">
        <v>524</v>
      </c>
      <c r="O31" s="110"/>
      <c r="P31" s="99"/>
      <c r="Q31" s="99"/>
      <c r="R31" s="99"/>
      <c r="S31" s="99"/>
      <c r="T31" s="99"/>
      <c r="U31" s="99"/>
      <c r="V31" s="99"/>
      <c r="W31" s="99"/>
      <c r="X31" s="99"/>
      <c r="Y31" s="99"/>
      <c r="Z31" s="99"/>
      <c r="AA31" s="99"/>
      <c r="AB31" s="99"/>
      <c r="AC31" s="99"/>
      <c r="AD31" s="99"/>
      <c r="AE31" s="99"/>
      <c r="AF31" s="99"/>
      <c r="AG31" s="99"/>
      <c r="AH31" s="99"/>
    </row>
    <row r="32" spans="5:34">
      <c r="E32" s="3" t="s">
        <v>600</v>
      </c>
      <c r="F32" s="3" t="s">
        <v>584</v>
      </c>
      <c r="G32" s="97" t="s">
        <v>524</v>
      </c>
      <c r="H32" s="97" t="s">
        <v>524</v>
      </c>
      <c r="I32" s="97" t="s">
        <v>524</v>
      </c>
      <c r="J32" s="97" t="s">
        <v>524</v>
      </c>
      <c r="K32" s="97" t="s">
        <v>524</v>
      </c>
      <c r="L32" s="97" t="s">
        <v>524</v>
      </c>
      <c r="M32" s="97" t="s">
        <v>524</v>
      </c>
      <c r="N32" s="97" t="s">
        <v>524</v>
      </c>
      <c r="O32" s="110"/>
      <c r="P32" s="99"/>
      <c r="Q32" s="99"/>
      <c r="R32" s="99"/>
      <c r="S32" s="99"/>
      <c r="T32" s="99"/>
      <c r="U32" s="99"/>
      <c r="V32" s="99"/>
      <c r="W32" s="99"/>
      <c r="X32" s="99"/>
      <c r="Y32" s="99"/>
      <c r="Z32" s="99"/>
      <c r="AA32" s="99"/>
      <c r="AB32" s="99"/>
      <c r="AC32" s="99"/>
      <c r="AD32" s="99"/>
      <c r="AE32" s="99"/>
      <c r="AF32" s="99"/>
      <c r="AG32" s="99"/>
      <c r="AH32" s="99"/>
    </row>
    <row r="33" spans="5:34">
      <c r="E33" s="3" t="s">
        <v>601</v>
      </c>
      <c r="F33" s="3" t="s">
        <v>584</v>
      </c>
      <c r="G33" s="97" t="s">
        <v>524</v>
      </c>
      <c r="H33" s="97" t="s">
        <v>524</v>
      </c>
      <c r="I33" s="97" t="s">
        <v>524</v>
      </c>
      <c r="J33" s="97" t="s">
        <v>524</v>
      </c>
      <c r="K33" s="97" t="s">
        <v>524</v>
      </c>
      <c r="L33" s="97" t="s">
        <v>524</v>
      </c>
      <c r="M33" s="97" t="s">
        <v>524</v>
      </c>
      <c r="N33" s="97" t="s">
        <v>524</v>
      </c>
      <c r="O33" s="110"/>
      <c r="P33" s="99"/>
      <c r="Q33" s="99"/>
      <c r="R33" s="99"/>
      <c r="S33" s="99"/>
      <c r="T33" s="99"/>
      <c r="U33" s="99"/>
      <c r="V33" s="99"/>
      <c r="W33" s="99"/>
      <c r="X33" s="99"/>
      <c r="Y33" s="99"/>
      <c r="Z33" s="99"/>
      <c r="AA33" s="99"/>
      <c r="AB33" s="99"/>
      <c r="AC33" s="99"/>
      <c r="AD33" s="99"/>
      <c r="AE33" s="99"/>
      <c r="AF33" s="99"/>
      <c r="AG33" s="99"/>
      <c r="AH33" s="99"/>
    </row>
    <row r="34" spans="5:34">
      <c r="E34" s="3" t="s">
        <v>602</v>
      </c>
      <c r="F34" s="3" t="s">
        <v>584</v>
      </c>
      <c r="G34" s="97" t="s">
        <v>524</v>
      </c>
      <c r="H34" s="97" t="s">
        <v>524</v>
      </c>
      <c r="I34" s="97" t="s">
        <v>524</v>
      </c>
      <c r="J34" s="97" t="s">
        <v>524</v>
      </c>
      <c r="K34" s="97" t="s">
        <v>524</v>
      </c>
      <c r="L34" s="97" t="s">
        <v>524</v>
      </c>
      <c r="M34" s="97" t="s">
        <v>524</v>
      </c>
      <c r="N34" s="97" t="s">
        <v>524</v>
      </c>
      <c r="O34" s="110"/>
      <c r="P34" s="99"/>
      <c r="Q34" s="99"/>
      <c r="R34" s="99"/>
      <c r="S34" s="99"/>
      <c r="T34" s="99"/>
      <c r="U34" s="99"/>
      <c r="V34" s="99"/>
      <c r="W34" s="99"/>
      <c r="X34" s="99"/>
      <c r="Y34" s="99"/>
      <c r="Z34" s="99"/>
      <c r="AA34" s="99"/>
      <c r="AB34" s="99"/>
      <c r="AC34" s="99"/>
      <c r="AD34" s="99"/>
      <c r="AE34" s="99"/>
      <c r="AF34" s="99"/>
      <c r="AG34" s="99"/>
      <c r="AH34" s="99"/>
    </row>
    <row r="35" spans="5:34">
      <c r="E35" s="3" t="s">
        <v>603</v>
      </c>
      <c r="F35" s="3" t="s">
        <v>584</v>
      </c>
      <c r="G35" s="97" t="s">
        <v>524</v>
      </c>
      <c r="H35" s="97" t="s">
        <v>524</v>
      </c>
      <c r="I35" s="97" t="s">
        <v>524</v>
      </c>
      <c r="J35" s="97" t="s">
        <v>524</v>
      </c>
      <c r="K35" s="97" t="s">
        <v>524</v>
      </c>
      <c r="L35" s="97" t="s">
        <v>524</v>
      </c>
      <c r="M35" s="97" t="s">
        <v>524</v>
      </c>
      <c r="N35" s="97" t="s">
        <v>524</v>
      </c>
      <c r="O35" s="110"/>
      <c r="P35" s="99"/>
      <c r="Q35" s="99"/>
      <c r="R35" s="99"/>
      <c r="S35" s="99"/>
      <c r="T35" s="99"/>
      <c r="U35" s="99"/>
      <c r="V35" s="99"/>
      <c r="W35" s="99"/>
      <c r="X35" s="99"/>
      <c r="Y35" s="99"/>
      <c r="Z35" s="99"/>
      <c r="AA35" s="99"/>
      <c r="AB35" s="99"/>
      <c r="AC35" s="99"/>
      <c r="AD35" s="99"/>
      <c r="AE35" s="99"/>
      <c r="AF35" s="99"/>
      <c r="AG35" s="99"/>
      <c r="AH35" s="99"/>
    </row>
    <row r="36" spans="5:34">
      <c r="E36" s="3" t="s">
        <v>604</v>
      </c>
      <c r="F36" s="3" t="s">
        <v>584</v>
      </c>
      <c r="G36" s="97" t="s">
        <v>524</v>
      </c>
      <c r="H36" s="97" t="s">
        <v>524</v>
      </c>
      <c r="I36" s="97" t="s">
        <v>524</v>
      </c>
      <c r="J36" s="97" t="s">
        <v>524</v>
      </c>
      <c r="K36" s="97" t="s">
        <v>524</v>
      </c>
      <c r="L36" s="97" t="s">
        <v>524</v>
      </c>
      <c r="M36" s="97" t="s">
        <v>524</v>
      </c>
      <c r="N36" s="97" t="s">
        <v>524</v>
      </c>
      <c r="O36" s="110"/>
      <c r="P36" s="99"/>
      <c r="Q36" s="99"/>
      <c r="R36" s="99"/>
      <c r="S36" s="99"/>
      <c r="T36" s="99"/>
      <c r="U36" s="99"/>
      <c r="V36" s="99"/>
      <c r="W36" s="99"/>
      <c r="X36" s="99"/>
      <c r="Y36" s="99"/>
      <c r="Z36" s="99"/>
      <c r="AA36" s="99"/>
      <c r="AB36" s="99"/>
      <c r="AC36" s="99"/>
      <c r="AD36" s="99"/>
      <c r="AE36" s="99"/>
      <c r="AF36" s="99"/>
      <c r="AG36" s="99"/>
      <c r="AH36" s="99"/>
    </row>
    <row r="37" spans="5:34">
      <c r="E37" s="3" t="s">
        <v>605</v>
      </c>
      <c r="F37" s="3" t="s">
        <v>584</v>
      </c>
      <c r="G37" s="97" t="s">
        <v>524</v>
      </c>
      <c r="H37" s="97" t="s">
        <v>524</v>
      </c>
      <c r="I37" s="97" t="s">
        <v>524</v>
      </c>
      <c r="J37" s="97" t="s">
        <v>524</v>
      </c>
      <c r="K37" s="97" t="s">
        <v>524</v>
      </c>
      <c r="L37" s="97" t="s">
        <v>524</v>
      </c>
      <c r="M37" s="97" t="s">
        <v>524</v>
      </c>
      <c r="N37" s="97" t="s">
        <v>524</v>
      </c>
      <c r="O37" s="110"/>
      <c r="P37" s="99"/>
      <c r="Q37" s="99"/>
      <c r="R37" s="99"/>
      <c r="S37" s="99"/>
      <c r="T37" s="99"/>
      <c r="U37" s="99"/>
      <c r="V37" s="99"/>
      <c r="W37" s="99"/>
      <c r="X37" s="99"/>
      <c r="Y37" s="99"/>
      <c r="Z37" s="99"/>
      <c r="AA37" s="99"/>
      <c r="AB37" s="99"/>
      <c r="AC37" s="99"/>
      <c r="AD37" s="99"/>
      <c r="AE37" s="99"/>
      <c r="AF37" s="99"/>
      <c r="AG37" s="99"/>
      <c r="AH37" s="99"/>
    </row>
    <row r="38" spans="5:34">
      <c r="E38" s="3" t="s">
        <v>606</v>
      </c>
      <c r="F38" s="3" t="s">
        <v>584</v>
      </c>
      <c r="G38" s="97" t="s">
        <v>524</v>
      </c>
      <c r="H38" s="97" t="s">
        <v>524</v>
      </c>
      <c r="I38" s="97" t="s">
        <v>524</v>
      </c>
      <c r="J38" s="97" t="s">
        <v>524</v>
      </c>
      <c r="K38" s="97" t="s">
        <v>524</v>
      </c>
      <c r="L38" s="97" t="s">
        <v>524</v>
      </c>
      <c r="M38" s="97" t="s">
        <v>524</v>
      </c>
      <c r="N38" s="97" t="s">
        <v>524</v>
      </c>
      <c r="O38" s="110"/>
      <c r="P38" s="99"/>
      <c r="Q38" s="99"/>
      <c r="R38" s="99"/>
      <c r="S38" s="99"/>
      <c r="T38" s="99"/>
      <c r="U38" s="99"/>
      <c r="V38" s="99"/>
      <c r="W38" s="99"/>
      <c r="X38" s="99"/>
      <c r="Y38" s="99"/>
      <c r="Z38" s="99"/>
      <c r="AA38" s="99"/>
      <c r="AB38" s="99"/>
      <c r="AC38" s="99"/>
      <c r="AD38" s="99"/>
      <c r="AE38" s="99"/>
      <c r="AF38" s="99"/>
      <c r="AG38" s="99"/>
      <c r="AH38" s="99"/>
    </row>
    <row r="39" spans="5:34">
      <c r="E39" s="3" t="s">
        <v>607</v>
      </c>
      <c r="F39" s="3" t="s">
        <v>584</v>
      </c>
      <c r="G39" s="97" t="s">
        <v>524</v>
      </c>
      <c r="H39" s="97" t="s">
        <v>524</v>
      </c>
      <c r="I39" s="97" t="s">
        <v>524</v>
      </c>
      <c r="J39" s="97" t="s">
        <v>524</v>
      </c>
      <c r="K39" s="97" t="s">
        <v>524</v>
      </c>
      <c r="L39" s="97" t="s">
        <v>524</v>
      </c>
      <c r="M39" s="97" t="s">
        <v>524</v>
      </c>
      <c r="N39" s="97" t="s">
        <v>524</v>
      </c>
      <c r="O39" s="110"/>
      <c r="P39" s="99"/>
      <c r="Q39" s="99"/>
      <c r="R39" s="99"/>
      <c r="S39" s="99"/>
      <c r="T39" s="99"/>
      <c r="U39" s="99"/>
      <c r="V39" s="99"/>
      <c r="W39" s="99"/>
      <c r="X39" s="99"/>
      <c r="Y39" s="99"/>
      <c r="Z39" s="99"/>
      <c r="AA39" s="99"/>
      <c r="AB39" s="99"/>
      <c r="AC39" s="99"/>
      <c r="AD39" s="99"/>
      <c r="AE39" s="99"/>
      <c r="AF39" s="99"/>
      <c r="AG39" s="99"/>
      <c r="AH39" s="99"/>
    </row>
    <row r="40" spans="5:34">
      <c r="E40" s="3" t="s">
        <v>608</v>
      </c>
      <c r="F40" s="3" t="s">
        <v>584</v>
      </c>
      <c r="G40" s="97" t="s">
        <v>524</v>
      </c>
      <c r="H40" s="97" t="s">
        <v>524</v>
      </c>
      <c r="I40" s="97" t="s">
        <v>524</v>
      </c>
      <c r="J40" s="97" t="s">
        <v>524</v>
      </c>
      <c r="K40" s="97" t="s">
        <v>524</v>
      </c>
      <c r="L40" s="97" t="s">
        <v>524</v>
      </c>
      <c r="M40" s="97" t="s">
        <v>524</v>
      </c>
      <c r="N40" s="97" t="s">
        <v>524</v>
      </c>
      <c r="O40" s="110"/>
      <c r="P40" s="99"/>
      <c r="Q40" s="99"/>
      <c r="R40" s="99"/>
      <c r="S40" s="99"/>
      <c r="T40" s="99"/>
      <c r="U40" s="99"/>
      <c r="V40" s="99"/>
      <c r="W40" s="99"/>
      <c r="X40" s="99"/>
      <c r="Y40" s="99"/>
      <c r="Z40" s="99"/>
      <c r="AA40" s="99"/>
      <c r="AB40" s="99"/>
      <c r="AC40" s="99"/>
      <c r="AD40" s="99"/>
      <c r="AE40" s="99"/>
      <c r="AF40" s="99"/>
      <c r="AG40" s="99"/>
      <c r="AH40" s="99"/>
    </row>
    <row r="41" spans="5:34">
      <c r="E41" s="3" t="s">
        <v>609</v>
      </c>
      <c r="F41" s="3" t="s">
        <v>584</v>
      </c>
      <c r="G41" s="97" t="s">
        <v>524</v>
      </c>
      <c r="H41" s="97" t="s">
        <v>524</v>
      </c>
      <c r="I41" s="97" t="s">
        <v>524</v>
      </c>
      <c r="J41" s="97" t="s">
        <v>524</v>
      </c>
      <c r="K41" s="97" t="s">
        <v>524</v>
      </c>
      <c r="L41" s="97" t="s">
        <v>524</v>
      </c>
      <c r="M41" s="97" t="s">
        <v>524</v>
      </c>
      <c r="N41" s="97" t="s">
        <v>524</v>
      </c>
      <c r="O41" s="110"/>
      <c r="P41" s="99"/>
      <c r="Q41" s="99"/>
      <c r="R41" s="99"/>
      <c r="S41" s="99"/>
      <c r="T41" s="99"/>
      <c r="U41" s="99"/>
      <c r="V41" s="99"/>
      <c r="W41" s="99"/>
      <c r="X41" s="99"/>
      <c r="Y41" s="99"/>
      <c r="Z41" s="99"/>
      <c r="AA41" s="99"/>
      <c r="AB41" s="99"/>
      <c r="AC41" s="99"/>
      <c r="AD41" s="99"/>
      <c r="AE41" s="99"/>
      <c r="AF41" s="99"/>
      <c r="AG41" s="99"/>
      <c r="AH41" s="99"/>
    </row>
    <row r="42" spans="5:34">
      <c r="E42" s="3" t="s">
        <v>610</v>
      </c>
      <c r="F42" s="3" t="s">
        <v>584</v>
      </c>
      <c r="G42" s="97" t="s">
        <v>524</v>
      </c>
      <c r="H42" s="97" t="s">
        <v>524</v>
      </c>
      <c r="I42" s="97" t="s">
        <v>524</v>
      </c>
      <c r="J42" s="97" t="s">
        <v>524</v>
      </c>
      <c r="K42" s="97" t="s">
        <v>524</v>
      </c>
      <c r="L42" s="97" t="s">
        <v>524</v>
      </c>
      <c r="M42" s="97" t="s">
        <v>524</v>
      </c>
      <c r="N42" s="97" t="s">
        <v>524</v>
      </c>
      <c r="O42" s="110"/>
      <c r="P42" s="99"/>
      <c r="Q42" s="99"/>
      <c r="R42" s="99"/>
      <c r="S42" s="99"/>
      <c r="T42" s="99"/>
      <c r="U42" s="99"/>
      <c r="V42" s="99"/>
      <c r="W42" s="99"/>
      <c r="X42" s="99"/>
      <c r="Y42" s="99"/>
      <c r="Z42" s="99"/>
      <c r="AA42" s="99"/>
      <c r="AB42" s="99"/>
      <c r="AC42" s="99"/>
      <c r="AD42" s="99"/>
      <c r="AE42" s="99"/>
      <c r="AF42" s="99"/>
      <c r="AG42" s="99"/>
      <c r="AH42" s="99"/>
    </row>
    <row r="43" spans="5:34">
      <c r="E43" s="3" t="s">
        <v>611</v>
      </c>
      <c r="F43" s="3" t="s">
        <v>584</v>
      </c>
      <c r="G43" s="97" t="s">
        <v>524</v>
      </c>
      <c r="H43" s="97" t="s">
        <v>524</v>
      </c>
      <c r="I43" s="97" t="s">
        <v>524</v>
      </c>
      <c r="J43" s="97" t="s">
        <v>524</v>
      </c>
      <c r="K43" s="97" t="s">
        <v>524</v>
      </c>
      <c r="L43" s="97" t="s">
        <v>524</v>
      </c>
      <c r="M43" s="97" t="s">
        <v>524</v>
      </c>
      <c r="N43" s="97" t="s">
        <v>524</v>
      </c>
      <c r="O43" s="110"/>
      <c r="P43" s="99"/>
      <c r="Q43" s="99"/>
      <c r="R43" s="99"/>
      <c r="S43" s="99"/>
      <c r="T43" s="99"/>
      <c r="U43" s="99"/>
      <c r="V43" s="99"/>
      <c r="W43" s="99"/>
      <c r="X43" s="99"/>
      <c r="Y43" s="99"/>
      <c r="Z43" s="99"/>
      <c r="AA43" s="99"/>
      <c r="AB43" s="99"/>
      <c r="AC43" s="99"/>
      <c r="AD43" s="99"/>
      <c r="AE43" s="99"/>
      <c r="AF43" s="99"/>
      <c r="AG43" s="99"/>
      <c r="AH43" s="99"/>
    </row>
    <row r="44" spans="5:34">
      <c r="E44" s="3" t="s">
        <v>612</v>
      </c>
      <c r="F44" s="3" t="s">
        <v>584</v>
      </c>
      <c r="G44" s="97" t="s">
        <v>524</v>
      </c>
      <c r="H44" s="97" t="s">
        <v>524</v>
      </c>
      <c r="I44" s="97" t="s">
        <v>524</v>
      </c>
      <c r="J44" s="97" t="s">
        <v>524</v>
      </c>
      <c r="K44" s="97" t="s">
        <v>524</v>
      </c>
      <c r="L44" s="97" t="s">
        <v>524</v>
      </c>
      <c r="M44" s="97" t="s">
        <v>524</v>
      </c>
      <c r="N44" s="97" t="s">
        <v>524</v>
      </c>
      <c r="O44" s="110"/>
      <c r="P44" s="99"/>
      <c r="Q44" s="99"/>
      <c r="R44" s="99"/>
      <c r="S44" s="99"/>
      <c r="T44" s="99"/>
      <c r="U44" s="99"/>
      <c r="V44" s="99"/>
      <c r="W44" s="99"/>
      <c r="X44" s="99"/>
      <c r="Y44" s="99"/>
      <c r="Z44" s="99"/>
      <c r="AA44" s="99"/>
      <c r="AB44" s="99"/>
      <c r="AC44" s="99"/>
      <c r="AD44" s="99"/>
      <c r="AE44" s="99"/>
      <c r="AF44" s="99"/>
      <c r="AG44" s="99"/>
      <c r="AH44" s="99"/>
    </row>
    <row r="45" spans="5:34">
      <c r="E45" s="3" t="s">
        <v>613</v>
      </c>
      <c r="F45" s="3" t="s">
        <v>584</v>
      </c>
      <c r="G45" s="97" t="s">
        <v>524</v>
      </c>
      <c r="H45" s="97" t="s">
        <v>524</v>
      </c>
      <c r="I45" s="97" t="s">
        <v>524</v>
      </c>
      <c r="J45" s="97" t="s">
        <v>524</v>
      </c>
      <c r="K45" s="97" t="s">
        <v>524</v>
      </c>
      <c r="L45" s="97" t="s">
        <v>524</v>
      </c>
      <c r="M45" s="97" t="s">
        <v>524</v>
      </c>
      <c r="N45" s="97" t="s">
        <v>524</v>
      </c>
      <c r="O45" s="110"/>
      <c r="P45" s="99"/>
      <c r="Q45" s="99"/>
      <c r="R45" s="99"/>
      <c r="S45" s="99"/>
      <c r="T45" s="99"/>
      <c r="U45" s="99"/>
      <c r="V45" s="99"/>
      <c r="W45" s="99"/>
      <c r="X45" s="99"/>
      <c r="Y45" s="99"/>
      <c r="Z45" s="99"/>
      <c r="AA45" s="99"/>
      <c r="AB45" s="99"/>
      <c r="AC45" s="99"/>
      <c r="AD45" s="99"/>
      <c r="AE45" s="99"/>
      <c r="AF45" s="99"/>
      <c r="AG45" s="99"/>
      <c r="AH45" s="99"/>
    </row>
    <row r="46" spans="5:34">
      <c r="E46" s="3" t="s">
        <v>614</v>
      </c>
      <c r="F46" s="3" t="s">
        <v>584</v>
      </c>
      <c r="G46" s="97" t="s">
        <v>524</v>
      </c>
      <c r="H46" s="97" t="s">
        <v>524</v>
      </c>
      <c r="I46" s="97" t="s">
        <v>524</v>
      </c>
      <c r="J46" s="97" t="s">
        <v>524</v>
      </c>
      <c r="K46" s="97" t="s">
        <v>524</v>
      </c>
      <c r="L46" s="97" t="s">
        <v>524</v>
      </c>
      <c r="M46" s="97" t="s">
        <v>524</v>
      </c>
      <c r="N46" s="97" t="s">
        <v>524</v>
      </c>
      <c r="O46" s="110"/>
      <c r="P46" s="99"/>
      <c r="Q46" s="99"/>
      <c r="R46" s="99"/>
      <c r="S46" s="99"/>
      <c r="T46" s="99"/>
      <c r="U46" s="99"/>
      <c r="V46" s="99"/>
      <c r="W46" s="99"/>
      <c r="X46" s="99"/>
      <c r="Y46" s="99"/>
      <c r="Z46" s="99"/>
      <c r="AA46" s="99"/>
      <c r="AB46" s="99"/>
      <c r="AC46" s="99"/>
      <c r="AD46" s="99"/>
      <c r="AE46" s="99"/>
      <c r="AF46" s="99"/>
      <c r="AG46" s="99"/>
      <c r="AH46" s="99"/>
    </row>
    <row r="47" spans="5:34">
      <c r="E47" s="3" t="s">
        <v>615</v>
      </c>
      <c r="F47" s="3" t="s">
        <v>584</v>
      </c>
      <c r="G47" s="97" t="s">
        <v>524</v>
      </c>
      <c r="H47" s="97" t="s">
        <v>524</v>
      </c>
      <c r="I47" s="97" t="s">
        <v>524</v>
      </c>
      <c r="J47" s="97" t="s">
        <v>524</v>
      </c>
      <c r="K47" s="97" t="s">
        <v>524</v>
      </c>
      <c r="L47" s="97" t="s">
        <v>524</v>
      </c>
      <c r="M47" s="97" t="s">
        <v>524</v>
      </c>
      <c r="N47" s="97" t="s">
        <v>524</v>
      </c>
      <c r="O47" s="110"/>
      <c r="P47" s="99"/>
      <c r="Q47" s="99"/>
      <c r="R47" s="99"/>
      <c r="S47" s="99"/>
      <c r="T47" s="99"/>
      <c r="U47" s="99"/>
      <c r="V47" s="99"/>
      <c r="W47" s="99"/>
      <c r="X47" s="99"/>
      <c r="Y47" s="99"/>
      <c r="Z47" s="99"/>
      <c r="AA47" s="99"/>
      <c r="AB47" s="99"/>
      <c r="AC47" s="99"/>
      <c r="AD47" s="99"/>
      <c r="AE47" s="99"/>
      <c r="AF47" s="99"/>
      <c r="AG47" s="99"/>
      <c r="AH47" s="99"/>
    </row>
    <row r="48" spans="5:34">
      <c r="E48" s="3" t="s">
        <v>616</v>
      </c>
      <c r="F48" s="3" t="s">
        <v>584</v>
      </c>
      <c r="G48" s="97" t="s">
        <v>524</v>
      </c>
      <c r="H48" s="97" t="s">
        <v>524</v>
      </c>
      <c r="I48" s="97" t="s">
        <v>524</v>
      </c>
      <c r="J48" s="97" t="s">
        <v>524</v>
      </c>
      <c r="K48" s="97" t="s">
        <v>524</v>
      </c>
      <c r="L48" s="97" t="s">
        <v>524</v>
      </c>
      <c r="M48" s="97" t="s">
        <v>524</v>
      </c>
      <c r="N48" s="97" t="s">
        <v>524</v>
      </c>
      <c r="O48" s="110"/>
      <c r="P48" s="99"/>
      <c r="Q48" s="99"/>
      <c r="R48" s="99"/>
      <c r="S48" s="99"/>
      <c r="T48" s="99"/>
      <c r="U48" s="99"/>
      <c r="V48" s="99"/>
      <c r="W48" s="99"/>
      <c r="X48" s="99"/>
      <c r="Y48" s="99"/>
      <c r="Z48" s="99"/>
      <c r="AA48" s="99"/>
      <c r="AB48" s="99"/>
      <c r="AC48" s="99"/>
      <c r="AD48" s="99"/>
      <c r="AE48" s="99"/>
      <c r="AF48" s="99"/>
      <c r="AG48" s="99"/>
      <c r="AH48" s="99"/>
    </row>
    <row r="49" spans="3:34">
      <c r="E49" s="3" t="s">
        <v>617</v>
      </c>
      <c r="F49" s="3" t="s">
        <v>584</v>
      </c>
      <c r="G49" s="97" t="s">
        <v>524</v>
      </c>
      <c r="H49" s="97" t="s">
        <v>524</v>
      </c>
      <c r="I49" s="97" t="s">
        <v>524</v>
      </c>
      <c r="J49" s="97" t="s">
        <v>524</v>
      </c>
      <c r="K49" s="97" t="s">
        <v>524</v>
      </c>
      <c r="L49" s="97" t="s">
        <v>524</v>
      </c>
      <c r="M49" s="97" t="s">
        <v>524</v>
      </c>
      <c r="N49" s="97" t="s">
        <v>524</v>
      </c>
      <c r="O49" s="110"/>
      <c r="P49" s="99"/>
      <c r="Q49" s="99"/>
      <c r="R49" s="99"/>
      <c r="S49" s="99"/>
      <c r="T49" s="99"/>
      <c r="U49" s="99"/>
      <c r="V49" s="99"/>
      <c r="W49" s="99"/>
      <c r="X49" s="99"/>
      <c r="Y49" s="99"/>
      <c r="Z49" s="99"/>
      <c r="AA49" s="99"/>
      <c r="AB49" s="99"/>
      <c r="AC49" s="99"/>
      <c r="AD49" s="99"/>
      <c r="AE49" s="99"/>
      <c r="AF49" s="99"/>
      <c r="AG49" s="99"/>
      <c r="AH49" s="99"/>
    </row>
    <row r="50" spans="3:34">
      <c r="E50" s="3" t="s">
        <v>618</v>
      </c>
      <c r="F50" s="3" t="s">
        <v>584</v>
      </c>
      <c r="G50" s="97" t="s">
        <v>524</v>
      </c>
      <c r="H50" s="97" t="s">
        <v>524</v>
      </c>
      <c r="I50" s="97" t="s">
        <v>524</v>
      </c>
      <c r="J50" s="97" t="s">
        <v>524</v>
      </c>
      <c r="K50" s="97" t="s">
        <v>524</v>
      </c>
      <c r="L50" s="97" t="s">
        <v>524</v>
      </c>
      <c r="M50" s="97" t="s">
        <v>524</v>
      </c>
      <c r="N50" s="97" t="s">
        <v>524</v>
      </c>
      <c r="O50" s="110"/>
      <c r="P50" s="99"/>
      <c r="Q50" s="99"/>
      <c r="R50" s="99"/>
      <c r="S50" s="99"/>
      <c r="T50" s="99"/>
      <c r="U50" s="99"/>
      <c r="V50" s="99"/>
      <c r="W50" s="99"/>
      <c r="X50" s="99"/>
      <c r="Y50" s="99"/>
      <c r="Z50" s="99"/>
      <c r="AA50" s="99"/>
      <c r="AB50" s="99"/>
      <c r="AC50" s="99"/>
      <c r="AD50" s="99"/>
      <c r="AE50" s="99"/>
      <c r="AF50" s="99"/>
      <c r="AG50" s="99"/>
      <c r="AH50" s="99"/>
    </row>
    <row r="51" spans="3:34">
      <c r="E51" s="3" t="s">
        <v>619</v>
      </c>
      <c r="F51" s="3" t="s">
        <v>584</v>
      </c>
      <c r="G51" s="97" t="s">
        <v>524</v>
      </c>
      <c r="H51" s="97" t="s">
        <v>524</v>
      </c>
      <c r="I51" s="97" t="s">
        <v>524</v>
      </c>
      <c r="J51" s="97" t="s">
        <v>524</v>
      </c>
      <c r="K51" s="97" t="s">
        <v>524</v>
      </c>
      <c r="L51" s="97" t="s">
        <v>524</v>
      </c>
      <c r="M51" s="97" t="s">
        <v>524</v>
      </c>
      <c r="N51" s="97" t="s">
        <v>524</v>
      </c>
      <c r="O51" s="110"/>
      <c r="P51" s="99"/>
      <c r="Q51" s="99"/>
      <c r="R51" s="99"/>
      <c r="S51" s="99"/>
      <c r="T51" s="99"/>
      <c r="U51" s="99"/>
      <c r="V51" s="99"/>
      <c r="W51" s="99"/>
      <c r="X51" s="99"/>
      <c r="Y51" s="99"/>
      <c r="Z51" s="99"/>
      <c r="AA51" s="99"/>
      <c r="AB51" s="99"/>
      <c r="AC51" s="99"/>
      <c r="AD51" s="99"/>
      <c r="AE51" s="99"/>
      <c r="AF51" s="99"/>
      <c r="AG51" s="99"/>
      <c r="AH51" s="99"/>
    </row>
    <row r="52" spans="3:34">
      <c r="E52" s="3" t="s">
        <v>620</v>
      </c>
      <c r="F52" s="3" t="s">
        <v>584</v>
      </c>
      <c r="G52" s="97" t="s">
        <v>524</v>
      </c>
      <c r="H52" s="97" t="s">
        <v>524</v>
      </c>
      <c r="I52" s="97" t="s">
        <v>524</v>
      </c>
      <c r="J52" s="97" t="s">
        <v>524</v>
      </c>
      <c r="K52" s="97" t="s">
        <v>524</v>
      </c>
      <c r="L52" s="97" t="s">
        <v>524</v>
      </c>
      <c r="M52" s="97" t="s">
        <v>524</v>
      </c>
      <c r="N52" s="97" t="s">
        <v>524</v>
      </c>
      <c r="O52" s="110"/>
      <c r="P52" s="99"/>
      <c r="Q52" s="99"/>
      <c r="R52" s="99"/>
      <c r="S52" s="99"/>
      <c r="T52" s="99"/>
      <c r="U52" s="99"/>
      <c r="V52" s="99"/>
      <c r="W52" s="99"/>
      <c r="X52" s="99"/>
      <c r="Y52" s="99"/>
      <c r="Z52" s="99"/>
      <c r="AA52" s="99"/>
      <c r="AB52" s="99"/>
      <c r="AC52" s="99"/>
      <c r="AD52" s="99"/>
      <c r="AE52" s="99"/>
      <c r="AF52" s="99"/>
      <c r="AG52" s="99"/>
      <c r="AH52" s="99"/>
    </row>
    <row r="53" spans="3:34">
      <c r="E53" s="3" t="s">
        <v>621</v>
      </c>
      <c r="F53" s="3" t="s">
        <v>584</v>
      </c>
      <c r="G53" s="97" t="s">
        <v>524</v>
      </c>
      <c r="H53" s="97" t="s">
        <v>524</v>
      </c>
      <c r="I53" s="97" t="s">
        <v>524</v>
      </c>
      <c r="J53" s="97" t="s">
        <v>524</v>
      </c>
      <c r="K53" s="97" t="s">
        <v>524</v>
      </c>
      <c r="L53" s="97" t="s">
        <v>524</v>
      </c>
      <c r="M53" s="97" t="s">
        <v>524</v>
      </c>
      <c r="N53" s="97" t="s">
        <v>524</v>
      </c>
      <c r="O53" s="110"/>
      <c r="P53" s="99"/>
      <c r="Q53" s="99"/>
      <c r="R53" s="99"/>
      <c r="S53" s="99"/>
      <c r="T53" s="99"/>
      <c r="U53" s="99"/>
      <c r="V53" s="99"/>
      <c r="W53" s="99"/>
      <c r="X53" s="99"/>
      <c r="Y53" s="99"/>
      <c r="Z53" s="99"/>
      <c r="AA53" s="99"/>
      <c r="AB53" s="99"/>
      <c r="AC53" s="99"/>
      <c r="AD53" s="99"/>
      <c r="AE53" s="99"/>
      <c r="AF53" s="99"/>
      <c r="AG53" s="99"/>
      <c r="AH53" s="99"/>
    </row>
    <row r="54" spans="3:34">
      <c r="E54" s="3" t="s">
        <v>622</v>
      </c>
      <c r="F54" s="3" t="s">
        <v>584</v>
      </c>
      <c r="G54" s="97" t="s">
        <v>524</v>
      </c>
      <c r="H54" s="97" t="s">
        <v>524</v>
      </c>
      <c r="I54" s="97" t="s">
        <v>524</v>
      </c>
      <c r="J54" s="97" t="s">
        <v>524</v>
      </c>
      <c r="K54" s="97" t="s">
        <v>524</v>
      </c>
      <c r="L54" s="97" t="s">
        <v>524</v>
      </c>
      <c r="M54" s="97" t="s">
        <v>524</v>
      </c>
      <c r="N54" s="97" t="s">
        <v>524</v>
      </c>
      <c r="O54" s="110"/>
      <c r="P54" s="99"/>
      <c r="Q54" s="99"/>
      <c r="R54" s="99"/>
      <c r="S54" s="99"/>
      <c r="T54" s="99"/>
      <c r="U54" s="99"/>
      <c r="V54" s="99"/>
      <c r="W54" s="99"/>
      <c r="X54" s="99"/>
      <c r="Y54" s="99"/>
      <c r="Z54" s="99"/>
      <c r="AA54" s="99"/>
      <c r="AB54" s="99"/>
      <c r="AC54" s="99"/>
      <c r="AD54" s="99"/>
      <c r="AE54" s="99"/>
      <c r="AF54" s="99"/>
      <c r="AG54" s="99"/>
      <c r="AH54" s="99"/>
    </row>
    <row r="55" spans="3:34">
      <c r="E55" s="3" t="s">
        <v>623</v>
      </c>
      <c r="F55" s="3" t="s">
        <v>584</v>
      </c>
      <c r="G55" s="97" t="s">
        <v>524</v>
      </c>
      <c r="H55" s="97" t="s">
        <v>524</v>
      </c>
      <c r="I55" s="97" t="s">
        <v>524</v>
      </c>
      <c r="J55" s="97" t="s">
        <v>524</v>
      </c>
      <c r="K55" s="97" t="s">
        <v>524</v>
      </c>
      <c r="L55" s="97" t="s">
        <v>524</v>
      </c>
      <c r="M55" s="97" t="s">
        <v>524</v>
      </c>
      <c r="N55" s="97" t="s">
        <v>524</v>
      </c>
      <c r="O55" s="110"/>
      <c r="P55" s="99"/>
      <c r="Q55" s="99"/>
      <c r="R55" s="99"/>
      <c r="S55" s="99"/>
      <c r="T55" s="99"/>
      <c r="U55" s="99"/>
      <c r="V55" s="99"/>
      <c r="W55" s="99"/>
      <c r="X55" s="99"/>
      <c r="Y55" s="99"/>
      <c r="Z55" s="99"/>
      <c r="AA55" s="99"/>
      <c r="AB55" s="99"/>
      <c r="AC55" s="99"/>
      <c r="AD55" s="99"/>
      <c r="AE55" s="99"/>
      <c r="AF55" s="99"/>
      <c r="AG55" s="99"/>
      <c r="AH55" s="99"/>
    </row>
    <row r="56" spans="3:34">
      <c r="E56" s="3" t="s">
        <v>624</v>
      </c>
      <c r="F56" s="3" t="s">
        <v>584</v>
      </c>
      <c r="G56" s="97" t="s">
        <v>524</v>
      </c>
      <c r="H56" s="97" t="s">
        <v>524</v>
      </c>
      <c r="I56" s="97" t="s">
        <v>524</v>
      </c>
      <c r="J56" s="97" t="s">
        <v>524</v>
      </c>
      <c r="K56" s="97" t="s">
        <v>524</v>
      </c>
      <c r="L56" s="97" t="s">
        <v>524</v>
      </c>
      <c r="M56" s="97" t="s">
        <v>524</v>
      </c>
      <c r="N56" s="97" t="s">
        <v>524</v>
      </c>
      <c r="O56" s="110"/>
      <c r="P56" s="99"/>
      <c r="Q56" s="99"/>
      <c r="R56" s="99"/>
      <c r="S56" s="99"/>
      <c r="T56" s="99"/>
      <c r="U56" s="99"/>
      <c r="V56" s="99"/>
      <c r="W56" s="99"/>
      <c r="X56" s="99"/>
      <c r="Y56" s="99"/>
      <c r="Z56" s="99"/>
      <c r="AA56" s="99"/>
      <c r="AB56" s="99"/>
      <c r="AC56" s="99"/>
      <c r="AD56" s="99"/>
      <c r="AE56" s="99"/>
      <c r="AF56" s="99"/>
      <c r="AG56" s="99"/>
      <c r="AH56" s="99"/>
    </row>
    <row r="57" spans="3:34">
      <c r="E57" s="3" t="s">
        <v>625</v>
      </c>
      <c r="F57" s="3" t="s">
        <v>584</v>
      </c>
      <c r="G57" s="97" t="s">
        <v>524</v>
      </c>
      <c r="H57" s="97" t="s">
        <v>524</v>
      </c>
      <c r="I57" s="97" t="s">
        <v>524</v>
      </c>
      <c r="J57" s="97" t="s">
        <v>524</v>
      </c>
      <c r="K57" s="97" t="s">
        <v>524</v>
      </c>
      <c r="L57" s="97" t="s">
        <v>524</v>
      </c>
      <c r="M57" s="97" t="s">
        <v>524</v>
      </c>
      <c r="N57" s="97" t="s">
        <v>524</v>
      </c>
      <c r="O57" s="110"/>
      <c r="P57" s="99"/>
      <c r="Q57" s="99"/>
      <c r="R57" s="99"/>
      <c r="S57" s="99"/>
      <c r="T57" s="99"/>
      <c r="U57" s="99"/>
      <c r="V57" s="99"/>
      <c r="W57" s="99"/>
      <c r="X57" s="99"/>
      <c r="Y57" s="99"/>
      <c r="Z57" s="99"/>
      <c r="AA57" s="99"/>
      <c r="AB57" s="99"/>
      <c r="AC57" s="99"/>
      <c r="AD57" s="99"/>
      <c r="AE57" s="99"/>
      <c r="AF57" s="99"/>
      <c r="AG57" s="99"/>
      <c r="AH57" s="99"/>
    </row>
    <row r="58" spans="3:34">
      <c r="E58" s="3" t="s">
        <v>626</v>
      </c>
      <c r="F58" s="3" t="s">
        <v>584</v>
      </c>
      <c r="G58" s="97" t="s">
        <v>524</v>
      </c>
      <c r="H58" s="97" t="s">
        <v>524</v>
      </c>
      <c r="I58" s="97" t="s">
        <v>524</v>
      </c>
      <c r="J58" s="97" t="s">
        <v>524</v>
      </c>
      <c r="K58" s="97" t="s">
        <v>524</v>
      </c>
      <c r="L58" s="97" t="s">
        <v>524</v>
      </c>
      <c r="M58" s="97" t="s">
        <v>524</v>
      </c>
      <c r="N58" s="97" t="s">
        <v>524</v>
      </c>
      <c r="O58" s="110"/>
      <c r="P58" s="99"/>
      <c r="Q58" s="99"/>
      <c r="R58" s="99"/>
      <c r="S58" s="99"/>
      <c r="T58" s="99"/>
      <c r="U58" s="99"/>
      <c r="V58" s="99"/>
      <c r="W58" s="99"/>
      <c r="X58" s="99"/>
      <c r="Y58" s="99"/>
      <c r="Z58" s="99"/>
      <c r="AA58" s="99"/>
      <c r="AB58" s="99"/>
      <c r="AC58" s="99"/>
      <c r="AD58" s="99"/>
      <c r="AE58" s="99"/>
      <c r="AF58" s="99"/>
      <c r="AG58" s="99"/>
      <c r="AH58" s="99"/>
    </row>
    <row r="59" spans="3:34">
      <c r="E59" s="3" t="s">
        <v>627</v>
      </c>
      <c r="F59" s="3" t="s">
        <v>584</v>
      </c>
      <c r="G59" s="97" t="s">
        <v>524</v>
      </c>
      <c r="H59" s="97" t="s">
        <v>524</v>
      </c>
      <c r="I59" s="97" t="s">
        <v>524</v>
      </c>
      <c r="J59" s="97" t="s">
        <v>524</v>
      </c>
      <c r="K59" s="97" t="s">
        <v>524</v>
      </c>
      <c r="L59" s="97" t="s">
        <v>524</v>
      </c>
      <c r="M59" s="97" t="s">
        <v>524</v>
      </c>
      <c r="N59" s="97" t="s">
        <v>524</v>
      </c>
      <c r="O59" s="110"/>
      <c r="P59" s="99"/>
      <c r="Q59" s="99"/>
      <c r="R59" s="99"/>
      <c r="S59" s="99"/>
      <c r="T59" s="99"/>
      <c r="U59" s="99"/>
      <c r="V59" s="99"/>
      <c r="W59" s="99"/>
      <c r="X59" s="99"/>
      <c r="Y59" s="99"/>
      <c r="Z59" s="99"/>
      <c r="AA59" s="99"/>
      <c r="AB59" s="99"/>
      <c r="AC59" s="99"/>
      <c r="AD59" s="99"/>
      <c r="AE59" s="99"/>
      <c r="AF59" s="99"/>
      <c r="AG59" s="99"/>
      <c r="AH59" s="99"/>
    </row>
    <row r="60" spans="3:34">
      <c r="C60" s="3" t="s">
        <v>86</v>
      </c>
      <c r="D60" s="3" t="s">
        <v>94</v>
      </c>
      <c r="E60" s="3" t="s">
        <v>95</v>
      </c>
      <c r="F60" s="3" t="s">
        <v>628</v>
      </c>
      <c r="G60" s="97" t="s">
        <v>524</v>
      </c>
      <c r="H60" s="97" t="s">
        <v>524</v>
      </c>
      <c r="I60" s="97" t="s">
        <v>524</v>
      </c>
      <c r="J60" s="97" t="s">
        <v>524</v>
      </c>
      <c r="K60" s="97" t="s">
        <v>524</v>
      </c>
      <c r="L60" s="97" t="s">
        <v>524</v>
      </c>
      <c r="M60" s="97" t="s">
        <v>524</v>
      </c>
      <c r="N60" s="97" t="s">
        <v>524</v>
      </c>
      <c r="O60" s="110">
        <v>1011</v>
      </c>
      <c r="P60" s="99"/>
      <c r="Q60" s="99"/>
      <c r="R60" s="99"/>
      <c r="S60" s="99"/>
      <c r="T60" s="99"/>
      <c r="U60" s="99"/>
      <c r="V60" s="99"/>
      <c r="W60" s="99"/>
      <c r="X60" s="99"/>
      <c r="Y60" s="99"/>
      <c r="Z60" s="99"/>
      <c r="AA60" s="99"/>
      <c r="AB60" s="99"/>
      <c r="AC60" s="99"/>
      <c r="AD60" s="99"/>
      <c r="AE60" s="99"/>
      <c r="AF60" s="99"/>
      <c r="AG60" s="99"/>
      <c r="AH60" s="99"/>
    </row>
    <row r="61" spans="3:34">
      <c r="C61" s="3" t="s">
        <v>86</v>
      </c>
      <c r="D61" s="3" t="s">
        <v>96</v>
      </c>
      <c r="E61" s="3" t="s">
        <v>97</v>
      </c>
      <c r="F61" s="3" t="s">
        <v>628</v>
      </c>
      <c r="G61" s="97" t="s">
        <v>524</v>
      </c>
      <c r="H61" s="97" t="s">
        <v>524</v>
      </c>
      <c r="I61" s="97" t="s">
        <v>524</v>
      </c>
      <c r="J61" s="97" t="s">
        <v>524</v>
      </c>
      <c r="K61" s="97" t="s">
        <v>524</v>
      </c>
      <c r="L61" s="97" t="s">
        <v>524</v>
      </c>
      <c r="M61" s="97" t="s">
        <v>524</v>
      </c>
      <c r="N61" s="97" t="s">
        <v>524</v>
      </c>
      <c r="O61" s="110">
        <v>1364.1224884999999</v>
      </c>
      <c r="P61" s="99"/>
      <c r="Q61" s="99"/>
      <c r="R61" s="99"/>
      <c r="S61" s="99"/>
      <c r="T61" s="99"/>
      <c r="U61" s="99"/>
      <c r="V61" s="99"/>
      <c r="W61" s="99"/>
      <c r="X61" s="99"/>
      <c r="Y61" s="99"/>
      <c r="Z61" s="99"/>
      <c r="AA61" s="99"/>
      <c r="AB61" s="99"/>
      <c r="AC61" s="99"/>
      <c r="AD61" s="99"/>
      <c r="AE61" s="99"/>
      <c r="AF61" s="99"/>
      <c r="AG61" s="99"/>
      <c r="AH61" s="99"/>
    </row>
    <row r="62" spans="3:34">
      <c r="C62" s="3" t="s">
        <v>86</v>
      </c>
      <c r="D62" s="3" t="s">
        <v>98</v>
      </c>
      <c r="E62" s="3" t="s">
        <v>99</v>
      </c>
      <c r="F62" s="3" t="s">
        <v>628</v>
      </c>
      <c r="G62" s="97" t="s">
        <v>524</v>
      </c>
      <c r="H62" s="97" t="s">
        <v>524</v>
      </c>
      <c r="I62" s="97" t="s">
        <v>524</v>
      </c>
      <c r="J62" s="97" t="s">
        <v>524</v>
      </c>
      <c r="K62" s="97" t="s">
        <v>524</v>
      </c>
      <c r="L62" s="97" t="s">
        <v>524</v>
      </c>
      <c r="M62" s="97" t="s">
        <v>524</v>
      </c>
      <c r="N62" s="97" t="s">
        <v>524</v>
      </c>
      <c r="O62" s="110">
        <v>1035.5710079</v>
      </c>
      <c r="P62" s="99"/>
      <c r="Q62" s="99"/>
      <c r="R62" s="99"/>
      <c r="S62" s="99"/>
      <c r="T62" s="99"/>
      <c r="U62" s="99"/>
      <c r="V62" s="99"/>
      <c r="W62" s="99"/>
      <c r="X62" s="99"/>
      <c r="Y62" s="99"/>
      <c r="Z62" s="99"/>
      <c r="AA62" s="99"/>
      <c r="AB62" s="99"/>
      <c r="AC62" s="99"/>
      <c r="AD62" s="99"/>
      <c r="AE62" s="99"/>
      <c r="AF62" s="99"/>
      <c r="AG62" s="99"/>
      <c r="AH62" s="99"/>
    </row>
    <row r="63" spans="3:34">
      <c r="C63" s="3" t="s">
        <v>86</v>
      </c>
      <c r="D63" s="3" t="s">
        <v>100</v>
      </c>
      <c r="E63" s="3" t="s">
        <v>101</v>
      </c>
      <c r="F63" s="3" t="s">
        <v>628</v>
      </c>
      <c r="G63" s="97" t="s">
        <v>524</v>
      </c>
      <c r="H63" s="97" t="s">
        <v>524</v>
      </c>
      <c r="I63" s="97" t="s">
        <v>524</v>
      </c>
      <c r="J63" s="97" t="s">
        <v>524</v>
      </c>
      <c r="K63" s="97" t="s">
        <v>524</v>
      </c>
      <c r="L63" s="97" t="s">
        <v>524</v>
      </c>
      <c r="M63" s="97" t="s">
        <v>524</v>
      </c>
      <c r="N63" s="97" t="s">
        <v>524</v>
      </c>
      <c r="O63" s="110">
        <v>1600</v>
      </c>
      <c r="P63" s="99"/>
      <c r="Q63" s="99"/>
      <c r="R63" s="99"/>
      <c r="S63" s="99"/>
      <c r="T63" s="99"/>
      <c r="U63" s="99"/>
      <c r="V63" s="99"/>
      <c r="W63" s="99"/>
      <c r="X63" s="99"/>
      <c r="Y63" s="99"/>
      <c r="Z63" s="99"/>
      <c r="AA63" s="99"/>
      <c r="AB63" s="99"/>
      <c r="AC63" s="99"/>
      <c r="AD63" s="99"/>
      <c r="AE63" s="99"/>
      <c r="AF63" s="99"/>
      <c r="AG63" s="99"/>
      <c r="AH63" s="99"/>
    </row>
    <row r="64" spans="3:34">
      <c r="C64" s="3" t="s">
        <v>86</v>
      </c>
      <c r="D64" s="3" t="s">
        <v>102</v>
      </c>
      <c r="E64" s="3" t="s">
        <v>103</v>
      </c>
      <c r="F64" s="3" t="s">
        <v>628</v>
      </c>
      <c r="G64" s="97" t="s">
        <v>524</v>
      </c>
      <c r="H64" s="97" t="s">
        <v>524</v>
      </c>
      <c r="I64" s="97" t="s">
        <v>524</v>
      </c>
      <c r="J64" s="97" t="s">
        <v>524</v>
      </c>
      <c r="K64" s="97" t="s">
        <v>524</v>
      </c>
      <c r="L64" s="97" t="s">
        <v>524</v>
      </c>
      <c r="M64" s="97" t="s">
        <v>524</v>
      </c>
      <c r="N64" s="97" t="s">
        <v>524</v>
      </c>
      <c r="O64" s="110">
        <v>1162</v>
      </c>
      <c r="P64" s="99"/>
      <c r="Q64" s="99"/>
      <c r="R64" s="99"/>
      <c r="S64" s="99"/>
      <c r="T64" s="99"/>
      <c r="U64" s="99"/>
      <c r="V64" s="99"/>
      <c r="W64" s="99"/>
      <c r="X64" s="99"/>
      <c r="Y64" s="99"/>
      <c r="Z64" s="99"/>
      <c r="AA64" s="99"/>
      <c r="AB64" s="99"/>
      <c r="AC64" s="99"/>
      <c r="AD64" s="99"/>
      <c r="AE64" s="99"/>
      <c r="AF64" s="99"/>
      <c r="AG64" s="99"/>
      <c r="AH64" s="99"/>
    </row>
    <row r="65" spans="3:34">
      <c r="C65" s="3" t="s">
        <v>86</v>
      </c>
      <c r="D65" s="3" t="s">
        <v>104</v>
      </c>
      <c r="E65" s="3" t="s">
        <v>105</v>
      </c>
      <c r="F65" s="3" t="s">
        <v>628</v>
      </c>
      <c r="G65" s="97" t="s">
        <v>524</v>
      </c>
      <c r="H65" s="97" t="s">
        <v>524</v>
      </c>
      <c r="I65" s="97" t="s">
        <v>524</v>
      </c>
      <c r="J65" s="97" t="s">
        <v>524</v>
      </c>
      <c r="K65" s="97" t="s">
        <v>524</v>
      </c>
      <c r="L65" s="97" t="s">
        <v>524</v>
      </c>
      <c r="M65" s="97" t="s">
        <v>524</v>
      </c>
      <c r="N65" s="97" t="s">
        <v>524</v>
      </c>
      <c r="O65" s="110">
        <v>2617</v>
      </c>
      <c r="P65" s="99"/>
      <c r="Q65" s="99"/>
      <c r="R65" s="99"/>
      <c r="S65" s="99"/>
      <c r="T65" s="99"/>
      <c r="U65" s="99"/>
      <c r="V65" s="99"/>
      <c r="W65" s="99"/>
      <c r="X65" s="99"/>
      <c r="Y65" s="99"/>
      <c r="Z65" s="99"/>
      <c r="AA65" s="99"/>
      <c r="AB65" s="99"/>
      <c r="AC65" s="99"/>
      <c r="AD65" s="99"/>
      <c r="AE65" s="99"/>
      <c r="AF65" s="99"/>
      <c r="AG65" s="99"/>
      <c r="AH65" s="99"/>
    </row>
    <row r="66" spans="3:34">
      <c r="C66" s="3" t="s">
        <v>86</v>
      </c>
      <c r="D66" s="3" t="s">
        <v>106</v>
      </c>
      <c r="E66" s="3" t="s">
        <v>107</v>
      </c>
      <c r="F66" s="3" t="s">
        <v>628</v>
      </c>
      <c r="G66" s="97" t="s">
        <v>524</v>
      </c>
      <c r="H66" s="97" t="s">
        <v>524</v>
      </c>
      <c r="I66" s="97" t="s">
        <v>524</v>
      </c>
      <c r="J66" s="97" t="s">
        <v>524</v>
      </c>
      <c r="K66" s="97" t="s">
        <v>524</v>
      </c>
      <c r="L66" s="97" t="s">
        <v>524</v>
      </c>
      <c r="M66" s="97" t="s">
        <v>524</v>
      </c>
      <c r="N66" s="97" t="s">
        <v>524</v>
      </c>
      <c r="O66" s="110">
        <v>569</v>
      </c>
      <c r="P66" s="99"/>
      <c r="Q66" s="99"/>
      <c r="R66" s="99"/>
      <c r="S66" s="99"/>
      <c r="T66" s="99"/>
      <c r="U66" s="99"/>
      <c r="V66" s="99"/>
      <c r="W66" s="99"/>
      <c r="X66" s="99"/>
      <c r="Y66" s="99"/>
      <c r="Z66" s="99"/>
      <c r="AA66" s="99"/>
      <c r="AB66" s="99"/>
      <c r="AC66" s="99"/>
      <c r="AD66" s="99"/>
      <c r="AE66" s="99"/>
      <c r="AF66" s="99"/>
      <c r="AG66" s="99"/>
      <c r="AH66" s="99"/>
    </row>
    <row r="67" spans="3:34">
      <c r="C67" s="3" t="s">
        <v>86</v>
      </c>
      <c r="D67" s="3" t="s">
        <v>108</v>
      </c>
      <c r="E67" s="3" t="s">
        <v>109</v>
      </c>
      <c r="F67" s="3" t="s">
        <v>628</v>
      </c>
      <c r="G67" s="97" t="s">
        <v>524</v>
      </c>
      <c r="H67" s="97" t="s">
        <v>524</v>
      </c>
      <c r="I67" s="97" t="s">
        <v>524</v>
      </c>
      <c r="J67" s="97" t="s">
        <v>524</v>
      </c>
      <c r="K67" s="97" t="s">
        <v>524</v>
      </c>
      <c r="L67" s="97" t="s">
        <v>524</v>
      </c>
      <c r="M67" s="97" t="s">
        <v>524</v>
      </c>
      <c r="N67" s="97" t="s">
        <v>524</v>
      </c>
      <c r="O67" s="110">
        <v>1810</v>
      </c>
      <c r="P67" s="99"/>
      <c r="Q67" s="99"/>
      <c r="R67" s="99"/>
      <c r="S67" s="99"/>
      <c r="T67" s="99"/>
      <c r="U67" s="99"/>
      <c r="V67" s="99"/>
      <c r="W67" s="99"/>
      <c r="X67" s="99"/>
      <c r="Y67" s="99"/>
      <c r="Z67" s="99"/>
      <c r="AA67" s="99"/>
      <c r="AB67" s="99"/>
      <c r="AC67" s="99"/>
      <c r="AD67" s="99"/>
      <c r="AE67" s="99"/>
      <c r="AF67" s="99"/>
      <c r="AG67" s="99"/>
      <c r="AH67" s="99"/>
    </row>
    <row r="68" spans="3:34">
      <c r="C68" s="3" t="s">
        <v>86</v>
      </c>
      <c r="D68" s="3" t="s">
        <v>110</v>
      </c>
      <c r="E68" s="3" t="s">
        <v>111</v>
      </c>
      <c r="F68" s="3" t="s">
        <v>628</v>
      </c>
      <c r="G68" s="97" t="s">
        <v>524</v>
      </c>
      <c r="H68" s="97" t="s">
        <v>524</v>
      </c>
      <c r="I68" s="97" t="s">
        <v>524</v>
      </c>
      <c r="J68" s="97" t="s">
        <v>524</v>
      </c>
      <c r="K68" s="97" t="s">
        <v>524</v>
      </c>
      <c r="L68" s="97" t="s">
        <v>524</v>
      </c>
      <c r="M68" s="97" t="s">
        <v>524</v>
      </c>
      <c r="N68" s="97" t="s">
        <v>524</v>
      </c>
      <c r="O68" s="110">
        <v>3102</v>
      </c>
      <c r="P68" s="99"/>
      <c r="Q68" s="99"/>
      <c r="R68" s="99"/>
      <c r="S68" s="99"/>
      <c r="T68" s="99"/>
      <c r="U68" s="99"/>
      <c r="V68" s="99"/>
      <c r="W68" s="99"/>
      <c r="X68" s="99"/>
      <c r="Y68" s="99"/>
      <c r="Z68" s="99"/>
      <c r="AA68" s="99"/>
      <c r="AB68" s="99"/>
      <c r="AC68" s="99"/>
      <c r="AD68" s="99"/>
      <c r="AE68" s="99"/>
      <c r="AF68" s="99"/>
      <c r="AG68" s="99"/>
      <c r="AH68" s="99"/>
    </row>
    <row r="69" spans="3:34">
      <c r="C69" s="3" t="s">
        <v>86</v>
      </c>
      <c r="D69" s="3" t="s">
        <v>112</v>
      </c>
      <c r="E69" s="3" t="s">
        <v>113</v>
      </c>
      <c r="F69" s="3" t="s">
        <v>628</v>
      </c>
      <c r="G69" s="97" t="s">
        <v>524</v>
      </c>
      <c r="H69" s="97" t="s">
        <v>524</v>
      </c>
      <c r="I69" s="97" t="s">
        <v>524</v>
      </c>
      <c r="J69" s="97" t="s">
        <v>524</v>
      </c>
      <c r="K69" s="97" t="s">
        <v>524</v>
      </c>
      <c r="L69" s="97" t="s">
        <v>524</v>
      </c>
      <c r="M69" s="97" t="s">
        <v>524</v>
      </c>
      <c r="N69" s="97" t="s">
        <v>524</v>
      </c>
      <c r="O69" s="110">
        <v>1416</v>
      </c>
      <c r="P69" s="99"/>
      <c r="Q69" s="99"/>
      <c r="R69" s="99"/>
      <c r="S69" s="99"/>
      <c r="T69" s="99"/>
      <c r="U69" s="99"/>
      <c r="V69" s="99"/>
      <c r="W69" s="99"/>
      <c r="X69" s="99"/>
      <c r="Y69" s="99"/>
      <c r="Z69" s="99"/>
      <c r="AA69" s="99"/>
      <c r="AB69" s="99"/>
      <c r="AC69" s="99"/>
      <c r="AD69" s="99"/>
      <c r="AE69" s="99"/>
      <c r="AF69" s="99"/>
      <c r="AG69" s="99"/>
      <c r="AH69" s="99"/>
    </row>
    <row r="70" spans="3:34">
      <c r="C70" s="3" t="s">
        <v>86</v>
      </c>
      <c r="D70" s="3" t="s">
        <v>114</v>
      </c>
      <c r="E70" s="3" t="s">
        <v>115</v>
      </c>
      <c r="F70" s="3" t="s">
        <v>628</v>
      </c>
      <c r="G70" s="97" t="s">
        <v>524</v>
      </c>
      <c r="H70" s="97" t="s">
        <v>524</v>
      </c>
      <c r="I70" s="97" t="s">
        <v>524</v>
      </c>
      <c r="J70" s="97" t="s">
        <v>524</v>
      </c>
      <c r="K70" s="97" t="s">
        <v>524</v>
      </c>
      <c r="L70" s="97" t="s">
        <v>524</v>
      </c>
      <c r="M70" s="97" t="s">
        <v>524</v>
      </c>
      <c r="N70" s="97" t="s">
        <v>524</v>
      </c>
      <c r="O70" s="110">
        <v>2377.6657559999999</v>
      </c>
      <c r="P70" s="99"/>
      <c r="Q70" s="99"/>
      <c r="R70" s="99"/>
      <c r="S70" s="99"/>
      <c r="T70" s="99"/>
      <c r="U70" s="99"/>
      <c r="V70" s="99"/>
      <c r="W70" s="99"/>
      <c r="X70" s="99"/>
      <c r="Y70" s="99"/>
      <c r="Z70" s="99"/>
      <c r="AA70" s="99"/>
      <c r="AB70" s="99"/>
      <c r="AC70" s="99"/>
      <c r="AD70" s="99"/>
      <c r="AE70" s="99"/>
      <c r="AF70" s="99"/>
      <c r="AG70" s="99"/>
      <c r="AH70" s="99"/>
    </row>
    <row r="71" spans="3:34">
      <c r="C71" s="3" t="s">
        <v>86</v>
      </c>
      <c r="D71" s="3" t="s">
        <v>116</v>
      </c>
      <c r="E71" s="3" t="s">
        <v>117</v>
      </c>
      <c r="F71" s="3" t="s">
        <v>628</v>
      </c>
      <c r="G71" s="97" t="s">
        <v>524</v>
      </c>
      <c r="H71" s="97" t="s">
        <v>524</v>
      </c>
      <c r="I71" s="97" t="s">
        <v>524</v>
      </c>
      <c r="J71" s="97" t="s">
        <v>524</v>
      </c>
      <c r="K71" s="97" t="s">
        <v>524</v>
      </c>
      <c r="L71" s="97" t="s">
        <v>524</v>
      </c>
      <c r="M71" s="97" t="s">
        <v>524</v>
      </c>
      <c r="N71" s="97" t="s">
        <v>524</v>
      </c>
      <c r="O71" s="110">
        <v>606</v>
      </c>
      <c r="P71" s="99"/>
      <c r="Q71" s="99"/>
      <c r="R71" s="99"/>
      <c r="S71" s="99"/>
      <c r="T71" s="99"/>
      <c r="U71" s="99"/>
      <c r="V71" s="99"/>
      <c r="W71" s="99"/>
      <c r="X71" s="99"/>
      <c r="Y71" s="99"/>
      <c r="Z71" s="99"/>
      <c r="AA71" s="99"/>
      <c r="AB71" s="99"/>
      <c r="AC71" s="99"/>
      <c r="AD71" s="99"/>
      <c r="AE71" s="99"/>
      <c r="AF71" s="99"/>
      <c r="AG71" s="99"/>
      <c r="AH71" s="99"/>
    </row>
    <row r="72" spans="3:34">
      <c r="C72" s="3" t="s">
        <v>86</v>
      </c>
      <c r="D72" s="3" t="s">
        <v>118</v>
      </c>
      <c r="E72" s="3" t="s">
        <v>119</v>
      </c>
      <c r="F72" s="3" t="s">
        <v>628</v>
      </c>
      <c r="G72" s="97" t="s">
        <v>524</v>
      </c>
      <c r="H72" s="97" t="s">
        <v>524</v>
      </c>
      <c r="I72" s="97" t="s">
        <v>524</v>
      </c>
      <c r="J72" s="97" t="s">
        <v>524</v>
      </c>
      <c r="K72" s="97" t="s">
        <v>524</v>
      </c>
      <c r="L72" s="97" t="s">
        <v>524</v>
      </c>
      <c r="M72" s="97" t="s">
        <v>524</v>
      </c>
      <c r="N72" s="97" t="s">
        <v>524</v>
      </c>
      <c r="O72" s="110" t="s">
        <v>524</v>
      </c>
      <c r="P72" s="99"/>
      <c r="Q72" s="99"/>
      <c r="R72" s="99"/>
      <c r="S72" s="99"/>
      <c r="T72" s="99"/>
      <c r="U72" s="99"/>
      <c r="V72" s="99"/>
      <c r="W72" s="99"/>
      <c r="X72" s="99"/>
      <c r="Y72" s="99"/>
      <c r="Z72" s="99"/>
      <c r="AA72" s="99"/>
      <c r="AB72" s="99"/>
      <c r="AC72" s="99"/>
      <c r="AD72" s="99"/>
      <c r="AE72" s="99"/>
      <c r="AF72" s="99"/>
      <c r="AG72" s="99"/>
      <c r="AH72" s="99"/>
    </row>
    <row r="73" spans="3:34">
      <c r="C73" s="3" t="s">
        <v>86</v>
      </c>
      <c r="D73" s="3" t="s">
        <v>120</v>
      </c>
      <c r="E73" s="3" t="s">
        <v>121</v>
      </c>
      <c r="F73" s="3" t="s">
        <v>628</v>
      </c>
      <c r="G73" s="97" t="s">
        <v>524</v>
      </c>
      <c r="H73" s="97" t="s">
        <v>524</v>
      </c>
      <c r="I73" s="97" t="s">
        <v>524</v>
      </c>
      <c r="J73" s="97" t="s">
        <v>524</v>
      </c>
      <c r="K73" s="97" t="s">
        <v>524</v>
      </c>
      <c r="L73" s="97" t="s">
        <v>524</v>
      </c>
      <c r="M73" s="97" t="s">
        <v>524</v>
      </c>
      <c r="N73" s="97" t="s">
        <v>524</v>
      </c>
      <c r="O73" s="110">
        <v>2065</v>
      </c>
      <c r="P73" s="99"/>
      <c r="Q73" s="99"/>
      <c r="R73" s="99"/>
      <c r="S73" s="99"/>
      <c r="T73" s="99"/>
      <c r="U73" s="99"/>
      <c r="V73" s="99"/>
      <c r="W73" s="99"/>
      <c r="X73" s="99"/>
      <c r="Y73" s="99"/>
      <c r="Z73" s="99"/>
      <c r="AA73" s="99"/>
      <c r="AB73" s="99"/>
      <c r="AC73" s="99"/>
      <c r="AD73" s="99"/>
      <c r="AE73" s="99"/>
      <c r="AF73" s="99"/>
      <c r="AG73" s="99"/>
      <c r="AH73" s="99"/>
    </row>
    <row r="74" spans="3:34">
      <c r="C74" s="3" t="s">
        <v>86</v>
      </c>
      <c r="D74" s="3" t="s">
        <v>122</v>
      </c>
      <c r="E74" s="3" t="s">
        <v>123</v>
      </c>
      <c r="F74" s="3" t="s">
        <v>628</v>
      </c>
      <c r="G74" s="97" t="s">
        <v>524</v>
      </c>
      <c r="H74" s="97" t="s">
        <v>524</v>
      </c>
      <c r="I74" s="97" t="s">
        <v>524</v>
      </c>
      <c r="J74" s="97" t="s">
        <v>524</v>
      </c>
      <c r="K74" s="97" t="s">
        <v>524</v>
      </c>
      <c r="L74" s="97" t="s">
        <v>524</v>
      </c>
      <c r="M74" s="97" t="s">
        <v>524</v>
      </c>
      <c r="N74" s="97" t="s">
        <v>524</v>
      </c>
      <c r="O74" s="110">
        <v>2177</v>
      </c>
      <c r="P74" s="99"/>
      <c r="Q74" s="99"/>
      <c r="R74" s="99"/>
      <c r="S74" s="99"/>
      <c r="T74" s="99"/>
      <c r="U74" s="99"/>
      <c r="V74" s="99"/>
      <c r="W74" s="99"/>
      <c r="X74" s="99"/>
      <c r="Y74" s="99"/>
      <c r="Z74" s="99"/>
      <c r="AA74" s="99"/>
      <c r="AB74" s="99"/>
      <c r="AC74" s="99"/>
      <c r="AD74" s="99"/>
      <c r="AE74" s="99"/>
      <c r="AF74" s="99"/>
      <c r="AG74" s="99"/>
      <c r="AH74" s="99"/>
    </row>
    <row r="75" spans="3:34">
      <c r="C75" s="3" t="s">
        <v>86</v>
      </c>
      <c r="D75" s="3" t="s">
        <v>124</v>
      </c>
      <c r="E75" s="3" t="s">
        <v>125</v>
      </c>
      <c r="F75" s="3" t="s">
        <v>628</v>
      </c>
      <c r="G75" s="97" t="s">
        <v>524</v>
      </c>
      <c r="H75" s="97" t="s">
        <v>524</v>
      </c>
      <c r="I75" s="97" t="s">
        <v>524</v>
      </c>
      <c r="J75" s="97" t="s">
        <v>524</v>
      </c>
      <c r="K75" s="97" t="s">
        <v>524</v>
      </c>
      <c r="L75" s="97" t="s">
        <v>524</v>
      </c>
      <c r="M75" s="97" t="s">
        <v>524</v>
      </c>
      <c r="N75" s="97" t="s">
        <v>524</v>
      </c>
      <c r="O75" s="110">
        <v>2467.4437745999999</v>
      </c>
      <c r="P75" s="99"/>
      <c r="Q75" s="99"/>
      <c r="R75" s="99"/>
      <c r="S75" s="99"/>
      <c r="T75" s="99"/>
      <c r="U75" s="99"/>
      <c r="V75" s="99"/>
      <c r="W75" s="99"/>
      <c r="X75" s="99"/>
      <c r="Y75" s="99"/>
      <c r="Z75" s="99"/>
      <c r="AA75" s="99"/>
      <c r="AB75" s="99"/>
      <c r="AC75" s="99"/>
      <c r="AD75" s="99"/>
      <c r="AE75" s="99"/>
      <c r="AF75" s="99"/>
      <c r="AG75" s="99"/>
      <c r="AH75" s="99"/>
    </row>
    <row r="76" spans="3:34">
      <c r="C76" s="3" t="s">
        <v>86</v>
      </c>
      <c r="D76" s="3" t="s">
        <v>126</v>
      </c>
      <c r="E76" s="3" t="s">
        <v>127</v>
      </c>
      <c r="F76" s="3" t="s">
        <v>628</v>
      </c>
      <c r="G76" s="97" t="s">
        <v>524</v>
      </c>
      <c r="H76" s="97" t="s">
        <v>524</v>
      </c>
      <c r="I76" s="97" t="s">
        <v>524</v>
      </c>
      <c r="J76" s="97" t="s">
        <v>524</v>
      </c>
      <c r="K76" s="97" t="s">
        <v>524</v>
      </c>
      <c r="L76" s="97" t="s">
        <v>524</v>
      </c>
      <c r="M76" s="97" t="s">
        <v>524</v>
      </c>
      <c r="N76" s="97" t="s">
        <v>524</v>
      </c>
      <c r="O76" s="110">
        <v>2889</v>
      </c>
      <c r="P76" s="99"/>
      <c r="Q76" s="99"/>
      <c r="R76" s="99"/>
      <c r="S76" s="99"/>
      <c r="T76" s="99"/>
      <c r="U76" s="99"/>
      <c r="V76" s="99"/>
      <c r="W76" s="99"/>
      <c r="X76" s="99"/>
      <c r="Y76" s="99"/>
      <c r="Z76" s="99"/>
      <c r="AA76" s="99"/>
      <c r="AB76" s="99"/>
      <c r="AC76" s="99"/>
      <c r="AD76" s="99"/>
      <c r="AE76" s="99"/>
      <c r="AF76" s="99"/>
      <c r="AG76" s="99"/>
      <c r="AH76" s="99"/>
    </row>
    <row r="77" spans="3:34">
      <c r="C77" s="3" t="s">
        <v>86</v>
      </c>
      <c r="D77" s="3" t="s">
        <v>128</v>
      </c>
      <c r="E77" s="3" t="s">
        <v>129</v>
      </c>
      <c r="F77" s="3" t="s">
        <v>628</v>
      </c>
      <c r="G77" s="97" t="s">
        <v>524</v>
      </c>
      <c r="H77" s="97" t="s">
        <v>524</v>
      </c>
      <c r="I77" s="97" t="s">
        <v>524</v>
      </c>
      <c r="J77" s="97" t="s">
        <v>524</v>
      </c>
      <c r="K77" s="97" t="s">
        <v>524</v>
      </c>
      <c r="L77" s="97" t="s">
        <v>524</v>
      </c>
      <c r="M77" s="97" t="s">
        <v>524</v>
      </c>
      <c r="N77" s="97" t="s">
        <v>524</v>
      </c>
      <c r="O77" s="110">
        <v>3314.029</v>
      </c>
      <c r="P77" s="99"/>
      <c r="Q77" s="99"/>
      <c r="R77" s="99"/>
      <c r="S77" s="99"/>
      <c r="T77" s="99"/>
      <c r="U77" s="99"/>
      <c r="V77" s="99"/>
      <c r="W77" s="99"/>
      <c r="X77" s="99"/>
      <c r="Y77" s="99"/>
      <c r="Z77" s="99"/>
      <c r="AA77" s="99"/>
      <c r="AB77" s="99"/>
      <c r="AC77" s="99"/>
      <c r="AD77" s="99"/>
      <c r="AE77" s="99"/>
      <c r="AF77" s="99"/>
      <c r="AG77" s="99"/>
      <c r="AH77" s="99"/>
    </row>
    <row r="78" spans="3:34">
      <c r="C78" s="3" t="s">
        <v>86</v>
      </c>
      <c r="D78" s="3" t="s">
        <v>130</v>
      </c>
      <c r="E78" s="3" t="s">
        <v>131</v>
      </c>
      <c r="F78" s="3" t="s">
        <v>628</v>
      </c>
      <c r="G78" s="97" t="s">
        <v>524</v>
      </c>
      <c r="H78" s="97" t="s">
        <v>524</v>
      </c>
      <c r="I78" s="97" t="s">
        <v>524</v>
      </c>
      <c r="J78" s="97" t="s">
        <v>524</v>
      </c>
      <c r="K78" s="97" t="s">
        <v>524</v>
      </c>
      <c r="L78" s="97" t="s">
        <v>524</v>
      </c>
      <c r="M78" s="97" t="s">
        <v>524</v>
      </c>
      <c r="N78" s="97" t="s">
        <v>524</v>
      </c>
      <c r="O78" s="110">
        <v>2250.1359839000002</v>
      </c>
      <c r="P78" s="99"/>
      <c r="Q78" s="99"/>
      <c r="R78" s="99"/>
      <c r="S78" s="99"/>
      <c r="T78" s="99"/>
      <c r="U78" s="99"/>
      <c r="V78" s="99"/>
      <c r="W78" s="99"/>
      <c r="X78" s="99"/>
      <c r="Y78" s="99"/>
      <c r="Z78" s="99"/>
      <c r="AA78" s="99"/>
      <c r="AB78" s="99"/>
      <c r="AC78" s="99"/>
      <c r="AD78" s="99"/>
      <c r="AE78" s="99"/>
      <c r="AF78" s="99"/>
      <c r="AG78" s="99"/>
      <c r="AH78" s="99"/>
    </row>
    <row r="79" spans="3:34">
      <c r="C79" s="3" t="s">
        <v>86</v>
      </c>
      <c r="D79" s="3" t="s">
        <v>132</v>
      </c>
      <c r="E79" s="3" t="s">
        <v>133</v>
      </c>
      <c r="F79" s="3" t="s">
        <v>628</v>
      </c>
      <c r="G79" s="97" t="s">
        <v>524</v>
      </c>
      <c r="H79" s="97" t="s">
        <v>524</v>
      </c>
      <c r="I79" s="97" t="s">
        <v>524</v>
      </c>
      <c r="J79" s="97" t="s">
        <v>524</v>
      </c>
      <c r="K79" s="97" t="s">
        <v>524</v>
      </c>
      <c r="L79" s="97" t="s">
        <v>524</v>
      </c>
      <c r="M79" s="97" t="s">
        <v>524</v>
      </c>
      <c r="N79" s="97" t="s">
        <v>524</v>
      </c>
      <c r="O79" s="110">
        <v>821</v>
      </c>
      <c r="P79" s="99"/>
      <c r="Q79" s="99"/>
      <c r="R79" s="99"/>
      <c r="S79" s="99"/>
      <c r="T79" s="99"/>
      <c r="U79" s="99"/>
      <c r="V79" s="99"/>
      <c r="W79" s="99"/>
      <c r="X79" s="99"/>
      <c r="Y79" s="99"/>
      <c r="Z79" s="99"/>
      <c r="AA79" s="99"/>
      <c r="AB79" s="99"/>
      <c r="AC79" s="99"/>
      <c r="AD79" s="99"/>
      <c r="AE79" s="99"/>
      <c r="AF79" s="99"/>
      <c r="AG79" s="99"/>
      <c r="AH79" s="99"/>
    </row>
    <row r="80" spans="3:34">
      <c r="C80" s="3" t="s">
        <v>86</v>
      </c>
      <c r="D80" s="3" t="s">
        <v>134</v>
      </c>
      <c r="E80" s="3" t="s">
        <v>135</v>
      </c>
      <c r="F80" s="3" t="s">
        <v>628</v>
      </c>
      <c r="G80" s="97" t="s">
        <v>524</v>
      </c>
      <c r="H80" s="97" t="s">
        <v>524</v>
      </c>
      <c r="I80" s="97" t="s">
        <v>524</v>
      </c>
      <c r="J80" s="97" t="s">
        <v>524</v>
      </c>
      <c r="K80" s="97" t="s">
        <v>524</v>
      </c>
      <c r="L80" s="97" t="s">
        <v>524</v>
      </c>
      <c r="M80" s="97" t="s">
        <v>524</v>
      </c>
      <c r="N80" s="97" t="s">
        <v>524</v>
      </c>
      <c r="O80" s="110">
        <v>188</v>
      </c>
      <c r="P80" s="99"/>
      <c r="Q80" s="99"/>
      <c r="R80" s="99"/>
      <c r="S80" s="99"/>
      <c r="T80" s="99"/>
      <c r="U80" s="99"/>
      <c r="V80" s="99"/>
      <c r="W80" s="99"/>
      <c r="X80" s="99"/>
      <c r="Y80" s="99"/>
      <c r="Z80" s="99"/>
      <c r="AA80" s="99"/>
      <c r="AB80" s="99"/>
      <c r="AC80" s="99"/>
      <c r="AD80" s="99"/>
      <c r="AE80" s="99"/>
      <c r="AF80" s="99"/>
      <c r="AG80" s="99"/>
      <c r="AH80" s="99"/>
    </row>
    <row r="81" spans="3:34">
      <c r="C81" s="3" t="s">
        <v>86</v>
      </c>
      <c r="D81" s="3" t="s">
        <v>136</v>
      </c>
      <c r="E81" s="3" t="s">
        <v>137</v>
      </c>
      <c r="F81" s="3" t="s">
        <v>628</v>
      </c>
      <c r="G81" s="97" t="s">
        <v>524</v>
      </c>
      <c r="H81" s="97" t="s">
        <v>524</v>
      </c>
      <c r="I81" s="97" t="s">
        <v>524</v>
      </c>
      <c r="J81" s="97" t="s">
        <v>524</v>
      </c>
      <c r="K81" s="97" t="s">
        <v>524</v>
      </c>
      <c r="L81" s="97" t="s">
        <v>524</v>
      </c>
      <c r="M81" s="97" t="s">
        <v>524</v>
      </c>
      <c r="N81" s="97" t="s">
        <v>524</v>
      </c>
      <c r="O81" s="110">
        <v>2500</v>
      </c>
      <c r="P81" s="99"/>
      <c r="Q81" s="99"/>
      <c r="R81" s="99"/>
      <c r="S81" s="99"/>
      <c r="T81" s="99"/>
      <c r="U81" s="99"/>
      <c r="V81" s="99"/>
      <c r="W81" s="99"/>
      <c r="X81" s="99"/>
      <c r="Y81" s="99"/>
      <c r="Z81" s="99"/>
      <c r="AA81" s="99"/>
      <c r="AB81" s="99"/>
      <c r="AC81" s="99"/>
      <c r="AD81" s="99"/>
      <c r="AE81" s="99"/>
      <c r="AF81" s="99"/>
      <c r="AG81" s="99"/>
      <c r="AH81" s="99"/>
    </row>
    <row r="82" spans="3:34">
      <c r="C82" s="3" t="s">
        <v>86</v>
      </c>
      <c r="D82" s="3" t="s">
        <v>138</v>
      </c>
      <c r="E82" s="3" t="s">
        <v>139</v>
      </c>
      <c r="F82" s="3" t="s">
        <v>628</v>
      </c>
      <c r="G82" s="97" t="s">
        <v>524</v>
      </c>
      <c r="H82" s="97" t="s">
        <v>524</v>
      </c>
      <c r="I82" s="97" t="s">
        <v>524</v>
      </c>
      <c r="J82" s="97" t="s">
        <v>524</v>
      </c>
      <c r="K82" s="97" t="s">
        <v>524</v>
      </c>
      <c r="L82" s="97" t="s">
        <v>524</v>
      </c>
      <c r="M82" s="97" t="s">
        <v>524</v>
      </c>
      <c r="N82" s="97" t="s">
        <v>524</v>
      </c>
      <c r="O82" s="110">
        <v>3362</v>
      </c>
      <c r="P82" s="99"/>
      <c r="Q82" s="99"/>
      <c r="R82" s="99"/>
      <c r="S82" s="99"/>
      <c r="T82" s="99"/>
      <c r="U82" s="99"/>
      <c r="V82" s="99"/>
      <c r="W82" s="99"/>
      <c r="X82" s="99"/>
      <c r="Y82" s="99"/>
      <c r="Z82" s="99"/>
      <c r="AA82" s="99"/>
      <c r="AB82" s="99"/>
      <c r="AC82" s="99"/>
      <c r="AD82" s="99"/>
      <c r="AE82" s="99"/>
      <c r="AF82" s="99"/>
      <c r="AG82" s="99"/>
      <c r="AH82" s="99"/>
    </row>
    <row r="83" spans="3:34">
      <c r="C83" s="3" t="s">
        <v>86</v>
      </c>
      <c r="D83" s="3" t="s">
        <v>140</v>
      </c>
      <c r="E83" s="3" t="s">
        <v>141</v>
      </c>
      <c r="F83" s="3" t="s">
        <v>628</v>
      </c>
      <c r="G83" s="97" t="s">
        <v>524</v>
      </c>
      <c r="H83" s="97" t="s">
        <v>524</v>
      </c>
      <c r="I83" s="97" t="s">
        <v>524</v>
      </c>
      <c r="J83" s="97" t="s">
        <v>524</v>
      </c>
      <c r="K83" s="97" t="s">
        <v>524</v>
      </c>
      <c r="L83" s="97" t="s">
        <v>524</v>
      </c>
      <c r="M83" s="97" t="s">
        <v>524</v>
      </c>
      <c r="N83" s="97" t="s">
        <v>524</v>
      </c>
      <c r="O83" s="110">
        <v>1409</v>
      </c>
      <c r="P83" s="99"/>
      <c r="Q83" s="99"/>
      <c r="R83" s="99"/>
      <c r="S83" s="99"/>
      <c r="T83" s="99"/>
      <c r="U83" s="99"/>
      <c r="V83" s="99"/>
      <c r="W83" s="99"/>
      <c r="X83" s="99"/>
      <c r="Y83" s="99"/>
      <c r="Z83" s="99"/>
      <c r="AA83" s="99"/>
      <c r="AB83" s="99"/>
      <c r="AC83" s="99"/>
      <c r="AD83" s="99"/>
      <c r="AE83" s="99"/>
      <c r="AF83" s="99"/>
      <c r="AG83" s="99"/>
      <c r="AH83" s="99"/>
    </row>
    <row r="84" spans="3:34">
      <c r="C84" s="3" t="s">
        <v>86</v>
      </c>
      <c r="D84" s="3" t="s">
        <v>142</v>
      </c>
      <c r="E84" s="3" t="s">
        <v>143</v>
      </c>
      <c r="F84" s="3" t="s">
        <v>628</v>
      </c>
      <c r="G84" s="97" t="s">
        <v>524</v>
      </c>
      <c r="H84" s="97" t="s">
        <v>524</v>
      </c>
      <c r="I84" s="97" t="s">
        <v>524</v>
      </c>
      <c r="J84" s="97" t="s">
        <v>524</v>
      </c>
      <c r="K84" s="97" t="s">
        <v>524</v>
      </c>
      <c r="L84" s="97" t="s">
        <v>524</v>
      </c>
      <c r="M84" s="97" t="s">
        <v>524</v>
      </c>
      <c r="N84" s="97" t="s">
        <v>524</v>
      </c>
      <c r="O84" s="110">
        <v>886.94500000000005</v>
      </c>
      <c r="P84" s="99"/>
      <c r="Q84" s="99"/>
      <c r="R84" s="99"/>
      <c r="S84" s="99"/>
      <c r="T84" s="99"/>
      <c r="U84" s="99"/>
      <c r="V84" s="99"/>
      <c r="W84" s="99"/>
      <c r="X84" s="99"/>
      <c r="Y84" s="99"/>
      <c r="Z84" s="99"/>
      <c r="AA84" s="99"/>
      <c r="AB84" s="99"/>
      <c r="AC84" s="99"/>
      <c r="AD84" s="99"/>
      <c r="AE84" s="99"/>
      <c r="AF84" s="99"/>
      <c r="AG84" s="99"/>
      <c r="AH84" s="99"/>
    </row>
    <row r="85" spans="3:34">
      <c r="C85" s="3" t="s">
        <v>86</v>
      </c>
      <c r="D85" s="3" t="s">
        <v>144</v>
      </c>
      <c r="E85" s="3" t="s">
        <v>145</v>
      </c>
      <c r="F85" s="3" t="s">
        <v>628</v>
      </c>
      <c r="G85" s="97" t="s">
        <v>524</v>
      </c>
      <c r="H85" s="97" t="s">
        <v>524</v>
      </c>
      <c r="I85" s="97" t="s">
        <v>524</v>
      </c>
      <c r="J85" s="97" t="s">
        <v>524</v>
      </c>
      <c r="K85" s="97" t="s">
        <v>524</v>
      </c>
      <c r="L85" s="97" t="s">
        <v>524</v>
      </c>
      <c r="M85" s="97" t="s">
        <v>524</v>
      </c>
      <c r="N85" s="97" t="s">
        <v>524</v>
      </c>
      <c r="O85" s="110">
        <v>1282</v>
      </c>
      <c r="P85" s="99"/>
      <c r="Q85" s="99"/>
      <c r="R85" s="99"/>
      <c r="S85" s="99"/>
      <c r="T85" s="99"/>
      <c r="U85" s="99"/>
      <c r="V85" s="99"/>
      <c r="W85" s="99"/>
      <c r="X85" s="99"/>
      <c r="Y85" s="99"/>
      <c r="Z85" s="99"/>
      <c r="AA85" s="99"/>
      <c r="AB85" s="99"/>
      <c r="AC85" s="99"/>
      <c r="AD85" s="99"/>
      <c r="AE85" s="99"/>
      <c r="AF85" s="99"/>
      <c r="AG85" s="99"/>
      <c r="AH85" s="99"/>
    </row>
    <row r="86" spans="3:34">
      <c r="C86" s="3" t="s">
        <v>86</v>
      </c>
      <c r="D86" s="3" t="s">
        <v>146</v>
      </c>
      <c r="E86" s="3" t="s">
        <v>147</v>
      </c>
      <c r="F86" s="3" t="s">
        <v>628</v>
      </c>
      <c r="G86" s="97" t="s">
        <v>524</v>
      </c>
      <c r="H86" s="97" t="s">
        <v>524</v>
      </c>
      <c r="I86" s="97" t="s">
        <v>524</v>
      </c>
      <c r="J86" s="97" t="s">
        <v>524</v>
      </c>
      <c r="K86" s="97" t="s">
        <v>524</v>
      </c>
      <c r="L86" s="97" t="s">
        <v>524</v>
      </c>
      <c r="M86" s="97" t="s">
        <v>524</v>
      </c>
      <c r="N86" s="97" t="s">
        <v>524</v>
      </c>
      <c r="O86" s="110">
        <v>4169</v>
      </c>
      <c r="P86" s="99"/>
      <c r="Q86" s="99"/>
      <c r="R86" s="99"/>
      <c r="S86" s="99"/>
      <c r="T86" s="99"/>
      <c r="U86" s="99"/>
      <c r="V86" s="99"/>
      <c r="W86" s="99"/>
      <c r="X86" s="99"/>
      <c r="Y86" s="99"/>
      <c r="Z86" s="99"/>
      <c r="AA86" s="99"/>
      <c r="AB86" s="99"/>
      <c r="AC86" s="99"/>
      <c r="AD86" s="99"/>
      <c r="AE86" s="99"/>
      <c r="AF86" s="99"/>
      <c r="AG86" s="99"/>
      <c r="AH86" s="99"/>
    </row>
    <row r="87" spans="3:34">
      <c r="C87" s="3" t="s">
        <v>86</v>
      </c>
      <c r="D87" s="3" t="s">
        <v>148</v>
      </c>
      <c r="E87" s="3" t="s">
        <v>149</v>
      </c>
      <c r="F87" s="3" t="s">
        <v>628</v>
      </c>
      <c r="G87" s="97" t="s">
        <v>524</v>
      </c>
      <c r="H87" s="97" t="s">
        <v>524</v>
      </c>
      <c r="I87" s="97" t="s">
        <v>524</v>
      </c>
      <c r="J87" s="97" t="s">
        <v>524</v>
      </c>
      <c r="K87" s="97" t="s">
        <v>524</v>
      </c>
      <c r="L87" s="97" t="s">
        <v>524</v>
      </c>
      <c r="M87" s="97" t="s">
        <v>524</v>
      </c>
      <c r="N87" s="97" t="s">
        <v>524</v>
      </c>
      <c r="O87" s="110">
        <v>1302</v>
      </c>
      <c r="P87" s="99"/>
      <c r="Q87" s="99"/>
      <c r="R87" s="99"/>
      <c r="S87" s="99"/>
      <c r="T87" s="99"/>
      <c r="U87" s="99"/>
      <c r="V87" s="99"/>
      <c r="W87" s="99"/>
      <c r="X87" s="99"/>
      <c r="Y87" s="99"/>
      <c r="Z87" s="99"/>
      <c r="AA87" s="99"/>
      <c r="AB87" s="99"/>
      <c r="AC87" s="99"/>
      <c r="AD87" s="99"/>
      <c r="AE87" s="99"/>
      <c r="AF87" s="99"/>
      <c r="AG87" s="99"/>
      <c r="AH87" s="99"/>
    </row>
    <row r="88" spans="3:34">
      <c r="C88" s="3" t="s">
        <v>86</v>
      </c>
      <c r="D88" s="3" t="s">
        <v>150</v>
      </c>
      <c r="E88" s="3" t="s">
        <v>151</v>
      </c>
      <c r="F88" s="3" t="s">
        <v>628</v>
      </c>
      <c r="G88" s="97" t="s">
        <v>524</v>
      </c>
      <c r="H88" s="97" t="s">
        <v>524</v>
      </c>
      <c r="I88" s="97" t="s">
        <v>524</v>
      </c>
      <c r="J88" s="97" t="s">
        <v>524</v>
      </c>
      <c r="K88" s="97" t="s">
        <v>524</v>
      </c>
      <c r="L88" s="97" t="s">
        <v>524</v>
      </c>
      <c r="M88" s="97" t="s">
        <v>524</v>
      </c>
      <c r="N88" s="97" t="s">
        <v>524</v>
      </c>
      <c r="O88" s="110">
        <v>1558</v>
      </c>
      <c r="P88" s="99"/>
      <c r="Q88" s="99"/>
      <c r="R88" s="99"/>
      <c r="S88" s="99"/>
      <c r="T88" s="99"/>
      <c r="U88" s="99"/>
      <c r="V88" s="99"/>
      <c r="W88" s="99"/>
      <c r="X88" s="99"/>
      <c r="Y88" s="99"/>
      <c r="Z88" s="99"/>
      <c r="AA88" s="99"/>
      <c r="AB88" s="99"/>
      <c r="AC88" s="99"/>
      <c r="AD88" s="99"/>
      <c r="AE88" s="99"/>
      <c r="AF88" s="99"/>
      <c r="AG88" s="99"/>
      <c r="AH88" s="99"/>
    </row>
    <row r="89" spans="3:34">
      <c r="C89" s="3" t="s">
        <v>86</v>
      </c>
      <c r="D89" s="3" t="s">
        <v>152</v>
      </c>
      <c r="E89" s="3" t="s">
        <v>153</v>
      </c>
      <c r="F89" s="3" t="s">
        <v>628</v>
      </c>
      <c r="G89" s="97" t="s">
        <v>524</v>
      </c>
      <c r="H89" s="97" t="s">
        <v>524</v>
      </c>
      <c r="I89" s="97" t="s">
        <v>524</v>
      </c>
      <c r="J89" s="97" t="s">
        <v>524</v>
      </c>
      <c r="K89" s="97" t="s">
        <v>524</v>
      </c>
      <c r="L89" s="97" t="s">
        <v>524</v>
      </c>
      <c r="M89" s="97" t="s">
        <v>524</v>
      </c>
      <c r="N89" s="97" t="s">
        <v>524</v>
      </c>
      <c r="O89" s="110">
        <v>1335</v>
      </c>
      <c r="P89" s="99"/>
      <c r="Q89" s="99"/>
      <c r="R89" s="99"/>
      <c r="S89" s="99"/>
      <c r="T89" s="99"/>
      <c r="U89" s="99"/>
      <c r="V89" s="99"/>
      <c r="W89" s="99"/>
      <c r="X89" s="99"/>
      <c r="Y89" s="99"/>
      <c r="Z89" s="99"/>
      <c r="AA89" s="99"/>
      <c r="AB89" s="99"/>
      <c r="AC89" s="99"/>
      <c r="AD89" s="99"/>
      <c r="AE89" s="99"/>
      <c r="AF89" s="99"/>
      <c r="AG89" s="99"/>
      <c r="AH89" s="99"/>
    </row>
    <row r="90" spans="3:34">
      <c r="C90" s="3" t="s">
        <v>86</v>
      </c>
      <c r="D90" s="3" t="s">
        <v>154</v>
      </c>
      <c r="E90" s="3" t="s">
        <v>155</v>
      </c>
      <c r="F90" s="3" t="s">
        <v>628</v>
      </c>
      <c r="G90" s="97" t="s">
        <v>524</v>
      </c>
      <c r="H90" s="97" t="s">
        <v>524</v>
      </c>
      <c r="I90" s="97" t="s">
        <v>524</v>
      </c>
      <c r="J90" s="97" t="s">
        <v>524</v>
      </c>
      <c r="K90" s="97" t="s">
        <v>524</v>
      </c>
      <c r="L90" s="97" t="s">
        <v>524</v>
      </c>
      <c r="M90" s="97" t="s">
        <v>524</v>
      </c>
      <c r="N90" s="97" t="s">
        <v>524</v>
      </c>
      <c r="O90" s="110">
        <v>834</v>
      </c>
      <c r="P90" s="99"/>
      <c r="Q90" s="99"/>
      <c r="R90" s="99"/>
      <c r="S90" s="99"/>
      <c r="T90" s="99"/>
      <c r="U90" s="99"/>
      <c r="V90" s="99"/>
      <c r="W90" s="99"/>
      <c r="X90" s="99"/>
      <c r="Y90" s="99"/>
      <c r="Z90" s="99"/>
      <c r="AA90" s="99"/>
      <c r="AB90" s="99"/>
      <c r="AC90" s="99"/>
      <c r="AD90" s="99"/>
      <c r="AE90" s="99"/>
      <c r="AF90" s="99"/>
      <c r="AG90" s="99"/>
      <c r="AH90" s="99"/>
    </row>
    <row r="91" spans="3:34">
      <c r="C91" s="3" t="s">
        <v>86</v>
      </c>
      <c r="D91" s="3" t="s">
        <v>156</v>
      </c>
      <c r="E91" s="3" t="s">
        <v>157</v>
      </c>
      <c r="F91" s="3" t="s">
        <v>628</v>
      </c>
      <c r="G91" s="97" t="s">
        <v>524</v>
      </c>
      <c r="H91" s="97" t="s">
        <v>524</v>
      </c>
      <c r="I91" s="97" t="s">
        <v>524</v>
      </c>
      <c r="J91" s="97" t="s">
        <v>524</v>
      </c>
      <c r="K91" s="97" t="s">
        <v>524</v>
      </c>
      <c r="L91" s="97" t="s">
        <v>524</v>
      </c>
      <c r="M91" s="97" t="s">
        <v>524</v>
      </c>
      <c r="N91" s="97" t="s">
        <v>524</v>
      </c>
      <c r="O91" s="110">
        <v>1403</v>
      </c>
      <c r="P91" s="99"/>
      <c r="Q91" s="99"/>
      <c r="R91" s="99"/>
      <c r="S91" s="99"/>
      <c r="T91" s="99"/>
      <c r="U91" s="99"/>
      <c r="V91" s="99"/>
      <c r="W91" s="99"/>
      <c r="X91" s="99"/>
      <c r="Y91" s="99"/>
      <c r="Z91" s="99"/>
      <c r="AA91" s="99"/>
      <c r="AB91" s="99"/>
      <c r="AC91" s="99"/>
      <c r="AD91" s="99"/>
      <c r="AE91" s="99"/>
      <c r="AF91" s="99"/>
      <c r="AG91" s="99"/>
      <c r="AH91" s="99"/>
    </row>
    <row r="92" spans="3:34">
      <c r="C92" s="3" t="s">
        <v>86</v>
      </c>
      <c r="D92" s="3" t="s">
        <v>158</v>
      </c>
      <c r="E92" s="3" t="s">
        <v>159</v>
      </c>
      <c r="F92" s="3" t="s">
        <v>628</v>
      </c>
      <c r="G92" s="97" t="s">
        <v>524</v>
      </c>
      <c r="H92" s="97" t="s">
        <v>524</v>
      </c>
      <c r="I92" s="97" t="s">
        <v>524</v>
      </c>
      <c r="J92" s="97" t="s">
        <v>524</v>
      </c>
      <c r="K92" s="97" t="s">
        <v>524</v>
      </c>
      <c r="L92" s="97" t="s">
        <v>524</v>
      </c>
      <c r="M92" s="97" t="s">
        <v>524</v>
      </c>
      <c r="N92" s="97" t="s">
        <v>524</v>
      </c>
      <c r="O92" s="110">
        <v>2761</v>
      </c>
      <c r="P92" s="99"/>
      <c r="Q92" s="99"/>
      <c r="R92" s="99"/>
      <c r="S92" s="99"/>
      <c r="T92" s="99"/>
      <c r="U92" s="99"/>
      <c r="V92" s="99"/>
      <c r="W92" s="99"/>
      <c r="X92" s="99"/>
      <c r="Y92" s="99"/>
      <c r="Z92" s="99"/>
      <c r="AA92" s="99"/>
      <c r="AB92" s="99"/>
      <c r="AC92" s="99"/>
      <c r="AD92" s="99"/>
      <c r="AE92" s="99"/>
      <c r="AF92" s="99"/>
      <c r="AG92" s="99"/>
      <c r="AH92" s="99"/>
    </row>
    <row r="93" spans="3:34">
      <c r="C93" s="3" t="s">
        <v>86</v>
      </c>
      <c r="D93" s="3" t="s">
        <v>160</v>
      </c>
      <c r="E93" s="3" t="s">
        <v>161</v>
      </c>
      <c r="F93" s="3" t="s">
        <v>628</v>
      </c>
      <c r="G93" s="97" t="s">
        <v>524</v>
      </c>
      <c r="H93" s="97" t="s">
        <v>524</v>
      </c>
      <c r="I93" s="97" t="s">
        <v>524</v>
      </c>
      <c r="J93" s="97" t="s">
        <v>524</v>
      </c>
      <c r="K93" s="97" t="s">
        <v>524</v>
      </c>
      <c r="L93" s="97" t="s">
        <v>524</v>
      </c>
      <c r="M93" s="97" t="s">
        <v>524</v>
      </c>
      <c r="N93" s="97" t="s">
        <v>524</v>
      </c>
      <c r="O93" s="110">
        <v>4974</v>
      </c>
      <c r="P93" s="99"/>
      <c r="Q93" s="99"/>
      <c r="R93" s="99"/>
      <c r="S93" s="99"/>
      <c r="T93" s="99"/>
      <c r="U93" s="99"/>
      <c r="V93" s="99"/>
      <c r="W93" s="99"/>
      <c r="X93" s="99"/>
      <c r="Y93" s="99"/>
      <c r="Z93" s="99"/>
      <c r="AA93" s="99"/>
      <c r="AB93" s="99"/>
      <c r="AC93" s="99"/>
      <c r="AD93" s="99"/>
      <c r="AE93" s="99"/>
      <c r="AF93" s="99"/>
      <c r="AG93" s="99"/>
      <c r="AH93" s="99"/>
    </row>
    <row r="94" spans="3:34">
      <c r="C94" s="3" t="s">
        <v>86</v>
      </c>
      <c r="D94" s="3" t="s">
        <v>162</v>
      </c>
      <c r="E94" s="3" t="s">
        <v>163</v>
      </c>
      <c r="F94" s="3" t="s">
        <v>628</v>
      </c>
      <c r="G94" s="97" t="s">
        <v>524</v>
      </c>
      <c r="H94" s="97" t="s">
        <v>524</v>
      </c>
      <c r="I94" s="97" t="s">
        <v>524</v>
      </c>
      <c r="J94" s="97" t="s">
        <v>524</v>
      </c>
      <c r="K94" s="97" t="s">
        <v>524</v>
      </c>
      <c r="L94" s="97" t="s">
        <v>524</v>
      </c>
      <c r="M94" s="97" t="s">
        <v>524</v>
      </c>
      <c r="N94" s="97" t="s">
        <v>524</v>
      </c>
      <c r="O94" s="110">
        <v>1456</v>
      </c>
      <c r="P94" s="99"/>
      <c r="Q94" s="99"/>
      <c r="R94" s="99"/>
      <c r="S94" s="99"/>
      <c r="T94" s="99"/>
      <c r="U94" s="99"/>
      <c r="V94" s="99"/>
      <c r="W94" s="99"/>
      <c r="X94" s="99"/>
      <c r="Y94" s="99"/>
      <c r="Z94" s="99"/>
      <c r="AA94" s="99"/>
      <c r="AB94" s="99"/>
      <c r="AC94" s="99"/>
      <c r="AD94" s="99"/>
      <c r="AE94" s="99"/>
      <c r="AF94" s="99"/>
      <c r="AG94" s="99"/>
      <c r="AH94" s="99"/>
    </row>
    <row r="95" spans="3:34">
      <c r="C95" s="3" t="s">
        <v>86</v>
      </c>
      <c r="D95" s="3" t="s">
        <v>164</v>
      </c>
      <c r="E95" s="3" t="s">
        <v>165</v>
      </c>
      <c r="F95" s="3" t="s">
        <v>628</v>
      </c>
      <c r="G95" s="97" t="s">
        <v>524</v>
      </c>
      <c r="H95" s="97" t="s">
        <v>524</v>
      </c>
      <c r="I95" s="97" t="s">
        <v>524</v>
      </c>
      <c r="J95" s="97" t="s">
        <v>524</v>
      </c>
      <c r="K95" s="97" t="s">
        <v>524</v>
      </c>
      <c r="L95" s="97" t="s">
        <v>524</v>
      </c>
      <c r="M95" s="97" t="s">
        <v>524</v>
      </c>
      <c r="N95" s="97" t="s">
        <v>524</v>
      </c>
      <c r="O95" s="110">
        <v>1057</v>
      </c>
      <c r="P95" s="99"/>
      <c r="Q95" s="99"/>
      <c r="R95" s="99"/>
      <c r="S95" s="99"/>
      <c r="T95" s="99"/>
      <c r="U95" s="99"/>
      <c r="V95" s="99"/>
      <c r="W95" s="99"/>
      <c r="X95" s="99"/>
      <c r="Y95" s="99"/>
      <c r="Z95" s="99"/>
      <c r="AA95" s="99"/>
      <c r="AB95" s="99"/>
      <c r="AC95" s="99"/>
      <c r="AD95" s="99"/>
      <c r="AE95" s="99"/>
      <c r="AF95" s="99"/>
      <c r="AG95" s="99"/>
      <c r="AH95" s="99"/>
    </row>
    <row r="96" spans="3:34">
      <c r="C96" s="3" t="s">
        <v>86</v>
      </c>
      <c r="D96" s="3" t="s">
        <v>166</v>
      </c>
      <c r="E96" s="3" t="s">
        <v>167</v>
      </c>
      <c r="F96" s="3" t="s">
        <v>628</v>
      </c>
      <c r="G96" s="97" t="s">
        <v>524</v>
      </c>
      <c r="H96" s="97" t="s">
        <v>524</v>
      </c>
      <c r="I96" s="97" t="s">
        <v>524</v>
      </c>
      <c r="J96" s="97" t="s">
        <v>524</v>
      </c>
      <c r="K96" s="97" t="s">
        <v>524</v>
      </c>
      <c r="L96" s="97" t="s">
        <v>524</v>
      </c>
      <c r="M96" s="97" t="s">
        <v>524</v>
      </c>
      <c r="N96" s="97" t="s">
        <v>524</v>
      </c>
      <c r="O96" s="110">
        <v>1469</v>
      </c>
      <c r="P96" s="99"/>
      <c r="Q96" s="99"/>
      <c r="R96" s="99"/>
      <c r="S96" s="99"/>
      <c r="T96" s="99"/>
      <c r="U96" s="99"/>
      <c r="V96" s="99"/>
      <c r="W96" s="99"/>
      <c r="X96" s="99"/>
      <c r="Y96" s="99"/>
      <c r="Z96" s="99"/>
      <c r="AA96" s="99"/>
      <c r="AB96" s="99"/>
      <c r="AC96" s="99"/>
      <c r="AD96" s="99"/>
      <c r="AE96" s="99"/>
      <c r="AF96" s="99"/>
      <c r="AG96" s="99"/>
      <c r="AH96" s="99"/>
    </row>
    <row r="97" spans="3:34">
      <c r="C97" s="3" t="s">
        <v>86</v>
      </c>
      <c r="D97" s="3" t="s">
        <v>168</v>
      </c>
      <c r="E97" s="3" t="s">
        <v>169</v>
      </c>
      <c r="F97" s="3" t="s">
        <v>628</v>
      </c>
      <c r="G97" s="97" t="s">
        <v>524</v>
      </c>
      <c r="H97" s="97" t="s">
        <v>524</v>
      </c>
      <c r="I97" s="97" t="s">
        <v>524</v>
      </c>
      <c r="J97" s="97" t="s">
        <v>524</v>
      </c>
      <c r="K97" s="97" t="s">
        <v>524</v>
      </c>
      <c r="L97" s="97" t="s">
        <v>524</v>
      </c>
      <c r="M97" s="97" t="s">
        <v>524</v>
      </c>
      <c r="N97" s="97" t="s">
        <v>524</v>
      </c>
      <c r="O97" s="110">
        <v>5595</v>
      </c>
      <c r="P97" s="99"/>
      <c r="Q97" s="99"/>
      <c r="R97" s="99"/>
      <c r="S97" s="99"/>
      <c r="T97" s="99"/>
      <c r="U97" s="99"/>
      <c r="V97" s="99"/>
      <c r="W97" s="99"/>
      <c r="X97" s="99"/>
      <c r="Y97" s="99"/>
      <c r="Z97" s="99"/>
      <c r="AA97" s="99"/>
      <c r="AB97" s="99"/>
      <c r="AC97" s="99"/>
      <c r="AD97" s="99"/>
      <c r="AE97" s="99"/>
      <c r="AF97" s="99"/>
      <c r="AG97" s="99"/>
      <c r="AH97" s="99"/>
    </row>
    <row r="98" spans="3:34">
      <c r="C98" s="3" t="s">
        <v>86</v>
      </c>
      <c r="D98" s="3" t="s">
        <v>170</v>
      </c>
      <c r="E98" s="3" t="s">
        <v>171</v>
      </c>
      <c r="F98" s="3" t="s">
        <v>628</v>
      </c>
      <c r="G98" s="97" t="s">
        <v>524</v>
      </c>
      <c r="H98" s="97" t="s">
        <v>524</v>
      </c>
      <c r="I98" s="97" t="s">
        <v>524</v>
      </c>
      <c r="J98" s="97" t="s">
        <v>524</v>
      </c>
      <c r="K98" s="97" t="s">
        <v>524</v>
      </c>
      <c r="L98" s="97" t="s">
        <v>524</v>
      </c>
      <c r="M98" s="97" t="s">
        <v>524</v>
      </c>
      <c r="N98" s="97" t="s">
        <v>524</v>
      </c>
      <c r="O98" s="110">
        <v>7011</v>
      </c>
      <c r="P98" s="99"/>
      <c r="Q98" s="99"/>
      <c r="R98" s="99"/>
      <c r="S98" s="99"/>
      <c r="T98" s="99"/>
      <c r="U98" s="99"/>
      <c r="V98" s="99"/>
      <c r="W98" s="99"/>
      <c r="X98" s="99"/>
      <c r="Y98" s="99"/>
      <c r="Z98" s="99"/>
      <c r="AA98" s="99"/>
      <c r="AB98" s="99"/>
      <c r="AC98" s="99"/>
      <c r="AD98" s="99"/>
      <c r="AE98" s="99"/>
      <c r="AF98" s="99"/>
      <c r="AG98" s="99"/>
      <c r="AH98" s="99"/>
    </row>
    <row r="99" spans="3:34">
      <c r="C99" s="3" t="s">
        <v>86</v>
      </c>
      <c r="D99" s="3" t="s">
        <v>172</v>
      </c>
      <c r="E99" s="3" t="s">
        <v>173</v>
      </c>
      <c r="F99" s="3" t="s">
        <v>628</v>
      </c>
      <c r="G99" s="97" t="s">
        <v>524</v>
      </c>
      <c r="H99" s="97" t="s">
        <v>524</v>
      </c>
      <c r="I99" s="97" t="s">
        <v>524</v>
      </c>
      <c r="J99" s="97" t="s">
        <v>524</v>
      </c>
      <c r="K99" s="97" t="s">
        <v>524</v>
      </c>
      <c r="L99" s="97" t="s">
        <v>524</v>
      </c>
      <c r="M99" s="97" t="s">
        <v>524</v>
      </c>
      <c r="N99" s="97" t="s">
        <v>524</v>
      </c>
      <c r="O99" s="110">
        <v>2787</v>
      </c>
      <c r="P99" s="99"/>
      <c r="Q99" s="99"/>
      <c r="R99" s="99"/>
      <c r="S99" s="99"/>
      <c r="T99" s="99"/>
      <c r="U99" s="99"/>
      <c r="V99" s="99"/>
      <c r="W99" s="99"/>
      <c r="X99" s="99"/>
      <c r="Y99" s="99"/>
      <c r="Z99" s="99"/>
      <c r="AA99" s="99"/>
      <c r="AB99" s="99"/>
      <c r="AC99" s="99"/>
      <c r="AD99" s="99"/>
      <c r="AE99" s="99"/>
      <c r="AF99" s="99"/>
      <c r="AG99" s="99"/>
      <c r="AH99" s="99"/>
    </row>
    <row r="100" spans="3:34">
      <c r="C100" s="3" t="s">
        <v>86</v>
      </c>
      <c r="D100" s="3" t="s">
        <v>174</v>
      </c>
      <c r="E100" s="3" t="s">
        <v>175</v>
      </c>
      <c r="F100" s="3" t="s">
        <v>628</v>
      </c>
      <c r="G100" s="97" t="s">
        <v>524</v>
      </c>
      <c r="H100" s="97" t="s">
        <v>524</v>
      </c>
      <c r="I100" s="97" t="s">
        <v>524</v>
      </c>
      <c r="J100" s="97" t="s">
        <v>524</v>
      </c>
      <c r="K100" s="97" t="s">
        <v>524</v>
      </c>
      <c r="L100" s="97" t="s">
        <v>524</v>
      </c>
      <c r="M100" s="97" t="s">
        <v>524</v>
      </c>
      <c r="N100" s="97" t="s">
        <v>524</v>
      </c>
      <c r="O100" s="110">
        <v>4065</v>
      </c>
      <c r="P100" s="99"/>
      <c r="Q100" s="99"/>
      <c r="R100" s="99"/>
      <c r="S100" s="99"/>
      <c r="T100" s="99"/>
      <c r="U100" s="99"/>
      <c r="V100" s="99"/>
      <c r="W100" s="99"/>
      <c r="X100" s="99"/>
      <c r="Y100" s="99"/>
      <c r="Z100" s="99"/>
      <c r="AA100" s="99"/>
      <c r="AB100" s="99"/>
      <c r="AC100" s="99"/>
      <c r="AD100" s="99"/>
      <c r="AE100" s="99"/>
      <c r="AF100" s="99"/>
      <c r="AG100" s="99"/>
      <c r="AH100" s="99"/>
    </row>
    <row r="101" spans="3:34">
      <c r="C101" s="3" t="s">
        <v>86</v>
      </c>
      <c r="D101" s="3" t="s">
        <v>176</v>
      </c>
      <c r="E101" s="3" t="s">
        <v>177</v>
      </c>
      <c r="F101" s="3" t="s">
        <v>628</v>
      </c>
      <c r="G101" s="97" t="s">
        <v>524</v>
      </c>
      <c r="H101" s="97" t="s">
        <v>524</v>
      </c>
      <c r="I101" s="97" t="s">
        <v>524</v>
      </c>
      <c r="J101" s="97" t="s">
        <v>524</v>
      </c>
      <c r="K101" s="97" t="s">
        <v>524</v>
      </c>
      <c r="L101" s="97" t="s">
        <v>524</v>
      </c>
      <c r="M101" s="97" t="s">
        <v>524</v>
      </c>
      <c r="N101" s="97" t="s">
        <v>524</v>
      </c>
      <c r="O101" s="110">
        <v>3028</v>
      </c>
      <c r="P101" s="99"/>
      <c r="Q101" s="99"/>
      <c r="R101" s="99"/>
      <c r="S101" s="99"/>
      <c r="T101" s="99"/>
      <c r="U101" s="99"/>
      <c r="V101" s="99"/>
      <c r="W101" s="99"/>
      <c r="X101" s="99"/>
      <c r="Y101" s="99"/>
      <c r="Z101" s="99"/>
      <c r="AA101" s="99"/>
      <c r="AB101" s="99"/>
      <c r="AC101" s="99"/>
      <c r="AD101" s="99"/>
      <c r="AE101" s="99"/>
      <c r="AF101" s="99"/>
      <c r="AG101" s="99"/>
      <c r="AH101" s="99"/>
    </row>
    <row r="102" spans="3:34">
      <c r="C102" s="3" t="s">
        <v>86</v>
      </c>
      <c r="D102" s="3" t="s">
        <v>178</v>
      </c>
      <c r="E102" s="3" t="s">
        <v>179</v>
      </c>
      <c r="F102" s="3" t="s">
        <v>628</v>
      </c>
      <c r="G102" s="97" t="s">
        <v>524</v>
      </c>
      <c r="H102" s="97" t="s">
        <v>524</v>
      </c>
      <c r="I102" s="97" t="s">
        <v>524</v>
      </c>
      <c r="J102" s="97" t="s">
        <v>524</v>
      </c>
      <c r="K102" s="97" t="s">
        <v>524</v>
      </c>
      <c r="L102" s="97" t="s">
        <v>524</v>
      </c>
      <c r="M102" s="97" t="s">
        <v>524</v>
      </c>
      <c r="N102" s="97" t="s">
        <v>524</v>
      </c>
      <c r="O102" s="110">
        <v>2245.2018262000001</v>
      </c>
      <c r="P102" s="99"/>
      <c r="Q102" s="99"/>
      <c r="R102" s="99"/>
      <c r="S102" s="99"/>
      <c r="T102" s="99"/>
      <c r="U102" s="99"/>
      <c r="V102" s="99"/>
      <c r="W102" s="99"/>
      <c r="X102" s="99"/>
      <c r="Y102" s="99"/>
      <c r="Z102" s="99"/>
      <c r="AA102" s="99"/>
      <c r="AB102" s="99"/>
      <c r="AC102" s="99"/>
      <c r="AD102" s="99"/>
      <c r="AE102" s="99"/>
      <c r="AF102" s="99"/>
      <c r="AG102" s="99"/>
      <c r="AH102" s="99"/>
    </row>
    <row r="103" spans="3:34">
      <c r="C103" s="3" t="s">
        <v>86</v>
      </c>
      <c r="D103" s="3" t="s">
        <v>180</v>
      </c>
      <c r="E103" s="3" t="s">
        <v>181</v>
      </c>
      <c r="F103" s="3" t="s">
        <v>628</v>
      </c>
      <c r="G103" s="97" t="s">
        <v>524</v>
      </c>
      <c r="H103" s="97" t="s">
        <v>524</v>
      </c>
      <c r="I103" s="97" t="s">
        <v>524</v>
      </c>
      <c r="J103" s="97" t="s">
        <v>524</v>
      </c>
      <c r="K103" s="97" t="s">
        <v>524</v>
      </c>
      <c r="L103" s="97" t="s">
        <v>524</v>
      </c>
      <c r="M103" s="97" t="s">
        <v>524</v>
      </c>
      <c r="N103" s="97" t="s">
        <v>524</v>
      </c>
      <c r="O103" s="110">
        <v>1508</v>
      </c>
      <c r="P103" s="99"/>
      <c r="Q103" s="99"/>
      <c r="R103" s="99"/>
      <c r="S103" s="99"/>
      <c r="T103" s="99"/>
      <c r="U103" s="99"/>
      <c r="V103" s="99"/>
      <c r="W103" s="99"/>
      <c r="X103" s="99"/>
      <c r="Y103" s="99"/>
      <c r="Z103" s="99"/>
      <c r="AA103" s="99"/>
      <c r="AB103" s="99"/>
      <c r="AC103" s="99"/>
      <c r="AD103" s="99"/>
      <c r="AE103" s="99"/>
      <c r="AF103" s="99"/>
      <c r="AG103" s="99"/>
      <c r="AH103" s="99"/>
    </row>
    <row r="104" spans="3:34">
      <c r="C104" s="3" t="s">
        <v>86</v>
      </c>
      <c r="D104" s="3" t="s">
        <v>182</v>
      </c>
      <c r="E104" s="3" t="s">
        <v>183</v>
      </c>
      <c r="F104" s="3" t="s">
        <v>628</v>
      </c>
      <c r="G104" s="97" t="s">
        <v>524</v>
      </c>
      <c r="H104" s="97" t="s">
        <v>524</v>
      </c>
      <c r="I104" s="97" t="s">
        <v>524</v>
      </c>
      <c r="J104" s="97" t="s">
        <v>524</v>
      </c>
      <c r="K104" s="97" t="s">
        <v>524</v>
      </c>
      <c r="L104" s="97" t="s">
        <v>524</v>
      </c>
      <c r="M104" s="97" t="s">
        <v>524</v>
      </c>
      <c r="N104" s="97" t="s">
        <v>524</v>
      </c>
      <c r="O104" s="110">
        <v>764</v>
      </c>
      <c r="P104" s="99"/>
      <c r="Q104" s="99"/>
      <c r="R104" s="99"/>
      <c r="S104" s="99"/>
      <c r="T104" s="99"/>
      <c r="U104" s="99"/>
      <c r="V104" s="99"/>
      <c r="W104" s="99"/>
      <c r="X104" s="99"/>
      <c r="Y104" s="99"/>
      <c r="Z104" s="99"/>
      <c r="AA104" s="99"/>
      <c r="AB104" s="99"/>
      <c r="AC104" s="99"/>
      <c r="AD104" s="99"/>
      <c r="AE104" s="99"/>
      <c r="AF104" s="99"/>
      <c r="AG104" s="99"/>
      <c r="AH104" s="99"/>
    </row>
    <row r="105" spans="3:34">
      <c r="C105" s="3" t="s">
        <v>86</v>
      </c>
      <c r="D105" s="3" t="s">
        <v>184</v>
      </c>
      <c r="E105" s="3" t="s">
        <v>185</v>
      </c>
      <c r="F105" s="3" t="s">
        <v>628</v>
      </c>
      <c r="G105" s="97" t="s">
        <v>524</v>
      </c>
      <c r="H105" s="97" t="s">
        <v>524</v>
      </c>
      <c r="I105" s="97" t="s">
        <v>524</v>
      </c>
      <c r="J105" s="97" t="s">
        <v>524</v>
      </c>
      <c r="K105" s="97" t="s">
        <v>524</v>
      </c>
      <c r="L105" s="97" t="s">
        <v>524</v>
      </c>
      <c r="M105" s="97" t="s">
        <v>524</v>
      </c>
      <c r="N105" s="97" t="s">
        <v>524</v>
      </c>
      <c r="O105" s="110">
        <v>564</v>
      </c>
      <c r="P105" s="99"/>
      <c r="Q105" s="99"/>
      <c r="R105" s="99"/>
      <c r="S105" s="99"/>
      <c r="T105" s="99"/>
      <c r="U105" s="99"/>
      <c r="V105" s="99"/>
      <c r="W105" s="99"/>
      <c r="X105" s="99"/>
      <c r="Y105" s="99"/>
      <c r="Z105" s="99"/>
      <c r="AA105" s="99"/>
      <c r="AB105" s="99"/>
      <c r="AC105" s="99"/>
      <c r="AD105" s="99"/>
      <c r="AE105" s="99"/>
      <c r="AF105" s="99"/>
      <c r="AG105" s="99"/>
      <c r="AH105" s="99"/>
    </row>
    <row r="106" spans="3:34">
      <c r="C106" s="3" t="s">
        <v>86</v>
      </c>
      <c r="D106" s="3" t="s">
        <v>186</v>
      </c>
      <c r="E106" s="3" t="s">
        <v>187</v>
      </c>
      <c r="F106" s="3" t="s">
        <v>628</v>
      </c>
      <c r="G106" s="97" t="s">
        <v>524</v>
      </c>
      <c r="H106" s="97" t="s">
        <v>524</v>
      </c>
      <c r="I106" s="97" t="s">
        <v>524</v>
      </c>
      <c r="J106" s="97" t="s">
        <v>524</v>
      </c>
      <c r="K106" s="97" t="s">
        <v>524</v>
      </c>
      <c r="L106" s="97" t="s">
        <v>524</v>
      </c>
      <c r="M106" s="97" t="s">
        <v>524</v>
      </c>
      <c r="N106" s="97" t="s">
        <v>524</v>
      </c>
      <c r="O106" s="110">
        <v>3290</v>
      </c>
      <c r="P106" s="99"/>
      <c r="Q106" s="99"/>
      <c r="R106" s="99"/>
      <c r="S106" s="99"/>
      <c r="T106" s="99"/>
      <c r="U106" s="99"/>
      <c r="V106" s="99"/>
      <c r="W106" s="99"/>
      <c r="X106" s="99"/>
      <c r="Y106" s="99"/>
      <c r="Z106" s="99"/>
      <c r="AA106" s="99"/>
      <c r="AB106" s="99"/>
      <c r="AC106" s="99"/>
      <c r="AD106" s="99"/>
      <c r="AE106" s="99"/>
      <c r="AF106" s="99"/>
      <c r="AG106" s="99"/>
      <c r="AH106" s="99"/>
    </row>
    <row r="107" spans="3:34">
      <c r="C107" s="3" t="s">
        <v>86</v>
      </c>
      <c r="D107" s="3" t="s">
        <v>188</v>
      </c>
      <c r="E107" s="3" t="s">
        <v>189</v>
      </c>
      <c r="F107" s="3" t="s">
        <v>628</v>
      </c>
      <c r="G107" s="97" t="s">
        <v>524</v>
      </c>
      <c r="H107" s="97" t="s">
        <v>524</v>
      </c>
      <c r="I107" s="97" t="s">
        <v>524</v>
      </c>
      <c r="J107" s="97" t="s">
        <v>524</v>
      </c>
      <c r="K107" s="97" t="s">
        <v>524</v>
      </c>
      <c r="L107" s="97" t="s">
        <v>524</v>
      </c>
      <c r="M107" s="97" t="s">
        <v>524</v>
      </c>
      <c r="N107" s="97" t="s">
        <v>524</v>
      </c>
      <c r="O107" s="110">
        <v>1179</v>
      </c>
      <c r="P107" s="99"/>
      <c r="Q107" s="99"/>
      <c r="R107" s="99"/>
      <c r="S107" s="99"/>
      <c r="T107" s="99"/>
      <c r="U107" s="99"/>
      <c r="V107" s="99"/>
      <c r="W107" s="99"/>
      <c r="X107" s="99"/>
      <c r="Y107" s="99"/>
      <c r="Z107" s="99"/>
      <c r="AA107" s="99"/>
      <c r="AB107" s="99"/>
      <c r="AC107" s="99"/>
      <c r="AD107" s="99"/>
      <c r="AE107" s="99"/>
      <c r="AF107" s="99"/>
      <c r="AG107" s="99"/>
      <c r="AH107" s="99"/>
    </row>
    <row r="108" spans="3:34">
      <c r="C108" s="3" t="s">
        <v>86</v>
      </c>
      <c r="D108" s="3" t="s">
        <v>190</v>
      </c>
      <c r="E108" s="3" t="s">
        <v>191</v>
      </c>
      <c r="F108" s="3" t="s">
        <v>628</v>
      </c>
      <c r="G108" s="97" t="s">
        <v>524</v>
      </c>
      <c r="H108" s="97" t="s">
        <v>524</v>
      </c>
      <c r="I108" s="97" t="s">
        <v>524</v>
      </c>
      <c r="J108" s="97" t="s">
        <v>524</v>
      </c>
      <c r="K108" s="97" t="s">
        <v>524</v>
      </c>
      <c r="L108" s="97" t="s">
        <v>524</v>
      </c>
      <c r="M108" s="97" t="s">
        <v>524</v>
      </c>
      <c r="N108" s="97" t="s">
        <v>524</v>
      </c>
      <c r="O108" s="110">
        <v>838</v>
      </c>
      <c r="P108" s="99"/>
      <c r="Q108" s="99"/>
      <c r="R108" s="99"/>
      <c r="S108" s="99"/>
      <c r="T108" s="99"/>
      <c r="U108" s="99"/>
      <c r="V108" s="99"/>
      <c r="W108" s="99"/>
      <c r="X108" s="99"/>
      <c r="Y108" s="99"/>
      <c r="Z108" s="99"/>
      <c r="AA108" s="99"/>
      <c r="AB108" s="99"/>
      <c r="AC108" s="99"/>
      <c r="AD108" s="99"/>
      <c r="AE108" s="99"/>
      <c r="AF108" s="99"/>
      <c r="AG108" s="99"/>
      <c r="AH108" s="99"/>
    </row>
    <row r="109" spans="3:34">
      <c r="C109" s="3" t="s">
        <v>86</v>
      </c>
      <c r="D109" s="3" t="s">
        <v>192</v>
      </c>
      <c r="E109" s="3" t="s">
        <v>193</v>
      </c>
      <c r="F109" s="3" t="s">
        <v>628</v>
      </c>
      <c r="G109" s="97" t="s">
        <v>524</v>
      </c>
      <c r="H109" s="97" t="s">
        <v>524</v>
      </c>
      <c r="I109" s="97" t="s">
        <v>524</v>
      </c>
      <c r="J109" s="97" t="s">
        <v>524</v>
      </c>
      <c r="K109" s="97" t="s">
        <v>524</v>
      </c>
      <c r="L109" s="97" t="s">
        <v>524</v>
      </c>
      <c r="M109" s="97" t="s">
        <v>524</v>
      </c>
      <c r="N109" s="97" t="s">
        <v>524</v>
      </c>
      <c r="O109" s="110">
        <v>548</v>
      </c>
      <c r="P109" s="99"/>
      <c r="Q109" s="99"/>
      <c r="R109" s="99"/>
      <c r="S109" s="99"/>
      <c r="T109" s="99"/>
      <c r="U109" s="99"/>
      <c r="V109" s="99"/>
      <c r="W109" s="99"/>
      <c r="X109" s="99"/>
      <c r="Y109" s="99"/>
      <c r="Z109" s="99"/>
      <c r="AA109" s="99"/>
      <c r="AB109" s="99"/>
      <c r="AC109" s="99"/>
      <c r="AD109" s="99"/>
      <c r="AE109" s="99"/>
      <c r="AF109" s="99"/>
      <c r="AG109" s="99"/>
      <c r="AH109" s="99"/>
    </row>
    <row r="110" spans="3:34">
      <c r="C110" s="3" t="s">
        <v>86</v>
      </c>
      <c r="D110" s="3" t="s">
        <v>194</v>
      </c>
      <c r="E110" s="3" t="s">
        <v>195</v>
      </c>
      <c r="F110" s="3" t="s">
        <v>628</v>
      </c>
      <c r="G110" s="97" t="s">
        <v>524</v>
      </c>
      <c r="H110" s="97" t="s">
        <v>524</v>
      </c>
      <c r="I110" s="97" t="s">
        <v>524</v>
      </c>
      <c r="J110" s="97" t="s">
        <v>524</v>
      </c>
      <c r="K110" s="97" t="s">
        <v>524</v>
      </c>
      <c r="L110" s="97" t="s">
        <v>524</v>
      </c>
      <c r="M110" s="97" t="s">
        <v>524</v>
      </c>
      <c r="N110" s="97" t="s">
        <v>524</v>
      </c>
      <c r="O110" s="110">
        <v>2377.49793</v>
      </c>
      <c r="P110" s="99"/>
      <c r="Q110" s="99"/>
      <c r="R110" s="99"/>
      <c r="S110" s="99"/>
      <c r="T110" s="99"/>
      <c r="U110" s="99"/>
      <c r="V110" s="99"/>
      <c r="W110" s="99"/>
      <c r="X110" s="99"/>
      <c r="Y110" s="99"/>
      <c r="Z110" s="99"/>
      <c r="AA110" s="99"/>
      <c r="AB110" s="99"/>
      <c r="AC110" s="99"/>
      <c r="AD110" s="99"/>
      <c r="AE110" s="99"/>
      <c r="AF110" s="99"/>
      <c r="AG110" s="99"/>
      <c r="AH110" s="99"/>
    </row>
    <row r="111" spans="3:34">
      <c r="C111" s="3" t="s">
        <v>86</v>
      </c>
      <c r="D111" s="3" t="s">
        <v>196</v>
      </c>
      <c r="E111" s="3" t="s">
        <v>197</v>
      </c>
      <c r="F111" s="3" t="s">
        <v>628</v>
      </c>
      <c r="G111" s="97" t="s">
        <v>524</v>
      </c>
      <c r="H111" s="97" t="s">
        <v>524</v>
      </c>
      <c r="I111" s="97" t="s">
        <v>524</v>
      </c>
      <c r="J111" s="97" t="s">
        <v>524</v>
      </c>
      <c r="K111" s="97" t="s">
        <v>524</v>
      </c>
      <c r="L111" s="97" t="s">
        <v>524</v>
      </c>
      <c r="M111" s="97" t="s">
        <v>524</v>
      </c>
      <c r="N111" s="97" t="s">
        <v>524</v>
      </c>
      <c r="O111" s="110">
        <v>3648</v>
      </c>
      <c r="P111" s="99"/>
      <c r="Q111" s="99"/>
      <c r="R111" s="99"/>
      <c r="S111" s="99"/>
      <c r="T111" s="99"/>
      <c r="U111" s="99"/>
      <c r="V111" s="99"/>
      <c r="W111" s="99"/>
      <c r="X111" s="99"/>
      <c r="Y111" s="99"/>
      <c r="Z111" s="99"/>
      <c r="AA111" s="99"/>
      <c r="AB111" s="99"/>
      <c r="AC111" s="99"/>
      <c r="AD111" s="99"/>
      <c r="AE111" s="99"/>
      <c r="AF111" s="99"/>
      <c r="AG111" s="99"/>
      <c r="AH111" s="99"/>
    </row>
    <row r="112" spans="3:34">
      <c r="C112" s="3" t="s">
        <v>86</v>
      </c>
      <c r="D112" s="3" t="s">
        <v>198</v>
      </c>
      <c r="E112" s="3" t="s">
        <v>199</v>
      </c>
      <c r="F112" s="3" t="s">
        <v>628</v>
      </c>
      <c r="G112" s="97" t="s">
        <v>524</v>
      </c>
      <c r="H112" s="97" t="s">
        <v>524</v>
      </c>
      <c r="I112" s="97" t="s">
        <v>524</v>
      </c>
      <c r="J112" s="97" t="s">
        <v>524</v>
      </c>
      <c r="K112" s="97" t="s">
        <v>524</v>
      </c>
      <c r="L112" s="97" t="s">
        <v>524</v>
      </c>
      <c r="M112" s="97" t="s">
        <v>524</v>
      </c>
      <c r="N112" s="97" t="s">
        <v>524</v>
      </c>
      <c r="O112" s="110">
        <v>814</v>
      </c>
      <c r="P112" s="99"/>
      <c r="Q112" s="99"/>
      <c r="R112" s="99"/>
      <c r="S112" s="99"/>
      <c r="T112" s="99"/>
      <c r="U112" s="99"/>
      <c r="V112" s="99"/>
      <c r="W112" s="99"/>
      <c r="X112" s="99"/>
      <c r="Y112" s="99"/>
      <c r="Z112" s="99"/>
      <c r="AA112" s="99"/>
      <c r="AB112" s="99"/>
      <c r="AC112" s="99"/>
      <c r="AD112" s="99"/>
      <c r="AE112" s="99"/>
      <c r="AF112" s="99"/>
      <c r="AG112" s="99"/>
      <c r="AH112" s="99"/>
    </row>
    <row r="113" spans="3:34">
      <c r="C113" s="3" t="s">
        <v>86</v>
      </c>
      <c r="D113" s="3" t="s">
        <v>200</v>
      </c>
      <c r="E113" s="3" t="s">
        <v>201</v>
      </c>
      <c r="F113" s="3" t="s">
        <v>628</v>
      </c>
      <c r="G113" s="97" t="s">
        <v>524</v>
      </c>
      <c r="H113" s="97" t="s">
        <v>524</v>
      </c>
      <c r="I113" s="97" t="s">
        <v>524</v>
      </c>
      <c r="J113" s="97" t="s">
        <v>524</v>
      </c>
      <c r="K113" s="97" t="s">
        <v>524</v>
      </c>
      <c r="L113" s="97" t="s">
        <v>524</v>
      </c>
      <c r="M113" s="97" t="s">
        <v>524</v>
      </c>
      <c r="N113" s="97" t="s">
        <v>524</v>
      </c>
      <c r="O113" s="110">
        <v>2443</v>
      </c>
      <c r="P113" s="99"/>
      <c r="Q113" s="99"/>
      <c r="R113" s="99"/>
      <c r="S113" s="99"/>
      <c r="T113" s="99"/>
      <c r="U113" s="99"/>
      <c r="V113" s="99"/>
      <c r="W113" s="99"/>
      <c r="X113" s="99"/>
      <c r="Y113" s="99"/>
      <c r="Z113" s="99"/>
      <c r="AA113" s="99"/>
      <c r="AB113" s="99"/>
      <c r="AC113" s="99"/>
      <c r="AD113" s="99"/>
      <c r="AE113" s="99"/>
      <c r="AF113" s="99"/>
      <c r="AG113" s="99"/>
      <c r="AH113" s="99"/>
    </row>
    <row r="114" spans="3:34">
      <c r="C114" s="3" t="s">
        <v>86</v>
      </c>
      <c r="D114" s="3" t="s">
        <v>202</v>
      </c>
      <c r="E114" s="3" t="s">
        <v>203</v>
      </c>
      <c r="F114" s="3" t="s">
        <v>628</v>
      </c>
      <c r="G114" s="97" t="s">
        <v>524</v>
      </c>
      <c r="H114" s="97" t="s">
        <v>524</v>
      </c>
      <c r="I114" s="97" t="s">
        <v>524</v>
      </c>
      <c r="J114" s="97" t="s">
        <v>524</v>
      </c>
      <c r="K114" s="97" t="s">
        <v>524</v>
      </c>
      <c r="L114" s="97" t="s">
        <v>524</v>
      </c>
      <c r="M114" s="97" t="s">
        <v>524</v>
      </c>
      <c r="N114" s="97" t="s">
        <v>524</v>
      </c>
      <c r="O114" s="110">
        <v>1712</v>
      </c>
      <c r="P114" s="99"/>
      <c r="Q114" s="99"/>
      <c r="R114" s="99"/>
      <c r="S114" s="99"/>
      <c r="T114" s="99"/>
      <c r="U114" s="99"/>
      <c r="V114" s="99"/>
      <c r="W114" s="99"/>
      <c r="X114" s="99"/>
      <c r="Y114" s="99"/>
      <c r="Z114" s="99"/>
      <c r="AA114" s="99"/>
      <c r="AB114" s="99"/>
      <c r="AC114" s="99"/>
      <c r="AD114" s="99"/>
      <c r="AE114" s="99"/>
      <c r="AF114" s="99"/>
      <c r="AG114" s="99"/>
      <c r="AH114" s="99"/>
    </row>
    <row r="115" spans="3:34">
      <c r="C115" s="3" t="s">
        <v>86</v>
      </c>
      <c r="D115" s="3" t="s">
        <v>204</v>
      </c>
      <c r="E115" s="3" t="s">
        <v>205</v>
      </c>
      <c r="F115" s="3" t="s">
        <v>628</v>
      </c>
      <c r="G115" s="97" t="s">
        <v>524</v>
      </c>
      <c r="H115" s="97" t="s">
        <v>524</v>
      </c>
      <c r="I115" s="97" t="s">
        <v>524</v>
      </c>
      <c r="J115" s="97" t="s">
        <v>524</v>
      </c>
      <c r="K115" s="97" t="s">
        <v>524</v>
      </c>
      <c r="L115" s="97" t="s">
        <v>524</v>
      </c>
      <c r="M115" s="97" t="s">
        <v>524</v>
      </c>
      <c r="N115" s="97" t="s">
        <v>524</v>
      </c>
      <c r="O115" s="110">
        <v>4672.9530949999998</v>
      </c>
      <c r="P115" s="99"/>
      <c r="Q115" s="99"/>
      <c r="R115" s="99"/>
      <c r="S115" s="99"/>
      <c r="T115" s="99"/>
      <c r="U115" s="99"/>
      <c r="V115" s="99"/>
      <c r="W115" s="99"/>
      <c r="X115" s="99"/>
      <c r="Y115" s="99"/>
      <c r="Z115" s="99"/>
      <c r="AA115" s="99"/>
      <c r="AB115" s="99"/>
      <c r="AC115" s="99"/>
      <c r="AD115" s="99"/>
      <c r="AE115" s="99"/>
      <c r="AF115" s="99"/>
      <c r="AG115" s="99"/>
      <c r="AH115" s="99"/>
    </row>
    <row r="116" spans="3:34">
      <c r="C116" s="3" t="s">
        <v>86</v>
      </c>
      <c r="D116" s="3" t="s">
        <v>206</v>
      </c>
      <c r="E116" s="3" t="s">
        <v>207</v>
      </c>
      <c r="F116" s="3" t="s">
        <v>628</v>
      </c>
      <c r="G116" s="97" t="s">
        <v>524</v>
      </c>
      <c r="H116" s="97" t="s">
        <v>524</v>
      </c>
      <c r="I116" s="97" t="s">
        <v>524</v>
      </c>
      <c r="J116" s="97" t="s">
        <v>524</v>
      </c>
      <c r="K116" s="97" t="s">
        <v>524</v>
      </c>
      <c r="L116" s="97" t="s">
        <v>524</v>
      </c>
      <c r="M116" s="97" t="s">
        <v>524</v>
      </c>
      <c r="N116" s="97" t="s">
        <v>524</v>
      </c>
      <c r="O116" s="110">
        <v>1020.4444027</v>
      </c>
      <c r="P116" s="99"/>
      <c r="Q116" s="99"/>
      <c r="R116" s="99"/>
      <c r="S116" s="99"/>
      <c r="T116" s="99"/>
      <c r="U116" s="99"/>
      <c r="V116" s="99"/>
      <c r="W116" s="99"/>
      <c r="X116" s="99"/>
      <c r="Y116" s="99"/>
      <c r="Z116" s="99"/>
      <c r="AA116" s="99"/>
      <c r="AB116" s="99"/>
      <c r="AC116" s="99"/>
      <c r="AD116" s="99"/>
      <c r="AE116" s="99"/>
      <c r="AF116" s="99"/>
      <c r="AG116" s="99"/>
      <c r="AH116" s="99"/>
    </row>
    <row r="117" spans="3:34">
      <c r="C117" s="3" t="s">
        <v>86</v>
      </c>
      <c r="D117" s="3" t="s">
        <v>208</v>
      </c>
      <c r="E117" s="3" t="s">
        <v>209</v>
      </c>
      <c r="F117" s="3" t="s">
        <v>628</v>
      </c>
      <c r="G117" s="97" t="s">
        <v>524</v>
      </c>
      <c r="H117" s="97" t="s">
        <v>524</v>
      </c>
      <c r="I117" s="97" t="s">
        <v>524</v>
      </c>
      <c r="J117" s="97" t="s">
        <v>524</v>
      </c>
      <c r="K117" s="97" t="s">
        <v>524</v>
      </c>
      <c r="L117" s="97" t="s">
        <v>524</v>
      </c>
      <c r="M117" s="97" t="s">
        <v>524</v>
      </c>
      <c r="N117" s="97" t="s">
        <v>524</v>
      </c>
      <c r="O117" s="110">
        <v>818</v>
      </c>
      <c r="P117" s="99"/>
      <c r="Q117" s="99"/>
      <c r="R117" s="99"/>
      <c r="S117" s="99"/>
      <c r="T117" s="99"/>
      <c r="U117" s="99"/>
      <c r="V117" s="99"/>
      <c r="W117" s="99"/>
      <c r="X117" s="99"/>
      <c r="Y117" s="99"/>
      <c r="Z117" s="99"/>
      <c r="AA117" s="99"/>
      <c r="AB117" s="99"/>
      <c r="AC117" s="99"/>
      <c r="AD117" s="99"/>
      <c r="AE117" s="99"/>
      <c r="AF117" s="99"/>
      <c r="AG117" s="99"/>
      <c r="AH117" s="99"/>
    </row>
    <row r="118" spans="3:34">
      <c r="C118" s="3" t="s">
        <v>86</v>
      </c>
      <c r="D118" s="3" t="s">
        <v>210</v>
      </c>
      <c r="E118" s="3" t="s">
        <v>211</v>
      </c>
      <c r="F118" s="3" t="s">
        <v>628</v>
      </c>
      <c r="G118" s="97" t="s">
        <v>524</v>
      </c>
      <c r="H118" s="97" t="s">
        <v>524</v>
      </c>
      <c r="I118" s="97" t="s">
        <v>524</v>
      </c>
      <c r="J118" s="97" t="s">
        <v>524</v>
      </c>
      <c r="K118" s="97" t="s">
        <v>524</v>
      </c>
      <c r="L118" s="97" t="s">
        <v>524</v>
      </c>
      <c r="M118" s="97" t="s">
        <v>524</v>
      </c>
      <c r="N118" s="97" t="s">
        <v>524</v>
      </c>
      <c r="O118" s="110">
        <v>2648</v>
      </c>
      <c r="P118" s="99"/>
      <c r="Q118" s="99"/>
      <c r="R118" s="99"/>
      <c r="S118" s="99"/>
      <c r="T118" s="99"/>
      <c r="U118" s="99"/>
      <c r="V118" s="99"/>
      <c r="W118" s="99"/>
      <c r="X118" s="99"/>
      <c r="Y118" s="99"/>
      <c r="Z118" s="99"/>
      <c r="AA118" s="99"/>
      <c r="AB118" s="99"/>
      <c r="AC118" s="99"/>
      <c r="AD118" s="99"/>
      <c r="AE118" s="99"/>
      <c r="AF118" s="99"/>
      <c r="AG118" s="99"/>
      <c r="AH118" s="99"/>
    </row>
    <row r="119" spans="3:34">
      <c r="C119" s="3" t="s">
        <v>86</v>
      </c>
      <c r="D119" s="3" t="s">
        <v>212</v>
      </c>
      <c r="E119" s="3" t="s">
        <v>213</v>
      </c>
      <c r="F119" s="3" t="s">
        <v>628</v>
      </c>
      <c r="G119" s="97" t="s">
        <v>524</v>
      </c>
      <c r="H119" s="97" t="s">
        <v>524</v>
      </c>
      <c r="I119" s="97" t="s">
        <v>524</v>
      </c>
      <c r="J119" s="97" t="s">
        <v>524</v>
      </c>
      <c r="K119" s="97" t="s">
        <v>524</v>
      </c>
      <c r="L119" s="97" t="s">
        <v>524</v>
      </c>
      <c r="M119" s="97" t="s">
        <v>524</v>
      </c>
      <c r="N119" s="97" t="s">
        <v>524</v>
      </c>
      <c r="O119" s="110">
        <v>1260</v>
      </c>
      <c r="P119" s="99"/>
      <c r="Q119" s="99"/>
      <c r="R119" s="99"/>
      <c r="S119" s="99"/>
      <c r="T119" s="99"/>
      <c r="U119" s="99"/>
      <c r="V119" s="99"/>
      <c r="W119" s="99"/>
      <c r="X119" s="99"/>
      <c r="Y119" s="99"/>
      <c r="Z119" s="99"/>
      <c r="AA119" s="99"/>
      <c r="AB119" s="99"/>
      <c r="AC119" s="99"/>
      <c r="AD119" s="99"/>
      <c r="AE119" s="99"/>
      <c r="AF119" s="99"/>
      <c r="AG119" s="99"/>
      <c r="AH119" s="99"/>
    </row>
    <row r="120" spans="3:34">
      <c r="C120" s="3" t="s">
        <v>86</v>
      </c>
      <c r="D120" s="3" t="s">
        <v>214</v>
      </c>
      <c r="E120" s="3" t="s">
        <v>215</v>
      </c>
      <c r="F120" s="3" t="s">
        <v>628</v>
      </c>
      <c r="G120" s="97" t="s">
        <v>524</v>
      </c>
      <c r="H120" s="97" t="s">
        <v>524</v>
      </c>
      <c r="I120" s="97" t="s">
        <v>524</v>
      </c>
      <c r="J120" s="97" t="s">
        <v>524</v>
      </c>
      <c r="K120" s="97" t="s">
        <v>524</v>
      </c>
      <c r="L120" s="97" t="s">
        <v>524</v>
      </c>
      <c r="M120" s="97" t="s">
        <v>524</v>
      </c>
      <c r="N120" s="97" t="s">
        <v>524</v>
      </c>
      <c r="O120" s="110">
        <v>1332</v>
      </c>
      <c r="P120" s="99"/>
      <c r="Q120" s="99"/>
      <c r="R120" s="99"/>
      <c r="S120" s="99"/>
      <c r="T120" s="99"/>
      <c r="U120" s="99"/>
      <c r="V120" s="99"/>
      <c r="W120" s="99"/>
      <c r="X120" s="99"/>
      <c r="Y120" s="99"/>
      <c r="Z120" s="99"/>
      <c r="AA120" s="99"/>
      <c r="AB120" s="99"/>
      <c r="AC120" s="99"/>
      <c r="AD120" s="99"/>
      <c r="AE120" s="99"/>
      <c r="AF120" s="99"/>
      <c r="AG120" s="99"/>
      <c r="AH120" s="99"/>
    </row>
    <row r="121" spans="3:34">
      <c r="C121" s="3" t="s">
        <v>86</v>
      </c>
      <c r="D121" s="3" t="s">
        <v>216</v>
      </c>
      <c r="E121" s="3" t="s">
        <v>217</v>
      </c>
      <c r="F121" s="3" t="s">
        <v>628</v>
      </c>
      <c r="G121" s="97" t="s">
        <v>524</v>
      </c>
      <c r="H121" s="97" t="s">
        <v>524</v>
      </c>
      <c r="I121" s="97" t="s">
        <v>524</v>
      </c>
      <c r="J121" s="97" t="s">
        <v>524</v>
      </c>
      <c r="K121" s="97" t="s">
        <v>524</v>
      </c>
      <c r="L121" s="97" t="s">
        <v>524</v>
      </c>
      <c r="M121" s="97" t="s">
        <v>524</v>
      </c>
      <c r="N121" s="97" t="s">
        <v>524</v>
      </c>
      <c r="O121" s="110">
        <v>1271</v>
      </c>
      <c r="P121" s="99"/>
      <c r="Q121" s="99"/>
      <c r="R121" s="99"/>
      <c r="S121" s="99"/>
      <c r="T121" s="99"/>
      <c r="U121" s="99"/>
      <c r="V121" s="99"/>
      <c r="W121" s="99"/>
      <c r="X121" s="99"/>
      <c r="Y121" s="99"/>
      <c r="Z121" s="99"/>
      <c r="AA121" s="99"/>
      <c r="AB121" s="99"/>
      <c r="AC121" s="99"/>
      <c r="AD121" s="99"/>
      <c r="AE121" s="99"/>
      <c r="AF121" s="99"/>
      <c r="AG121" s="99"/>
      <c r="AH121" s="99"/>
    </row>
    <row r="122" spans="3:34">
      <c r="C122" s="3" t="s">
        <v>86</v>
      </c>
      <c r="D122" s="3" t="s">
        <v>218</v>
      </c>
      <c r="E122" s="3" t="s">
        <v>219</v>
      </c>
      <c r="F122" s="3" t="s">
        <v>628</v>
      </c>
      <c r="G122" s="97" t="s">
        <v>524</v>
      </c>
      <c r="H122" s="97" t="s">
        <v>524</v>
      </c>
      <c r="I122" s="97" t="s">
        <v>524</v>
      </c>
      <c r="J122" s="97" t="s">
        <v>524</v>
      </c>
      <c r="K122" s="97" t="s">
        <v>524</v>
      </c>
      <c r="L122" s="97" t="s">
        <v>524</v>
      </c>
      <c r="M122" s="97" t="s">
        <v>524</v>
      </c>
      <c r="N122" s="97" t="s">
        <v>524</v>
      </c>
      <c r="O122" s="110">
        <v>2333.6959999999999</v>
      </c>
      <c r="P122" s="99"/>
      <c r="Q122" s="99"/>
      <c r="R122" s="99"/>
      <c r="S122" s="99"/>
      <c r="T122" s="99"/>
      <c r="U122" s="99"/>
      <c r="V122" s="99"/>
      <c r="W122" s="99"/>
      <c r="X122" s="99"/>
      <c r="Y122" s="99"/>
      <c r="Z122" s="99"/>
      <c r="AA122" s="99"/>
      <c r="AB122" s="99"/>
      <c r="AC122" s="99"/>
      <c r="AD122" s="99"/>
      <c r="AE122" s="99"/>
      <c r="AF122" s="99"/>
      <c r="AG122" s="99"/>
      <c r="AH122" s="99"/>
    </row>
    <row r="123" spans="3:34">
      <c r="C123" s="3" t="s">
        <v>86</v>
      </c>
      <c r="D123" s="3" t="s">
        <v>220</v>
      </c>
      <c r="E123" s="3" t="s">
        <v>221</v>
      </c>
      <c r="F123" s="3" t="s">
        <v>628</v>
      </c>
      <c r="G123" s="97" t="s">
        <v>524</v>
      </c>
      <c r="H123" s="97" t="s">
        <v>524</v>
      </c>
      <c r="I123" s="97" t="s">
        <v>524</v>
      </c>
      <c r="J123" s="97" t="s">
        <v>524</v>
      </c>
      <c r="K123" s="97" t="s">
        <v>524</v>
      </c>
      <c r="L123" s="97" t="s">
        <v>524</v>
      </c>
      <c r="M123" s="97" t="s">
        <v>524</v>
      </c>
      <c r="N123" s="97" t="s">
        <v>524</v>
      </c>
      <c r="O123" s="110">
        <v>1970</v>
      </c>
      <c r="P123" s="99"/>
      <c r="Q123" s="99"/>
      <c r="R123" s="99"/>
      <c r="S123" s="99"/>
      <c r="T123" s="99"/>
      <c r="U123" s="99"/>
      <c r="V123" s="99"/>
      <c r="W123" s="99"/>
      <c r="X123" s="99"/>
      <c r="Y123" s="99"/>
      <c r="Z123" s="99"/>
      <c r="AA123" s="99"/>
      <c r="AB123" s="99"/>
      <c r="AC123" s="99"/>
      <c r="AD123" s="99"/>
      <c r="AE123" s="99"/>
      <c r="AF123" s="99"/>
      <c r="AG123" s="99"/>
      <c r="AH123" s="99"/>
    </row>
    <row r="124" spans="3:34">
      <c r="C124" s="3" t="s">
        <v>86</v>
      </c>
      <c r="D124" s="3" t="s">
        <v>222</v>
      </c>
      <c r="E124" s="3" t="s">
        <v>223</v>
      </c>
      <c r="F124" s="3" t="s">
        <v>628</v>
      </c>
      <c r="G124" s="97" t="s">
        <v>524</v>
      </c>
      <c r="H124" s="97" t="s">
        <v>524</v>
      </c>
      <c r="I124" s="97" t="s">
        <v>524</v>
      </c>
      <c r="J124" s="97" t="s">
        <v>524</v>
      </c>
      <c r="K124" s="97" t="s">
        <v>524</v>
      </c>
      <c r="L124" s="97" t="s">
        <v>524</v>
      </c>
      <c r="M124" s="97" t="s">
        <v>524</v>
      </c>
      <c r="N124" s="97" t="s">
        <v>524</v>
      </c>
      <c r="O124" s="110">
        <v>921</v>
      </c>
      <c r="P124" s="99"/>
      <c r="Q124" s="99"/>
      <c r="R124" s="99"/>
      <c r="S124" s="99"/>
      <c r="T124" s="99"/>
      <c r="U124" s="99"/>
      <c r="V124" s="99"/>
      <c r="W124" s="99"/>
      <c r="X124" s="99"/>
      <c r="Y124" s="99"/>
      <c r="Z124" s="99"/>
      <c r="AA124" s="99"/>
      <c r="AB124" s="99"/>
      <c r="AC124" s="99"/>
      <c r="AD124" s="99"/>
      <c r="AE124" s="99"/>
      <c r="AF124" s="99"/>
      <c r="AG124" s="99"/>
      <c r="AH124" s="99"/>
    </row>
    <row r="125" spans="3:34">
      <c r="C125" s="3" t="s">
        <v>86</v>
      </c>
      <c r="D125" s="3" t="s">
        <v>224</v>
      </c>
      <c r="E125" s="3" t="s">
        <v>225</v>
      </c>
      <c r="F125" s="3" t="s">
        <v>628</v>
      </c>
      <c r="G125" s="97" t="s">
        <v>524</v>
      </c>
      <c r="H125" s="97" t="s">
        <v>524</v>
      </c>
      <c r="I125" s="97" t="s">
        <v>524</v>
      </c>
      <c r="J125" s="97" t="s">
        <v>524</v>
      </c>
      <c r="K125" s="97" t="s">
        <v>524</v>
      </c>
      <c r="L125" s="97" t="s">
        <v>524</v>
      </c>
      <c r="M125" s="97" t="s">
        <v>524</v>
      </c>
      <c r="N125" s="97" t="s">
        <v>524</v>
      </c>
      <c r="O125" s="110">
        <v>2745</v>
      </c>
      <c r="P125" s="99"/>
      <c r="Q125" s="99"/>
      <c r="R125" s="99"/>
      <c r="S125" s="99"/>
      <c r="T125" s="99"/>
      <c r="U125" s="99"/>
      <c r="V125" s="99"/>
      <c r="W125" s="99"/>
      <c r="X125" s="99"/>
      <c r="Y125" s="99"/>
      <c r="Z125" s="99"/>
      <c r="AA125" s="99"/>
      <c r="AB125" s="99"/>
      <c r="AC125" s="99"/>
      <c r="AD125" s="99"/>
      <c r="AE125" s="99"/>
      <c r="AF125" s="99"/>
      <c r="AG125" s="99"/>
      <c r="AH125" s="99"/>
    </row>
    <row r="126" spans="3:34">
      <c r="C126" s="3" t="s">
        <v>88</v>
      </c>
      <c r="D126" s="3" t="s">
        <v>226</v>
      </c>
      <c r="E126" s="3" t="s">
        <v>227</v>
      </c>
      <c r="F126" s="3" t="s">
        <v>628</v>
      </c>
      <c r="G126" s="97" t="s">
        <v>524</v>
      </c>
      <c r="H126" s="97" t="s">
        <v>524</v>
      </c>
      <c r="I126" s="97" t="s">
        <v>524</v>
      </c>
      <c r="J126" s="97" t="s">
        <v>524</v>
      </c>
      <c r="K126" s="97" t="s">
        <v>524</v>
      </c>
      <c r="L126" s="97" t="s">
        <v>524</v>
      </c>
      <c r="M126" s="97" t="s">
        <v>524</v>
      </c>
      <c r="N126" s="97" t="s">
        <v>524</v>
      </c>
      <c r="O126" s="110">
        <v>2086</v>
      </c>
      <c r="P126" s="99"/>
      <c r="Q126" s="99"/>
      <c r="R126" s="99"/>
      <c r="S126" s="99"/>
      <c r="T126" s="99"/>
      <c r="U126" s="99"/>
      <c r="V126" s="99"/>
      <c r="W126" s="99"/>
      <c r="X126" s="99"/>
      <c r="Y126" s="99"/>
      <c r="Z126" s="99"/>
      <c r="AA126" s="99"/>
      <c r="AB126" s="99"/>
      <c r="AC126" s="99"/>
      <c r="AD126" s="99"/>
      <c r="AE126" s="99"/>
      <c r="AF126" s="99"/>
      <c r="AG126" s="99"/>
      <c r="AH126" s="99"/>
    </row>
    <row r="127" spans="3:34">
      <c r="C127" s="3" t="s">
        <v>88</v>
      </c>
      <c r="D127" s="3" t="s">
        <v>228</v>
      </c>
      <c r="E127" s="3" t="s">
        <v>229</v>
      </c>
      <c r="F127" s="3" t="s">
        <v>628</v>
      </c>
      <c r="G127" s="97" t="s">
        <v>524</v>
      </c>
      <c r="H127" s="97" t="s">
        <v>524</v>
      </c>
      <c r="I127" s="97" t="s">
        <v>524</v>
      </c>
      <c r="J127" s="97" t="s">
        <v>524</v>
      </c>
      <c r="K127" s="97" t="s">
        <v>524</v>
      </c>
      <c r="L127" s="97" t="s">
        <v>524</v>
      </c>
      <c r="M127" s="97" t="s">
        <v>524</v>
      </c>
      <c r="N127" s="97" t="s">
        <v>524</v>
      </c>
      <c r="O127" s="110">
        <v>589</v>
      </c>
      <c r="P127" s="99"/>
      <c r="Q127" s="99"/>
      <c r="R127" s="99"/>
      <c r="S127" s="99"/>
      <c r="T127" s="99"/>
      <c r="U127" s="99"/>
      <c r="V127" s="99"/>
      <c r="W127" s="99"/>
      <c r="X127" s="99"/>
      <c r="Y127" s="99"/>
      <c r="Z127" s="99"/>
      <c r="AA127" s="99"/>
      <c r="AB127" s="99"/>
      <c r="AC127" s="99"/>
      <c r="AD127" s="99"/>
      <c r="AE127" s="99"/>
      <c r="AF127" s="99"/>
      <c r="AG127" s="99"/>
      <c r="AH127" s="99"/>
    </row>
    <row r="128" spans="3:34">
      <c r="C128" s="3" t="s">
        <v>88</v>
      </c>
      <c r="D128" s="3" t="s">
        <v>230</v>
      </c>
      <c r="E128" s="3" t="s">
        <v>231</v>
      </c>
      <c r="F128" s="3" t="s">
        <v>628</v>
      </c>
      <c r="G128" s="97" t="s">
        <v>524</v>
      </c>
      <c r="H128" s="97" t="s">
        <v>524</v>
      </c>
      <c r="I128" s="97" t="s">
        <v>524</v>
      </c>
      <c r="J128" s="97" t="s">
        <v>524</v>
      </c>
      <c r="K128" s="97" t="s">
        <v>524</v>
      </c>
      <c r="L128" s="97" t="s">
        <v>524</v>
      </c>
      <c r="M128" s="97" t="s">
        <v>524</v>
      </c>
      <c r="N128" s="97" t="s">
        <v>524</v>
      </c>
      <c r="O128" s="110">
        <v>758</v>
      </c>
      <c r="P128" s="99"/>
      <c r="Q128" s="99"/>
      <c r="R128" s="99"/>
      <c r="S128" s="99"/>
      <c r="T128" s="99"/>
      <c r="U128" s="99"/>
      <c r="V128" s="99"/>
      <c r="W128" s="99"/>
      <c r="X128" s="99"/>
      <c r="Y128" s="99"/>
      <c r="Z128" s="99"/>
      <c r="AA128" s="99"/>
      <c r="AB128" s="99"/>
      <c r="AC128" s="99"/>
      <c r="AD128" s="99"/>
      <c r="AE128" s="99"/>
      <c r="AF128" s="99"/>
      <c r="AG128" s="99"/>
      <c r="AH128" s="99"/>
    </row>
    <row r="129" spans="3:34">
      <c r="C129" s="3" t="s">
        <v>88</v>
      </c>
      <c r="D129" s="3" t="s">
        <v>232</v>
      </c>
      <c r="E129" s="3" t="s">
        <v>233</v>
      </c>
      <c r="F129" s="3" t="s">
        <v>628</v>
      </c>
      <c r="G129" s="97" t="s">
        <v>524</v>
      </c>
      <c r="H129" s="97" t="s">
        <v>524</v>
      </c>
      <c r="I129" s="97" t="s">
        <v>524</v>
      </c>
      <c r="J129" s="97" t="s">
        <v>524</v>
      </c>
      <c r="K129" s="97" t="s">
        <v>524</v>
      </c>
      <c r="L129" s="97" t="s">
        <v>524</v>
      </c>
      <c r="M129" s="97" t="s">
        <v>524</v>
      </c>
      <c r="N129" s="97" t="s">
        <v>524</v>
      </c>
      <c r="O129" s="110">
        <v>1290</v>
      </c>
      <c r="P129" s="99"/>
      <c r="Q129" s="99"/>
      <c r="R129" s="99"/>
      <c r="S129" s="99"/>
      <c r="T129" s="99"/>
      <c r="U129" s="99"/>
      <c r="V129" s="99"/>
      <c r="W129" s="99"/>
      <c r="X129" s="99"/>
      <c r="Y129" s="99"/>
      <c r="Z129" s="99"/>
      <c r="AA129" s="99"/>
      <c r="AB129" s="99"/>
      <c r="AC129" s="99"/>
      <c r="AD129" s="99"/>
      <c r="AE129" s="99"/>
      <c r="AF129" s="99"/>
      <c r="AG129" s="99"/>
      <c r="AH129" s="99"/>
    </row>
    <row r="130" spans="3:34">
      <c r="C130" s="3" t="s">
        <v>88</v>
      </c>
      <c r="D130" s="3" t="s">
        <v>234</v>
      </c>
      <c r="E130" s="3" t="s">
        <v>235</v>
      </c>
      <c r="F130" s="3" t="s">
        <v>628</v>
      </c>
      <c r="G130" s="97" t="s">
        <v>524</v>
      </c>
      <c r="H130" s="97" t="s">
        <v>524</v>
      </c>
      <c r="I130" s="97" t="s">
        <v>524</v>
      </c>
      <c r="J130" s="97" t="s">
        <v>524</v>
      </c>
      <c r="K130" s="97" t="s">
        <v>524</v>
      </c>
      <c r="L130" s="97" t="s">
        <v>524</v>
      </c>
      <c r="M130" s="97" t="s">
        <v>524</v>
      </c>
      <c r="N130" s="97" t="s">
        <v>524</v>
      </c>
      <c r="O130" s="110">
        <v>810</v>
      </c>
      <c r="P130" s="99"/>
      <c r="Q130" s="99"/>
      <c r="R130" s="99"/>
      <c r="S130" s="99"/>
      <c r="T130" s="99"/>
      <c r="U130" s="99"/>
      <c r="V130" s="99"/>
      <c r="W130" s="99"/>
      <c r="X130" s="99"/>
      <c r="Y130" s="99"/>
      <c r="Z130" s="99"/>
      <c r="AA130" s="99"/>
      <c r="AB130" s="99"/>
      <c r="AC130" s="99"/>
      <c r="AD130" s="99"/>
      <c r="AE130" s="99"/>
      <c r="AF130" s="99"/>
      <c r="AG130" s="99"/>
      <c r="AH130" s="99"/>
    </row>
    <row r="131" spans="3:34">
      <c r="C131" s="3" t="s">
        <v>88</v>
      </c>
      <c r="D131" s="3" t="s">
        <v>236</v>
      </c>
      <c r="E131" s="3" t="s">
        <v>237</v>
      </c>
      <c r="F131" s="3" t="s">
        <v>628</v>
      </c>
      <c r="G131" s="97" t="s">
        <v>524</v>
      </c>
      <c r="H131" s="97" t="s">
        <v>524</v>
      </c>
      <c r="I131" s="97" t="s">
        <v>524</v>
      </c>
      <c r="J131" s="97" t="s">
        <v>524</v>
      </c>
      <c r="K131" s="97" t="s">
        <v>524</v>
      </c>
      <c r="L131" s="97" t="s">
        <v>524</v>
      </c>
      <c r="M131" s="97" t="s">
        <v>524</v>
      </c>
      <c r="N131" s="97" t="s">
        <v>524</v>
      </c>
      <c r="O131" s="110">
        <v>807</v>
      </c>
      <c r="P131" s="99"/>
      <c r="Q131" s="99"/>
      <c r="R131" s="99"/>
      <c r="S131" s="99"/>
      <c r="T131" s="99"/>
      <c r="U131" s="99"/>
      <c r="V131" s="99"/>
      <c r="W131" s="99"/>
      <c r="X131" s="99"/>
      <c r="Y131" s="99"/>
      <c r="Z131" s="99"/>
      <c r="AA131" s="99"/>
      <c r="AB131" s="99"/>
      <c r="AC131" s="99"/>
      <c r="AD131" s="99"/>
      <c r="AE131" s="99"/>
      <c r="AF131" s="99"/>
      <c r="AG131" s="99"/>
      <c r="AH131" s="99"/>
    </row>
    <row r="132" spans="3:34">
      <c r="C132" s="3" t="s">
        <v>88</v>
      </c>
      <c r="D132" s="3" t="s">
        <v>238</v>
      </c>
      <c r="E132" s="3" t="s">
        <v>239</v>
      </c>
      <c r="F132" s="3" t="s">
        <v>628</v>
      </c>
      <c r="G132" s="97" t="s">
        <v>524</v>
      </c>
      <c r="H132" s="97" t="s">
        <v>524</v>
      </c>
      <c r="I132" s="97" t="s">
        <v>524</v>
      </c>
      <c r="J132" s="97" t="s">
        <v>524</v>
      </c>
      <c r="K132" s="97" t="s">
        <v>524</v>
      </c>
      <c r="L132" s="97" t="s">
        <v>524</v>
      </c>
      <c r="M132" s="97" t="s">
        <v>524</v>
      </c>
      <c r="N132" s="97" t="s">
        <v>524</v>
      </c>
      <c r="O132" s="110">
        <v>447</v>
      </c>
      <c r="P132" s="99"/>
      <c r="Q132" s="99"/>
      <c r="R132" s="99"/>
      <c r="S132" s="99"/>
      <c r="T132" s="99"/>
      <c r="U132" s="99"/>
      <c r="V132" s="99"/>
      <c r="W132" s="99"/>
      <c r="X132" s="99"/>
      <c r="Y132" s="99"/>
      <c r="Z132" s="99"/>
      <c r="AA132" s="99"/>
      <c r="AB132" s="99"/>
      <c r="AC132" s="99"/>
      <c r="AD132" s="99"/>
      <c r="AE132" s="99"/>
      <c r="AF132" s="99"/>
      <c r="AG132" s="99"/>
      <c r="AH132" s="99"/>
    </row>
    <row r="133" spans="3:34">
      <c r="C133" s="3" t="s">
        <v>88</v>
      </c>
      <c r="D133" s="3" t="s">
        <v>240</v>
      </c>
      <c r="E133" s="3" t="s">
        <v>241</v>
      </c>
      <c r="F133" s="3" t="s">
        <v>628</v>
      </c>
      <c r="G133" s="97" t="s">
        <v>524</v>
      </c>
      <c r="H133" s="97" t="s">
        <v>524</v>
      </c>
      <c r="I133" s="97" t="s">
        <v>524</v>
      </c>
      <c r="J133" s="97" t="s">
        <v>524</v>
      </c>
      <c r="K133" s="97" t="s">
        <v>524</v>
      </c>
      <c r="L133" s="97" t="s">
        <v>524</v>
      </c>
      <c r="M133" s="97" t="s">
        <v>524</v>
      </c>
      <c r="N133" s="97" t="s">
        <v>524</v>
      </c>
      <c r="O133" s="110">
        <v>3914.8150000000001</v>
      </c>
      <c r="P133" s="99"/>
      <c r="Q133" s="99"/>
      <c r="R133" s="99"/>
      <c r="S133" s="99"/>
      <c r="T133" s="99"/>
      <c r="U133" s="99"/>
      <c r="V133" s="99"/>
      <c r="W133" s="99"/>
      <c r="X133" s="99"/>
      <c r="Y133" s="99"/>
      <c r="Z133" s="99"/>
      <c r="AA133" s="99"/>
      <c r="AB133" s="99"/>
      <c r="AC133" s="99"/>
      <c r="AD133" s="99"/>
      <c r="AE133" s="99"/>
      <c r="AF133" s="99"/>
      <c r="AG133" s="99"/>
      <c r="AH133" s="99"/>
    </row>
    <row r="134" spans="3:34">
      <c r="C134" s="3" t="s">
        <v>88</v>
      </c>
      <c r="D134" s="3" t="s">
        <v>242</v>
      </c>
      <c r="E134" s="3" t="s">
        <v>243</v>
      </c>
      <c r="F134" s="3" t="s">
        <v>628</v>
      </c>
      <c r="G134" s="97" t="s">
        <v>524</v>
      </c>
      <c r="H134" s="97" t="s">
        <v>524</v>
      </c>
      <c r="I134" s="97" t="s">
        <v>524</v>
      </c>
      <c r="J134" s="97" t="s">
        <v>524</v>
      </c>
      <c r="K134" s="97" t="s">
        <v>524</v>
      </c>
      <c r="L134" s="97" t="s">
        <v>524</v>
      </c>
      <c r="M134" s="97" t="s">
        <v>524</v>
      </c>
      <c r="N134" s="97" t="s">
        <v>524</v>
      </c>
      <c r="O134" s="110">
        <v>1381</v>
      </c>
      <c r="P134" s="99"/>
      <c r="Q134" s="99"/>
      <c r="R134" s="99"/>
      <c r="S134" s="99"/>
      <c r="T134" s="99"/>
      <c r="U134" s="99"/>
      <c r="V134" s="99"/>
      <c r="W134" s="99"/>
      <c r="X134" s="99"/>
      <c r="Y134" s="99"/>
      <c r="Z134" s="99"/>
      <c r="AA134" s="99"/>
      <c r="AB134" s="99"/>
      <c r="AC134" s="99"/>
      <c r="AD134" s="99"/>
      <c r="AE134" s="99"/>
      <c r="AF134" s="99"/>
      <c r="AG134" s="99"/>
      <c r="AH134" s="99"/>
    </row>
    <row r="135" spans="3:34">
      <c r="C135" s="3" t="s">
        <v>88</v>
      </c>
      <c r="D135" s="3" t="s">
        <v>244</v>
      </c>
      <c r="E135" s="3" t="s">
        <v>245</v>
      </c>
      <c r="F135" s="3" t="s">
        <v>628</v>
      </c>
      <c r="G135" s="97" t="s">
        <v>524</v>
      </c>
      <c r="H135" s="97" t="s">
        <v>524</v>
      </c>
      <c r="I135" s="97" t="s">
        <v>524</v>
      </c>
      <c r="J135" s="97" t="s">
        <v>524</v>
      </c>
      <c r="K135" s="97" t="s">
        <v>524</v>
      </c>
      <c r="L135" s="97" t="s">
        <v>524</v>
      </c>
      <c r="M135" s="97" t="s">
        <v>524</v>
      </c>
      <c r="N135" s="97" t="s">
        <v>524</v>
      </c>
      <c r="O135" s="110">
        <v>2437</v>
      </c>
      <c r="P135" s="99"/>
      <c r="Q135" s="99"/>
      <c r="R135" s="99"/>
      <c r="S135" s="99"/>
      <c r="T135" s="99"/>
      <c r="U135" s="99"/>
      <c r="V135" s="99"/>
      <c r="W135" s="99"/>
      <c r="X135" s="99"/>
      <c r="Y135" s="99"/>
      <c r="Z135" s="99"/>
      <c r="AA135" s="99"/>
      <c r="AB135" s="99"/>
      <c r="AC135" s="99"/>
      <c r="AD135" s="99"/>
      <c r="AE135" s="99"/>
      <c r="AF135" s="99"/>
      <c r="AG135" s="99"/>
      <c r="AH135" s="99"/>
    </row>
    <row r="136" spans="3:34">
      <c r="C136" s="3" t="s">
        <v>88</v>
      </c>
      <c r="D136" s="3" t="s">
        <v>246</v>
      </c>
      <c r="E136" s="3" t="s">
        <v>247</v>
      </c>
      <c r="F136" s="3" t="s">
        <v>628</v>
      </c>
      <c r="G136" s="97" t="s">
        <v>524</v>
      </c>
      <c r="H136" s="97" t="s">
        <v>524</v>
      </c>
      <c r="I136" s="97" t="s">
        <v>524</v>
      </c>
      <c r="J136" s="97" t="s">
        <v>524</v>
      </c>
      <c r="K136" s="97" t="s">
        <v>524</v>
      </c>
      <c r="L136" s="97" t="s">
        <v>524</v>
      </c>
      <c r="M136" s="97" t="s">
        <v>524</v>
      </c>
      <c r="N136" s="97" t="s">
        <v>524</v>
      </c>
      <c r="O136" s="110">
        <v>2628.8763211</v>
      </c>
      <c r="P136" s="99"/>
      <c r="Q136" s="99"/>
      <c r="R136" s="99"/>
      <c r="S136" s="99"/>
      <c r="T136" s="99"/>
      <c r="U136" s="99"/>
      <c r="V136" s="99"/>
      <c r="W136" s="99"/>
      <c r="X136" s="99"/>
      <c r="Y136" s="99"/>
      <c r="Z136" s="99"/>
      <c r="AA136" s="99"/>
      <c r="AB136" s="99"/>
      <c r="AC136" s="99"/>
      <c r="AD136" s="99"/>
      <c r="AE136" s="99"/>
      <c r="AF136" s="99"/>
      <c r="AG136" s="99"/>
      <c r="AH136" s="99"/>
    </row>
    <row r="137" spans="3:34">
      <c r="C137" s="3" t="s">
        <v>88</v>
      </c>
      <c r="D137" s="3" t="s">
        <v>248</v>
      </c>
      <c r="E137" s="3" t="s">
        <v>249</v>
      </c>
      <c r="F137" s="3" t="s">
        <v>628</v>
      </c>
      <c r="G137" s="97" t="s">
        <v>524</v>
      </c>
      <c r="H137" s="97" t="s">
        <v>524</v>
      </c>
      <c r="I137" s="97" t="s">
        <v>524</v>
      </c>
      <c r="J137" s="97" t="s">
        <v>524</v>
      </c>
      <c r="K137" s="97" t="s">
        <v>524</v>
      </c>
      <c r="L137" s="97" t="s">
        <v>524</v>
      </c>
      <c r="M137" s="97" t="s">
        <v>524</v>
      </c>
      <c r="N137" s="97" t="s">
        <v>524</v>
      </c>
      <c r="O137" s="110">
        <v>7</v>
      </c>
      <c r="P137" s="99"/>
      <c r="Q137" s="99"/>
      <c r="R137" s="99"/>
      <c r="S137" s="99"/>
      <c r="T137" s="99"/>
      <c r="U137" s="99"/>
      <c r="V137" s="99"/>
      <c r="W137" s="99"/>
      <c r="X137" s="99"/>
      <c r="Y137" s="99"/>
      <c r="Z137" s="99"/>
      <c r="AA137" s="99"/>
      <c r="AB137" s="99"/>
      <c r="AC137" s="99"/>
      <c r="AD137" s="99"/>
      <c r="AE137" s="99"/>
      <c r="AF137" s="99"/>
      <c r="AG137" s="99"/>
      <c r="AH137" s="99"/>
    </row>
    <row r="138" spans="3:34">
      <c r="C138" s="3" t="s">
        <v>88</v>
      </c>
      <c r="D138" s="3" t="s">
        <v>250</v>
      </c>
      <c r="E138" s="3" t="s">
        <v>251</v>
      </c>
      <c r="F138" s="3" t="s">
        <v>628</v>
      </c>
      <c r="G138" s="97" t="s">
        <v>524</v>
      </c>
      <c r="H138" s="97" t="s">
        <v>524</v>
      </c>
      <c r="I138" s="97" t="s">
        <v>524</v>
      </c>
      <c r="J138" s="97" t="s">
        <v>524</v>
      </c>
      <c r="K138" s="97" t="s">
        <v>524</v>
      </c>
      <c r="L138" s="97" t="s">
        <v>524</v>
      </c>
      <c r="M138" s="97" t="s">
        <v>524</v>
      </c>
      <c r="N138" s="97" t="s">
        <v>524</v>
      </c>
      <c r="O138" s="110" t="s">
        <v>524</v>
      </c>
      <c r="P138" s="99"/>
      <c r="Q138" s="99"/>
      <c r="R138" s="99"/>
      <c r="S138" s="99"/>
      <c r="T138" s="99"/>
      <c r="U138" s="99"/>
      <c r="V138" s="99"/>
      <c r="W138" s="99"/>
      <c r="X138" s="99"/>
      <c r="Y138" s="99"/>
      <c r="Z138" s="99"/>
      <c r="AA138" s="99"/>
      <c r="AB138" s="99"/>
      <c r="AC138" s="99"/>
      <c r="AD138" s="99"/>
      <c r="AE138" s="99"/>
      <c r="AF138" s="99"/>
      <c r="AG138" s="99"/>
      <c r="AH138" s="99"/>
    </row>
    <row r="139" spans="3:34">
      <c r="C139" s="3" t="s">
        <v>88</v>
      </c>
      <c r="D139" s="3" t="s">
        <v>252</v>
      </c>
      <c r="E139" s="3" t="s">
        <v>253</v>
      </c>
      <c r="F139" s="3" t="s">
        <v>628</v>
      </c>
      <c r="G139" s="97" t="s">
        <v>524</v>
      </c>
      <c r="H139" s="97" t="s">
        <v>524</v>
      </c>
      <c r="I139" s="97" t="s">
        <v>524</v>
      </c>
      <c r="J139" s="97" t="s">
        <v>524</v>
      </c>
      <c r="K139" s="97" t="s">
        <v>524</v>
      </c>
      <c r="L139" s="97" t="s">
        <v>524</v>
      </c>
      <c r="M139" s="97" t="s">
        <v>524</v>
      </c>
      <c r="N139" s="97" t="s">
        <v>524</v>
      </c>
      <c r="O139" s="110">
        <v>1486</v>
      </c>
      <c r="P139" s="99"/>
      <c r="Q139" s="99"/>
      <c r="R139" s="99"/>
      <c r="S139" s="99"/>
      <c r="T139" s="99"/>
      <c r="U139" s="99"/>
      <c r="V139" s="99"/>
      <c r="W139" s="99"/>
      <c r="X139" s="99"/>
      <c r="Y139" s="99"/>
      <c r="Z139" s="99"/>
      <c r="AA139" s="99"/>
      <c r="AB139" s="99"/>
      <c r="AC139" s="99"/>
      <c r="AD139" s="99"/>
      <c r="AE139" s="99"/>
      <c r="AF139" s="99"/>
      <c r="AG139" s="99"/>
      <c r="AH139" s="99"/>
    </row>
    <row r="140" spans="3:34">
      <c r="C140" s="3" t="s">
        <v>88</v>
      </c>
      <c r="D140" s="3" t="s">
        <v>254</v>
      </c>
      <c r="E140" s="3" t="s">
        <v>255</v>
      </c>
      <c r="F140" s="3" t="s">
        <v>628</v>
      </c>
      <c r="G140" s="97" t="s">
        <v>524</v>
      </c>
      <c r="H140" s="97" t="s">
        <v>524</v>
      </c>
      <c r="I140" s="97" t="s">
        <v>524</v>
      </c>
      <c r="J140" s="97" t="s">
        <v>524</v>
      </c>
      <c r="K140" s="97" t="s">
        <v>524</v>
      </c>
      <c r="L140" s="97" t="s">
        <v>524</v>
      </c>
      <c r="M140" s="97" t="s">
        <v>524</v>
      </c>
      <c r="N140" s="97" t="s">
        <v>524</v>
      </c>
      <c r="O140" s="110">
        <v>813</v>
      </c>
      <c r="P140" s="99"/>
      <c r="Q140" s="99"/>
      <c r="R140" s="99"/>
      <c r="S140" s="99"/>
      <c r="T140" s="99"/>
      <c r="U140" s="99"/>
      <c r="V140" s="99"/>
      <c r="W140" s="99"/>
      <c r="X140" s="99"/>
      <c r="Y140" s="99"/>
      <c r="Z140" s="99"/>
      <c r="AA140" s="99"/>
      <c r="AB140" s="99"/>
      <c r="AC140" s="99"/>
      <c r="AD140" s="99"/>
      <c r="AE140" s="99"/>
      <c r="AF140" s="99"/>
      <c r="AG140" s="99"/>
      <c r="AH140" s="99"/>
    </row>
    <row r="141" spans="3:34">
      <c r="C141" s="3" t="s">
        <v>88</v>
      </c>
      <c r="D141" s="3" t="s">
        <v>256</v>
      </c>
      <c r="E141" s="3" t="s">
        <v>257</v>
      </c>
      <c r="F141" s="3" t="s">
        <v>628</v>
      </c>
      <c r="G141" s="97" t="s">
        <v>524</v>
      </c>
      <c r="H141" s="97" t="s">
        <v>524</v>
      </c>
      <c r="I141" s="97" t="s">
        <v>524</v>
      </c>
      <c r="J141" s="97" t="s">
        <v>524</v>
      </c>
      <c r="K141" s="97" t="s">
        <v>524</v>
      </c>
      <c r="L141" s="97" t="s">
        <v>524</v>
      </c>
      <c r="M141" s="97" t="s">
        <v>524</v>
      </c>
      <c r="N141" s="97" t="s">
        <v>524</v>
      </c>
      <c r="O141" s="110">
        <v>776</v>
      </c>
      <c r="P141" s="99"/>
      <c r="Q141" s="99"/>
      <c r="R141" s="99"/>
      <c r="S141" s="99"/>
      <c r="T141" s="99"/>
      <c r="U141" s="99"/>
      <c r="V141" s="99"/>
      <c r="W141" s="99"/>
      <c r="X141" s="99"/>
      <c r="Y141" s="99"/>
      <c r="Z141" s="99"/>
      <c r="AA141" s="99"/>
      <c r="AB141" s="99"/>
      <c r="AC141" s="99"/>
      <c r="AD141" s="99"/>
      <c r="AE141" s="99"/>
      <c r="AF141" s="99"/>
      <c r="AG141" s="99"/>
      <c r="AH141" s="99"/>
    </row>
    <row r="142" spans="3:34">
      <c r="C142" s="3" t="s">
        <v>88</v>
      </c>
      <c r="D142" s="3" t="s">
        <v>258</v>
      </c>
      <c r="E142" s="3" t="s">
        <v>259</v>
      </c>
      <c r="F142" s="3" t="s">
        <v>628</v>
      </c>
      <c r="G142" s="97" t="s">
        <v>524</v>
      </c>
      <c r="H142" s="97" t="s">
        <v>524</v>
      </c>
      <c r="I142" s="97" t="s">
        <v>524</v>
      </c>
      <c r="J142" s="97" t="s">
        <v>524</v>
      </c>
      <c r="K142" s="97" t="s">
        <v>524</v>
      </c>
      <c r="L142" s="97" t="s">
        <v>524</v>
      </c>
      <c r="M142" s="97" t="s">
        <v>524</v>
      </c>
      <c r="N142" s="97" t="s">
        <v>524</v>
      </c>
      <c r="O142" s="110">
        <v>932</v>
      </c>
      <c r="P142" s="99"/>
      <c r="Q142" s="99"/>
      <c r="R142" s="99"/>
      <c r="S142" s="99"/>
      <c r="T142" s="99"/>
      <c r="U142" s="99"/>
      <c r="V142" s="99"/>
      <c r="W142" s="99"/>
      <c r="X142" s="99"/>
      <c r="Y142" s="99"/>
      <c r="Z142" s="99"/>
      <c r="AA142" s="99"/>
      <c r="AB142" s="99"/>
      <c r="AC142" s="99"/>
      <c r="AD142" s="99"/>
      <c r="AE142" s="99"/>
      <c r="AF142" s="99"/>
      <c r="AG142" s="99"/>
      <c r="AH142" s="99"/>
    </row>
    <row r="143" spans="3:34">
      <c r="C143" s="3" t="s">
        <v>88</v>
      </c>
      <c r="D143" s="3" t="s">
        <v>260</v>
      </c>
      <c r="E143" s="3" t="s">
        <v>261</v>
      </c>
      <c r="F143" s="3" t="s">
        <v>628</v>
      </c>
      <c r="G143" s="97" t="s">
        <v>524</v>
      </c>
      <c r="H143" s="97" t="s">
        <v>524</v>
      </c>
      <c r="I143" s="97" t="s">
        <v>524</v>
      </c>
      <c r="J143" s="97" t="s">
        <v>524</v>
      </c>
      <c r="K143" s="97" t="s">
        <v>524</v>
      </c>
      <c r="L143" s="97" t="s">
        <v>524</v>
      </c>
      <c r="M143" s="97" t="s">
        <v>524</v>
      </c>
      <c r="N143" s="97" t="s">
        <v>524</v>
      </c>
      <c r="O143" s="110">
        <v>729</v>
      </c>
      <c r="P143" s="99"/>
      <c r="Q143" s="99"/>
      <c r="R143" s="99"/>
      <c r="S143" s="99"/>
      <c r="T143" s="99"/>
      <c r="U143" s="99"/>
      <c r="V143" s="99"/>
      <c r="W143" s="99"/>
      <c r="X143" s="99"/>
      <c r="Y143" s="99"/>
      <c r="Z143" s="99"/>
      <c r="AA143" s="99"/>
      <c r="AB143" s="99"/>
      <c r="AC143" s="99"/>
      <c r="AD143" s="99"/>
      <c r="AE143" s="99"/>
      <c r="AF143" s="99"/>
      <c r="AG143" s="99"/>
      <c r="AH143" s="99"/>
    </row>
    <row r="144" spans="3:34">
      <c r="C144" s="3" t="s">
        <v>88</v>
      </c>
      <c r="D144" s="3" t="s">
        <v>262</v>
      </c>
      <c r="E144" s="3" t="s">
        <v>263</v>
      </c>
      <c r="F144" s="3" t="s">
        <v>628</v>
      </c>
      <c r="G144" s="97" t="s">
        <v>524</v>
      </c>
      <c r="H144" s="97" t="s">
        <v>524</v>
      </c>
      <c r="I144" s="97" t="s">
        <v>524</v>
      </c>
      <c r="J144" s="97" t="s">
        <v>524</v>
      </c>
      <c r="K144" s="97" t="s">
        <v>524</v>
      </c>
      <c r="L144" s="97" t="s">
        <v>524</v>
      </c>
      <c r="M144" s="97" t="s">
        <v>524</v>
      </c>
      <c r="N144" s="97" t="s">
        <v>524</v>
      </c>
      <c r="O144" s="110">
        <v>2165</v>
      </c>
      <c r="P144" s="99"/>
      <c r="Q144" s="99"/>
      <c r="R144" s="99"/>
      <c r="S144" s="99"/>
      <c r="T144" s="99"/>
      <c r="U144" s="99"/>
      <c r="V144" s="99"/>
      <c r="W144" s="99"/>
      <c r="X144" s="99"/>
      <c r="Y144" s="99"/>
      <c r="Z144" s="99"/>
      <c r="AA144" s="99"/>
      <c r="AB144" s="99"/>
      <c r="AC144" s="99"/>
      <c r="AD144" s="99"/>
      <c r="AE144" s="99"/>
      <c r="AF144" s="99"/>
      <c r="AG144" s="99"/>
      <c r="AH144" s="99"/>
    </row>
    <row r="145" spans="3:34">
      <c r="C145" s="3" t="s">
        <v>88</v>
      </c>
      <c r="D145" s="3" t="s">
        <v>264</v>
      </c>
      <c r="E145" s="3" t="s">
        <v>265</v>
      </c>
      <c r="F145" s="3" t="s">
        <v>628</v>
      </c>
      <c r="G145" s="97" t="s">
        <v>524</v>
      </c>
      <c r="H145" s="97" t="s">
        <v>524</v>
      </c>
      <c r="I145" s="97" t="s">
        <v>524</v>
      </c>
      <c r="J145" s="97" t="s">
        <v>524</v>
      </c>
      <c r="K145" s="97" t="s">
        <v>524</v>
      </c>
      <c r="L145" s="97" t="s">
        <v>524</v>
      </c>
      <c r="M145" s="97" t="s">
        <v>524</v>
      </c>
      <c r="N145" s="97" t="s">
        <v>524</v>
      </c>
      <c r="O145" s="110">
        <v>2337</v>
      </c>
      <c r="P145" s="99"/>
      <c r="Q145" s="99"/>
      <c r="R145" s="99"/>
      <c r="S145" s="99"/>
      <c r="T145" s="99"/>
      <c r="U145" s="99"/>
      <c r="V145" s="99"/>
      <c r="W145" s="99"/>
      <c r="X145" s="99"/>
      <c r="Y145" s="99"/>
      <c r="Z145" s="99"/>
      <c r="AA145" s="99"/>
      <c r="AB145" s="99"/>
      <c r="AC145" s="99"/>
      <c r="AD145" s="99"/>
      <c r="AE145" s="99"/>
      <c r="AF145" s="99"/>
      <c r="AG145" s="99"/>
      <c r="AH145" s="99"/>
    </row>
    <row r="146" spans="3:34">
      <c r="C146" s="3" t="s">
        <v>88</v>
      </c>
      <c r="D146" s="3" t="s">
        <v>266</v>
      </c>
      <c r="E146" s="3" t="s">
        <v>267</v>
      </c>
      <c r="F146" s="3" t="s">
        <v>628</v>
      </c>
      <c r="G146" s="97" t="s">
        <v>524</v>
      </c>
      <c r="H146" s="97" t="s">
        <v>524</v>
      </c>
      <c r="I146" s="97" t="s">
        <v>524</v>
      </c>
      <c r="J146" s="97" t="s">
        <v>524</v>
      </c>
      <c r="K146" s="97" t="s">
        <v>524</v>
      </c>
      <c r="L146" s="97" t="s">
        <v>524</v>
      </c>
      <c r="M146" s="97" t="s">
        <v>524</v>
      </c>
      <c r="N146" s="97" t="s">
        <v>524</v>
      </c>
      <c r="O146" s="110">
        <v>939</v>
      </c>
      <c r="P146" s="99"/>
      <c r="Q146" s="99"/>
      <c r="R146" s="99"/>
      <c r="S146" s="99"/>
      <c r="T146" s="99"/>
      <c r="U146" s="99"/>
      <c r="V146" s="99"/>
      <c r="W146" s="99"/>
      <c r="X146" s="99"/>
      <c r="Y146" s="99"/>
      <c r="Z146" s="99"/>
      <c r="AA146" s="99"/>
      <c r="AB146" s="99"/>
      <c r="AC146" s="99"/>
      <c r="AD146" s="99"/>
      <c r="AE146" s="99"/>
      <c r="AF146" s="99"/>
      <c r="AG146" s="99"/>
      <c r="AH146" s="99"/>
    </row>
    <row r="147" spans="3:34">
      <c r="C147" s="3" t="s">
        <v>88</v>
      </c>
      <c r="D147" s="3" t="s">
        <v>268</v>
      </c>
      <c r="E147" s="3" t="s">
        <v>269</v>
      </c>
      <c r="F147" s="3" t="s">
        <v>628</v>
      </c>
      <c r="G147" s="97" t="s">
        <v>524</v>
      </c>
      <c r="H147" s="97" t="s">
        <v>524</v>
      </c>
      <c r="I147" s="97" t="s">
        <v>524</v>
      </c>
      <c r="J147" s="97" t="s">
        <v>524</v>
      </c>
      <c r="K147" s="97" t="s">
        <v>524</v>
      </c>
      <c r="L147" s="97" t="s">
        <v>524</v>
      </c>
      <c r="M147" s="97" t="s">
        <v>524</v>
      </c>
      <c r="N147" s="97" t="s">
        <v>524</v>
      </c>
      <c r="O147" s="110">
        <v>687</v>
      </c>
      <c r="P147" s="99"/>
      <c r="Q147" s="99"/>
      <c r="R147" s="99"/>
      <c r="S147" s="99"/>
      <c r="T147" s="99"/>
      <c r="U147" s="99"/>
      <c r="V147" s="99"/>
      <c r="W147" s="99"/>
      <c r="X147" s="99"/>
      <c r="Y147" s="99"/>
      <c r="Z147" s="99"/>
      <c r="AA147" s="99"/>
      <c r="AB147" s="99"/>
      <c r="AC147" s="99"/>
      <c r="AD147" s="99"/>
      <c r="AE147" s="99"/>
      <c r="AF147" s="99"/>
      <c r="AG147" s="99"/>
      <c r="AH147" s="99"/>
    </row>
    <row r="148" spans="3:34">
      <c r="C148" s="3" t="s">
        <v>88</v>
      </c>
      <c r="D148" s="3" t="s">
        <v>270</v>
      </c>
      <c r="E148" s="3" t="s">
        <v>271</v>
      </c>
      <c r="F148" s="3" t="s">
        <v>628</v>
      </c>
      <c r="G148" s="97" t="s">
        <v>524</v>
      </c>
      <c r="H148" s="97" t="s">
        <v>524</v>
      </c>
      <c r="I148" s="97" t="s">
        <v>524</v>
      </c>
      <c r="J148" s="97" t="s">
        <v>524</v>
      </c>
      <c r="K148" s="97" t="s">
        <v>524</v>
      </c>
      <c r="L148" s="97" t="s">
        <v>524</v>
      </c>
      <c r="M148" s="97" t="s">
        <v>524</v>
      </c>
      <c r="N148" s="97" t="s">
        <v>524</v>
      </c>
      <c r="O148" s="110">
        <v>690</v>
      </c>
      <c r="P148" s="99"/>
      <c r="Q148" s="99"/>
      <c r="R148" s="99"/>
      <c r="S148" s="99"/>
      <c r="T148" s="99"/>
      <c r="U148" s="99"/>
      <c r="V148" s="99"/>
      <c r="W148" s="99"/>
      <c r="X148" s="99"/>
      <c r="Y148" s="99"/>
      <c r="Z148" s="99"/>
      <c r="AA148" s="99"/>
      <c r="AB148" s="99"/>
      <c r="AC148" s="99"/>
      <c r="AD148" s="99"/>
      <c r="AE148" s="99"/>
      <c r="AF148" s="99"/>
      <c r="AG148" s="99"/>
      <c r="AH148" s="99"/>
    </row>
    <row r="149" spans="3:34">
      <c r="C149" s="3" t="s">
        <v>88</v>
      </c>
      <c r="D149" s="3" t="s">
        <v>272</v>
      </c>
      <c r="E149" s="3" t="s">
        <v>273</v>
      </c>
      <c r="F149" s="3" t="s">
        <v>628</v>
      </c>
      <c r="G149" s="97" t="s">
        <v>524</v>
      </c>
      <c r="H149" s="97" t="s">
        <v>524</v>
      </c>
      <c r="I149" s="97" t="s">
        <v>524</v>
      </c>
      <c r="J149" s="97" t="s">
        <v>524</v>
      </c>
      <c r="K149" s="97" t="s">
        <v>524</v>
      </c>
      <c r="L149" s="97" t="s">
        <v>524</v>
      </c>
      <c r="M149" s="97" t="s">
        <v>524</v>
      </c>
      <c r="N149" s="97" t="s">
        <v>524</v>
      </c>
      <c r="O149" s="110">
        <v>5300</v>
      </c>
      <c r="P149" s="99"/>
      <c r="Q149" s="99"/>
      <c r="R149" s="99"/>
      <c r="S149" s="99"/>
      <c r="T149" s="99"/>
      <c r="U149" s="99"/>
      <c r="V149" s="99"/>
      <c r="W149" s="99"/>
      <c r="X149" s="99"/>
      <c r="Y149" s="99"/>
      <c r="Z149" s="99"/>
      <c r="AA149" s="99"/>
      <c r="AB149" s="99"/>
      <c r="AC149" s="99"/>
      <c r="AD149" s="99"/>
      <c r="AE149" s="99"/>
      <c r="AF149" s="99"/>
      <c r="AG149" s="99"/>
      <c r="AH149" s="99"/>
    </row>
    <row r="150" spans="3:34">
      <c r="C150" s="3" t="s">
        <v>88</v>
      </c>
      <c r="D150" s="3" t="s">
        <v>274</v>
      </c>
      <c r="E150" s="3" t="s">
        <v>275</v>
      </c>
      <c r="F150" s="3" t="s">
        <v>628</v>
      </c>
      <c r="G150" s="97" t="s">
        <v>524</v>
      </c>
      <c r="H150" s="97" t="s">
        <v>524</v>
      </c>
      <c r="I150" s="97" t="s">
        <v>524</v>
      </c>
      <c r="J150" s="97" t="s">
        <v>524</v>
      </c>
      <c r="K150" s="97" t="s">
        <v>524</v>
      </c>
      <c r="L150" s="97" t="s">
        <v>524</v>
      </c>
      <c r="M150" s="97" t="s">
        <v>524</v>
      </c>
      <c r="N150" s="97" t="s">
        <v>524</v>
      </c>
      <c r="O150" s="110">
        <v>5513</v>
      </c>
      <c r="P150" s="99"/>
      <c r="Q150" s="99"/>
      <c r="R150" s="99"/>
      <c r="S150" s="99"/>
      <c r="T150" s="99"/>
      <c r="U150" s="99"/>
      <c r="V150" s="99"/>
      <c r="W150" s="99"/>
      <c r="X150" s="99"/>
      <c r="Y150" s="99"/>
      <c r="Z150" s="99"/>
      <c r="AA150" s="99"/>
      <c r="AB150" s="99"/>
      <c r="AC150" s="99"/>
      <c r="AD150" s="99"/>
      <c r="AE150" s="99"/>
      <c r="AF150" s="99"/>
      <c r="AG150" s="99"/>
      <c r="AH150" s="99"/>
    </row>
    <row r="151" spans="3:34">
      <c r="C151" s="3" t="s">
        <v>88</v>
      </c>
      <c r="D151" s="3" t="s">
        <v>276</v>
      </c>
      <c r="E151" s="3" t="s">
        <v>277</v>
      </c>
      <c r="F151" s="3" t="s">
        <v>628</v>
      </c>
      <c r="G151" s="97" t="s">
        <v>524</v>
      </c>
      <c r="H151" s="97" t="s">
        <v>524</v>
      </c>
      <c r="I151" s="97" t="s">
        <v>524</v>
      </c>
      <c r="J151" s="97" t="s">
        <v>524</v>
      </c>
      <c r="K151" s="97" t="s">
        <v>524</v>
      </c>
      <c r="L151" s="97" t="s">
        <v>524</v>
      </c>
      <c r="M151" s="97" t="s">
        <v>524</v>
      </c>
      <c r="N151" s="97" t="s">
        <v>524</v>
      </c>
      <c r="O151" s="110">
        <v>2674</v>
      </c>
      <c r="P151" s="99"/>
      <c r="Q151" s="99"/>
      <c r="R151" s="99"/>
      <c r="S151" s="99"/>
      <c r="T151" s="99"/>
      <c r="U151" s="99"/>
      <c r="V151" s="99"/>
      <c r="W151" s="99"/>
      <c r="X151" s="99"/>
      <c r="Y151" s="99"/>
      <c r="Z151" s="99"/>
      <c r="AA151" s="99"/>
      <c r="AB151" s="99"/>
      <c r="AC151" s="99"/>
      <c r="AD151" s="99"/>
      <c r="AE151" s="99"/>
      <c r="AF151" s="99"/>
      <c r="AG151" s="99"/>
      <c r="AH151" s="99"/>
    </row>
    <row r="152" spans="3:34">
      <c r="C152" s="3" t="s">
        <v>88</v>
      </c>
      <c r="D152" s="3" t="s">
        <v>278</v>
      </c>
      <c r="E152" s="3" t="s">
        <v>279</v>
      </c>
      <c r="F152" s="3" t="s">
        <v>628</v>
      </c>
      <c r="G152" s="97" t="s">
        <v>524</v>
      </c>
      <c r="H152" s="97" t="s">
        <v>524</v>
      </c>
      <c r="I152" s="97" t="s">
        <v>524</v>
      </c>
      <c r="J152" s="97" t="s">
        <v>524</v>
      </c>
      <c r="K152" s="97" t="s">
        <v>524</v>
      </c>
      <c r="L152" s="97" t="s">
        <v>524</v>
      </c>
      <c r="M152" s="97" t="s">
        <v>524</v>
      </c>
      <c r="N152" s="97" t="s">
        <v>524</v>
      </c>
      <c r="O152" s="110">
        <v>4168</v>
      </c>
      <c r="P152" s="99"/>
      <c r="Q152" s="99"/>
      <c r="R152" s="99"/>
      <c r="S152" s="99"/>
      <c r="T152" s="99"/>
      <c r="U152" s="99"/>
      <c r="V152" s="99"/>
      <c r="W152" s="99"/>
      <c r="X152" s="99"/>
      <c r="Y152" s="99"/>
      <c r="Z152" s="99"/>
      <c r="AA152" s="99"/>
      <c r="AB152" s="99"/>
      <c r="AC152" s="99"/>
      <c r="AD152" s="99"/>
      <c r="AE152" s="99"/>
      <c r="AF152" s="99"/>
      <c r="AG152" s="99"/>
      <c r="AH152" s="99"/>
    </row>
    <row r="153" spans="3:34">
      <c r="C153" s="3" t="s">
        <v>88</v>
      </c>
      <c r="D153" s="3" t="s">
        <v>280</v>
      </c>
      <c r="E153" s="3" t="s">
        <v>281</v>
      </c>
      <c r="F153" s="3" t="s">
        <v>628</v>
      </c>
      <c r="G153" s="97" t="s">
        <v>524</v>
      </c>
      <c r="H153" s="97" t="s">
        <v>524</v>
      </c>
      <c r="I153" s="97" t="s">
        <v>524</v>
      </c>
      <c r="J153" s="97" t="s">
        <v>524</v>
      </c>
      <c r="K153" s="97" t="s">
        <v>524</v>
      </c>
      <c r="L153" s="97" t="s">
        <v>524</v>
      </c>
      <c r="M153" s="97" t="s">
        <v>524</v>
      </c>
      <c r="N153" s="97" t="s">
        <v>524</v>
      </c>
      <c r="O153" s="110">
        <v>1868</v>
      </c>
      <c r="P153" s="99"/>
      <c r="Q153" s="99"/>
      <c r="R153" s="99"/>
      <c r="S153" s="99"/>
      <c r="T153" s="99"/>
      <c r="U153" s="99"/>
      <c r="V153" s="99"/>
      <c r="W153" s="99"/>
      <c r="X153" s="99"/>
      <c r="Y153" s="99"/>
      <c r="Z153" s="99"/>
      <c r="AA153" s="99"/>
      <c r="AB153" s="99"/>
      <c r="AC153" s="99"/>
      <c r="AD153" s="99"/>
      <c r="AE153" s="99"/>
      <c r="AF153" s="99"/>
      <c r="AG153" s="99"/>
      <c r="AH153" s="99"/>
    </row>
    <row r="154" spans="3:34">
      <c r="C154" s="3" t="s">
        <v>88</v>
      </c>
      <c r="D154" s="3" t="s">
        <v>282</v>
      </c>
      <c r="E154" s="3" t="s">
        <v>283</v>
      </c>
      <c r="F154" s="3" t="s">
        <v>628</v>
      </c>
      <c r="G154" s="97" t="s">
        <v>524</v>
      </c>
      <c r="H154" s="97" t="s">
        <v>524</v>
      </c>
      <c r="I154" s="97" t="s">
        <v>524</v>
      </c>
      <c r="J154" s="97" t="s">
        <v>524</v>
      </c>
      <c r="K154" s="97" t="s">
        <v>524</v>
      </c>
      <c r="L154" s="97" t="s">
        <v>524</v>
      </c>
      <c r="M154" s="97" t="s">
        <v>524</v>
      </c>
      <c r="N154" s="97" t="s">
        <v>524</v>
      </c>
      <c r="O154" s="110">
        <v>2317</v>
      </c>
      <c r="P154" s="99"/>
      <c r="Q154" s="99"/>
      <c r="R154" s="99"/>
      <c r="S154" s="99"/>
      <c r="T154" s="99"/>
      <c r="U154" s="99"/>
      <c r="V154" s="99"/>
      <c r="W154" s="99"/>
      <c r="X154" s="99"/>
      <c r="Y154" s="99"/>
      <c r="Z154" s="99"/>
      <c r="AA154" s="99"/>
      <c r="AB154" s="99"/>
      <c r="AC154" s="99"/>
      <c r="AD154" s="99"/>
      <c r="AE154" s="99"/>
      <c r="AF154" s="99"/>
      <c r="AG154" s="99"/>
      <c r="AH154" s="99"/>
    </row>
    <row r="155" spans="3:34">
      <c r="C155" s="3" t="s">
        <v>88</v>
      </c>
      <c r="D155" s="3" t="s">
        <v>284</v>
      </c>
      <c r="E155" s="3" t="s">
        <v>285</v>
      </c>
      <c r="F155" s="3" t="s">
        <v>628</v>
      </c>
      <c r="G155" s="97" t="s">
        <v>524</v>
      </c>
      <c r="H155" s="97" t="s">
        <v>524</v>
      </c>
      <c r="I155" s="97" t="s">
        <v>524</v>
      </c>
      <c r="J155" s="97" t="s">
        <v>524</v>
      </c>
      <c r="K155" s="97" t="s">
        <v>524</v>
      </c>
      <c r="L155" s="97" t="s">
        <v>524</v>
      </c>
      <c r="M155" s="97" t="s">
        <v>524</v>
      </c>
      <c r="N155" s="97" t="s">
        <v>524</v>
      </c>
      <c r="O155" s="110">
        <v>2019</v>
      </c>
      <c r="P155" s="99"/>
      <c r="Q155" s="99"/>
      <c r="R155" s="99"/>
      <c r="S155" s="99"/>
      <c r="T155" s="99"/>
      <c r="U155" s="99"/>
      <c r="V155" s="99"/>
      <c r="W155" s="99"/>
      <c r="X155" s="99"/>
      <c r="Y155" s="99"/>
      <c r="Z155" s="99"/>
      <c r="AA155" s="99"/>
      <c r="AB155" s="99"/>
      <c r="AC155" s="99"/>
      <c r="AD155" s="99"/>
      <c r="AE155" s="99"/>
      <c r="AF155" s="99"/>
      <c r="AG155" s="99"/>
      <c r="AH155" s="99"/>
    </row>
    <row r="156" spans="3:34">
      <c r="C156" s="3" t="s">
        <v>88</v>
      </c>
      <c r="D156" s="3" t="s">
        <v>286</v>
      </c>
      <c r="E156" s="3" t="s">
        <v>287</v>
      </c>
      <c r="F156" s="3" t="s">
        <v>628</v>
      </c>
      <c r="G156" s="97" t="s">
        <v>524</v>
      </c>
      <c r="H156" s="97" t="s">
        <v>524</v>
      </c>
      <c r="I156" s="97" t="s">
        <v>524</v>
      </c>
      <c r="J156" s="97" t="s">
        <v>524</v>
      </c>
      <c r="K156" s="97" t="s">
        <v>524</v>
      </c>
      <c r="L156" s="97" t="s">
        <v>524</v>
      </c>
      <c r="M156" s="97" t="s">
        <v>524</v>
      </c>
      <c r="N156" s="97" t="s">
        <v>524</v>
      </c>
      <c r="O156" s="110">
        <v>1750</v>
      </c>
      <c r="P156" s="99"/>
      <c r="Q156" s="99"/>
      <c r="R156" s="99"/>
      <c r="S156" s="99"/>
      <c r="T156" s="99"/>
      <c r="U156" s="99"/>
      <c r="V156" s="99"/>
      <c r="W156" s="99"/>
      <c r="X156" s="99"/>
      <c r="Y156" s="99"/>
      <c r="Z156" s="99"/>
      <c r="AA156" s="99"/>
      <c r="AB156" s="99"/>
      <c r="AC156" s="99"/>
      <c r="AD156" s="99"/>
      <c r="AE156" s="99"/>
      <c r="AF156" s="99"/>
      <c r="AG156" s="99"/>
      <c r="AH156" s="99"/>
    </row>
    <row r="157" spans="3:34">
      <c r="C157" s="3" t="s">
        <v>88</v>
      </c>
      <c r="D157" s="3" t="s">
        <v>288</v>
      </c>
      <c r="E157" s="3" t="s">
        <v>289</v>
      </c>
      <c r="F157" s="3" t="s">
        <v>628</v>
      </c>
      <c r="G157" s="97" t="s">
        <v>524</v>
      </c>
      <c r="H157" s="97" t="s">
        <v>524</v>
      </c>
      <c r="I157" s="97" t="s">
        <v>524</v>
      </c>
      <c r="J157" s="97" t="s">
        <v>524</v>
      </c>
      <c r="K157" s="97" t="s">
        <v>524</v>
      </c>
      <c r="L157" s="97" t="s">
        <v>524</v>
      </c>
      <c r="M157" s="97" t="s">
        <v>524</v>
      </c>
      <c r="N157" s="97" t="s">
        <v>524</v>
      </c>
      <c r="O157" s="110">
        <v>3653</v>
      </c>
      <c r="P157" s="99"/>
      <c r="Q157" s="99"/>
      <c r="R157" s="99"/>
      <c r="S157" s="99"/>
      <c r="T157" s="99"/>
      <c r="U157" s="99"/>
      <c r="V157" s="99"/>
      <c r="W157" s="99"/>
      <c r="X157" s="99"/>
      <c r="Y157" s="99"/>
      <c r="Z157" s="99"/>
      <c r="AA157" s="99"/>
      <c r="AB157" s="99"/>
      <c r="AC157" s="99"/>
      <c r="AD157" s="99"/>
      <c r="AE157" s="99"/>
      <c r="AF157" s="99"/>
      <c r="AG157" s="99"/>
      <c r="AH157" s="99"/>
    </row>
    <row r="158" spans="3:34">
      <c r="C158" s="3" t="s">
        <v>88</v>
      </c>
      <c r="D158" s="3" t="s">
        <v>290</v>
      </c>
      <c r="E158" s="3" t="s">
        <v>291</v>
      </c>
      <c r="F158" s="3" t="s">
        <v>628</v>
      </c>
      <c r="G158" s="97" t="s">
        <v>524</v>
      </c>
      <c r="H158" s="97" t="s">
        <v>524</v>
      </c>
      <c r="I158" s="97" t="s">
        <v>524</v>
      </c>
      <c r="J158" s="97" t="s">
        <v>524</v>
      </c>
      <c r="K158" s="97" t="s">
        <v>524</v>
      </c>
      <c r="L158" s="97" t="s">
        <v>524</v>
      </c>
      <c r="M158" s="97" t="s">
        <v>524</v>
      </c>
      <c r="N158" s="97" t="s">
        <v>524</v>
      </c>
      <c r="O158" s="110">
        <v>1480</v>
      </c>
      <c r="P158" s="99"/>
      <c r="Q158" s="99"/>
      <c r="R158" s="99"/>
      <c r="S158" s="99"/>
      <c r="T158" s="99"/>
      <c r="U158" s="99"/>
      <c r="V158" s="99"/>
      <c r="W158" s="99"/>
      <c r="X158" s="99"/>
      <c r="Y158" s="99"/>
      <c r="Z158" s="99"/>
      <c r="AA158" s="99"/>
      <c r="AB158" s="99"/>
      <c r="AC158" s="99"/>
      <c r="AD158" s="99"/>
      <c r="AE158" s="99"/>
      <c r="AF158" s="99"/>
      <c r="AG158" s="99"/>
      <c r="AH158" s="99"/>
    </row>
    <row r="159" spans="3:34">
      <c r="C159" s="3" t="s">
        <v>88</v>
      </c>
      <c r="D159" s="3" t="s">
        <v>292</v>
      </c>
      <c r="E159" s="3" t="s">
        <v>293</v>
      </c>
      <c r="F159" s="3" t="s">
        <v>628</v>
      </c>
      <c r="G159" s="97" t="s">
        <v>524</v>
      </c>
      <c r="H159" s="97" t="s">
        <v>524</v>
      </c>
      <c r="I159" s="97" t="s">
        <v>524</v>
      </c>
      <c r="J159" s="97" t="s">
        <v>524</v>
      </c>
      <c r="K159" s="97" t="s">
        <v>524</v>
      </c>
      <c r="L159" s="97" t="s">
        <v>524</v>
      </c>
      <c r="M159" s="97" t="s">
        <v>524</v>
      </c>
      <c r="N159" s="97" t="s">
        <v>524</v>
      </c>
      <c r="O159" s="110">
        <v>1059</v>
      </c>
      <c r="P159" s="99"/>
      <c r="Q159" s="99"/>
      <c r="R159" s="99"/>
      <c r="S159" s="99"/>
      <c r="T159" s="99"/>
      <c r="U159" s="99"/>
      <c r="V159" s="99"/>
      <c r="W159" s="99"/>
      <c r="X159" s="99"/>
      <c r="Y159" s="99"/>
      <c r="Z159" s="99"/>
      <c r="AA159" s="99"/>
      <c r="AB159" s="99"/>
      <c r="AC159" s="99"/>
      <c r="AD159" s="99"/>
      <c r="AE159" s="99"/>
      <c r="AF159" s="99"/>
      <c r="AG159" s="99"/>
      <c r="AH159" s="99"/>
    </row>
    <row r="160" spans="3:34">
      <c r="C160" s="3" t="s">
        <v>88</v>
      </c>
      <c r="D160" s="3" t="s">
        <v>294</v>
      </c>
      <c r="E160" s="3" t="s">
        <v>295</v>
      </c>
      <c r="F160" s="3" t="s">
        <v>628</v>
      </c>
      <c r="G160" s="97" t="s">
        <v>524</v>
      </c>
      <c r="H160" s="97" t="s">
        <v>524</v>
      </c>
      <c r="I160" s="97" t="s">
        <v>524</v>
      </c>
      <c r="J160" s="97" t="s">
        <v>524</v>
      </c>
      <c r="K160" s="97" t="s">
        <v>524</v>
      </c>
      <c r="L160" s="97" t="s">
        <v>524</v>
      </c>
      <c r="M160" s="97" t="s">
        <v>524</v>
      </c>
      <c r="N160" s="97" t="s">
        <v>524</v>
      </c>
      <c r="O160" s="110">
        <v>3658</v>
      </c>
      <c r="P160" s="99"/>
      <c r="Q160" s="99"/>
      <c r="R160" s="99"/>
      <c r="S160" s="99"/>
      <c r="T160" s="99"/>
      <c r="U160" s="99"/>
      <c r="V160" s="99"/>
      <c r="W160" s="99"/>
      <c r="X160" s="99"/>
      <c r="Y160" s="99"/>
      <c r="Z160" s="99"/>
      <c r="AA160" s="99"/>
      <c r="AB160" s="99"/>
      <c r="AC160" s="99"/>
      <c r="AD160" s="99"/>
      <c r="AE160" s="99"/>
      <c r="AF160" s="99"/>
      <c r="AG160" s="99"/>
      <c r="AH160" s="99"/>
    </row>
    <row r="161" spans="3:34">
      <c r="C161" s="3" t="s">
        <v>88</v>
      </c>
      <c r="D161" s="3" t="s">
        <v>296</v>
      </c>
      <c r="E161" s="3" t="s">
        <v>297</v>
      </c>
      <c r="F161" s="3" t="s">
        <v>628</v>
      </c>
      <c r="G161" s="97" t="s">
        <v>524</v>
      </c>
      <c r="H161" s="97" t="s">
        <v>524</v>
      </c>
      <c r="I161" s="97" t="s">
        <v>524</v>
      </c>
      <c r="J161" s="97" t="s">
        <v>524</v>
      </c>
      <c r="K161" s="97" t="s">
        <v>524</v>
      </c>
      <c r="L161" s="97" t="s">
        <v>524</v>
      </c>
      <c r="M161" s="97" t="s">
        <v>524</v>
      </c>
      <c r="N161" s="97" t="s">
        <v>524</v>
      </c>
      <c r="O161" s="110">
        <v>3015</v>
      </c>
      <c r="P161" s="99"/>
      <c r="Q161" s="99"/>
      <c r="R161" s="99"/>
      <c r="S161" s="99"/>
      <c r="T161" s="99"/>
      <c r="U161" s="99"/>
      <c r="V161" s="99"/>
      <c r="W161" s="99"/>
      <c r="X161" s="99"/>
      <c r="Y161" s="99"/>
      <c r="Z161" s="99"/>
      <c r="AA161" s="99"/>
      <c r="AB161" s="99"/>
      <c r="AC161" s="99"/>
      <c r="AD161" s="99"/>
      <c r="AE161" s="99"/>
      <c r="AF161" s="99"/>
      <c r="AG161" s="99"/>
      <c r="AH161" s="99"/>
    </row>
    <row r="162" spans="3:34">
      <c r="C162" s="3" t="s">
        <v>88</v>
      </c>
      <c r="D162" s="3" t="s">
        <v>298</v>
      </c>
      <c r="E162" s="3" t="s">
        <v>299</v>
      </c>
      <c r="F162" s="3" t="s">
        <v>628</v>
      </c>
      <c r="G162" s="97" t="s">
        <v>524</v>
      </c>
      <c r="H162" s="97" t="s">
        <v>524</v>
      </c>
      <c r="I162" s="97" t="s">
        <v>524</v>
      </c>
      <c r="J162" s="97" t="s">
        <v>524</v>
      </c>
      <c r="K162" s="97" t="s">
        <v>524</v>
      </c>
      <c r="L162" s="97" t="s">
        <v>524</v>
      </c>
      <c r="M162" s="97" t="s">
        <v>524</v>
      </c>
      <c r="N162" s="97" t="s">
        <v>524</v>
      </c>
      <c r="O162" s="110">
        <v>980</v>
      </c>
      <c r="P162" s="99"/>
      <c r="Q162" s="99"/>
      <c r="R162" s="99"/>
      <c r="S162" s="99"/>
      <c r="T162" s="99"/>
      <c r="U162" s="99"/>
      <c r="V162" s="99"/>
      <c r="W162" s="99"/>
      <c r="X162" s="99"/>
      <c r="Y162" s="99"/>
      <c r="Z162" s="99"/>
      <c r="AA162" s="99"/>
      <c r="AB162" s="99"/>
      <c r="AC162" s="99"/>
      <c r="AD162" s="99"/>
      <c r="AE162" s="99"/>
      <c r="AF162" s="99"/>
      <c r="AG162" s="99"/>
      <c r="AH162" s="99"/>
    </row>
    <row r="163" spans="3:34">
      <c r="C163" s="3" t="s">
        <v>88</v>
      </c>
      <c r="D163" s="3" t="s">
        <v>300</v>
      </c>
      <c r="E163" s="3" t="s">
        <v>301</v>
      </c>
      <c r="F163" s="3" t="s">
        <v>628</v>
      </c>
      <c r="G163" s="97" t="s">
        <v>524</v>
      </c>
      <c r="H163" s="97" t="s">
        <v>524</v>
      </c>
      <c r="I163" s="97" t="s">
        <v>524</v>
      </c>
      <c r="J163" s="97" t="s">
        <v>524</v>
      </c>
      <c r="K163" s="97" t="s">
        <v>524</v>
      </c>
      <c r="L163" s="97" t="s">
        <v>524</v>
      </c>
      <c r="M163" s="97" t="s">
        <v>524</v>
      </c>
      <c r="N163" s="97" t="s">
        <v>524</v>
      </c>
      <c r="O163" s="110">
        <v>1536</v>
      </c>
      <c r="P163" s="99"/>
      <c r="Q163" s="99"/>
      <c r="R163" s="99"/>
      <c r="S163" s="99"/>
      <c r="T163" s="99"/>
      <c r="U163" s="99"/>
      <c r="V163" s="99"/>
      <c r="W163" s="99"/>
      <c r="X163" s="99"/>
      <c r="Y163" s="99"/>
      <c r="Z163" s="99"/>
      <c r="AA163" s="99"/>
      <c r="AB163" s="99"/>
      <c r="AC163" s="99"/>
      <c r="AD163" s="99"/>
      <c r="AE163" s="99"/>
      <c r="AF163" s="99"/>
      <c r="AG163" s="99"/>
      <c r="AH163" s="99"/>
    </row>
    <row r="164" spans="3:34">
      <c r="C164" s="3" t="s">
        <v>88</v>
      </c>
      <c r="D164" s="3" t="s">
        <v>302</v>
      </c>
      <c r="E164" s="3" t="s">
        <v>303</v>
      </c>
      <c r="F164" s="3" t="s">
        <v>628</v>
      </c>
      <c r="G164" s="97" t="s">
        <v>524</v>
      </c>
      <c r="H164" s="97" t="s">
        <v>524</v>
      </c>
      <c r="I164" s="97" t="s">
        <v>524</v>
      </c>
      <c r="J164" s="97" t="s">
        <v>524</v>
      </c>
      <c r="K164" s="97" t="s">
        <v>524</v>
      </c>
      <c r="L164" s="97" t="s">
        <v>524</v>
      </c>
      <c r="M164" s="97" t="s">
        <v>524</v>
      </c>
      <c r="N164" s="97" t="s">
        <v>524</v>
      </c>
      <c r="O164" s="110">
        <v>1889</v>
      </c>
      <c r="P164" s="99"/>
      <c r="Q164" s="99"/>
      <c r="R164" s="99"/>
      <c r="S164" s="99"/>
      <c r="T164" s="99"/>
      <c r="U164" s="99"/>
      <c r="V164" s="99"/>
      <c r="W164" s="99"/>
      <c r="X164" s="99"/>
      <c r="Y164" s="99"/>
      <c r="Z164" s="99"/>
      <c r="AA164" s="99"/>
      <c r="AB164" s="99"/>
      <c r="AC164" s="99"/>
      <c r="AD164" s="99"/>
      <c r="AE164" s="99"/>
      <c r="AF164" s="99"/>
      <c r="AG164" s="99"/>
      <c r="AH164" s="99"/>
    </row>
    <row r="165" spans="3:34">
      <c r="C165" s="3" t="s">
        <v>88</v>
      </c>
      <c r="D165" s="3" t="s">
        <v>304</v>
      </c>
      <c r="E165" s="3" t="s">
        <v>305</v>
      </c>
      <c r="F165" s="3" t="s">
        <v>628</v>
      </c>
      <c r="G165" s="97" t="s">
        <v>524</v>
      </c>
      <c r="H165" s="97" t="s">
        <v>524</v>
      </c>
      <c r="I165" s="97" t="s">
        <v>524</v>
      </c>
      <c r="J165" s="97" t="s">
        <v>524</v>
      </c>
      <c r="K165" s="97" t="s">
        <v>524</v>
      </c>
      <c r="L165" s="97" t="s">
        <v>524</v>
      </c>
      <c r="M165" s="97" t="s">
        <v>524</v>
      </c>
      <c r="N165" s="97" t="s">
        <v>524</v>
      </c>
      <c r="O165" s="110">
        <v>2505</v>
      </c>
      <c r="P165" s="99"/>
      <c r="Q165" s="99"/>
      <c r="R165" s="99"/>
      <c r="S165" s="99"/>
      <c r="T165" s="99"/>
      <c r="U165" s="99"/>
      <c r="V165" s="99"/>
      <c r="W165" s="99"/>
      <c r="X165" s="99"/>
      <c r="Y165" s="99"/>
      <c r="Z165" s="99"/>
      <c r="AA165" s="99"/>
      <c r="AB165" s="99"/>
      <c r="AC165" s="99"/>
      <c r="AD165" s="99"/>
      <c r="AE165" s="99"/>
      <c r="AF165" s="99"/>
      <c r="AG165" s="99"/>
      <c r="AH165" s="99"/>
    </row>
    <row r="166" spans="3:34">
      <c r="C166" s="3" t="s">
        <v>88</v>
      </c>
      <c r="D166" s="3" t="s">
        <v>306</v>
      </c>
      <c r="E166" s="3" t="s">
        <v>307</v>
      </c>
      <c r="F166" s="3" t="s">
        <v>628</v>
      </c>
      <c r="G166" s="97" t="s">
        <v>524</v>
      </c>
      <c r="H166" s="97" t="s">
        <v>524</v>
      </c>
      <c r="I166" s="97" t="s">
        <v>524</v>
      </c>
      <c r="J166" s="97" t="s">
        <v>524</v>
      </c>
      <c r="K166" s="97" t="s">
        <v>524</v>
      </c>
      <c r="L166" s="97" t="s">
        <v>524</v>
      </c>
      <c r="M166" s="97" t="s">
        <v>524</v>
      </c>
      <c r="N166" s="97" t="s">
        <v>524</v>
      </c>
      <c r="O166" s="110">
        <v>166</v>
      </c>
      <c r="P166" s="99"/>
      <c r="Q166" s="99"/>
      <c r="R166" s="99"/>
      <c r="S166" s="99"/>
      <c r="T166" s="99"/>
      <c r="U166" s="99"/>
      <c r="V166" s="99"/>
      <c r="W166" s="99"/>
      <c r="X166" s="99"/>
      <c r="Y166" s="99"/>
      <c r="Z166" s="99"/>
      <c r="AA166" s="99"/>
      <c r="AB166" s="99"/>
      <c r="AC166" s="99"/>
      <c r="AD166" s="99"/>
      <c r="AE166" s="99"/>
      <c r="AF166" s="99"/>
      <c r="AG166" s="99"/>
      <c r="AH166" s="99"/>
    </row>
    <row r="167" spans="3:34">
      <c r="C167" s="3" t="s">
        <v>88</v>
      </c>
      <c r="D167" s="3" t="s">
        <v>308</v>
      </c>
      <c r="E167" s="3" t="s">
        <v>309</v>
      </c>
      <c r="F167" s="3" t="s">
        <v>628</v>
      </c>
      <c r="G167" s="97" t="s">
        <v>524</v>
      </c>
      <c r="H167" s="97" t="s">
        <v>524</v>
      </c>
      <c r="I167" s="97" t="s">
        <v>524</v>
      </c>
      <c r="J167" s="97" t="s">
        <v>524</v>
      </c>
      <c r="K167" s="97" t="s">
        <v>524</v>
      </c>
      <c r="L167" s="97" t="s">
        <v>524</v>
      </c>
      <c r="M167" s="97" t="s">
        <v>524</v>
      </c>
      <c r="N167" s="97" t="s">
        <v>524</v>
      </c>
      <c r="O167" s="110">
        <v>5203</v>
      </c>
      <c r="P167" s="99"/>
      <c r="Q167" s="99"/>
      <c r="R167" s="99"/>
      <c r="S167" s="99"/>
      <c r="T167" s="99"/>
      <c r="U167" s="99"/>
      <c r="V167" s="99"/>
      <c r="W167" s="99"/>
      <c r="X167" s="99"/>
      <c r="Y167" s="99"/>
      <c r="Z167" s="99"/>
      <c r="AA167" s="99"/>
      <c r="AB167" s="99"/>
      <c r="AC167" s="99"/>
      <c r="AD167" s="99"/>
      <c r="AE167" s="99"/>
      <c r="AF167" s="99"/>
      <c r="AG167" s="99"/>
      <c r="AH167" s="99"/>
    </row>
    <row r="168" spans="3:34">
      <c r="C168" s="3" t="s">
        <v>88</v>
      </c>
      <c r="D168" s="3" t="s">
        <v>310</v>
      </c>
      <c r="E168" s="3" t="s">
        <v>311</v>
      </c>
      <c r="F168" s="3" t="s">
        <v>628</v>
      </c>
      <c r="G168" s="97" t="s">
        <v>524</v>
      </c>
      <c r="H168" s="97" t="s">
        <v>524</v>
      </c>
      <c r="I168" s="97" t="s">
        <v>524</v>
      </c>
      <c r="J168" s="97" t="s">
        <v>524</v>
      </c>
      <c r="K168" s="97" t="s">
        <v>524</v>
      </c>
      <c r="L168" s="97" t="s">
        <v>524</v>
      </c>
      <c r="M168" s="97" t="s">
        <v>524</v>
      </c>
      <c r="N168" s="97" t="s">
        <v>524</v>
      </c>
      <c r="O168" s="110">
        <v>4187</v>
      </c>
      <c r="P168" s="99"/>
      <c r="Q168" s="99"/>
      <c r="R168" s="99"/>
      <c r="S168" s="99"/>
      <c r="T168" s="99"/>
      <c r="U168" s="99"/>
      <c r="V168" s="99"/>
      <c r="W168" s="99"/>
      <c r="X168" s="99"/>
      <c r="Y168" s="99"/>
      <c r="Z168" s="99"/>
      <c r="AA168" s="99"/>
      <c r="AB168" s="99"/>
      <c r="AC168" s="99"/>
      <c r="AD168" s="99"/>
      <c r="AE168" s="99"/>
      <c r="AF168" s="99"/>
      <c r="AG168" s="99"/>
      <c r="AH168" s="99"/>
    </row>
    <row r="169" spans="3:34">
      <c r="C169" s="3" t="s">
        <v>88</v>
      </c>
      <c r="D169" s="3" t="s">
        <v>312</v>
      </c>
      <c r="E169" s="3" t="s">
        <v>313</v>
      </c>
      <c r="F169" s="3" t="s">
        <v>628</v>
      </c>
      <c r="G169" s="97" t="s">
        <v>524</v>
      </c>
      <c r="H169" s="97" t="s">
        <v>524</v>
      </c>
      <c r="I169" s="97" t="s">
        <v>524</v>
      </c>
      <c r="J169" s="97" t="s">
        <v>524</v>
      </c>
      <c r="K169" s="97" t="s">
        <v>524</v>
      </c>
      <c r="L169" s="97" t="s">
        <v>524</v>
      </c>
      <c r="M169" s="97" t="s">
        <v>524</v>
      </c>
      <c r="N169" s="97" t="s">
        <v>524</v>
      </c>
      <c r="O169" s="110">
        <v>1998</v>
      </c>
      <c r="P169" s="99"/>
      <c r="Q169" s="99"/>
      <c r="R169" s="99"/>
      <c r="S169" s="99"/>
      <c r="T169" s="99"/>
      <c r="U169" s="99"/>
      <c r="V169" s="99"/>
      <c r="W169" s="99"/>
      <c r="X169" s="99"/>
      <c r="Y169" s="99"/>
      <c r="Z169" s="99"/>
      <c r="AA169" s="99"/>
      <c r="AB169" s="99"/>
      <c r="AC169" s="99"/>
      <c r="AD169" s="99"/>
      <c r="AE169" s="99"/>
      <c r="AF169" s="99"/>
      <c r="AG169" s="99"/>
      <c r="AH169" s="99"/>
    </row>
    <row r="170" spans="3:34">
      <c r="C170" s="3" t="s">
        <v>88</v>
      </c>
      <c r="D170" s="3" t="s">
        <v>314</v>
      </c>
      <c r="E170" s="3" t="s">
        <v>315</v>
      </c>
      <c r="F170" s="3" t="s">
        <v>628</v>
      </c>
      <c r="G170" s="97" t="s">
        <v>524</v>
      </c>
      <c r="H170" s="97" t="s">
        <v>524</v>
      </c>
      <c r="I170" s="97" t="s">
        <v>524</v>
      </c>
      <c r="J170" s="97" t="s">
        <v>524</v>
      </c>
      <c r="K170" s="97" t="s">
        <v>524</v>
      </c>
      <c r="L170" s="97" t="s">
        <v>524</v>
      </c>
      <c r="M170" s="97" t="s">
        <v>524</v>
      </c>
      <c r="N170" s="97" t="s">
        <v>524</v>
      </c>
      <c r="O170" s="110">
        <v>1367</v>
      </c>
      <c r="P170" s="99"/>
      <c r="Q170" s="99"/>
      <c r="R170" s="99"/>
      <c r="S170" s="99"/>
      <c r="T170" s="99"/>
      <c r="U170" s="99"/>
      <c r="V170" s="99"/>
      <c r="W170" s="99"/>
      <c r="X170" s="99"/>
      <c r="Y170" s="99"/>
      <c r="Z170" s="99"/>
      <c r="AA170" s="99"/>
      <c r="AB170" s="99"/>
      <c r="AC170" s="99"/>
      <c r="AD170" s="99"/>
      <c r="AE170" s="99"/>
      <c r="AF170" s="99"/>
      <c r="AG170" s="99"/>
      <c r="AH170" s="99"/>
    </row>
    <row r="171" spans="3:34">
      <c r="C171" s="3" t="s">
        <v>88</v>
      </c>
      <c r="D171" s="3" t="s">
        <v>316</v>
      </c>
      <c r="E171" s="3" t="s">
        <v>317</v>
      </c>
      <c r="F171" s="3" t="s">
        <v>628</v>
      </c>
      <c r="G171" s="97" t="s">
        <v>524</v>
      </c>
      <c r="H171" s="97" t="s">
        <v>524</v>
      </c>
      <c r="I171" s="97" t="s">
        <v>524</v>
      </c>
      <c r="J171" s="97" t="s">
        <v>524</v>
      </c>
      <c r="K171" s="97" t="s">
        <v>524</v>
      </c>
      <c r="L171" s="97" t="s">
        <v>524</v>
      </c>
      <c r="M171" s="97" t="s">
        <v>524</v>
      </c>
      <c r="N171" s="97" t="s">
        <v>524</v>
      </c>
      <c r="O171" s="110">
        <v>2938</v>
      </c>
      <c r="P171" s="99"/>
      <c r="Q171" s="99"/>
      <c r="R171" s="99"/>
      <c r="S171" s="99"/>
      <c r="T171" s="99"/>
      <c r="U171" s="99"/>
      <c r="V171" s="99"/>
      <c r="W171" s="99"/>
      <c r="X171" s="99"/>
      <c r="Y171" s="99"/>
      <c r="Z171" s="99"/>
      <c r="AA171" s="99"/>
      <c r="AB171" s="99"/>
      <c r="AC171" s="99"/>
      <c r="AD171" s="99"/>
      <c r="AE171" s="99"/>
      <c r="AF171" s="99"/>
      <c r="AG171" s="99"/>
      <c r="AH171" s="99"/>
    </row>
    <row r="172" spans="3:34">
      <c r="C172" s="3" t="s">
        <v>88</v>
      </c>
      <c r="D172" s="3" t="s">
        <v>318</v>
      </c>
      <c r="E172" s="3" t="s">
        <v>319</v>
      </c>
      <c r="F172" s="3" t="s">
        <v>628</v>
      </c>
      <c r="G172" s="97" t="s">
        <v>524</v>
      </c>
      <c r="H172" s="97" t="s">
        <v>524</v>
      </c>
      <c r="I172" s="97" t="s">
        <v>524</v>
      </c>
      <c r="J172" s="97" t="s">
        <v>524</v>
      </c>
      <c r="K172" s="97" t="s">
        <v>524</v>
      </c>
      <c r="L172" s="97" t="s">
        <v>524</v>
      </c>
      <c r="M172" s="97" t="s">
        <v>524</v>
      </c>
      <c r="N172" s="97" t="s">
        <v>524</v>
      </c>
      <c r="O172" s="110">
        <v>2033</v>
      </c>
      <c r="P172" s="99"/>
      <c r="Q172" s="99"/>
      <c r="R172" s="99"/>
      <c r="S172" s="99"/>
      <c r="T172" s="99"/>
      <c r="U172" s="99"/>
      <c r="V172" s="99"/>
      <c r="W172" s="99"/>
      <c r="X172" s="99"/>
      <c r="Y172" s="99"/>
      <c r="Z172" s="99"/>
      <c r="AA172" s="99"/>
      <c r="AB172" s="99"/>
      <c r="AC172" s="99"/>
      <c r="AD172" s="99"/>
      <c r="AE172" s="99"/>
      <c r="AF172" s="99"/>
      <c r="AG172" s="99"/>
      <c r="AH172" s="99"/>
    </row>
    <row r="173" spans="3:34">
      <c r="C173" s="3" t="s">
        <v>88</v>
      </c>
      <c r="D173" s="3" t="s">
        <v>320</v>
      </c>
      <c r="E173" s="3" t="s">
        <v>321</v>
      </c>
      <c r="F173" s="3" t="s">
        <v>628</v>
      </c>
      <c r="G173" s="97" t="s">
        <v>524</v>
      </c>
      <c r="H173" s="97" t="s">
        <v>524</v>
      </c>
      <c r="I173" s="97" t="s">
        <v>524</v>
      </c>
      <c r="J173" s="97" t="s">
        <v>524</v>
      </c>
      <c r="K173" s="97" t="s">
        <v>524</v>
      </c>
      <c r="L173" s="97" t="s">
        <v>524</v>
      </c>
      <c r="M173" s="97" t="s">
        <v>524</v>
      </c>
      <c r="N173" s="97" t="s">
        <v>524</v>
      </c>
      <c r="O173" s="110">
        <v>2733</v>
      </c>
      <c r="P173" s="99"/>
      <c r="Q173" s="99"/>
      <c r="R173" s="99"/>
      <c r="S173" s="99"/>
      <c r="T173" s="99"/>
      <c r="U173" s="99"/>
      <c r="V173" s="99"/>
      <c r="W173" s="99"/>
      <c r="X173" s="99"/>
      <c r="Y173" s="99"/>
      <c r="Z173" s="99"/>
      <c r="AA173" s="99"/>
      <c r="AB173" s="99"/>
      <c r="AC173" s="99"/>
      <c r="AD173" s="99"/>
      <c r="AE173" s="99"/>
      <c r="AF173" s="99"/>
      <c r="AG173" s="99"/>
      <c r="AH173" s="99"/>
    </row>
    <row r="174" spans="3:34">
      <c r="C174" s="3" t="s">
        <v>88</v>
      </c>
      <c r="D174" s="3" t="s">
        <v>322</v>
      </c>
      <c r="E174" s="3" t="s">
        <v>323</v>
      </c>
      <c r="F174" s="3" t="s">
        <v>628</v>
      </c>
      <c r="G174" s="97" t="s">
        <v>524</v>
      </c>
      <c r="H174" s="97" t="s">
        <v>524</v>
      </c>
      <c r="I174" s="97" t="s">
        <v>524</v>
      </c>
      <c r="J174" s="97" t="s">
        <v>524</v>
      </c>
      <c r="K174" s="97" t="s">
        <v>524</v>
      </c>
      <c r="L174" s="97" t="s">
        <v>524</v>
      </c>
      <c r="M174" s="97" t="s">
        <v>524</v>
      </c>
      <c r="N174" s="97" t="s">
        <v>524</v>
      </c>
      <c r="O174" s="110">
        <v>1964</v>
      </c>
      <c r="P174" s="99"/>
      <c r="Q174" s="99"/>
      <c r="R174" s="99"/>
      <c r="S174" s="99"/>
      <c r="T174" s="99"/>
      <c r="U174" s="99"/>
      <c r="V174" s="99"/>
      <c r="W174" s="99"/>
      <c r="X174" s="99"/>
      <c r="Y174" s="99"/>
      <c r="Z174" s="99"/>
      <c r="AA174" s="99"/>
      <c r="AB174" s="99"/>
      <c r="AC174" s="99"/>
      <c r="AD174" s="99"/>
      <c r="AE174" s="99"/>
      <c r="AF174" s="99"/>
      <c r="AG174" s="99"/>
      <c r="AH174" s="99"/>
    </row>
    <row r="175" spans="3:34">
      <c r="C175" s="3" t="s">
        <v>88</v>
      </c>
      <c r="D175" s="3" t="s">
        <v>324</v>
      </c>
      <c r="E175" s="3" t="s">
        <v>325</v>
      </c>
      <c r="F175" s="3" t="s">
        <v>628</v>
      </c>
      <c r="G175" s="97" t="s">
        <v>524</v>
      </c>
      <c r="H175" s="97" t="s">
        <v>524</v>
      </c>
      <c r="I175" s="97" t="s">
        <v>524</v>
      </c>
      <c r="J175" s="97" t="s">
        <v>524</v>
      </c>
      <c r="K175" s="97" t="s">
        <v>524</v>
      </c>
      <c r="L175" s="97" t="s">
        <v>524</v>
      </c>
      <c r="M175" s="97" t="s">
        <v>524</v>
      </c>
      <c r="N175" s="97" t="s">
        <v>524</v>
      </c>
      <c r="O175" s="110">
        <v>1650</v>
      </c>
      <c r="P175" s="99"/>
      <c r="Q175" s="99"/>
      <c r="R175" s="99"/>
      <c r="S175" s="99"/>
      <c r="T175" s="99"/>
      <c r="U175" s="99"/>
      <c r="V175" s="99"/>
      <c r="W175" s="99"/>
      <c r="X175" s="99"/>
      <c r="Y175" s="99"/>
      <c r="Z175" s="99"/>
      <c r="AA175" s="99"/>
      <c r="AB175" s="99"/>
      <c r="AC175" s="99"/>
      <c r="AD175" s="99"/>
      <c r="AE175" s="99"/>
      <c r="AF175" s="99"/>
      <c r="AG175" s="99"/>
      <c r="AH175" s="99"/>
    </row>
    <row r="176" spans="3:34">
      <c r="C176" s="3" t="s">
        <v>88</v>
      </c>
      <c r="D176" s="3" t="s">
        <v>326</v>
      </c>
      <c r="E176" s="3" t="s">
        <v>327</v>
      </c>
      <c r="F176" s="3" t="s">
        <v>628</v>
      </c>
      <c r="G176" s="97" t="s">
        <v>524</v>
      </c>
      <c r="H176" s="97" t="s">
        <v>524</v>
      </c>
      <c r="I176" s="97" t="s">
        <v>524</v>
      </c>
      <c r="J176" s="97" t="s">
        <v>524</v>
      </c>
      <c r="K176" s="97" t="s">
        <v>524</v>
      </c>
      <c r="L176" s="97" t="s">
        <v>524</v>
      </c>
      <c r="M176" s="97" t="s">
        <v>524</v>
      </c>
      <c r="N176" s="97" t="s">
        <v>524</v>
      </c>
      <c r="O176" s="110">
        <v>1169</v>
      </c>
      <c r="P176" s="99"/>
      <c r="Q176" s="99"/>
      <c r="R176" s="99"/>
      <c r="S176" s="99"/>
      <c r="T176" s="99"/>
      <c r="U176" s="99"/>
      <c r="V176" s="99"/>
      <c r="W176" s="99"/>
      <c r="X176" s="99"/>
      <c r="Y176" s="99"/>
      <c r="Z176" s="99"/>
      <c r="AA176" s="99"/>
      <c r="AB176" s="99"/>
      <c r="AC176" s="99"/>
      <c r="AD176" s="99"/>
      <c r="AE176" s="99"/>
      <c r="AF176" s="99"/>
      <c r="AG176" s="99"/>
      <c r="AH176" s="99"/>
    </row>
    <row r="177" spans="3:34">
      <c r="C177" s="3" t="s">
        <v>88</v>
      </c>
      <c r="D177" s="3" t="s">
        <v>328</v>
      </c>
      <c r="E177" s="3" t="s">
        <v>329</v>
      </c>
      <c r="F177" s="3" t="s">
        <v>628</v>
      </c>
      <c r="G177" s="97" t="s">
        <v>524</v>
      </c>
      <c r="H177" s="97" t="s">
        <v>524</v>
      </c>
      <c r="I177" s="97" t="s">
        <v>524</v>
      </c>
      <c r="J177" s="97" t="s">
        <v>524</v>
      </c>
      <c r="K177" s="97" t="s">
        <v>524</v>
      </c>
      <c r="L177" s="97" t="s">
        <v>524</v>
      </c>
      <c r="M177" s="97" t="s">
        <v>524</v>
      </c>
      <c r="N177" s="97" t="s">
        <v>524</v>
      </c>
      <c r="O177" s="110">
        <v>933</v>
      </c>
      <c r="P177" s="99"/>
      <c r="Q177" s="99"/>
      <c r="R177" s="99"/>
      <c r="S177" s="99"/>
      <c r="T177" s="99"/>
      <c r="U177" s="99"/>
      <c r="V177" s="99"/>
      <c r="W177" s="99"/>
      <c r="X177" s="99"/>
      <c r="Y177" s="99"/>
      <c r="Z177" s="99"/>
      <c r="AA177" s="99"/>
      <c r="AB177" s="99"/>
      <c r="AC177" s="99"/>
      <c r="AD177" s="99"/>
      <c r="AE177" s="99"/>
      <c r="AF177" s="99"/>
      <c r="AG177" s="99"/>
      <c r="AH177" s="99"/>
    </row>
    <row r="178" spans="3:34">
      <c r="C178" s="3" t="s">
        <v>88</v>
      </c>
      <c r="D178" s="3" t="s">
        <v>330</v>
      </c>
      <c r="E178" s="3" t="s">
        <v>331</v>
      </c>
      <c r="F178" s="3" t="s">
        <v>628</v>
      </c>
      <c r="G178" s="97" t="s">
        <v>524</v>
      </c>
      <c r="H178" s="97" t="s">
        <v>524</v>
      </c>
      <c r="I178" s="97" t="s">
        <v>524</v>
      </c>
      <c r="J178" s="97" t="s">
        <v>524</v>
      </c>
      <c r="K178" s="97" t="s">
        <v>524</v>
      </c>
      <c r="L178" s="97" t="s">
        <v>524</v>
      </c>
      <c r="M178" s="97" t="s">
        <v>524</v>
      </c>
      <c r="N178" s="97" t="s">
        <v>524</v>
      </c>
      <c r="O178" s="110">
        <v>2279</v>
      </c>
      <c r="P178" s="99"/>
      <c r="Q178" s="99"/>
      <c r="R178" s="99"/>
      <c r="S178" s="99"/>
      <c r="T178" s="99"/>
      <c r="U178" s="99"/>
      <c r="V178" s="99"/>
      <c r="W178" s="99"/>
      <c r="X178" s="99"/>
      <c r="Y178" s="99"/>
      <c r="Z178" s="99"/>
      <c r="AA178" s="99"/>
      <c r="AB178" s="99"/>
      <c r="AC178" s="99"/>
      <c r="AD178" s="99"/>
      <c r="AE178" s="99"/>
      <c r="AF178" s="99"/>
      <c r="AG178" s="99"/>
      <c r="AH178" s="99"/>
    </row>
    <row r="179" spans="3:34">
      <c r="C179" s="3" t="s">
        <v>88</v>
      </c>
      <c r="D179" s="3" t="s">
        <v>332</v>
      </c>
      <c r="E179" s="3" t="s">
        <v>333</v>
      </c>
      <c r="F179" s="3" t="s">
        <v>628</v>
      </c>
      <c r="G179" s="97" t="s">
        <v>524</v>
      </c>
      <c r="H179" s="97" t="s">
        <v>524</v>
      </c>
      <c r="I179" s="97" t="s">
        <v>524</v>
      </c>
      <c r="J179" s="97" t="s">
        <v>524</v>
      </c>
      <c r="K179" s="97" t="s">
        <v>524</v>
      </c>
      <c r="L179" s="97" t="s">
        <v>524</v>
      </c>
      <c r="M179" s="97" t="s">
        <v>524</v>
      </c>
      <c r="N179" s="97" t="s">
        <v>524</v>
      </c>
      <c r="O179" s="110">
        <v>765.39145900999995</v>
      </c>
      <c r="P179" s="99"/>
      <c r="Q179" s="99"/>
      <c r="R179" s="99"/>
      <c r="S179" s="99"/>
      <c r="T179" s="99"/>
      <c r="U179" s="99"/>
      <c r="V179" s="99"/>
      <c r="W179" s="99"/>
      <c r="X179" s="99"/>
      <c r="Y179" s="99"/>
      <c r="Z179" s="99"/>
      <c r="AA179" s="99"/>
      <c r="AB179" s="99"/>
      <c r="AC179" s="99"/>
      <c r="AD179" s="99"/>
      <c r="AE179" s="99"/>
      <c r="AF179" s="99"/>
      <c r="AG179" s="99"/>
      <c r="AH179" s="99"/>
    </row>
    <row r="180" spans="3:34">
      <c r="C180" s="3" t="s">
        <v>88</v>
      </c>
      <c r="D180" s="3" t="s">
        <v>334</v>
      </c>
      <c r="E180" s="3" t="s">
        <v>335</v>
      </c>
      <c r="F180" s="3" t="s">
        <v>628</v>
      </c>
      <c r="G180" s="97" t="s">
        <v>524</v>
      </c>
      <c r="H180" s="97" t="s">
        <v>524</v>
      </c>
      <c r="I180" s="97" t="s">
        <v>524</v>
      </c>
      <c r="J180" s="97" t="s">
        <v>524</v>
      </c>
      <c r="K180" s="97" t="s">
        <v>524</v>
      </c>
      <c r="L180" s="97" t="s">
        <v>524</v>
      </c>
      <c r="M180" s="97" t="s">
        <v>524</v>
      </c>
      <c r="N180" s="97" t="s">
        <v>524</v>
      </c>
      <c r="O180" s="110">
        <v>92</v>
      </c>
      <c r="P180" s="99"/>
      <c r="Q180" s="99"/>
      <c r="R180" s="99"/>
      <c r="S180" s="99"/>
      <c r="T180" s="99"/>
      <c r="U180" s="99"/>
      <c r="V180" s="99"/>
      <c r="W180" s="99"/>
      <c r="X180" s="99"/>
      <c r="Y180" s="99"/>
      <c r="Z180" s="99"/>
      <c r="AA180" s="99"/>
      <c r="AB180" s="99"/>
      <c r="AC180" s="99"/>
      <c r="AD180" s="99"/>
      <c r="AE180" s="99"/>
      <c r="AF180" s="99"/>
      <c r="AG180" s="99"/>
      <c r="AH180" s="99"/>
    </row>
    <row r="181" spans="3:34">
      <c r="C181" s="3" t="s">
        <v>88</v>
      </c>
      <c r="D181" s="3" t="s">
        <v>336</v>
      </c>
      <c r="E181" s="3" t="s">
        <v>337</v>
      </c>
      <c r="F181" s="3" t="s">
        <v>628</v>
      </c>
      <c r="G181" s="97" t="s">
        <v>524</v>
      </c>
      <c r="H181" s="97" t="s">
        <v>524</v>
      </c>
      <c r="I181" s="97" t="s">
        <v>524</v>
      </c>
      <c r="J181" s="97" t="s">
        <v>524</v>
      </c>
      <c r="K181" s="97" t="s">
        <v>524</v>
      </c>
      <c r="L181" s="97" t="s">
        <v>524</v>
      </c>
      <c r="M181" s="97" t="s">
        <v>524</v>
      </c>
      <c r="N181" s="97" t="s">
        <v>524</v>
      </c>
      <c r="O181" s="110">
        <v>1745</v>
      </c>
      <c r="P181" s="99"/>
      <c r="Q181" s="99"/>
      <c r="R181" s="99"/>
      <c r="S181" s="99"/>
      <c r="T181" s="99"/>
      <c r="U181" s="99"/>
      <c r="V181" s="99"/>
      <c r="W181" s="99"/>
      <c r="X181" s="99"/>
      <c r="Y181" s="99"/>
      <c r="Z181" s="99"/>
      <c r="AA181" s="99"/>
      <c r="AB181" s="99"/>
      <c r="AC181" s="99"/>
      <c r="AD181" s="99"/>
      <c r="AE181" s="99"/>
      <c r="AF181" s="99"/>
      <c r="AG181" s="99"/>
      <c r="AH181" s="99"/>
    </row>
    <row r="182" spans="3:34">
      <c r="C182" s="3" t="s">
        <v>88</v>
      </c>
      <c r="D182" s="3" t="s">
        <v>338</v>
      </c>
      <c r="E182" s="3" t="s">
        <v>339</v>
      </c>
      <c r="F182" s="3" t="s">
        <v>628</v>
      </c>
      <c r="G182" s="97" t="s">
        <v>524</v>
      </c>
      <c r="H182" s="97" t="s">
        <v>524</v>
      </c>
      <c r="I182" s="97" t="s">
        <v>524</v>
      </c>
      <c r="J182" s="97" t="s">
        <v>524</v>
      </c>
      <c r="K182" s="97" t="s">
        <v>524</v>
      </c>
      <c r="L182" s="97" t="s">
        <v>524</v>
      </c>
      <c r="M182" s="97" t="s">
        <v>524</v>
      </c>
      <c r="N182" s="97" t="s">
        <v>524</v>
      </c>
      <c r="O182" s="110">
        <v>1339</v>
      </c>
      <c r="P182" s="99"/>
      <c r="Q182" s="99"/>
      <c r="R182" s="99"/>
      <c r="S182" s="99"/>
      <c r="T182" s="99"/>
      <c r="U182" s="99"/>
      <c r="V182" s="99"/>
      <c r="W182" s="99"/>
      <c r="X182" s="99"/>
      <c r="Y182" s="99"/>
      <c r="Z182" s="99"/>
      <c r="AA182" s="99"/>
      <c r="AB182" s="99"/>
      <c r="AC182" s="99"/>
      <c r="AD182" s="99"/>
      <c r="AE182" s="99"/>
      <c r="AF182" s="99"/>
      <c r="AG182" s="99"/>
      <c r="AH182" s="99"/>
    </row>
    <row r="183" spans="3:34">
      <c r="C183" s="3" t="s">
        <v>88</v>
      </c>
      <c r="D183" s="3" t="s">
        <v>340</v>
      </c>
      <c r="E183" s="3" t="s">
        <v>341</v>
      </c>
      <c r="F183" s="3" t="s">
        <v>628</v>
      </c>
      <c r="G183" s="97" t="s">
        <v>524</v>
      </c>
      <c r="H183" s="97" t="s">
        <v>524</v>
      </c>
      <c r="I183" s="97" t="s">
        <v>524</v>
      </c>
      <c r="J183" s="97" t="s">
        <v>524</v>
      </c>
      <c r="K183" s="97" t="s">
        <v>524</v>
      </c>
      <c r="L183" s="97" t="s">
        <v>524</v>
      </c>
      <c r="M183" s="97" t="s">
        <v>524</v>
      </c>
      <c r="N183" s="97" t="s">
        <v>524</v>
      </c>
      <c r="O183" s="110">
        <v>629.56740471000001</v>
      </c>
      <c r="P183" s="99"/>
      <c r="Q183" s="99"/>
      <c r="R183" s="99"/>
      <c r="S183" s="99"/>
      <c r="T183" s="99"/>
      <c r="U183" s="99"/>
      <c r="V183" s="99"/>
      <c r="W183" s="99"/>
      <c r="X183" s="99"/>
      <c r="Y183" s="99"/>
      <c r="Z183" s="99"/>
      <c r="AA183" s="99"/>
      <c r="AB183" s="99"/>
      <c r="AC183" s="99"/>
      <c r="AD183" s="99"/>
      <c r="AE183" s="99"/>
      <c r="AF183" s="99"/>
      <c r="AG183" s="99"/>
      <c r="AH183" s="99"/>
    </row>
    <row r="184" spans="3:34">
      <c r="C184" s="3" t="s">
        <v>88</v>
      </c>
      <c r="D184" s="3" t="s">
        <v>342</v>
      </c>
      <c r="E184" s="3" t="s">
        <v>343</v>
      </c>
      <c r="F184" s="3" t="s">
        <v>628</v>
      </c>
      <c r="G184" s="97" t="s">
        <v>524</v>
      </c>
      <c r="H184" s="97" t="s">
        <v>524</v>
      </c>
      <c r="I184" s="97" t="s">
        <v>524</v>
      </c>
      <c r="J184" s="97" t="s">
        <v>524</v>
      </c>
      <c r="K184" s="97" t="s">
        <v>524</v>
      </c>
      <c r="L184" s="97" t="s">
        <v>524</v>
      </c>
      <c r="M184" s="97" t="s">
        <v>524</v>
      </c>
      <c r="N184" s="97" t="s">
        <v>524</v>
      </c>
      <c r="O184" s="110">
        <v>832.25700400000005</v>
      </c>
      <c r="P184" s="99"/>
      <c r="Q184" s="99"/>
      <c r="R184" s="99"/>
      <c r="S184" s="99"/>
      <c r="T184" s="99"/>
      <c r="U184" s="99"/>
      <c r="V184" s="99"/>
      <c r="W184" s="99"/>
      <c r="X184" s="99"/>
      <c r="Y184" s="99"/>
      <c r="Z184" s="99"/>
      <c r="AA184" s="99"/>
      <c r="AB184" s="99"/>
      <c r="AC184" s="99"/>
      <c r="AD184" s="99"/>
      <c r="AE184" s="99"/>
      <c r="AF184" s="99"/>
      <c r="AG184" s="99"/>
      <c r="AH184" s="99"/>
    </row>
    <row r="185" spans="3:34">
      <c r="C185" s="3" t="s">
        <v>88</v>
      </c>
      <c r="D185" s="3" t="s">
        <v>344</v>
      </c>
      <c r="E185" s="3" t="s">
        <v>345</v>
      </c>
      <c r="F185" s="3" t="s">
        <v>628</v>
      </c>
      <c r="G185" s="97" t="s">
        <v>524</v>
      </c>
      <c r="H185" s="97" t="s">
        <v>524</v>
      </c>
      <c r="I185" s="97" t="s">
        <v>524</v>
      </c>
      <c r="J185" s="97" t="s">
        <v>524</v>
      </c>
      <c r="K185" s="97" t="s">
        <v>524</v>
      </c>
      <c r="L185" s="97" t="s">
        <v>524</v>
      </c>
      <c r="M185" s="97" t="s">
        <v>524</v>
      </c>
      <c r="N185" s="97" t="s">
        <v>524</v>
      </c>
      <c r="O185" s="110">
        <v>1510</v>
      </c>
      <c r="P185" s="99"/>
      <c r="Q185" s="99"/>
      <c r="R185" s="99"/>
      <c r="S185" s="99"/>
      <c r="T185" s="99"/>
      <c r="U185" s="99"/>
      <c r="V185" s="99"/>
      <c r="W185" s="99"/>
      <c r="X185" s="99"/>
      <c r="Y185" s="99"/>
      <c r="Z185" s="99"/>
      <c r="AA185" s="99"/>
      <c r="AB185" s="99"/>
      <c r="AC185" s="99"/>
      <c r="AD185" s="99"/>
      <c r="AE185" s="99"/>
      <c r="AF185" s="99"/>
      <c r="AG185" s="99"/>
      <c r="AH185" s="99"/>
    </row>
    <row r="186" spans="3:34">
      <c r="C186" s="3" t="s">
        <v>88</v>
      </c>
      <c r="D186" s="3" t="s">
        <v>346</v>
      </c>
      <c r="E186" s="3" t="s">
        <v>347</v>
      </c>
      <c r="F186" s="3" t="s">
        <v>628</v>
      </c>
      <c r="G186" s="97" t="s">
        <v>524</v>
      </c>
      <c r="H186" s="97" t="s">
        <v>524</v>
      </c>
      <c r="I186" s="97" t="s">
        <v>524</v>
      </c>
      <c r="J186" s="97" t="s">
        <v>524</v>
      </c>
      <c r="K186" s="97" t="s">
        <v>524</v>
      </c>
      <c r="L186" s="97" t="s">
        <v>524</v>
      </c>
      <c r="M186" s="97" t="s">
        <v>524</v>
      </c>
      <c r="N186" s="97" t="s">
        <v>524</v>
      </c>
      <c r="O186" s="110">
        <v>1384</v>
      </c>
      <c r="P186" s="99"/>
      <c r="Q186" s="99"/>
      <c r="R186" s="99"/>
      <c r="S186" s="99"/>
      <c r="T186" s="99"/>
      <c r="U186" s="99"/>
      <c r="V186" s="99"/>
      <c r="W186" s="99"/>
      <c r="X186" s="99"/>
      <c r="Y186" s="99"/>
      <c r="Z186" s="99"/>
      <c r="AA186" s="99"/>
      <c r="AB186" s="99"/>
      <c r="AC186" s="99"/>
      <c r="AD186" s="99"/>
      <c r="AE186" s="99"/>
      <c r="AF186" s="99"/>
      <c r="AG186" s="99"/>
      <c r="AH186" s="99"/>
    </row>
    <row r="187" spans="3:34">
      <c r="C187" s="3" t="s">
        <v>92</v>
      </c>
      <c r="D187" s="3" t="s">
        <v>348</v>
      </c>
      <c r="E187" s="3" t="s">
        <v>349</v>
      </c>
      <c r="F187" s="3" t="s">
        <v>628</v>
      </c>
      <c r="G187" s="97" t="s">
        <v>524</v>
      </c>
      <c r="H187" s="97" t="s">
        <v>524</v>
      </c>
      <c r="I187" s="97" t="s">
        <v>524</v>
      </c>
      <c r="J187" s="97" t="s">
        <v>524</v>
      </c>
      <c r="K187" s="97" t="s">
        <v>524</v>
      </c>
      <c r="L187" s="97" t="s">
        <v>524</v>
      </c>
      <c r="M187" s="97" t="s">
        <v>524</v>
      </c>
      <c r="N187" s="97" t="s">
        <v>524</v>
      </c>
      <c r="O187" s="110">
        <v>1168</v>
      </c>
      <c r="P187" s="99"/>
      <c r="Q187" s="99"/>
      <c r="R187" s="99"/>
      <c r="S187" s="99"/>
      <c r="T187" s="99"/>
      <c r="U187" s="99"/>
      <c r="V187" s="99"/>
      <c r="W187" s="99"/>
      <c r="X187" s="99"/>
      <c r="Y187" s="99"/>
      <c r="Z187" s="99"/>
      <c r="AA187" s="99"/>
      <c r="AB187" s="99"/>
      <c r="AC187" s="99"/>
      <c r="AD187" s="99"/>
      <c r="AE187" s="99"/>
      <c r="AF187" s="99"/>
      <c r="AG187" s="99"/>
      <c r="AH187" s="99"/>
    </row>
    <row r="188" spans="3:34">
      <c r="C188" s="3" t="s">
        <v>92</v>
      </c>
      <c r="D188" s="3" t="s">
        <v>350</v>
      </c>
      <c r="E188" s="3" t="s">
        <v>351</v>
      </c>
      <c r="F188" s="3" t="s">
        <v>628</v>
      </c>
      <c r="G188" s="97" t="s">
        <v>524</v>
      </c>
      <c r="H188" s="97" t="s">
        <v>524</v>
      </c>
      <c r="I188" s="97" t="s">
        <v>524</v>
      </c>
      <c r="J188" s="97" t="s">
        <v>524</v>
      </c>
      <c r="K188" s="97" t="s">
        <v>524</v>
      </c>
      <c r="L188" s="97" t="s">
        <v>524</v>
      </c>
      <c r="M188" s="97" t="s">
        <v>524</v>
      </c>
      <c r="N188" s="97" t="s">
        <v>524</v>
      </c>
      <c r="O188" s="110">
        <v>4701.9828103</v>
      </c>
      <c r="P188" s="99"/>
      <c r="Q188" s="99"/>
      <c r="R188" s="99"/>
      <c r="S188" s="99"/>
      <c r="T188" s="99"/>
      <c r="U188" s="99"/>
      <c r="V188" s="99"/>
      <c r="W188" s="99"/>
      <c r="X188" s="99"/>
      <c r="Y188" s="99"/>
      <c r="Z188" s="99"/>
      <c r="AA188" s="99"/>
      <c r="AB188" s="99"/>
      <c r="AC188" s="99"/>
      <c r="AD188" s="99"/>
      <c r="AE188" s="99"/>
      <c r="AF188" s="99"/>
      <c r="AG188" s="99"/>
      <c r="AH188" s="99"/>
    </row>
    <row r="189" spans="3:34">
      <c r="C189" s="3" t="s">
        <v>92</v>
      </c>
      <c r="D189" s="3" t="s">
        <v>352</v>
      </c>
      <c r="E189" s="3" t="s">
        <v>353</v>
      </c>
      <c r="F189" s="3" t="s">
        <v>628</v>
      </c>
      <c r="G189" s="97" t="s">
        <v>524</v>
      </c>
      <c r="H189" s="97" t="s">
        <v>524</v>
      </c>
      <c r="I189" s="97" t="s">
        <v>524</v>
      </c>
      <c r="J189" s="97" t="s">
        <v>524</v>
      </c>
      <c r="K189" s="97" t="s">
        <v>524</v>
      </c>
      <c r="L189" s="97" t="s">
        <v>524</v>
      </c>
      <c r="M189" s="97" t="s">
        <v>524</v>
      </c>
      <c r="N189" s="97" t="s">
        <v>524</v>
      </c>
      <c r="O189" s="110">
        <v>1380</v>
      </c>
      <c r="P189" s="99"/>
      <c r="Q189" s="99"/>
      <c r="R189" s="99"/>
      <c r="S189" s="99"/>
      <c r="T189" s="99"/>
      <c r="U189" s="99"/>
      <c r="V189" s="99"/>
      <c r="W189" s="99"/>
      <c r="X189" s="99"/>
      <c r="Y189" s="99"/>
      <c r="Z189" s="99"/>
      <c r="AA189" s="99"/>
      <c r="AB189" s="99"/>
      <c r="AC189" s="99"/>
      <c r="AD189" s="99"/>
      <c r="AE189" s="99"/>
      <c r="AF189" s="99"/>
      <c r="AG189" s="99"/>
      <c r="AH189" s="99"/>
    </row>
    <row r="190" spans="3:34">
      <c r="C190" s="3" t="s">
        <v>92</v>
      </c>
      <c r="D190" s="3" t="s">
        <v>354</v>
      </c>
      <c r="E190" s="3" t="s">
        <v>355</v>
      </c>
      <c r="F190" s="3" t="s">
        <v>628</v>
      </c>
      <c r="G190" s="97" t="s">
        <v>524</v>
      </c>
      <c r="H190" s="97" t="s">
        <v>524</v>
      </c>
      <c r="I190" s="97" t="s">
        <v>524</v>
      </c>
      <c r="J190" s="97" t="s">
        <v>524</v>
      </c>
      <c r="K190" s="97" t="s">
        <v>524</v>
      </c>
      <c r="L190" s="97" t="s">
        <v>524</v>
      </c>
      <c r="M190" s="97" t="s">
        <v>524</v>
      </c>
      <c r="N190" s="97" t="s">
        <v>524</v>
      </c>
      <c r="O190" s="110">
        <v>2028</v>
      </c>
      <c r="P190" s="99"/>
      <c r="Q190" s="99"/>
      <c r="R190" s="99"/>
      <c r="S190" s="99"/>
      <c r="T190" s="99"/>
      <c r="U190" s="99"/>
      <c r="V190" s="99"/>
      <c r="W190" s="99"/>
      <c r="X190" s="99"/>
      <c r="Y190" s="99"/>
      <c r="Z190" s="99"/>
      <c r="AA190" s="99"/>
      <c r="AB190" s="99"/>
      <c r="AC190" s="99"/>
      <c r="AD190" s="99"/>
      <c r="AE190" s="99"/>
      <c r="AF190" s="99"/>
      <c r="AG190" s="99"/>
      <c r="AH190" s="99"/>
    </row>
    <row r="191" spans="3:34">
      <c r="C191" s="3" t="s">
        <v>92</v>
      </c>
      <c r="D191" s="3" t="s">
        <v>356</v>
      </c>
      <c r="E191" s="3" t="s">
        <v>357</v>
      </c>
      <c r="F191" s="3" t="s">
        <v>628</v>
      </c>
      <c r="G191" s="97" t="s">
        <v>524</v>
      </c>
      <c r="H191" s="97" t="s">
        <v>524</v>
      </c>
      <c r="I191" s="97" t="s">
        <v>524</v>
      </c>
      <c r="J191" s="97" t="s">
        <v>524</v>
      </c>
      <c r="K191" s="97" t="s">
        <v>524</v>
      </c>
      <c r="L191" s="97" t="s">
        <v>524</v>
      </c>
      <c r="M191" s="97" t="s">
        <v>524</v>
      </c>
      <c r="N191" s="97" t="s">
        <v>524</v>
      </c>
      <c r="O191" s="110">
        <v>3331</v>
      </c>
      <c r="P191" s="99"/>
      <c r="Q191" s="99"/>
      <c r="R191" s="99"/>
      <c r="S191" s="99"/>
      <c r="T191" s="99"/>
      <c r="U191" s="99"/>
      <c r="V191" s="99"/>
      <c r="W191" s="99"/>
      <c r="X191" s="99"/>
      <c r="Y191" s="99"/>
      <c r="Z191" s="99"/>
      <c r="AA191" s="99"/>
      <c r="AB191" s="99"/>
      <c r="AC191" s="99"/>
      <c r="AD191" s="99"/>
      <c r="AE191" s="99"/>
      <c r="AF191" s="99"/>
      <c r="AG191" s="99"/>
      <c r="AH191" s="99"/>
    </row>
    <row r="192" spans="3:34">
      <c r="C192" s="3" t="s">
        <v>92</v>
      </c>
      <c r="D192" s="3" t="s">
        <v>358</v>
      </c>
      <c r="E192" s="3" t="s">
        <v>359</v>
      </c>
      <c r="F192" s="3" t="s">
        <v>628</v>
      </c>
      <c r="G192" s="97" t="s">
        <v>524</v>
      </c>
      <c r="H192" s="97" t="s">
        <v>524</v>
      </c>
      <c r="I192" s="97" t="s">
        <v>524</v>
      </c>
      <c r="J192" s="97" t="s">
        <v>524</v>
      </c>
      <c r="K192" s="97" t="s">
        <v>524</v>
      </c>
      <c r="L192" s="97" t="s">
        <v>524</v>
      </c>
      <c r="M192" s="97" t="s">
        <v>524</v>
      </c>
      <c r="N192" s="97" t="s">
        <v>524</v>
      </c>
      <c r="O192" s="110">
        <v>1501</v>
      </c>
      <c r="P192" s="99"/>
      <c r="Q192" s="99"/>
      <c r="R192" s="99"/>
      <c r="S192" s="99"/>
      <c r="T192" s="99"/>
      <c r="U192" s="99"/>
      <c r="V192" s="99"/>
      <c r="W192" s="99"/>
      <c r="X192" s="99"/>
      <c r="Y192" s="99"/>
      <c r="Z192" s="99"/>
      <c r="AA192" s="99"/>
      <c r="AB192" s="99"/>
      <c r="AC192" s="99"/>
      <c r="AD192" s="99"/>
      <c r="AE192" s="99"/>
      <c r="AF192" s="99"/>
      <c r="AG192" s="99"/>
      <c r="AH192" s="99"/>
    </row>
    <row r="193" spans="3:34">
      <c r="C193" s="3" t="s">
        <v>92</v>
      </c>
      <c r="D193" s="3" t="s">
        <v>360</v>
      </c>
      <c r="E193" s="3" t="s">
        <v>361</v>
      </c>
      <c r="F193" s="3" t="s">
        <v>628</v>
      </c>
      <c r="G193" s="97" t="s">
        <v>524</v>
      </c>
      <c r="H193" s="97" t="s">
        <v>524</v>
      </c>
      <c r="I193" s="97" t="s">
        <v>524</v>
      </c>
      <c r="J193" s="97" t="s">
        <v>524</v>
      </c>
      <c r="K193" s="97" t="s">
        <v>524</v>
      </c>
      <c r="L193" s="97" t="s">
        <v>524</v>
      </c>
      <c r="M193" s="97" t="s">
        <v>524</v>
      </c>
      <c r="N193" s="97" t="s">
        <v>524</v>
      </c>
      <c r="O193" s="110">
        <v>3551</v>
      </c>
      <c r="P193" s="99"/>
      <c r="Q193" s="99"/>
      <c r="R193" s="99"/>
      <c r="S193" s="99"/>
      <c r="T193" s="99"/>
      <c r="U193" s="99"/>
      <c r="V193" s="99"/>
      <c r="W193" s="99"/>
      <c r="X193" s="99"/>
      <c r="Y193" s="99"/>
      <c r="Z193" s="99"/>
      <c r="AA193" s="99"/>
      <c r="AB193" s="99"/>
      <c r="AC193" s="99"/>
      <c r="AD193" s="99"/>
      <c r="AE193" s="99"/>
      <c r="AF193" s="99"/>
      <c r="AG193" s="99"/>
      <c r="AH193" s="99"/>
    </row>
    <row r="194" spans="3:34">
      <c r="C194" s="3" t="s">
        <v>92</v>
      </c>
      <c r="D194" s="3" t="s">
        <v>362</v>
      </c>
      <c r="E194" s="3" t="s">
        <v>363</v>
      </c>
      <c r="F194" s="3" t="s">
        <v>628</v>
      </c>
      <c r="G194" s="97" t="s">
        <v>524</v>
      </c>
      <c r="H194" s="97" t="s">
        <v>524</v>
      </c>
      <c r="I194" s="97" t="s">
        <v>524</v>
      </c>
      <c r="J194" s="97" t="s">
        <v>524</v>
      </c>
      <c r="K194" s="97" t="s">
        <v>524</v>
      </c>
      <c r="L194" s="97" t="s">
        <v>524</v>
      </c>
      <c r="M194" s="97" t="s">
        <v>524</v>
      </c>
      <c r="N194" s="97" t="s">
        <v>524</v>
      </c>
      <c r="O194" s="110">
        <v>1626</v>
      </c>
      <c r="P194" s="99"/>
      <c r="Q194" s="99"/>
      <c r="R194" s="99"/>
      <c r="S194" s="99"/>
      <c r="T194" s="99"/>
      <c r="U194" s="99"/>
      <c r="V194" s="99"/>
      <c r="W194" s="99"/>
      <c r="X194" s="99"/>
      <c r="Y194" s="99"/>
      <c r="Z194" s="99"/>
      <c r="AA194" s="99"/>
      <c r="AB194" s="99"/>
      <c r="AC194" s="99"/>
      <c r="AD194" s="99"/>
      <c r="AE194" s="99"/>
      <c r="AF194" s="99"/>
      <c r="AG194" s="99"/>
      <c r="AH194" s="99"/>
    </row>
    <row r="195" spans="3:34">
      <c r="C195" s="3" t="s">
        <v>92</v>
      </c>
      <c r="D195" s="3" t="s">
        <v>364</v>
      </c>
      <c r="E195" s="3" t="s">
        <v>365</v>
      </c>
      <c r="F195" s="3" t="s">
        <v>628</v>
      </c>
      <c r="G195" s="97" t="s">
        <v>524</v>
      </c>
      <c r="H195" s="97" t="s">
        <v>524</v>
      </c>
      <c r="I195" s="97" t="s">
        <v>524</v>
      </c>
      <c r="J195" s="97" t="s">
        <v>524</v>
      </c>
      <c r="K195" s="97" t="s">
        <v>524</v>
      </c>
      <c r="L195" s="97" t="s">
        <v>524</v>
      </c>
      <c r="M195" s="97" t="s">
        <v>524</v>
      </c>
      <c r="N195" s="97" t="s">
        <v>524</v>
      </c>
      <c r="O195" s="110">
        <v>4753</v>
      </c>
      <c r="P195" s="99"/>
      <c r="Q195" s="99"/>
      <c r="R195" s="99"/>
      <c r="S195" s="99"/>
      <c r="T195" s="99"/>
      <c r="U195" s="99"/>
      <c r="V195" s="99"/>
      <c r="W195" s="99"/>
      <c r="X195" s="99"/>
      <c r="Y195" s="99"/>
      <c r="Z195" s="99"/>
      <c r="AA195" s="99"/>
      <c r="AB195" s="99"/>
      <c r="AC195" s="99"/>
      <c r="AD195" s="99"/>
      <c r="AE195" s="99"/>
      <c r="AF195" s="99"/>
      <c r="AG195" s="99"/>
      <c r="AH195" s="99"/>
    </row>
    <row r="196" spans="3:34">
      <c r="C196" s="3" t="s">
        <v>92</v>
      </c>
      <c r="D196" s="3" t="s">
        <v>366</v>
      </c>
      <c r="E196" s="3" t="s">
        <v>367</v>
      </c>
      <c r="F196" s="3" t="s">
        <v>628</v>
      </c>
      <c r="G196" s="97" t="s">
        <v>524</v>
      </c>
      <c r="H196" s="97" t="s">
        <v>524</v>
      </c>
      <c r="I196" s="97" t="s">
        <v>524</v>
      </c>
      <c r="J196" s="97" t="s">
        <v>524</v>
      </c>
      <c r="K196" s="97" t="s">
        <v>524</v>
      </c>
      <c r="L196" s="97" t="s">
        <v>524</v>
      </c>
      <c r="M196" s="97" t="s">
        <v>524</v>
      </c>
      <c r="N196" s="97" t="s">
        <v>524</v>
      </c>
      <c r="O196" s="110">
        <v>3678.5170069999999</v>
      </c>
      <c r="P196" s="99"/>
      <c r="Q196" s="99"/>
      <c r="R196" s="99"/>
      <c r="S196" s="99"/>
      <c r="T196" s="99"/>
      <c r="U196" s="99"/>
      <c r="V196" s="99"/>
      <c r="W196" s="99"/>
      <c r="X196" s="99"/>
      <c r="Y196" s="99"/>
      <c r="Z196" s="99"/>
      <c r="AA196" s="99"/>
      <c r="AB196" s="99"/>
      <c r="AC196" s="99"/>
      <c r="AD196" s="99"/>
      <c r="AE196" s="99"/>
      <c r="AF196" s="99"/>
      <c r="AG196" s="99"/>
      <c r="AH196" s="99"/>
    </row>
    <row r="197" spans="3:34">
      <c r="C197" s="3" t="s">
        <v>92</v>
      </c>
      <c r="D197" s="3" t="s">
        <v>368</v>
      </c>
      <c r="E197" s="3" t="s">
        <v>369</v>
      </c>
      <c r="F197" s="3" t="s">
        <v>628</v>
      </c>
      <c r="G197" s="97" t="s">
        <v>524</v>
      </c>
      <c r="H197" s="97" t="s">
        <v>524</v>
      </c>
      <c r="I197" s="97" t="s">
        <v>524</v>
      </c>
      <c r="J197" s="97" t="s">
        <v>524</v>
      </c>
      <c r="K197" s="97" t="s">
        <v>524</v>
      </c>
      <c r="L197" s="97" t="s">
        <v>524</v>
      </c>
      <c r="M197" s="97" t="s">
        <v>524</v>
      </c>
      <c r="N197" s="97" t="s">
        <v>524</v>
      </c>
      <c r="O197" s="110">
        <v>1770</v>
      </c>
      <c r="P197" s="99"/>
      <c r="Q197" s="99"/>
      <c r="R197" s="99"/>
      <c r="S197" s="99"/>
      <c r="T197" s="99"/>
      <c r="U197" s="99"/>
      <c r="V197" s="99"/>
      <c r="W197" s="99"/>
      <c r="X197" s="99"/>
      <c r="Y197" s="99"/>
      <c r="Z197" s="99"/>
      <c r="AA197" s="99"/>
      <c r="AB197" s="99"/>
      <c r="AC197" s="99"/>
      <c r="AD197" s="99"/>
      <c r="AE197" s="99"/>
      <c r="AF197" s="99"/>
      <c r="AG197" s="99"/>
      <c r="AH197" s="99"/>
    </row>
    <row r="198" spans="3:34">
      <c r="C198" s="3" t="s">
        <v>92</v>
      </c>
      <c r="D198" s="3" t="s">
        <v>370</v>
      </c>
      <c r="E198" s="3" t="s">
        <v>371</v>
      </c>
      <c r="F198" s="3" t="s">
        <v>628</v>
      </c>
      <c r="G198" s="97" t="s">
        <v>524</v>
      </c>
      <c r="H198" s="97" t="s">
        <v>524</v>
      </c>
      <c r="I198" s="97" t="s">
        <v>524</v>
      </c>
      <c r="J198" s="97" t="s">
        <v>524</v>
      </c>
      <c r="K198" s="97" t="s">
        <v>524</v>
      </c>
      <c r="L198" s="97" t="s">
        <v>524</v>
      </c>
      <c r="M198" s="97" t="s">
        <v>524</v>
      </c>
      <c r="N198" s="97" t="s">
        <v>524</v>
      </c>
      <c r="O198" s="110">
        <v>707.13536113999999</v>
      </c>
      <c r="P198" s="99"/>
      <c r="Q198" s="99"/>
      <c r="R198" s="99"/>
      <c r="S198" s="99"/>
      <c r="T198" s="99"/>
      <c r="U198" s="99"/>
      <c r="V198" s="99"/>
      <c r="W198" s="99"/>
      <c r="X198" s="99"/>
      <c r="Y198" s="99"/>
      <c r="Z198" s="99"/>
      <c r="AA198" s="99"/>
      <c r="AB198" s="99"/>
      <c r="AC198" s="99"/>
      <c r="AD198" s="99"/>
      <c r="AE198" s="99"/>
      <c r="AF198" s="99"/>
      <c r="AG198" s="99"/>
      <c r="AH198" s="99"/>
    </row>
    <row r="199" spans="3:34">
      <c r="C199" s="3" t="s">
        <v>92</v>
      </c>
      <c r="D199" s="3" t="s">
        <v>372</v>
      </c>
      <c r="E199" s="3" t="s">
        <v>373</v>
      </c>
      <c r="F199" s="3" t="s">
        <v>628</v>
      </c>
      <c r="G199" s="97" t="s">
        <v>524</v>
      </c>
      <c r="H199" s="97" t="s">
        <v>524</v>
      </c>
      <c r="I199" s="97" t="s">
        <v>524</v>
      </c>
      <c r="J199" s="97" t="s">
        <v>524</v>
      </c>
      <c r="K199" s="97" t="s">
        <v>524</v>
      </c>
      <c r="L199" s="97" t="s">
        <v>524</v>
      </c>
      <c r="M199" s="97" t="s">
        <v>524</v>
      </c>
      <c r="N199" s="97" t="s">
        <v>524</v>
      </c>
      <c r="O199" s="110">
        <v>1662.4795833999999</v>
      </c>
      <c r="P199" s="99"/>
      <c r="Q199" s="99"/>
      <c r="R199" s="99"/>
      <c r="S199" s="99"/>
      <c r="T199" s="99"/>
      <c r="U199" s="99"/>
      <c r="V199" s="99"/>
      <c r="W199" s="99"/>
      <c r="X199" s="99"/>
      <c r="Y199" s="99"/>
      <c r="Z199" s="99"/>
      <c r="AA199" s="99"/>
      <c r="AB199" s="99"/>
      <c r="AC199" s="99"/>
      <c r="AD199" s="99"/>
      <c r="AE199" s="99"/>
      <c r="AF199" s="99"/>
      <c r="AG199" s="99"/>
      <c r="AH199" s="99"/>
    </row>
    <row r="200" spans="3:34">
      <c r="C200" s="3" t="s">
        <v>92</v>
      </c>
      <c r="D200" s="3" t="s">
        <v>374</v>
      </c>
      <c r="E200" s="3" t="s">
        <v>375</v>
      </c>
      <c r="F200" s="3" t="s">
        <v>628</v>
      </c>
      <c r="G200" s="97" t="s">
        <v>524</v>
      </c>
      <c r="H200" s="97" t="s">
        <v>524</v>
      </c>
      <c r="I200" s="97" t="s">
        <v>524</v>
      </c>
      <c r="J200" s="97" t="s">
        <v>524</v>
      </c>
      <c r="K200" s="97" t="s">
        <v>524</v>
      </c>
      <c r="L200" s="97" t="s">
        <v>524</v>
      </c>
      <c r="M200" s="97" t="s">
        <v>524</v>
      </c>
      <c r="N200" s="97" t="s">
        <v>524</v>
      </c>
      <c r="O200" s="110">
        <v>1211</v>
      </c>
      <c r="P200" s="99"/>
      <c r="Q200" s="99"/>
      <c r="R200" s="99"/>
      <c r="S200" s="99"/>
      <c r="T200" s="99"/>
      <c r="U200" s="99"/>
      <c r="V200" s="99"/>
      <c r="W200" s="99"/>
      <c r="X200" s="99"/>
      <c r="Y200" s="99"/>
      <c r="Z200" s="99"/>
      <c r="AA200" s="99"/>
      <c r="AB200" s="99"/>
      <c r="AC200" s="99"/>
      <c r="AD200" s="99"/>
      <c r="AE200" s="99"/>
      <c r="AF200" s="99"/>
      <c r="AG200" s="99"/>
      <c r="AH200" s="99"/>
    </row>
    <row r="201" spans="3:34">
      <c r="C201" s="3" t="s">
        <v>92</v>
      </c>
      <c r="D201" s="3" t="s">
        <v>376</v>
      </c>
      <c r="E201" s="3" t="s">
        <v>377</v>
      </c>
      <c r="F201" s="3" t="s">
        <v>628</v>
      </c>
      <c r="G201" s="97" t="s">
        <v>524</v>
      </c>
      <c r="H201" s="97" t="s">
        <v>524</v>
      </c>
      <c r="I201" s="97" t="s">
        <v>524</v>
      </c>
      <c r="J201" s="97" t="s">
        <v>524</v>
      </c>
      <c r="K201" s="97" t="s">
        <v>524</v>
      </c>
      <c r="L201" s="97" t="s">
        <v>524</v>
      </c>
      <c r="M201" s="97" t="s">
        <v>524</v>
      </c>
      <c r="N201" s="97" t="s">
        <v>524</v>
      </c>
      <c r="O201" s="110">
        <v>1331</v>
      </c>
      <c r="P201" s="99"/>
      <c r="Q201" s="99"/>
      <c r="R201" s="99"/>
      <c r="S201" s="99"/>
      <c r="T201" s="99"/>
      <c r="U201" s="99"/>
      <c r="V201" s="99"/>
      <c r="W201" s="99"/>
      <c r="X201" s="99"/>
      <c r="Y201" s="99"/>
      <c r="Z201" s="99"/>
      <c r="AA201" s="99"/>
      <c r="AB201" s="99"/>
      <c r="AC201" s="99"/>
      <c r="AD201" s="99"/>
      <c r="AE201" s="99"/>
      <c r="AF201" s="99"/>
      <c r="AG201" s="99"/>
      <c r="AH201" s="99"/>
    </row>
    <row r="202" spans="3:34">
      <c r="C202" s="3" t="s">
        <v>92</v>
      </c>
      <c r="D202" s="3" t="s">
        <v>378</v>
      </c>
      <c r="E202" s="3" t="s">
        <v>379</v>
      </c>
      <c r="F202" s="3" t="s">
        <v>628</v>
      </c>
      <c r="G202" s="97" t="s">
        <v>524</v>
      </c>
      <c r="H202" s="97" t="s">
        <v>524</v>
      </c>
      <c r="I202" s="97" t="s">
        <v>524</v>
      </c>
      <c r="J202" s="97" t="s">
        <v>524</v>
      </c>
      <c r="K202" s="97" t="s">
        <v>524</v>
      </c>
      <c r="L202" s="97" t="s">
        <v>524</v>
      </c>
      <c r="M202" s="97" t="s">
        <v>524</v>
      </c>
      <c r="N202" s="97" t="s">
        <v>524</v>
      </c>
      <c r="O202" s="110">
        <v>1600.2950000000001</v>
      </c>
      <c r="P202" s="99"/>
      <c r="Q202" s="99"/>
      <c r="R202" s="99"/>
      <c r="S202" s="99"/>
      <c r="T202" s="99"/>
      <c r="U202" s="99"/>
      <c r="V202" s="99"/>
      <c r="W202" s="99"/>
      <c r="X202" s="99"/>
      <c r="Y202" s="99"/>
      <c r="Z202" s="99"/>
      <c r="AA202" s="99"/>
      <c r="AB202" s="99"/>
      <c r="AC202" s="99"/>
      <c r="AD202" s="99"/>
      <c r="AE202" s="99"/>
      <c r="AF202" s="99"/>
      <c r="AG202" s="99"/>
      <c r="AH202" s="99"/>
    </row>
    <row r="203" spans="3:34">
      <c r="C203" s="3" t="s">
        <v>92</v>
      </c>
      <c r="D203" s="3" t="s">
        <v>380</v>
      </c>
      <c r="E203" s="3" t="s">
        <v>381</v>
      </c>
      <c r="F203" s="3" t="s">
        <v>628</v>
      </c>
      <c r="G203" s="97" t="s">
        <v>524</v>
      </c>
      <c r="H203" s="97" t="s">
        <v>524</v>
      </c>
      <c r="I203" s="97" t="s">
        <v>524</v>
      </c>
      <c r="J203" s="97" t="s">
        <v>524</v>
      </c>
      <c r="K203" s="97" t="s">
        <v>524</v>
      </c>
      <c r="L203" s="97" t="s">
        <v>524</v>
      </c>
      <c r="M203" s="97" t="s">
        <v>524</v>
      </c>
      <c r="N203" s="97" t="s">
        <v>524</v>
      </c>
      <c r="O203" s="110">
        <v>676.60365400000001</v>
      </c>
      <c r="P203" s="99"/>
      <c r="Q203" s="99"/>
      <c r="R203" s="99"/>
      <c r="S203" s="99"/>
      <c r="T203" s="99"/>
      <c r="U203" s="99"/>
      <c r="V203" s="99"/>
      <c r="W203" s="99"/>
      <c r="X203" s="99"/>
      <c r="Y203" s="99"/>
      <c r="Z203" s="99"/>
      <c r="AA203" s="99"/>
      <c r="AB203" s="99"/>
      <c r="AC203" s="99"/>
      <c r="AD203" s="99"/>
      <c r="AE203" s="99"/>
      <c r="AF203" s="99"/>
      <c r="AG203" s="99"/>
      <c r="AH203" s="99"/>
    </row>
    <row r="204" spans="3:34">
      <c r="C204" s="3" t="s">
        <v>92</v>
      </c>
      <c r="D204" s="3" t="s">
        <v>382</v>
      </c>
      <c r="E204" s="3" t="s">
        <v>383</v>
      </c>
      <c r="F204" s="3" t="s">
        <v>628</v>
      </c>
      <c r="G204" s="97" t="s">
        <v>524</v>
      </c>
      <c r="H204" s="97" t="s">
        <v>524</v>
      </c>
      <c r="I204" s="97" t="s">
        <v>524</v>
      </c>
      <c r="J204" s="97" t="s">
        <v>524</v>
      </c>
      <c r="K204" s="97" t="s">
        <v>524</v>
      </c>
      <c r="L204" s="97" t="s">
        <v>524</v>
      </c>
      <c r="M204" s="97" t="s">
        <v>524</v>
      </c>
      <c r="N204" s="97" t="s">
        <v>524</v>
      </c>
      <c r="O204" s="110">
        <v>1177.527</v>
      </c>
      <c r="P204" s="99"/>
      <c r="Q204" s="99"/>
      <c r="R204" s="99"/>
      <c r="S204" s="99"/>
      <c r="T204" s="99"/>
      <c r="U204" s="99"/>
      <c r="V204" s="99"/>
      <c r="W204" s="99"/>
      <c r="X204" s="99"/>
      <c r="Y204" s="99"/>
      <c r="Z204" s="99"/>
      <c r="AA204" s="99"/>
      <c r="AB204" s="99"/>
      <c r="AC204" s="99"/>
      <c r="AD204" s="99"/>
      <c r="AE204" s="99"/>
      <c r="AF204" s="99"/>
      <c r="AG204" s="99"/>
      <c r="AH204" s="99"/>
    </row>
    <row r="205" spans="3:34">
      <c r="C205" s="3" t="s">
        <v>92</v>
      </c>
      <c r="D205" s="3" t="s">
        <v>384</v>
      </c>
      <c r="E205" s="3" t="s">
        <v>385</v>
      </c>
      <c r="F205" s="3" t="s">
        <v>628</v>
      </c>
      <c r="G205" s="97" t="s">
        <v>524</v>
      </c>
      <c r="H205" s="97" t="s">
        <v>524</v>
      </c>
      <c r="I205" s="97" t="s">
        <v>524</v>
      </c>
      <c r="J205" s="97" t="s">
        <v>524</v>
      </c>
      <c r="K205" s="97" t="s">
        <v>524</v>
      </c>
      <c r="L205" s="97" t="s">
        <v>524</v>
      </c>
      <c r="M205" s="97" t="s">
        <v>524</v>
      </c>
      <c r="N205" s="97" t="s">
        <v>524</v>
      </c>
      <c r="O205" s="110">
        <v>2454</v>
      </c>
      <c r="P205" s="99"/>
      <c r="Q205" s="99"/>
      <c r="R205" s="99"/>
      <c r="S205" s="99"/>
      <c r="T205" s="99"/>
      <c r="U205" s="99"/>
      <c r="V205" s="99"/>
      <c r="W205" s="99"/>
      <c r="X205" s="99"/>
      <c r="Y205" s="99"/>
      <c r="Z205" s="99"/>
      <c r="AA205" s="99"/>
      <c r="AB205" s="99"/>
      <c r="AC205" s="99"/>
      <c r="AD205" s="99"/>
      <c r="AE205" s="99"/>
      <c r="AF205" s="99"/>
      <c r="AG205" s="99"/>
      <c r="AH205" s="99"/>
    </row>
    <row r="206" spans="3:34">
      <c r="C206" s="3" t="s">
        <v>92</v>
      </c>
      <c r="D206" s="3" t="s">
        <v>386</v>
      </c>
      <c r="E206" s="3" t="s">
        <v>387</v>
      </c>
      <c r="F206" s="3" t="s">
        <v>628</v>
      </c>
      <c r="G206" s="97" t="s">
        <v>524</v>
      </c>
      <c r="H206" s="97" t="s">
        <v>524</v>
      </c>
      <c r="I206" s="97" t="s">
        <v>524</v>
      </c>
      <c r="J206" s="97" t="s">
        <v>524</v>
      </c>
      <c r="K206" s="97" t="s">
        <v>524</v>
      </c>
      <c r="L206" s="97" t="s">
        <v>524</v>
      </c>
      <c r="M206" s="97" t="s">
        <v>524</v>
      </c>
      <c r="N206" s="97" t="s">
        <v>524</v>
      </c>
      <c r="O206" s="110">
        <v>2219</v>
      </c>
      <c r="P206" s="99"/>
      <c r="Q206" s="99"/>
      <c r="R206" s="99"/>
      <c r="S206" s="99"/>
      <c r="T206" s="99"/>
      <c r="U206" s="99"/>
      <c r="V206" s="99"/>
      <c r="W206" s="99"/>
      <c r="X206" s="99"/>
      <c r="Y206" s="99"/>
      <c r="Z206" s="99"/>
      <c r="AA206" s="99"/>
      <c r="AB206" s="99"/>
      <c r="AC206" s="99"/>
      <c r="AD206" s="99"/>
      <c r="AE206" s="99"/>
      <c r="AF206" s="99"/>
      <c r="AG206" s="99"/>
      <c r="AH206" s="99"/>
    </row>
    <row r="207" spans="3:34">
      <c r="C207" s="3" t="s">
        <v>92</v>
      </c>
      <c r="D207" s="3" t="s">
        <v>388</v>
      </c>
      <c r="E207" s="3" t="s">
        <v>389</v>
      </c>
      <c r="F207" s="3" t="s">
        <v>628</v>
      </c>
      <c r="G207" s="97" t="s">
        <v>524</v>
      </c>
      <c r="H207" s="97" t="s">
        <v>524</v>
      </c>
      <c r="I207" s="97" t="s">
        <v>524</v>
      </c>
      <c r="J207" s="97" t="s">
        <v>524</v>
      </c>
      <c r="K207" s="97" t="s">
        <v>524</v>
      </c>
      <c r="L207" s="97" t="s">
        <v>524</v>
      </c>
      <c r="M207" s="97" t="s">
        <v>524</v>
      </c>
      <c r="N207" s="97" t="s">
        <v>524</v>
      </c>
      <c r="O207" s="110">
        <v>3913</v>
      </c>
      <c r="P207" s="99"/>
      <c r="Q207" s="99"/>
      <c r="R207" s="99"/>
      <c r="S207" s="99"/>
      <c r="T207" s="99"/>
      <c r="U207" s="99"/>
      <c r="V207" s="99"/>
      <c r="W207" s="99"/>
      <c r="X207" s="99"/>
      <c r="Y207" s="99"/>
      <c r="Z207" s="99"/>
      <c r="AA207" s="99"/>
      <c r="AB207" s="99"/>
      <c r="AC207" s="99"/>
      <c r="AD207" s="99"/>
      <c r="AE207" s="99"/>
      <c r="AF207" s="99"/>
      <c r="AG207" s="99"/>
      <c r="AH207" s="99"/>
    </row>
    <row r="208" spans="3:34">
      <c r="C208" s="3" t="s">
        <v>92</v>
      </c>
      <c r="D208" s="3" t="s">
        <v>390</v>
      </c>
      <c r="E208" s="3" t="s">
        <v>391</v>
      </c>
      <c r="F208" s="3" t="s">
        <v>628</v>
      </c>
      <c r="G208" s="97" t="s">
        <v>524</v>
      </c>
      <c r="H208" s="97" t="s">
        <v>524</v>
      </c>
      <c r="I208" s="97" t="s">
        <v>524</v>
      </c>
      <c r="J208" s="97" t="s">
        <v>524</v>
      </c>
      <c r="K208" s="97" t="s">
        <v>524</v>
      </c>
      <c r="L208" s="97" t="s">
        <v>524</v>
      </c>
      <c r="M208" s="97" t="s">
        <v>524</v>
      </c>
      <c r="N208" s="97" t="s">
        <v>524</v>
      </c>
      <c r="O208" s="110">
        <v>936.98370138999996</v>
      </c>
      <c r="P208" s="99"/>
      <c r="Q208" s="99"/>
      <c r="R208" s="99"/>
      <c r="S208" s="99"/>
      <c r="T208" s="99"/>
      <c r="U208" s="99"/>
      <c r="V208" s="99"/>
      <c r="W208" s="99"/>
      <c r="X208" s="99"/>
      <c r="Y208" s="99"/>
      <c r="Z208" s="99"/>
      <c r="AA208" s="99"/>
      <c r="AB208" s="99"/>
      <c r="AC208" s="99"/>
      <c r="AD208" s="99"/>
      <c r="AE208" s="99"/>
      <c r="AF208" s="99"/>
      <c r="AG208" s="99"/>
      <c r="AH208" s="99"/>
    </row>
    <row r="209" spans="3:34">
      <c r="C209" s="3" t="s">
        <v>92</v>
      </c>
      <c r="D209" s="3" t="s">
        <v>392</v>
      </c>
      <c r="E209" s="3" t="s">
        <v>393</v>
      </c>
      <c r="F209" s="3" t="s">
        <v>628</v>
      </c>
      <c r="G209" s="97" t="s">
        <v>524</v>
      </c>
      <c r="H209" s="97" t="s">
        <v>524</v>
      </c>
      <c r="I209" s="97" t="s">
        <v>524</v>
      </c>
      <c r="J209" s="97" t="s">
        <v>524</v>
      </c>
      <c r="K209" s="97" t="s">
        <v>524</v>
      </c>
      <c r="L209" s="97" t="s">
        <v>524</v>
      </c>
      <c r="M209" s="97" t="s">
        <v>524</v>
      </c>
      <c r="N209" s="97" t="s">
        <v>524</v>
      </c>
      <c r="O209" s="110">
        <v>1083</v>
      </c>
      <c r="P209" s="99"/>
      <c r="Q209" s="99"/>
      <c r="R209" s="99"/>
      <c r="S209" s="99"/>
      <c r="T209" s="99"/>
      <c r="U209" s="99"/>
      <c r="V209" s="99"/>
      <c r="W209" s="99"/>
      <c r="X209" s="99"/>
      <c r="Y209" s="99"/>
      <c r="Z209" s="99"/>
      <c r="AA209" s="99"/>
      <c r="AB209" s="99"/>
      <c r="AC209" s="99"/>
      <c r="AD209" s="99"/>
      <c r="AE209" s="99"/>
      <c r="AF209" s="99"/>
      <c r="AG209" s="99"/>
      <c r="AH209" s="99"/>
    </row>
    <row r="210" spans="3:34">
      <c r="C210" s="3" t="s">
        <v>92</v>
      </c>
      <c r="D210" s="3" t="s">
        <v>394</v>
      </c>
      <c r="E210" s="3" t="s">
        <v>395</v>
      </c>
      <c r="F210" s="3" t="s">
        <v>628</v>
      </c>
      <c r="G210" s="97" t="s">
        <v>524</v>
      </c>
      <c r="H210" s="97" t="s">
        <v>524</v>
      </c>
      <c r="I210" s="97" t="s">
        <v>524</v>
      </c>
      <c r="J210" s="97" t="s">
        <v>524</v>
      </c>
      <c r="K210" s="97" t="s">
        <v>524</v>
      </c>
      <c r="L210" s="97" t="s">
        <v>524</v>
      </c>
      <c r="M210" s="97" t="s">
        <v>524</v>
      </c>
      <c r="N210" s="97" t="s">
        <v>524</v>
      </c>
      <c r="O210" s="110">
        <v>17.763795624</v>
      </c>
      <c r="P210" s="99"/>
      <c r="Q210" s="99"/>
      <c r="R210" s="99"/>
      <c r="S210" s="99"/>
      <c r="T210" s="99"/>
      <c r="U210" s="99"/>
      <c r="V210" s="99"/>
      <c r="W210" s="99"/>
      <c r="X210" s="99"/>
      <c r="Y210" s="99"/>
      <c r="Z210" s="99"/>
      <c r="AA210" s="99"/>
      <c r="AB210" s="99"/>
      <c r="AC210" s="99"/>
      <c r="AD210" s="99"/>
      <c r="AE210" s="99"/>
      <c r="AF210" s="99"/>
      <c r="AG210" s="99"/>
      <c r="AH210" s="99"/>
    </row>
    <row r="211" spans="3:34">
      <c r="C211" s="3" t="s">
        <v>92</v>
      </c>
      <c r="D211" s="3" t="s">
        <v>396</v>
      </c>
      <c r="E211" s="3" t="s">
        <v>397</v>
      </c>
      <c r="F211" s="3" t="s">
        <v>628</v>
      </c>
      <c r="G211" s="97" t="s">
        <v>524</v>
      </c>
      <c r="H211" s="97" t="s">
        <v>524</v>
      </c>
      <c r="I211" s="97" t="s">
        <v>524</v>
      </c>
      <c r="J211" s="97" t="s">
        <v>524</v>
      </c>
      <c r="K211" s="97" t="s">
        <v>524</v>
      </c>
      <c r="L211" s="97" t="s">
        <v>524</v>
      </c>
      <c r="M211" s="97" t="s">
        <v>524</v>
      </c>
      <c r="N211" s="97" t="s">
        <v>524</v>
      </c>
      <c r="O211" s="110">
        <v>1340.5920000000001</v>
      </c>
      <c r="P211" s="99"/>
      <c r="Q211" s="99"/>
      <c r="R211" s="99"/>
      <c r="S211" s="99"/>
      <c r="T211" s="99"/>
      <c r="U211" s="99"/>
      <c r="V211" s="99"/>
      <c r="W211" s="99"/>
      <c r="X211" s="99"/>
      <c r="Y211" s="99"/>
      <c r="Z211" s="99"/>
      <c r="AA211" s="99"/>
      <c r="AB211" s="99"/>
      <c r="AC211" s="99"/>
      <c r="AD211" s="99"/>
      <c r="AE211" s="99"/>
      <c r="AF211" s="99"/>
      <c r="AG211" s="99"/>
      <c r="AH211" s="99"/>
    </row>
    <row r="212" spans="3:34">
      <c r="C212" s="3" t="s">
        <v>92</v>
      </c>
      <c r="D212" s="3" t="s">
        <v>398</v>
      </c>
      <c r="E212" s="3" t="s">
        <v>399</v>
      </c>
      <c r="F212" s="3" t="s">
        <v>628</v>
      </c>
      <c r="G212" s="97" t="s">
        <v>524</v>
      </c>
      <c r="H212" s="97" t="s">
        <v>524</v>
      </c>
      <c r="I212" s="97" t="s">
        <v>524</v>
      </c>
      <c r="J212" s="97" t="s">
        <v>524</v>
      </c>
      <c r="K212" s="97" t="s">
        <v>524</v>
      </c>
      <c r="L212" s="97" t="s">
        <v>524</v>
      </c>
      <c r="M212" s="97" t="s">
        <v>524</v>
      </c>
      <c r="N212" s="97" t="s">
        <v>524</v>
      </c>
      <c r="O212" s="110">
        <v>33.384762311000003</v>
      </c>
      <c r="P212" s="99"/>
      <c r="Q212" s="99"/>
      <c r="R212" s="99"/>
      <c r="S212" s="99"/>
      <c r="T212" s="99"/>
      <c r="U212" s="99"/>
      <c r="V212" s="99"/>
      <c r="W212" s="99"/>
      <c r="X212" s="99"/>
      <c r="Y212" s="99"/>
      <c r="Z212" s="99"/>
      <c r="AA212" s="99"/>
      <c r="AB212" s="99"/>
      <c r="AC212" s="99"/>
      <c r="AD212" s="99"/>
      <c r="AE212" s="99"/>
      <c r="AF212" s="99"/>
      <c r="AG212" s="99"/>
      <c r="AH212" s="99"/>
    </row>
    <row r="213" spans="3:34">
      <c r="C213" s="3" t="s">
        <v>92</v>
      </c>
      <c r="D213" s="3" t="s">
        <v>400</v>
      </c>
      <c r="E213" s="3" t="s">
        <v>401</v>
      </c>
      <c r="F213" s="3" t="s">
        <v>628</v>
      </c>
      <c r="G213" s="97" t="s">
        <v>524</v>
      </c>
      <c r="H213" s="97" t="s">
        <v>524</v>
      </c>
      <c r="I213" s="97" t="s">
        <v>524</v>
      </c>
      <c r="J213" s="97" t="s">
        <v>524</v>
      </c>
      <c r="K213" s="97" t="s">
        <v>524</v>
      </c>
      <c r="L213" s="97" t="s">
        <v>524</v>
      </c>
      <c r="M213" s="97" t="s">
        <v>524</v>
      </c>
      <c r="N213" s="97" t="s">
        <v>524</v>
      </c>
      <c r="O213" s="110">
        <v>26</v>
      </c>
      <c r="P213" s="99"/>
      <c r="Q213" s="99"/>
      <c r="R213" s="99"/>
      <c r="S213" s="99"/>
      <c r="T213" s="99"/>
      <c r="U213" s="99"/>
      <c r="V213" s="99"/>
      <c r="W213" s="99"/>
      <c r="X213" s="99"/>
      <c r="Y213" s="99"/>
      <c r="Z213" s="99"/>
      <c r="AA213" s="99"/>
      <c r="AB213" s="99"/>
      <c r="AC213" s="99"/>
      <c r="AD213" s="99"/>
      <c r="AE213" s="99"/>
      <c r="AF213" s="99"/>
      <c r="AG213" s="99"/>
      <c r="AH213" s="99"/>
    </row>
    <row r="214" spans="3:34">
      <c r="C214" s="3" t="s">
        <v>92</v>
      </c>
      <c r="D214" s="3" t="s">
        <v>402</v>
      </c>
      <c r="E214" s="3" t="s">
        <v>403</v>
      </c>
      <c r="F214" s="3" t="s">
        <v>628</v>
      </c>
      <c r="G214" s="97" t="s">
        <v>524</v>
      </c>
      <c r="H214" s="97" t="s">
        <v>524</v>
      </c>
      <c r="I214" s="97" t="s">
        <v>524</v>
      </c>
      <c r="J214" s="97" t="s">
        <v>524</v>
      </c>
      <c r="K214" s="97" t="s">
        <v>524</v>
      </c>
      <c r="L214" s="97" t="s">
        <v>524</v>
      </c>
      <c r="M214" s="97" t="s">
        <v>524</v>
      </c>
      <c r="N214" s="97" t="s">
        <v>524</v>
      </c>
      <c r="O214" s="110">
        <v>1531.2746946</v>
      </c>
      <c r="P214" s="99"/>
      <c r="Q214" s="99"/>
      <c r="R214" s="99"/>
      <c r="S214" s="99"/>
      <c r="T214" s="99"/>
      <c r="U214" s="99"/>
      <c r="V214" s="99"/>
      <c r="W214" s="99"/>
      <c r="X214" s="99"/>
      <c r="Y214" s="99"/>
      <c r="Z214" s="99"/>
      <c r="AA214" s="99"/>
      <c r="AB214" s="99"/>
      <c r="AC214" s="99"/>
      <c r="AD214" s="99"/>
      <c r="AE214" s="99"/>
      <c r="AF214" s="99"/>
      <c r="AG214" s="99"/>
      <c r="AH214" s="99"/>
    </row>
    <row r="215" spans="3:34">
      <c r="C215" s="3" t="s">
        <v>92</v>
      </c>
      <c r="D215" s="3" t="s">
        <v>404</v>
      </c>
      <c r="E215" s="3" t="s">
        <v>405</v>
      </c>
      <c r="F215" s="3" t="s">
        <v>628</v>
      </c>
      <c r="G215" s="97" t="s">
        <v>524</v>
      </c>
      <c r="H215" s="97" t="s">
        <v>524</v>
      </c>
      <c r="I215" s="97" t="s">
        <v>524</v>
      </c>
      <c r="J215" s="97" t="s">
        <v>524</v>
      </c>
      <c r="K215" s="97" t="s">
        <v>524</v>
      </c>
      <c r="L215" s="97" t="s">
        <v>524</v>
      </c>
      <c r="M215" s="97" t="s">
        <v>524</v>
      </c>
      <c r="N215" s="97" t="s">
        <v>524</v>
      </c>
      <c r="O215" s="110">
        <v>1995</v>
      </c>
      <c r="P215" s="99"/>
      <c r="Q215" s="99"/>
      <c r="R215" s="99"/>
      <c r="S215" s="99"/>
      <c r="T215" s="99"/>
      <c r="U215" s="99"/>
      <c r="V215" s="99"/>
      <c r="W215" s="99"/>
      <c r="X215" s="99"/>
      <c r="Y215" s="99"/>
      <c r="Z215" s="99"/>
      <c r="AA215" s="99"/>
      <c r="AB215" s="99"/>
      <c r="AC215" s="99"/>
      <c r="AD215" s="99"/>
      <c r="AE215" s="99"/>
      <c r="AF215" s="99"/>
      <c r="AG215" s="99"/>
      <c r="AH215" s="99"/>
    </row>
    <row r="216" spans="3:34">
      <c r="C216" s="3" t="s">
        <v>92</v>
      </c>
      <c r="D216" s="3" t="s">
        <v>406</v>
      </c>
      <c r="E216" s="3" t="s">
        <v>407</v>
      </c>
      <c r="F216" s="3" t="s">
        <v>628</v>
      </c>
      <c r="G216" s="97" t="s">
        <v>524</v>
      </c>
      <c r="H216" s="97" t="s">
        <v>524</v>
      </c>
      <c r="I216" s="97" t="s">
        <v>524</v>
      </c>
      <c r="J216" s="97" t="s">
        <v>524</v>
      </c>
      <c r="K216" s="97" t="s">
        <v>524</v>
      </c>
      <c r="L216" s="97" t="s">
        <v>524</v>
      </c>
      <c r="M216" s="97" t="s">
        <v>524</v>
      </c>
      <c r="N216" s="97" t="s">
        <v>524</v>
      </c>
      <c r="O216" s="110">
        <v>1659</v>
      </c>
      <c r="P216" s="99"/>
      <c r="Q216" s="99"/>
      <c r="R216" s="99"/>
      <c r="S216" s="99"/>
      <c r="T216" s="99"/>
      <c r="U216" s="99"/>
      <c r="V216" s="99"/>
      <c r="W216" s="99"/>
      <c r="X216" s="99"/>
      <c r="Y216" s="99"/>
      <c r="Z216" s="99"/>
      <c r="AA216" s="99"/>
      <c r="AB216" s="99"/>
      <c r="AC216" s="99"/>
      <c r="AD216" s="99"/>
      <c r="AE216" s="99"/>
      <c r="AF216" s="99"/>
      <c r="AG216" s="99"/>
      <c r="AH216" s="99"/>
    </row>
    <row r="217" spans="3:34">
      <c r="C217" s="3" t="s">
        <v>92</v>
      </c>
      <c r="D217" s="3" t="s">
        <v>408</v>
      </c>
      <c r="E217" s="3" t="s">
        <v>409</v>
      </c>
      <c r="F217" s="3" t="s">
        <v>628</v>
      </c>
      <c r="G217" s="97" t="s">
        <v>524</v>
      </c>
      <c r="H217" s="97" t="s">
        <v>524</v>
      </c>
      <c r="I217" s="97" t="s">
        <v>524</v>
      </c>
      <c r="J217" s="97" t="s">
        <v>524</v>
      </c>
      <c r="K217" s="97" t="s">
        <v>524</v>
      </c>
      <c r="L217" s="97" t="s">
        <v>524</v>
      </c>
      <c r="M217" s="97" t="s">
        <v>524</v>
      </c>
      <c r="N217" s="97" t="s">
        <v>524</v>
      </c>
      <c r="O217" s="110">
        <v>626</v>
      </c>
      <c r="P217" s="99"/>
      <c r="Q217" s="99"/>
      <c r="R217" s="99"/>
      <c r="S217" s="99"/>
      <c r="T217" s="99"/>
      <c r="U217" s="99"/>
      <c r="V217" s="99"/>
      <c r="W217" s="99"/>
      <c r="X217" s="99"/>
      <c r="Y217" s="99"/>
      <c r="Z217" s="99"/>
      <c r="AA217" s="99"/>
      <c r="AB217" s="99"/>
      <c r="AC217" s="99"/>
      <c r="AD217" s="99"/>
      <c r="AE217" s="99"/>
      <c r="AF217" s="99"/>
      <c r="AG217" s="99"/>
      <c r="AH217" s="99"/>
    </row>
    <row r="218" spans="3:34">
      <c r="C218" s="3" t="s">
        <v>92</v>
      </c>
      <c r="D218" s="3" t="s">
        <v>410</v>
      </c>
      <c r="E218" s="3" t="s">
        <v>411</v>
      </c>
      <c r="F218" s="3" t="s">
        <v>628</v>
      </c>
      <c r="G218" s="97" t="s">
        <v>524</v>
      </c>
      <c r="H218" s="97" t="s">
        <v>524</v>
      </c>
      <c r="I218" s="97" t="s">
        <v>524</v>
      </c>
      <c r="J218" s="97" t="s">
        <v>524</v>
      </c>
      <c r="K218" s="97" t="s">
        <v>524</v>
      </c>
      <c r="L218" s="97" t="s">
        <v>524</v>
      </c>
      <c r="M218" s="97" t="s">
        <v>524</v>
      </c>
      <c r="N218" s="97" t="s">
        <v>524</v>
      </c>
      <c r="O218" s="110">
        <v>1473</v>
      </c>
      <c r="P218" s="99"/>
      <c r="Q218" s="99"/>
      <c r="R218" s="99"/>
      <c r="S218" s="99"/>
      <c r="T218" s="99"/>
      <c r="U218" s="99"/>
      <c r="V218" s="99"/>
      <c r="W218" s="99"/>
      <c r="X218" s="99"/>
      <c r="Y218" s="99"/>
      <c r="Z218" s="99"/>
      <c r="AA218" s="99"/>
      <c r="AB218" s="99"/>
      <c r="AC218" s="99"/>
      <c r="AD218" s="99"/>
      <c r="AE218" s="99"/>
      <c r="AF218" s="99"/>
      <c r="AG218" s="99"/>
      <c r="AH218" s="99"/>
    </row>
    <row r="219" spans="3:34">
      <c r="C219" s="3" t="s">
        <v>92</v>
      </c>
      <c r="D219" s="3" t="s">
        <v>412</v>
      </c>
      <c r="E219" s="3" t="s">
        <v>413</v>
      </c>
      <c r="F219" s="3" t="s">
        <v>628</v>
      </c>
      <c r="G219" s="97" t="s">
        <v>524</v>
      </c>
      <c r="H219" s="97" t="s">
        <v>524</v>
      </c>
      <c r="I219" s="97" t="s">
        <v>524</v>
      </c>
      <c r="J219" s="97" t="s">
        <v>524</v>
      </c>
      <c r="K219" s="97" t="s">
        <v>524</v>
      </c>
      <c r="L219" s="97" t="s">
        <v>524</v>
      </c>
      <c r="M219" s="97" t="s">
        <v>524</v>
      </c>
      <c r="N219" s="97" t="s">
        <v>524</v>
      </c>
      <c r="O219" s="110">
        <v>1179</v>
      </c>
      <c r="P219" s="99"/>
      <c r="Q219" s="99"/>
      <c r="R219" s="99"/>
      <c r="S219" s="99"/>
      <c r="T219" s="99"/>
      <c r="U219" s="99"/>
      <c r="V219" s="99"/>
      <c r="W219" s="99"/>
      <c r="X219" s="99"/>
      <c r="Y219" s="99"/>
      <c r="Z219" s="99"/>
      <c r="AA219" s="99"/>
      <c r="AB219" s="99"/>
      <c r="AC219" s="99"/>
      <c r="AD219" s="99"/>
      <c r="AE219" s="99"/>
      <c r="AF219" s="99"/>
      <c r="AG219" s="99"/>
      <c r="AH219" s="99"/>
    </row>
    <row r="220" spans="3:34">
      <c r="C220" s="3" t="s">
        <v>92</v>
      </c>
      <c r="D220" s="3" t="s">
        <v>414</v>
      </c>
      <c r="E220" s="3" t="s">
        <v>415</v>
      </c>
      <c r="F220" s="3" t="s">
        <v>628</v>
      </c>
      <c r="G220" s="97" t="s">
        <v>524</v>
      </c>
      <c r="H220" s="97" t="s">
        <v>524</v>
      </c>
      <c r="I220" s="97" t="s">
        <v>524</v>
      </c>
      <c r="J220" s="97" t="s">
        <v>524</v>
      </c>
      <c r="K220" s="97" t="s">
        <v>524</v>
      </c>
      <c r="L220" s="97" t="s">
        <v>524</v>
      </c>
      <c r="M220" s="97" t="s">
        <v>524</v>
      </c>
      <c r="N220" s="97" t="s">
        <v>524</v>
      </c>
      <c r="O220" s="110">
        <v>2474</v>
      </c>
      <c r="P220" s="99"/>
      <c r="Q220" s="99"/>
      <c r="R220" s="99"/>
      <c r="S220" s="99"/>
      <c r="T220" s="99"/>
      <c r="U220" s="99"/>
      <c r="V220" s="99"/>
      <c r="W220" s="99"/>
      <c r="X220" s="99"/>
      <c r="Y220" s="99"/>
      <c r="Z220" s="99"/>
      <c r="AA220" s="99"/>
      <c r="AB220" s="99"/>
      <c r="AC220" s="99"/>
      <c r="AD220" s="99"/>
      <c r="AE220" s="99"/>
      <c r="AF220" s="99"/>
      <c r="AG220" s="99"/>
      <c r="AH220" s="99"/>
    </row>
    <row r="221" spans="3:34">
      <c r="C221" s="3" t="s">
        <v>92</v>
      </c>
      <c r="D221" s="3" t="s">
        <v>416</v>
      </c>
      <c r="E221" s="3" t="s">
        <v>417</v>
      </c>
      <c r="F221" s="3" t="s">
        <v>628</v>
      </c>
      <c r="G221" s="97" t="s">
        <v>524</v>
      </c>
      <c r="H221" s="97" t="s">
        <v>524</v>
      </c>
      <c r="I221" s="97" t="s">
        <v>524</v>
      </c>
      <c r="J221" s="97" t="s">
        <v>524</v>
      </c>
      <c r="K221" s="97" t="s">
        <v>524</v>
      </c>
      <c r="L221" s="97" t="s">
        <v>524</v>
      </c>
      <c r="M221" s="97" t="s">
        <v>524</v>
      </c>
      <c r="N221" s="97" t="s">
        <v>524</v>
      </c>
      <c r="O221" s="110">
        <v>825</v>
      </c>
      <c r="P221" s="99"/>
      <c r="Q221" s="99"/>
      <c r="R221" s="99"/>
      <c r="S221" s="99"/>
      <c r="T221" s="99"/>
      <c r="U221" s="99"/>
      <c r="V221" s="99"/>
      <c r="W221" s="99"/>
      <c r="X221" s="99"/>
      <c r="Y221" s="99"/>
      <c r="Z221" s="99"/>
      <c r="AA221" s="99"/>
      <c r="AB221" s="99"/>
      <c r="AC221" s="99"/>
      <c r="AD221" s="99"/>
      <c r="AE221" s="99"/>
      <c r="AF221" s="99"/>
      <c r="AG221" s="99"/>
      <c r="AH221" s="99"/>
    </row>
    <row r="222" spans="3:34">
      <c r="C222" s="3" t="s">
        <v>92</v>
      </c>
      <c r="D222" s="3" t="s">
        <v>418</v>
      </c>
      <c r="E222" s="3" t="s">
        <v>419</v>
      </c>
      <c r="F222" s="3" t="s">
        <v>628</v>
      </c>
      <c r="G222" s="97" t="s">
        <v>524</v>
      </c>
      <c r="H222" s="97" t="s">
        <v>524</v>
      </c>
      <c r="I222" s="97" t="s">
        <v>524</v>
      </c>
      <c r="J222" s="97" t="s">
        <v>524</v>
      </c>
      <c r="K222" s="97" t="s">
        <v>524</v>
      </c>
      <c r="L222" s="97" t="s">
        <v>524</v>
      </c>
      <c r="M222" s="97" t="s">
        <v>524</v>
      </c>
      <c r="N222" s="97" t="s">
        <v>524</v>
      </c>
      <c r="O222" s="110">
        <v>805</v>
      </c>
      <c r="P222" s="99"/>
      <c r="Q222" s="99"/>
      <c r="R222" s="99"/>
      <c r="S222" s="99"/>
      <c r="T222" s="99"/>
      <c r="U222" s="99"/>
      <c r="V222" s="99"/>
      <c r="W222" s="99"/>
      <c r="X222" s="99"/>
      <c r="Y222" s="99"/>
      <c r="Z222" s="99"/>
      <c r="AA222" s="99"/>
      <c r="AB222" s="99"/>
      <c r="AC222" s="99"/>
      <c r="AD222" s="99"/>
      <c r="AE222" s="99"/>
      <c r="AF222" s="99"/>
      <c r="AG222" s="99"/>
      <c r="AH222" s="99"/>
    </row>
    <row r="223" spans="3:34">
      <c r="C223" s="3" t="s">
        <v>92</v>
      </c>
      <c r="D223" s="3" t="s">
        <v>420</v>
      </c>
      <c r="E223" s="3" t="s">
        <v>421</v>
      </c>
      <c r="F223" s="3" t="s">
        <v>628</v>
      </c>
      <c r="G223" s="97" t="s">
        <v>524</v>
      </c>
      <c r="H223" s="97" t="s">
        <v>524</v>
      </c>
      <c r="I223" s="97" t="s">
        <v>524</v>
      </c>
      <c r="J223" s="97" t="s">
        <v>524</v>
      </c>
      <c r="K223" s="97" t="s">
        <v>524</v>
      </c>
      <c r="L223" s="97" t="s">
        <v>524</v>
      </c>
      <c r="M223" s="97" t="s">
        <v>524</v>
      </c>
      <c r="N223" s="97" t="s">
        <v>524</v>
      </c>
      <c r="O223" s="110">
        <v>4146</v>
      </c>
      <c r="P223" s="99"/>
      <c r="Q223" s="99"/>
      <c r="R223" s="99"/>
      <c r="S223" s="99"/>
      <c r="T223" s="99"/>
      <c r="U223" s="99"/>
      <c r="V223" s="99"/>
      <c r="W223" s="99"/>
      <c r="X223" s="99"/>
      <c r="Y223" s="99"/>
      <c r="Z223" s="99"/>
      <c r="AA223" s="99"/>
      <c r="AB223" s="99"/>
      <c r="AC223" s="99"/>
      <c r="AD223" s="99"/>
      <c r="AE223" s="99"/>
      <c r="AF223" s="99"/>
      <c r="AG223" s="99"/>
      <c r="AH223" s="99"/>
    </row>
    <row r="224" spans="3:34">
      <c r="C224" s="3" t="s">
        <v>92</v>
      </c>
      <c r="D224" s="3" t="s">
        <v>422</v>
      </c>
      <c r="E224" s="3" t="s">
        <v>423</v>
      </c>
      <c r="F224" s="3" t="s">
        <v>628</v>
      </c>
      <c r="G224" s="97" t="s">
        <v>524</v>
      </c>
      <c r="H224" s="97" t="s">
        <v>524</v>
      </c>
      <c r="I224" s="97" t="s">
        <v>524</v>
      </c>
      <c r="J224" s="97" t="s">
        <v>524</v>
      </c>
      <c r="K224" s="97" t="s">
        <v>524</v>
      </c>
      <c r="L224" s="97" t="s">
        <v>524</v>
      </c>
      <c r="M224" s="97" t="s">
        <v>524</v>
      </c>
      <c r="N224" s="97" t="s">
        <v>524</v>
      </c>
      <c r="O224" s="110">
        <v>1392</v>
      </c>
      <c r="P224" s="99"/>
      <c r="Q224" s="99"/>
      <c r="R224" s="99"/>
      <c r="S224" s="99"/>
      <c r="T224" s="99"/>
      <c r="U224" s="99"/>
      <c r="V224" s="99"/>
      <c r="W224" s="99"/>
      <c r="X224" s="99"/>
      <c r="Y224" s="99"/>
      <c r="Z224" s="99"/>
      <c r="AA224" s="99"/>
      <c r="AB224" s="99"/>
      <c r="AC224" s="99"/>
      <c r="AD224" s="99"/>
      <c r="AE224" s="99"/>
      <c r="AF224" s="99"/>
      <c r="AG224" s="99"/>
      <c r="AH224" s="99"/>
    </row>
    <row r="225" spans="3:34">
      <c r="C225" s="3" t="s">
        <v>92</v>
      </c>
      <c r="D225" s="3" t="s">
        <v>424</v>
      </c>
      <c r="E225" s="3" t="s">
        <v>425</v>
      </c>
      <c r="F225" s="3" t="s">
        <v>628</v>
      </c>
      <c r="G225" s="97" t="s">
        <v>524</v>
      </c>
      <c r="H225" s="97" t="s">
        <v>524</v>
      </c>
      <c r="I225" s="97" t="s">
        <v>524</v>
      </c>
      <c r="J225" s="97" t="s">
        <v>524</v>
      </c>
      <c r="K225" s="97" t="s">
        <v>524</v>
      </c>
      <c r="L225" s="97" t="s">
        <v>524</v>
      </c>
      <c r="M225" s="97" t="s">
        <v>524</v>
      </c>
      <c r="N225" s="97" t="s">
        <v>524</v>
      </c>
      <c r="O225" s="110">
        <v>918.82407228</v>
      </c>
      <c r="P225" s="99"/>
      <c r="Q225" s="99"/>
      <c r="R225" s="99"/>
      <c r="S225" s="99"/>
      <c r="T225" s="99"/>
      <c r="U225" s="99"/>
      <c r="V225" s="99"/>
      <c r="W225" s="99"/>
      <c r="X225" s="99"/>
      <c r="Y225" s="99"/>
      <c r="Z225" s="99"/>
      <c r="AA225" s="99"/>
      <c r="AB225" s="99"/>
      <c r="AC225" s="99"/>
      <c r="AD225" s="99"/>
      <c r="AE225" s="99"/>
      <c r="AF225" s="99"/>
      <c r="AG225" s="99"/>
      <c r="AH225" s="99"/>
    </row>
    <row r="226" spans="3:34">
      <c r="C226" s="3" t="s">
        <v>92</v>
      </c>
      <c r="D226" s="3" t="s">
        <v>426</v>
      </c>
      <c r="E226" s="3" t="s">
        <v>427</v>
      </c>
      <c r="F226" s="3" t="s">
        <v>628</v>
      </c>
      <c r="G226" s="97" t="s">
        <v>524</v>
      </c>
      <c r="H226" s="97" t="s">
        <v>524</v>
      </c>
      <c r="I226" s="97" t="s">
        <v>524</v>
      </c>
      <c r="J226" s="97" t="s">
        <v>524</v>
      </c>
      <c r="K226" s="97" t="s">
        <v>524</v>
      </c>
      <c r="L226" s="97" t="s">
        <v>524</v>
      </c>
      <c r="M226" s="97" t="s">
        <v>524</v>
      </c>
      <c r="N226" s="97" t="s">
        <v>524</v>
      </c>
      <c r="O226" s="110">
        <v>1312</v>
      </c>
      <c r="P226" s="99"/>
      <c r="Q226" s="99"/>
      <c r="R226" s="99"/>
      <c r="S226" s="99"/>
      <c r="T226" s="99"/>
      <c r="U226" s="99"/>
      <c r="V226" s="99"/>
      <c r="W226" s="99"/>
      <c r="X226" s="99"/>
      <c r="Y226" s="99"/>
      <c r="Z226" s="99"/>
      <c r="AA226" s="99"/>
      <c r="AB226" s="99"/>
      <c r="AC226" s="99"/>
      <c r="AD226" s="99"/>
      <c r="AE226" s="99"/>
      <c r="AF226" s="99"/>
      <c r="AG226" s="99"/>
      <c r="AH226" s="99"/>
    </row>
    <row r="227" spans="3:34">
      <c r="C227" s="3" t="s">
        <v>92</v>
      </c>
      <c r="D227" s="3" t="s">
        <v>428</v>
      </c>
      <c r="E227" s="3" t="s">
        <v>429</v>
      </c>
      <c r="F227" s="3" t="s">
        <v>628</v>
      </c>
      <c r="G227" s="97" t="s">
        <v>524</v>
      </c>
      <c r="H227" s="97" t="s">
        <v>524</v>
      </c>
      <c r="I227" s="97" t="s">
        <v>524</v>
      </c>
      <c r="J227" s="97" t="s">
        <v>524</v>
      </c>
      <c r="K227" s="97" t="s">
        <v>524</v>
      </c>
      <c r="L227" s="97" t="s">
        <v>524</v>
      </c>
      <c r="M227" s="97" t="s">
        <v>524</v>
      </c>
      <c r="N227" s="97" t="s">
        <v>524</v>
      </c>
      <c r="O227" s="110">
        <v>1033</v>
      </c>
      <c r="P227" s="99"/>
      <c r="Q227" s="99"/>
      <c r="R227" s="99"/>
      <c r="S227" s="99"/>
      <c r="T227" s="99"/>
      <c r="U227" s="99"/>
      <c r="V227" s="99"/>
      <c r="W227" s="99"/>
      <c r="X227" s="99"/>
      <c r="Y227" s="99"/>
      <c r="Z227" s="99"/>
      <c r="AA227" s="99"/>
      <c r="AB227" s="99"/>
      <c r="AC227" s="99"/>
      <c r="AD227" s="99"/>
      <c r="AE227" s="99"/>
      <c r="AF227" s="99"/>
      <c r="AG227" s="99"/>
      <c r="AH227" s="99"/>
    </row>
    <row r="228" spans="3:34">
      <c r="C228" s="3" t="s">
        <v>92</v>
      </c>
      <c r="D228" s="3" t="s">
        <v>430</v>
      </c>
      <c r="E228" s="3" t="s">
        <v>431</v>
      </c>
      <c r="F228" s="3" t="s">
        <v>628</v>
      </c>
      <c r="G228" s="97" t="s">
        <v>524</v>
      </c>
      <c r="H228" s="97" t="s">
        <v>524</v>
      </c>
      <c r="I228" s="97" t="s">
        <v>524</v>
      </c>
      <c r="J228" s="97" t="s">
        <v>524</v>
      </c>
      <c r="K228" s="97" t="s">
        <v>524</v>
      </c>
      <c r="L228" s="97" t="s">
        <v>524</v>
      </c>
      <c r="M228" s="97" t="s">
        <v>524</v>
      </c>
      <c r="N228" s="97" t="s">
        <v>524</v>
      </c>
      <c r="O228" s="110">
        <v>6911</v>
      </c>
      <c r="P228" s="99"/>
      <c r="Q228" s="99"/>
      <c r="R228" s="99"/>
      <c r="S228" s="99"/>
      <c r="T228" s="99"/>
      <c r="U228" s="99"/>
      <c r="V228" s="99"/>
      <c r="W228" s="99"/>
      <c r="X228" s="99"/>
      <c r="Y228" s="99"/>
      <c r="Z228" s="99"/>
      <c r="AA228" s="99"/>
      <c r="AB228" s="99"/>
      <c r="AC228" s="99"/>
      <c r="AD228" s="99"/>
      <c r="AE228" s="99"/>
      <c r="AF228" s="99"/>
      <c r="AG228" s="99"/>
      <c r="AH228" s="99"/>
    </row>
    <row r="229" spans="3:34">
      <c r="C229" s="3" t="s">
        <v>92</v>
      </c>
      <c r="D229" s="3" t="s">
        <v>432</v>
      </c>
      <c r="E229" s="3" t="s">
        <v>433</v>
      </c>
      <c r="F229" s="3" t="s">
        <v>628</v>
      </c>
      <c r="G229" s="97" t="s">
        <v>524</v>
      </c>
      <c r="H229" s="97" t="s">
        <v>524</v>
      </c>
      <c r="I229" s="97" t="s">
        <v>524</v>
      </c>
      <c r="J229" s="97" t="s">
        <v>524</v>
      </c>
      <c r="K229" s="97" t="s">
        <v>524</v>
      </c>
      <c r="L229" s="97" t="s">
        <v>524</v>
      </c>
      <c r="M229" s="97" t="s">
        <v>524</v>
      </c>
      <c r="N229" s="97" t="s">
        <v>524</v>
      </c>
      <c r="O229" s="110">
        <v>1191</v>
      </c>
      <c r="P229" s="99"/>
      <c r="Q229" s="99"/>
      <c r="R229" s="99"/>
      <c r="S229" s="99"/>
      <c r="T229" s="99"/>
      <c r="U229" s="99"/>
      <c r="V229" s="99"/>
      <c r="W229" s="99"/>
      <c r="X229" s="99"/>
      <c r="Y229" s="99"/>
      <c r="Z229" s="99"/>
      <c r="AA229" s="99"/>
      <c r="AB229" s="99"/>
      <c r="AC229" s="99"/>
      <c r="AD229" s="99"/>
      <c r="AE229" s="99"/>
      <c r="AF229" s="99"/>
      <c r="AG229" s="99"/>
      <c r="AH229" s="99"/>
    </row>
    <row r="230" spans="3:34">
      <c r="C230" s="3" t="s">
        <v>92</v>
      </c>
      <c r="D230" s="3" t="s">
        <v>434</v>
      </c>
      <c r="E230" s="3" t="s">
        <v>435</v>
      </c>
      <c r="F230" s="3" t="s">
        <v>628</v>
      </c>
      <c r="G230" s="97" t="s">
        <v>524</v>
      </c>
      <c r="H230" s="97" t="s">
        <v>524</v>
      </c>
      <c r="I230" s="97" t="s">
        <v>524</v>
      </c>
      <c r="J230" s="97" t="s">
        <v>524</v>
      </c>
      <c r="K230" s="97" t="s">
        <v>524</v>
      </c>
      <c r="L230" s="97" t="s">
        <v>524</v>
      </c>
      <c r="M230" s="97" t="s">
        <v>524</v>
      </c>
      <c r="N230" s="97" t="s">
        <v>524</v>
      </c>
      <c r="O230" s="110">
        <v>1202</v>
      </c>
      <c r="P230" s="99"/>
      <c r="Q230" s="99"/>
      <c r="R230" s="99"/>
      <c r="S230" s="99"/>
      <c r="T230" s="99"/>
      <c r="U230" s="99"/>
      <c r="V230" s="99"/>
      <c r="W230" s="99"/>
      <c r="X230" s="99"/>
      <c r="Y230" s="99"/>
      <c r="Z230" s="99"/>
      <c r="AA230" s="99"/>
      <c r="AB230" s="99"/>
      <c r="AC230" s="99"/>
      <c r="AD230" s="99"/>
      <c r="AE230" s="99"/>
      <c r="AF230" s="99"/>
      <c r="AG230" s="99"/>
      <c r="AH230" s="99"/>
    </row>
    <row r="231" spans="3:34">
      <c r="C231" s="3" t="s">
        <v>92</v>
      </c>
      <c r="D231" s="3" t="s">
        <v>436</v>
      </c>
      <c r="E231" s="3" t="s">
        <v>437</v>
      </c>
      <c r="F231" s="3" t="s">
        <v>628</v>
      </c>
      <c r="G231" s="97" t="s">
        <v>524</v>
      </c>
      <c r="H231" s="97" t="s">
        <v>524</v>
      </c>
      <c r="I231" s="97" t="s">
        <v>524</v>
      </c>
      <c r="J231" s="97" t="s">
        <v>524</v>
      </c>
      <c r="K231" s="97" t="s">
        <v>524</v>
      </c>
      <c r="L231" s="97" t="s">
        <v>524</v>
      </c>
      <c r="M231" s="97" t="s">
        <v>524</v>
      </c>
      <c r="N231" s="97" t="s">
        <v>524</v>
      </c>
      <c r="O231" s="110">
        <v>1359</v>
      </c>
      <c r="P231" s="99"/>
      <c r="Q231" s="99"/>
      <c r="R231" s="99"/>
      <c r="S231" s="99"/>
      <c r="T231" s="99"/>
      <c r="U231" s="99"/>
      <c r="V231" s="99"/>
      <c r="W231" s="99"/>
      <c r="X231" s="99"/>
      <c r="Y231" s="99"/>
      <c r="Z231" s="99"/>
      <c r="AA231" s="99"/>
      <c r="AB231" s="99"/>
      <c r="AC231" s="99"/>
      <c r="AD231" s="99"/>
      <c r="AE231" s="99"/>
      <c r="AF231" s="99"/>
      <c r="AG231" s="99"/>
      <c r="AH231" s="99"/>
    </row>
    <row r="232" spans="3:34">
      <c r="C232" s="3" t="s">
        <v>92</v>
      </c>
      <c r="D232" s="3" t="s">
        <v>438</v>
      </c>
      <c r="E232" s="3" t="s">
        <v>439</v>
      </c>
      <c r="F232" s="3" t="s">
        <v>628</v>
      </c>
      <c r="G232" s="97" t="s">
        <v>524</v>
      </c>
      <c r="H232" s="97" t="s">
        <v>524</v>
      </c>
      <c r="I232" s="97" t="s">
        <v>524</v>
      </c>
      <c r="J232" s="97" t="s">
        <v>524</v>
      </c>
      <c r="K232" s="97" t="s">
        <v>524</v>
      </c>
      <c r="L232" s="97" t="s">
        <v>524</v>
      </c>
      <c r="M232" s="97" t="s">
        <v>524</v>
      </c>
      <c r="N232" s="97" t="s">
        <v>524</v>
      </c>
      <c r="O232" s="110">
        <v>1046</v>
      </c>
      <c r="P232" s="99"/>
      <c r="Q232" s="99"/>
      <c r="R232" s="99"/>
      <c r="S232" s="99"/>
      <c r="T232" s="99"/>
      <c r="U232" s="99"/>
      <c r="V232" s="99"/>
      <c r="W232" s="99"/>
      <c r="X232" s="99"/>
      <c r="Y232" s="99"/>
      <c r="Z232" s="99"/>
      <c r="AA232" s="99"/>
      <c r="AB232" s="99"/>
      <c r="AC232" s="99"/>
      <c r="AD232" s="99"/>
      <c r="AE232" s="99"/>
      <c r="AF232" s="99"/>
      <c r="AG232" s="99"/>
      <c r="AH232" s="99"/>
    </row>
    <row r="233" spans="3:34">
      <c r="C233" s="3" t="s">
        <v>92</v>
      </c>
      <c r="D233" s="3" t="s">
        <v>440</v>
      </c>
      <c r="E233" s="3" t="s">
        <v>441</v>
      </c>
      <c r="F233" s="3" t="s">
        <v>628</v>
      </c>
      <c r="G233" s="97" t="s">
        <v>524</v>
      </c>
      <c r="H233" s="97" t="s">
        <v>524</v>
      </c>
      <c r="I233" s="97" t="s">
        <v>524</v>
      </c>
      <c r="J233" s="97" t="s">
        <v>524</v>
      </c>
      <c r="K233" s="97" t="s">
        <v>524</v>
      </c>
      <c r="L233" s="97" t="s">
        <v>524</v>
      </c>
      <c r="M233" s="97" t="s">
        <v>524</v>
      </c>
      <c r="N233" s="97" t="s">
        <v>524</v>
      </c>
      <c r="O233" s="110">
        <v>1366</v>
      </c>
      <c r="P233" s="99"/>
      <c r="Q233" s="99"/>
      <c r="R233" s="99"/>
      <c r="S233" s="99"/>
      <c r="T233" s="99"/>
      <c r="U233" s="99"/>
      <c r="V233" s="99"/>
      <c r="W233" s="99"/>
      <c r="X233" s="99"/>
      <c r="Y233" s="99"/>
      <c r="Z233" s="99"/>
      <c r="AA233" s="99"/>
      <c r="AB233" s="99"/>
      <c r="AC233" s="99"/>
      <c r="AD233" s="99"/>
      <c r="AE233" s="99"/>
      <c r="AF233" s="99"/>
      <c r="AG233" s="99"/>
      <c r="AH233" s="99"/>
    </row>
    <row r="234" spans="3:34">
      <c r="C234" s="3" t="s">
        <v>92</v>
      </c>
      <c r="D234" s="3" t="s">
        <v>442</v>
      </c>
      <c r="E234" s="3" t="s">
        <v>443</v>
      </c>
      <c r="F234" s="3" t="s">
        <v>628</v>
      </c>
      <c r="G234" s="97" t="s">
        <v>524</v>
      </c>
      <c r="H234" s="97" t="s">
        <v>524</v>
      </c>
      <c r="I234" s="97" t="s">
        <v>524</v>
      </c>
      <c r="J234" s="97" t="s">
        <v>524</v>
      </c>
      <c r="K234" s="97" t="s">
        <v>524</v>
      </c>
      <c r="L234" s="97" t="s">
        <v>524</v>
      </c>
      <c r="M234" s="97" t="s">
        <v>524</v>
      </c>
      <c r="N234" s="97" t="s">
        <v>524</v>
      </c>
      <c r="O234" s="110">
        <v>1196</v>
      </c>
      <c r="P234" s="99"/>
      <c r="Q234" s="99"/>
      <c r="R234" s="99"/>
      <c r="S234" s="99"/>
      <c r="T234" s="99"/>
      <c r="U234" s="99"/>
      <c r="V234" s="99"/>
      <c r="W234" s="99"/>
      <c r="X234" s="99"/>
      <c r="Y234" s="99"/>
      <c r="Z234" s="99"/>
      <c r="AA234" s="99"/>
      <c r="AB234" s="99"/>
      <c r="AC234" s="99"/>
      <c r="AD234" s="99"/>
      <c r="AE234" s="99"/>
      <c r="AF234" s="99"/>
      <c r="AG234" s="99"/>
      <c r="AH234" s="99"/>
    </row>
    <row r="235" spans="3:34">
      <c r="C235" s="3" t="s">
        <v>92</v>
      </c>
      <c r="D235" s="3" t="s">
        <v>444</v>
      </c>
      <c r="E235" s="3" t="s">
        <v>445</v>
      </c>
      <c r="F235" s="3" t="s">
        <v>628</v>
      </c>
      <c r="G235" s="97" t="s">
        <v>524</v>
      </c>
      <c r="H235" s="97" t="s">
        <v>524</v>
      </c>
      <c r="I235" s="97" t="s">
        <v>524</v>
      </c>
      <c r="J235" s="97" t="s">
        <v>524</v>
      </c>
      <c r="K235" s="97" t="s">
        <v>524</v>
      </c>
      <c r="L235" s="97" t="s">
        <v>524</v>
      </c>
      <c r="M235" s="97" t="s">
        <v>524</v>
      </c>
      <c r="N235" s="97" t="s">
        <v>524</v>
      </c>
      <c r="O235" s="110">
        <v>1958</v>
      </c>
      <c r="P235" s="99"/>
      <c r="Q235" s="99"/>
      <c r="R235" s="99"/>
      <c r="S235" s="99"/>
      <c r="T235" s="99"/>
      <c r="U235" s="99"/>
      <c r="V235" s="99"/>
      <c r="W235" s="99"/>
      <c r="X235" s="99"/>
      <c r="Y235" s="99"/>
      <c r="Z235" s="99"/>
      <c r="AA235" s="99"/>
      <c r="AB235" s="99"/>
      <c r="AC235" s="99"/>
      <c r="AD235" s="99"/>
      <c r="AE235" s="99"/>
      <c r="AF235" s="99"/>
      <c r="AG235" s="99"/>
      <c r="AH235" s="99"/>
    </row>
    <row r="236" spans="3:34">
      <c r="C236" s="3" t="s">
        <v>92</v>
      </c>
      <c r="D236" s="3" t="s">
        <v>446</v>
      </c>
      <c r="E236" s="3" t="s">
        <v>447</v>
      </c>
      <c r="F236" s="3" t="s">
        <v>628</v>
      </c>
      <c r="G236" s="97" t="s">
        <v>524</v>
      </c>
      <c r="H236" s="97" t="s">
        <v>524</v>
      </c>
      <c r="I236" s="97" t="s">
        <v>524</v>
      </c>
      <c r="J236" s="97" t="s">
        <v>524</v>
      </c>
      <c r="K236" s="97" t="s">
        <v>524</v>
      </c>
      <c r="L236" s="97" t="s">
        <v>524</v>
      </c>
      <c r="M236" s="97" t="s">
        <v>524</v>
      </c>
      <c r="N236" s="97" t="s">
        <v>524</v>
      </c>
      <c r="O236" s="110">
        <v>3195</v>
      </c>
      <c r="P236" s="99"/>
      <c r="Q236" s="99"/>
      <c r="R236" s="99"/>
      <c r="S236" s="99"/>
      <c r="T236" s="99"/>
      <c r="U236" s="99"/>
      <c r="V236" s="99"/>
      <c r="W236" s="99"/>
      <c r="X236" s="99"/>
      <c r="Y236" s="99"/>
      <c r="Z236" s="99"/>
      <c r="AA236" s="99"/>
      <c r="AB236" s="99"/>
      <c r="AC236" s="99"/>
      <c r="AD236" s="99"/>
      <c r="AE236" s="99"/>
      <c r="AF236" s="99"/>
      <c r="AG236" s="99"/>
      <c r="AH236" s="99"/>
    </row>
    <row r="237" spans="3:34">
      <c r="C237" s="3" t="s">
        <v>90</v>
      </c>
      <c r="D237" s="3" t="s">
        <v>448</v>
      </c>
      <c r="E237" s="3" t="s">
        <v>449</v>
      </c>
      <c r="F237" s="3" t="s">
        <v>628</v>
      </c>
      <c r="G237" s="97" t="s">
        <v>524</v>
      </c>
      <c r="H237" s="97" t="s">
        <v>524</v>
      </c>
      <c r="I237" s="97" t="s">
        <v>524</v>
      </c>
      <c r="J237" s="97" t="s">
        <v>524</v>
      </c>
      <c r="K237" s="97" t="s">
        <v>524</v>
      </c>
      <c r="L237" s="97" t="s">
        <v>524</v>
      </c>
      <c r="M237" s="97" t="s">
        <v>524</v>
      </c>
      <c r="N237" s="97" t="s">
        <v>524</v>
      </c>
      <c r="O237" s="110">
        <v>2428.1136449999999</v>
      </c>
      <c r="P237" s="99"/>
      <c r="Q237" s="99"/>
      <c r="R237" s="99"/>
      <c r="S237" s="99"/>
      <c r="T237" s="99"/>
      <c r="U237" s="99"/>
      <c r="V237" s="99"/>
      <c r="W237" s="99"/>
      <c r="X237" s="99"/>
      <c r="Y237" s="99"/>
      <c r="Z237" s="99"/>
      <c r="AA237" s="99"/>
      <c r="AB237" s="99"/>
      <c r="AC237" s="99"/>
      <c r="AD237" s="99"/>
      <c r="AE237" s="99"/>
      <c r="AF237" s="99"/>
      <c r="AG237" s="99"/>
      <c r="AH237" s="99"/>
    </row>
    <row r="238" spans="3:34">
      <c r="C238" s="3" t="s">
        <v>90</v>
      </c>
      <c r="D238" s="3" t="s">
        <v>450</v>
      </c>
      <c r="E238" s="3" t="s">
        <v>451</v>
      </c>
      <c r="F238" s="3" t="s">
        <v>628</v>
      </c>
      <c r="G238" s="97" t="s">
        <v>524</v>
      </c>
      <c r="H238" s="97" t="s">
        <v>524</v>
      </c>
      <c r="I238" s="97" t="s">
        <v>524</v>
      </c>
      <c r="J238" s="97" t="s">
        <v>524</v>
      </c>
      <c r="K238" s="97" t="s">
        <v>524</v>
      </c>
      <c r="L238" s="97" t="s">
        <v>524</v>
      </c>
      <c r="M238" s="97" t="s">
        <v>524</v>
      </c>
      <c r="N238" s="97" t="s">
        <v>524</v>
      </c>
      <c r="O238" s="110">
        <v>1714.6690000000001</v>
      </c>
      <c r="P238" s="99"/>
      <c r="Q238" s="99"/>
      <c r="R238" s="99"/>
      <c r="S238" s="99"/>
      <c r="T238" s="99"/>
      <c r="U238" s="99"/>
      <c r="V238" s="99"/>
      <c r="W238" s="99"/>
      <c r="X238" s="99"/>
      <c r="Y238" s="99"/>
      <c r="Z238" s="99"/>
      <c r="AA238" s="99"/>
      <c r="AB238" s="99"/>
      <c r="AC238" s="99"/>
      <c r="AD238" s="99"/>
      <c r="AE238" s="99"/>
      <c r="AF238" s="99"/>
      <c r="AG238" s="99"/>
      <c r="AH238" s="99"/>
    </row>
    <row r="239" spans="3:34">
      <c r="C239" s="3" t="s">
        <v>90</v>
      </c>
      <c r="D239" s="3" t="s">
        <v>452</v>
      </c>
      <c r="E239" s="3" t="s">
        <v>453</v>
      </c>
      <c r="F239" s="3" t="s">
        <v>628</v>
      </c>
      <c r="G239" s="97" t="s">
        <v>524</v>
      </c>
      <c r="H239" s="97" t="s">
        <v>524</v>
      </c>
      <c r="I239" s="97" t="s">
        <v>524</v>
      </c>
      <c r="J239" s="97" t="s">
        <v>524</v>
      </c>
      <c r="K239" s="97" t="s">
        <v>524</v>
      </c>
      <c r="L239" s="97" t="s">
        <v>524</v>
      </c>
      <c r="M239" s="97" t="s">
        <v>524</v>
      </c>
      <c r="N239" s="97" t="s">
        <v>524</v>
      </c>
      <c r="O239" s="110">
        <v>1046</v>
      </c>
      <c r="P239" s="99"/>
      <c r="Q239" s="99"/>
      <c r="R239" s="99"/>
      <c r="S239" s="99"/>
      <c r="T239" s="99"/>
      <c r="U239" s="99"/>
      <c r="V239" s="99"/>
      <c r="W239" s="99"/>
      <c r="X239" s="99"/>
      <c r="Y239" s="99"/>
      <c r="Z239" s="99"/>
      <c r="AA239" s="99"/>
      <c r="AB239" s="99"/>
      <c r="AC239" s="99"/>
      <c r="AD239" s="99"/>
      <c r="AE239" s="99"/>
      <c r="AF239" s="99"/>
      <c r="AG239" s="99"/>
      <c r="AH239" s="99"/>
    </row>
    <row r="240" spans="3:34">
      <c r="C240" s="3" t="s">
        <v>90</v>
      </c>
      <c r="D240" s="3" t="s">
        <v>454</v>
      </c>
      <c r="E240" s="3" t="s">
        <v>455</v>
      </c>
      <c r="F240" s="3" t="s">
        <v>628</v>
      </c>
      <c r="G240" s="97" t="s">
        <v>524</v>
      </c>
      <c r="H240" s="97" t="s">
        <v>524</v>
      </c>
      <c r="I240" s="97" t="s">
        <v>524</v>
      </c>
      <c r="J240" s="97" t="s">
        <v>524</v>
      </c>
      <c r="K240" s="97" t="s">
        <v>524</v>
      </c>
      <c r="L240" s="97" t="s">
        <v>524</v>
      </c>
      <c r="M240" s="97" t="s">
        <v>524</v>
      </c>
      <c r="N240" s="97" t="s">
        <v>524</v>
      </c>
      <c r="O240" s="110">
        <v>2411</v>
      </c>
      <c r="P240" s="99"/>
      <c r="Q240" s="99"/>
      <c r="R240" s="99"/>
      <c r="S240" s="99"/>
      <c r="T240" s="99"/>
      <c r="U240" s="99"/>
      <c r="V240" s="99"/>
      <c r="W240" s="99"/>
      <c r="X240" s="99"/>
      <c r="Y240" s="99"/>
      <c r="Z240" s="99"/>
      <c r="AA240" s="99"/>
      <c r="AB240" s="99"/>
      <c r="AC240" s="99"/>
      <c r="AD240" s="99"/>
      <c r="AE240" s="99"/>
      <c r="AF240" s="99"/>
      <c r="AG240" s="99"/>
      <c r="AH240" s="99"/>
    </row>
    <row r="241" spans="3:34">
      <c r="C241" s="3" t="s">
        <v>90</v>
      </c>
      <c r="D241" s="3" t="s">
        <v>456</v>
      </c>
      <c r="E241" s="3" t="s">
        <v>457</v>
      </c>
      <c r="F241" s="3" t="s">
        <v>628</v>
      </c>
      <c r="G241" s="97" t="s">
        <v>524</v>
      </c>
      <c r="H241" s="97" t="s">
        <v>524</v>
      </c>
      <c r="I241" s="97" t="s">
        <v>524</v>
      </c>
      <c r="J241" s="97" t="s">
        <v>524</v>
      </c>
      <c r="K241" s="97" t="s">
        <v>524</v>
      </c>
      <c r="L241" s="97" t="s">
        <v>524</v>
      </c>
      <c r="M241" s="97" t="s">
        <v>524</v>
      </c>
      <c r="N241" s="97" t="s">
        <v>524</v>
      </c>
      <c r="O241" s="110">
        <v>3006</v>
      </c>
      <c r="P241" s="99"/>
      <c r="Q241" s="99"/>
      <c r="R241" s="99"/>
      <c r="S241" s="99"/>
      <c r="T241" s="99"/>
      <c r="U241" s="99"/>
      <c r="V241" s="99"/>
      <c r="W241" s="99"/>
      <c r="X241" s="99"/>
      <c r="Y241" s="99"/>
      <c r="Z241" s="99"/>
      <c r="AA241" s="99"/>
      <c r="AB241" s="99"/>
      <c r="AC241" s="99"/>
      <c r="AD241" s="99"/>
      <c r="AE241" s="99"/>
      <c r="AF241" s="99"/>
      <c r="AG241" s="99"/>
      <c r="AH241" s="99"/>
    </row>
    <row r="242" spans="3:34">
      <c r="C242" s="3" t="s">
        <v>90</v>
      </c>
      <c r="D242" s="3" t="s">
        <v>458</v>
      </c>
      <c r="E242" s="3" t="s">
        <v>459</v>
      </c>
      <c r="F242" s="3" t="s">
        <v>628</v>
      </c>
      <c r="G242" s="97" t="s">
        <v>524</v>
      </c>
      <c r="H242" s="97" t="s">
        <v>524</v>
      </c>
      <c r="I242" s="97" t="s">
        <v>524</v>
      </c>
      <c r="J242" s="97" t="s">
        <v>524</v>
      </c>
      <c r="K242" s="97" t="s">
        <v>524</v>
      </c>
      <c r="L242" s="97" t="s">
        <v>524</v>
      </c>
      <c r="M242" s="97" t="s">
        <v>524</v>
      </c>
      <c r="N242" s="97" t="s">
        <v>524</v>
      </c>
      <c r="O242" s="110">
        <v>2656.8119999999999</v>
      </c>
      <c r="P242" s="99"/>
      <c r="Q242" s="99"/>
      <c r="R242" s="99"/>
      <c r="S242" s="99"/>
      <c r="T242" s="99"/>
      <c r="U242" s="99"/>
      <c r="V242" s="99"/>
      <c r="W242" s="99"/>
      <c r="X242" s="99"/>
      <c r="Y242" s="99"/>
      <c r="Z242" s="99"/>
      <c r="AA242" s="99"/>
      <c r="AB242" s="99"/>
      <c r="AC242" s="99"/>
      <c r="AD242" s="99"/>
      <c r="AE242" s="99"/>
      <c r="AF242" s="99"/>
      <c r="AG242" s="99"/>
      <c r="AH242" s="99"/>
    </row>
    <row r="243" spans="3:34">
      <c r="C243" s="3" t="s">
        <v>90</v>
      </c>
      <c r="D243" s="3" t="s">
        <v>460</v>
      </c>
      <c r="E243" s="3" t="s">
        <v>461</v>
      </c>
      <c r="F243" s="3" t="s">
        <v>628</v>
      </c>
      <c r="G243" s="97" t="s">
        <v>524</v>
      </c>
      <c r="H243" s="97" t="s">
        <v>524</v>
      </c>
      <c r="I243" s="97" t="s">
        <v>524</v>
      </c>
      <c r="J243" s="97" t="s">
        <v>524</v>
      </c>
      <c r="K243" s="97" t="s">
        <v>524</v>
      </c>
      <c r="L243" s="97" t="s">
        <v>524</v>
      </c>
      <c r="M243" s="97" t="s">
        <v>524</v>
      </c>
      <c r="N243" s="97" t="s">
        <v>524</v>
      </c>
      <c r="O243" s="110">
        <v>394</v>
      </c>
      <c r="P243" s="99"/>
      <c r="Q243" s="99"/>
      <c r="R243" s="99"/>
      <c r="S243" s="99"/>
      <c r="T243" s="99"/>
      <c r="U243" s="99"/>
      <c r="V243" s="99"/>
      <c r="W243" s="99"/>
      <c r="X243" s="99"/>
      <c r="Y243" s="99"/>
      <c r="Z243" s="99"/>
      <c r="AA243" s="99"/>
      <c r="AB243" s="99"/>
      <c r="AC243" s="99"/>
      <c r="AD243" s="99"/>
      <c r="AE243" s="99"/>
      <c r="AF243" s="99"/>
      <c r="AG243" s="99"/>
      <c r="AH243" s="99"/>
    </row>
    <row r="244" spans="3:34">
      <c r="C244" s="3" t="s">
        <v>90</v>
      </c>
      <c r="D244" s="3" t="s">
        <v>462</v>
      </c>
      <c r="E244" s="3" t="s">
        <v>463</v>
      </c>
      <c r="F244" s="3" t="s">
        <v>628</v>
      </c>
      <c r="G244" s="97" t="s">
        <v>524</v>
      </c>
      <c r="H244" s="97" t="s">
        <v>524</v>
      </c>
      <c r="I244" s="97" t="s">
        <v>524</v>
      </c>
      <c r="J244" s="97" t="s">
        <v>524</v>
      </c>
      <c r="K244" s="97" t="s">
        <v>524</v>
      </c>
      <c r="L244" s="97" t="s">
        <v>524</v>
      </c>
      <c r="M244" s="97" t="s">
        <v>524</v>
      </c>
      <c r="N244" s="97" t="s">
        <v>524</v>
      </c>
      <c r="O244" s="110">
        <v>3390</v>
      </c>
      <c r="P244" s="99"/>
      <c r="Q244" s="99"/>
      <c r="R244" s="99"/>
      <c r="S244" s="99"/>
      <c r="T244" s="99"/>
      <c r="U244" s="99"/>
      <c r="V244" s="99"/>
      <c r="W244" s="99"/>
      <c r="X244" s="99"/>
      <c r="Y244" s="99"/>
      <c r="Z244" s="99"/>
      <c r="AA244" s="99"/>
      <c r="AB244" s="99"/>
      <c r="AC244" s="99"/>
      <c r="AD244" s="99"/>
      <c r="AE244" s="99"/>
      <c r="AF244" s="99"/>
      <c r="AG244" s="99"/>
      <c r="AH244" s="99"/>
    </row>
    <row r="245" spans="3:34">
      <c r="C245" s="3" t="s">
        <v>90</v>
      </c>
      <c r="D245" s="3" t="s">
        <v>464</v>
      </c>
      <c r="E245" s="3" t="s">
        <v>465</v>
      </c>
      <c r="F245" s="3" t="s">
        <v>628</v>
      </c>
      <c r="G245" s="97" t="s">
        <v>524</v>
      </c>
      <c r="H245" s="97" t="s">
        <v>524</v>
      </c>
      <c r="I245" s="97" t="s">
        <v>524</v>
      </c>
      <c r="J245" s="97" t="s">
        <v>524</v>
      </c>
      <c r="K245" s="97" t="s">
        <v>524</v>
      </c>
      <c r="L245" s="97" t="s">
        <v>524</v>
      </c>
      <c r="M245" s="97" t="s">
        <v>524</v>
      </c>
      <c r="N245" s="97" t="s">
        <v>524</v>
      </c>
      <c r="O245" s="110">
        <v>2641</v>
      </c>
      <c r="P245" s="99"/>
      <c r="Q245" s="99"/>
      <c r="R245" s="99"/>
      <c r="S245" s="99"/>
      <c r="T245" s="99"/>
      <c r="U245" s="99"/>
      <c r="V245" s="99"/>
      <c r="W245" s="99"/>
      <c r="X245" s="99"/>
      <c r="Y245" s="99"/>
      <c r="Z245" s="99"/>
      <c r="AA245" s="99"/>
      <c r="AB245" s="99"/>
      <c r="AC245" s="99"/>
      <c r="AD245" s="99"/>
      <c r="AE245" s="99"/>
      <c r="AF245" s="99"/>
      <c r="AG245" s="99"/>
      <c r="AH245" s="99"/>
    </row>
    <row r="246" spans="3:34">
      <c r="C246" s="3" t="s">
        <v>90</v>
      </c>
      <c r="D246" s="3" t="s">
        <v>466</v>
      </c>
      <c r="E246" s="3" t="s">
        <v>467</v>
      </c>
      <c r="F246" s="3" t="s">
        <v>628</v>
      </c>
      <c r="G246" s="97" t="s">
        <v>524</v>
      </c>
      <c r="H246" s="97" t="s">
        <v>524</v>
      </c>
      <c r="I246" s="97" t="s">
        <v>524</v>
      </c>
      <c r="J246" s="97" t="s">
        <v>524</v>
      </c>
      <c r="K246" s="97" t="s">
        <v>524</v>
      </c>
      <c r="L246" s="97" t="s">
        <v>524</v>
      </c>
      <c r="M246" s="97" t="s">
        <v>524</v>
      </c>
      <c r="N246" s="97" t="s">
        <v>524</v>
      </c>
      <c r="O246" s="110" t="s">
        <v>524</v>
      </c>
      <c r="P246" s="99"/>
      <c r="Q246" s="99"/>
      <c r="R246" s="99"/>
      <c r="S246" s="99"/>
      <c r="T246" s="99"/>
      <c r="U246" s="99"/>
      <c r="V246" s="99"/>
      <c r="W246" s="99"/>
      <c r="X246" s="99"/>
      <c r="Y246" s="99"/>
      <c r="Z246" s="99"/>
      <c r="AA246" s="99"/>
      <c r="AB246" s="99"/>
      <c r="AC246" s="99"/>
      <c r="AD246" s="99"/>
      <c r="AE246" s="99"/>
      <c r="AF246" s="99"/>
      <c r="AG246" s="99"/>
      <c r="AH246" s="99"/>
    </row>
    <row r="247" spans="3:34">
      <c r="C247" s="3" t="s">
        <v>90</v>
      </c>
      <c r="D247" s="3" t="s">
        <v>468</v>
      </c>
      <c r="E247" s="3" t="s">
        <v>469</v>
      </c>
      <c r="F247" s="3" t="s">
        <v>628</v>
      </c>
      <c r="G247" s="97" t="s">
        <v>524</v>
      </c>
      <c r="H247" s="97" t="s">
        <v>524</v>
      </c>
      <c r="I247" s="97" t="s">
        <v>524</v>
      </c>
      <c r="J247" s="97" t="s">
        <v>524</v>
      </c>
      <c r="K247" s="97" t="s">
        <v>524</v>
      </c>
      <c r="L247" s="97" t="s">
        <v>524</v>
      </c>
      <c r="M247" s="97" t="s">
        <v>524</v>
      </c>
      <c r="N247" s="97" t="s">
        <v>524</v>
      </c>
      <c r="O247" s="110">
        <v>2381.9203250999999</v>
      </c>
      <c r="P247" s="99"/>
      <c r="Q247" s="99"/>
      <c r="R247" s="99"/>
      <c r="S247" s="99"/>
      <c r="T247" s="99"/>
      <c r="U247" s="99"/>
      <c r="V247" s="99"/>
      <c r="W247" s="99"/>
      <c r="X247" s="99"/>
      <c r="Y247" s="99"/>
      <c r="Z247" s="99"/>
      <c r="AA247" s="99"/>
      <c r="AB247" s="99"/>
      <c r="AC247" s="99"/>
      <c r="AD247" s="99"/>
      <c r="AE247" s="99"/>
      <c r="AF247" s="99"/>
      <c r="AG247" s="99"/>
      <c r="AH247" s="99"/>
    </row>
    <row r="248" spans="3:34">
      <c r="C248" s="3" t="s">
        <v>90</v>
      </c>
      <c r="D248" s="3" t="s">
        <v>470</v>
      </c>
      <c r="E248" s="3" t="s">
        <v>471</v>
      </c>
      <c r="F248" s="3" t="s">
        <v>628</v>
      </c>
      <c r="G248" s="97" t="s">
        <v>524</v>
      </c>
      <c r="H248" s="97" t="s">
        <v>524</v>
      </c>
      <c r="I248" s="97" t="s">
        <v>524</v>
      </c>
      <c r="J248" s="97" t="s">
        <v>524</v>
      </c>
      <c r="K248" s="97" t="s">
        <v>524</v>
      </c>
      <c r="L248" s="97" t="s">
        <v>524</v>
      </c>
      <c r="M248" s="97" t="s">
        <v>524</v>
      </c>
      <c r="N248" s="97" t="s">
        <v>524</v>
      </c>
      <c r="O248" s="110">
        <v>2481</v>
      </c>
      <c r="P248" s="99"/>
      <c r="Q248" s="99"/>
      <c r="R248" s="99"/>
      <c r="S248" s="99"/>
      <c r="T248" s="99"/>
      <c r="U248" s="99"/>
      <c r="V248" s="99"/>
      <c r="W248" s="99"/>
      <c r="X248" s="99"/>
      <c r="Y248" s="99"/>
      <c r="Z248" s="99"/>
      <c r="AA248" s="99"/>
      <c r="AB248" s="99"/>
      <c r="AC248" s="99"/>
      <c r="AD248" s="99"/>
      <c r="AE248" s="99"/>
      <c r="AF248" s="99"/>
      <c r="AG248" s="99"/>
      <c r="AH248" s="99"/>
    </row>
    <row r="249" spans="3:34">
      <c r="C249" s="3" t="s">
        <v>90</v>
      </c>
      <c r="D249" s="3" t="s">
        <v>472</v>
      </c>
      <c r="E249" s="3" t="s">
        <v>473</v>
      </c>
      <c r="F249" s="3" t="s">
        <v>628</v>
      </c>
      <c r="G249" s="97" t="s">
        <v>524</v>
      </c>
      <c r="H249" s="97" t="s">
        <v>524</v>
      </c>
      <c r="I249" s="97" t="s">
        <v>524</v>
      </c>
      <c r="J249" s="97" t="s">
        <v>524</v>
      </c>
      <c r="K249" s="97" t="s">
        <v>524</v>
      </c>
      <c r="L249" s="97" t="s">
        <v>524</v>
      </c>
      <c r="M249" s="97" t="s">
        <v>524</v>
      </c>
      <c r="N249" s="97" t="s">
        <v>524</v>
      </c>
      <c r="O249" s="110">
        <v>3078</v>
      </c>
      <c r="P249" s="99"/>
      <c r="Q249" s="99"/>
      <c r="R249" s="99"/>
      <c r="S249" s="99"/>
      <c r="T249" s="99"/>
      <c r="U249" s="99"/>
      <c r="V249" s="99"/>
      <c r="W249" s="99"/>
      <c r="X249" s="99"/>
      <c r="Y249" s="99"/>
      <c r="Z249" s="99"/>
      <c r="AA249" s="99"/>
      <c r="AB249" s="99"/>
      <c r="AC249" s="99"/>
      <c r="AD249" s="99"/>
      <c r="AE249" s="99"/>
      <c r="AF249" s="99"/>
      <c r="AG249" s="99"/>
      <c r="AH249" s="99"/>
    </row>
    <row r="250" spans="3:34">
      <c r="C250" s="3" t="s">
        <v>90</v>
      </c>
      <c r="D250" s="3" t="s">
        <v>474</v>
      </c>
      <c r="E250" s="3" t="s">
        <v>475</v>
      </c>
      <c r="F250" s="3" t="s">
        <v>628</v>
      </c>
      <c r="G250" s="97" t="s">
        <v>524</v>
      </c>
      <c r="H250" s="97" t="s">
        <v>524</v>
      </c>
      <c r="I250" s="97" t="s">
        <v>524</v>
      </c>
      <c r="J250" s="97" t="s">
        <v>524</v>
      </c>
      <c r="K250" s="97" t="s">
        <v>524</v>
      </c>
      <c r="L250" s="97" t="s">
        <v>524</v>
      </c>
      <c r="M250" s="97" t="s">
        <v>524</v>
      </c>
      <c r="N250" s="97" t="s">
        <v>524</v>
      </c>
      <c r="O250" s="110">
        <v>2522.8449999999998</v>
      </c>
      <c r="P250" s="99"/>
      <c r="Q250" s="99"/>
      <c r="R250" s="99"/>
      <c r="S250" s="99"/>
      <c r="T250" s="99"/>
      <c r="U250" s="99"/>
      <c r="V250" s="99"/>
      <c r="W250" s="99"/>
      <c r="X250" s="99"/>
      <c r="Y250" s="99"/>
      <c r="Z250" s="99"/>
      <c r="AA250" s="99"/>
      <c r="AB250" s="99"/>
      <c r="AC250" s="99"/>
      <c r="AD250" s="99"/>
      <c r="AE250" s="99"/>
      <c r="AF250" s="99"/>
      <c r="AG250" s="99"/>
      <c r="AH250" s="99"/>
    </row>
    <row r="251" spans="3:34">
      <c r="C251" s="3" t="s">
        <v>90</v>
      </c>
      <c r="D251" s="3" t="s">
        <v>476</v>
      </c>
      <c r="E251" s="3" t="s">
        <v>477</v>
      </c>
      <c r="F251" s="3" t="s">
        <v>628</v>
      </c>
      <c r="G251" s="97" t="s">
        <v>524</v>
      </c>
      <c r="H251" s="97" t="s">
        <v>524</v>
      </c>
      <c r="I251" s="97" t="s">
        <v>524</v>
      </c>
      <c r="J251" s="97" t="s">
        <v>524</v>
      </c>
      <c r="K251" s="97" t="s">
        <v>524</v>
      </c>
      <c r="L251" s="97" t="s">
        <v>524</v>
      </c>
      <c r="M251" s="97" t="s">
        <v>524</v>
      </c>
      <c r="N251" s="97" t="s">
        <v>524</v>
      </c>
      <c r="O251" s="110">
        <v>1612</v>
      </c>
      <c r="P251" s="99"/>
      <c r="Q251" s="99"/>
      <c r="R251" s="99"/>
      <c r="S251" s="99"/>
      <c r="T251" s="99"/>
      <c r="U251" s="99"/>
      <c r="V251" s="99"/>
      <c r="W251" s="99"/>
      <c r="X251" s="99"/>
      <c r="Y251" s="99"/>
      <c r="Z251" s="99"/>
      <c r="AA251" s="99"/>
      <c r="AB251" s="99"/>
      <c r="AC251" s="99"/>
      <c r="AD251" s="99"/>
      <c r="AE251" s="99"/>
      <c r="AF251" s="99"/>
      <c r="AG251" s="99"/>
      <c r="AH251" s="99"/>
    </row>
    <row r="252" spans="3:34">
      <c r="C252" s="3" t="s">
        <v>90</v>
      </c>
      <c r="D252" s="3" t="s">
        <v>478</v>
      </c>
      <c r="E252" s="3" t="s">
        <v>479</v>
      </c>
      <c r="F252" s="3" t="s">
        <v>628</v>
      </c>
      <c r="G252" s="97" t="s">
        <v>524</v>
      </c>
      <c r="H252" s="97" t="s">
        <v>524</v>
      </c>
      <c r="I252" s="97" t="s">
        <v>524</v>
      </c>
      <c r="J252" s="97" t="s">
        <v>524</v>
      </c>
      <c r="K252" s="97" t="s">
        <v>524</v>
      </c>
      <c r="L252" s="97" t="s">
        <v>524</v>
      </c>
      <c r="M252" s="97" t="s">
        <v>524</v>
      </c>
      <c r="N252" s="97" t="s">
        <v>524</v>
      </c>
      <c r="O252" s="110">
        <v>1324.1744369999999</v>
      </c>
      <c r="P252" s="99"/>
      <c r="Q252" s="99"/>
      <c r="R252" s="99"/>
      <c r="S252" s="99"/>
      <c r="T252" s="99"/>
      <c r="U252" s="99"/>
      <c r="V252" s="99"/>
      <c r="W252" s="99"/>
      <c r="X252" s="99"/>
      <c r="Y252" s="99"/>
      <c r="Z252" s="99"/>
      <c r="AA252" s="99"/>
      <c r="AB252" s="99"/>
      <c r="AC252" s="99"/>
      <c r="AD252" s="99"/>
      <c r="AE252" s="99"/>
      <c r="AF252" s="99"/>
      <c r="AG252" s="99"/>
      <c r="AH252" s="99"/>
    </row>
    <row r="253" spans="3:34">
      <c r="C253" s="3" t="s">
        <v>90</v>
      </c>
      <c r="D253" s="3" t="s">
        <v>480</v>
      </c>
      <c r="E253" s="3" t="s">
        <v>481</v>
      </c>
      <c r="F253" s="3" t="s">
        <v>628</v>
      </c>
      <c r="G253" s="97" t="s">
        <v>524</v>
      </c>
      <c r="H253" s="97" t="s">
        <v>524</v>
      </c>
      <c r="I253" s="97" t="s">
        <v>524</v>
      </c>
      <c r="J253" s="97" t="s">
        <v>524</v>
      </c>
      <c r="K253" s="97" t="s">
        <v>524</v>
      </c>
      <c r="L253" s="97" t="s">
        <v>524</v>
      </c>
      <c r="M253" s="97" t="s">
        <v>524</v>
      </c>
      <c r="N253" s="97" t="s">
        <v>524</v>
      </c>
      <c r="O253" s="110">
        <v>1494</v>
      </c>
      <c r="P253" s="99"/>
      <c r="Q253" s="99"/>
      <c r="R253" s="99"/>
      <c r="S253" s="99"/>
      <c r="T253" s="99"/>
      <c r="U253" s="99"/>
      <c r="V253" s="99"/>
      <c r="W253" s="99"/>
      <c r="X253" s="99"/>
      <c r="Y253" s="99"/>
      <c r="Z253" s="99"/>
      <c r="AA253" s="99"/>
      <c r="AB253" s="99"/>
      <c r="AC253" s="99"/>
      <c r="AD253" s="99"/>
      <c r="AE253" s="99"/>
      <c r="AF253" s="99"/>
      <c r="AG253" s="99"/>
      <c r="AH253" s="99"/>
    </row>
    <row r="254" spans="3:34">
      <c r="C254" s="3" t="s">
        <v>90</v>
      </c>
      <c r="D254" s="3" t="s">
        <v>482</v>
      </c>
      <c r="E254" s="3" t="s">
        <v>483</v>
      </c>
      <c r="F254" s="3" t="s">
        <v>628</v>
      </c>
      <c r="G254" s="97" t="s">
        <v>524</v>
      </c>
      <c r="H254" s="97" t="s">
        <v>524</v>
      </c>
      <c r="I254" s="97" t="s">
        <v>524</v>
      </c>
      <c r="J254" s="97" t="s">
        <v>524</v>
      </c>
      <c r="K254" s="97" t="s">
        <v>524</v>
      </c>
      <c r="L254" s="97" t="s">
        <v>524</v>
      </c>
      <c r="M254" s="97" t="s">
        <v>524</v>
      </c>
      <c r="N254" s="97" t="s">
        <v>524</v>
      </c>
      <c r="O254" s="110">
        <v>1716.1094243</v>
      </c>
      <c r="P254" s="99"/>
      <c r="Q254" s="99"/>
      <c r="R254" s="99"/>
      <c r="S254" s="99"/>
      <c r="T254" s="99"/>
      <c r="U254" s="99"/>
      <c r="V254" s="99"/>
      <c r="W254" s="99"/>
      <c r="X254" s="99"/>
      <c r="Y254" s="99"/>
      <c r="Z254" s="99"/>
      <c r="AA254" s="99"/>
      <c r="AB254" s="99"/>
      <c r="AC254" s="99"/>
      <c r="AD254" s="99"/>
      <c r="AE254" s="99"/>
      <c r="AF254" s="99"/>
      <c r="AG254" s="99"/>
      <c r="AH254" s="99"/>
    </row>
    <row r="255" spans="3:34">
      <c r="C255" s="3" t="s">
        <v>90</v>
      </c>
      <c r="D255" s="3" t="s">
        <v>484</v>
      </c>
      <c r="E255" s="3" t="s">
        <v>485</v>
      </c>
      <c r="F255" s="3" t="s">
        <v>628</v>
      </c>
      <c r="G255" s="97" t="s">
        <v>524</v>
      </c>
      <c r="H255" s="97" t="s">
        <v>524</v>
      </c>
      <c r="I255" s="97" t="s">
        <v>524</v>
      </c>
      <c r="J255" s="97" t="s">
        <v>524</v>
      </c>
      <c r="K255" s="97" t="s">
        <v>524</v>
      </c>
      <c r="L255" s="97" t="s">
        <v>524</v>
      </c>
      <c r="M255" s="97" t="s">
        <v>524</v>
      </c>
      <c r="N255" s="97" t="s">
        <v>524</v>
      </c>
      <c r="O255" s="110">
        <v>1628</v>
      </c>
      <c r="P255" s="99"/>
      <c r="Q255" s="99"/>
      <c r="R255" s="99"/>
      <c r="S255" s="99"/>
      <c r="T255" s="99"/>
      <c r="U255" s="99"/>
      <c r="V255" s="99"/>
      <c r="W255" s="99"/>
      <c r="X255" s="99"/>
      <c r="Y255" s="99"/>
      <c r="Z255" s="99"/>
      <c r="AA255" s="99"/>
      <c r="AB255" s="99"/>
      <c r="AC255" s="99"/>
      <c r="AD255" s="99"/>
      <c r="AE255" s="99"/>
      <c r="AF255" s="99"/>
      <c r="AG255" s="99"/>
      <c r="AH255" s="99"/>
    </row>
    <row r="256" spans="3:34">
      <c r="C256" s="3" t="s">
        <v>90</v>
      </c>
      <c r="D256" s="3" t="s">
        <v>486</v>
      </c>
      <c r="E256" s="3" t="s">
        <v>487</v>
      </c>
      <c r="F256" s="3" t="s">
        <v>628</v>
      </c>
      <c r="G256" s="97" t="s">
        <v>524</v>
      </c>
      <c r="H256" s="97" t="s">
        <v>524</v>
      </c>
      <c r="I256" s="97" t="s">
        <v>524</v>
      </c>
      <c r="J256" s="97" t="s">
        <v>524</v>
      </c>
      <c r="K256" s="97" t="s">
        <v>524</v>
      </c>
      <c r="L256" s="97" t="s">
        <v>524</v>
      </c>
      <c r="M256" s="97" t="s">
        <v>524</v>
      </c>
      <c r="N256" s="97" t="s">
        <v>524</v>
      </c>
      <c r="O256" s="110">
        <v>2118.194</v>
      </c>
      <c r="P256" s="99"/>
      <c r="Q256" s="99"/>
      <c r="R256" s="99"/>
      <c r="S256" s="99"/>
      <c r="T256" s="99"/>
      <c r="U256" s="99"/>
      <c r="V256" s="99"/>
      <c r="W256" s="99"/>
      <c r="X256" s="99"/>
      <c r="Y256" s="99"/>
      <c r="Z256" s="99"/>
      <c r="AA256" s="99"/>
      <c r="AB256" s="99"/>
      <c r="AC256" s="99"/>
      <c r="AD256" s="99"/>
      <c r="AE256" s="99"/>
      <c r="AF256" s="99"/>
      <c r="AG256" s="99"/>
      <c r="AH256" s="99"/>
    </row>
    <row r="257" spans="3:34">
      <c r="C257" s="3" t="s">
        <v>90</v>
      </c>
      <c r="D257" s="3" t="s">
        <v>488</v>
      </c>
      <c r="E257" s="3" t="s">
        <v>489</v>
      </c>
      <c r="F257" s="3" t="s">
        <v>628</v>
      </c>
      <c r="G257" s="97" t="s">
        <v>524</v>
      </c>
      <c r="H257" s="97" t="s">
        <v>524</v>
      </c>
      <c r="I257" s="97" t="s">
        <v>524</v>
      </c>
      <c r="J257" s="97" t="s">
        <v>524</v>
      </c>
      <c r="K257" s="97" t="s">
        <v>524</v>
      </c>
      <c r="L257" s="97" t="s">
        <v>524</v>
      </c>
      <c r="M257" s="97" t="s">
        <v>524</v>
      </c>
      <c r="N257" s="97" t="s">
        <v>524</v>
      </c>
      <c r="O257" s="110">
        <v>3027</v>
      </c>
      <c r="P257" s="99"/>
      <c r="Q257" s="99"/>
      <c r="R257" s="99"/>
      <c r="S257" s="99"/>
      <c r="T257" s="99"/>
      <c r="U257" s="99"/>
      <c r="V257" s="99"/>
      <c r="W257" s="99"/>
      <c r="X257" s="99"/>
      <c r="Y257" s="99"/>
      <c r="Z257" s="99"/>
      <c r="AA257" s="99"/>
      <c r="AB257" s="99"/>
      <c r="AC257" s="99"/>
      <c r="AD257" s="99"/>
      <c r="AE257" s="99"/>
      <c r="AF257" s="99"/>
      <c r="AG257" s="99"/>
      <c r="AH257" s="99"/>
    </row>
    <row r="258" spans="3:34">
      <c r="C258" s="3" t="s">
        <v>90</v>
      </c>
      <c r="D258" s="3" t="s">
        <v>490</v>
      </c>
      <c r="E258" s="3" t="s">
        <v>491</v>
      </c>
      <c r="F258" s="3" t="s">
        <v>628</v>
      </c>
      <c r="G258" s="97" t="s">
        <v>524</v>
      </c>
      <c r="H258" s="97" t="s">
        <v>524</v>
      </c>
      <c r="I258" s="97" t="s">
        <v>524</v>
      </c>
      <c r="J258" s="97" t="s">
        <v>524</v>
      </c>
      <c r="K258" s="97" t="s">
        <v>524</v>
      </c>
      <c r="L258" s="97" t="s">
        <v>524</v>
      </c>
      <c r="M258" s="97" t="s">
        <v>524</v>
      </c>
      <c r="N258" s="97" t="s">
        <v>524</v>
      </c>
      <c r="O258" s="110">
        <v>3254</v>
      </c>
      <c r="P258" s="99"/>
      <c r="Q258" s="99"/>
      <c r="R258" s="99"/>
      <c r="S258" s="99"/>
      <c r="T258" s="99"/>
      <c r="U258" s="99"/>
      <c r="V258" s="99"/>
      <c r="W258" s="99"/>
      <c r="X258" s="99"/>
      <c r="Y258" s="99"/>
      <c r="Z258" s="99"/>
      <c r="AA258" s="99"/>
      <c r="AB258" s="99"/>
      <c r="AC258" s="99"/>
      <c r="AD258" s="99"/>
      <c r="AE258" s="99"/>
      <c r="AF258" s="99"/>
      <c r="AG258" s="99"/>
      <c r="AH258" s="99"/>
    </row>
    <row r="259" spans="3:34">
      <c r="C259" s="3" t="s">
        <v>90</v>
      </c>
      <c r="D259" s="3" t="s">
        <v>492</v>
      </c>
      <c r="E259" s="3" t="s">
        <v>493</v>
      </c>
      <c r="F259" s="3" t="s">
        <v>628</v>
      </c>
      <c r="G259" s="97" t="s">
        <v>524</v>
      </c>
      <c r="H259" s="97" t="s">
        <v>524</v>
      </c>
      <c r="I259" s="97" t="s">
        <v>524</v>
      </c>
      <c r="J259" s="97" t="s">
        <v>524</v>
      </c>
      <c r="K259" s="97" t="s">
        <v>524</v>
      </c>
      <c r="L259" s="97" t="s">
        <v>524</v>
      </c>
      <c r="M259" s="97" t="s">
        <v>524</v>
      </c>
      <c r="N259" s="97" t="s">
        <v>524</v>
      </c>
      <c r="O259" s="110">
        <v>1755</v>
      </c>
      <c r="P259" s="99"/>
      <c r="Q259" s="99"/>
      <c r="R259" s="99"/>
      <c r="S259" s="99"/>
      <c r="T259" s="99"/>
      <c r="U259" s="99"/>
      <c r="V259" s="99"/>
      <c r="W259" s="99"/>
      <c r="X259" s="99"/>
      <c r="Y259" s="99"/>
      <c r="Z259" s="99"/>
      <c r="AA259" s="99"/>
      <c r="AB259" s="99"/>
      <c r="AC259" s="99"/>
      <c r="AD259" s="99"/>
      <c r="AE259" s="99"/>
      <c r="AF259" s="99"/>
      <c r="AG259" s="99"/>
      <c r="AH259" s="99"/>
    </row>
    <row r="260" spans="3:34">
      <c r="C260" s="3" t="s">
        <v>90</v>
      </c>
      <c r="D260" s="3" t="s">
        <v>494</v>
      </c>
      <c r="E260" s="3" t="s">
        <v>495</v>
      </c>
      <c r="F260" s="3" t="s">
        <v>628</v>
      </c>
      <c r="G260" s="97" t="s">
        <v>524</v>
      </c>
      <c r="H260" s="97" t="s">
        <v>524</v>
      </c>
      <c r="I260" s="97" t="s">
        <v>524</v>
      </c>
      <c r="J260" s="97" t="s">
        <v>524</v>
      </c>
      <c r="K260" s="97" t="s">
        <v>524</v>
      </c>
      <c r="L260" s="97" t="s">
        <v>524</v>
      </c>
      <c r="M260" s="97" t="s">
        <v>524</v>
      </c>
      <c r="N260" s="97" t="s">
        <v>524</v>
      </c>
      <c r="O260" s="110">
        <v>3272.22</v>
      </c>
      <c r="P260" s="99"/>
      <c r="Q260" s="99"/>
      <c r="R260" s="99"/>
      <c r="S260" s="99"/>
      <c r="T260" s="99"/>
      <c r="U260" s="99"/>
      <c r="V260" s="99"/>
      <c r="W260" s="99"/>
      <c r="X260" s="99"/>
      <c r="Y260" s="99"/>
      <c r="Z260" s="99"/>
      <c r="AA260" s="99"/>
      <c r="AB260" s="99"/>
      <c r="AC260" s="99"/>
      <c r="AD260" s="99"/>
      <c r="AE260" s="99"/>
      <c r="AF260" s="99"/>
      <c r="AG260" s="99"/>
      <c r="AH260" s="99"/>
    </row>
    <row r="261" spans="3:34">
      <c r="C261" s="3" t="s">
        <v>90</v>
      </c>
      <c r="D261" s="3" t="s">
        <v>496</v>
      </c>
      <c r="E261" s="3" t="s">
        <v>497</v>
      </c>
      <c r="F261" s="3" t="s">
        <v>628</v>
      </c>
      <c r="G261" s="97" t="s">
        <v>524</v>
      </c>
      <c r="H261" s="97" t="s">
        <v>524</v>
      </c>
      <c r="I261" s="97" t="s">
        <v>524</v>
      </c>
      <c r="J261" s="97" t="s">
        <v>524</v>
      </c>
      <c r="K261" s="97" t="s">
        <v>524</v>
      </c>
      <c r="L261" s="97" t="s">
        <v>524</v>
      </c>
      <c r="M261" s="97" t="s">
        <v>524</v>
      </c>
      <c r="N261" s="97" t="s">
        <v>524</v>
      </c>
      <c r="O261" s="110">
        <v>1389.0553620000001</v>
      </c>
      <c r="P261" s="99"/>
      <c r="Q261" s="99"/>
      <c r="R261" s="99"/>
      <c r="S261" s="99"/>
      <c r="T261" s="99"/>
      <c r="U261" s="99"/>
      <c r="V261" s="99"/>
      <c r="W261" s="99"/>
      <c r="X261" s="99"/>
      <c r="Y261" s="99"/>
      <c r="Z261" s="99"/>
      <c r="AA261" s="99"/>
      <c r="AB261" s="99"/>
      <c r="AC261" s="99"/>
      <c r="AD261" s="99"/>
      <c r="AE261" s="99"/>
      <c r="AF261" s="99"/>
      <c r="AG261" s="99"/>
      <c r="AH261" s="99"/>
    </row>
    <row r="262" spans="3:34">
      <c r="C262" s="3" t="s">
        <v>90</v>
      </c>
      <c r="D262" s="3" t="s">
        <v>498</v>
      </c>
      <c r="E262" s="3" t="s">
        <v>499</v>
      </c>
      <c r="F262" s="3" t="s">
        <v>628</v>
      </c>
      <c r="G262" s="97" t="s">
        <v>524</v>
      </c>
      <c r="H262" s="97" t="s">
        <v>524</v>
      </c>
      <c r="I262" s="97" t="s">
        <v>524</v>
      </c>
      <c r="J262" s="97" t="s">
        <v>524</v>
      </c>
      <c r="K262" s="97" t="s">
        <v>524</v>
      </c>
      <c r="L262" s="97" t="s">
        <v>524</v>
      </c>
      <c r="M262" s="97" t="s">
        <v>524</v>
      </c>
      <c r="N262" s="97" t="s">
        <v>524</v>
      </c>
      <c r="O262" s="110">
        <v>2533</v>
      </c>
      <c r="P262" s="99"/>
      <c r="Q262" s="99"/>
      <c r="R262" s="99"/>
      <c r="S262" s="99"/>
      <c r="T262" s="99"/>
      <c r="U262" s="99"/>
      <c r="V262" s="99"/>
      <c r="W262" s="99"/>
      <c r="X262" s="99"/>
      <c r="Y262" s="99"/>
      <c r="Z262" s="99"/>
      <c r="AA262" s="99"/>
      <c r="AB262" s="99"/>
      <c r="AC262" s="99"/>
      <c r="AD262" s="99"/>
      <c r="AE262" s="99"/>
      <c r="AF262" s="99"/>
      <c r="AG262" s="99"/>
      <c r="AH262" s="99"/>
    </row>
    <row r="263" spans="3:34">
      <c r="C263" s="3" t="s">
        <v>90</v>
      </c>
      <c r="D263" s="3" t="s">
        <v>500</v>
      </c>
      <c r="E263" s="3" t="s">
        <v>501</v>
      </c>
      <c r="F263" s="3" t="s">
        <v>628</v>
      </c>
      <c r="G263" s="97" t="s">
        <v>524</v>
      </c>
      <c r="H263" s="97" t="s">
        <v>524</v>
      </c>
      <c r="I263" s="97" t="s">
        <v>524</v>
      </c>
      <c r="J263" s="97" t="s">
        <v>524</v>
      </c>
      <c r="K263" s="97" t="s">
        <v>524</v>
      </c>
      <c r="L263" s="97" t="s">
        <v>524</v>
      </c>
      <c r="M263" s="97" t="s">
        <v>524</v>
      </c>
      <c r="N263" s="97" t="s">
        <v>524</v>
      </c>
      <c r="O263" s="110">
        <v>3300</v>
      </c>
      <c r="P263" s="99"/>
      <c r="Q263" s="99"/>
      <c r="R263" s="99"/>
      <c r="S263" s="99"/>
      <c r="T263" s="99"/>
      <c r="U263" s="99"/>
      <c r="V263" s="99"/>
      <c r="W263" s="99"/>
      <c r="X263" s="99"/>
      <c r="Y263" s="99"/>
      <c r="Z263" s="99"/>
      <c r="AA263" s="99"/>
      <c r="AB263" s="99"/>
      <c r="AC263" s="99"/>
      <c r="AD263" s="99"/>
      <c r="AE263" s="99"/>
      <c r="AF263" s="99"/>
      <c r="AG263" s="99"/>
      <c r="AH263" s="99"/>
    </row>
    <row r="264" spans="3:34">
      <c r="C264" s="3" t="s">
        <v>90</v>
      </c>
      <c r="D264" s="3" t="s">
        <v>502</v>
      </c>
      <c r="E264" s="3" t="s">
        <v>503</v>
      </c>
      <c r="F264" s="3" t="s">
        <v>628</v>
      </c>
      <c r="G264" s="97" t="s">
        <v>524</v>
      </c>
      <c r="H264" s="97" t="s">
        <v>524</v>
      </c>
      <c r="I264" s="97" t="s">
        <v>524</v>
      </c>
      <c r="J264" s="97" t="s">
        <v>524</v>
      </c>
      <c r="K264" s="97" t="s">
        <v>524</v>
      </c>
      <c r="L264" s="97" t="s">
        <v>524</v>
      </c>
      <c r="M264" s="97" t="s">
        <v>524</v>
      </c>
      <c r="N264" s="97" t="s">
        <v>524</v>
      </c>
      <c r="O264" s="110">
        <v>2182</v>
      </c>
      <c r="P264" s="99"/>
      <c r="Q264" s="99"/>
      <c r="R264" s="99"/>
      <c r="S264" s="99"/>
      <c r="T264" s="99"/>
      <c r="U264" s="99"/>
      <c r="V264" s="99"/>
      <c r="W264" s="99"/>
      <c r="X264" s="99"/>
      <c r="Y264" s="99"/>
      <c r="Z264" s="99"/>
      <c r="AA264" s="99"/>
      <c r="AB264" s="99"/>
      <c r="AC264" s="99"/>
      <c r="AD264" s="99"/>
      <c r="AE264" s="99"/>
      <c r="AF264" s="99"/>
      <c r="AG264" s="99"/>
      <c r="AH264" s="99"/>
    </row>
    <row r="265" spans="3:34">
      <c r="C265" s="3" t="s">
        <v>90</v>
      </c>
      <c r="D265" s="3" t="s">
        <v>504</v>
      </c>
      <c r="E265" s="3" t="s">
        <v>505</v>
      </c>
      <c r="F265" s="3" t="s">
        <v>628</v>
      </c>
      <c r="G265" s="97" t="s">
        <v>524</v>
      </c>
      <c r="H265" s="97" t="s">
        <v>524</v>
      </c>
      <c r="I265" s="97" t="s">
        <v>524</v>
      </c>
      <c r="J265" s="97" t="s">
        <v>524</v>
      </c>
      <c r="K265" s="97" t="s">
        <v>524</v>
      </c>
      <c r="L265" s="97" t="s">
        <v>524</v>
      </c>
      <c r="M265" s="97" t="s">
        <v>524</v>
      </c>
      <c r="N265" s="97" t="s">
        <v>524</v>
      </c>
      <c r="O265" s="110" t="s">
        <v>524</v>
      </c>
      <c r="P265" s="99"/>
      <c r="Q265" s="99"/>
      <c r="R265" s="99"/>
      <c r="S265" s="99"/>
      <c r="T265" s="99"/>
      <c r="U265" s="99"/>
      <c r="V265" s="99"/>
      <c r="W265" s="99"/>
      <c r="X265" s="99"/>
      <c r="Y265" s="99"/>
      <c r="Z265" s="99"/>
      <c r="AA265" s="99"/>
      <c r="AB265" s="99"/>
      <c r="AC265" s="99"/>
      <c r="AD265" s="99"/>
      <c r="AE265" s="99"/>
      <c r="AF265" s="99"/>
      <c r="AG265" s="99"/>
      <c r="AH265" s="99"/>
    </row>
    <row r="266" spans="3:34">
      <c r="C266" s="3" t="s">
        <v>90</v>
      </c>
      <c r="D266" s="3" t="s">
        <v>506</v>
      </c>
      <c r="E266" s="3" t="s">
        <v>507</v>
      </c>
      <c r="F266" s="3" t="s">
        <v>628</v>
      </c>
      <c r="G266" s="97" t="s">
        <v>524</v>
      </c>
      <c r="H266" s="97" t="s">
        <v>524</v>
      </c>
      <c r="I266" s="97" t="s">
        <v>524</v>
      </c>
      <c r="J266" s="97" t="s">
        <v>524</v>
      </c>
      <c r="K266" s="97" t="s">
        <v>524</v>
      </c>
      <c r="L266" s="97" t="s">
        <v>524</v>
      </c>
      <c r="M266" s="97" t="s">
        <v>524</v>
      </c>
      <c r="N266" s="97" t="s">
        <v>524</v>
      </c>
      <c r="O266" s="110">
        <v>1920</v>
      </c>
      <c r="P266" s="99"/>
      <c r="Q266" s="99"/>
      <c r="R266" s="99"/>
      <c r="S266" s="99"/>
      <c r="T266" s="99"/>
      <c r="U266" s="99"/>
      <c r="V266" s="99"/>
      <c r="W266" s="99"/>
      <c r="X266" s="99"/>
      <c r="Y266" s="99"/>
      <c r="Z266" s="99"/>
      <c r="AA266" s="99"/>
      <c r="AB266" s="99"/>
      <c r="AC266" s="99"/>
      <c r="AD266" s="99"/>
      <c r="AE266" s="99"/>
      <c r="AF266" s="99"/>
      <c r="AG266" s="99"/>
      <c r="AH266" s="99"/>
    </row>
    <row r="267" spans="3:34">
      <c r="C267" s="3" t="s">
        <v>90</v>
      </c>
      <c r="D267" s="3" t="s">
        <v>508</v>
      </c>
      <c r="E267" s="3" t="s">
        <v>509</v>
      </c>
      <c r="F267" s="3" t="s">
        <v>628</v>
      </c>
      <c r="G267" s="97" t="s">
        <v>524</v>
      </c>
      <c r="H267" s="97" t="s">
        <v>524</v>
      </c>
      <c r="I267" s="97" t="s">
        <v>524</v>
      </c>
      <c r="J267" s="97" t="s">
        <v>524</v>
      </c>
      <c r="K267" s="97" t="s">
        <v>524</v>
      </c>
      <c r="L267" s="97" t="s">
        <v>524</v>
      </c>
      <c r="M267" s="97" t="s">
        <v>524</v>
      </c>
      <c r="N267" s="97" t="s">
        <v>524</v>
      </c>
      <c r="O267" s="110">
        <v>3241</v>
      </c>
      <c r="P267" s="99"/>
      <c r="Q267" s="99"/>
      <c r="R267" s="99"/>
      <c r="S267" s="99"/>
      <c r="T267" s="99"/>
      <c r="U267" s="99"/>
      <c r="V267" s="99"/>
      <c r="W267" s="99"/>
      <c r="X267" s="99"/>
      <c r="Y267" s="99"/>
      <c r="Z267" s="99"/>
      <c r="AA267" s="99"/>
      <c r="AB267" s="99"/>
      <c r="AC267" s="99"/>
      <c r="AD267" s="99"/>
      <c r="AE267" s="99"/>
      <c r="AF267" s="99"/>
      <c r="AG267" s="99"/>
      <c r="AH267" s="99"/>
    </row>
    <row r="268" spans="3:34">
      <c r="C268" s="3" t="s">
        <v>90</v>
      </c>
      <c r="D268" s="3" t="s">
        <v>510</v>
      </c>
      <c r="E268" s="3" t="s">
        <v>511</v>
      </c>
      <c r="F268" s="3" t="s">
        <v>628</v>
      </c>
      <c r="G268" s="97" t="s">
        <v>524</v>
      </c>
      <c r="H268" s="97" t="s">
        <v>524</v>
      </c>
      <c r="I268" s="97" t="s">
        <v>524</v>
      </c>
      <c r="J268" s="97" t="s">
        <v>524</v>
      </c>
      <c r="K268" s="97" t="s">
        <v>524</v>
      </c>
      <c r="L268" s="97" t="s">
        <v>524</v>
      </c>
      <c r="M268" s="97" t="s">
        <v>524</v>
      </c>
      <c r="N268" s="97" t="s">
        <v>524</v>
      </c>
      <c r="O268" s="110">
        <v>115</v>
      </c>
      <c r="P268" s="99"/>
      <c r="Q268" s="99"/>
      <c r="R268" s="99"/>
      <c r="S268" s="99"/>
      <c r="T268" s="99"/>
      <c r="U268" s="99"/>
      <c r="V268" s="99"/>
      <c r="W268" s="99"/>
      <c r="X268" s="99"/>
      <c r="Y268" s="99"/>
      <c r="Z268" s="99"/>
      <c r="AA268" s="99"/>
      <c r="AB268" s="99"/>
      <c r="AC268" s="99"/>
      <c r="AD268" s="99"/>
      <c r="AE268" s="99"/>
      <c r="AF268" s="99"/>
      <c r="AG268" s="99"/>
      <c r="AH268" s="99"/>
    </row>
  </sheetData>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FF99"/>
  </sheetPr>
  <dimension ref="A1:AH268"/>
  <sheetViews>
    <sheetView topLeftCell="B1" zoomScale="80" zoomScaleNormal="80" workbookViewId="0">
      <pane ySplit="11" topLeftCell="A12" activePane="bottomLeft" state="frozen"/>
      <selection pane="bottomLeft"/>
    </sheetView>
  </sheetViews>
  <sheetFormatPr defaultRowHeight="15"/>
  <cols>
    <col min="1" max="2" width="9.140625" style="1"/>
    <col min="3" max="3" width="12.7109375" style="3" bestFit="1" customWidth="1"/>
    <col min="4" max="4" width="11.42578125" style="3" customWidth="1"/>
    <col min="5" max="5" width="48.5703125" style="3" customWidth="1"/>
    <col min="6" max="6" width="13.42578125" style="3" customWidth="1"/>
    <col min="7" max="16384" width="9.140625" style="1"/>
  </cols>
  <sheetData>
    <row r="1" spans="1:34">
      <c r="C1" s="91" t="s">
        <v>547</v>
      </c>
      <c r="D1" s="3" t="s">
        <v>637</v>
      </c>
    </row>
    <row r="2" spans="1:34">
      <c r="C2" s="91" t="s">
        <v>549</v>
      </c>
      <c r="D2" s="3" t="s">
        <v>638</v>
      </c>
    </row>
    <row r="3" spans="1:34">
      <c r="C3" s="91" t="s">
        <v>550</v>
      </c>
      <c r="D3" s="3" t="s">
        <v>639</v>
      </c>
    </row>
    <row r="4" spans="1:34">
      <c r="C4" s="91" t="s">
        <v>551</v>
      </c>
      <c r="D4" s="92">
        <v>42628</v>
      </c>
    </row>
    <row r="6" spans="1:34">
      <c r="C6" s="94"/>
      <c r="D6" s="94"/>
    </row>
    <row r="7" spans="1:34">
      <c r="C7" s="94"/>
      <c r="D7" s="94"/>
    </row>
    <row r="8" spans="1:34">
      <c r="AA8" s="3"/>
      <c r="AB8" s="3"/>
      <c r="AC8" s="3"/>
      <c r="AD8" s="3"/>
      <c r="AE8" s="3"/>
      <c r="AF8" s="3"/>
      <c r="AG8" s="3"/>
    </row>
    <row r="9" spans="1:34">
      <c r="A9" s="3"/>
      <c r="B9" s="3"/>
      <c r="G9" s="3"/>
      <c r="H9" s="3"/>
      <c r="I9" s="3"/>
      <c r="J9" s="3"/>
      <c r="K9" s="3"/>
      <c r="L9" s="3"/>
      <c r="M9" s="3"/>
      <c r="N9" s="3"/>
      <c r="O9" s="3"/>
      <c r="P9" s="3"/>
      <c r="Q9" s="3"/>
      <c r="R9" s="3"/>
      <c r="S9" s="3"/>
      <c r="T9" s="3"/>
      <c r="U9" s="3"/>
      <c r="V9" s="3"/>
      <c r="W9" s="3"/>
      <c r="X9" s="3"/>
      <c r="Y9" s="3"/>
      <c r="Z9" s="3"/>
      <c r="AA9" s="3"/>
      <c r="AB9" s="3"/>
      <c r="AC9" s="3"/>
      <c r="AD9" s="3"/>
      <c r="AE9" s="3"/>
      <c r="AF9" s="3"/>
      <c r="AG9" s="3"/>
      <c r="AH9" s="3"/>
    </row>
    <row r="10" spans="1:34" s="91" customFormat="1" ht="15.75" thickBot="1">
      <c r="A10" s="2"/>
      <c r="B10" s="2"/>
      <c r="C10" s="2" t="s">
        <v>552</v>
      </c>
      <c r="D10" s="2" t="s">
        <v>82</v>
      </c>
      <c r="E10" s="2" t="s">
        <v>83</v>
      </c>
      <c r="F10" s="2" t="s">
        <v>553</v>
      </c>
      <c r="G10" s="96" t="s">
        <v>554</v>
      </c>
      <c r="H10" s="96" t="s">
        <v>555</v>
      </c>
      <c r="I10" s="96" t="s">
        <v>556</v>
      </c>
      <c r="J10" s="96" t="s">
        <v>557</v>
      </c>
      <c r="K10" s="96" t="s">
        <v>558</v>
      </c>
      <c r="L10" s="96" t="s">
        <v>559</v>
      </c>
      <c r="M10" s="96" t="s">
        <v>560</v>
      </c>
      <c r="N10" s="96" t="s">
        <v>561</v>
      </c>
      <c r="O10" s="96" t="s">
        <v>525</v>
      </c>
      <c r="P10" s="96" t="s">
        <v>562</v>
      </c>
      <c r="Q10" s="96" t="s">
        <v>563</v>
      </c>
      <c r="R10" s="96" t="s">
        <v>564</v>
      </c>
      <c r="S10" s="96" t="s">
        <v>565</v>
      </c>
      <c r="T10" s="96" t="s">
        <v>566</v>
      </c>
      <c r="U10" s="96" t="s">
        <v>567</v>
      </c>
      <c r="V10" s="96" t="s">
        <v>568</v>
      </c>
      <c r="W10" s="96" t="s">
        <v>569</v>
      </c>
      <c r="X10" s="96" t="s">
        <v>570</v>
      </c>
      <c r="Y10" s="96" t="s">
        <v>571</v>
      </c>
      <c r="Z10" s="96" t="s">
        <v>572</v>
      </c>
      <c r="AA10" s="96" t="s">
        <v>573</v>
      </c>
      <c r="AB10" s="96" t="s">
        <v>574</v>
      </c>
      <c r="AC10" s="96" t="s">
        <v>575</v>
      </c>
      <c r="AD10" s="96" t="s">
        <v>576</v>
      </c>
      <c r="AE10" s="96" t="s">
        <v>577</v>
      </c>
      <c r="AF10" s="96" t="s">
        <v>578</v>
      </c>
      <c r="AG10" s="96" t="s">
        <v>579</v>
      </c>
      <c r="AH10" s="96" t="s">
        <v>580</v>
      </c>
    </row>
    <row r="11" spans="1:34" ht="15.75" thickTop="1">
      <c r="D11" s="3" t="s">
        <v>84</v>
      </c>
      <c r="E11" s="3" t="s">
        <v>85</v>
      </c>
      <c r="F11" s="3" t="s">
        <v>581</v>
      </c>
      <c r="G11" s="99" t="s">
        <v>524</v>
      </c>
      <c r="H11" s="99" t="s">
        <v>524</v>
      </c>
      <c r="I11" s="99" t="s">
        <v>524</v>
      </c>
      <c r="J11" s="99" t="s">
        <v>524</v>
      </c>
      <c r="K11" s="99" t="s">
        <v>524</v>
      </c>
      <c r="L11" s="99" t="s">
        <v>524</v>
      </c>
      <c r="M11" s="99" t="s">
        <v>524</v>
      </c>
      <c r="N11" s="100">
        <v>0.62930474333983111</v>
      </c>
      <c r="O11" s="100">
        <v>0.68670618120237092</v>
      </c>
      <c r="P11" s="99"/>
      <c r="Q11" s="99"/>
      <c r="R11" s="99"/>
      <c r="S11" s="99"/>
      <c r="T11" s="99"/>
      <c r="U11" s="99"/>
      <c r="V11" s="99"/>
      <c r="W11" s="99"/>
      <c r="X11" s="99"/>
      <c r="Y11" s="99"/>
      <c r="Z11" s="99"/>
      <c r="AA11" s="101"/>
      <c r="AB11" s="101"/>
      <c r="AC11" s="101"/>
      <c r="AD11" s="101"/>
      <c r="AE11" s="101"/>
      <c r="AF11" s="101"/>
      <c r="AG11" s="101"/>
      <c r="AH11" s="99"/>
    </row>
    <row r="12" spans="1:34">
      <c r="C12" s="3" t="s">
        <v>84</v>
      </c>
      <c r="D12" s="3" t="s">
        <v>86</v>
      </c>
      <c r="E12" s="3" t="s">
        <v>87</v>
      </c>
      <c r="F12" s="3" t="s">
        <v>582</v>
      </c>
      <c r="G12" s="99" t="s">
        <v>524</v>
      </c>
      <c r="H12" s="99" t="s">
        <v>524</v>
      </c>
      <c r="I12" s="99" t="s">
        <v>524</v>
      </c>
      <c r="J12" s="99" t="s">
        <v>524</v>
      </c>
      <c r="K12" s="99" t="s">
        <v>524</v>
      </c>
      <c r="L12" s="99" t="s">
        <v>524</v>
      </c>
      <c r="M12" s="99" t="s">
        <v>524</v>
      </c>
      <c r="N12" s="100">
        <v>0.6748815165876777</v>
      </c>
      <c r="O12" s="100">
        <v>0.70797831138652212</v>
      </c>
      <c r="P12" s="99"/>
      <c r="Q12" s="99"/>
      <c r="R12" s="99"/>
      <c r="S12" s="99"/>
      <c r="T12" s="99"/>
      <c r="U12" s="99"/>
      <c r="V12" s="99"/>
      <c r="W12" s="99"/>
      <c r="X12" s="99"/>
      <c r="Y12" s="99"/>
      <c r="Z12" s="99"/>
      <c r="AA12" s="101"/>
      <c r="AB12" s="101"/>
      <c r="AC12" s="101"/>
      <c r="AD12" s="101"/>
      <c r="AE12" s="101"/>
      <c r="AF12" s="101"/>
      <c r="AG12" s="101"/>
      <c r="AH12" s="99"/>
    </row>
    <row r="13" spans="1:34">
      <c r="C13" s="3" t="s">
        <v>84</v>
      </c>
      <c r="D13" s="3" t="s">
        <v>88</v>
      </c>
      <c r="E13" s="3" t="s">
        <v>89</v>
      </c>
      <c r="F13" s="3" t="s">
        <v>582</v>
      </c>
      <c r="G13" s="99" t="s">
        <v>524</v>
      </c>
      <c r="H13" s="99" t="s">
        <v>524</v>
      </c>
      <c r="I13" s="99" t="s">
        <v>524</v>
      </c>
      <c r="J13" s="99" t="s">
        <v>524</v>
      </c>
      <c r="K13" s="99" t="s">
        <v>524</v>
      </c>
      <c r="L13" s="99" t="s">
        <v>524</v>
      </c>
      <c r="M13" s="99" t="s">
        <v>524</v>
      </c>
      <c r="N13" s="100">
        <v>0.4935064935064935</v>
      </c>
      <c r="O13" s="100">
        <v>0.63070539419087135</v>
      </c>
      <c r="P13" s="99"/>
      <c r="Q13" s="99"/>
      <c r="R13" s="99"/>
      <c r="S13" s="99"/>
      <c r="T13" s="99"/>
      <c r="U13" s="99"/>
      <c r="V13" s="99"/>
      <c r="W13" s="99"/>
      <c r="X13" s="99"/>
      <c r="Y13" s="99"/>
      <c r="Z13" s="99"/>
      <c r="AA13" s="101"/>
      <c r="AB13" s="101"/>
      <c r="AC13" s="101"/>
      <c r="AD13" s="101"/>
      <c r="AE13" s="101"/>
      <c r="AF13" s="101"/>
      <c r="AG13" s="101"/>
      <c r="AH13" s="99"/>
    </row>
    <row r="14" spans="1:34">
      <c r="C14" s="3" t="s">
        <v>84</v>
      </c>
      <c r="D14" s="3" t="s">
        <v>90</v>
      </c>
      <c r="E14" s="3" t="s">
        <v>91</v>
      </c>
      <c r="F14" s="3" t="s">
        <v>582</v>
      </c>
      <c r="G14" s="99" t="s">
        <v>524</v>
      </c>
      <c r="H14" s="99" t="s">
        <v>524</v>
      </c>
      <c r="I14" s="99" t="s">
        <v>524</v>
      </c>
      <c r="J14" s="99" t="s">
        <v>524</v>
      </c>
      <c r="K14" s="99" t="s">
        <v>524</v>
      </c>
      <c r="L14" s="99" t="s">
        <v>524</v>
      </c>
      <c r="M14" s="99" t="s">
        <v>524</v>
      </c>
      <c r="N14" s="100">
        <v>0.66447368421052633</v>
      </c>
      <c r="O14" s="100">
        <v>0.67698519515477795</v>
      </c>
      <c r="P14" s="99"/>
      <c r="Q14" s="99"/>
      <c r="R14" s="99"/>
      <c r="S14" s="99"/>
      <c r="T14" s="99"/>
      <c r="U14" s="99"/>
      <c r="V14" s="99"/>
      <c r="W14" s="99"/>
      <c r="X14" s="99"/>
      <c r="Y14" s="99"/>
      <c r="Z14" s="99"/>
      <c r="AA14" s="101"/>
      <c r="AB14" s="101"/>
      <c r="AC14" s="101"/>
      <c r="AD14" s="101"/>
      <c r="AE14" s="101"/>
      <c r="AF14" s="101"/>
      <c r="AG14" s="101"/>
      <c r="AH14" s="99"/>
    </row>
    <row r="15" spans="1:34">
      <c r="C15" s="3" t="s">
        <v>84</v>
      </c>
      <c r="D15" s="3" t="s">
        <v>92</v>
      </c>
      <c r="E15" s="3" t="s">
        <v>93</v>
      </c>
      <c r="F15" s="3" t="s">
        <v>582</v>
      </c>
      <c r="G15" s="99" t="s">
        <v>524</v>
      </c>
      <c r="H15" s="99" t="s">
        <v>524</v>
      </c>
      <c r="I15" s="99" t="s">
        <v>524</v>
      </c>
      <c r="J15" s="99" t="s">
        <v>524</v>
      </c>
      <c r="K15" s="99" t="s">
        <v>524</v>
      </c>
      <c r="L15" s="99" t="s">
        <v>524</v>
      </c>
      <c r="M15" s="99" t="s">
        <v>524</v>
      </c>
      <c r="N15" s="100">
        <v>0.68372093023255809</v>
      </c>
      <c r="O15" s="100">
        <v>0.7133757961783439</v>
      </c>
      <c r="P15" s="99"/>
      <c r="Q15" s="99"/>
      <c r="R15" s="99"/>
      <c r="S15" s="99"/>
      <c r="T15" s="99"/>
      <c r="U15" s="99"/>
      <c r="V15" s="99"/>
      <c r="W15" s="99"/>
      <c r="X15" s="99"/>
      <c r="Y15" s="99"/>
      <c r="Z15" s="99"/>
      <c r="AA15" s="101"/>
      <c r="AB15" s="101"/>
      <c r="AC15" s="101"/>
      <c r="AD15" s="101"/>
      <c r="AE15" s="101"/>
      <c r="AF15" s="101"/>
      <c r="AG15" s="101"/>
      <c r="AH15" s="99"/>
    </row>
    <row r="16" spans="1:34">
      <c r="E16" s="3" t="s">
        <v>583</v>
      </c>
      <c r="F16" s="3" t="s">
        <v>584</v>
      </c>
      <c r="G16" s="99" t="s">
        <v>524</v>
      </c>
      <c r="H16" s="99" t="s">
        <v>524</v>
      </c>
      <c r="I16" s="99" t="s">
        <v>524</v>
      </c>
      <c r="J16" s="99" t="s">
        <v>524</v>
      </c>
      <c r="K16" s="99" t="s">
        <v>524</v>
      </c>
      <c r="L16" s="99" t="s">
        <v>524</v>
      </c>
      <c r="M16" s="99" t="s">
        <v>524</v>
      </c>
      <c r="N16" s="100" t="s">
        <v>632</v>
      </c>
      <c r="O16" s="100" t="s">
        <v>632</v>
      </c>
      <c r="P16" s="99"/>
      <c r="Q16" s="99"/>
      <c r="R16" s="99"/>
      <c r="S16" s="99"/>
      <c r="T16" s="99"/>
      <c r="U16" s="99"/>
      <c r="V16" s="99"/>
      <c r="W16" s="99"/>
      <c r="X16" s="99"/>
      <c r="Y16" s="99"/>
      <c r="Z16" s="99"/>
      <c r="AA16" s="101"/>
      <c r="AB16" s="101"/>
      <c r="AC16" s="101"/>
      <c r="AD16" s="101"/>
      <c r="AE16" s="101"/>
      <c r="AF16" s="101"/>
      <c r="AG16" s="101"/>
      <c r="AH16" s="99"/>
    </row>
    <row r="17" spans="5:34">
      <c r="E17" s="3" t="s">
        <v>585</v>
      </c>
      <c r="F17" s="3" t="s">
        <v>584</v>
      </c>
      <c r="G17" s="99" t="s">
        <v>524</v>
      </c>
      <c r="H17" s="99" t="s">
        <v>524</v>
      </c>
      <c r="I17" s="99" t="s">
        <v>524</v>
      </c>
      <c r="J17" s="99" t="s">
        <v>524</v>
      </c>
      <c r="K17" s="99" t="s">
        <v>524</v>
      </c>
      <c r="L17" s="99" t="s">
        <v>524</v>
      </c>
      <c r="M17" s="99" t="s">
        <v>524</v>
      </c>
      <c r="N17" s="100" t="s">
        <v>632</v>
      </c>
      <c r="O17" s="100" t="s">
        <v>632</v>
      </c>
      <c r="P17" s="99"/>
      <c r="Q17" s="99"/>
      <c r="R17" s="99"/>
      <c r="S17" s="99"/>
      <c r="T17" s="99"/>
      <c r="U17" s="99"/>
      <c r="V17" s="99"/>
      <c r="W17" s="99"/>
      <c r="X17" s="99"/>
      <c r="Y17" s="99"/>
      <c r="Z17" s="99"/>
      <c r="AA17" s="101"/>
      <c r="AB17" s="101"/>
      <c r="AC17" s="101"/>
      <c r="AD17" s="101"/>
      <c r="AE17" s="101"/>
      <c r="AF17" s="101"/>
      <c r="AG17" s="101"/>
      <c r="AH17" s="99"/>
    </row>
    <row r="18" spans="5:34">
      <c r="E18" s="3" t="s">
        <v>586</v>
      </c>
      <c r="F18" s="3" t="s">
        <v>584</v>
      </c>
      <c r="G18" s="99" t="s">
        <v>524</v>
      </c>
      <c r="H18" s="99" t="s">
        <v>524</v>
      </c>
      <c r="I18" s="99" t="s">
        <v>524</v>
      </c>
      <c r="J18" s="99" t="s">
        <v>524</v>
      </c>
      <c r="K18" s="99" t="s">
        <v>524</v>
      </c>
      <c r="L18" s="99" t="s">
        <v>524</v>
      </c>
      <c r="M18" s="99" t="s">
        <v>524</v>
      </c>
      <c r="N18" s="100" t="s">
        <v>632</v>
      </c>
      <c r="O18" s="100" t="s">
        <v>632</v>
      </c>
      <c r="P18" s="99"/>
      <c r="Q18" s="99"/>
      <c r="R18" s="99"/>
      <c r="S18" s="99"/>
      <c r="T18" s="99"/>
      <c r="U18" s="99"/>
      <c r="V18" s="99"/>
      <c r="W18" s="99"/>
      <c r="X18" s="99"/>
      <c r="Y18" s="99"/>
      <c r="Z18" s="99"/>
      <c r="AA18" s="101"/>
      <c r="AB18" s="101"/>
      <c r="AC18" s="101"/>
      <c r="AD18" s="101"/>
      <c r="AE18" s="101"/>
      <c r="AF18" s="101"/>
      <c r="AG18" s="101"/>
      <c r="AH18" s="99"/>
    </row>
    <row r="19" spans="5:34">
      <c r="E19" s="3" t="s">
        <v>587</v>
      </c>
      <c r="F19" s="3" t="s">
        <v>584</v>
      </c>
      <c r="G19" s="99" t="s">
        <v>524</v>
      </c>
      <c r="H19" s="99" t="s">
        <v>524</v>
      </c>
      <c r="I19" s="99" t="s">
        <v>524</v>
      </c>
      <c r="J19" s="99" t="s">
        <v>524</v>
      </c>
      <c r="K19" s="99" t="s">
        <v>524</v>
      </c>
      <c r="L19" s="99" t="s">
        <v>524</v>
      </c>
      <c r="M19" s="99" t="s">
        <v>524</v>
      </c>
      <c r="N19" s="100" t="s">
        <v>632</v>
      </c>
      <c r="O19" s="100" t="s">
        <v>632</v>
      </c>
      <c r="P19" s="99"/>
      <c r="Q19" s="99"/>
      <c r="R19" s="99"/>
      <c r="S19" s="99"/>
      <c r="T19" s="99"/>
      <c r="U19" s="99"/>
      <c r="V19" s="99"/>
      <c r="W19" s="99"/>
      <c r="X19" s="99"/>
      <c r="Y19" s="99"/>
      <c r="Z19" s="99"/>
      <c r="AA19" s="101"/>
      <c r="AB19" s="101"/>
      <c r="AC19" s="101"/>
      <c r="AD19" s="101"/>
      <c r="AE19" s="101"/>
      <c r="AF19" s="101"/>
      <c r="AG19" s="101"/>
      <c r="AH19" s="99"/>
    </row>
    <row r="20" spans="5:34">
      <c r="E20" s="3" t="s">
        <v>588</v>
      </c>
      <c r="F20" s="3" t="s">
        <v>584</v>
      </c>
      <c r="G20" s="99" t="s">
        <v>524</v>
      </c>
      <c r="H20" s="99" t="s">
        <v>524</v>
      </c>
      <c r="I20" s="99" t="s">
        <v>524</v>
      </c>
      <c r="J20" s="99" t="s">
        <v>524</v>
      </c>
      <c r="K20" s="99" t="s">
        <v>524</v>
      </c>
      <c r="L20" s="99" t="s">
        <v>524</v>
      </c>
      <c r="M20" s="99" t="s">
        <v>524</v>
      </c>
      <c r="N20" s="100" t="s">
        <v>632</v>
      </c>
      <c r="O20" s="100" t="s">
        <v>632</v>
      </c>
      <c r="P20" s="99"/>
      <c r="Q20" s="99"/>
      <c r="R20" s="99"/>
      <c r="S20" s="99"/>
      <c r="T20" s="99"/>
      <c r="U20" s="99"/>
      <c r="V20" s="99"/>
      <c r="W20" s="99"/>
      <c r="X20" s="99"/>
      <c r="Y20" s="99"/>
      <c r="Z20" s="99"/>
      <c r="AA20" s="101"/>
      <c r="AB20" s="101"/>
      <c r="AC20" s="101"/>
      <c r="AD20" s="101"/>
      <c r="AE20" s="101"/>
      <c r="AF20" s="101"/>
      <c r="AG20" s="101"/>
      <c r="AH20" s="99"/>
    </row>
    <row r="21" spans="5:34">
      <c r="E21" s="3" t="s">
        <v>589</v>
      </c>
      <c r="F21" s="3" t="s">
        <v>584</v>
      </c>
      <c r="G21" s="99" t="s">
        <v>524</v>
      </c>
      <c r="H21" s="99" t="s">
        <v>524</v>
      </c>
      <c r="I21" s="99" t="s">
        <v>524</v>
      </c>
      <c r="J21" s="99" t="s">
        <v>524</v>
      </c>
      <c r="K21" s="99" t="s">
        <v>524</v>
      </c>
      <c r="L21" s="99" t="s">
        <v>524</v>
      </c>
      <c r="M21" s="99" t="s">
        <v>524</v>
      </c>
      <c r="N21" s="100" t="s">
        <v>632</v>
      </c>
      <c r="O21" s="100" t="s">
        <v>632</v>
      </c>
      <c r="P21" s="99"/>
      <c r="Q21" s="99"/>
      <c r="R21" s="99"/>
      <c r="S21" s="99"/>
      <c r="T21" s="99"/>
      <c r="U21" s="99"/>
      <c r="V21" s="99"/>
      <c r="W21" s="99"/>
      <c r="X21" s="99"/>
      <c r="Y21" s="99"/>
      <c r="Z21" s="99"/>
      <c r="AA21" s="101"/>
      <c r="AB21" s="101"/>
      <c r="AC21" s="101"/>
      <c r="AD21" s="101"/>
      <c r="AE21" s="101"/>
      <c r="AF21" s="101"/>
      <c r="AG21" s="101"/>
      <c r="AH21" s="99"/>
    </row>
    <row r="22" spans="5:34">
      <c r="E22" s="3" t="s">
        <v>590</v>
      </c>
      <c r="F22" s="3" t="s">
        <v>584</v>
      </c>
      <c r="G22" s="99" t="s">
        <v>524</v>
      </c>
      <c r="H22" s="99" t="s">
        <v>524</v>
      </c>
      <c r="I22" s="99" t="s">
        <v>524</v>
      </c>
      <c r="J22" s="99" t="s">
        <v>524</v>
      </c>
      <c r="K22" s="99" t="s">
        <v>524</v>
      </c>
      <c r="L22" s="99" t="s">
        <v>524</v>
      </c>
      <c r="M22" s="99" t="s">
        <v>524</v>
      </c>
      <c r="N22" s="100" t="s">
        <v>632</v>
      </c>
      <c r="O22" s="100" t="s">
        <v>632</v>
      </c>
      <c r="P22" s="99"/>
      <c r="Q22" s="99"/>
      <c r="R22" s="99"/>
      <c r="S22" s="99"/>
      <c r="T22" s="99"/>
      <c r="U22" s="99"/>
      <c r="V22" s="99"/>
      <c r="W22" s="99"/>
      <c r="X22" s="99"/>
      <c r="Y22" s="99"/>
      <c r="Z22" s="99"/>
      <c r="AA22" s="101"/>
      <c r="AB22" s="101"/>
      <c r="AC22" s="101"/>
      <c r="AD22" s="101"/>
      <c r="AE22" s="101"/>
      <c r="AF22" s="101"/>
      <c r="AG22" s="101"/>
      <c r="AH22" s="99"/>
    </row>
    <row r="23" spans="5:34">
      <c r="E23" s="3" t="s">
        <v>591</v>
      </c>
      <c r="F23" s="3" t="s">
        <v>584</v>
      </c>
      <c r="G23" s="99" t="s">
        <v>524</v>
      </c>
      <c r="H23" s="99" t="s">
        <v>524</v>
      </c>
      <c r="I23" s="99" t="s">
        <v>524</v>
      </c>
      <c r="J23" s="99" t="s">
        <v>524</v>
      </c>
      <c r="K23" s="99" t="s">
        <v>524</v>
      </c>
      <c r="L23" s="99" t="s">
        <v>524</v>
      </c>
      <c r="M23" s="99" t="s">
        <v>524</v>
      </c>
      <c r="N23" s="100" t="s">
        <v>632</v>
      </c>
      <c r="O23" s="100" t="s">
        <v>632</v>
      </c>
      <c r="P23" s="99"/>
      <c r="Q23" s="99"/>
      <c r="R23" s="99"/>
      <c r="S23" s="99"/>
      <c r="T23" s="99"/>
      <c r="U23" s="99"/>
      <c r="V23" s="99"/>
      <c r="W23" s="99"/>
      <c r="X23" s="99"/>
      <c r="Y23" s="99"/>
      <c r="Z23" s="99"/>
      <c r="AA23" s="101"/>
      <c r="AB23" s="101"/>
      <c r="AC23" s="101"/>
      <c r="AD23" s="101"/>
      <c r="AE23" s="101"/>
      <c r="AF23" s="101"/>
      <c r="AG23" s="101"/>
      <c r="AH23" s="99"/>
    </row>
    <row r="24" spans="5:34">
      <c r="E24" s="3" t="s">
        <v>592</v>
      </c>
      <c r="F24" s="3" t="s">
        <v>584</v>
      </c>
      <c r="G24" s="99" t="s">
        <v>524</v>
      </c>
      <c r="H24" s="99" t="s">
        <v>524</v>
      </c>
      <c r="I24" s="99" t="s">
        <v>524</v>
      </c>
      <c r="J24" s="99" t="s">
        <v>524</v>
      </c>
      <c r="K24" s="99" t="s">
        <v>524</v>
      </c>
      <c r="L24" s="99" t="s">
        <v>524</v>
      </c>
      <c r="M24" s="99" t="s">
        <v>524</v>
      </c>
      <c r="N24" s="100" t="s">
        <v>632</v>
      </c>
      <c r="O24" s="100" t="s">
        <v>632</v>
      </c>
      <c r="P24" s="99"/>
      <c r="Q24" s="99"/>
      <c r="R24" s="99"/>
      <c r="S24" s="99"/>
      <c r="T24" s="99"/>
      <c r="U24" s="99"/>
      <c r="V24" s="99"/>
      <c r="W24" s="99"/>
      <c r="X24" s="99"/>
      <c r="Y24" s="99"/>
      <c r="Z24" s="99"/>
      <c r="AA24" s="101"/>
      <c r="AB24" s="101"/>
      <c r="AC24" s="101"/>
      <c r="AD24" s="101"/>
      <c r="AE24" s="101"/>
      <c r="AF24" s="101"/>
      <c r="AG24" s="101"/>
      <c r="AH24" s="99"/>
    </row>
    <row r="25" spans="5:34">
      <c r="E25" s="3" t="s">
        <v>593</v>
      </c>
      <c r="F25" s="3" t="s">
        <v>584</v>
      </c>
      <c r="G25" s="99" t="s">
        <v>524</v>
      </c>
      <c r="H25" s="99" t="s">
        <v>524</v>
      </c>
      <c r="I25" s="99" t="s">
        <v>524</v>
      </c>
      <c r="J25" s="99" t="s">
        <v>524</v>
      </c>
      <c r="K25" s="99" t="s">
        <v>524</v>
      </c>
      <c r="L25" s="99" t="s">
        <v>524</v>
      </c>
      <c r="M25" s="99" t="s">
        <v>524</v>
      </c>
      <c r="N25" s="100" t="s">
        <v>632</v>
      </c>
      <c r="O25" s="100" t="s">
        <v>632</v>
      </c>
      <c r="P25" s="99"/>
      <c r="Q25" s="99"/>
      <c r="R25" s="99"/>
      <c r="S25" s="99"/>
      <c r="T25" s="99"/>
      <c r="U25" s="99"/>
      <c r="V25" s="99"/>
      <c r="W25" s="99"/>
      <c r="X25" s="99"/>
      <c r="Y25" s="99"/>
      <c r="Z25" s="99"/>
      <c r="AA25" s="101"/>
      <c r="AB25" s="101"/>
      <c r="AC25" s="101"/>
      <c r="AD25" s="101"/>
      <c r="AE25" s="101"/>
      <c r="AF25" s="101"/>
      <c r="AG25" s="101"/>
      <c r="AH25" s="99"/>
    </row>
    <row r="26" spans="5:34">
      <c r="E26" s="3" t="s">
        <v>594</v>
      </c>
      <c r="F26" s="3" t="s">
        <v>584</v>
      </c>
      <c r="G26" s="99" t="s">
        <v>524</v>
      </c>
      <c r="H26" s="99" t="s">
        <v>524</v>
      </c>
      <c r="I26" s="99" t="s">
        <v>524</v>
      </c>
      <c r="J26" s="99" t="s">
        <v>524</v>
      </c>
      <c r="K26" s="99" t="s">
        <v>524</v>
      </c>
      <c r="L26" s="99" t="s">
        <v>524</v>
      </c>
      <c r="M26" s="99" t="s">
        <v>524</v>
      </c>
      <c r="N26" s="100" t="s">
        <v>632</v>
      </c>
      <c r="O26" s="100" t="s">
        <v>632</v>
      </c>
      <c r="P26" s="99"/>
      <c r="Q26" s="99"/>
      <c r="R26" s="99"/>
      <c r="S26" s="99"/>
      <c r="T26" s="99"/>
      <c r="U26" s="99"/>
      <c r="V26" s="99"/>
      <c r="W26" s="99"/>
      <c r="X26" s="99"/>
      <c r="Y26" s="99"/>
      <c r="Z26" s="99"/>
      <c r="AA26" s="101"/>
      <c r="AB26" s="101"/>
      <c r="AC26" s="101"/>
      <c r="AD26" s="101"/>
      <c r="AE26" s="101"/>
      <c r="AF26" s="101"/>
      <c r="AG26" s="101"/>
      <c r="AH26" s="99"/>
    </row>
    <row r="27" spans="5:34">
      <c r="E27" s="3" t="s">
        <v>595</v>
      </c>
      <c r="F27" s="3" t="s">
        <v>584</v>
      </c>
      <c r="G27" s="99" t="s">
        <v>524</v>
      </c>
      <c r="H27" s="99" t="s">
        <v>524</v>
      </c>
      <c r="I27" s="99" t="s">
        <v>524</v>
      </c>
      <c r="J27" s="99" t="s">
        <v>524</v>
      </c>
      <c r="K27" s="99" t="s">
        <v>524</v>
      </c>
      <c r="L27" s="99" t="s">
        <v>524</v>
      </c>
      <c r="M27" s="99" t="s">
        <v>524</v>
      </c>
      <c r="N27" s="100" t="s">
        <v>632</v>
      </c>
      <c r="O27" s="100" t="s">
        <v>632</v>
      </c>
      <c r="P27" s="99"/>
      <c r="Q27" s="99"/>
      <c r="R27" s="99"/>
      <c r="S27" s="99"/>
      <c r="T27" s="99"/>
      <c r="U27" s="99"/>
      <c r="V27" s="99"/>
      <c r="W27" s="99"/>
      <c r="X27" s="99"/>
      <c r="Y27" s="99"/>
      <c r="Z27" s="99"/>
      <c r="AA27" s="101"/>
      <c r="AB27" s="101"/>
      <c r="AC27" s="101"/>
      <c r="AD27" s="101"/>
      <c r="AE27" s="101"/>
      <c r="AF27" s="101"/>
      <c r="AG27" s="101"/>
      <c r="AH27" s="99"/>
    </row>
    <row r="28" spans="5:34">
      <c r="E28" s="3" t="s">
        <v>596</v>
      </c>
      <c r="F28" s="3" t="s">
        <v>584</v>
      </c>
      <c r="G28" s="99" t="s">
        <v>524</v>
      </c>
      <c r="H28" s="99" t="s">
        <v>524</v>
      </c>
      <c r="I28" s="99" t="s">
        <v>524</v>
      </c>
      <c r="J28" s="99" t="s">
        <v>524</v>
      </c>
      <c r="K28" s="99" t="s">
        <v>524</v>
      </c>
      <c r="L28" s="99" t="s">
        <v>524</v>
      </c>
      <c r="M28" s="99" t="s">
        <v>524</v>
      </c>
      <c r="N28" s="100" t="s">
        <v>632</v>
      </c>
      <c r="O28" s="100" t="s">
        <v>632</v>
      </c>
      <c r="P28" s="99"/>
      <c r="Q28" s="99"/>
      <c r="R28" s="99"/>
      <c r="S28" s="99"/>
      <c r="T28" s="99"/>
      <c r="U28" s="99"/>
      <c r="V28" s="99"/>
      <c r="W28" s="99"/>
      <c r="X28" s="99"/>
      <c r="Y28" s="99"/>
      <c r="Z28" s="99"/>
      <c r="AA28" s="101"/>
      <c r="AB28" s="101"/>
      <c r="AC28" s="101"/>
      <c r="AD28" s="101"/>
      <c r="AE28" s="101"/>
      <c r="AF28" s="101"/>
      <c r="AG28" s="101"/>
      <c r="AH28" s="99"/>
    </row>
    <row r="29" spans="5:34">
      <c r="E29" s="3" t="s">
        <v>597</v>
      </c>
      <c r="F29" s="3" t="s">
        <v>584</v>
      </c>
      <c r="G29" s="99" t="s">
        <v>524</v>
      </c>
      <c r="H29" s="99" t="s">
        <v>524</v>
      </c>
      <c r="I29" s="99" t="s">
        <v>524</v>
      </c>
      <c r="J29" s="99" t="s">
        <v>524</v>
      </c>
      <c r="K29" s="99" t="s">
        <v>524</v>
      </c>
      <c r="L29" s="99" t="s">
        <v>524</v>
      </c>
      <c r="M29" s="99" t="s">
        <v>524</v>
      </c>
      <c r="N29" s="100" t="s">
        <v>632</v>
      </c>
      <c r="O29" s="100" t="s">
        <v>632</v>
      </c>
      <c r="P29" s="99"/>
      <c r="Q29" s="99"/>
      <c r="R29" s="99"/>
      <c r="S29" s="99"/>
      <c r="T29" s="99"/>
      <c r="U29" s="99"/>
      <c r="V29" s="99"/>
      <c r="W29" s="99"/>
      <c r="X29" s="99"/>
      <c r="Y29" s="99"/>
      <c r="Z29" s="99"/>
      <c r="AA29" s="101"/>
      <c r="AB29" s="101"/>
      <c r="AC29" s="101"/>
      <c r="AD29" s="101"/>
      <c r="AE29" s="101"/>
      <c r="AF29" s="101"/>
      <c r="AG29" s="101"/>
      <c r="AH29" s="99"/>
    </row>
    <row r="30" spans="5:34">
      <c r="E30" s="3" t="s">
        <v>598</v>
      </c>
      <c r="F30" s="3" t="s">
        <v>584</v>
      </c>
      <c r="G30" s="99" t="s">
        <v>524</v>
      </c>
      <c r="H30" s="99" t="s">
        <v>524</v>
      </c>
      <c r="I30" s="99" t="s">
        <v>524</v>
      </c>
      <c r="J30" s="99" t="s">
        <v>524</v>
      </c>
      <c r="K30" s="99" t="s">
        <v>524</v>
      </c>
      <c r="L30" s="99" t="s">
        <v>524</v>
      </c>
      <c r="M30" s="99" t="s">
        <v>524</v>
      </c>
      <c r="N30" s="100" t="s">
        <v>632</v>
      </c>
      <c r="O30" s="100" t="s">
        <v>632</v>
      </c>
      <c r="P30" s="99"/>
      <c r="Q30" s="99"/>
      <c r="R30" s="99"/>
      <c r="S30" s="99"/>
      <c r="T30" s="99"/>
      <c r="U30" s="99"/>
      <c r="V30" s="99"/>
      <c r="W30" s="99"/>
      <c r="X30" s="99"/>
      <c r="Y30" s="99"/>
      <c r="Z30" s="99"/>
      <c r="AA30" s="101"/>
      <c r="AB30" s="101"/>
      <c r="AC30" s="101"/>
      <c r="AD30" s="101"/>
      <c r="AE30" s="101"/>
      <c r="AF30" s="101"/>
      <c r="AG30" s="101"/>
      <c r="AH30" s="99"/>
    </row>
    <row r="31" spans="5:34">
      <c r="E31" s="3" t="s">
        <v>599</v>
      </c>
      <c r="F31" s="3" t="s">
        <v>584</v>
      </c>
      <c r="G31" s="99" t="s">
        <v>524</v>
      </c>
      <c r="H31" s="99" t="s">
        <v>524</v>
      </c>
      <c r="I31" s="99" t="s">
        <v>524</v>
      </c>
      <c r="J31" s="99" t="s">
        <v>524</v>
      </c>
      <c r="K31" s="99" t="s">
        <v>524</v>
      </c>
      <c r="L31" s="99" t="s">
        <v>524</v>
      </c>
      <c r="M31" s="99" t="s">
        <v>524</v>
      </c>
      <c r="N31" s="100" t="s">
        <v>632</v>
      </c>
      <c r="O31" s="100" t="s">
        <v>632</v>
      </c>
      <c r="P31" s="99"/>
      <c r="Q31" s="99"/>
      <c r="R31" s="99"/>
      <c r="S31" s="99"/>
      <c r="T31" s="99"/>
      <c r="U31" s="99"/>
      <c r="V31" s="99"/>
      <c r="W31" s="99"/>
      <c r="X31" s="99"/>
      <c r="Y31" s="99"/>
      <c r="Z31" s="99"/>
      <c r="AA31" s="101"/>
      <c r="AB31" s="101"/>
      <c r="AC31" s="101"/>
      <c r="AD31" s="101"/>
      <c r="AE31" s="101"/>
      <c r="AF31" s="101"/>
      <c r="AG31" s="101"/>
      <c r="AH31" s="99"/>
    </row>
    <row r="32" spans="5:34">
      <c r="E32" s="3" t="s">
        <v>600</v>
      </c>
      <c r="F32" s="3" t="s">
        <v>584</v>
      </c>
      <c r="G32" s="99" t="s">
        <v>524</v>
      </c>
      <c r="H32" s="99" t="s">
        <v>524</v>
      </c>
      <c r="I32" s="99" t="s">
        <v>524</v>
      </c>
      <c r="J32" s="99" t="s">
        <v>524</v>
      </c>
      <c r="K32" s="99" t="s">
        <v>524</v>
      </c>
      <c r="L32" s="99" t="s">
        <v>524</v>
      </c>
      <c r="M32" s="99" t="s">
        <v>524</v>
      </c>
      <c r="N32" s="100" t="s">
        <v>632</v>
      </c>
      <c r="O32" s="100" t="s">
        <v>632</v>
      </c>
      <c r="P32" s="99"/>
      <c r="Q32" s="99"/>
      <c r="R32" s="99"/>
      <c r="S32" s="99"/>
      <c r="T32" s="99"/>
      <c r="U32" s="99"/>
      <c r="V32" s="99"/>
      <c r="W32" s="99"/>
      <c r="X32" s="99"/>
      <c r="Y32" s="99"/>
      <c r="Z32" s="99"/>
      <c r="AA32" s="101"/>
      <c r="AB32" s="101"/>
      <c r="AC32" s="101"/>
      <c r="AD32" s="101"/>
      <c r="AE32" s="101"/>
      <c r="AF32" s="101"/>
      <c r="AG32" s="101"/>
      <c r="AH32" s="99"/>
    </row>
    <row r="33" spans="5:34">
      <c r="E33" s="3" t="s">
        <v>601</v>
      </c>
      <c r="F33" s="3" t="s">
        <v>584</v>
      </c>
      <c r="G33" s="99" t="s">
        <v>524</v>
      </c>
      <c r="H33" s="99" t="s">
        <v>524</v>
      </c>
      <c r="I33" s="99" t="s">
        <v>524</v>
      </c>
      <c r="J33" s="99" t="s">
        <v>524</v>
      </c>
      <c r="K33" s="99" t="s">
        <v>524</v>
      </c>
      <c r="L33" s="99" t="s">
        <v>524</v>
      </c>
      <c r="M33" s="99" t="s">
        <v>524</v>
      </c>
      <c r="N33" s="100" t="s">
        <v>632</v>
      </c>
      <c r="O33" s="100" t="s">
        <v>632</v>
      </c>
      <c r="P33" s="99"/>
      <c r="Q33" s="99"/>
      <c r="R33" s="99"/>
      <c r="S33" s="99"/>
      <c r="T33" s="99"/>
      <c r="U33" s="99"/>
      <c r="V33" s="99"/>
      <c r="W33" s="99"/>
      <c r="X33" s="99"/>
      <c r="Y33" s="99"/>
      <c r="Z33" s="99"/>
      <c r="AA33" s="101"/>
      <c r="AB33" s="101"/>
      <c r="AC33" s="101"/>
      <c r="AD33" s="101"/>
      <c r="AE33" s="101"/>
      <c r="AF33" s="101"/>
      <c r="AG33" s="101"/>
      <c r="AH33" s="99"/>
    </row>
    <row r="34" spans="5:34">
      <c r="E34" s="3" t="s">
        <v>602</v>
      </c>
      <c r="F34" s="3" t="s">
        <v>584</v>
      </c>
      <c r="G34" s="99" t="s">
        <v>524</v>
      </c>
      <c r="H34" s="99" t="s">
        <v>524</v>
      </c>
      <c r="I34" s="99" t="s">
        <v>524</v>
      </c>
      <c r="J34" s="99" t="s">
        <v>524</v>
      </c>
      <c r="K34" s="99" t="s">
        <v>524</v>
      </c>
      <c r="L34" s="99" t="s">
        <v>524</v>
      </c>
      <c r="M34" s="99" t="s">
        <v>524</v>
      </c>
      <c r="N34" s="100" t="s">
        <v>632</v>
      </c>
      <c r="O34" s="100" t="s">
        <v>632</v>
      </c>
      <c r="P34" s="99"/>
      <c r="Q34" s="99"/>
      <c r="R34" s="99"/>
      <c r="S34" s="99"/>
      <c r="T34" s="99"/>
      <c r="U34" s="99"/>
      <c r="V34" s="99"/>
      <c r="W34" s="99"/>
      <c r="X34" s="99"/>
      <c r="Y34" s="99"/>
      <c r="Z34" s="99"/>
      <c r="AA34" s="101"/>
      <c r="AB34" s="101"/>
      <c r="AC34" s="101"/>
      <c r="AD34" s="101"/>
      <c r="AE34" s="101"/>
      <c r="AF34" s="101"/>
      <c r="AG34" s="101"/>
      <c r="AH34" s="99"/>
    </row>
    <row r="35" spans="5:34">
      <c r="E35" s="3" t="s">
        <v>603</v>
      </c>
      <c r="F35" s="3" t="s">
        <v>584</v>
      </c>
      <c r="G35" s="99" t="s">
        <v>524</v>
      </c>
      <c r="H35" s="99" t="s">
        <v>524</v>
      </c>
      <c r="I35" s="99" t="s">
        <v>524</v>
      </c>
      <c r="J35" s="99" t="s">
        <v>524</v>
      </c>
      <c r="K35" s="99" t="s">
        <v>524</v>
      </c>
      <c r="L35" s="99" t="s">
        <v>524</v>
      </c>
      <c r="M35" s="99" t="s">
        <v>524</v>
      </c>
      <c r="N35" s="100" t="s">
        <v>632</v>
      </c>
      <c r="O35" s="100" t="s">
        <v>632</v>
      </c>
      <c r="P35" s="99"/>
      <c r="Q35" s="99"/>
      <c r="R35" s="99"/>
      <c r="S35" s="99"/>
      <c r="T35" s="99"/>
      <c r="U35" s="99"/>
      <c r="V35" s="99"/>
      <c r="W35" s="99"/>
      <c r="X35" s="99"/>
      <c r="Y35" s="99"/>
      <c r="Z35" s="99"/>
      <c r="AA35" s="101"/>
      <c r="AB35" s="101"/>
      <c r="AC35" s="101"/>
      <c r="AD35" s="101"/>
      <c r="AE35" s="101"/>
      <c r="AF35" s="101"/>
      <c r="AG35" s="101"/>
      <c r="AH35" s="99"/>
    </row>
    <row r="36" spans="5:34">
      <c r="E36" s="3" t="s">
        <v>604</v>
      </c>
      <c r="F36" s="3" t="s">
        <v>584</v>
      </c>
      <c r="G36" s="99" t="s">
        <v>524</v>
      </c>
      <c r="H36" s="99" t="s">
        <v>524</v>
      </c>
      <c r="I36" s="99" t="s">
        <v>524</v>
      </c>
      <c r="J36" s="99" t="s">
        <v>524</v>
      </c>
      <c r="K36" s="99" t="s">
        <v>524</v>
      </c>
      <c r="L36" s="99" t="s">
        <v>524</v>
      </c>
      <c r="M36" s="99" t="s">
        <v>524</v>
      </c>
      <c r="N36" s="100" t="s">
        <v>632</v>
      </c>
      <c r="O36" s="100" t="s">
        <v>632</v>
      </c>
      <c r="P36" s="99"/>
      <c r="Q36" s="99"/>
      <c r="R36" s="99"/>
      <c r="S36" s="99"/>
      <c r="T36" s="99"/>
      <c r="U36" s="99"/>
      <c r="V36" s="99"/>
      <c r="W36" s="99"/>
      <c r="X36" s="99"/>
      <c r="Y36" s="99"/>
      <c r="Z36" s="99"/>
      <c r="AA36" s="101"/>
      <c r="AB36" s="101"/>
      <c r="AC36" s="101"/>
      <c r="AD36" s="101"/>
      <c r="AE36" s="101"/>
      <c r="AF36" s="101"/>
      <c r="AG36" s="101"/>
      <c r="AH36" s="99"/>
    </row>
    <row r="37" spans="5:34">
      <c r="E37" s="3" t="s">
        <v>605</v>
      </c>
      <c r="F37" s="3" t="s">
        <v>584</v>
      </c>
      <c r="G37" s="99" t="s">
        <v>524</v>
      </c>
      <c r="H37" s="99" t="s">
        <v>524</v>
      </c>
      <c r="I37" s="99" t="s">
        <v>524</v>
      </c>
      <c r="J37" s="99" t="s">
        <v>524</v>
      </c>
      <c r="K37" s="99" t="s">
        <v>524</v>
      </c>
      <c r="L37" s="99" t="s">
        <v>524</v>
      </c>
      <c r="M37" s="99" t="s">
        <v>524</v>
      </c>
      <c r="N37" s="100" t="s">
        <v>632</v>
      </c>
      <c r="O37" s="100" t="s">
        <v>632</v>
      </c>
      <c r="P37" s="99"/>
      <c r="Q37" s="99"/>
      <c r="R37" s="99"/>
      <c r="S37" s="99"/>
      <c r="T37" s="99"/>
      <c r="U37" s="99"/>
      <c r="V37" s="99"/>
      <c r="W37" s="99"/>
      <c r="X37" s="99"/>
      <c r="Y37" s="99"/>
      <c r="Z37" s="99"/>
      <c r="AA37" s="101"/>
      <c r="AB37" s="101"/>
      <c r="AC37" s="101"/>
      <c r="AD37" s="101"/>
      <c r="AE37" s="101"/>
      <c r="AF37" s="101"/>
      <c r="AG37" s="101"/>
      <c r="AH37" s="99"/>
    </row>
    <row r="38" spans="5:34">
      <c r="E38" s="3" t="s">
        <v>606</v>
      </c>
      <c r="F38" s="3" t="s">
        <v>584</v>
      </c>
      <c r="G38" s="99" t="s">
        <v>524</v>
      </c>
      <c r="H38" s="99" t="s">
        <v>524</v>
      </c>
      <c r="I38" s="99" t="s">
        <v>524</v>
      </c>
      <c r="J38" s="99" t="s">
        <v>524</v>
      </c>
      <c r="K38" s="99" t="s">
        <v>524</v>
      </c>
      <c r="L38" s="99" t="s">
        <v>524</v>
      </c>
      <c r="M38" s="99" t="s">
        <v>524</v>
      </c>
      <c r="N38" s="100" t="s">
        <v>632</v>
      </c>
      <c r="O38" s="100" t="s">
        <v>632</v>
      </c>
      <c r="P38" s="99"/>
      <c r="Q38" s="99"/>
      <c r="R38" s="99"/>
      <c r="S38" s="99"/>
      <c r="T38" s="99"/>
      <c r="U38" s="99"/>
      <c r="V38" s="99"/>
      <c r="W38" s="99"/>
      <c r="X38" s="99"/>
      <c r="Y38" s="99"/>
      <c r="Z38" s="99"/>
      <c r="AA38" s="101"/>
      <c r="AB38" s="101"/>
      <c r="AC38" s="101"/>
      <c r="AD38" s="101"/>
      <c r="AE38" s="101"/>
      <c r="AF38" s="101"/>
      <c r="AG38" s="101"/>
      <c r="AH38" s="99"/>
    </row>
    <row r="39" spans="5:34">
      <c r="E39" s="3" t="s">
        <v>607</v>
      </c>
      <c r="F39" s="3" t="s">
        <v>584</v>
      </c>
      <c r="G39" s="99" t="s">
        <v>524</v>
      </c>
      <c r="H39" s="99" t="s">
        <v>524</v>
      </c>
      <c r="I39" s="99" t="s">
        <v>524</v>
      </c>
      <c r="J39" s="99" t="s">
        <v>524</v>
      </c>
      <c r="K39" s="99" t="s">
        <v>524</v>
      </c>
      <c r="L39" s="99" t="s">
        <v>524</v>
      </c>
      <c r="M39" s="99" t="s">
        <v>524</v>
      </c>
      <c r="N39" s="100" t="s">
        <v>632</v>
      </c>
      <c r="O39" s="100" t="s">
        <v>632</v>
      </c>
      <c r="P39" s="99"/>
      <c r="Q39" s="99"/>
      <c r="R39" s="99"/>
      <c r="S39" s="99"/>
      <c r="T39" s="99"/>
      <c r="U39" s="99"/>
      <c r="V39" s="99"/>
      <c r="W39" s="99"/>
      <c r="X39" s="99"/>
      <c r="Y39" s="99"/>
      <c r="Z39" s="99"/>
      <c r="AA39" s="101"/>
      <c r="AB39" s="101"/>
      <c r="AC39" s="101"/>
      <c r="AD39" s="101"/>
      <c r="AE39" s="101"/>
      <c r="AF39" s="101"/>
      <c r="AG39" s="101"/>
      <c r="AH39" s="99"/>
    </row>
    <row r="40" spans="5:34">
      <c r="E40" s="3" t="s">
        <v>608</v>
      </c>
      <c r="F40" s="3" t="s">
        <v>584</v>
      </c>
      <c r="G40" s="99" t="s">
        <v>524</v>
      </c>
      <c r="H40" s="99" t="s">
        <v>524</v>
      </c>
      <c r="I40" s="99" t="s">
        <v>524</v>
      </c>
      <c r="J40" s="99" t="s">
        <v>524</v>
      </c>
      <c r="K40" s="99" t="s">
        <v>524</v>
      </c>
      <c r="L40" s="99" t="s">
        <v>524</v>
      </c>
      <c r="M40" s="99" t="s">
        <v>524</v>
      </c>
      <c r="N40" s="100" t="s">
        <v>632</v>
      </c>
      <c r="O40" s="100" t="s">
        <v>632</v>
      </c>
      <c r="P40" s="99"/>
      <c r="Q40" s="99"/>
      <c r="R40" s="99"/>
      <c r="S40" s="99"/>
      <c r="T40" s="99"/>
      <c r="U40" s="99"/>
      <c r="V40" s="99"/>
      <c r="W40" s="99"/>
      <c r="X40" s="99"/>
      <c r="Y40" s="99"/>
      <c r="Z40" s="99"/>
      <c r="AA40" s="101"/>
      <c r="AB40" s="101"/>
      <c r="AC40" s="101"/>
      <c r="AD40" s="101"/>
      <c r="AE40" s="101"/>
      <c r="AF40" s="101"/>
      <c r="AG40" s="101"/>
      <c r="AH40" s="99"/>
    </row>
    <row r="41" spans="5:34">
      <c r="E41" s="3" t="s">
        <v>609</v>
      </c>
      <c r="F41" s="3" t="s">
        <v>584</v>
      </c>
      <c r="G41" s="99" t="s">
        <v>524</v>
      </c>
      <c r="H41" s="99" t="s">
        <v>524</v>
      </c>
      <c r="I41" s="99" t="s">
        <v>524</v>
      </c>
      <c r="J41" s="99" t="s">
        <v>524</v>
      </c>
      <c r="K41" s="99" t="s">
        <v>524</v>
      </c>
      <c r="L41" s="99" t="s">
        <v>524</v>
      </c>
      <c r="M41" s="99" t="s">
        <v>524</v>
      </c>
      <c r="N41" s="100" t="s">
        <v>632</v>
      </c>
      <c r="O41" s="100" t="s">
        <v>632</v>
      </c>
      <c r="P41" s="99"/>
      <c r="Q41" s="99"/>
      <c r="R41" s="99"/>
      <c r="S41" s="99"/>
      <c r="T41" s="99"/>
      <c r="U41" s="99"/>
      <c r="V41" s="99"/>
      <c r="W41" s="99"/>
      <c r="X41" s="99"/>
      <c r="Y41" s="99"/>
      <c r="Z41" s="99"/>
      <c r="AA41" s="101"/>
      <c r="AB41" s="101"/>
      <c r="AC41" s="101"/>
      <c r="AD41" s="101"/>
      <c r="AE41" s="101"/>
      <c r="AF41" s="101"/>
      <c r="AG41" s="101"/>
      <c r="AH41" s="99"/>
    </row>
    <row r="42" spans="5:34">
      <c r="E42" s="3" t="s">
        <v>610</v>
      </c>
      <c r="F42" s="3" t="s">
        <v>584</v>
      </c>
      <c r="G42" s="99" t="s">
        <v>524</v>
      </c>
      <c r="H42" s="99" t="s">
        <v>524</v>
      </c>
      <c r="I42" s="99" t="s">
        <v>524</v>
      </c>
      <c r="J42" s="99" t="s">
        <v>524</v>
      </c>
      <c r="K42" s="99" t="s">
        <v>524</v>
      </c>
      <c r="L42" s="99" t="s">
        <v>524</v>
      </c>
      <c r="M42" s="99" t="s">
        <v>524</v>
      </c>
      <c r="N42" s="100" t="s">
        <v>632</v>
      </c>
      <c r="O42" s="100" t="s">
        <v>632</v>
      </c>
      <c r="P42" s="99"/>
      <c r="Q42" s="99"/>
      <c r="R42" s="99"/>
      <c r="S42" s="99"/>
      <c r="T42" s="99"/>
      <c r="U42" s="99"/>
      <c r="V42" s="99"/>
      <c r="W42" s="99"/>
      <c r="X42" s="99"/>
      <c r="Y42" s="99"/>
      <c r="Z42" s="99"/>
      <c r="AA42" s="101"/>
      <c r="AB42" s="101"/>
      <c r="AC42" s="101"/>
      <c r="AD42" s="101"/>
      <c r="AE42" s="101"/>
      <c r="AF42" s="101"/>
      <c r="AG42" s="101"/>
      <c r="AH42" s="99"/>
    </row>
    <row r="43" spans="5:34">
      <c r="E43" s="3" t="s">
        <v>611</v>
      </c>
      <c r="F43" s="3" t="s">
        <v>584</v>
      </c>
      <c r="G43" s="99" t="s">
        <v>524</v>
      </c>
      <c r="H43" s="99" t="s">
        <v>524</v>
      </c>
      <c r="I43" s="99" t="s">
        <v>524</v>
      </c>
      <c r="J43" s="99" t="s">
        <v>524</v>
      </c>
      <c r="K43" s="99" t="s">
        <v>524</v>
      </c>
      <c r="L43" s="99" t="s">
        <v>524</v>
      </c>
      <c r="M43" s="99" t="s">
        <v>524</v>
      </c>
      <c r="N43" s="100" t="s">
        <v>632</v>
      </c>
      <c r="O43" s="100" t="s">
        <v>632</v>
      </c>
      <c r="P43" s="99"/>
      <c r="Q43" s="99"/>
      <c r="R43" s="99"/>
      <c r="S43" s="99"/>
      <c r="T43" s="99"/>
      <c r="U43" s="99"/>
      <c r="V43" s="99"/>
      <c r="W43" s="99"/>
      <c r="X43" s="99"/>
      <c r="Y43" s="99"/>
      <c r="Z43" s="99"/>
      <c r="AA43" s="101"/>
      <c r="AB43" s="101"/>
      <c r="AC43" s="101"/>
      <c r="AD43" s="101"/>
      <c r="AE43" s="101"/>
      <c r="AF43" s="101"/>
      <c r="AG43" s="101"/>
      <c r="AH43" s="99"/>
    </row>
    <row r="44" spans="5:34">
      <c r="E44" s="3" t="s">
        <v>612</v>
      </c>
      <c r="F44" s="3" t="s">
        <v>584</v>
      </c>
      <c r="G44" s="99" t="s">
        <v>524</v>
      </c>
      <c r="H44" s="99" t="s">
        <v>524</v>
      </c>
      <c r="I44" s="99" t="s">
        <v>524</v>
      </c>
      <c r="J44" s="99" t="s">
        <v>524</v>
      </c>
      <c r="K44" s="99" t="s">
        <v>524</v>
      </c>
      <c r="L44" s="99" t="s">
        <v>524</v>
      </c>
      <c r="M44" s="99" t="s">
        <v>524</v>
      </c>
      <c r="N44" s="100" t="s">
        <v>632</v>
      </c>
      <c r="O44" s="100" t="s">
        <v>632</v>
      </c>
      <c r="P44" s="99"/>
      <c r="Q44" s="99"/>
      <c r="R44" s="99"/>
      <c r="S44" s="99"/>
      <c r="T44" s="99"/>
      <c r="U44" s="99"/>
      <c r="V44" s="99"/>
      <c r="W44" s="99"/>
      <c r="X44" s="99"/>
      <c r="Y44" s="99"/>
      <c r="Z44" s="99"/>
      <c r="AA44" s="101"/>
      <c r="AB44" s="101"/>
      <c r="AC44" s="101"/>
      <c r="AD44" s="101"/>
      <c r="AE44" s="101"/>
      <c r="AF44" s="101"/>
      <c r="AG44" s="101"/>
      <c r="AH44" s="99"/>
    </row>
    <row r="45" spans="5:34">
      <c r="E45" s="3" t="s">
        <v>613</v>
      </c>
      <c r="F45" s="3" t="s">
        <v>584</v>
      </c>
      <c r="G45" s="99" t="s">
        <v>524</v>
      </c>
      <c r="H45" s="99" t="s">
        <v>524</v>
      </c>
      <c r="I45" s="99" t="s">
        <v>524</v>
      </c>
      <c r="J45" s="99" t="s">
        <v>524</v>
      </c>
      <c r="K45" s="99" t="s">
        <v>524</v>
      </c>
      <c r="L45" s="99" t="s">
        <v>524</v>
      </c>
      <c r="M45" s="99" t="s">
        <v>524</v>
      </c>
      <c r="N45" s="100" t="s">
        <v>632</v>
      </c>
      <c r="O45" s="100" t="s">
        <v>632</v>
      </c>
      <c r="P45" s="99"/>
      <c r="Q45" s="99"/>
      <c r="R45" s="99"/>
      <c r="S45" s="99"/>
      <c r="T45" s="99"/>
      <c r="U45" s="99"/>
      <c r="V45" s="99"/>
      <c r="W45" s="99"/>
      <c r="X45" s="99"/>
      <c r="Y45" s="99"/>
      <c r="Z45" s="99"/>
      <c r="AA45" s="101"/>
      <c r="AB45" s="101"/>
      <c r="AC45" s="101"/>
      <c r="AD45" s="101"/>
      <c r="AE45" s="101"/>
      <c r="AF45" s="101"/>
      <c r="AG45" s="101"/>
      <c r="AH45" s="99"/>
    </row>
    <row r="46" spans="5:34">
      <c r="E46" s="3" t="s">
        <v>614</v>
      </c>
      <c r="F46" s="3" t="s">
        <v>584</v>
      </c>
      <c r="G46" s="99" t="s">
        <v>524</v>
      </c>
      <c r="H46" s="99" t="s">
        <v>524</v>
      </c>
      <c r="I46" s="99" t="s">
        <v>524</v>
      </c>
      <c r="J46" s="99" t="s">
        <v>524</v>
      </c>
      <c r="K46" s="99" t="s">
        <v>524</v>
      </c>
      <c r="L46" s="99" t="s">
        <v>524</v>
      </c>
      <c r="M46" s="99" t="s">
        <v>524</v>
      </c>
      <c r="N46" s="100" t="s">
        <v>632</v>
      </c>
      <c r="O46" s="100" t="s">
        <v>632</v>
      </c>
      <c r="P46" s="99"/>
      <c r="Q46" s="99"/>
      <c r="R46" s="99"/>
      <c r="S46" s="99"/>
      <c r="T46" s="99"/>
      <c r="U46" s="99"/>
      <c r="V46" s="99"/>
      <c r="W46" s="99"/>
      <c r="X46" s="99"/>
      <c r="Y46" s="99"/>
      <c r="Z46" s="99"/>
      <c r="AA46" s="101"/>
      <c r="AB46" s="101"/>
      <c r="AC46" s="101"/>
      <c r="AD46" s="101"/>
      <c r="AE46" s="101"/>
      <c r="AF46" s="101"/>
      <c r="AG46" s="101"/>
      <c r="AH46" s="99"/>
    </row>
    <row r="47" spans="5:34">
      <c r="E47" s="3" t="s">
        <v>615</v>
      </c>
      <c r="F47" s="3" t="s">
        <v>584</v>
      </c>
      <c r="G47" s="99" t="s">
        <v>524</v>
      </c>
      <c r="H47" s="99" t="s">
        <v>524</v>
      </c>
      <c r="I47" s="99" t="s">
        <v>524</v>
      </c>
      <c r="J47" s="99" t="s">
        <v>524</v>
      </c>
      <c r="K47" s="99" t="s">
        <v>524</v>
      </c>
      <c r="L47" s="99" t="s">
        <v>524</v>
      </c>
      <c r="M47" s="99" t="s">
        <v>524</v>
      </c>
      <c r="N47" s="100" t="s">
        <v>632</v>
      </c>
      <c r="O47" s="100" t="s">
        <v>632</v>
      </c>
      <c r="P47" s="99"/>
      <c r="Q47" s="99"/>
      <c r="R47" s="99"/>
      <c r="S47" s="99"/>
      <c r="T47" s="99"/>
      <c r="U47" s="99"/>
      <c r="V47" s="99"/>
      <c r="W47" s="99"/>
      <c r="X47" s="99"/>
      <c r="Y47" s="99"/>
      <c r="Z47" s="99"/>
      <c r="AA47" s="101"/>
      <c r="AB47" s="101"/>
      <c r="AC47" s="101"/>
      <c r="AD47" s="101"/>
      <c r="AE47" s="101"/>
      <c r="AF47" s="101"/>
      <c r="AG47" s="101"/>
      <c r="AH47" s="99"/>
    </row>
    <row r="48" spans="5:34">
      <c r="E48" s="3" t="s">
        <v>616</v>
      </c>
      <c r="F48" s="3" t="s">
        <v>584</v>
      </c>
      <c r="G48" s="99" t="s">
        <v>524</v>
      </c>
      <c r="H48" s="99" t="s">
        <v>524</v>
      </c>
      <c r="I48" s="99" t="s">
        <v>524</v>
      </c>
      <c r="J48" s="99" t="s">
        <v>524</v>
      </c>
      <c r="K48" s="99" t="s">
        <v>524</v>
      </c>
      <c r="L48" s="99" t="s">
        <v>524</v>
      </c>
      <c r="M48" s="99" t="s">
        <v>524</v>
      </c>
      <c r="N48" s="100" t="s">
        <v>632</v>
      </c>
      <c r="O48" s="100" t="s">
        <v>632</v>
      </c>
      <c r="P48" s="99"/>
      <c r="Q48" s="99"/>
      <c r="R48" s="99"/>
      <c r="S48" s="99"/>
      <c r="T48" s="99"/>
      <c r="U48" s="99"/>
      <c r="V48" s="99"/>
      <c r="W48" s="99"/>
      <c r="X48" s="99"/>
      <c r="Y48" s="99"/>
      <c r="Z48" s="99"/>
      <c r="AA48" s="101"/>
      <c r="AB48" s="101"/>
      <c r="AC48" s="101"/>
      <c r="AD48" s="101"/>
      <c r="AE48" s="101"/>
      <c r="AF48" s="101"/>
      <c r="AG48" s="101"/>
      <c r="AH48" s="99"/>
    </row>
    <row r="49" spans="3:34">
      <c r="E49" s="3" t="s">
        <v>617</v>
      </c>
      <c r="F49" s="3" t="s">
        <v>584</v>
      </c>
      <c r="G49" s="99" t="s">
        <v>524</v>
      </c>
      <c r="H49" s="99" t="s">
        <v>524</v>
      </c>
      <c r="I49" s="99" t="s">
        <v>524</v>
      </c>
      <c r="J49" s="99" t="s">
        <v>524</v>
      </c>
      <c r="K49" s="99" t="s">
        <v>524</v>
      </c>
      <c r="L49" s="99" t="s">
        <v>524</v>
      </c>
      <c r="M49" s="99" t="s">
        <v>524</v>
      </c>
      <c r="N49" s="100" t="s">
        <v>632</v>
      </c>
      <c r="O49" s="100" t="s">
        <v>632</v>
      </c>
      <c r="P49" s="99"/>
      <c r="Q49" s="99"/>
      <c r="R49" s="99"/>
      <c r="S49" s="99"/>
      <c r="T49" s="99"/>
      <c r="U49" s="99"/>
      <c r="V49" s="99"/>
      <c r="W49" s="99"/>
      <c r="X49" s="99"/>
      <c r="Y49" s="99"/>
      <c r="Z49" s="99"/>
      <c r="AA49" s="101"/>
      <c r="AB49" s="101"/>
      <c r="AC49" s="101"/>
      <c r="AD49" s="101"/>
      <c r="AE49" s="101"/>
      <c r="AF49" s="101"/>
      <c r="AG49" s="101"/>
      <c r="AH49" s="99"/>
    </row>
    <row r="50" spans="3:34">
      <c r="E50" s="3" t="s">
        <v>618</v>
      </c>
      <c r="F50" s="3" t="s">
        <v>584</v>
      </c>
      <c r="G50" s="99" t="s">
        <v>524</v>
      </c>
      <c r="H50" s="99" t="s">
        <v>524</v>
      </c>
      <c r="I50" s="99" t="s">
        <v>524</v>
      </c>
      <c r="J50" s="99" t="s">
        <v>524</v>
      </c>
      <c r="K50" s="99" t="s">
        <v>524</v>
      </c>
      <c r="L50" s="99" t="s">
        <v>524</v>
      </c>
      <c r="M50" s="99" t="s">
        <v>524</v>
      </c>
      <c r="N50" s="100" t="s">
        <v>632</v>
      </c>
      <c r="O50" s="100" t="s">
        <v>632</v>
      </c>
      <c r="P50" s="99"/>
      <c r="Q50" s="99"/>
      <c r="R50" s="99"/>
      <c r="S50" s="99"/>
      <c r="T50" s="99"/>
      <c r="U50" s="99"/>
      <c r="V50" s="99"/>
      <c r="W50" s="99"/>
      <c r="X50" s="99"/>
      <c r="Y50" s="99"/>
      <c r="Z50" s="99"/>
      <c r="AA50" s="101"/>
      <c r="AB50" s="101"/>
      <c r="AC50" s="101"/>
      <c r="AD50" s="101"/>
      <c r="AE50" s="101"/>
      <c r="AF50" s="101"/>
      <c r="AG50" s="101"/>
      <c r="AH50" s="99"/>
    </row>
    <row r="51" spans="3:34">
      <c r="E51" s="3" t="s">
        <v>619</v>
      </c>
      <c r="F51" s="3" t="s">
        <v>584</v>
      </c>
      <c r="G51" s="99" t="s">
        <v>524</v>
      </c>
      <c r="H51" s="99" t="s">
        <v>524</v>
      </c>
      <c r="I51" s="99" t="s">
        <v>524</v>
      </c>
      <c r="J51" s="99" t="s">
        <v>524</v>
      </c>
      <c r="K51" s="99" t="s">
        <v>524</v>
      </c>
      <c r="L51" s="99" t="s">
        <v>524</v>
      </c>
      <c r="M51" s="99" t="s">
        <v>524</v>
      </c>
      <c r="N51" s="100" t="s">
        <v>632</v>
      </c>
      <c r="O51" s="100" t="s">
        <v>632</v>
      </c>
      <c r="P51" s="99"/>
      <c r="Q51" s="99"/>
      <c r="R51" s="99"/>
      <c r="S51" s="99"/>
      <c r="T51" s="99"/>
      <c r="U51" s="99"/>
      <c r="V51" s="99"/>
      <c r="W51" s="99"/>
      <c r="X51" s="99"/>
      <c r="Y51" s="99"/>
      <c r="Z51" s="99"/>
      <c r="AA51" s="101"/>
      <c r="AB51" s="101"/>
      <c r="AC51" s="101"/>
      <c r="AD51" s="101"/>
      <c r="AE51" s="101"/>
      <c r="AF51" s="101"/>
      <c r="AG51" s="101"/>
      <c r="AH51" s="99"/>
    </row>
    <row r="52" spans="3:34">
      <c r="E52" s="3" t="s">
        <v>620</v>
      </c>
      <c r="F52" s="3" t="s">
        <v>584</v>
      </c>
      <c r="G52" s="99" t="s">
        <v>524</v>
      </c>
      <c r="H52" s="99" t="s">
        <v>524</v>
      </c>
      <c r="I52" s="99" t="s">
        <v>524</v>
      </c>
      <c r="J52" s="99" t="s">
        <v>524</v>
      </c>
      <c r="K52" s="99" t="s">
        <v>524</v>
      </c>
      <c r="L52" s="99" t="s">
        <v>524</v>
      </c>
      <c r="M52" s="99" t="s">
        <v>524</v>
      </c>
      <c r="N52" s="100" t="s">
        <v>632</v>
      </c>
      <c r="O52" s="100" t="s">
        <v>632</v>
      </c>
      <c r="P52" s="99"/>
      <c r="Q52" s="99"/>
      <c r="R52" s="99"/>
      <c r="S52" s="99"/>
      <c r="T52" s="99"/>
      <c r="U52" s="99"/>
      <c r="V52" s="99"/>
      <c r="W52" s="99"/>
      <c r="X52" s="99"/>
      <c r="Y52" s="99"/>
      <c r="Z52" s="99"/>
      <c r="AA52" s="101"/>
      <c r="AB52" s="101"/>
      <c r="AC52" s="101"/>
      <c r="AD52" s="101"/>
      <c r="AE52" s="101"/>
      <c r="AF52" s="101"/>
      <c r="AG52" s="101"/>
      <c r="AH52" s="99"/>
    </row>
    <row r="53" spans="3:34">
      <c r="E53" s="3" t="s">
        <v>621</v>
      </c>
      <c r="F53" s="3" t="s">
        <v>584</v>
      </c>
      <c r="G53" s="99" t="s">
        <v>524</v>
      </c>
      <c r="H53" s="99" t="s">
        <v>524</v>
      </c>
      <c r="I53" s="99" t="s">
        <v>524</v>
      </c>
      <c r="J53" s="99" t="s">
        <v>524</v>
      </c>
      <c r="K53" s="99" t="s">
        <v>524</v>
      </c>
      <c r="L53" s="99" t="s">
        <v>524</v>
      </c>
      <c r="M53" s="99" t="s">
        <v>524</v>
      </c>
      <c r="N53" s="100" t="s">
        <v>632</v>
      </c>
      <c r="O53" s="100" t="s">
        <v>632</v>
      </c>
      <c r="P53" s="99"/>
      <c r="Q53" s="99"/>
      <c r="R53" s="99"/>
      <c r="S53" s="99"/>
      <c r="T53" s="99"/>
      <c r="U53" s="99"/>
      <c r="V53" s="99"/>
      <c r="W53" s="99"/>
      <c r="X53" s="99"/>
      <c r="Y53" s="99"/>
      <c r="Z53" s="99"/>
      <c r="AA53" s="101"/>
      <c r="AB53" s="101"/>
      <c r="AC53" s="101"/>
      <c r="AD53" s="101"/>
      <c r="AE53" s="101"/>
      <c r="AF53" s="101"/>
      <c r="AG53" s="101"/>
      <c r="AH53" s="99"/>
    </row>
    <row r="54" spans="3:34">
      <c r="E54" s="3" t="s">
        <v>622</v>
      </c>
      <c r="F54" s="3" t="s">
        <v>584</v>
      </c>
      <c r="G54" s="99" t="s">
        <v>524</v>
      </c>
      <c r="H54" s="99" t="s">
        <v>524</v>
      </c>
      <c r="I54" s="99" t="s">
        <v>524</v>
      </c>
      <c r="J54" s="99" t="s">
        <v>524</v>
      </c>
      <c r="K54" s="99" t="s">
        <v>524</v>
      </c>
      <c r="L54" s="99" t="s">
        <v>524</v>
      </c>
      <c r="M54" s="99" t="s">
        <v>524</v>
      </c>
      <c r="N54" s="100" t="s">
        <v>632</v>
      </c>
      <c r="O54" s="100" t="s">
        <v>632</v>
      </c>
      <c r="P54" s="99"/>
      <c r="Q54" s="99"/>
      <c r="R54" s="99"/>
      <c r="S54" s="99"/>
      <c r="T54" s="99"/>
      <c r="U54" s="99"/>
      <c r="V54" s="99"/>
      <c r="W54" s="99"/>
      <c r="X54" s="99"/>
      <c r="Y54" s="99"/>
      <c r="Z54" s="99"/>
      <c r="AA54" s="101"/>
      <c r="AB54" s="101"/>
      <c r="AC54" s="101"/>
      <c r="AD54" s="101"/>
      <c r="AE54" s="101"/>
      <c r="AF54" s="101"/>
      <c r="AG54" s="101"/>
      <c r="AH54" s="99"/>
    </row>
    <row r="55" spans="3:34">
      <c r="E55" s="3" t="s">
        <v>623</v>
      </c>
      <c r="F55" s="3" t="s">
        <v>584</v>
      </c>
      <c r="G55" s="99" t="s">
        <v>524</v>
      </c>
      <c r="H55" s="99" t="s">
        <v>524</v>
      </c>
      <c r="I55" s="99" t="s">
        <v>524</v>
      </c>
      <c r="J55" s="99" t="s">
        <v>524</v>
      </c>
      <c r="K55" s="99" t="s">
        <v>524</v>
      </c>
      <c r="L55" s="99" t="s">
        <v>524</v>
      </c>
      <c r="M55" s="99" t="s">
        <v>524</v>
      </c>
      <c r="N55" s="100" t="s">
        <v>632</v>
      </c>
      <c r="O55" s="100" t="s">
        <v>632</v>
      </c>
      <c r="P55" s="99"/>
      <c r="Q55" s="99"/>
      <c r="R55" s="99"/>
      <c r="S55" s="99"/>
      <c r="T55" s="99"/>
      <c r="U55" s="99"/>
      <c r="V55" s="99"/>
      <c r="W55" s="99"/>
      <c r="X55" s="99"/>
      <c r="Y55" s="99"/>
      <c r="Z55" s="99"/>
      <c r="AA55" s="101"/>
      <c r="AB55" s="101"/>
      <c r="AC55" s="101"/>
      <c r="AD55" s="101"/>
      <c r="AE55" s="101"/>
      <c r="AF55" s="101"/>
      <c r="AG55" s="101"/>
      <c r="AH55" s="99"/>
    </row>
    <row r="56" spans="3:34">
      <c r="E56" s="3" t="s">
        <v>624</v>
      </c>
      <c r="F56" s="3" t="s">
        <v>584</v>
      </c>
      <c r="G56" s="99" t="s">
        <v>524</v>
      </c>
      <c r="H56" s="99" t="s">
        <v>524</v>
      </c>
      <c r="I56" s="99" t="s">
        <v>524</v>
      </c>
      <c r="J56" s="99" t="s">
        <v>524</v>
      </c>
      <c r="K56" s="99" t="s">
        <v>524</v>
      </c>
      <c r="L56" s="99" t="s">
        <v>524</v>
      </c>
      <c r="M56" s="99" t="s">
        <v>524</v>
      </c>
      <c r="N56" s="100" t="s">
        <v>632</v>
      </c>
      <c r="O56" s="100" t="s">
        <v>632</v>
      </c>
      <c r="P56" s="99"/>
      <c r="Q56" s="99"/>
      <c r="R56" s="99"/>
      <c r="S56" s="99"/>
      <c r="T56" s="99"/>
      <c r="U56" s="99"/>
      <c r="V56" s="99"/>
      <c r="W56" s="99"/>
      <c r="X56" s="99"/>
      <c r="Y56" s="99"/>
      <c r="Z56" s="99"/>
      <c r="AA56" s="101"/>
      <c r="AB56" s="101"/>
      <c r="AC56" s="101"/>
      <c r="AD56" s="101"/>
      <c r="AE56" s="101"/>
      <c r="AF56" s="101"/>
      <c r="AG56" s="101"/>
      <c r="AH56" s="99"/>
    </row>
    <row r="57" spans="3:34">
      <c r="E57" s="3" t="s">
        <v>625</v>
      </c>
      <c r="F57" s="3" t="s">
        <v>584</v>
      </c>
      <c r="G57" s="99" t="s">
        <v>524</v>
      </c>
      <c r="H57" s="99" t="s">
        <v>524</v>
      </c>
      <c r="I57" s="99" t="s">
        <v>524</v>
      </c>
      <c r="J57" s="99" t="s">
        <v>524</v>
      </c>
      <c r="K57" s="99" t="s">
        <v>524</v>
      </c>
      <c r="L57" s="99" t="s">
        <v>524</v>
      </c>
      <c r="M57" s="99" t="s">
        <v>524</v>
      </c>
      <c r="N57" s="100" t="s">
        <v>632</v>
      </c>
      <c r="O57" s="100" t="s">
        <v>632</v>
      </c>
      <c r="P57" s="99"/>
      <c r="Q57" s="99"/>
      <c r="R57" s="99"/>
      <c r="S57" s="99"/>
      <c r="T57" s="99"/>
      <c r="U57" s="99"/>
      <c r="V57" s="99"/>
      <c r="W57" s="99"/>
      <c r="X57" s="99"/>
      <c r="Y57" s="99"/>
      <c r="Z57" s="99"/>
      <c r="AA57" s="101"/>
      <c r="AB57" s="101"/>
      <c r="AC57" s="101"/>
      <c r="AD57" s="101"/>
      <c r="AE57" s="101"/>
      <c r="AF57" s="101"/>
      <c r="AG57" s="101"/>
      <c r="AH57" s="99"/>
    </row>
    <row r="58" spans="3:34">
      <c r="E58" s="3" t="s">
        <v>626</v>
      </c>
      <c r="F58" s="3" t="s">
        <v>584</v>
      </c>
      <c r="G58" s="99" t="s">
        <v>524</v>
      </c>
      <c r="H58" s="99" t="s">
        <v>524</v>
      </c>
      <c r="I58" s="99" t="s">
        <v>524</v>
      </c>
      <c r="J58" s="99" t="s">
        <v>524</v>
      </c>
      <c r="K58" s="99" t="s">
        <v>524</v>
      </c>
      <c r="L58" s="99" t="s">
        <v>524</v>
      </c>
      <c r="M58" s="99" t="s">
        <v>524</v>
      </c>
      <c r="N58" s="100" t="s">
        <v>632</v>
      </c>
      <c r="O58" s="100" t="s">
        <v>632</v>
      </c>
      <c r="P58" s="99"/>
      <c r="Q58" s="99"/>
      <c r="R58" s="99"/>
      <c r="S58" s="99"/>
      <c r="T58" s="99"/>
      <c r="U58" s="99"/>
      <c r="V58" s="99"/>
      <c r="W58" s="99"/>
      <c r="X58" s="99"/>
      <c r="Y58" s="99"/>
      <c r="Z58" s="99"/>
      <c r="AA58" s="101"/>
      <c r="AB58" s="101"/>
      <c r="AC58" s="101"/>
      <c r="AD58" s="101"/>
      <c r="AE58" s="101"/>
      <c r="AF58" s="101"/>
      <c r="AG58" s="101"/>
      <c r="AH58" s="99"/>
    </row>
    <row r="59" spans="3:34">
      <c r="E59" s="3" t="s">
        <v>627</v>
      </c>
      <c r="F59" s="3" t="s">
        <v>584</v>
      </c>
      <c r="G59" s="99" t="s">
        <v>524</v>
      </c>
      <c r="H59" s="99" t="s">
        <v>524</v>
      </c>
      <c r="I59" s="99" t="s">
        <v>524</v>
      </c>
      <c r="J59" s="99" t="s">
        <v>524</v>
      </c>
      <c r="K59" s="99" t="s">
        <v>524</v>
      </c>
      <c r="L59" s="99" t="s">
        <v>524</v>
      </c>
      <c r="M59" s="99" t="s">
        <v>524</v>
      </c>
      <c r="N59" s="100" t="s">
        <v>632</v>
      </c>
      <c r="O59" s="100" t="s">
        <v>632</v>
      </c>
      <c r="P59" s="99"/>
      <c r="Q59" s="99"/>
      <c r="R59" s="99"/>
      <c r="S59" s="99"/>
      <c r="T59" s="99"/>
      <c r="U59" s="99"/>
      <c r="V59" s="99"/>
      <c r="W59" s="99"/>
      <c r="X59" s="99"/>
      <c r="Y59" s="99"/>
      <c r="Z59" s="99"/>
      <c r="AA59" s="101"/>
      <c r="AB59" s="101"/>
      <c r="AC59" s="101"/>
      <c r="AD59" s="101"/>
      <c r="AE59" s="101"/>
      <c r="AF59" s="101"/>
      <c r="AG59" s="101"/>
      <c r="AH59" s="99"/>
    </row>
    <row r="60" spans="3:34">
      <c r="C60" s="3" t="s">
        <v>86</v>
      </c>
      <c r="D60" s="3" t="s">
        <v>94</v>
      </c>
      <c r="E60" s="3" t="s">
        <v>95</v>
      </c>
      <c r="F60" s="3" t="s">
        <v>628</v>
      </c>
      <c r="G60" s="99" t="s">
        <v>524</v>
      </c>
      <c r="H60" s="99" t="s">
        <v>524</v>
      </c>
      <c r="I60" s="99" t="s">
        <v>524</v>
      </c>
      <c r="J60" s="99" t="s">
        <v>524</v>
      </c>
      <c r="K60" s="99" t="s">
        <v>524</v>
      </c>
      <c r="L60" s="99" t="s">
        <v>524</v>
      </c>
      <c r="M60" s="99" t="s">
        <v>524</v>
      </c>
      <c r="N60" s="100">
        <v>1</v>
      </c>
      <c r="O60" s="100">
        <v>1</v>
      </c>
      <c r="P60" s="99"/>
      <c r="Q60" s="100"/>
      <c r="R60" s="99"/>
      <c r="S60" s="99"/>
      <c r="T60" s="99"/>
      <c r="U60" s="99"/>
      <c r="V60" s="99"/>
      <c r="W60" s="99"/>
      <c r="X60" s="99"/>
      <c r="Y60" s="99"/>
      <c r="Z60" s="99"/>
      <c r="AA60" s="101"/>
      <c r="AB60" s="101"/>
      <c r="AC60" s="101"/>
      <c r="AD60" s="101"/>
      <c r="AE60" s="101"/>
      <c r="AF60" s="101"/>
      <c r="AG60" s="101"/>
      <c r="AH60" s="99"/>
    </row>
    <row r="61" spans="3:34">
      <c r="C61" s="3" t="s">
        <v>86</v>
      </c>
      <c r="D61" s="3" t="s">
        <v>96</v>
      </c>
      <c r="E61" s="3" t="s">
        <v>97</v>
      </c>
      <c r="F61" s="3" t="s">
        <v>628</v>
      </c>
      <c r="G61" s="99" t="s">
        <v>524</v>
      </c>
      <c r="H61" s="99" t="s">
        <v>524</v>
      </c>
      <c r="I61" s="99" t="s">
        <v>524</v>
      </c>
      <c r="J61" s="99" t="s">
        <v>524</v>
      </c>
      <c r="K61" s="99" t="s">
        <v>524</v>
      </c>
      <c r="L61" s="99" t="s">
        <v>524</v>
      </c>
      <c r="M61" s="99" t="s">
        <v>524</v>
      </c>
      <c r="N61" s="100">
        <v>1</v>
      </c>
      <c r="O61" s="100">
        <v>0.83333333333333337</v>
      </c>
      <c r="P61" s="99"/>
      <c r="Q61" s="100"/>
      <c r="R61" s="99"/>
      <c r="S61" s="99"/>
      <c r="T61" s="99"/>
      <c r="U61" s="99"/>
      <c r="V61" s="99"/>
      <c r="W61" s="99"/>
      <c r="X61" s="99"/>
      <c r="Y61" s="99"/>
      <c r="Z61" s="99"/>
      <c r="AA61" s="101"/>
      <c r="AB61" s="101"/>
      <c r="AC61" s="101"/>
      <c r="AD61" s="101"/>
      <c r="AE61" s="101"/>
      <c r="AF61" s="101"/>
      <c r="AG61" s="101"/>
      <c r="AH61" s="99"/>
    </row>
    <row r="62" spans="3:34">
      <c r="C62" s="3" t="s">
        <v>86</v>
      </c>
      <c r="D62" s="3" t="s">
        <v>98</v>
      </c>
      <c r="E62" s="3" t="s">
        <v>99</v>
      </c>
      <c r="F62" s="3" t="s">
        <v>628</v>
      </c>
      <c r="G62" s="99" t="s">
        <v>524</v>
      </c>
      <c r="H62" s="99" t="s">
        <v>524</v>
      </c>
      <c r="I62" s="99" t="s">
        <v>524</v>
      </c>
      <c r="J62" s="99" t="s">
        <v>524</v>
      </c>
      <c r="K62" s="99" t="s">
        <v>524</v>
      </c>
      <c r="L62" s="99" t="s">
        <v>524</v>
      </c>
      <c r="M62" s="99" t="s">
        <v>524</v>
      </c>
      <c r="N62" s="100">
        <v>0.8</v>
      </c>
      <c r="O62" s="100">
        <v>1</v>
      </c>
      <c r="P62" s="99"/>
      <c r="Q62" s="100"/>
      <c r="R62" s="99"/>
      <c r="S62" s="99"/>
      <c r="T62" s="99"/>
      <c r="U62" s="99"/>
      <c r="V62" s="99"/>
      <c r="W62" s="99"/>
      <c r="X62" s="99"/>
      <c r="Y62" s="99"/>
      <c r="Z62" s="99"/>
      <c r="AA62" s="101"/>
      <c r="AB62" s="101"/>
      <c r="AC62" s="101"/>
      <c r="AD62" s="101"/>
      <c r="AE62" s="101"/>
      <c r="AF62" s="101"/>
      <c r="AG62" s="101"/>
      <c r="AH62" s="99"/>
    </row>
    <row r="63" spans="3:34">
      <c r="C63" s="3" t="s">
        <v>86</v>
      </c>
      <c r="D63" s="3" t="s">
        <v>100</v>
      </c>
      <c r="E63" s="3" t="s">
        <v>101</v>
      </c>
      <c r="F63" s="3" t="s">
        <v>628</v>
      </c>
      <c r="G63" s="99" t="s">
        <v>524</v>
      </c>
      <c r="H63" s="99" t="s">
        <v>524</v>
      </c>
      <c r="I63" s="99" t="s">
        <v>524</v>
      </c>
      <c r="J63" s="99" t="s">
        <v>524</v>
      </c>
      <c r="K63" s="99" t="s">
        <v>524</v>
      </c>
      <c r="L63" s="99" t="s">
        <v>524</v>
      </c>
      <c r="M63" s="99" t="s">
        <v>524</v>
      </c>
      <c r="N63" s="100">
        <v>0.69230769230769229</v>
      </c>
      <c r="O63" s="100">
        <v>0.9</v>
      </c>
      <c r="P63" s="99"/>
      <c r="Q63" s="100"/>
      <c r="R63" s="99"/>
      <c r="S63" s="99"/>
      <c r="T63" s="99"/>
      <c r="U63" s="99"/>
      <c r="V63" s="99"/>
      <c r="W63" s="99"/>
      <c r="X63" s="99"/>
      <c r="Y63" s="99"/>
      <c r="Z63" s="99"/>
      <c r="AA63" s="101"/>
      <c r="AB63" s="101"/>
      <c r="AC63" s="101"/>
      <c r="AD63" s="101"/>
      <c r="AE63" s="101"/>
      <c r="AF63" s="101"/>
      <c r="AG63" s="101"/>
      <c r="AH63" s="99"/>
    </row>
    <row r="64" spans="3:34">
      <c r="C64" s="3" t="s">
        <v>86</v>
      </c>
      <c r="D64" s="3" t="s">
        <v>102</v>
      </c>
      <c r="E64" s="3" t="s">
        <v>103</v>
      </c>
      <c r="F64" s="3" t="s">
        <v>628</v>
      </c>
      <c r="G64" s="99" t="s">
        <v>524</v>
      </c>
      <c r="H64" s="99" t="s">
        <v>524</v>
      </c>
      <c r="I64" s="99" t="s">
        <v>524</v>
      </c>
      <c r="J64" s="99" t="s">
        <v>524</v>
      </c>
      <c r="K64" s="99" t="s">
        <v>524</v>
      </c>
      <c r="L64" s="99" t="s">
        <v>524</v>
      </c>
      <c r="M64" s="99" t="s">
        <v>524</v>
      </c>
      <c r="N64" s="100">
        <v>0.73333333333333328</v>
      </c>
      <c r="O64" s="100">
        <v>0.78947368421052633</v>
      </c>
      <c r="P64" s="99"/>
      <c r="Q64" s="100"/>
      <c r="R64" s="99"/>
      <c r="S64" s="99"/>
      <c r="T64" s="99"/>
      <c r="U64" s="99"/>
      <c r="V64" s="99"/>
      <c r="W64" s="99"/>
      <c r="X64" s="99"/>
      <c r="Y64" s="99"/>
      <c r="Z64" s="99"/>
      <c r="AA64" s="101"/>
      <c r="AB64" s="101"/>
      <c r="AC64" s="101"/>
      <c r="AD64" s="101"/>
      <c r="AE64" s="101"/>
      <c r="AF64" s="101"/>
      <c r="AG64" s="101"/>
      <c r="AH64" s="99"/>
    </row>
    <row r="65" spans="3:34">
      <c r="C65" s="3" t="s">
        <v>86</v>
      </c>
      <c r="D65" s="3" t="s">
        <v>104</v>
      </c>
      <c r="E65" s="3" t="s">
        <v>105</v>
      </c>
      <c r="F65" s="3" t="s">
        <v>628</v>
      </c>
      <c r="G65" s="99" t="s">
        <v>524</v>
      </c>
      <c r="H65" s="99" t="s">
        <v>524</v>
      </c>
      <c r="I65" s="99" t="s">
        <v>524</v>
      </c>
      <c r="J65" s="99" t="s">
        <v>524</v>
      </c>
      <c r="K65" s="99" t="s">
        <v>524</v>
      </c>
      <c r="L65" s="99" t="s">
        <v>524</v>
      </c>
      <c r="M65" s="99" t="s">
        <v>524</v>
      </c>
      <c r="N65" s="100">
        <v>0.94736842105263153</v>
      </c>
      <c r="O65" s="100">
        <v>0.90476190476190477</v>
      </c>
      <c r="P65" s="99"/>
      <c r="Q65" s="100"/>
      <c r="R65" s="99"/>
      <c r="S65" s="99"/>
      <c r="T65" s="99"/>
      <c r="U65" s="99"/>
      <c r="V65" s="99"/>
      <c r="W65" s="99"/>
      <c r="X65" s="99"/>
      <c r="Y65" s="99"/>
      <c r="Z65" s="99"/>
      <c r="AA65" s="101"/>
      <c r="AB65" s="101"/>
      <c r="AC65" s="101"/>
      <c r="AD65" s="101"/>
      <c r="AE65" s="101"/>
      <c r="AF65" s="101"/>
      <c r="AG65" s="101"/>
      <c r="AH65" s="99"/>
    </row>
    <row r="66" spans="3:34">
      <c r="C66" s="3" t="s">
        <v>86</v>
      </c>
      <c r="D66" s="3" t="s">
        <v>106</v>
      </c>
      <c r="E66" s="3" t="s">
        <v>107</v>
      </c>
      <c r="F66" s="3" t="s">
        <v>628</v>
      </c>
      <c r="G66" s="99" t="s">
        <v>524</v>
      </c>
      <c r="H66" s="99" t="s">
        <v>524</v>
      </c>
      <c r="I66" s="99" t="s">
        <v>524</v>
      </c>
      <c r="J66" s="99" t="s">
        <v>524</v>
      </c>
      <c r="K66" s="99" t="s">
        <v>524</v>
      </c>
      <c r="L66" s="99" t="s">
        <v>524</v>
      </c>
      <c r="M66" s="99" t="s">
        <v>524</v>
      </c>
      <c r="N66" s="100">
        <v>0.25</v>
      </c>
      <c r="O66" s="100">
        <v>0.8571428571428571</v>
      </c>
      <c r="P66" s="99"/>
      <c r="Q66" s="100"/>
      <c r="R66" s="99"/>
      <c r="S66" s="99"/>
      <c r="T66" s="99"/>
      <c r="U66" s="99"/>
      <c r="V66" s="99"/>
      <c r="W66" s="99"/>
      <c r="X66" s="99"/>
      <c r="Y66" s="99"/>
      <c r="Z66" s="99"/>
      <c r="AA66" s="101"/>
      <c r="AB66" s="101"/>
      <c r="AC66" s="101"/>
      <c r="AD66" s="101"/>
      <c r="AE66" s="101"/>
      <c r="AF66" s="101"/>
      <c r="AG66" s="101"/>
      <c r="AH66" s="99"/>
    </row>
    <row r="67" spans="3:34">
      <c r="C67" s="3" t="s">
        <v>86</v>
      </c>
      <c r="D67" s="3" t="s">
        <v>108</v>
      </c>
      <c r="E67" s="3" t="s">
        <v>109</v>
      </c>
      <c r="F67" s="3" t="s">
        <v>628</v>
      </c>
      <c r="G67" s="99" t="s">
        <v>524</v>
      </c>
      <c r="H67" s="99" t="s">
        <v>524</v>
      </c>
      <c r="I67" s="99" t="s">
        <v>524</v>
      </c>
      <c r="J67" s="99" t="s">
        <v>524</v>
      </c>
      <c r="K67" s="99" t="s">
        <v>524</v>
      </c>
      <c r="L67" s="99" t="s">
        <v>524</v>
      </c>
      <c r="M67" s="99" t="s">
        <v>524</v>
      </c>
      <c r="N67" s="100">
        <v>0.48484848484848486</v>
      </c>
      <c r="O67" s="100">
        <v>0.54545454545454541</v>
      </c>
      <c r="P67" s="99"/>
      <c r="Q67" s="100"/>
      <c r="R67" s="99"/>
      <c r="S67" s="99"/>
      <c r="T67" s="99"/>
      <c r="U67" s="99"/>
      <c r="V67" s="99"/>
      <c r="W67" s="99"/>
      <c r="X67" s="99"/>
      <c r="Y67" s="99"/>
      <c r="Z67" s="99"/>
      <c r="AA67" s="101"/>
      <c r="AB67" s="101"/>
      <c r="AC67" s="101"/>
      <c r="AD67" s="101"/>
      <c r="AE67" s="101"/>
      <c r="AF67" s="101"/>
      <c r="AG67" s="101"/>
      <c r="AH67" s="99"/>
    </row>
    <row r="68" spans="3:34">
      <c r="C68" s="3" t="s">
        <v>86</v>
      </c>
      <c r="D68" s="3" t="s">
        <v>110</v>
      </c>
      <c r="E68" s="3" t="s">
        <v>111</v>
      </c>
      <c r="F68" s="3" t="s">
        <v>628</v>
      </c>
      <c r="G68" s="99" t="s">
        <v>524</v>
      </c>
      <c r="H68" s="99" t="s">
        <v>524</v>
      </c>
      <c r="I68" s="99" t="s">
        <v>524</v>
      </c>
      <c r="J68" s="99" t="s">
        <v>524</v>
      </c>
      <c r="K68" s="99" t="s">
        <v>524</v>
      </c>
      <c r="L68" s="99" t="s">
        <v>524</v>
      </c>
      <c r="M68" s="99" t="s">
        <v>524</v>
      </c>
      <c r="N68" s="100">
        <v>0.62962962962962965</v>
      </c>
      <c r="O68" s="100">
        <v>0.6</v>
      </c>
      <c r="P68" s="99"/>
      <c r="Q68" s="100"/>
      <c r="R68" s="99"/>
      <c r="S68" s="99"/>
      <c r="T68" s="99"/>
      <c r="U68" s="99"/>
      <c r="V68" s="99"/>
      <c r="W68" s="99"/>
      <c r="X68" s="99"/>
      <c r="Y68" s="99"/>
      <c r="Z68" s="99"/>
      <c r="AA68" s="101"/>
      <c r="AB68" s="101"/>
      <c r="AC68" s="101"/>
      <c r="AD68" s="101"/>
      <c r="AE68" s="101"/>
      <c r="AF68" s="101"/>
      <c r="AG68" s="101"/>
      <c r="AH68" s="99"/>
    </row>
    <row r="69" spans="3:34">
      <c r="C69" s="3" t="s">
        <v>86</v>
      </c>
      <c r="D69" s="3" t="s">
        <v>112</v>
      </c>
      <c r="E69" s="3" t="s">
        <v>113</v>
      </c>
      <c r="F69" s="3" t="s">
        <v>628</v>
      </c>
      <c r="G69" s="99" t="s">
        <v>524</v>
      </c>
      <c r="H69" s="99" t="s">
        <v>524</v>
      </c>
      <c r="I69" s="99" t="s">
        <v>524</v>
      </c>
      <c r="J69" s="99" t="s">
        <v>524</v>
      </c>
      <c r="K69" s="99" t="s">
        <v>524</v>
      </c>
      <c r="L69" s="99" t="s">
        <v>524</v>
      </c>
      <c r="M69" s="99" t="s">
        <v>524</v>
      </c>
      <c r="N69" s="100">
        <v>0.55555555555555558</v>
      </c>
      <c r="O69" s="100">
        <v>0.33333333333333331</v>
      </c>
      <c r="P69" s="99"/>
      <c r="Q69" s="100"/>
      <c r="R69" s="99"/>
      <c r="S69" s="99"/>
      <c r="T69" s="99"/>
      <c r="U69" s="99"/>
      <c r="V69" s="99"/>
      <c r="W69" s="99"/>
      <c r="X69" s="99"/>
      <c r="Y69" s="99"/>
      <c r="Z69" s="99"/>
      <c r="AA69" s="101"/>
      <c r="AB69" s="101"/>
      <c r="AC69" s="101"/>
      <c r="AD69" s="101"/>
      <c r="AE69" s="101"/>
      <c r="AF69" s="101"/>
      <c r="AG69" s="101"/>
      <c r="AH69" s="99"/>
    </row>
    <row r="70" spans="3:34">
      <c r="C70" s="3" t="s">
        <v>86</v>
      </c>
      <c r="D70" s="3" t="s">
        <v>114</v>
      </c>
      <c r="E70" s="3" t="s">
        <v>115</v>
      </c>
      <c r="F70" s="3" t="s">
        <v>628</v>
      </c>
      <c r="G70" s="99" t="s">
        <v>524</v>
      </c>
      <c r="H70" s="99" t="s">
        <v>524</v>
      </c>
      <c r="I70" s="99" t="s">
        <v>524</v>
      </c>
      <c r="J70" s="99" t="s">
        <v>524</v>
      </c>
      <c r="K70" s="99" t="s">
        <v>524</v>
      </c>
      <c r="L70" s="99" t="s">
        <v>524</v>
      </c>
      <c r="M70" s="99" t="s">
        <v>524</v>
      </c>
      <c r="N70" s="100">
        <v>0.59459459459459463</v>
      </c>
      <c r="O70" s="100">
        <v>0.69565217391304346</v>
      </c>
      <c r="P70" s="99"/>
      <c r="Q70" s="100"/>
      <c r="R70" s="99"/>
      <c r="S70" s="99"/>
      <c r="T70" s="99"/>
      <c r="U70" s="99"/>
      <c r="V70" s="99"/>
      <c r="W70" s="99"/>
      <c r="X70" s="99"/>
      <c r="Y70" s="99"/>
      <c r="Z70" s="99"/>
      <c r="AA70" s="101"/>
      <c r="AB70" s="101"/>
      <c r="AC70" s="101"/>
      <c r="AD70" s="101"/>
      <c r="AE70" s="101"/>
      <c r="AF70" s="101"/>
      <c r="AG70" s="101"/>
      <c r="AH70" s="99"/>
    </row>
    <row r="71" spans="3:34">
      <c r="C71" s="3" t="s">
        <v>86</v>
      </c>
      <c r="D71" s="3" t="s">
        <v>116</v>
      </c>
      <c r="E71" s="3" t="s">
        <v>117</v>
      </c>
      <c r="F71" s="3" t="s">
        <v>628</v>
      </c>
      <c r="G71" s="99" t="s">
        <v>524</v>
      </c>
      <c r="H71" s="99" t="s">
        <v>524</v>
      </c>
      <c r="I71" s="99" t="s">
        <v>524</v>
      </c>
      <c r="J71" s="99" t="s">
        <v>524</v>
      </c>
      <c r="K71" s="99" t="s">
        <v>524</v>
      </c>
      <c r="L71" s="99" t="s">
        <v>524</v>
      </c>
      <c r="M71" s="99" t="s">
        <v>524</v>
      </c>
      <c r="N71" s="100">
        <v>0.79545454545454541</v>
      </c>
      <c r="O71" s="100">
        <v>0.79032258064516125</v>
      </c>
      <c r="P71" s="99"/>
      <c r="Q71" s="100"/>
      <c r="R71" s="99"/>
      <c r="S71" s="99"/>
      <c r="T71" s="99"/>
      <c r="U71" s="99"/>
      <c r="V71" s="99"/>
      <c r="W71" s="99"/>
      <c r="X71" s="99"/>
      <c r="Y71" s="99"/>
      <c r="Z71" s="99"/>
      <c r="AA71" s="101"/>
      <c r="AB71" s="101"/>
      <c r="AC71" s="101"/>
      <c r="AD71" s="101"/>
      <c r="AE71" s="101"/>
      <c r="AF71" s="101"/>
      <c r="AG71" s="101"/>
      <c r="AH71" s="99"/>
    </row>
    <row r="72" spans="3:34">
      <c r="C72" s="3" t="s">
        <v>86</v>
      </c>
      <c r="D72" s="3" t="s">
        <v>118</v>
      </c>
      <c r="E72" s="3" t="s">
        <v>119</v>
      </c>
      <c r="F72" s="3" t="s">
        <v>628</v>
      </c>
      <c r="G72" s="99" t="s">
        <v>524</v>
      </c>
      <c r="H72" s="99" t="s">
        <v>524</v>
      </c>
      <c r="I72" s="99" t="s">
        <v>524</v>
      </c>
      <c r="J72" s="99" t="s">
        <v>524</v>
      </c>
      <c r="K72" s="99" t="s">
        <v>524</v>
      </c>
      <c r="L72" s="99" t="s">
        <v>524</v>
      </c>
      <c r="M72" s="99" t="s">
        <v>524</v>
      </c>
      <c r="N72" s="100">
        <v>0.33333333333333331</v>
      </c>
      <c r="O72" s="100">
        <v>0.63636363636363635</v>
      </c>
      <c r="P72" s="99"/>
      <c r="Q72" s="100"/>
      <c r="R72" s="99"/>
      <c r="S72" s="99"/>
      <c r="T72" s="99"/>
      <c r="U72" s="99"/>
      <c r="V72" s="99"/>
      <c r="W72" s="99"/>
      <c r="X72" s="99"/>
      <c r="Y72" s="99"/>
      <c r="Z72" s="99"/>
      <c r="AA72" s="101"/>
      <c r="AB72" s="101"/>
      <c r="AC72" s="101"/>
      <c r="AD72" s="101"/>
      <c r="AE72" s="101"/>
      <c r="AF72" s="101"/>
      <c r="AG72" s="101"/>
      <c r="AH72" s="99"/>
    </row>
    <row r="73" spans="3:34">
      <c r="C73" s="3" t="s">
        <v>86</v>
      </c>
      <c r="D73" s="3" t="s">
        <v>120</v>
      </c>
      <c r="E73" s="3" t="s">
        <v>121</v>
      </c>
      <c r="F73" s="3" t="s">
        <v>628</v>
      </c>
      <c r="G73" s="99" t="s">
        <v>524</v>
      </c>
      <c r="H73" s="99" t="s">
        <v>524</v>
      </c>
      <c r="I73" s="99" t="s">
        <v>524</v>
      </c>
      <c r="J73" s="99" t="s">
        <v>524</v>
      </c>
      <c r="K73" s="99" t="s">
        <v>524</v>
      </c>
      <c r="L73" s="99" t="s">
        <v>524</v>
      </c>
      <c r="M73" s="99" t="s">
        <v>524</v>
      </c>
      <c r="N73" s="100">
        <v>0.83333333333333337</v>
      </c>
      <c r="O73" s="100">
        <v>0.93939393939393945</v>
      </c>
      <c r="P73" s="99"/>
      <c r="Q73" s="100"/>
      <c r="R73" s="99"/>
      <c r="S73" s="99"/>
      <c r="T73" s="99"/>
      <c r="U73" s="99"/>
      <c r="V73" s="99"/>
      <c r="W73" s="99"/>
      <c r="X73" s="99"/>
      <c r="Y73" s="99"/>
      <c r="Z73" s="99"/>
      <c r="AA73" s="101"/>
      <c r="AB73" s="101"/>
      <c r="AC73" s="101"/>
      <c r="AD73" s="101"/>
      <c r="AE73" s="101"/>
      <c r="AF73" s="101"/>
      <c r="AG73" s="101"/>
      <c r="AH73" s="99"/>
    </row>
    <row r="74" spans="3:34">
      <c r="C74" s="3" t="s">
        <v>86</v>
      </c>
      <c r="D74" s="3" t="s">
        <v>122</v>
      </c>
      <c r="E74" s="3" t="s">
        <v>123</v>
      </c>
      <c r="F74" s="3" t="s">
        <v>628</v>
      </c>
      <c r="G74" s="99" t="s">
        <v>524</v>
      </c>
      <c r="H74" s="99" t="s">
        <v>524</v>
      </c>
      <c r="I74" s="99" t="s">
        <v>524</v>
      </c>
      <c r="J74" s="99" t="s">
        <v>524</v>
      </c>
      <c r="K74" s="99" t="s">
        <v>524</v>
      </c>
      <c r="L74" s="99" t="s">
        <v>524</v>
      </c>
      <c r="M74" s="99" t="s">
        <v>524</v>
      </c>
      <c r="N74" s="100">
        <v>0.25</v>
      </c>
      <c r="O74" s="100">
        <v>0.60526315789473684</v>
      </c>
      <c r="P74" s="99"/>
      <c r="Q74" s="100"/>
      <c r="R74" s="99"/>
      <c r="S74" s="99"/>
      <c r="T74" s="99"/>
      <c r="U74" s="99"/>
      <c r="V74" s="99"/>
      <c r="W74" s="99"/>
      <c r="X74" s="99"/>
      <c r="Y74" s="99"/>
      <c r="Z74" s="99"/>
      <c r="AA74" s="101"/>
      <c r="AB74" s="101"/>
      <c r="AC74" s="101"/>
      <c r="AD74" s="101"/>
      <c r="AE74" s="101"/>
      <c r="AF74" s="101"/>
      <c r="AG74" s="101"/>
      <c r="AH74" s="99"/>
    </row>
    <row r="75" spans="3:34">
      <c r="C75" s="3" t="s">
        <v>86</v>
      </c>
      <c r="D75" s="3" t="s">
        <v>124</v>
      </c>
      <c r="E75" s="3" t="s">
        <v>125</v>
      </c>
      <c r="F75" s="3" t="s">
        <v>628</v>
      </c>
      <c r="G75" s="99" t="s">
        <v>524</v>
      </c>
      <c r="H75" s="99" t="s">
        <v>524</v>
      </c>
      <c r="I75" s="99" t="s">
        <v>524</v>
      </c>
      <c r="J75" s="99" t="s">
        <v>524</v>
      </c>
      <c r="K75" s="99" t="s">
        <v>524</v>
      </c>
      <c r="L75" s="99" t="s">
        <v>524</v>
      </c>
      <c r="M75" s="99" t="s">
        <v>524</v>
      </c>
      <c r="N75" s="100">
        <v>1</v>
      </c>
      <c r="O75" s="100">
        <v>0.86956521739130432</v>
      </c>
      <c r="P75" s="99"/>
      <c r="Q75" s="100"/>
      <c r="R75" s="99"/>
      <c r="S75" s="99"/>
      <c r="T75" s="99"/>
      <c r="U75" s="99"/>
      <c r="V75" s="99"/>
      <c r="W75" s="99"/>
      <c r="X75" s="99"/>
      <c r="Y75" s="99"/>
      <c r="Z75" s="99"/>
      <c r="AA75" s="101"/>
      <c r="AB75" s="101"/>
      <c r="AC75" s="101"/>
      <c r="AD75" s="101"/>
      <c r="AE75" s="101"/>
      <c r="AF75" s="101"/>
      <c r="AG75" s="101"/>
      <c r="AH75" s="99"/>
    </row>
    <row r="76" spans="3:34">
      <c r="C76" s="3" t="s">
        <v>86</v>
      </c>
      <c r="D76" s="3" t="s">
        <v>126</v>
      </c>
      <c r="E76" s="3" t="s">
        <v>127</v>
      </c>
      <c r="F76" s="3" t="s">
        <v>628</v>
      </c>
      <c r="G76" s="99" t="s">
        <v>524</v>
      </c>
      <c r="H76" s="99" t="s">
        <v>524</v>
      </c>
      <c r="I76" s="99" t="s">
        <v>524</v>
      </c>
      <c r="J76" s="99" t="s">
        <v>524</v>
      </c>
      <c r="K76" s="99" t="s">
        <v>524</v>
      </c>
      <c r="L76" s="99" t="s">
        <v>524</v>
      </c>
      <c r="M76" s="99" t="s">
        <v>524</v>
      </c>
      <c r="N76" s="100">
        <v>0.625</v>
      </c>
      <c r="O76" s="100">
        <v>0.46875</v>
      </c>
      <c r="P76" s="99"/>
      <c r="Q76" s="100"/>
      <c r="R76" s="99"/>
      <c r="S76" s="99"/>
      <c r="T76" s="99"/>
      <c r="U76" s="99"/>
      <c r="V76" s="99"/>
      <c r="W76" s="99"/>
      <c r="X76" s="99"/>
      <c r="Y76" s="99"/>
      <c r="Z76" s="99"/>
      <c r="AA76" s="101"/>
      <c r="AB76" s="101"/>
      <c r="AC76" s="101"/>
      <c r="AD76" s="101"/>
      <c r="AE76" s="101"/>
      <c r="AF76" s="101"/>
      <c r="AG76" s="101"/>
      <c r="AH76" s="99"/>
    </row>
    <row r="77" spans="3:34">
      <c r="C77" s="3" t="s">
        <v>86</v>
      </c>
      <c r="D77" s="3" t="s">
        <v>128</v>
      </c>
      <c r="E77" s="3" t="s">
        <v>129</v>
      </c>
      <c r="F77" s="3" t="s">
        <v>628</v>
      </c>
      <c r="G77" s="99" t="s">
        <v>524</v>
      </c>
      <c r="H77" s="99" t="s">
        <v>524</v>
      </c>
      <c r="I77" s="99" t="s">
        <v>524</v>
      </c>
      <c r="J77" s="99" t="s">
        <v>524</v>
      </c>
      <c r="K77" s="99" t="s">
        <v>524</v>
      </c>
      <c r="L77" s="99" t="s">
        <v>524</v>
      </c>
      <c r="M77" s="99" t="s">
        <v>524</v>
      </c>
      <c r="N77" s="100">
        <v>0.45</v>
      </c>
      <c r="O77" s="100">
        <v>0.89473684210526316</v>
      </c>
      <c r="P77" s="99"/>
      <c r="Q77" s="100"/>
      <c r="R77" s="99"/>
      <c r="S77" s="99"/>
      <c r="T77" s="99"/>
      <c r="U77" s="99"/>
      <c r="V77" s="99"/>
      <c r="W77" s="99"/>
      <c r="X77" s="99"/>
      <c r="Y77" s="99"/>
      <c r="Z77" s="99"/>
      <c r="AA77" s="101"/>
      <c r="AB77" s="101"/>
      <c r="AC77" s="101"/>
      <c r="AD77" s="101"/>
      <c r="AE77" s="101"/>
      <c r="AF77" s="101"/>
      <c r="AG77" s="101"/>
      <c r="AH77" s="99"/>
    </row>
    <row r="78" spans="3:34">
      <c r="C78" s="3" t="s">
        <v>86</v>
      </c>
      <c r="D78" s="3" t="s">
        <v>130</v>
      </c>
      <c r="E78" s="3" t="s">
        <v>131</v>
      </c>
      <c r="F78" s="3" t="s">
        <v>628</v>
      </c>
      <c r="G78" s="99" t="s">
        <v>524</v>
      </c>
      <c r="H78" s="99" t="s">
        <v>524</v>
      </c>
      <c r="I78" s="99" t="s">
        <v>524</v>
      </c>
      <c r="J78" s="99" t="s">
        <v>524</v>
      </c>
      <c r="K78" s="99" t="s">
        <v>524</v>
      </c>
      <c r="L78" s="99" t="s">
        <v>524</v>
      </c>
      <c r="M78" s="99" t="s">
        <v>524</v>
      </c>
      <c r="N78" s="100">
        <v>0.84210526315789469</v>
      </c>
      <c r="O78" s="100">
        <v>0.47499999999999998</v>
      </c>
      <c r="P78" s="99"/>
      <c r="Q78" s="100"/>
      <c r="R78" s="99"/>
      <c r="S78" s="99"/>
      <c r="T78" s="99"/>
      <c r="U78" s="99"/>
      <c r="V78" s="99"/>
      <c r="W78" s="99"/>
      <c r="X78" s="99"/>
      <c r="Y78" s="99"/>
      <c r="Z78" s="99"/>
      <c r="AA78" s="101"/>
      <c r="AB78" s="101"/>
      <c r="AC78" s="101"/>
      <c r="AD78" s="101"/>
      <c r="AE78" s="101"/>
      <c r="AF78" s="101"/>
      <c r="AG78" s="101"/>
      <c r="AH78" s="99"/>
    </row>
    <row r="79" spans="3:34">
      <c r="C79" s="3" t="s">
        <v>86</v>
      </c>
      <c r="D79" s="3" t="s">
        <v>132</v>
      </c>
      <c r="E79" s="3" t="s">
        <v>133</v>
      </c>
      <c r="F79" s="3" t="s">
        <v>628</v>
      </c>
      <c r="G79" s="99" t="s">
        <v>524</v>
      </c>
      <c r="H79" s="99" t="s">
        <v>524</v>
      </c>
      <c r="I79" s="99" t="s">
        <v>524</v>
      </c>
      <c r="J79" s="99" t="s">
        <v>524</v>
      </c>
      <c r="K79" s="99" t="s">
        <v>524</v>
      </c>
      <c r="L79" s="99" t="s">
        <v>524</v>
      </c>
      <c r="M79" s="99" t="s">
        <v>524</v>
      </c>
      <c r="N79" s="100">
        <v>0</v>
      </c>
      <c r="O79" s="100">
        <v>0.4838709677419355</v>
      </c>
      <c r="P79" s="99"/>
      <c r="Q79" s="100"/>
      <c r="R79" s="99"/>
      <c r="S79" s="99"/>
      <c r="T79" s="99"/>
      <c r="U79" s="99"/>
      <c r="V79" s="99"/>
      <c r="W79" s="99"/>
      <c r="X79" s="99"/>
      <c r="Y79" s="99"/>
      <c r="Z79" s="99"/>
      <c r="AA79" s="101"/>
      <c r="AB79" s="101"/>
      <c r="AC79" s="101"/>
      <c r="AD79" s="101"/>
      <c r="AE79" s="101"/>
      <c r="AF79" s="101"/>
      <c r="AG79" s="101"/>
      <c r="AH79" s="99"/>
    </row>
    <row r="80" spans="3:34">
      <c r="C80" s="3" t="s">
        <v>86</v>
      </c>
      <c r="D80" s="3" t="s">
        <v>134</v>
      </c>
      <c r="E80" s="3" t="s">
        <v>135</v>
      </c>
      <c r="F80" s="3" t="s">
        <v>628</v>
      </c>
      <c r="G80" s="99" t="s">
        <v>524</v>
      </c>
      <c r="H80" s="99" t="s">
        <v>524</v>
      </c>
      <c r="I80" s="99" t="s">
        <v>524</v>
      </c>
      <c r="J80" s="99" t="s">
        <v>524</v>
      </c>
      <c r="K80" s="99" t="s">
        <v>524</v>
      </c>
      <c r="L80" s="99" t="s">
        <v>524</v>
      </c>
      <c r="M80" s="99" t="s">
        <v>524</v>
      </c>
      <c r="N80" s="100">
        <v>0.1111111111111111</v>
      </c>
      <c r="O80" s="100">
        <v>0.62068965517241381</v>
      </c>
      <c r="P80" s="99"/>
      <c r="Q80" s="100"/>
      <c r="R80" s="99"/>
      <c r="S80" s="99"/>
      <c r="T80" s="99"/>
      <c r="U80" s="99"/>
      <c r="V80" s="99"/>
      <c r="W80" s="99"/>
      <c r="X80" s="99"/>
      <c r="Y80" s="99"/>
      <c r="Z80" s="99"/>
      <c r="AA80" s="101"/>
      <c r="AB80" s="101"/>
      <c r="AC80" s="101"/>
      <c r="AD80" s="101"/>
      <c r="AE80" s="101"/>
      <c r="AF80" s="101"/>
      <c r="AG80" s="101"/>
      <c r="AH80" s="99"/>
    </row>
    <row r="81" spans="3:34">
      <c r="C81" s="3" t="s">
        <v>86</v>
      </c>
      <c r="D81" s="3" t="s">
        <v>136</v>
      </c>
      <c r="E81" s="3" t="s">
        <v>137</v>
      </c>
      <c r="F81" s="3" t="s">
        <v>628</v>
      </c>
      <c r="G81" s="99" t="s">
        <v>524</v>
      </c>
      <c r="H81" s="99" t="s">
        <v>524</v>
      </c>
      <c r="I81" s="99" t="s">
        <v>524</v>
      </c>
      <c r="J81" s="99" t="s">
        <v>524</v>
      </c>
      <c r="K81" s="99" t="s">
        <v>524</v>
      </c>
      <c r="L81" s="99" t="s">
        <v>524</v>
      </c>
      <c r="M81" s="99" t="s">
        <v>524</v>
      </c>
      <c r="N81" s="100">
        <v>0.82608695652173914</v>
      </c>
      <c r="O81" s="100">
        <v>0.63157894736842102</v>
      </c>
      <c r="P81" s="99"/>
      <c r="Q81" s="100"/>
      <c r="R81" s="99"/>
      <c r="S81" s="99"/>
      <c r="T81" s="99"/>
      <c r="U81" s="99"/>
      <c r="V81" s="99"/>
      <c r="W81" s="99"/>
      <c r="X81" s="99"/>
      <c r="Y81" s="99"/>
      <c r="Z81" s="99"/>
      <c r="AA81" s="101"/>
      <c r="AB81" s="101"/>
      <c r="AC81" s="101"/>
      <c r="AD81" s="101"/>
      <c r="AE81" s="101"/>
      <c r="AF81" s="101"/>
      <c r="AG81" s="101"/>
      <c r="AH81" s="99"/>
    </row>
    <row r="82" spans="3:34">
      <c r="C82" s="3" t="s">
        <v>86</v>
      </c>
      <c r="D82" s="3" t="s">
        <v>138</v>
      </c>
      <c r="E82" s="3" t="s">
        <v>139</v>
      </c>
      <c r="F82" s="3" t="s">
        <v>628</v>
      </c>
      <c r="G82" s="99" t="s">
        <v>524</v>
      </c>
      <c r="H82" s="99" t="s">
        <v>524</v>
      </c>
      <c r="I82" s="99" t="s">
        <v>524</v>
      </c>
      <c r="J82" s="99" t="s">
        <v>524</v>
      </c>
      <c r="K82" s="99" t="s">
        <v>524</v>
      </c>
      <c r="L82" s="99" t="s">
        <v>524</v>
      </c>
      <c r="M82" s="99" t="s">
        <v>524</v>
      </c>
      <c r="N82" s="100">
        <v>0.64</v>
      </c>
      <c r="O82" s="100">
        <v>0.72727272727272729</v>
      </c>
      <c r="P82" s="99"/>
      <c r="Q82" s="100"/>
      <c r="R82" s="99"/>
      <c r="S82" s="99"/>
      <c r="T82" s="99"/>
      <c r="U82" s="99"/>
      <c r="V82" s="99"/>
      <c r="W82" s="99"/>
      <c r="X82" s="99"/>
      <c r="Y82" s="99"/>
      <c r="Z82" s="99"/>
      <c r="AA82" s="101"/>
      <c r="AB82" s="101"/>
      <c r="AC82" s="101"/>
      <c r="AD82" s="101"/>
      <c r="AE82" s="101"/>
      <c r="AF82" s="101"/>
      <c r="AG82" s="101"/>
      <c r="AH82" s="99"/>
    </row>
    <row r="83" spans="3:34">
      <c r="C83" s="3" t="s">
        <v>86</v>
      </c>
      <c r="D83" s="3" t="s">
        <v>140</v>
      </c>
      <c r="E83" s="3" t="s">
        <v>141</v>
      </c>
      <c r="F83" s="3" t="s">
        <v>628</v>
      </c>
      <c r="G83" s="99" t="s">
        <v>524</v>
      </c>
      <c r="H83" s="99" t="s">
        <v>524</v>
      </c>
      <c r="I83" s="99" t="s">
        <v>524</v>
      </c>
      <c r="J83" s="99" t="s">
        <v>524</v>
      </c>
      <c r="K83" s="99" t="s">
        <v>524</v>
      </c>
      <c r="L83" s="99" t="s">
        <v>524</v>
      </c>
      <c r="M83" s="99" t="s">
        <v>524</v>
      </c>
      <c r="N83" s="100">
        <v>0.55555555555555558</v>
      </c>
      <c r="O83" s="100">
        <v>0.61538461538461542</v>
      </c>
      <c r="P83" s="99"/>
      <c r="Q83" s="100"/>
      <c r="R83" s="99"/>
      <c r="S83" s="99"/>
      <c r="T83" s="99"/>
      <c r="U83" s="99"/>
      <c r="V83" s="99"/>
      <c r="W83" s="99"/>
      <c r="X83" s="99"/>
      <c r="Y83" s="99"/>
      <c r="Z83" s="99"/>
      <c r="AA83" s="101"/>
      <c r="AB83" s="101"/>
      <c r="AC83" s="101"/>
      <c r="AD83" s="101"/>
      <c r="AE83" s="101"/>
      <c r="AF83" s="101"/>
      <c r="AG83" s="101"/>
      <c r="AH83" s="99"/>
    </row>
    <row r="84" spans="3:34">
      <c r="C84" s="3" t="s">
        <v>86</v>
      </c>
      <c r="D84" s="3" t="s">
        <v>142</v>
      </c>
      <c r="E84" s="3" t="s">
        <v>143</v>
      </c>
      <c r="F84" s="3" t="s">
        <v>628</v>
      </c>
      <c r="G84" s="99" t="s">
        <v>524</v>
      </c>
      <c r="H84" s="99" t="s">
        <v>524</v>
      </c>
      <c r="I84" s="99" t="s">
        <v>524</v>
      </c>
      <c r="J84" s="99" t="s">
        <v>524</v>
      </c>
      <c r="K84" s="99" t="s">
        <v>524</v>
      </c>
      <c r="L84" s="99" t="s">
        <v>524</v>
      </c>
      <c r="M84" s="99" t="s">
        <v>524</v>
      </c>
      <c r="N84" s="100">
        <v>0.75</v>
      </c>
      <c r="O84" s="100">
        <v>0.8571428571428571</v>
      </c>
      <c r="P84" s="99"/>
      <c r="Q84" s="100"/>
      <c r="R84" s="99"/>
      <c r="S84" s="99"/>
      <c r="T84" s="99"/>
      <c r="U84" s="99"/>
      <c r="V84" s="99"/>
      <c r="W84" s="99"/>
      <c r="X84" s="99"/>
      <c r="Y84" s="99"/>
      <c r="Z84" s="99"/>
      <c r="AA84" s="101"/>
      <c r="AB84" s="101"/>
      <c r="AC84" s="101"/>
      <c r="AD84" s="101"/>
      <c r="AE84" s="101"/>
      <c r="AF84" s="101"/>
      <c r="AG84" s="101"/>
      <c r="AH84" s="99"/>
    </row>
    <row r="85" spans="3:34">
      <c r="C85" s="3" t="s">
        <v>86</v>
      </c>
      <c r="D85" s="3" t="s">
        <v>144</v>
      </c>
      <c r="E85" s="3" t="s">
        <v>145</v>
      </c>
      <c r="F85" s="3" t="s">
        <v>628</v>
      </c>
      <c r="G85" s="99" t="s">
        <v>524</v>
      </c>
      <c r="H85" s="99" t="s">
        <v>524</v>
      </c>
      <c r="I85" s="99" t="s">
        <v>524</v>
      </c>
      <c r="J85" s="99" t="s">
        <v>524</v>
      </c>
      <c r="K85" s="99" t="s">
        <v>524</v>
      </c>
      <c r="L85" s="99" t="s">
        <v>524</v>
      </c>
      <c r="M85" s="99" t="s">
        <v>524</v>
      </c>
      <c r="N85" s="100">
        <v>0.44444444444444442</v>
      </c>
      <c r="O85" s="100">
        <v>0.76923076923076927</v>
      </c>
      <c r="P85" s="99"/>
      <c r="Q85" s="100"/>
      <c r="R85" s="99"/>
      <c r="S85" s="99"/>
      <c r="T85" s="99"/>
      <c r="U85" s="99"/>
      <c r="V85" s="99"/>
      <c r="W85" s="99"/>
      <c r="X85" s="99"/>
      <c r="Y85" s="99"/>
      <c r="Z85" s="99"/>
      <c r="AA85" s="101"/>
      <c r="AB85" s="101"/>
      <c r="AC85" s="101"/>
      <c r="AD85" s="101"/>
      <c r="AE85" s="101"/>
      <c r="AF85" s="101"/>
      <c r="AG85" s="101"/>
      <c r="AH85" s="99"/>
    </row>
    <row r="86" spans="3:34">
      <c r="C86" s="3" t="s">
        <v>86</v>
      </c>
      <c r="D86" s="3" t="s">
        <v>146</v>
      </c>
      <c r="E86" s="3" t="s">
        <v>147</v>
      </c>
      <c r="F86" s="3" t="s">
        <v>628</v>
      </c>
      <c r="G86" s="99" t="s">
        <v>524</v>
      </c>
      <c r="H86" s="99" t="s">
        <v>524</v>
      </c>
      <c r="I86" s="99" t="s">
        <v>524</v>
      </c>
      <c r="J86" s="99" t="s">
        <v>524</v>
      </c>
      <c r="K86" s="99" t="s">
        <v>524</v>
      </c>
      <c r="L86" s="99" t="s">
        <v>524</v>
      </c>
      <c r="M86" s="99" t="s">
        <v>524</v>
      </c>
      <c r="N86" s="100">
        <v>0.61111111111111116</v>
      </c>
      <c r="O86" s="100">
        <v>0.9375</v>
      </c>
      <c r="P86" s="99"/>
      <c r="Q86" s="100"/>
      <c r="R86" s="99"/>
      <c r="S86" s="99"/>
      <c r="T86" s="99"/>
      <c r="U86" s="99"/>
      <c r="V86" s="99"/>
      <c r="W86" s="99"/>
      <c r="X86" s="99"/>
      <c r="Y86" s="99"/>
      <c r="Z86" s="99"/>
      <c r="AA86" s="101"/>
      <c r="AB86" s="101"/>
      <c r="AC86" s="101"/>
      <c r="AD86" s="101"/>
      <c r="AE86" s="101"/>
      <c r="AF86" s="101"/>
      <c r="AG86" s="101"/>
      <c r="AH86" s="99"/>
    </row>
    <row r="87" spans="3:34">
      <c r="C87" s="3" t="s">
        <v>86</v>
      </c>
      <c r="D87" s="3" t="s">
        <v>148</v>
      </c>
      <c r="E87" s="3" t="s">
        <v>149</v>
      </c>
      <c r="F87" s="3" t="s">
        <v>628</v>
      </c>
      <c r="G87" s="99" t="s">
        <v>524</v>
      </c>
      <c r="H87" s="99" t="s">
        <v>524</v>
      </c>
      <c r="I87" s="99" t="s">
        <v>524</v>
      </c>
      <c r="J87" s="99" t="s">
        <v>524</v>
      </c>
      <c r="K87" s="99" t="s">
        <v>524</v>
      </c>
      <c r="L87" s="99" t="s">
        <v>524</v>
      </c>
      <c r="M87" s="99" t="s">
        <v>524</v>
      </c>
      <c r="N87" s="100">
        <v>0.66666666666666663</v>
      </c>
      <c r="O87" s="100">
        <v>1</v>
      </c>
      <c r="P87" s="99"/>
      <c r="Q87" s="100"/>
      <c r="R87" s="99"/>
      <c r="S87" s="99"/>
      <c r="T87" s="99"/>
      <c r="U87" s="99"/>
      <c r="V87" s="99"/>
      <c r="W87" s="99"/>
      <c r="X87" s="99"/>
      <c r="Y87" s="99"/>
      <c r="Z87" s="99"/>
      <c r="AA87" s="101"/>
      <c r="AB87" s="101"/>
      <c r="AC87" s="101"/>
      <c r="AD87" s="101"/>
      <c r="AE87" s="101"/>
      <c r="AF87" s="101"/>
      <c r="AG87" s="101"/>
      <c r="AH87" s="99"/>
    </row>
    <row r="88" spans="3:34">
      <c r="C88" s="3" t="s">
        <v>86</v>
      </c>
      <c r="D88" s="3" t="s">
        <v>150</v>
      </c>
      <c r="E88" s="3" t="s">
        <v>151</v>
      </c>
      <c r="F88" s="3" t="s">
        <v>628</v>
      </c>
      <c r="G88" s="99" t="s">
        <v>524</v>
      </c>
      <c r="H88" s="99" t="s">
        <v>524</v>
      </c>
      <c r="I88" s="99" t="s">
        <v>524</v>
      </c>
      <c r="J88" s="99" t="s">
        <v>524</v>
      </c>
      <c r="K88" s="99" t="s">
        <v>524</v>
      </c>
      <c r="L88" s="99" t="s">
        <v>524</v>
      </c>
      <c r="M88" s="99" t="s">
        <v>524</v>
      </c>
      <c r="N88" s="100">
        <v>0.56521739130434778</v>
      </c>
      <c r="O88" s="100">
        <v>0.6875</v>
      </c>
      <c r="P88" s="99"/>
      <c r="Q88" s="100"/>
      <c r="R88" s="99"/>
      <c r="S88" s="99"/>
      <c r="T88" s="99"/>
      <c r="U88" s="99"/>
      <c r="V88" s="99"/>
      <c r="W88" s="99"/>
      <c r="X88" s="99"/>
      <c r="Y88" s="99"/>
      <c r="Z88" s="99"/>
      <c r="AA88" s="101"/>
      <c r="AB88" s="101"/>
      <c r="AC88" s="101"/>
      <c r="AD88" s="101"/>
      <c r="AE88" s="101"/>
      <c r="AF88" s="101"/>
      <c r="AG88" s="101"/>
      <c r="AH88" s="99"/>
    </row>
    <row r="89" spans="3:34">
      <c r="C89" s="3" t="s">
        <v>86</v>
      </c>
      <c r="D89" s="3" t="s">
        <v>152</v>
      </c>
      <c r="E89" s="3" t="s">
        <v>153</v>
      </c>
      <c r="F89" s="3" t="s">
        <v>628</v>
      </c>
      <c r="G89" s="99" t="s">
        <v>524</v>
      </c>
      <c r="H89" s="99" t="s">
        <v>524</v>
      </c>
      <c r="I89" s="99" t="s">
        <v>524</v>
      </c>
      <c r="J89" s="99" t="s">
        <v>524</v>
      </c>
      <c r="K89" s="99" t="s">
        <v>524</v>
      </c>
      <c r="L89" s="99" t="s">
        <v>524</v>
      </c>
      <c r="M89" s="99" t="s">
        <v>524</v>
      </c>
      <c r="N89" s="100">
        <v>0.625</v>
      </c>
      <c r="O89" s="100">
        <v>1</v>
      </c>
      <c r="P89" s="99"/>
      <c r="Q89" s="100"/>
      <c r="R89" s="99"/>
      <c r="S89" s="99"/>
      <c r="T89" s="99"/>
      <c r="U89" s="99"/>
      <c r="V89" s="99"/>
      <c r="W89" s="99"/>
      <c r="X89" s="99"/>
      <c r="Y89" s="99"/>
      <c r="Z89" s="99"/>
      <c r="AA89" s="101"/>
      <c r="AB89" s="101"/>
      <c r="AC89" s="101"/>
      <c r="AD89" s="101"/>
      <c r="AE89" s="101"/>
      <c r="AF89" s="101"/>
      <c r="AG89" s="101"/>
      <c r="AH89" s="99"/>
    </row>
    <row r="90" spans="3:34">
      <c r="C90" s="3" t="s">
        <v>86</v>
      </c>
      <c r="D90" s="3" t="s">
        <v>154</v>
      </c>
      <c r="E90" s="3" t="s">
        <v>155</v>
      </c>
      <c r="F90" s="3" t="s">
        <v>628</v>
      </c>
      <c r="G90" s="99" t="s">
        <v>524</v>
      </c>
      <c r="H90" s="99" t="s">
        <v>524</v>
      </c>
      <c r="I90" s="99" t="s">
        <v>524</v>
      </c>
      <c r="J90" s="99" t="s">
        <v>524</v>
      </c>
      <c r="K90" s="99" t="s">
        <v>524</v>
      </c>
      <c r="L90" s="99" t="s">
        <v>524</v>
      </c>
      <c r="M90" s="99" t="s">
        <v>524</v>
      </c>
      <c r="N90" s="100">
        <v>0.6</v>
      </c>
      <c r="O90" s="100">
        <v>1</v>
      </c>
      <c r="P90" s="99"/>
      <c r="Q90" s="100"/>
      <c r="R90" s="99"/>
      <c r="S90" s="99"/>
      <c r="T90" s="99"/>
      <c r="U90" s="99"/>
      <c r="V90" s="99"/>
      <c r="W90" s="99"/>
      <c r="X90" s="99"/>
      <c r="Y90" s="99"/>
      <c r="Z90" s="99"/>
      <c r="AA90" s="101"/>
      <c r="AB90" s="101"/>
      <c r="AC90" s="101"/>
      <c r="AD90" s="101"/>
      <c r="AE90" s="101"/>
      <c r="AF90" s="101"/>
      <c r="AG90" s="101"/>
      <c r="AH90" s="99"/>
    </row>
    <row r="91" spans="3:34">
      <c r="C91" s="3" t="s">
        <v>86</v>
      </c>
      <c r="D91" s="3" t="s">
        <v>156</v>
      </c>
      <c r="E91" s="3" t="s">
        <v>157</v>
      </c>
      <c r="F91" s="3" t="s">
        <v>628</v>
      </c>
      <c r="G91" s="99" t="s">
        <v>524</v>
      </c>
      <c r="H91" s="99" t="s">
        <v>524</v>
      </c>
      <c r="I91" s="99" t="s">
        <v>524</v>
      </c>
      <c r="J91" s="99" t="s">
        <v>524</v>
      </c>
      <c r="K91" s="99" t="s">
        <v>524</v>
      </c>
      <c r="L91" s="99" t="s">
        <v>524</v>
      </c>
      <c r="M91" s="99" t="s">
        <v>524</v>
      </c>
      <c r="N91" s="100">
        <v>0.6</v>
      </c>
      <c r="O91" s="100">
        <v>0.5714285714285714</v>
      </c>
      <c r="P91" s="99"/>
      <c r="Q91" s="100"/>
      <c r="R91" s="99"/>
      <c r="S91" s="99"/>
      <c r="T91" s="99"/>
      <c r="U91" s="99"/>
      <c r="V91" s="99"/>
      <c r="W91" s="99"/>
      <c r="X91" s="99"/>
      <c r="Y91" s="99"/>
      <c r="Z91" s="99"/>
      <c r="AA91" s="101"/>
      <c r="AB91" s="101"/>
      <c r="AC91" s="101"/>
      <c r="AD91" s="101"/>
      <c r="AE91" s="101"/>
      <c r="AF91" s="101"/>
      <c r="AG91" s="101"/>
      <c r="AH91" s="99"/>
    </row>
    <row r="92" spans="3:34">
      <c r="C92" s="3" t="s">
        <v>86</v>
      </c>
      <c r="D92" s="3" t="s">
        <v>158</v>
      </c>
      <c r="E92" s="3" t="s">
        <v>159</v>
      </c>
      <c r="F92" s="3" t="s">
        <v>628</v>
      </c>
      <c r="G92" s="99" t="s">
        <v>524</v>
      </c>
      <c r="H92" s="99" t="s">
        <v>524</v>
      </c>
      <c r="I92" s="99" t="s">
        <v>524</v>
      </c>
      <c r="J92" s="99" t="s">
        <v>524</v>
      </c>
      <c r="K92" s="99" t="s">
        <v>524</v>
      </c>
      <c r="L92" s="99" t="s">
        <v>524</v>
      </c>
      <c r="M92" s="99" t="s">
        <v>524</v>
      </c>
      <c r="N92" s="100">
        <v>0.9</v>
      </c>
      <c r="O92" s="100">
        <v>0.66666666666666663</v>
      </c>
      <c r="P92" s="99"/>
      <c r="Q92" s="100"/>
      <c r="R92" s="99"/>
      <c r="S92" s="99"/>
      <c r="T92" s="99"/>
      <c r="U92" s="99"/>
      <c r="V92" s="99"/>
      <c r="W92" s="99"/>
      <c r="X92" s="99"/>
      <c r="Y92" s="99"/>
      <c r="Z92" s="99"/>
      <c r="AA92" s="101"/>
      <c r="AB92" s="101"/>
      <c r="AC92" s="101"/>
      <c r="AD92" s="101"/>
      <c r="AE92" s="101"/>
      <c r="AF92" s="101"/>
      <c r="AG92" s="101"/>
      <c r="AH92" s="99"/>
    </row>
    <row r="93" spans="3:34">
      <c r="C93" s="3" t="s">
        <v>86</v>
      </c>
      <c r="D93" s="3" t="s">
        <v>160</v>
      </c>
      <c r="E93" s="3" t="s">
        <v>161</v>
      </c>
      <c r="F93" s="3" t="s">
        <v>628</v>
      </c>
      <c r="G93" s="99" t="s">
        <v>524</v>
      </c>
      <c r="H93" s="99" t="s">
        <v>524</v>
      </c>
      <c r="I93" s="99" t="s">
        <v>524</v>
      </c>
      <c r="J93" s="99" t="s">
        <v>524</v>
      </c>
      <c r="K93" s="99" t="s">
        <v>524</v>
      </c>
      <c r="L93" s="99" t="s">
        <v>524</v>
      </c>
      <c r="M93" s="99" t="s">
        <v>524</v>
      </c>
      <c r="N93" s="100">
        <v>0.61904761904761907</v>
      </c>
      <c r="O93" s="100">
        <v>0.5</v>
      </c>
      <c r="P93" s="99"/>
      <c r="Q93" s="100"/>
      <c r="R93" s="99"/>
      <c r="S93" s="99"/>
      <c r="T93" s="99"/>
      <c r="U93" s="99"/>
      <c r="V93" s="99"/>
      <c r="W93" s="99"/>
      <c r="X93" s="99"/>
      <c r="Y93" s="99"/>
      <c r="Z93" s="99"/>
      <c r="AA93" s="101"/>
      <c r="AB93" s="101"/>
      <c r="AC93" s="101"/>
      <c r="AD93" s="101"/>
      <c r="AE93" s="101"/>
      <c r="AF93" s="101"/>
      <c r="AG93" s="101"/>
      <c r="AH93" s="99"/>
    </row>
    <row r="94" spans="3:34">
      <c r="C94" s="3" t="s">
        <v>86</v>
      </c>
      <c r="D94" s="3" t="s">
        <v>162</v>
      </c>
      <c r="E94" s="3" t="s">
        <v>163</v>
      </c>
      <c r="F94" s="3" t="s">
        <v>628</v>
      </c>
      <c r="G94" s="99" t="s">
        <v>524</v>
      </c>
      <c r="H94" s="99" t="s">
        <v>524</v>
      </c>
      <c r="I94" s="99" t="s">
        <v>524</v>
      </c>
      <c r="J94" s="99" t="s">
        <v>524</v>
      </c>
      <c r="K94" s="99" t="s">
        <v>524</v>
      </c>
      <c r="L94" s="99" t="s">
        <v>524</v>
      </c>
      <c r="M94" s="99" t="s">
        <v>524</v>
      </c>
      <c r="N94" s="100">
        <v>0.7142857142857143</v>
      </c>
      <c r="O94" s="100">
        <v>0.375</v>
      </c>
      <c r="P94" s="99"/>
      <c r="Q94" s="100"/>
      <c r="R94" s="99"/>
      <c r="S94" s="99"/>
      <c r="T94" s="99"/>
      <c r="U94" s="99"/>
      <c r="V94" s="99"/>
      <c r="W94" s="99"/>
      <c r="X94" s="99"/>
      <c r="Y94" s="99"/>
      <c r="Z94" s="99"/>
      <c r="AA94" s="101"/>
      <c r="AB94" s="101"/>
      <c r="AC94" s="101"/>
      <c r="AD94" s="101"/>
      <c r="AE94" s="101"/>
      <c r="AF94" s="101"/>
      <c r="AG94" s="101"/>
      <c r="AH94" s="99"/>
    </row>
    <row r="95" spans="3:34">
      <c r="C95" s="3" t="s">
        <v>86</v>
      </c>
      <c r="D95" s="3" t="s">
        <v>164</v>
      </c>
      <c r="E95" s="3" t="s">
        <v>165</v>
      </c>
      <c r="F95" s="3" t="s">
        <v>628</v>
      </c>
      <c r="G95" s="99" t="s">
        <v>524</v>
      </c>
      <c r="H95" s="99" t="s">
        <v>524</v>
      </c>
      <c r="I95" s="99" t="s">
        <v>524</v>
      </c>
      <c r="J95" s="99" t="s">
        <v>524</v>
      </c>
      <c r="K95" s="99" t="s">
        <v>524</v>
      </c>
      <c r="L95" s="99" t="s">
        <v>524</v>
      </c>
      <c r="M95" s="99" t="s">
        <v>524</v>
      </c>
      <c r="N95" s="100">
        <v>0.77777777777777779</v>
      </c>
      <c r="O95" s="100">
        <v>0.5</v>
      </c>
      <c r="P95" s="99"/>
      <c r="Q95" s="100"/>
      <c r="R95" s="99"/>
      <c r="S95" s="99"/>
      <c r="T95" s="99"/>
      <c r="U95" s="99"/>
      <c r="V95" s="99"/>
      <c r="W95" s="99"/>
      <c r="X95" s="99"/>
      <c r="Y95" s="99"/>
      <c r="Z95" s="99"/>
      <c r="AA95" s="101"/>
      <c r="AB95" s="101"/>
      <c r="AC95" s="101"/>
      <c r="AD95" s="101"/>
      <c r="AE95" s="101"/>
      <c r="AF95" s="101"/>
      <c r="AG95" s="101"/>
      <c r="AH95" s="99"/>
    </row>
    <row r="96" spans="3:34">
      <c r="C96" s="3" t="s">
        <v>86</v>
      </c>
      <c r="D96" s="3" t="s">
        <v>166</v>
      </c>
      <c r="E96" s="3" t="s">
        <v>167</v>
      </c>
      <c r="F96" s="3" t="s">
        <v>628</v>
      </c>
      <c r="G96" s="99" t="s">
        <v>524</v>
      </c>
      <c r="H96" s="99" t="s">
        <v>524</v>
      </c>
      <c r="I96" s="99" t="s">
        <v>524</v>
      </c>
      <c r="J96" s="99" t="s">
        <v>524</v>
      </c>
      <c r="K96" s="99" t="s">
        <v>524</v>
      </c>
      <c r="L96" s="99" t="s">
        <v>524</v>
      </c>
      <c r="M96" s="99" t="s">
        <v>524</v>
      </c>
      <c r="N96" s="100">
        <v>0.72727272727272729</v>
      </c>
      <c r="O96" s="100">
        <v>0.84615384615384615</v>
      </c>
      <c r="P96" s="99"/>
      <c r="Q96" s="100"/>
      <c r="R96" s="99"/>
      <c r="S96" s="99"/>
      <c r="T96" s="99"/>
      <c r="U96" s="99"/>
      <c r="V96" s="99"/>
      <c r="W96" s="99"/>
      <c r="X96" s="99"/>
      <c r="Y96" s="99"/>
      <c r="Z96" s="99"/>
      <c r="AA96" s="101"/>
      <c r="AB96" s="101"/>
      <c r="AC96" s="101"/>
      <c r="AD96" s="101"/>
      <c r="AE96" s="101"/>
      <c r="AF96" s="101"/>
      <c r="AG96" s="101"/>
      <c r="AH96" s="99"/>
    </row>
    <row r="97" spans="3:34">
      <c r="C97" s="3" t="s">
        <v>86</v>
      </c>
      <c r="D97" s="3" t="s">
        <v>168</v>
      </c>
      <c r="E97" s="3" t="s">
        <v>169</v>
      </c>
      <c r="F97" s="3" t="s">
        <v>628</v>
      </c>
      <c r="G97" s="99" t="s">
        <v>524</v>
      </c>
      <c r="H97" s="99" t="s">
        <v>524</v>
      </c>
      <c r="I97" s="99" t="s">
        <v>524</v>
      </c>
      <c r="J97" s="99" t="s">
        <v>524</v>
      </c>
      <c r="K97" s="99" t="s">
        <v>524</v>
      </c>
      <c r="L97" s="99" t="s">
        <v>524</v>
      </c>
      <c r="M97" s="99" t="s">
        <v>524</v>
      </c>
      <c r="N97" s="100">
        <v>0.88</v>
      </c>
      <c r="O97" s="100">
        <v>0.84</v>
      </c>
      <c r="P97" s="99"/>
      <c r="Q97" s="100"/>
      <c r="R97" s="99"/>
      <c r="S97" s="99"/>
      <c r="T97" s="99"/>
      <c r="U97" s="99"/>
      <c r="V97" s="99"/>
      <c r="W97" s="99"/>
      <c r="X97" s="99"/>
      <c r="Y97" s="99"/>
      <c r="Z97" s="99"/>
      <c r="AA97" s="101"/>
      <c r="AB97" s="101"/>
      <c r="AC97" s="101"/>
      <c r="AD97" s="101"/>
      <c r="AE97" s="101"/>
      <c r="AF97" s="101"/>
      <c r="AG97" s="101"/>
      <c r="AH97" s="99"/>
    </row>
    <row r="98" spans="3:34">
      <c r="C98" s="3" t="s">
        <v>86</v>
      </c>
      <c r="D98" s="3" t="s">
        <v>170</v>
      </c>
      <c r="E98" s="3" t="s">
        <v>171</v>
      </c>
      <c r="F98" s="3" t="s">
        <v>628</v>
      </c>
      <c r="G98" s="99" t="s">
        <v>524</v>
      </c>
      <c r="H98" s="99" t="s">
        <v>524</v>
      </c>
      <c r="I98" s="99" t="s">
        <v>524</v>
      </c>
      <c r="J98" s="99" t="s">
        <v>524</v>
      </c>
      <c r="K98" s="99" t="s">
        <v>524</v>
      </c>
      <c r="L98" s="99" t="s">
        <v>524</v>
      </c>
      <c r="M98" s="99" t="s">
        <v>524</v>
      </c>
      <c r="N98" s="100">
        <v>0.625</v>
      </c>
      <c r="O98" s="100">
        <v>0.83870967741935487</v>
      </c>
      <c r="P98" s="99"/>
      <c r="Q98" s="100"/>
      <c r="R98" s="99"/>
      <c r="S98" s="99"/>
      <c r="T98" s="99"/>
      <c r="U98" s="99"/>
      <c r="V98" s="99"/>
      <c r="W98" s="99"/>
      <c r="X98" s="99"/>
      <c r="Y98" s="99"/>
      <c r="Z98" s="99"/>
      <c r="AA98" s="101"/>
      <c r="AB98" s="101"/>
      <c r="AC98" s="101"/>
      <c r="AD98" s="101"/>
      <c r="AE98" s="101"/>
      <c r="AF98" s="101"/>
      <c r="AG98" s="101"/>
      <c r="AH98" s="99"/>
    </row>
    <row r="99" spans="3:34">
      <c r="C99" s="3" t="s">
        <v>86</v>
      </c>
      <c r="D99" s="3" t="s">
        <v>172</v>
      </c>
      <c r="E99" s="3" t="s">
        <v>173</v>
      </c>
      <c r="F99" s="3" t="s">
        <v>628</v>
      </c>
      <c r="G99" s="99" t="s">
        <v>524</v>
      </c>
      <c r="H99" s="99" t="s">
        <v>524</v>
      </c>
      <c r="I99" s="99" t="s">
        <v>524</v>
      </c>
      <c r="J99" s="99" t="s">
        <v>524</v>
      </c>
      <c r="K99" s="99" t="s">
        <v>524</v>
      </c>
      <c r="L99" s="99" t="s">
        <v>524</v>
      </c>
      <c r="M99" s="99" t="s">
        <v>524</v>
      </c>
      <c r="N99" s="100">
        <v>0.70588235294117652</v>
      </c>
      <c r="O99" s="100">
        <v>0.875</v>
      </c>
      <c r="P99" s="99"/>
      <c r="Q99" s="100"/>
      <c r="R99" s="99"/>
      <c r="S99" s="99"/>
      <c r="T99" s="99"/>
      <c r="U99" s="99"/>
      <c r="V99" s="99"/>
      <c r="W99" s="99"/>
      <c r="X99" s="99"/>
      <c r="Y99" s="99"/>
      <c r="Z99" s="99"/>
      <c r="AA99" s="101"/>
      <c r="AB99" s="101"/>
      <c r="AC99" s="101"/>
      <c r="AD99" s="101"/>
      <c r="AE99" s="101"/>
      <c r="AF99" s="101"/>
      <c r="AG99" s="101"/>
      <c r="AH99" s="99"/>
    </row>
    <row r="100" spans="3:34">
      <c r="C100" s="3" t="s">
        <v>86</v>
      </c>
      <c r="D100" s="3" t="s">
        <v>174</v>
      </c>
      <c r="E100" s="3" t="s">
        <v>175</v>
      </c>
      <c r="F100" s="3" t="s">
        <v>628</v>
      </c>
      <c r="G100" s="99" t="s">
        <v>524</v>
      </c>
      <c r="H100" s="99" t="s">
        <v>524</v>
      </c>
      <c r="I100" s="99" t="s">
        <v>524</v>
      </c>
      <c r="J100" s="99" t="s">
        <v>524</v>
      </c>
      <c r="K100" s="99" t="s">
        <v>524</v>
      </c>
      <c r="L100" s="99" t="s">
        <v>524</v>
      </c>
      <c r="M100" s="99" t="s">
        <v>524</v>
      </c>
      <c r="N100" s="100">
        <v>0.81395348837209303</v>
      </c>
      <c r="O100" s="100">
        <v>0.88461538461538458</v>
      </c>
      <c r="P100" s="99"/>
      <c r="Q100" s="100"/>
      <c r="R100" s="99"/>
      <c r="S100" s="99"/>
      <c r="T100" s="99"/>
      <c r="U100" s="99"/>
      <c r="V100" s="99"/>
      <c r="W100" s="99"/>
      <c r="X100" s="99"/>
      <c r="Y100" s="99"/>
      <c r="Z100" s="99"/>
      <c r="AA100" s="101"/>
      <c r="AB100" s="101"/>
      <c r="AC100" s="101"/>
      <c r="AD100" s="101"/>
      <c r="AE100" s="101"/>
      <c r="AF100" s="101"/>
      <c r="AG100" s="101"/>
      <c r="AH100" s="99"/>
    </row>
    <row r="101" spans="3:34">
      <c r="C101" s="3" t="s">
        <v>86</v>
      </c>
      <c r="D101" s="3" t="s">
        <v>176</v>
      </c>
      <c r="E101" s="3" t="s">
        <v>177</v>
      </c>
      <c r="F101" s="3" t="s">
        <v>628</v>
      </c>
      <c r="G101" s="99" t="s">
        <v>524</v>
      </c>
      <c r="H101" s="99" t="s">
        <v>524</v>
      </c>
      <c r="I101" s="99" t="s">
        <v>524</v>
      </c>
      <c r="J101" s="99" t="s">
        <v>524</v>
      </c>
      <c r="K101" s="99" t="s">
        <v>524</v>
      </c>
      <c r="L101" s="99" t="s">
        <v>524</v>
      </c>
      <c r="M101" s="99" t="s">
        <v>524</v>
      </c>
      <c r="N101" s="100">
        <v>0.54166666666666663</v>
      </c>
      <c r="O101" s="100">
        <v>0.84210526315789469</v>
      </c>
      <c r="P101" s="99"/>
      <c r="Q101" s="100"/>
      <c r="R101" s="99"/>
      <c r="S101" s="99"/>
      <c r="T101" s="99"/>
      <c r="U101" s="99"/>
      <c r="V101" s="99"/>
      <c r="W101" s="99"/>
      <c r="X101" s="99"/>
      <c r="Y101" s="99"/>
      <c r="Z101" s="99"/>
      <c r="AA101" s="101"/>
      <c r="AB101" s="101"/>
      <c r="AC101" s="101"/>
      <c r="AD101" s="101"/>
      <c r="AE101" s="101"/>
      <c r="AF101" s="101"/>
      <c r="AG101" s="101"/>
      <c r="AH101" s="99"/>
    </row>
    <row r="102" spans="3:34">
      <c r="C102" s="3" t="s">
        <v>86</v>
      </c>
      <c r="D102" s="3" t="s">
        <v>178</v>
      </c>
      <c r="E102" s="3" t="s">
        <v>179</v>
      </c>
      <c r="F102" s="3" t="s">
        <v>628</v>
      </c>
      <c r="G102" s="99" t="s">
        <v>524</v>
      </c>
      <c r="H102" s="99" t="s">
        <v>524</v>
      </c>
      <c r="I102" s="99" t="s">
        <v>524</v>
      </c>
      <c r="J102" s="99" t="s">
        <v>524</v>
      </c>
      <c r="K102" s="99" t="s">
        <v>524</v>
      </c>
      <c r="L102" s="99" t="s">
        <v>524</v>
      </c>
      <c r="M102" s="99" t="s">
        <v>524</v>
      </c>
      <c r="N102" s="100">
        <v>0.5714285714285714</v>
      </c>
      <c r="O102" s="100">
        <v>0.81395348837209303</v>
      </c>
      <c r="P102" s="99"/>
      <c r="Q102" s="100"/>
      <c r="R102" s="99"/>
      <c r="S102" s="99"/>
      <c r="T102" s="99"/>
      <c r="U102" s="99"/>
      <c r="V102" s="99"/>
      <c r="W102" s="99"/>
      <c r="X102" s="99"/>
      <c r="Y102" s="99"/>
      <c r="Z102" s="99"/>
      <c r="AA102" s="101"/>
      <c r="AB102" s="101"/>
      <c r="AC102" s="101"/>
      <c r="AD102" s="101"/>
      <c r="AE102" s="101"/>
      <c r="AF102" s="101"/>
      <c r="AG102" s="101"/>
      <c r="AH102" s="99"/>
    </row>
    <row r="103" spans="3:34">
      <c r="C103" s="3" t="s">
        <v>86</v>
      </c>
      <c r="D103" s="3" t="s">
        <v>180</v>
      </c>
      <c r="E103" s="3" t="s">
        <v>181</v>
      </c>
      <c r="F103" s="3" t="s">
        <v>628</v>
      </c>
      <c r="G103" s="99" t="s">
        <v>524</v>
      </c>
      <c r="H103" s="99" t="s">
        <v>524</v>
      </c>
      <c r="I103" s="99" t="s">
        <v>524</v>
      </c>
      <c r="J103" s="99" t="s">
        <v>524</v>
      </c>
      <c r="K103" s="99" t="s">
        <v>524</v>
      </c>
      <c r="L103" s="99" t="s">
        <v>524</v>
      </c>
      <c r="M103" s="99" t="s">
        <v>524</v>
      </c>
      <c r="N103" s="100">
        <v>0.375</v>
      </c>
      <c r="O103" s="100">
        <v>0.33333333333333331</v>
      </c>
      <c r="P103" s="99"/>
      <c r="Q103" s="100"/>
      <c r="R103" s="99"/>
      <c r="S103" s="99"/>
      <c r="T103" s="99"/>
      <c r="U103" s="99"/>
      <c r="V103" s="99"/>
      <c r="W103" s="99"/>
      <c r="X103" s="99"/>
      <c r="Y103" s="99"/>
      <c r="Z103" s="99"/>
      <c r="AA103" s="101"/>
      <c r="AB103" s="101"/>
      <c r="AC103" s="101"/>
      <c r="AD103" s="101"/>
      <c r="AE103" s="101"/>
      <c r="AF103" s="101"/>
      <c r="AG103" s="101"/>
      <c r="AH103" s="99"/>
    </row>
    <row r="104" spans="3:34">
      <c r="C104" s="3" t="s">
        <v>86</v>
      </c>
      <c r="D104" s="3" t="s">
        <v>182</v>
      </c>
      <c r="E104" s="3" t="s">
        <v>183</v>
      </c>
      <c r="F104" s="3" t="s">
        <v>628</v>
      </c>
      <c r="G104" s="99" t="s">
        <v>524</v>
      </c>
      <c r="H104" s="99" t="s">
        <v>524</v>
      </c>
      <c r="I104" s="99" t="s">
        <v>524</v>
      </c>
      <c r="J104" s="99" t="s">
        <v>524</v>
      </c>
      <c r="K104" s="99" t="s">
        <v>524</v>
      </c>
      <c r="L104" s="99" t="s">
        <v>524</v>
      </c>
      <c r="M104" s="99" t="s">
        <v>524</v>
      </c>
      <c r="N104" s="100">
        <v>1</v>
      </c>
      <c r="O104" s="100">
        <v>0.52631578947368418</v>
      </c>
      <c r="P104" s="99"/>
      <c r="Q104" s="100"/>
      <c r="R104" s="99"/>
      <c r="S104" s="99"/>
      <c r="T104" s="99"/>
      <c r="U104" s="99"/>
      <c r="V104" s="99"/>
      <c r="W104" s="99"/>
      <c r="X104" s="99"/>
      <c r="Y104" s="99"/>
      <c r="Z104" s="99"/>
      <c r="AA104" s="101"/>
      <c r="AB104" s="101"/>
      <c r="AC104" s="101"/>
      <c r="AD104" s="101"/>
      <c r="AE104" s="101"/>
      <c r="AF104" s="101"/>
      <c r="AG104" s="101"/>
      <c r="AH104" s="99"/>
    </row>
    <row r="105" spans="3:34">
      <c r="C105" s="3" t="s">
        <v>86</v>
      </c>
      <c r="D105" s="3" t="s">
        <v>184</v>
      </c>
      <c r="E105" s="3" t="s">
        <v>185</v>
      </c>
      <c r="F105" s="3" t="s">
        <v>628</v>
      </c>
      <c r="G105" s="99" t="s">
        <v>524</v>
      </c>
      <c r="H105" s="99" t="s">
        <v>524</v>
      </c>
      <c r="I105" s="99" t="s">
        <v>524</v>
      </c>
      <c r="J105" s="99" t="s">
        <v>524</v>
      </c>
      <c r="K105" s="99" t="s">
        <v>524</v>
      </c>
      <c r="L105" s="99" t="s">
        <v>524</v>
      </c>
      <c r="M105" s="99" t="s">
        <v>524</v>
      </c>
      <c r="N105" s="100">
        <v>0</v>
      </c>
      <c r="O105" s="100">
        <v>0.46153846153846156</v>
      </c>
      <c r="P105" s="99"/>
      <c r="Q105" s="100"/>
      <c r="R105" s="99"/>
      <c r="S105" s="99"/>
      <c r="T105" s="99"/>
      <c r="U105" s="99"/>
      <c r="V105" s="99"/>
      <c r="W105" s="99"/>
      <c r="X105" s="99"/>
      <c r="Y105" s="99"/>
      <c r="Z105" s="99"/>
      <c r="AA105" s="101"/>
      <c r="AB105" s="101"/>
      <c r="AC105" s="101"/>
      <c r="AD105" s="101"/>
      <c r="AE105" s="101"/>
      <c r="AF105" s="101"/>
      <c r="AG105" s="101"/>
      <c r="AH105" s="99"/>
    </row>
    <row r="106" spans="3:34">
      <c r="C106" s="3" t="s">
        <v>86</v>
      </c>
      <c r="D106" s="3" t="s">
        <v>186</v>
      </c>
      <c r="E106" s="3" t="s">
        <v>187</v>
      </c>
      <c r="F106" s="3" t="s">
        <v>628</v>
      </c>
      <c r="G106" s="99" t="s">
        <v>524</v>
      </c>
      <c r="H106" s="99" t="s">
        <v>524</v>
      </c>
      <c r="I106" s="99" t="s">
        <v>524</v>
      </c>
      <c r="J106" s="99" t="s">
        <v>524</v>
      </c>
      <c r="K106" s="99" t="s">
        <v>524</v>
      </c>
      <c r="L106" s="99" t="s">
        <v>524</v>
      </c>
      <c r="M106" s="99" t="s">
        <v>524</v>
      </c>
      <c r="N106" s="100">
        <v>0.38461538461538464</v>
      </c>
      <c r="O106" s="100">
        <v>0.4375</v>
      </c>
      <c r="P106" s="99"/>
      <c r="Q106" s="100"/>
      <c r="R106" s="99"/>
      <c r="S106" s="99"/>
      <c r="T106" s="99"/>
      <c r="U106" s="99"/>
      <c r="V106" s="99"/>
      <c r="W106" s="99"/>
      <c r="X106" s="99"/>
      <c r="Y106" s="99"/>
      <c r="Z106" s="99"/>
      <c r="AA106" s="101"/>
      <c r="AB106" s="101"/>
      <c r="AC106" s="101"/>
      <c r="AD106" s="101"/>
      <c r="AE106" s="101"/>
      <c r="AF106" s="101"/>
      <c r="AG106" s="101"/>
      <c r="AH106" s="99"/>
    </row>
    <row r="107" spans="3:34">
      <c r="C107" s="3" t="s">
        <v>86</v>
      </c>
      <c r="D107" s="3" t="s">
        <v>188</v>
      </c>
      <c r="E107" s="3" t="s">
        <v>189</v>
      </c>
      <c r="F107" s="3" t="s">
        <v>628</v>
      </c>
      <c r="G107" s="99" t="s">
        <v>524</v>
      </c>
      <c r="H107" s="99" t="s">
        <v>524</v>
      </c>
      <c r="I107" s="99" t="s">
        <v>524</v>
      </c>
      <c r="J107" s="99" t="s">
        <v>524</v>
      </c>
      <c r="K107" s="99" t="s">
        <v>524</v>
      </c>
      <c r="L107" s="99" t="s">
        <v>524</v>
      </c>
      <c r="M107" s="99" t="s">
        <v>524</v>
      </c>
      <c r="N107" s="100">
        <v>0.84210526315789469</v>
      </c>
      <c r="O107" s="100">
        <v>0.8571428571428571</v>
      </c>
      <c r="P107" s="99"/>
      <c r="Q107" s="100"/>
      <c r="R107" s="99"/>
      <c r="S107" s="99"/>
      <c r="T107" s="99"/>
      <c r="U107" s="99"/>
      <c r="V107" s="99"/>
      <c r="W107" s="99"/>
      <c r="X107" s="99"/>
      <c r="Y107" s="99"/>
      <c r="Z107" s="99"/>
      <c r="AA107" s="101"/>
      <c r="AB107" s="101"/>
      <c r="AC107" s="101"/>
      <c r="AD107" s="101"/>
      <c r="AE107" s="101"/>
      <c r="AF107" s="101"/>
      <c r="AG107" s="101"/>
      <c r="AH107" s="99"/>
    </row>
    <row r="108" spans="3:34">
      <c r="C108" s="3" t="s">
        <v>86</v>
      </c>
      <c r="D108" s="3" t="s">
        <v>190</v>
      </c>
      <c r="E108" s="3" t="s">
        <v>191</v>
      </c>
      <c r="F108" s="3" t="s">
        <v>628</v>
      </c>
      <c r="G108" s="99" t="s">
        <v>524</v>
      </c>
      <c r="H108" s="99" t="s">
        <v>524</v>
      </c>
      <c r="I108" s="99" t="s">
        <v>524</v>
      </c>
      <c r="J108" s="99" t="s">
        <v>524</v>
      </c>
      <c r="K108" s="99" t="s">
        <v>524</v>
      </c>
      <c r="L108" s="99" t="s">
        <v>524</v>
      </c>
      <c r="M108" s="99" t="s">
        <v>524</v>
      </c>
      <c r="N108" s="100">
        <v>1</v>
      </c>
      <c r="O108" s="100">
        <v>0.91666666666666663</v>
      </c>
      <c r="P108" s="99"/>
      <c r="Q108" s="100"/>
      <c r="R108" s="99"/>
      <c r="S108" s="99"/>
      <c r="T108" s="99"/>
      <c r="U108" s="99"/>
      <c r="V108" s="99"/>
      <c r="W108" s="99"/>
      <c r="X108" s="99"/>
      <c r="Y108" s="99"/>
      <c r="Z108" s="99"/>
      <c r="AA108" s="101"/>
      <c r="AB108" s="101"/>
      <c r="AC108" s="101"/>
      <c r="AD108" s="101"/>
      <c r="AE108" s="101"/>
      <c r="AF108" s="101"/>
      <c r="AG108" s="101"/>
      <c r="AH108" s="99"/>
    </row>
    <row r="109" spans="3:34">
      <c r="C109" s="3" t="s">
        <v>86</v>
      </c>
      <c r="D109" s="3" t="s">
        <v>192</v>
      </c>
      <c r="E109" s="3" t="s">
        <v>193</v>
      </c>
      <c r="F109" s="3" t="s">
        <v>628</v>
      </c>
      <c r="G109" s="99" t="s">
        <v>524</v>
      </c>
      <c r="H109" s="99" t="s">
        <v>524</v>
      </c>
      <c r="I109" s="99" t="s">
        <v>524</v>
      </c>
      <c r="J109" s="99" t="s">
        <v>524</v>
      </c>
      <c r="K109" s="99" t="s">
        <v>524</v>
      </c>
      <c r="L109" s="99" t="s">
        <v>524</v>
      </c>
      <c r="M109" s="99" t="s">
        <v>524</v>
      </c>
      <c r="N109" s="100">
        <v>0.33333333333333331</v>
      </c>
      <c r="O109" s="100">
        <v>0.33333333333333331</v>
      </c>
      <c r="P109" s="99"/>
      <c r="Q109" s="100"/>
      <c r="R109" s="99"/>
      <c r="S109" s="99"/>
      <c r="T109" s="99"/>
      <c r="U109" s="99"/>
      <c r="V109" s="99"/>
      <c r="W109" s="99"/>
      <c r="X109" s="99"/>
      <c r="Y109" s="99"/>
      <c r="Z109" s="99"/>
      <c r="AA109" s="101"/>
      <c r="AB109" s="101"/>
      <c r="AC109" s="101"/>
      <c r="AD109" s="101"/>
      <c r="AE109" s="101"/>
      <c r="AF109" s="101"/>
      <c r="AG109" s="101"/>
      <c r="AH109" s="99"/>
    </row>
    <row r="110" spans="3:34">
      <c r="C110" s="3" t="s">
        <v>86</v>
      </c>
      <c r="D110" s="3" t="s">
        <v>194</v>
      </c>
      <c r="E110" s="3" t="s">
        <v>195</v>
      </c>
      <c r="F110" s="3" t="s">
        <v>628</v>
      </c>
      <c r="G110" s="99" t="s">
        <v>524</v>
      </c>
      <c r="H110" s="99" t="s">
        <v>524</v>
      </c>
      <c r="I110" s="99" t="s">
        <v>524</v>
      </c>
      <c r="J110" s="99" t="s">
        <v>524</v>
      </c>
      <c r="K110" s="99" t="s">
        <v>524</v>
      </c>
      <c r="L110" s="99" t="s">
        <v>524</v>
      </c>
      <c r="M110" s="99" t="s">
        <v>524</v>
      </c>
      <c r="N110" s="100">
        <v>0.5714285714285714</v>
      </c>
      <c r="O110" s="100">
        <v>0.72222222222222221</v>
      </c>
      <c r="P110" s="99"/>
      <c r="Q110" s="100"/>
      <c r="R110" s="99"/>
      <c r="S110" s="99"/>
      <c r="T110" s="99"/>
      <c r="U110" s="99"/>
      <c r="V110" s="99"/>
      <c r="W110" s="99"/>
      <c r="X110" s="99"/>
      <c r="Y110" s="99"/>
      <c r="Z110" s="99"/>
      <c r="AA110" s="101"/>
      <c r="AB110" s="101"/>
      <c r="AC110" s="101"/>
      <c r="AD110" s="101"/>
      <c r="AE110" s="101"/>
      <c r="AF110" s="101"/>
      <c r="AG110" s="101"/>
      <c r="AH110" s="99"/>
    </row>
    <row r="111" spans="3:34">
      <c r="C111" s="3" t="s">
        <v>86</v>
      </c>
      <c r="D111" s="3" t="s">
        <v>196</v>
      </c>
      <c r="E111" s="3" t="s">
        <v>197</v>
      </c>
      <c r="F111" s="3" t="s">
        <v>628</v>
      </c>
      <c r="G111" s="99" t="s">
        <v>524</v>
      </c>
      <c r="H111" s="99" t="s">
        <v>524</v>
      </c>
      <c r="I111" s="99" t="s">
        <v>524</v>
      </c>
      <c r="J111" s="99" t="s">
        <v>524</v>
      </c>
      <c r="K111" s="99" t="s">
        <v>524</v>
      </c>
      <c r="L111" s="99" t="s">
        <v>524</v>
      </c>
      <c r="M111" s="99" t="s">
        <v>524</v>
      </c>
      <c r="N111" s="100">
        <v>1</v>
      </c>
      <c r="O111" s="100">
        <v>0.94736842105263153</v>
      </c>
      <c r="P111" s="99"/>
      <c r="Q111" s="100"/>
      <c r="R111" s="99"/>
      <c r="S111" s="99"/>
      <c r="T111" s="99"/>
      <c r="U111" s="99"/>
      <c r="V111" s="99"/>
      <c r="W111" s="99"/>
      <c r="X111" s="99"/>
      <c r="Y111" s="99"/>
      <c r="Z111" s="99"/>
      <c r="AA111" s="101"/>
      <c r="AB111" s="101"/>
      <c r="AC111" s="101"/>
      <c r="AD111" s="101"/>
      <c r="AE111" s="101"/>
      <c r="AF111" s="101"/>
      <c r="AG111" s="101"/>
      <c r="AH111" s="99"/>
    </row>
    <row r="112" spans="3:34">
      <c r="C112" s="3" t="s">
        <v>86</v>
      </c>
      <c r="D112" s="3" t="s">
        <v>198</v>
      </c>
      <c r="E112" s="3" t="s">
        <v>199</v>
      </c>
      <c r="F112" s="3" t="s">
        <v>628</v>
      </c>
      <c r="G112" s="99" t="s">
        <v>524</v>
      </c>
      <c r="H112" s="99" t="s">
        <v>524</v>
      </c>
      <c r="I112" s="99" t="s">
        <v>524</v>
      </c>
      <c r="J112" s="99" t="s">
        <v>524</v>
      </c>
      <c r="K112" s="99" t="s">
        <v>524</v>
      </c>
      <c r="L112" s="99" t="s">
        <v>524</v>
      </c>
      <c r="M112" s="99" t="s">
        <v>524</v>
      </c>
      <c r="N112" s="100">
        <v>0.6</v>
      </c>
      <c r="O112" s="100">
        <v>1</v>
      </c>
      <c r="P112" s="99"/>
      <c r="Q112" s="100"/>
      <c r="R112" s="99"/>
      <c r="S112" s="99"/>
      <c r="T112" s="99"/>
      <c r="U112" s="99"/>
      <c r="V112" s="99"/>
      <c r="W112" s="99"/>
      <c r="X112" s="99"/>
      <c r="Y112" s="99"/>
      <c r="Z112" s="99"/>
      <c r="AA112" s="101"/>
      <c r="AB112" s="101"/>
      <c r="AC112" s="101"/>
      <c r="AD112" s="101"/>
      <c r="AE112" s="101"/>
      <c r="AF112" s="101"/>
      <c r="AG112" s="101"/>
      <c r="AH112" s="99"/>
    </row>
    <row r="113" spans="3:34">
      <c r="C113" s="3" t="s">
        <v>86</v>
      </c>
      <c r="D113" s="3" t="s">
        <v>200</v>
      </c>
      <c r="E113" s="3" t="s">
        <v>201</v>
      </c>
      <c r="F113" s="3" t="s">
        <v>628</v>
      </c>
      <c r="G113" s="99" t="s">
        <v>524</v>
      </c>
      <c r="H113" s="99" t="s">
        <v>524</v>
      </c>
      <c r="I113" s="99" t="s">
        <v>524</v>
      </c>
      <c r="J113" s="99" t="s">
        <v>524</v>
      </c>
      <c r="K113" s="99" t="s">
        <v>524</v>
      </c>
      <c r="L113" s="99" t="s">
        <v>524</v>
      </c>
      <c r="M113" s="99" t="s">
        <v>524</v>
      </c>
      <c r="N113" s="100">
        <v>0.84615384615384615</v>
      </c>
      <c r="O113" s="100">
        <v>0.88235294117647056</v>
      </c>
      <c r="P113" s="99"/>
      <c r="Q113" s="100"/>
      <c r="R113" s="99"/>
      <c r="S113" s="99"/>
      <c r="T113" s="99"/>
      <c r="U113" s="99"/>
      <c r="V113" s="99"/>
      <c r="W113" s="99"/>
      <c r="X113" s="99"/>
      <c r="Y113" s="99"/>
      <c r="Z113" s="99"/>
      <c r="AA113" s="101"/>
      <c r="AB113" s="101"/>
      <c r="AC113" s="101"/>
      <c r="AD113" s="101"/>
      <c r="AE113" s="101"/>
      <c r="AF113" s="101"/>
      <c r="AG113" s="101"/>
      <c r="AH113" s="99"/>
    </row>
    <row r="114" spans="3:34">
      <c r="C114" s="3" t="s">
        <v>86</v>
      </c>
      <c r="D114" s="3" t="s">
        <v>202</v>
      </c>
      <c r="E114" s="3" t="s">
        <v>203</v>
      </c>
      <c r="F114" s="3" t="s">
        <v>628</v>
      </c>
      <c r="G114" s="99" t="s">
        <v>524</v>
      </c>
      <c r="H114" s="99" t="s">
        <v>524</v>
      </c>
      <c r="I114" s="99" t="s">
        <v>524</v>
      </c>
      <c r="J114" s="99" t="s">
        <v>524</v>
      </c>
      <c r="K114" s="99" t="s">
        <v>524</v>
      </c>
      <c r="L114" s="99" t="s">
        <v>524</v>
      </c>
      <c r="M114" s="99" t="s">
        <v>524</v>
      </c>
      <c r="N114" s="100">
        <v>0.70588235294117652</v>
      </c>
      <c r="O114" s="100">
        <v>0.7</v>
      </c>
      <c r="P114" s="99"/>
      <c r="Q114" s="100"/>
      <c r="R114" s="99"/>
      <c r="S114" s="99"/>
      <c r="T114" s="99"/>
      <c r="U114" s="99"/>
      <c r="V114" s="99"/>
      <c r="W114" s="99"/>
      <c r="X114" s="99"/>
      <c r="Y114" s="99"/>
      <c r="Z114" s="99"/>
      <c r="AA114" s="101"/>
      <c r="AB114" s="101"/>
      <c r="AC114" s="101"/>
      <c r="AD114" s="101"/>
      <c r="AE114" s="101"/>
      <c r="AF114" s="101"/>
      <c r="AG114" s="101"/>
      <c r="AH114" s="99"/>
    </row>
    <row r="115" spans="3:34">
      <c r="C115" s="3" t="s">
        <v>86</v>
      </c>
      <c r="D115" s="3" t="s">
        <v>204</v>
      </c>
      <c r="E115" s="3" t="s">
        <v>205</v>
      </c>
      <c r="F115" s="3" t="s">
        <v>628</v>
      </c>
      <c r="G115" s="99" t="s">
        <v>524</v>
      </c>
      <c r="H115" s="99" t="s">
        <v>524</v>
      </c>
      <c r="I115" s="99" t="s">
        <v>524</v>
      </c>
      <c r="J115" s="99" t="s">
        <v>524</v>
      </c>
      <c r="K115" s="99" t="s">
        <v>524</v>
      </c>
      <c r="L115" s="99" t="s">
        <v>524</v>
      </c>
      <c r="M115" s="99" t="s">
        <v>524</v>
      </c>
      <c r="N115" s="100">
        <v>0.48214285714285715</v>
      </c>
      <c r="O115" s="100">
        <v>0.4861111111111111</v>
      </c>
      <c r="P115" s="99"/>
      <c r="Q115" s="100"/>
      <c r="R115" s="99"/>
      <c r="S115" s="99"/>
      <c r="T115" s="99"/>
      <c r="U115" s="99"/>
      <c r="V115" s="99"/>
      <c r="W115" s="99"/>
      <c r="X115" s="99"/>
      <c r="Y115" s="99"/>
      <c r="Z115" s="99"/>
      <c r="AA115" s="101"/>
      <c r="AB115" s="101"/>
      <c r="AC115" s="101"/>
      <c r="AD115" s="101"/>
      <c r="AE115" s="101"/>
      <c r="AF115" s="101"/>
      <c r="AG115" s="101"/>
      <c r="AH115" s="99"/>
    </row>
    <row r="116" spans="3:34">
      <c r="C116" s="3" t="s">
        <v>86</v>
      </c>
      <c r="D116" s="3" t="s">
        <v>206</v>
      </c>
      <c r="E116" s="3" t="s">
        <v>207</v>
      </c>
      <c r="F116" s="3" t="s">
        <v>628</v>
      </c>
      <c r="G116" s="99" t="s">
        <v>524</v>
      </c>
      <c r="H116" s="99" t="s">
        <v>524</v>
      </c>
      <c r="I116" s="99" t="s">
        <v>524</v>
      </c>
      <c r="J116" s="99" t="s">
        <v>524</v>
      </c>
      <c r="K116" s="99" t="s">
        <v>524</v>
      </c>
      <c r="L116" s="99" t="s">
        <v>524</v>
      </c>
      <c r="M116" s="99" t="s">
        <v>524</v>
      </c>
      <c r="N116" s="100">
        <v>0.88888888888888884</v>
      </c>
      <c r="O116" s="100">
        <v>0.75</v>
      </c>
      <c r="P116" s="99"/>
      <c r="Q116" s="100"/>
      <c r="R116" s="99"/>
      <c r="S116" s="99"/>
      <c r="T116" s="99"/>
      <c r="U116" s="99"/>
      <c r="V116" s="99"/>
      <c r="W116" s="99"/>
      <c r="X116" s="99"/>
      <c r="Y116" s="99"/>
      <c r="Z116" s="99"/>
      <c r="AA116" s="101"/>
      <c r="AB116" s="101"/>
      <c r="AC116" s="101"/>
      <c r="AD116" s="101"/>
      <c r="AE116" s="101"/>
      <c r="AF116" s="101"/>
      <c r="AG116" s="101"/>
      <c r="AH116" s="99"/>
    </row>
    <row r="117" spans="3:34">
      <c r="C117" s="3" t="s">
        <v>86</v>
      </c>
      <c r="D117" s="3" t="s">
        <v>208</v>
      </c>
      <c r="E117" s="3" t="s">
        <v>209</v>
      </c>
      <c r="F117" s="3" t="s">
        <v>628</v>
      </c>
      <c r="G117" s="99" t="s">
        <v>524</v>
      </c>
      <c r="H117" s="99" t="s">
        <v>524</v>
      </c>
      <c r="I117" s="99" t="s">
        <v>524</v>
      </c>
      <c r="J117" s="99" t="s">
        <v>524</v>
      </c>
      <c r="K117" s="99" t="s">
        <v>524</v>
      </c>
      <c r="L117" s="99" t="s">
        <v>524</v>
      </c>
      <c r="M117" s="99" t="s">
        <v>524</v>
      </c>
      <c r="N117" s="100">
        <v>0.46666666666666667</v>
      </c>
      <c r="O117" s="100">
        <v>0.78947368421052633</v>
      </c>
      <c r="P117" s="99"/>
      <c r="Q117" s="100"/>
      <c r="R117" s="99"/>
      <c r="S117" s="99"/>
      <c r="T117" s="99"/>
      <c r="U117" s="99"/>
      <c r="V117" s="99"/>
      <c r="W117" s="99"/>
      <c r="X117" s="99"/>
      <c r="Y117" s="99"/>
      <c r="Z117" s="99"/>
      <c r="AA117" s="101"/>
      <c r="AB117" s="101"/>
      <c r="AC117" s="101"/>
      <c r="AD117" s="101"/>
      <c r="AE117" s="101"/>
      <c r="AF117" s="101"/>
      <c r="AG117" s="101"/>
      <c r="AH117" s="99"/>
    </row>
    <row r="118" spans="3:34">
      <c r="C118" s="3" t="s">
        <v>86</v>
      </c>
      <c r="D118" s="3" t="s">
        <v>210</v>
      </c>
      <c r="E118" s="3" t="s">
        <v>211</v>
      </c>
      <c r="F118" s="3" t="s">
        <v>628</v>
      </c>
      <c r="G118" s="99" t="s">
        <v>524</v>
      </c>
      <c r="H118" s="99" t="s">
        <v>524</v>
      </c>
      <c r="I118" s="99" t="s">
        <v>524</v>
      </c>
      <c r="J118" s="99" t="s">
        <v>524</v>
      </c>
      <c r="K118" s="99" t="s">
        <v>524</v>
      </c>
      <c r="L118" s="99" t="s">
        <v>524</v>
      </c>
      <c r="M118" s="99" t="s">
        <v>524</v>
      </c>
      <c r="N118" s="100">
        <v>0.68292682926829273</v>
      </c>
      <c r="O118" s="100">
        <v>0.70270270270270274</v>
      </c>
      <c r="P118" s="99"/>
      <c r="Q118" s="100"/>
      <c r="R118" s="99"/>
      <c r="S118" s="99"/>
      <c r="T118" s="99"/>
      <c r="U118" s="99"/>
      <c r="V118" s="99"/>
      <c r="W118" s="99"/>
      <c r="X118" s="99"/>
      <c r="Y118" s="99"/>
      <c r="Z118" s="99"/>
      <c r="AA118" s="101"/>
      <c r="AB118" s="101"/>
      <c r="AC118" s="101"/>
      <c r="AD118" s="101"/>
      <c r="AE118" s="101"/>
      <c r="AF118" s="101"/>
      <c r="AG118" s="101"/>
      <c r="AH118" s="99"/>
    </row>
    <row r="119" spans="3:34">
      <c r="C119" s="3" t="s">
        <v>86</v>
      </c>
      <c r="D119" s="3" t="s">
        <v>212</v>
      </c>
      <c r="E119" s="3" t="s">
        <v>213</v>
      </c>
      <c r="F119" s="3" t="s">
        <v>628</v>
      </c>
      <c r="G119" s="99" t="s">
        <v>524</v>
      </c>
      <c r="H119" s="99" t="s">
        <v>524</v>
      </c>
      <c r="I119" s="99" t="s">
        <v>524</v>
      </c>
      <c r="J119" s="99" t="s">
        <v>524</v>
      </c>
      <c r="K119" s="99" t="s">
        <v>524</v>
      </c>
      <c r="L119" s="99" t="s">
        <v>524</v>
      </c>
      <c r="M119" s="99" t="s">
        <v>524</v>
      </c>
      <c r="N119" s="100">
        <v>0.81818181818181823</v>
      </c>
      <c r="O119" s="100">
        <v>1</v>
      </c>
      <c r="P119" s="99"/>
      <c r="Q119" s="100"/>
      <c r="R119" s="99"/>
      <c r="S119" s="99"/>
      <c r="T119" s="99"/>
      <c r="U119" s="99"/>
      <c r="V119" s="99"/>
      <c r="W119" s="99"/>
      <c r="X119" s="99"/>
      <c r="Y119" s="99"/>
      <c r="Z119" s="99"/>
      <c r="AA119" s="101"/>
      <c r="AB119" s="101"/>
      <c r="AC119" s="101"/>
      <c r="AD119" s="101"/>
      <c r="AE119" s="101"/>
      <c r="AF119" s="101"/>
      <c r="AG119" s="101"/>
      <c r="AH119" s="99"/>
    </row>
    <row r="120" spans="3:34">
      <c r="C120" s="3" t="s">
        <v>86</v>
      </c>
      <c r="D120" s="3" t="s">
        <v>214</v>
      </c>
      <c r="E120" s="3" t="s">
        <v>215</v>
      </c>
      <c r="F120" s="3" t="s">
        <v>628</v>
      </c>
      <c r="G120" s="99" t="s">
        <v>524</v>
      </c>
      <c r="H120" s="99" t="s">
        <v>524</v>
      </c>
      <c r="I120" s="99" t="s">
        <v>524</v>
      </c>
      <c r="J120" s="99" t="s">
        <v>524</v>
      </c>
      <c r="K120" s="99" t="s">
        <v>524</v>
      </c>
      <c r="L120" s="99" t="s">
        <v>524</v>
      </c>
      <c r="M120" s="99" t="s">
        <v>524</v>
      </c>
      <c r="N120" s="100">
        <v>0.4</v>
      </c>
      <c r="O120" s="100">
        <v>0.4</v>
      </c>
      <c r="P120" s="99"/>
      <c r="Q120" s="100"/>
      <c r="R120" s="99"/>
      <c r="S120" s="99"/>
      <c r="T120" s="99"/>
      <c r="U120" s="99"/>
      <c r="V120" s="99"/>
      <c r="W120" s="99"/>
      <c r="X120" s="99"/>
      <c r="Y120" s="99"/>
      <c r="Z120" s="99"/>
      <c r="AA120" s="101"/>
      <c r="AB120" s="101"/>
      <c r="AC120" s="101"/>
      <c r="AD120" s="101"/>
      <c r="AE120" s="101"/>
      <c r="AF120" s="101"/>
      <c r="AG120" s="101"/>
      <c r="AH120" s="99"/>
    </row>
    <row r="121" spans="3:34">
      <c r="C121" s="3" t="s">
        <v>86</v>
      </c>
      <c r="D121" s="3" t="s">
        <v>216</v>
      </c>
      <c r="E121" s="3" t="s">
        <v>217</v>
      </c>
      <c r="F121" s="3" t="s">
        <v>628</v>
      </c>
      <c r="G121" s="99" t="s">
        <v>524</v>
      </c>
      <c r="H121" s="99" t="s">
        <v>524</v>
      </c>
      <c r="I121" s="99" t="s">
        <v>524</v>
      </c>
      <c r="J121" s="99" t="s">
        <v>524</v>
      </c>
      <c r="K121" s="99" t="s">
        <v>524</v>
      </c>
      <c r="L121" s="99" t="s">
        <v>524</v>
      </c>
      <c r="M121" s="99" t="s">
        <v>524</v>
      </c>
      <c r="N121" s="100">
        <v>0.66666666666666663</v>
      </c>
      <c r="O121" s="100">
        <v>0.66666666666666663</v>
      </c>
      <c r="P121" s="99"/>
      <c r="Q121" s="100"/>
      <c r="R121" s="99"/>
      <c r="S121" s="99"/>
      <c r="T121" s="99"/>
      <c r="U121" s="99"/>
      <c r="V121" s="99"/>
      <c r="W121" s="99"/>
      <c r="X121" s="99"/>
      <c r="Y121" s="99"/>
      <c r="Z121" s="99"/>
      <c r="AA121" s="101"/>
      <c r="AB121" s="101"/>
      <c r="AC121" s="101"/>
      <c r="AD121" s="101"/>
      <c r="AE121" s="101"/>
      <c r="AF121" s="101"/>
      <c r="AG121" s="101"/>
      <c r="AH121" s="99"/>
    </row>
    <row r="122" spans="3:34">
      <c r="C122" s="3" t="s">
        <v>86</v>
      </c>
      <c r="D122" s="3" t="s">
        <v>218</v>
      </c>
      <c r="E122" s="3" t="s">
        <v>219</v>
      </c>
      <c r="F122" s="3" t="s">
        <v>628</v>
      </c>
      <c r="G122" s="99" t="s">
        <v>524</v>
      </c>
      <c r="H122" s="99" t="s">
        <v>524</v>
      </c>
      <c r="I122" s="99" t="s">
        <v>524</v>
      </c>
      <c r="J122" s="99" t="s">
        <v>524</v>
      </c>
      <c r="K122" s="99" t="s">
        <v>524</v>
      </c>
      <c r="L122" s="99" t="s">
        <v>524</v>
      </c>
      <c r="M122" s="99" t="s">
        <v>524</v>
      </c>
      <c r="N122" s="100">
        <v>0.9285714285714286</v>
      </c>
      <c r="O122" s="100">
        <v>0.84615384615384615</v>
      </c>
      <c r="P122" s="99"/>
      <c r="Q122" s="100"/>
      <c r="R122" s="99"/>
      <c r="S122" s="99"/>
      <c r="T122" s="99"/>
      <c r="U122" s="99"/>
      <c r="V122" s="99"/>
      <c r="W122" s="99"/>
      <c r="X122" s="99"/>
      <c r="Y122" s="99"/>
      <c r="Z122" s="99"/>
      <c r="AA122" s="101"/>
      <c r="AB122" s="101"/>
      <c r="AC122" s="101"/>
      <c r="AD122" s="101"/>
      <c r="AE122" s="101"/>
      <c r="AF122" s="101"/>
      <c r="AG122" s="101"/>
      <c r="AH122" s="99"/>
    </row>
    <row r="123" spans="3:34">
      <c r="C123" s="3" t="s">
        <v>86</v>
      </c>
      <c r="D123" s="3" t="s">
        <v>220</v>
      </c>
      <c r="E123" s="3" t="s">
        <v>221</v>
      </c>
      <c r="F123" s="3" t="s">
        <v>628</v>
      </c>
      <c r="G123" s="99" t="s">
        <v>524</v>
      </c>
      <c r="H123" s="99" t="s">
        <v>524</v>
      </c>
      <c r="I123" s="99" t="s">
        <v>524</v>
      </c>
      <c r="J123" s="99" t="s">
        <v>524</v>
      </c>
      <c r="K123" s="99" t="s">
        <v>524</v>
      </c>
      <c r="L123" s="99" t="s">
        <v>524</v>
      </c>
      <c r="M123" s="99" t="s">
        <v>524</v>
      </c>
      <c r="N123" s="100">
        <v>0.83333333333333337</v>
      </c>
      <c r="O123" s="100">
        <v>0.9</v>
      </c>
      <c r="P123" s="99"/>
      <c r="Q123" s="100"/>
      <c r="R123" s="99"/>
      <c r="S123" s="99"/>
      <c r="T123" s="99"/>
      <c r="U123" s="99"/>
      <c r="V123" s="99"/>
      <c r="W123" s="99"/>
      <c r="X123" s="99"/>
      <c r="Y123" s="99"/>
      <c r="Z123" s="99"/>
      <c r="AA123" s="101"/>
      <c r="AB123" s="101"/>
      <c r="AC123" s="101"/>
      <c r="AD123" s="101"/>
      <c r="AE123" s="101"/>
      <c r="AF123" s="101"/>
      <c r="AG123" s="101"/>
      <c r="AH123" s="99"/>
    </row>
    <row r="124" spans="3:34">
      <c r="C124" s="3" t="s">
        <v>86</v>
      </c>
      <c r="D124" s="3" t="s">
        <v>222</v>
      </c>
      <c r="E124" s="3" t="s">
        <v>223</v>
      </c>
      <c r="F124" s="3" t="s">
        <v>628</v>
      </c>
      <c r="G124" s="99" t="s">
        <v>524</v>
      </c>
      <c r="H124" s="99" t="s">
        <v>524</v>
      </c>
      <c r="I124" s="99" t="s">
        <v>524</v>
      </c>
      <c r="J124" s="99" t="s">
        <v>524</v>
      </c>
      <c r="K124" s="99" t="s">
        <v>524</v>
      </c>
      <c r="L124" s="99" t="s">
        <v>524</v>
      </c>
      <c r="M124" s="99" t="s">
        <v>524</v>
      </c>
      <c r="N124" s="100">
        <v>0.75</v>
      </c>
      <c r="O124" s="100">
        <v>0.66666666666666663</v>
      </c>
      <c r="P124" s="99"/>
      <c r="Q124" s="100"/>
      <c r="R124" s="99"/>
      <c r="S124" s="99"/>
      <c r="T124" s="99"/>
      <c r="U124" s="99"/>
      <c r="V124" s="99"/>
      <c r="W124" s="99"/>
      <c r="X124" s="99"/>
      <c r="Y124" s="99"/>
      <c r="Z124" s="99"/>
      <c r="AA124" s="101"/>
      <c r="AB124" s="101"/>
      <c r="AC124" s="101"/>
      <c r="AD124" s="101"/>
      <c r="AE124" s="101"/>
      <c r="AF124" s="101"/>
      <c r="AG124" s="101"/>
      <c r="AH124" s="99"/>
    </row>
    <row r="125" spans="3:34">
      <c r="C125" s="3" t="s">
        <v>86</v>
      </c>
      <c r="D125" s="3" t="s">
        <v>224</v>
      </c>
      <c r="E125" s="3" t="s">
        <v>225</v>
      </c>
      <c r="F125" s="3" t="s">
        <v>628</v>
      </c>
      <c r="G125" s="99" t="s">
        <v>524</v>
      </c>
      <c r="H125" s="99" t="s">
        <v>524</v>
      </c>
      <c r="I125" s="99" t="s">
        <v>524</v>
      </c>
      <c r="J125" s="99" t="s">
        <v>524</v>
      </c>
      <c r="K125" s="99" t="s">
        <v>524</v>
      </c>
      <c r="L125" s="99" t="s">
        <v>524</v>
      </c>
      <c r="M125" s="99" t="s">
        <v>524</v>
      </c>
      <c r="N125" s="100">
        <v>0.92307692307692313</v>
      </c>
      <c r="O125" s="100">
        <v>1</v>
      </c>
      <c r="P125" s="99"/>
      <c r="Q125" s="100"/>
      <c r="R125" s="99"/>
      <c r="S125" s="99"/>
      <c r="T125" s="99"/>
      <c r="U125" s="99"/>
      <c r="V125" s="99"/>
      <c r="W125" s="99"/>
      <c r="X125" s="99"/>
      <c r="Y125" s="99"/>
      <c r="Z125" s="99"/>
      <c r="AA125" s="101"/>
      <c r="AB125" s="101"/>
      <c r="AC125" s="101"/>
      <c r="AD125" s="101"/>
      <c r="AE125" s="101"/>
      <c r="AF125" s="101"/>
      <c r="AG125" s="101"/>
      <c r="AH125" s="99"/>
    </row>
    <row r="126" spans="3:34">
      <c r="C126" s="3" t="s">
        <v>88</v>
      </c>
      <c r="D126" s="3" t="s">
        <v>226</v>
      </c>
      <c r="E126" s="3" t="s">
        <v>227</v>
      </c>
      <c r="F126" s="3" t="s">
        <v>628</v>
      </c>
      <c r="G126" s="99" t="s">
        <v>524</v>
      </c>
      <c r="H126" s="99" t="s">
        <v>524</v>
      </c>
      <c r="I126" s="99" t="s">
        <v>524</v>
      </c>
      <c r="J126" s="99" t="s">
        <v>524</v>
      </c>
      <c r="K126" s="99" t="s">
        <v>524</v>
      </c>
      <c r="L126" s="99" t="s">
        <v>524</v>
      </c>
      <c r="M126" s="99" t="s">
        <v>524</v>
      </c>
      <c r="N126" s="100">
        <v>0.48484848484848486</v>
      </c>
      <c r="O126" s="100">
        <v>0.58181818181818179</v>
      </c>
      <c r="P126" s="99"/>
      <c r="Q126" s="100"/>
      <c r="R126" s="99"/>
      <c r="S126" s="99"/>
      <c r="T126" s="99"/>
      <c r="U126" s="99"/>
      <c r="V126" s="99"/>
      <c r="W126" s="99"/>
      <c r="X126" s="99"/>
      <c r="Y126" s="99"/>
      <c r="Z126" s="99"/>
      <c r="AA126" s="101"/>
      <c r="AB126" s="101"/>
      <c r="AC126" s="101"/>
      <c r="AD126" s="101"/>
      <c r="AE126" s="101"/>
      <c r="AF126" s="101"/>
      <c r="AG126" s="101"/>
      <c r="AH126" s="99"/>
    </row>
    <row r="127" spans="3:34">
      <c r="C127" s="3" t="s">
        <v>88</v>
      </c>
      <c r="D127" s="3" t="s">
        <v>228</v>
      </c>
      <c r="E127" s="3" t="s">
        <v>229</v>
      </c>
      <c r="F127" s="3" t="s">
        <v>628</v>
      </c>
      <c r="G127" s="99" t="s">
        <v>524</v>
      </c>
      <c r="H127" s="99" t="s">
        <v>524</v>
      </c>
      <c r="I127" s="99" t="s">
        <v>524</v>
      </c>
      <c r="J127" s="99" t="s">
        <v>524</v>
      </c>
      <c r="K127" s="99" t="s">
        <v>524</v>
      </c>
      <c r="L127" s="99" t="s">
        <v>524</v>
      </c>
      <c r="M127" s="99" t="s">
        <v>524</v>
      </c>
      <c r="N127" s="100">
        <v>0.53333333333333333</v>
      </c>
      <c r="O127" s="100">
        <v>0.72727272727272729</v>
      </c>
      <c r="P127" s="99"/>
      <c r="Q127" s="100"/>
      <c r="R127" s="99"/>
      <c r="S127" s="99"/>
      <c r="T127" s="99"/>
      <c r="U127" s="99"/>
      <c r="V127" s="99"/>
      <c r="W127" s="99"/>
      <c r="X127" s="99"/>
      <c r="Y127" s="99"/>
      <c r="Z127" s="99"/>
      <c r="AA127" s="101"/>
      <c r="AB127" s="101"/>
      <c r="AC127" s="101"/>
      <c r="AD127" s="101"/>
      <c r="AE127" s="101"/>
      <c r="AF127" s="101"/>
      <c r="AG127" s="101"/>
      <c r="AH127" s="99"/>
    </row>
    <row r="128" spans="3:34">
      <c r="C128" s="3" t="s">
        <v>88</v>
      </c>
      <c r="D128" s="3" t="s">
        <v>230</v>
      </c>
      <c r="E128" s="3" t="s">
        <v>231</v>
      </c>
      <c r="F128" s="3" t="s">
        <v>628</v>
      </c>
      <c r="G128" s="99" t="s">
        <v>524</v>
      </c>
      <c r="H128" s="99" t="s">
        <v>524</v>
      </c>
      <c r="I128" s="99" t="s">
        <v>524</v>
      </c>
      <c r="J128" s="99" t="s">
        <v>524</v>
      </c>
      <c r="K128" s="99" t="s">
        <v>524</v>
      </c>
      <c r="L128" s="99" t="s">
        <v>524</v>
      </c>
      <c r="M128" s="99" t="s">
        <v>524</v>
      </c>
      <c r="N128" s="100" t="s">
        <v>632</v>
      </c>
      <c r="O128" s="100">
        <v>0.8571428571428571</v>
      </c>
      <c r="P128" s="99"/>
      <c r="Q128" s="100"/>
      <c r="R128" s="99"/>
      <c r="S128" s="99"/>
      <c r="T128" s="99"/>
      <c r="U128" s="99"/>
      <c r="V128" s="99"/>
      <c r="W128" s="99"/>
      <c r="X128" s="99"/>
      <c r="Y128" s="99"/>
      <c r="Z128" s="99"/>
      <c r="AA128" s="101"/>
      <c r="AB128" s="101"/>
      <c r="AC128" s="101"/>
      <c r="AD128" s="101"/>
      <c r="AE128" s="101"/>
      <c r="AF128" s="101"/>
      <c r="AG128" s="101"/>
      <c r="AH128" s="99"/>
    </row>
    <row r="129" spans="3:34">
      <c r="C129" s="3" t="s">
        <v>88</v>
      </c>
      <c r="D129" s="3" t="s">
        <v>232</v>
      </c>
      <c r="E129" s="3" t="s">
        <v>233</v>
      </c>
      <c r="F129" s="3" t="s">
        <v>628</v>
      </c>
      <c r="G129" s="99" t="s">
        <v>524</v>
      </c>
      <c r="H129" s="99" t="s">
        <v>524</v>
      </c>
      <c r="I129" s="99" t="s">
        <v>524</v>
      </c>
      <c r="J129" s="99" t="s">
        <v>524</v>
      </c>
      <c r="K129" s="99" t="s">
        <v>524</v>
      </c>
      <c r="L129" s="99" t="s">
        <v>524</v>
      </c>
      <c r="M129" s="99" t="s">
        <v>524</v>
      </c>
      <c r="N129" s="100">
        <v>0.38461538461538464</v>
      </c>
      <c r="O129" s="100">
        <v>0.66666666666666663</v>
      </c>
      <c r="P129" s="99"/>
      <c r="Q129" s="100"/>
      <c r="R129" s="99"/>
      <c r="S129" s="99"/>
      <c r="T129" s="99"/>
      <c r="U129" s="99"/>
      <c r="V129" s="99"/>
      <c r="W129" s="99"/>
      <c r="X129" s="99"/>
      <c r="Y129" s="99"/>
      <c r="Z129" s="99"/>
      <c r="AA129" s="101"/>
      <c r="AB129" s="101"/>
      <c r="AC129" s="101"/>
      <c r="AD129" s="101"/>
      <c r="AE129" s="101"/>
      <c r="AF129" s="101"/>
      <c r="AG129" s="101"/>
      <c r="AH129" s="99"/>
    </row>
    <row r="130" spans="3:34">
      <c r="C130" s="3" t="s">
        <v>88</v>
      </c>
      <c r="D130" s="3" t="s">
        <v>234</v>
      </c>
      <c r="E130" s="3" t="s">
        <v>235</v>
      </c>
      <c r="F130" s="3" t="s">
        <v>628</v>
      </c>
      <c r="G130" s="99" t="s">
        <v>524</v>
      </c>
      <c r="H130" s="99" t="s">
        <v>524</v>
      </c>
      <c r="I130" s="99" t="s">
        <v>524</v>
      </c>
      <c r="J130" s="99" t="s">
        <v>524</v>
      </c>
      <c r="K130" s="99" t="s">
        <v>524</v>
      </c>
      <c r="L130" s="99" t="s">
        <v>524</v>
      </c>
      <c r="M130" s="99" t="s">
        <v>524</v>
      </c>
      <c r="N130" s="100">
        <v>0.66666666666666663</v>
      </c>
      <c r="O130" s="100">
        <v>0.6875</v>
      </c>
      <c r="P130" s="99"/>
      <c r="Q130" s="100"/>
      <c r="R130" s="99"/>
      <c r="S130" s="99"/>
      <c r="T130" s="99"/>
      <c r="U130" s="99"/>
      <c r="V130" s="99"/>
      <c r="W130" s="99"/>
      <c r="X130" s="99"/>
      <c r="Y130" s="99"/>
      <c r="Z130" s="99"/>
      <c r="AA130" s="101"/>
      <c r="AB130" s="101"/>
      <c r="AC130" s="101"/>
      <c r="AD130" s="101"/>
      <c r="AE130" s="101"/>
      <c r="AF130" s="101"/>
      <c r="AG130" s="101"/>
      <c r="AH130" s="99"/>
    </row>
    <row r="131" spans="3:34">
      <c r="C131" s="3" t="s">
        <v>88</v>
      </c>
      <c r="D131" s="3" t="s">
        <v>236</v>
      </c>
      <c r="E131" s="3" t="s">
        <v>237</v>
      </c>
      <c r="F131" s="3" t="s">
        <v>628</v>
      </c>
      <c r="G131" s="99" t="s">
        <v>524</v>
      </c>
      <c r="H131" s="99" t="s">
        <v>524</v>
      </c>
      <c r="I131" s="99" t="s">
        <v>524</v>
      </c>
      <c r="J131" s="99" t="s">
        <v>524</v>
      </c>
      <c r="K131" s="99" t="s">
        <v>524</v>
      </c>
      <c r="L131" s="99" t="s">
        <v>524</v>
      </c>
      <c r="M131" s="99" t="s">
        <v>524</v>
      </c>
      <c r="N131" s="100">
        <v>0.5</v>
      </c>
      <c r="O131" s="100">
        <v>0.6428571428571429</v>
      </c>
      <c r="P131" s="99"/>
      <c r="Q131" s="100"/>
      <c r="R131" s="99"/>
      <c r="S131" s="99"/>
      <c r="T131" s="99"/>
      <c r="U131" s="99"/>
      <c r="V131" s="99"/>
      <c r="W131" s="99"/>
      <c r="X131" s="99"/>
      <c r="Y131" s="99"/>
      <c r="Z131" s="99"/>
      <c r="AA131" s="101"/>
      <c r="AB131" s="101"/>
      <c r="AC131" s="101"/>
      <c r="AD131" s="101"/>
      <c r="AE131" s="101"/>
      <c r="AF131" s="101"/>
      <c r="AG131" s="101"/>
      <c r="AH131" s="99"/>
    </row>
    <row r="132" spans="3:34">
      <c r="C132" s="3" t="s">
        <v>88</v>
      </c>
      <c r="D132" s="3" t="s">
        <v>238</v>
      </c>
      <c r="E132" s="3" t="s">
        <v>239</v>
      </c>
      <c r="F132" s="3" t="s">
        <v>628</v>
      </c>
      <c r="G132" s="99" t="s">
        <v>524</v>
      </c>
      <c r="H132" s="99" t="s">
        <v>524</v>
      </c>
      <c r="I132" s="99" t="s">
        <v>524</v>
      </c>
      <c r="J132" s="99" t="s">
        <v>524</v>
      </c>
      <c r="K132" s="99" t="s">
        <v>524</v>
      </c>
      <c r="L132" s="99" t="s">
        <v>524</v>
      </c>
      <c r="M132" s="99" t="s">
        <v>524</v>
      </c>
      <c r="N132" s="100" t="s">
        <v>632</v>
      </c>
      <c r="O132" s="100">
        <v>0.2857142857142857</v>
      </c>
      <c r="P132" s="99"/>
      <c r="Q132" s="100"/>
      <c r="R132" s="99"/>
      <c r="S132" s="99"/>
      <c r="T132" s="99"/>
      <c r="U132" s="99"/>
      <c r="V132" s="99"/>
      <c r="W132" s="99"/>
      <c r="X132" s="99"/>
      <c r="Y132" s="99"/>
      <c r="Z132" s="99"/>
      <c r="AA132" s="101"/>
      <c r="AB132" s="101"/>
      <c r="AC132" s="101"/>
      <c r="AD132" s="101"/>
      <c r="AE132" s="101"/>
      <c r="AF132" s="101"/>
      <c r="AG132" s="101"/>
      <c r="AH132" s="99"/>
    </row>
    <row r="133" spans="3:34">
      <c r="C133" s="3" t="s">
        <v>88</v>
      </c>
      <c r="D133" s="3" t="s">
        <v>240</v>
      </c>
      <c r="E133" s="3" t="s">
        <v>241</v>
      </c>
      <c r="F133" s="3" t="s">
        <v>628</v>
      </c>
      <c r="G133" s="99" t="s">
        <v>524</v>
      </c>
      <c r="H133" s="99" t="s">
        <v>524</v>
      </c>
      <c r="I133" s="99" t="s">
        <v>524</v>
      </c>
      <c r="J133" s="99" t="s">
        <v>524</v>
      </c>
      <c r="K133" s="99" t="s">
        <v>524</v>
      </c>
      <c r="L133" s="99" t="s">
        <v>524</v>
      </c>
      <c r="M133" s="99" t="s">
        <v>524</v>
      </c>
      <c r="N133" s="100">
        <v>0.16</v>
      </c>
      <c r="O133" s="100">
        <v>0.5</v>
      </c>
      <c r="P133" s="99"/>
      <c r="Q133" s="100"/>
      <c r="R133" s="99"/>
      <c r="S133" s="99"/>
      <c r="T133" s="99"/>
      <c r="U133" s="99"/>
      <c r="V133" s="99"/>
      <c r="W133" s="99"/>
      <c r="X133" s="99"/>
      <c r="Y133" s="99"/>
      <c r="Z133" s="99"/>
      <c r="AA133" s="101"/>
      <c r="AB133" s="101"/>
      <c r="AC133" s="101"/>
      <c r="AD133" s="101"/>
      <c r="AE133" s="101"/>
      <c r="AF133" s="101"/>
      <c r="AG133" s="101"/>
      <c r="AH133" s="99"/>
    </row>
    <row r="134" spans="3:34">
      <c r="C134" s="3" t="s">
        <v>88</v>
      </c>
      <c r="D134" s="3" t="s">
        <v>242</v>
      </c>
      <c r="E134" s="3" t="s">
        <v>243</v>
      </c>
      <c r="F134" s="3" t="s">
        <v>628</v>
      </c>
      <c r="G134" s="99" t="s">
        <v>524</v>
      </c>
      <c r="H134" s="99" t="s">
        <v>524</v>
      </c>
      <c r="I134" s="99" t="s">
        <v>524</v>
      </c>
      <c r="J134" s="99" t="s">
        <v>524</v>
      </c>
      <c r="K134" s="99" t="s">
        <v>524</v>
      </c>
      <c r="L134" s="99" t="s">
        <v>524</v>
      </c>
      <c r="M134" s="99" t="s">
        <v>524</v>
      </c>
      <c r="N134" s="100">
        <v>0.22</v>
      </c>
      <c r="O134" s="100">
        <v>0.625</v>
      </c>
      <c r="P134" s="99"/>
      <c r="Q134" s="100"/>
      <c r="R134" s="99"/>
      <c r="S134" s="99"/>
      <c r="T134" s="99"/>
      <c r="U134" s="99"/>
      <c r="V134" s="99"/>
      <c r="W134" s="99"/>
      <c r="X134" s="99"/>
      <c r="Y134" s="99"/>
      <c r="Z134" s="99"/>
      <c r="AA134" s="101"/>
      <c r="AB134" s="101"/>
      <c r="AC134" s="101"/>
      <c r="AD134" s="101"/>
      <c r="AE134" s="101"/>
      <c r="AF134" s="101"/>
      <c r="AG134" s="101"/>
      <c r="AH134" s="99"/>
    </row>
    <row r="135" spans="3:34">
      <c r="C135" s="3" t="s">
        <v>88</v>
      </c>
      <c r="D135" s="3" t="s">
        <v>244</v>
      </c>
      <c r="E135" s="3" t="s">
        <v>245</v>
      </c>
      <c r="F135" s="3" t="s">
        <v>628</v>
      </c>
      <c r="G135" s="99" t="s">
        <v>524</v>
      </c>
      <c r="H135" s="99" t="s">
        <v>524</v>
      </c>
      <c r="I135" s="99" t="s">
        <v>524</v>
      </c>
      <c r="J135" s="99" t="s">
        <v>524</v>
      </c>
      <c r="K135" s="99" t="s">
        <v>524</v>
      </c>
      <c r="L135" s="99" t="s">
        <v>524</v>
      </c>
      <c r="M135" s="99" t="s">
        <v>524</v>
      </c>
      <c r="N135" s="100">
        <v>0.46153846153846156</v>
      </c>
      <c r="O135" s="100">
        <v>0.75</v>
      </c>
      <c r="P135" s="99"/>
      <c r="Q135" s="100"/>
      <c r="R135" s="99"/>
      <c r="S135" s="99"/>
      <c r="T135" s="99"/>
      <c r="U135" s="99"/>
      <c r="V135" s="99"/>
      <c r="W135" s="99"/>
      <c r="X135" s="99"/>
      <c r="Y135" s="99"/>
      <c r="Z135" s="99"/>
      <c r="AA135" s="101"/>
      <c r="AB135" s="101"/>
      <c r="AC135" s="101"/>
      <c r="AD135" s="101"/>
      <c r="AE135" s="101"/>
      <c r="AF135" s="101"/>
      <c r="AG135" s="101"/>
      <c r="AH135" s="99"/>
    </row>
    <row r="136" spans="3:34">
      <c r="C136" s="3" t="s">
        <v>88</v>
      </c>
      <c r="D136" s="3" t="s">
        <v>246</v>
      </c>
      <c r="E136" s="3" t="s">
        <v>247</v>
      </c>
      <c r="F136" s="3" t="s">
        <v>628</v>
      </c>
      <c r="G136" s="99" t="s">
        <v>524</v>
      </c>
      <c r="H136" s="99" t="s">
        <v>524</v>
      </c>
      <c r="I136" s="99" t="s">
        <v>524</v>
      </c>
      <c r="J136" s="99" t="s">
        <v>524</v>
      </c>
      <c r="K136" s="99" t="s">
        <v>524</v>
      </c>
      <c r="L136" s="99" t="s">
        <v>524</v>
      </c>
      <c r="M136" s="99" t="s">
        <v>524</v>
      </c>
      <c r="N136" s="100">
        <v>0.16666666666666666</v>
      </c>
      <c r="O136" s="100">
        <v>0.33333333333333331</v>
      </c>
      <c r="P136" s="99"/>
      <c r="Q136" s="100"/>
      <c r="R136" s="99"/>
      <c r="S136" s="99"/>
      <c r="T136" s="99"/>
      <c r="U136" s="99"/>
      <c r="V136" s="99"/>
      <c r="W136" s="99"/>
      <c r="X136" s="99"/>
      <c r="Y136" s="99"/>
      <c r="Z136" s="99"/>
      <c r="AA136" s="101"/>
      <c r="AB136" s="101"/>
      <c r="AC136" s="101"/>
      <c r="AD136" s="101"/>
      <c r="AE136" s="101"/>
      <c r="AF136" s="101"/>
      <c r="AG136" s="101"/>
      <c r="AH136" s="99"/>
    </row>
    <row r="137" spans="3:34">
      <c r="C137" s="3" t="s">
        <v>88</v>
      </c>
      <c r="D137" s="3" t="s">
        <v>248</v>
      </c>
      <c r="E137" s="3" t="s">
        <v>249</v>
      </c>
      <c r="F137" s="3" t="s">
        <v>628</v>
      </c>
      <c r="G137" s="99" t="s">
        <v>524</v>
      </c>
      <c r="H137" s="99" t="s">
        <v>524</v>
      </c>
      <c r="I137" s="99" t="s">
        <v>524</v>
      </c>
      <c r="J137" s="99" t="s">
        <v>524</v>
      </c>
      <c r="K137" s="99" t="s">
        <v>524</v>
      </c>
      <c r="L137" s="99" t="s">
        <v>524</v>
      </c>
      <c r="M137" s="99" t="s">
        <v>524</v>
      </c>
      <c r="N137" s="100">
        <v>0.13333333333333333</v>
      </c>
      <c r="O137" s="100">
        <v>0.5714285714285714</v>
      </c>
      <c r="P137" s="99"/>
      <c r="Q137" s="100"/>
      <c r="R137" s="99"/>
      <c r="S137" s="99"/>
      <c r="T137" s="99"/>
      <c r="U137" s="99"/>
      <c r="V137" s="99"/>
      <c r="W137" s="99"/>
      <c r="X137" s="99"/>
      <c r="Y137" s="99"/>
      <c r="Z137" s="99"/>
      <c r="AA137" s="101"/>
      <c r="AB137" s="101"/>
      <c r="AC137" s="101"/>
      <c r="AD137" s="101"/>
      <c r="AE137" s="101"/>
      <c r="AF137" s="101"/>
      <c r="AG137" s="101"/>
      <c r="AH137" s="99"/>
    </row>
    <row r="138" spans="3:34">
      <c r="C138" s="3" t="s">
        <v>88</v>
      </c>
      <c r="D138" s="3" t="s">
        <v>250</v>
      </c>
      <c r="E138" s="3" t="s">
        <v>251</v>
      </c>
      <c r="F138" s="3" t="s">
        <v>628</v>
      </c>
      <c r="G138" s="99" t="s">
        <v>524</v>
      </c>
      <c r="H138" s="99" t="s">
        <v>524</v>
      </c>
      <c r="I138" s="99" t="s">
        <v>524</v>
      </c>
      <c r="J138" s="99" t="s">
        <v>524</v>
      </c>
      <c r="K138" s="99" t="s">
        <v>524</v>
      </c>
      <c r="L138" s="99" t="s">
        <v>524</v>
      </c>
      <c r="M138" s="99" t="s">
        <v>524</v>
      </c>
      <c r="N138" s="100">
        <v>0.66666666666666663</v>
      </c>
      <c r="O138" s="100">
        <v>0.7142857142857143</v>
      </c>
      <c r="P138" s="99"/>
      <c r="Q138" s="100"/>
      <c r="R138" s="99"/>
      <c r="S138" s="99"/>
      <c r="T138" s="99"/>
      <c r="U138" s="99"/>
      <c r="V138" s="99"/>
      <c r="W138" s="99"/>
      <c r="X138" s="99"/>
      <c r="Y138" s="99"/>
      <c r="Z138" s="99"/>
      <c r="AA138" s="101"/>
      <c r="AB138" s="101"/>
      <c r="AC138" s="101"/>
      <c r="AD138" s="101"/>
      <c r="AE138" s="101"/>
      <c r="AF138" s="101"/>
      <c r="AG138" s="101"/>
      <c r="AH138" s="99"/>
    </row>
    <row r="139" spans="3:34">
      <c r="C139" s="3" t="s">
        <v>88</v>
      </c>
      <c r="D139" s="3" t="s">
        <v>252</v>
      </c>
      <c r="E139" s="3" t="s">
        <v>253</v>
      </c>
      <c r="F139" s="3" t="s">
        <v>628</v>
      </c>
      <c r="G139" s="99" t="s">
        <v>524</v>
      </c>
      <c r="H139" s="99" t="s">
        <v>524</v>
      </c>
      <c r="I139" s="99" t="s">
        <v>524</v>
      </c>
      <c r="J139" s="99" t="s">
        <v>524</v>
      </c>
      <c r="K139" s="99" t="s">
        <v>524</v>
      </c>
      <c r="L139" s="99" t="s">
        <v>524</v>
      </c>
      <c r="M139" s="99" t="s">
        <v>524</v>
      </c>
      <c r="N139" s="100">
        <v>0.23076923076923078</v>
      </c>
      <c r="O139" s="100">
        <v>0.36363636363636365</v>
      </c>
      <c r="P139" s="99"/>
      <c r="Q139" s="100"/>
      <c r="R139" s="99"/>
      <c r="S139" s="99"/>
      <c r="T139" s="99"/>
      <c r="U139" s="99"/>
      <c r="V139" s="99"/>
      <c r="W139" s="99"/>
      <c r="X139" s="99"/>
      <c r="Y139" s="99"/>
      <c r="Z139" s="99"/>
      <c r="AA139" s="101"/>
      <c r="AB139" s="101"/>
      <c r="AC139" s="101"/>
      <c r="AD139" s="101"/>
      <c r="AE139" s="101"/>
      <c r="AF139" s="101"/>
      <c r="AG139" s="101"/>
      <c r="AH139" s="99"/>
    </row>
    <row r="140" spans="3:34">
      <c r="C140" s="3" t="s">
        <v>88</v>
      </c>
      <c r="D140" s="3" t="s">
        <v>254</v>
      </c>
      <c r="E140" s="3" t="s">
        <v>255</v>
      </c>
      <c r="F140" s="3" t="s">
        <v>628</v>
      </c>
      <c r="G140" s="99" t="s">
        <v>524</v>
      </c>
      <c r="H140" s="99" t="s">
        <v>524</v>
      </c>
      <c r="I140" s="99" t="s">
        <v>524</v>
      </c>
      <c r="J140" s="99" t="s">
        <v>524</v>
      </c>
      <c r="K140" s="99" t="s">
        <v>524</v>
      </c>
      <c r="L140" s="99" t="s">
        <v>524</v>
      </c>
      <c r="M140" s="99" t="s">
        <v>524</v>
      </c>
      <c r="N140" s="100">
        <v>0.8</v>
      </c>
      <c r="O140" s="100">
        <v>0</v>
      </c>
      <c r="P140" s="99"/>
      <c r="Q140" s="100"/>
      <c r="R140" s="99"/>
      <c r="S140" s="99"/>
      <c r="T140" s="99"/>
      <c r="U140" s="99"/>
      <c r="V140" s="99"/>
      <c r="W140" s="99"/>
      <c r="X140" s="99"/>
      <c r="Y140" s="99"/>
      <c r="Z140" s="99"/>
      <c r="AA140" s="101"/>
      <c r="AB140" s="101"/>
      <c r="AC140" s="101"/>
      <c r="AD140" s="101"/>
      <c r="AE140" s="101"/>
      <c r="AF140" s="101"/>
      <c r="AG140" s="101"/>
      <c r="AH140" s="99"/>
    </row>
    <row r="141" spans="3:34">
      <c r="C141" s="3" t="s">
        <v>88</v>
      </c>
      <c r="D141" s="3" t="s">
        <v>256</v>
      </c>
      <c r="E141" s="3" t="s">
        <v>257</v>
      </c>
      <c r="F141" s="3" t="s">
        <v>628</v>
      </c>
      <c r="G141" s="99" t="s">
        <v>524</v>
      </c>
      <c r="H141" s="99" t="s">
        <v>524</v>
      </c>
      <c r="I141" s="99" t="s">
        <v>524</v>
      </c>
      <c r="J141" s="99" t="s">
        <v>524</v>
      </c>
      <c r="K141" s="99" t="s">
        <v>524</v>
      </c>
      <c r="L141" s="99" t="s">
        <v>524</v>
      </c>
      <c r="M141" s="99" t="s">
        <v>524</v>
      </c>
      <c r="N141" s="100">
        <v>0</v>
      </c>
      <c r="O141" s="100">
        <v>0.88888888888888884</v>
      </c>
      <c r="P141" s="99"/>
      <c r="Q141" s="100"/>
      <c r="R141" s="99"/>
      <c r="S141" s="99"/>
      <c r="T141" s="99"/>
      <c r="U141" s="99"/>
      <c r="V141" s="99"/>
      <c r="W141" s="99"/>
      <c r="X141" s="99"/>
      <c r="Y141" s="99"/>
      <c r="Z141" s="99"/>
      <c r="AA141" s="101"/>
      <c r="AB141" s="101"/>
      <c r="AC141" s="101"/>
      <c r="AD141" s="101"/>
      <c r="AE141" s="101"/>
      <c r="AF141" s="101"/>
      <c r="AG141" s="101"/>
      <c r="AH141" s="99"/>
    </row>
    <row r="142" spans="3:34">
      <c r="C142" s="3" t="s">
        <v>88</v>
      </c>
      <c r="D142" s="3" t="s">
        <v>258</v>
      </c>
      <c r="E142" s="3" t="s">
        <v>259</v>
      </c>
      <c r="F142" s="3" t="s">
        <v>628</v>
      </c>
      <c r="G142" s="99" t="s">
        <v>524</v>
      </c>
      <c r="H142" s="99" t="s">
        <v>524</v>
      </c>
      <c r="I142" s="99" t="s">
        <v>524</v>
      </c>
      <c r="J142" s="99" t="s">
        <v>524</v>
      </c>
      <c r="K142" s="99" t="s">
        <v>524</v>
      </c>
      <c r="L142" s="99" t="s">
        <v>524</v>
      </c>
      <c r="M142" s="99" t="s">
        <v>524</v>
      </c>
      <c r="N142" s="100">
        <v>7.1428571428571425E-2</v>
      </c>
      <c r="O142" s="100">
        <v>0.125</v>
      </c>
      <c r="P142" s="99"/>
      <c r="Q142" s="100"/>
      <c r="R142" s="99"/>
      <c r="S142" s="99"/>
      <c r="T142" s="99"/>
      <c r="U142" s="99"/>
      <c r="V142" s="99"/>
      <c r="W142" s="99"/>
      <c r="X142" s="99"/>
      <c r="Y142" s="99"/>
      <c r="Z142" s="99"/>
      <c r="AA142" s="101"/>
      <c r="AB142" s="101"/>
      <c r="AC142" s="101"/>
      <c r="AD142" s="101"/>
      <c r="AE142" s="101"/>
      <c r="AF142" s="101"/>
      <c r="AG142" s="101"/>
      <c r="AH142" s="99"/>
    </row>
    <row r="143" spans="3:34">
      <c r="C143" s="3" t="s">
        <v>88</v>
      </c>
      <c r="D143" s="3" t="s">
        <v>260</v>
      </c>
      <c r="E143" s="3" t="s">
        <v>261</v>
      </c>
      <c r="F143" s="3" t="s">
        <v>628</v>
      </c>
      <c r="G143" s="99" t="s">
        <v>524</v>
      </c>
      <c r="H143" s="99" t="s">
        <v>524</v>
      </c>
      <c r="I143" s="99" t="s">
        <v>524</v>
      </c>
      <c r="J143" s="99" t="s">
        <v>524</v>
      </c>
      <c r="K143" s="99" t="s">
        <v>524</v>
      </c>
      <c r="L143" s="99" t="s">
        <v>524</v>
      </c>
      <c r="M143" s="99" t="s">
        <v>524</v>
      </c>
      <c r="N143" s="100">
        <v>0.44444444444444442</v>
      </c>
      <c r="O143" s="100">
        <v>0.5</v>
      </c>
      <c r="P143" s="99"/>
      <c r="Q143" s="100"/>
      <c r="R143" s="99"/>
      <c r="S143" s="99"/>
      <c r="T143" s="99"/>
      <c r="U143" s="99"/>
      <c r="V143" s="99"/>
      <c r="W143" s="99"/>
      <c r="X143" s="99"/>
      <c r="Y143" s="99"/>
      <c r="Z143" s="99"/>
      <c r="AA143" s="101"/>
      <c r="AB143" s="101"/>
      <c r="AC143" s="101"/>
      <c r="AD143" s="101"/>
      <c r="AE143" s="101"/>
      <c r="AF143" s="101"/>
      <c r="AG143" s="101"/>
      <c r="AH143" s="99"/>
    </row>
    <row r="144" spans="3:34">
      <c r="C144" s="3" t="s">
        <v>88</v>
      </c>
      <c r="D144" s="3" t="s">
        <v>262</v>
      </c>
      <c r="E144" s="3" t="s">
        <v>263</v>
      </c>
      <c r="F144" s="3" t="s">
        <v>628</v>
      </c>
      <c r="G144" s="99" t="s">
        <v>524</v>
      </c>
      <c r="H144" s="99" t="s">
        <v>524</v>
      </c>
      <c r="I144" s="99" t="s">
        <v>524</v>
      </c>
      <c r="J144" s="99" t="s">
        <v>524</v>
      </c>
      <c r="K144" s="99" t="s">
        <v>524</v>
      </c>
      <c r="L144" s="99" t="s">
        <v>524</v>
      </c>
      <c r="M144" s="99" t="s">
        <v>524</v>
      </c>
      <c r="N144" s="100">
        <v>0.75</v>
      </c>
      <c r="O144" s="100">
        <v>0.96153846153846156</v>
      </c>
      <c r="P144" s="99"/>
      <c r="Q144" s="100"/>
      <c r="R144" s="99"/>
      <c r="S144" s="99"/>
      <c r="T144" s="99"/>
      <c r="U144" s="99"/>
      <c r="V144" s="99"/>
      <c r="W144" s="99"/>
      <c r="X144" s="99"/>
      <c r="Y144" s="99"/>
      <c r="Z144" s="99"/>
      <c r="AA144" s="101"/>
      <c r="AB144" s="101"/>
      <c r="AC144" s="101"/>
      <c r="AD144" s="101"/>
      <c r="AE144" s="101"/>
      <c r="AF144" s="101"/>
      <c r="AG144" s="101"/>
      <c r="AH144" s="99"/>
    </row>
    <row r="145" spans="3:34">
      <c r="C145" s="3" t="s">
        <v>88</v>
      </c>
      <c r="D145" s="3" t="s">
        <v>264</v>
      </c>
      <c r="E145" s="3" t="s">
        <v>265</v>
      </c>
      <c r="F145" s="3" t="s">
        <v>628</v>
      </c>
      <c r="G145" s="99" t="s">
        <v>524</v>
      </c>
      <c r="H145" s="99" t="s">
        <v>524</v>
      </c>
      <c r="I145" s="99" t="s">
        <v>524</v>
      </c>
      <c r="J145" s="99" t="s">
        <v>524</v>
      </c>
      <c r="K145" s="99" t="s">
        <v>524</v>
      </c>
      <c r="L145" s="99" t="s">
        <v>524</v>
      </c>
      <c r="M145" s="99" t="s">
        <v>524</v>
      </c>
      <c r="N145" s="100">
        <v>5.4054054054054057E-2</v>
      </c>
      <c r="O145" s="100">
        <v>3.4482758620689655E-2</v>
      </c>
      <c r="P145" s="99"/>
      <c r="Q145" s="100"/>
      <c r="R145" s="99"/>
      <c r="S145" s="99"/>
      <c r="T145" s="99"/>
      <c r="U145" s="99"/>
      <c r="V145" s="99"/>
      <c r="W145" s="99"/>
      <c r="X145" s="99"/>
      <c r="Y145" s="99"/>
      <c r="Z145" s="99"/>
      <c r="AA145" s="101"/>
      <c r="AB145" s="101"/>
      <c r="AC145" s="101"/>
      <c r="AD145" s="101"/>
      <c r="AE145" s="101"/>
      <c r="AF145" s="101"/>
      <c r="AG145" s="101"/>
      <c r="AH145" s="99"/>
    </row>
    <row r="146" spans="3:34">
      <c r="C146" s="3" t="s">
        <v>88</v>
      </c>
      <c r="D146" s="3" t="s">
        <v>266</v>
      </c>
      <c r="E146" s="3" t="s">
        <v>267</v>
      </c>
      <c r="F146" s="3" t="s">
        <v>628</v>
      </c>
      <c r="G146" s="99" t="s">
        <v>524</v>
      </c>
      <c r="H146" s="99" t="s">
        <v>524</v>
      </c>
      <c r="I146" s="99" t="s">
        <v>524</v>
      </c>
      <c r="J146" s="99" t="s">
        <v>524</v>
      </c>
      <c r="K146" s="99" t="s">
        <v>524</v>
      </c>
      <c r="L146" s="99" t="s">
        <v>524</v>
      </c>
      <c r="M146" s="99" t="s">
        <v>524</v>
      </c>
      <c r="N146" s="100">
        <v>0.36363636363636365</v>
      </c>
      <c r="O146" s="100">
        <v>0.2857142857142857</v>
      </c>
      <c r="P146" s="99"/>
      <c r="Q146" s="100"/>
      <c r="R146" s="99"/>
      <c r="S146" s="99"/>
      <c r="T146" s="99"/>
      <c r="U146" s="99"/>
      <c r="V146" s="99"/>
      <c r="W146" s="99"/>
      <c r="X146" s="99"/>
      <c r="Y146" s="99"/>
      <c r="Z146" s="99"/>
      <c r="AA146" s="101"/>
      <c r="AB146" s="101"/>
      <c r="AC146" s="101"/>
      <c r="AD146" s="101"/>
      <c r="AE146" s="101"/>
      <c r="AF146" s="101"/>
      <c r="AG146" s="101"/>
      <c r="AH146" s="99"/>
    </row>
    <row r="147" spans="3:34">
      <c r="C147" s="3" t="s">
        <v>88</v>
      </c>
      <c r="D147" s="3" t="s">
        <v>268</v>
      </c>
      <c r="E147" s="3" t="s">
        <v>269</v>
      </c>
      <c r="F147" s="3" t="s">
        <v>628</v>
      </c>
      <c r="G147" s="99" t="s">
        <v>524</v>
      </c>
      <c r="H147" s="99" t="s">
        <v>524</v>
      </c>
      <c r="I147" s="99" t="s">
        <v>524</v>
      </c>
      <c r="J147" s="99" t="s">
        <v>524</v>
      </c>
      <c r="K147" s="99" t="s">
        <v>524</v>
      </c>
      <c r="L147" s="99" t="s">
        <v>524</v>
      </c>
      <c r="M147" s="99" t="s">
        <v>524</v>
      </c>
      <c r="N147" s="100">
        <v>0.8</v>
      </c>
      <c r="O147" s="100">
        <v>0.33333333333333331</v>
      </c>
      <c r="P147" s="99"/>
      <c r="Q147" s="100"/>
      <c r="R147" s="99"/>
      <c r="S147" s="99"/>
      <c r="T147" s="99"/>
      <c r="U147" s="99"/>
      <c r="V147" s="99"/>
      <c r="W147" s="99"/>
      <c r="X147" s="99"/>
      <c r="Y147" s="99"/>
      <c r="Z147" s="99"/>
      <c r="AA147" s="101"/>
      <c r="AB147" s="101"/>
      <c r="AC147" s="101"/>
      <c r="AD147" s="101"/>
      <c r="AE147" s="101"/>
      <c r="AF147" s="101"/>
      <c r="AG147" s="101"/>
      <c r="AH147" s="99"/>
    </row>
    <row r="148" spans="3:34">
      <c r="C148" s="3" t="s">
        <v>88</v>
      </c>
      <c r="D148" s="3" t="s">
        <v>270</v>
      </c>
      <c r="E148" s="3" t="s">
        <v>271</v>
      </c>
      <c r="F148" s="3" t="s">
        <v>628</v>
      </c>
      <c r="G148" s="99" t="s">
        <v>524</v>
      </c>
      <c r="H148" s="99" t="s">
        <v>524</v>
      </c>
      <c r="I148" s="99" t="s">
        <v>524</v>
      </c>
      <c r="J148" s="99" t="s">
        <v>524</v>
      </c>
      <c r="K148" s="99" t="s">
        <v>524</v>
      </c>
      <c r="L148" s="99" t="s">
        <v>524</v>
      </c>
      <c r="M148" s="99" t="s">
        <v>524</v>
      </c>
      <c r="N148" s="100">
        <v>0.16666666666666666</v>
      </c>
      <c r="O148" s="100">
        <v>0.25</v>
      </c>
      <c r="P148" s="99"/>
      <c r="Q148" s="100"/>
      <c r="R148" s="99"/>
      <c r="S148" s="99"/>
      <c r="T148" s="99"/>
      <c r="U148" s="99"/>
      <c r="V148" s="99"/>
      <c r="W148" s="99"/>
      <c r="X148" s="99"/>
      <c r="Y148" s="99"/>
      <c r="Z148" s="99"/>
      <c r="AA148" s="101"/>
      <c r="AB148" s="101"/>
      <c r="AC148" s="101"/>
      <c r="AD148" s="101"/>
      <c r="AE148" s="101"/>
      <c r="AF148" s="101"/>
      <c r="AG148" s="101"/>
      <c r="AH148" s="99"/>
    </row>
    <row r="149" spans="3:34">
      <c r="C149" s="3" t="s">
        <v>88</v>
      </c>
      <c r="D149" s="3" t="s">
        <v>272</v>
      </c>
      <c r="E149" s="3" t="s">
        <v>273</v>
      </c>
      <c r="F149" s="3" t="s">
        <v>628</v>
      </c>
      <c r="G149" s="99" t="s">
        <v>524</v>
      </c>
      <c r="H149" s="99" t="s">
        <v>524</v>
      </c>
      <c r="I149" s="99" t="s">
        <v>524</v>
      </c>
      <c r="J149" s="99" t="s">
        <v>524</v>
      </c>
      <c r="K149" s="99" t="s">
        <v>524</v>
      </c>
      <c r="L149" s="99" t="s">
        <v>524</v>
      </c>
      <c r="M149" s="99" t="s">
        <v>524</v>
      </c>
      <c r="N149" s="100">
        <v>0.73333333333333328</v>
      </c>
      <c r="O149" s="100">
        <v>0.73684210526315785</v>
      </c>
      <c r="P149" s="99"/>
      <c r="Q149" s="100"/>
      <c r="R149" s="99"/>
      <c r="S149" s="99"/>
      <c r="T149" s="99"/>
      <c r="U149" s="99"/>
      <c r="V149" s="99"/>
      <c r="W149" s="99"/>
      <c r="X149" s="99"/>
      <c r="Y149" s="99"/>
      <c r="Z149" s="99"/>
      <c r="AA149" s="101"/>
      <c r="AB149" s="101"/>
      <c r="AC149" s="101"/>
      <c r="AD149" s="101"/>
      <c r="AE149" s="101"/>
      <c r="AF149" s="101"/>
      <c r="AG149" s="101"/>
      <c r="AH149" s="99"/>
    </row>
    <row r="150" spans="3:34">
      <c r="C150" s="3" t="s">
        <v>88</v>
      </c>
      <c r="D150" s="3" t="s">
        <v>274</v>
      </c>
      <c r="E150" s="3" t="s">
        <v>275</v>
      </c>
      <c r="F150" s="3" t="s">
        <v>628</v>
      </c>
      <c r="G150" s="99" t="s">
        <v>524</v>
      </c>
      <c r="H150" s="99" t="s">
        <v>524</v>
      </c>
      <c r="I150" s="99" t="s">
        <v>524</v>
      </c>
      <c r="J150" s="99" t="s">
        <v>524</v>
      </c>
      <c r="K150" s="99" t="s">
        <v>524</v>
      </c>
      <c r="L150" s="99" t="s">
        <v>524</v>
      </c>
      <c r="M150" s="99" t="s">
        <v>524</v>
      </c>
      <c r="N150" s="100">
        <v>0.875</v>
      </c>
      <c r="O150" s="100">
        <v>0.73913043478260865</v>
      </c>
      <c r="P150" s="99"/>
      <c r="Q150" s="100"/>
      <c r="R150" s="99"/>
      <c r="S150" s="99"/>
      <c r="T150" s="99"/>
      <c r="U150" s="99"/>
      <c r="V150" s="99"/>
      <c r="W150" s="99"/>
      <c r="X150" s="99"/>
      <c r="Y150" s="99"/>
      <c r="Z150" s="99"/>
      <c r="AA150" s="101"/>
      <c r="AB150" s="101"/>
      <c r="AC150" s="101"/>
      <c r="AD150" s="101"/>
      <c r="AE150" s="101"/>
      <c r="AF150" s="101"/>
      <c r="AG150" s="101"/>
      <c r="AH150" s="99"/>
    </row>
    <row r="151" spans="3:34">
      <c r="C151" s="3" t="s">
        <v>88</v>
      </c>
      <c r="D151" s="3" t="s">
        <v>276</v>
      </c>
      <c r="E151" s="3" t="s">
        <v>277</v>
      </c>
      <c r="F151" s="3" t="s">
        <v>628</v>
      </c>
      <c r="G151" s="99" t="s">
        <v>524</v>
      </c>
      <c r="H151" s="99" t="s">
        <v>524</v>
      </c>
      <c r="I151" s="99" t="s">
        <v>524</v>
      </c>
      <c r="J151" s="99" t="s">
        <v>524</v>
      </c>
      <c r="K151" s="99" t="s">
        <v>524</v>
      </c>
      <c r="L151" s="99" t="s">
        <v>524</v>
      </c>
      <c r="M151" s="99" t="s">
        <v>524</v>
      </c>
      <c r="N151" s="100">
        <v>0.6</v>
      </c>
      <c r="O151" s="100">
        <v>0.25</v>
      </c>
      <c r="P151" s="99"/>
      <c r="Q151" s="100"/>
      <c r="R151" s="99"/>
      <c r="S151" s="99"/>
      <c r="T151" s="99"/>
      <c r="U151" s="99"/>
      <c r="V151" s="99"/>
      <c r="W151" s="99"/>
      <c r="X151" s="99"/>
      <c r="Y151" s="99"/>
      <c r="Z151" s="99"/>
      <c r="AA151" s="101"/>
      <c r="AB151" s="101"/>
      <c r="AC151" s="101"/>
      <c r="AD151" s="101"/>
      <c r="AE151" s="101"/>
      <c r="AF151" s="101"/>
      <c r="AG151" s="101"/>
      <c r="AH151" s="99"/>
    </row>
    <row r="152" spans="3:34">
      <c r="C152" s="3" t="s">
        <v>88</v>
      </c>
      <c r="D152" s="3" t="s">
        <v>278</v>
      </c>
      <c r="E152" s="3" t="s">
        <v>279</v>
      </c>
      <c r="F152" s="3" t="s">
        <v>628</v>
      </c>
      <c r="G152" s="99" t="s">
        <v>524</v>
      </c>
      <c r="H152" s="99" t="s">
        <v>524</v>
      </c>
      <c r="I152" s="99" t="s">
        <v>524</v>
      </c>
      <c r="J152" s="99" t="s">
        <v>524</v>
      </c>
      <c r="K152" s="99" t="s">
        <v>524</v>
      </c>
      <c r="L152" s="99" t="s">
        <v>524</v>
      </c>
      <c r="M152" s="99" t="s">
        <v>524</v>
      </c>
      <c r="N152" s="100">
        <v>0.5</v>
      </c>
      <c r="O152" s="100">
        <v>0.875</v>
      </c>
      <c r="P152" s="99"/>
      <c r="Q152" s="100"/>
      <c r="R152" s="99"/>
      <c r="S152" s="99"/>
      <c r="T152" s="99"/>
      <c r="U152" s="99"/>
      <c r="V152" s="99"/>
      <c r="W152" s="99"/>
      <c r="X152" s="99"/>
      <c r="Y152" s="99"/>
      <c r="Z152" s="99"/>
      <c r="AA152" s="101"/>
      <c r="AB152" s="101"/>
      <c r="AC152" s="101"/>
      <c r="AD152" s="101"/>
      <c r="AE152" s="101"/>
      <c r="AF152" s="101"/>
      <c r="AG152" s="101"/>
      <c r="AH152" s="99"/>
    </row>
    <row r="153" spans="3:34">
      <c r="C153" s="3" t="s">
        <v>88</v>
      </c>
      <c r="D153" s="3" t="s">
        <v>280</v>
      </c>
      <c r="E153" s="3" t="s">
        <v>281</v>
      </c>
      <c r="F153" s="3" t="s">
        <v>628</v>
      </c>
      <c r="G153" s="99" t="s">
        <v>524</v>
      </c>
      <c r="H153" s="99" t="s">
        <v>524</v>
      </c>
      <c r="I153" s="99" t="s">
        <v>524</v>
      </c>
      <c r="J153" s="99" t="s">
        <v>524</v>
      </c>
      <c r="K153" s="99" t="s">
        <v>524</v>
      </c>
      <c r="L153" s="99" t="s">
        <v>524</v>
      </c>
      <c r="M153" s="99" t="s">
        <v>524</v>
      </c>
      <c r="N153" s="100">
        <v>0</v>
      </c>
      <c r="O153" s="100" t="s">
        <v>632</v>
      </c>
      <c r="P153" s="99"/>
      <c r="Q153" s="100"/>
      <c r="R153" s="99"/>
      <c r="S153" s="99"/>
      <c r="T153" s="99"/>
      <c r="U153" s="99"/>
      <c r="V153" s="99"/>
      <c r="W153" s="99"/>
      <c r="X153" s="99"/>
      <c r="Y153" s="99"/>
      <c r="Z153" s="99"/>
      <c r="AA153" s="101"/>
      <c r="AB153" s="101"/>
      <c r="AC153" s="101"/>
      <c r="AD153" s="101"/>
      <c r="AE153" s="101"/>
      <c r="AF153" s="101"/>
      <c r="AG153" s="101"/>
      <c r="AH153" s="99"/>
    </row>
    <row r="154" spans="3:34">
      <c r="C154" s="3" t="s">
        <v>88</v>
      </c>
      <c r="D154" s="3" t="s">
        <v>282</v>
      </c>
      <c r="E154" s="3" t="s">
        <v>283</v>
      </c>
      <c r="F154" s="3" t="s">
        <v>628</v>
      </c>
      <c r="G154" s="99" t="s">
        <v>524</v>
      </c>
      <c r="H154" s="99" t="s">
        <v>524</v>
      </c>
      <c r="I154" s="99" t="s">
        <v>524</v>
      </c>
      <c r="J154" s="99" t="s">
        <v>524</v>
      </c>
      <c r="K154" s="99" t="s">
        <v>524</v>
      </c>
      <c r="L154" s="99" t="s">
        <v>524</v>
      </c>
      <c r="M154" s="99" t="s">
        <v>524</v>
      </c>
      <c r="N154" s="100">
        <v>0.31578947368421051</v>
      </c>
      <c r="O154" s="100">
        <v>0.34782608695652173</v>
      </c>
      <c r="P154" s="99"/>
      <c r="Q154" s="100"/>
      <c r="R154" s="99"/>
      <c r="S154" s="99"/>
      <c r="T154" s="99"/>
      <c r="U154" s="99"/>
      <c r="V154" s="99"/>
      <c r="W154" s="99"/>
      <c r="X154" s="99"/>
      <c r="Y154" s="99"/>
      <c r="Z154" s="99"/>
      <c r="AA154" s="101"/>
      <c r="AB154" s="101"/>
      <c r="AC154" s="101"/>
      <c r="AD154" s="101"/>
      <c r="AE154" s="101"/>
      <c r="AF154" s="101"/>
      <c r="AG154" s="101"/>
      <c r="AH154" s="99"/>
    </row>
    <row r="155" spans="3:34">
      <c r="C155" s="3" t="s">
        <v>88</v>
      </c>
      <c r="D155" s="3" t="s">
        <v>284</v>
      </c>
      <c r="E155" s="3" t="s">
        <v>285</v>
      </c>
      <c r="F155" s="3" t="s">
        <v>628</v>
      </c>
      <c r="G155" s="99" t="s">
        <v>524</v>
      </c>
      <c r="H155" s="99" t="s">
        <v>524</v>
      </c>
      <c r="I155" s="99" t="s">
        <v>524</v>
      </c>
      <c r="J155" s="99" t="s">
        <v>524</v>
      </c>
      <c r="K155" s="99" t="s">
        <v>524</v>
      </c>
      <c r="L155" s="99" t="s">
        <v>524</v>
      </c>
      <c r="M155" s="99" t="s">
        <v>524</v>
      </c>
      <c r="N155" s="100">
        <v>1</v>
      </c>
      <c r="O155" s="100" t="s">
        <v>632</v>
      </c>
      <c r="P155" s="99"/>
      <c r="Q155" s="100"/>
      <c r="R155" s="99"/>
      <c r="S155" s="99"/>
      <c r="T155" s="99"/>
      <c r="U155" s="99"/>
      <c r="V155" s="99"/>
      <c r="W155" s="99"/>
      <c r="X155" s="99"/>
      <c r="Y155" s="99"/>
      <c r="Z155" s="99"/>
      <c r="AA155" s="101"/>
      <c r="AB155" s="101"/>
      <c r="AC155" s="101"/>
      <c r="AD155" s="101"/>
      <c r="AE155" s="101"/>
      <c r="AF155" s="101"/>
      <c r="AG155" s="101"/>
      <c r="AH155" s="99"/>
    </row>
    <row r="156" spans="3:34">
      <c r="C156" s="3" t="s">
        <v>88</v>
      </c>
      <c r="D156" s="3" t="s">
        <v>286</v>
      </c>
      <c r="E156" s="3" t="s">
        <v>287</v>
      </c>
      <c r="F156" s="3" t="s">
        <v>628</v>
      </c>
      <c r="G156" s="99" t="s">
        <v>524</v>
      </c>
      <c r="H156" s="99" t="s">
        <v>524</v>
      </c>
      <c r="I156" s="99" t="s">
        <v>524</v>
      </c>
      <c r="J156" s="99" t="s">
        <v>524</v>
      </c>
      <c r="K156" s="99" t="s">
        <v>524</v>
      </c>
      <c r="L156" s="99" t="s">
        <v>524</v>
      </c>
      <c r="M156" s="99" t="s">
        <v>524</v>
      </c>
      <c r="N156" s="100">
        <v>0.5</v>
      </c>
      <c r="O156" s="100">
        <v>0.625</v>
      </c>
      <c r="P156" s="99"/>
      <c r="Q156" s="100"/>
      <c r="R156" s="99"/>
      <c r="S156" s="99"/>
      <c r="T156" s="99"/>
      <c r="U156" s="99"/>
      <c r="V156" s="99"/>
      <c r="W156" s="99"/>
      <c r="X156" s="99"/>
      <c r="Y156" s="99"/>
      <c r="Z156" s="99"/>
      <c r="AA156" s="101"/>
      <c r="AB156" s="101"/>
      <c r="AC156" s="101"/>
      <c r="AD156" s="101"/>
      <c r="AE156" s="101"/>
      <c r="AF156" s="101"/>
      <c r="AG156" s="101"/>
      <c r="AH156" s="99"/>
    </row>
    <row r="157" spans="3:34">
      <c r="C157" s="3" t="s">
        <v>88</v>
      </c>
      <c r="D157" s="3" t="s">
        <v>288</v>
      </c>
      <c r="E157" s="3" t="s">
        <v>289</v>
      </c>
      <c r="F157" s="3" t="s">
        <v>628</v>
      </c>
      <c r="G157" s="99" t="s">
        <v>524</v>
      </c>
      <c r="H157" s="99" t="s">
        <v>524</v>
      </c>
      <c r="I157" s="99" t="s">
        <v>524</v>
      </c>
      <c r="J157" s="99" t="s">
        <v>524</v>
      </c>
      <c r="K157" s="99" t="s">
        <v>524</v>
      </c>
      <c r="L157" s="99" t="s">
        <v>524</v>
      </c>
      <c r="M157" s="99" t="s">
        <v>524</v>
      </c>
      <c r="N157" s="100">
        <v>0.66666666666666663</v>
      </c>
      <c r="O157" s="100">
        <v>0.5</v>
      </c>
      <c r="P157" s="99"/>
      <c r="Q157" s="100"/>
      <c r="R157" s="99"/>
      <c r="S157" s="99"/>
      <c r="T157" s="99"/>
      <c r="U157" s="99"/>
      <c r="V157" s="99"/>
      <c r="W157" s="99"/>
      <c r="X157" s="99"/>
      <c r="Y157" s="99"/>
      <c r="Z157" s="99"/>
      <c r="AA157" s="101"/>
      <c r="AB157" s="101"/>
      <c r="AC157" s="101"/>
      <c r="AD157" s="101"/>
      <c r="AE157" s="101"/>
      <c r="AF157" s="101"/>
      <c r="AG157" s="101"/>
      <c r="AH157" s="99"/>
    </row>
    <row r="158" spans="3:34">
      <c r="C158" s="3" t="s">
        <v>88</v>
      </c>
      <c r="D158" s="3" t="s">
        <v>290</v>
      </c>
      <c r="E158" s="3" t="s">
        <v>291</v>
      </c>
      <c r="F158" s="3" t="s">
        <v>628</v>
      </c>
      <c r="G158" s="99" t="s">
        <v>524</v>
      </c>
      <c r="H158" s="99" t="s">
        <v>524</v>
      </c>
      <c r="I158" s="99" t="s">
        <v>524</v>
      </c>
      <c r="J158" s="99" t="s">
        <v>524</v>
      </c>
      <c r="K158" s="99" t="s">
        <v>524</v>
      </c>
      <c r="L158" s="99" t="s">
        <v>524</v>
      </c>
      <c r="M158" s="99" t="s">
        <v>524</v>
      </c>
      <c r="N158" s="100">
        <v>1</v>
      </c>
      <c r="O158" s="100">
        <v>1</v>
      </c>
      <c r="P158" s="99"/>
      <c r="Q158" s="100"/>
      <c r="R158" s="99"/>
      <c r="S158" s="99"/>
      <c r="T158" s="99"/>
      <c r="U158" s="99"/>
      <c r="V158" s="99"/>
      <c r="W158" s="99"/>
      <c r="X158" s="99"/>
      <c r="Y158" s="99"/>
      <c r="Z158" s="99"/>
      <c r="AA158" s="101"/>
      <c r="AB158" s="101"/>
      <c r="AC158" s="101"/>
      <c r="AD158" s="101"/>
      <c r="AE158" s="101"/>
      <c r="AF158" s="101"/>
      <c r="AG158" s="101"/>
      <c r="AH158" s="99"/>
    </row>
    <row r="159" spans="3:34">
      <c r="C159" s="3" t="s">
        <v>88</v>
      </c>
      <c r="D159" s="3" t="s">
        <v>292</v>
      </c>
      <c r="E159" s="3" t="s">
        <v>293</v>
      </c>
      <c r="F159" s="3" t="s">
        <v>628</v>
      </c>
      <c r="G159" s="99" t="s">
        <v>524</v>
      </c>
      <c r="H159" s="99" t="s">
        <v>524</v>
      </c>
      <c r="I159" s="99" t="s">
        <v>524</v>
      </c>
      <c r="J159" s="99" t="s">
        <v>524</v>
      </c>
      <c r="K159" s="99" t="s">
        <v>524</v>
      </c>
      <c r="L159" s="99" t="s">
        <v>524</v>
      </c>
      <c r="M159" s="99" t="s">
        <v>524</v>
      </c>
      <c r="N159" s="100">
        <v>0.88888888888888884</v>
      </c>
      <c r="O159" s="100">
        <v>0.75</v>
      </c>
      <c r="P159" s="99"/>
      <c r="Q159" s="100"/>
      <c r="R159" s="99"/>
      <c r="S159" s="99"/>
      <c r="T159" s="99"/>
      <c r="U159" s="99"/>
      <c r="V159" s="99"/>
      <c r="W159" s="99"/>
      <c r="X159" s="99"/>
      <c r="Y159" s="99"/>
      <c r="Z159" s="99"/>
      <c r="AA159" s="101"/>
      <c r="AB159" s="101"/>
      <c r="AC159" s="101"/>
      <c r="AD159" s="101"/>
      <c r="AE159" s="101"/>
      <c r="AF159" s="101"/>
      <c r="AG159" s="101"/>
      <c r="AH159" s="99"/>
    </row>
    <row r="160" spans="3:34">
      <c r="C160" s="3" t="s">
        <v>88</v>
      </c>
      <c r="D160" s="3" t="s">
        <v>294</v>
      </c>
      <c r="E160" s="3" t="s">
        <v>295</v>
      </c>
      <c r="F160" s="3" t="s">
        <v>628</v>
      </c>
      <c r="G160" s="99" t="s">
        <v>524</v>
      </c>
      <c r="H160" s="99" t="s">
        <v>524</v>
      </c>
      <c r="I160" s="99" t="s">
        <v>524</v>
      </c>
      <c r="J160" s="99" t="s">
        <v>524</v>
      </c>
      <c r="K160" s="99" t="s">
        <v>524</v>
      </c>
      <c r="L160" s="99" t="s">
        <v>524</v>
      </c>
      <c r="M160" s="99" t="s">
        <v>524</v>
      </c>
      <c r="N160" s="100">
        <v>0.5</v>
      </c>
      <c r="O160" s="100">
        <v>0.54545454545454541</v>
      </c>
      <c r="P160" s="99"/>
      <c r="Q160" s="100"/>
      <c r="R160" s="99"/>
      <c r="S160" s="99"/>
      <c r="T160" s="99"/>
      <c r="U160" s="99"/>
      <c r="V160" s="99"/>
      <c r="W160" s="99"/>
      <c r="X160" s="99"/>
      <c r="Y160" s="99"/>
      <c r="Z160" s="99"/>
      <c r="AA160" s="101"/>
      <c r="AB160" s="101"/>
      <c r="AC160" s="101"/>
      <c r="AD160" s="101"/>
      <c r="AE160" s="101"/>
      <c r="AF160" s="101"/>
      <c r="AG160" s="101"/>
      <c r="AH160" s="99"/>
    </row>
    <row r="161" spans="3:34">
      <c r="C161" s="3" t="s">
        <v>88</v>
      </c>
      <c r="D161" s="3" t="s">
        <v>296</v>
      </c>
      <c r="E161" s="3" t="s">
        <v>297</v>
      </c>
      <c r="F161" s="3" t="s">
        <v>628</v>
      </c>
      <c r="G161" s="99" t="s">
        <v>524</v>
      </c>
      <c r="H161" s="99" t="s">
        <v>524</v>
      </c>
      <c r="I161" s="99" t="s">
        <v>524</v>
      </c>
      <c r="J161" s="99" t="s">
        <v>524</v>
      </c>
      <c r="K161" s="99" t="s">
        <v>524</v>
      </c>
      <c r="L161" s="99" t="s">
        <v>524</v>
      </c>
      <c r="M161" s="99" t="s">
        <v>524</v>
      </c>
      <c r="N161" s="100">
        <v>0.5</v>
      </c>
      <c r="O161" s="100">
        <v>0.72413793103448276</v>
      </c>
      <c r="P161" s="99"/>
      <c r="Q161" s="100"/>
      <c r="R161" s="99"/>
      <c r="S161" s="99"/>
      <c r="T161" s="99"/>
      <c r="U161" s="99"/>
      <c r="V161" s="99"/>
      <c r="W161" s="99"/>
      <c r="X161" s="99"/>
      <c r="Y161" s="99"/>
      <c r="Z161" s="99"/>
      <c r="AA161" s="101"/>
      <c r="AB161" s="101"/>
      <c r="AC161" s="101"/>
      <c r="AD161" s="101"/>
      <c r="AE161" s="101"/>
      <c r="AF161" s="101"/>
      <c r="AG161" s="101"/>
      <c r="AH161" s="99"/>
    </row>
    <row r="162" spans="3:34">
      <c r="C162" s="3" t="s">
        <v>88</v>
      </c>
      <c r="D162" s="3" t="s">
        <v>298</v>
      </c>
      <c r="E162" s="3" t="s">
        <v>299</v>
      </c>
      <c r="F162" s="3" t="s">
        <v>628</v>
      </c>
      <c r="G162" s="99" t="s">
        <v>524</v>
      </c>
      <c r="H162" s="99" t="s">
        <v>524</v>
      </c>
      <c r="I162" s="99" t="s">
        <v>524</v>
      </c>
      <c r="J162" s="99" t="s">
        <v>524</v>
      </c>
      <c r="K162" s="99" t="s">
        <v>524</v>
      </c>
      <c r="L162" s="99" t="s">
        <v>524</v>
      </c>
      <c r="M162" s="99" t="s">
        <v>524</v>
      </c>
      <c r="N162" s="100">
        <v>0.875</v>
      </c>
      <c r="O162" s="100">
        <v>0.66666666666666663</v>
      </c>
      <c r="P162" s="99"/>
      <c r="Q162" s="100"/>
      <c r="R162" s="99"/>
      <c r="S162" s="99"/>
      <c r="T162" s="99"/>
      <c r="U162" s="99"/>
      <c r="V162" s="99"/>
      <c r="W162" s="99"/>
      <c r="X162" s="99"/>
      <c r="Y162" s="99"/>
      <c r="Z162" s="99"/>
      <c r="AA162" s="101"/>
      <c r="AB162" s="101"/>
      <c r="AC162" s="101"/>
      <c r="AD162" s="101"/>
      <c r="AE162" s="101"/>
      <c r="AF162" s="101"/>
      <c r="AG162" s="101"/>
      <c r="AH162" s="99"/>
    </row>
    <row r="163" spans="3:34">
      <c r="C163" s="3" t="s">
        <v>88</v>
      </c>
      <c r="D163" s="3" t="s">
        <v>300</v>
      </c>
      <c r="E163" s="3" t="s">
        <v>301</v>
      </c>
      <c r="F163" s="3" t="s">
        <v>628</v>
      </c>
      <c r="G163" s="99" t="s">
        <v>524</v>
      </c>
      <c r="H163" s="99" t="s">
        <v>524</v>
      </c>
      <c r="I163" s="99" t="s">
        <v>524</v>
      </c>
      <c r="J163" s="99" t="s">
        <v>524</v>
      </c>
      <c r="K163" s="99" t="s">
        <v>524</v>
      </c>
      <c r="L163" s="99" t="s">
        <v>524</v>
      </c>
      <c r="M163" s="99" t="s">
        <v>524</v>
      </c>
      <c r="N163" s="100">
        <v>1</v>
      </c>
      <c r="O163" s="100">
        <v>0.66666666666666663</v>
      </c>
      <c r="P163" s="99"/>
      <c r="Q163" s="100"/>
      <c r="R163" s="99"/>
      <c r="S163" s="99"/>
      <c r="T163" s="99"/>
      <c r="U163" s="99"/>
      <c r="V163" s="99"/>
      <c r="W163" s="99"/>
      <c r="X163" s="99"/>
      <c r="Y163" s="99"/>
      <c r="Z163" s="99"/>
      <c r="AA163" s="101"/>
      <c r="AB163" s="101"/>
      <c r="AC163" s="101"/>
      <c r="AD163" s="101"/>
      <c r="AE163" s="101"/>
      <c r="AF163" s="101"/>
      <c r="AG163" s="101"/>
      <c r="AH163" s="99"/>
    </row>
    <row r="164" spans="3:34">
      <c r="C164" s="3" t="s">
        <v>88</v>
      </c>
      <c r="D164" s="3" t="s">
        <v>302</v>
      </c>
      <c r="E164" s="3" t="s">
        <v>303</v>
      </c>
      <c r="F164" s="3" t="s">
        <v>628</v>
      </c>
      <c r="G164" s="99" t="s">
        <v>524</v>
      </c>
      <c r="H164" s="99" t="s">
        <v>524</v>
      </c>
      <c r="I164" s="99" t="s">
        <v>524</v>
      </c>
      <c r="J164" s="99" t="s">
        <v>524</v>
      </c>
      <c r="K164" s="99" t="s">
        <v>524</v>
      </c>
      <c r="L164" s="99" t="s">
        <v>524</v>
      </c>
      <c r="M164" s="99" t="s">
        <v>524</v>
      </c>
      <c r="N164" s="100">
        <v>0.5</v>
      </c>
      <c r="O164" s="100">
        <v>0.7</v>
      </c>
      <c r="P164" s="99"/>
      <c r="Q164" s="100"/>
      <c r="R164" s="99"/>
      <c r="S164" s="99"/>
      <c r="T164" s="99"/>
      <c r="U164" s="99"/>
      <c r="V164" s="99"/>
      <c r="W164" s="99"/>
      <c r="X164" s="99"/>
      <c r="Y164" s="99"/>
      <c r="Z164" s="99"/>
      <c r="AA164" s="101"/>
      <c r="AB164" s="101"/>
      <c r="AC164" s="101"/>
      <c r="AD164" s="101"/>
      <c r="AE164" s="101"/>
      <c r="AF164" s="101"/>
      <c r="AG164" s="101"/>
      <c r="AH164" s="99"/>
    </row>
    <row r="165" spans="3:34">
      <c r="C165" s="3" t="s">
        <v>88</v>
      </c>
      <c r="D165" s="3" t="s">
        <v>304</v>
      </c>
      <c r="E165" s="3" t="s">
        <v>305</v>
      </c>
      <c r="F165" s="3" t="s">
        <v>628</v>
      </c>
      <c r="G165" s="99" t="s">
        <v>524</v>
      </c>
      <c r="H165" s="99" t="s">
        <v>524</v>
      </c>
      <c r="I165" s="99" t="s">
        <v>524</v>
      </c>
      <c r="J165" s="99" t="s">
        <v>524</v>
      </c>
      <c r="K165" s="99" t="s">
        <v>524</v>
      </c>
      <c r="L165" s="99" t="s">
        <v>524</v>
      </c>
      <c r="M165" s="99" t="s">
        <v>524</v>
      </c>
      <c r="N165" s="100">
        <v>0.8571428571428571</v>
      </c>
      <c r="O165" s="100">
        <v>0.72222222222222221</v>
      </c>
      <c r="P165" s="99"/>
      <c r="Q165" s="100"/>
      <c r="R165" s="99"/>
      <c r="S165" s="99"/>
      <c r="T165" s="99"/>
      <c r="U165" s="99"/>
      <c r="V165" s="99"/>
      <c r="W165" s="99"/>
      <c r="X165" s="99"/>
      <c r="Y165" s="99"/>
      <c r="Z165" s="99"/>
      <c r="AA165" s="101"/>
      <c r="AB165" s="101"/>
      <c r="AC165" s="101"/>
      <c r="AD165" s="101"/>
      <c r="AE165" s="101"/>
      <c r="AF165" s="101"/>
      <c r="AG165" s="101"/>
      <c r="AH165" s="99"/>
    </row>
    <row r="166" spans="3:34">
      <c r="C166" s="3" t="s">
        <v>88</v>
      </c>
      <c r="D166" s="3" t="s">
        <v>306</v>
      </c>
      <c r="E166" s="3" t="s">
        <v>307</v>
      </c>
      <c r="F166" s="3" t="s">
        <v>628</v>
      </c>
      <c r="G166" s="99" t="s">
        <v>524</v>
      </c>
      <c r="H166" s="99" t="s">
        <v>524</v>
      </c>
      <c r="I166" s="99" t="s">
        <v>524</v>
      </c>
      <c r="J166" s="99" t="s">
        <v>524</v>
      </c>
      <c r="K166" s="99" t="s">
        <v>524</v>
      </c>
      <c r="L166" s="99" t="s">
        <v>524</v>
      </c>
      <c r="M166" s="99" t="s">
        <v>524</v>
      </c>
      <c r="N166" s="100">
        <v>1</v>
      </c>
      <c r="O166" s="100" t="s">
        <v>632</v>
      </c>
      <c r="P166" s="99"/>
      <c r="Q166" s="100"/>
      <c r="R166" s="99"/>
      <c r="S166" s="99"/>
      <c r="T166" s="99"/>
      <c r="U166" s="99"/>
      <c r="V166" s="99"/>
      <c r="W166" s="99"/>
      <c r="X166" s="99"/>
      <c r="Y166" s="99"/>
      <c r="Z166" s="99"/>
      <c r="AA166" s="101"/>
      <c r="AB166" s="101"/>
      <c r="AC166" s="101"/>
      <c r="AD166" s="101"/>
      <c r="AE166" s="101"/>
      <c r="AF166" s="101"/>
      <c r="AG166" s="101"/>
      <c r="AH166" s="99"/>
    </row>
    <row r="167" spans="3:34">
      <c r="C167" s="3" t="s">
        <v>88</v>
      </c>
      <c r="D167" s="3" t="s">
        <v>308</v>
      </c>
      <c r="E167" s="3" t="s">
        <v>309</v>
      </c>
      <c r="F167" s="3" t="s">
        <v>628</v>
      </c>
      <c r="G167" s="99" t="s">
        <v>524</v>
      </c>
      <c r="H167" s="99" t="s">
        <v>524</v>
      </c>
      <c r="I167" s="99" t="s">
        <v>524</v>
      </c>
      <c r="J167" s="99" t="s">
        <v>524</v>
      </c>
      <c r="K167" s="99" t="s">
        <v>524</v>
      </c>
      <c r="L167" s="99" t="s">
        <v>524</v>
      </c>
      <c r="M167" s="99" t="s">
        <v>524</v>
      </c>
      <c r="N167" s="100">
        <v>0.82608695652173914</v>
      </c>
      <c r="O167" s="100">
        <v>0.6071428571428571</v>
      </c>
      <c r="P167" s="99"/>
      <c r="Q167" s="100"/>
      <c r="R167" s="99"/>
      <c r="S167" s="99"/>
      <c r="T167" s="99"/>
      <c r="U167" s="99"/>
      <c r="V167" s="99"/>
      <c r="W167" s="99"/>
      <c r="X167" s="99"/>
      <c r="Y167" s="99"/>
      <c r="Z167" s="99"/>
      <c r="AA167" s="101"/>
      <c r="AB167" s="101"/>
      <c r="AC167" s="101"/>
      <c r="AD167" s="101"/>
      <c r="AE167" s="101"/>
      <c r="AF167" s="101"/>
      <c r="AG167" s="101"/>
      <c r="AH167" s="99"/>
    </row>
    <row r="168" spans="3:34">
      <c r="C168" s="3" t="s">
        <v>88</v>
      </c>
      <c r="D168" s="3" t="s">
        <v>310</v>
      </c>
      <c r="E168" s="3" t="s">
        <v>311</v>
      </c>
      <c r="F168" s="3" t="s">
        <v>628</v>
      </c>
      <c r="G168" s="99" t="s">
        <v>524</v>
      </c>
      <c r="H168" s="99" t="s">
        <v>524</v>
      </c>
      <c r="I168" s="99" t="s">
        <v>524</v>
      </c>
      <c r="J168" s="99" t="s">
        <v>524</v>
      </c>
      <c r="K168" s="99" t="s">
        <v>524</v>
      </c>
      <c r="L168" s="99" t="s">
        <v>524</v>
      </c>
      <c r="M168" s="99" t="s">
        <v>524</v>
      </c>
      <c r="N168" s="100">
        <v>0.58823529411764708</v>
      </c>
      <c r="O168" s="100">
        <v>0.55172413793103448</v>
      </c>
      <c r="P168" s="99"/>
      <c r="Q168" s="100"/>
      <c r="R168" s="99"/>
      <c r="S168" s="99"/>
      <c r="T168" s="99"/>
      <c r="U168" s="99"/>
      <c r="V168" s="99"/>
      <c r="W168" s="99"/>
      <c r="X168" s="99"/>
      <c r="Y168" s="99"/>
      <c r="Z168" s="99"/>
      <c r="AA168" s="101"/>
      <c r="AB168" s="101"/>
      <c r="AC168" s="101"/>
      <c r="AD168" s="101"/>
      <c r="AE168" s="101"/>
      <c r="AF168" s="101"/>
      <c r="AG168" s="101"/>
      <c r="AH168" s="99"/>
    </row>
    <row r="169" spans="3:34">
      <c r="C169" s="3" t="s">
        <v>88</v>
      </c>
      <c r="D169" s="3" t="s">
        <v>312</v>
      </c>
      <c r="E169" s="3" t="s">
        <v>313</v>
      </c>
      <c r="F169" s="3" t="s">
        <v>628</v>
      </c>
      <c r="G169" s="99" t="s">
        <v>524</v>
      </c>
      <c r="H169" s="99" t="s">
        <v>524</v>
      </c>
      <c r="I169" s="99" t="s">
        <v>524</v>
      </c>
      <c r="J169" s="99" t="s">
        <v>524</v>
      </c>
      <c r="K169" s="99" t="s">
        <v>524</v>
      </c>
      <c r="L169" s="99" t="s">
        <v>524</v>
      </c>
      <c r="M169" s="99" t="s">
        <v>524</v>
      </c>
      <c r="N169" s="100">
        <v>0.66666666666666663</v>
      </c>
      <c r="O169" s="100">
        <v>0.8</v>
      </c>
      <c r="P169" s="99"/>
      <c r="Q169" s="100"/>
      <c r="R169" s="99"/>
      <c r="S169" s="99"/>
      <c r="T169" s="99"/>
      <c r="U169" s="99"/>
      <c r="V169" s="99"/>
      <c r="W169" s="99"/>
      <c r="X169" s="99"/>
      <c r="Y169" s="99"/>
      <c r="Z169" s="99"/>
      <c r="AA169" s="101"/>
      <c r="AB169" s="101"/>
      <c r="AC169" s="101"/>
      <c r="AD169" s="101"/>
      <c r="AE169" s="101"/>
      <c r="AF169" s="101"/>
      <c r="AG169" s="101"/>
      <c r="AH169" s="99"/>
    </row>
    <row r="170" spans="3:34">
      <c r="C170" s="3" t="s">
        <v>88</v>
      </c>
      <c r="D170" s="3" t="s">
        <v>314</v>
      </c>
      <c r="E170" s="3" t="s">
        <v>315</v>
      </c>
      <c r="F170" s="3" t="s">
        <v>628</v>
      </c>
      <c r="G170" s="99" t="s">
        <v>524</v>
      </c>
      <c r="H170" s="99" t="s">
        <v>524</v>
      </c>
      <c r="I170" s="99" t="s">
        <v>524</v>
      </c>
      <c r="J170" s="99" t="s">
        <v>524</v>
      </c>
      <c r="K170" s="99" t="s">
        <v>524</v>
      </c>
      <c r="L170" s="99" t="s">
        <v>524</v>
      </c>
      <c r="M170" s="99" t="s">
        <v>524</v>
      </c>
      <c r="N170" s="100">
        <v>0.9</v>
      </c>
      <c r="O170" s="100">
        <v>0.75</v>
      </c>
      <c r="P170" s="99"/>
      <c r="Q170" s="100"/>
      <c r="R170" s="99"/>
      <c r="S170" s="99"/>
      <c r="T170" s="99"/>
      <c r="U170" s="99"/>
      <c r="V170" s="99"/>
      <c r="W170" s="99"/>
      <c r="X170" s="99"/>
      <c r="Y170" s="99"/>
      <c r="Z170" s="99"/>
      <c r="AA170" s="101"/>
      <c r="AB170" s="101"/>
      <c r="AC170" s="101"/>
      <c r="AD170" s="101"/>
      <c r="AE170" s="101"/>
      <c r="AF170" s="101"/>
      <c r="AG170" s="101"/>
      <c r="AH170" s="99"/>
    </row>
    <row r="171" spans="3:34">
      <c r="C171" s="3" t="s">
        <v>88</v>
      </c>
      <c r="D171" s="3" t="s">
        <v>316</v>
      </c>
      <c r="E171" s="3" t="s">
        <v>317</v>
      </c>
      <c r="F171" s="3" t="s">
        <v>628</v>
      </c>
      <c r="G171" s="99" t="s">
        <v>524</v>
      </c>
      <c r="H171" s="99" t="s">
        <v>524</v>
      </c>
      <c r="I171" s="99" t="s">
        <v>524</v>
      </c>
      <c r="J171" s="99" t="s">
        <v>524</v>
      </c>
      <c r="K171" s="99" t="s">
        <v>524</v>
      </c>
      <c r="L171" s="99" t="s">
        <v>524</v>
      </c>
      <c r="M171" s="99" t="s">
        <v>524</v>
      </c>
      <c r="N171" s="100">
        <v>0.52173913043478259</v>
      </c>
      <c r="O171" s="100">
        <v>0.94736842105263153</v>
      </c>
      <c r="P171" s="99"/>
      <c r="Q171" s="100"/>
      <c r="R171" s="99"/>
      <c r="S171" s="99"/>
      <c r="T171" s="99"/>
      <c r="U171" s="99"/>
      <c r="V171" s="99"/>
      <c r="W171" s="99"/>
      <c r="X171" s="99"/>
      <c r="Y171" s="99"/>
      <c r="Z171" s="99"/>
      <c r="AA171" s="101"/>
      <c r="AB171" s="101"/>
      <c r="AC171" s="101"/>
      <c r="AD171" s="101"/>
      <c r="AE171" s="101"/>
      <c r="AF171" s="101"/>
      <c r="AG171" s="101"/>
      <c r="AH171" s="99"/>
    </row>
    <row r="172" spans="3:34">
      <c r="C172" s="3" t="s">
        <v>88</v>
      </c>
      <c r="D172" s="3" t="s">
        <v>318</v>
      </c>
      <c r="E172" s="3" t="s">
        <v>319</v>
      </c>
      <c r="F172" s="3" t="s">
        <v>628</v>
      </c>
      <c r="G172" s="99" t="s">
        <v>524</v>
      </c>
      <c r="H172" s="99" t="s">
        <v>524</v>
      </c>
      <c r="I172" s="99" t="s">
        <v>524</v>
      </c>
      <c r="J172" s="99" t="s">
        <v>524</v>
      </c>
      <c r="K172" s="99" t="s">
        <v>524</v>
      </c>
      <c r="L172" s="99" t="s">
        <v>524</v>
      </c>
      <c r="M172" s="99" t="s">
        <v>524</v>
      </c>
      <c r="N172" s="100">
        <v>0.75</v>
      </c>
      <c r="O172" s="100">
        <v>0.83333333333333337</v>
      </c>
      <c r="P172" s="99"/>
      <c r="Q172" s="100"/>
      <c r="R172" s="99"/>
      <c r="S172" s="99"/>
      <c r="T172" s="99"/>
      <c r="U172" s="99"/>
      <c r="V172" s="99"/>
      <c r="W172" s="99"/>
      <c r="X172" s="99"/>
      <c r="Y172" s="99"/>
      <c r="Z172" s="99"/>
      <c r="AA172" s="101"/>
      <c r="AB172" s="101"/>
      <c r="AC172" s="101"/>
      <c r="AD172" s="101"/>
      <c r="AE172" s="101"/>
      <c r="AF172" s="101"/>
      <c r="AG172" s="101"/>
      <c r="AH172" s="99"/>
    </row>
    <row r="173" spans="3:34">
      <c r="C173" s="3" t="s">
        <v>88</v>
      </c>
      <c r="D173" s="3" t="s">
        <v>320</v>
      </c>
      <c r="E173" s="3" t="s">
        <v>321</v>
      </c>
      <c r="F173" s="3" t="s">
        <v>628</v>
      </c>
      <c r="G173" s="99" t="s">
        <v>524</v>
      </c>
      <c r="H173" s="99" t="s">
        <v>524</v>
      </c>
      <c r="I173" s="99" t="s">
        <v>524</v>
      </c>
      <c r="J173" s="99" t="s">
        <v>524</v>
      </c>
      <c r="K173" s="99" t="s">
        <v>524</v>
      </c>
      <c r="L173" s="99" t="s">
        <v>524</v>
      </c>
      <c r="M173" s="99" t="s">
        <v>524</v>
      </c>
      <c r="N173" s="100">
        <v>0.54545454545454541</v>
      </c>
      <c r="O173" s="100">
        <v>0.8</v>
      </c>
      <c r="P173" s="99"/>
      <c r="Q173" s="100"/>
      <c r="R173" s="99"/>
      <c r="S173" s="99"/>
      <c r="T173" s="99"/>
      <c r="U173" s="99"/>
      <c r="V173" s="99"/>
      <c r="W173" s="99"/>
      <c r="X173" s="99"/>
      <c r="Y173" s="99"/>
      <c r="Z173" s="99"/>
      <c r="AA173" s="101"/>
      <c r="AB173" s="101"/>
      <c r="AC173" s="101"/>
      <c r="AD173" s="101"/>
      <c r="AE173" s="101"/>
      <c r="AF173" s="101"/>
      <c r="AG173" s="101"/>
      <c r="AH173" s="99"/>
    </row>
    <row r="174" spans="3:34">
      <c r="C174" s="3" t="s">
        <v>88</v>
      </c>
      <c r="D174" s="3" t="s">
        <v>322</v>
      </c>
      <c r="E174" s="3" t="s">
        <v>323</v>
      </c>
      <c r="F174" s="3" t="s">
        <v>628</v>
      </c>
      <c r="G174" s="99" t="s">
        <v>524</v>
      </c>
      <c r="H174" s="99" t="s">
        <v>524</v>
      </c>
      <c r="I174" s="99" t="s">
        <v>524</v>
      </c>
      <c r="J174" s="99" t="s">
        <v>524</v>
      </c>
      <c r="K174" s="99" t="s">
        <v>524</v>
      </c>
      <c r="L174" s="99" t="s">
        <v>524</v>
      </c>
      <c r="M174" s="99" t="s">
        <v>524</v>
      </c>
      <c r="N174" s="100">
        <v>0</v>
      </c>
      <c r="O174" s="100">
        <v>1</v>
      </c>
      <c r="P174" s="99"/>
      <c r="Q174" s="100"/>
      <c r="R174" s="99"/>
      <c r="S174" s="99"/>
      <c r="T174" s="99"/>
      <c r="U174" s="99"/>
      <c r="V174" s="99"/>
      <c r="W174" s="99"/>
      <c r="X174" s="99"/>
      <c r="Y174" s="99"/>
      <c r="Z174" s="99"/>
      <c r="AA174" s="101"/>
      <c r="AB174" s="101"/>
      <c r="AC174" s="101"/>
      <c r="AD174" s="101"/>
      <c r="AE174" s="101"/>
      <c r="AF174" s="101"/>
      <c r="AG174" s="101"/>
      <c r="AH174" s="99"/>
    </row>
    <row r="175" spans="3:34">
      <c r="C175" s="3" t="s">
        <v>88</v>
      </c>
      <c r="D175" s="3" t="s">
        <v>324</v>
      </c>
      <c r="E175" s="3" t="s">
        <v>325</v>
      </c>
      <c r="F175" s="3" t="s">
        <v>628</v>
      </c>
      <c r="G175" s="99" t="s">
        <v>524</v>
      </c>
      <c r="H175" s="99" t="s">
        <v>524</v>
      </c>
      <c r="I175" s="99" t="s">
        <v>524</v>
      </c>
      <c r="J175" s="99" t="s">
        <v>524</v>
      </c>
      <c r="K175" s="99" t="s">
        <v>524</v>
      </c>
      <c r="L175" s="99" t="s">
        <v>524</v>
      </c>
      <c r="M175" s="99" t="s">
        <v>524</v>
      </c>
      <c r="N175" s="100">
        <v>0.5</v>
      </c>
      <c r="O175" s="100">
        <v>0.5714285714285714</v>
      </c>
      <c r="P175" s="99"/>
      <c r="Q175" s="100"/>
      <c r="R175" s="99"/>
      <c r="S175" s="99"/>
      <c r="T175" s="99"/>
      <c r="U175" s="99"/>
      <c r="V175" s="99"/>
      <c r="W175" s="99"/>
      <c r="X175" s="99"/>
      <c r="Y175" s="99"/>
      <c r="Z175" s="99"/>
      <c r="AA175" s="101"/>
      <c r="AB175" s="101"/>
      <c r="AC175" s="101"/>
      <c r="AD175" s="101"/>
      <c r="AE175" s="101"/>
      <c r="AF175" s="101"/>
      <c r="AG175" s="101"/>
      <c r="AH175" s="99"/>
    </row>
    <row r="176" spans="3:34">
      <c r="C176" s="3" t="s">
        <v>88</v>
      </c>
      <c r="D176" s="3" t="s">
        <v>326</v>
      </c>
      <c r="E176" s="3" t="s">
        <v>327</v>
      </c>
      <c r="F176" s="3" t="s">
        <v>628</v>
      </c>
      <c r="G176" s="99" t="s">
        <v>524</v>
      </c>
      <c r="H176" s="99" t="s">
        <v>524</v>
      </c>
      <c r="I176" s="99" t="s">
        <v>524</v>
      </c>
      <c r="J176" s="99" t="s">
        <v>524</v>
      </c>
      <c r="K176" s="99" t="s">
        <v>524</v>
      </c>
      <c r="L176" s="99" t="s">
        <v>524</v>
      </c>
      <c r="M176" s="99" t="s">
        <v>524</v>
      </c>
      <c r="N176" s="100">
        <v>0.44444444444444442</v>
      </c>
      <c r="O176" s="100">
        <v>0.875</v>
      </c>
      <c r="P176" s="99"/>
      <c r="Q176" s="100"/>
      <c r="R176" s="99"/>
      <c r="S176" s="99"/>
      <c r="T176" s="99"/>
      <c r="U176" s="99"/>
      <c r="V176" s="99"/>
      <c r="W176" s="99"/>
      <c r="X176" s="99"/>
      <c r="Y176" s="99"/>
      <c r="Z176" s="99"/>
      <c r="AA176" s="101"/>
      <c r="AB176" s="101"/>
      <c r="AC176" s="101"/>
      <c r="AD176" s="101"/>
      <c r="AE176" s="101"/>
      <c r="AF176" s="101"/>
      <c r="AG176" s="101"/>
      <c r="AH176" s="99"/>
    </row>
    <row r="177" spans="3:34">
      <c r="C177" s="3" t="s">
        <v>88</v>
      </c>
      <c r="D177" s="3" t="s">
        <v>328</v>
      </c>
      <c r="E177" s="3" t="s">
        <v>329</v>
      </c>
      <c r="F177" s="3" t="s">
        <v>628</v>
      </c>
      <c r="G177" s="99" t="s">
        <v>524</v>
      </c>
      <c r="H177" s="99" t="s">
        <v>524</v>
      </c>
      <c r="I177" s="99" t="s">
        <v>524</v>
      </c>
      <c r="J177" s="99" t="s">
        <v>524</v>
      </c>
      <c r="K177" s="99" t="s">
        <v>524</v>
      </c>
      <c r="L177" s="99" t="s">
        <v>524</v>
      </c>
      <c r="M177" s="99" t="s">
        <v>524</v>
      </c>
      <c r="N177" s="100">
        <v>1</v>
      </c>
      <c r="O177" s="100">
        <v>0.6</v>
      </c>
      <c r="P177" s="99"/>
      <c r="Q177" s="100"/>
      <c r="R177" s="99"/>
      <c r="S177" s="99"/>
      <c r="T177" s="99"/>
      <c r="U177" s="99"/>
      <c r="V177" s="99"/>
      <c r="W177" s="99"/>
      <c r="X177" s="99"/>
      <c r="Y177" s="99"/>
      <c r="Z177" s="99"/>
      <c r="AA177" s="101"/>
      <c r="AB177" s="101"/>
      <c r="AC177" s="101"/>
      <c r="AD177" s="101"/>
      <c r="AE177" s="101"/>
      <c r="AF177" s="101"/>
      <c r="AG177" s="101"/>
      <c r="AH177" s="99"/>
    </row>
    <row r="178" spans="3:34">
      <c r="C178" s="3" t="s">
        <v>88</v>
      </c>
      <c r="D178" s="3" t="s">
        <v>330</v>
      </c>
      <c r="E178" s="3" t="s">
        <v>331</v>
      </c>
      <c r="F178" s="3" t="s">
        <v>628</v>
      </c>
      <c r="G178" s="99" t="s">
        <v>524</v>
      </c>
      <c r="H178" s="99" t="s">
        <v>524</v>
      </c>
      <c r="I178" s="99" t="s">
        <v>524</v>
      </c>
      <c r="J178" s="99" t="s">
        <v>524</v>
      </c>
      <c r="K178" s="99" t="s">
        <v>524</v>
      </c>
      <c r="L178" s="99" t="s">
        <v>524</v>
      </c>
      <c r="M178" s="99" t="s">
        <v>524</v>
      </c>
      <c r="N178" s="100">
        <v>0.6</v>
      </c>
      <c r="O178" s="100">
        <v>0.7142857142857143</v>
      </c>
      <c r="P178" s="99"/>
      <c r="Q178" s="100"/>
      <c r="R178" s="99"/>
      <c r="S178" s="99"/>
      <c r="T178" s="99"/>
      <c r="U178" s="99"/>
      <c r="V178" s="99"/>
      <c r="W178" s="99"/>
      <c r="X178" s="99"/>
      <c r="Y178" s="99"/>
      <c r="Z178" s="99"/>
      <c r="AA178" s="101"/>
      <c r="AB178" s="101"/>
      <c r="AC178" s="101"/>
      <c r="AD178" s="101"/>
      <c r="AE178" s="101"/>
      <c r="AF178" s="101"/>
      <c r="AG178" s="101"/>
      <c r="AH178" s="99"/>
    </row>
    <row r="179" spans="3:34">
      <c r="C179" s="3" t="s">
        <v>88</v>
      </c>
      <c r="D179" s="3" t="s">
        <v>332</v>
      </c>
      <c r="E179" s="3" t="s">
        <v>333</v>
      </c>
      <c r="F179" s="3" t="s">
        <v>628</v>
      </c>
      <c r="G179" s="99" t="s">
        <v>524</v>
      </c>
      <c r="H179" s="99" t="s">
        <v>524</v>
      </c>
      <c r="I179" s="99" t="s">
        <v>524</v>
      </c>
      <c r="J179" s="99" t="s">
        <v>524</v>
      </c>
      <c r="K179" s="99" t="s">
        <v>524</v>
      </c>
      <c r="L179" s="99" t="s">
        <v>524</v>
      </c>
      <c r="M179" s="99" t="s">
        <v>524</v>
      </c>
      <c r="N179" s="100">
        <v>0.5</v>
      </c>
      <c r="O179" s="100">
        <v>1</v>
      </c>
      <c r="P179" s="99"/>
      <c r="Q179" s="100"/>
      <c r="R179" s="99"/>
      <c r="S179" s="99"/>
      <c r="T179" s="99"/>
      <c r="U179" s="99"/>
      <c r="V179" s="99"/>
      <c r="W179" s="99"/>
      <c r="X179" s="99"/>
      <c r="Y179" s="99"/>
      <c r="Z179" s="99"/>
      <c r="AA179" s="101"/>
      <c r="AB179" s="101"/>
      <c r="AC179" s="101"/>
      <c r="AD179" s="101"/>
      <c r="AE179" s="101"/>
      <c r="AF179" s="101"/>
      <c r="AG179" s="101"/>
      <c r="AH179" s="99"/>
    </row>
    <row r="180" spans="3:34">
      <c r="C180" s="3" t="s">
        <v>88</v>
      </c>
      <c r="D180" s="3" t="s">
        <v>334</v>
      </c>
      <c r="E180" s="3" t="s">
        <v>335</v>
      </c>
      <c r="F180" s="3" t="s">
        <v>628</v>
      </c>
      <c r="G180" s="99" t="s">
        <v>524</v>
      </c>
      <c r="H180" s="99" t="s">
        <v>524</v>
      </c>
      <c r="I180" s="99" t="s">
        <v>524</v>
      </c>
      <c r="J180" s="99" t="s">
        <v>524</v>
      </c>
      <c r="K180" s="99" t="s">
        <v>524</v>
      </c>
      <c r="L180" s="99" t="s">
        <v>524</v>
      </c>
      <c r="M180" s="99" t="s">
        <v>524</v>
      </c>
      <c r="N180" s="100">
        <v>0.33333333333333331</v>
      </c>
      <c r="O180" s="100">
        <v>1</v>
      </c>
      <c r="P180" s="99"/>
      <c r="Q180" s="100"/>
      <c r="R180" s="99"/>
      <c r="S180" s="99"/>
      <c r="T180" s="99"/>
      <c r="U180" s="99"/>
      <c r="V180" s="99"/>
      <c r="W180" s="99"/>
      <c r="X180" s="99"/>
      <c r="Y180" s="99"/>
      <c r="Z180" s="99"/>
      <c r="AA180" s="101"/>
      <c r="AB180" s="101"/>
      <c r="AC180" s="101"/>
      <c r="AD180" s="101"/>
      <c r="AE180" s="101"/>
      <c r="AF180" s="101"/>
      <c r="AG180" s="101"/>
      <c r="AH180" s="99"/>
    </row>
    <row r="181" spans="3:34">
      <c r="C181" s="3" t="s">
        <v>88</v>
      </c>
      <c r="D181" s="3" t="s">
        <v>336</v>
      </c>
      <c r="E181" s="3" t="s">
        <v>337</v>
      </c>
      <c r="F181" s="3" t="s">
        <v>628</v>
      </c>
      <c r="G181" s="99" t="s">
        <v>524</v>
      </c>
      <c r="H181" s="99" t="s">
        <v>524</v>
      </c>
      <c r="I181" s="99" t="s">
        <v>524</v>
      </c>
      <c r="J181" s="99" t="s">
        <v>524</v>
      </c>
      <c r="K181" s="99" t="s">
        <v>524</v>
      </c>
      <c r="L181" s="99" t="s">
        <v>524</v>
      </c>
      <c r="M181" s="99" t="s">
        <v>524</v>
      </c>
      <c r="N181" s="100">
        <v>0.625</v>
      </c>
      <c r="O181" s="100">
        <v>0.5</v>
      </c>
      <c r="P181" s="99"/>
      <c r="Q181" s="100"/>
      <c r="R181" s="99"/>
      <c r="S181" s="99"/>
      <c r="T181" s="99"/>
      <c r="U181" s="99"/>
      <c r="V181" s="99"/>
      <c r="W181" s="99"/>
      <c r="X181" s="99"/>
      <c r="Y181" s="99"/>
      <c r="Z181" s="99"/>
      <c r="AA181" s="101"/>
      <c r="AB181" s="101"/>
      <c r="AC181" s="101"/>
      <c r="AD181" s="101"/>
      <c r="AE181" s="101"/>
      <c r="AF181" s="101"/>
      <c r="AG181" s="101"/>
      <c r="AH181" s="99"/>
    </row>
    <row r="182" spans="3:34">
      <c r="C182" s="3" t="s">
        <v>88</v>
      </c>
      <c r="D182" s="3" t="s">
        <v>338</v>
      </c>
      <c r="E182" s="3" t="s">
        <v>339</v>
      </c>
      <c r="F182" s="3" t="s">
        <v>628</v>
      </c>
      <c r="G182" s="99" t="s">
        <v>524</v>
      </c>
      <c r="H182" s="99" t="s">
        <v>524</v>
      </c>
      <c r="I182" s="99" t="s">
        <v>524</v>
      </c>
      <c r="J182" s="99" t="s">
        <v>524</v>
      </c>
      <c r="K182" s="99" t="s">
        <v>524</v>
      </c>
      <c r="L182" s="99" t="s">
        <v>524</v>
      </c>
      <c r="M182" s="99" t="s">
        <v>524</v>
      </c>
      <c r="N182" s="100">
        <v>0.4</v>
      </c>
      <c r="O182" s="100">
        <v>0.53846153846153844</v>
      </c>
      <c r="P182" s="99"/>
      <c r="Q182" s="100"/>
      <c r="R182" s="99"/>
      <c r="S182" s="99"/>
      <c r="T182" s="99"/>
      <c r="U182" s="99"/>
      <c r="V182" s="99"/>
      <c r="W182" s="99"/>
      <c r="X182" s="99"/>
      <c r="Y182" s="99"/>
      <c r="Z182" s="99"/>
      <c r="AA182" s="101"/>
      <c r="AB182" s="101"/>
      <c r="AC182" s="101"/>
      <c r="AD182" s="101"/>
      <c r="AE182" s="101"/>
      <c r="AF182" s="101"/>
      <c r="AG182" s="101"/>
      <c r="AH182" s="99"/>
    </row>
    <row r="183" spans="3:34">
      <c r="C183" s="3" t="s">
        <v>88</v>
      </c>
      <c r="D183" s="3" t="s">
        <v>340</v>
      </c>
      <c r="E183" s="3" t="s">
        <v>341</v>
      </c>
      <c r="F183" s="3" t="s">
        <v>628</v>
      </c>
      <c r="G183" s="99" t="s">
        <v>524</v>
      </c>
      <c r="H183" s="99" t="s">
        <v>524</v>
      </c>
      <c r="I183" s="99" t="s">
        <v>524</v>
      </c>
      <c r="J183" s="99" t="s">
        <v>524</v>
      </c>
      <c r="K183" s="99" t="s">
        <v>524</v>
      </c>
      <c r="L183" s="99" t="s">
        <v>524</v>
      </c>
      <c r="M183" s="99" t="s">
        <v>524</v>
      </c>
      <c r="N183" s="100">
        <v>1</v>
      </c>
      <c r="O183" s="100" t="s">
        <v>632</v>
      </c>
      <c r="P183" s="99"/>
      <c r="Q183" s="100"/>
      <c r="R183" s="99"/>
      <c r="S183" s="99"/>
      <c r="T183" s="99"/>
      <c r="U183" s="99"/>
      <c r="V183" s="99"/>
      <c r="W183" s="99"/>
      <c r="X183" s="99"/>
      <c r="Y183" s="99"/>
      <c r="Z183" s="99"/>
      <c r="AA183" s="101"/>
      <c r="AB183" s="101"/>
      <c r="AC183" s="101"/>
      <c r="AD183" s="101"/>
      <c r="AE183" s="101"/>
      <c r="AF183" s="101"/>
      <c r="AG183" s="101"/>
      <c r="AH183" s="99"/>
    </row>
    <row r="184" spans="3:34">
      <c r="C184" s="3" t="s">
        <v>88</v>
      </c>
      <c r="D184" s="3" t="s">
        <v>342</v>
      </c>
      <c r="E184" s="3" t="s">
        <v>343</v>
      </c>
      <c r="F184" s="3" t="s">
        <v>628</v>
      </c>
      <c r="G184" s="99" t="s">
        <v>524</v>
      </c>
      <c r="H184" s="99" t="s">
        <v>524</v>
      </c>
      <c r="I184" s="99" t="s">
        <v>524</v>
      </c>
      <c r="J184" s="99" t="s">
        <v>524</v>
      </c>
      <c r="K184" s="99" t="s">
        <v>524</v>
      </c>
      <c r="L184" s="99" t="s">
        <v>524</v>
      </c>
      <c r="M184" s="99" t="s">
        <v>524</v>
      </c>
      <c r="N184" s="100">
        <v>0</v>
      </c>
      <c r="O184" s="100">
        <v>1</v>
      </c>
      <c r="P184" s="99"/>
      <c r="Q184" s="100"/>
      <c r="R184" s="99"/>
      <c r="S184" s="99"/>
      <c r="T184" s="99"/>
      <c r="U184" s="99"/>
      <c r="V184" s="99"/>
      <c r="W184" s="99"/>
      <c r="X184" s="99"/>
      <c r="Y184" s="99"/>
      <c r="Z184" s="99"/>
      <c r="AA184" s="101"/>
      <c r="AB184" s="101"/>
      <c r="AC184" s="101"/>
      <c r="AD184" s="101"/>
      <c r="AE184" s="101"/>
      <c r="AF184" s="101"/>
      <c r="AG184" s="101"/>
      <c r="AH184" s="99"/>
    </row>
    <row r="185" spans="3:34">
      <c r="C185" s="3" t="s">
        <v>88</v>
      </c>
      <c r="D185" s="3" t="s">
        <v>344</v>
      </c>
      <c r="E185" s="3" t="s">
        <v>345</v>
      </c>
      <c r="F185" s="3" t="s">
        <v>628</v>
      </c>
      <c r="G185" s="99" t="s">
        <v>524</v>
      </c>
      <c r="H185" s="99" t="s">
        <v>524</v>
      </c>
      <c r="I185" s="99" t="s">
        <v>524</v>
      </c>
      <c r="J185" s="99" t="s">
        <v>524</v>
      </c>
      <c r="K185" s="99" t="s">
        <v>524</v>
      </c>
      <c r="L185" s="99" t="s">
        <v>524</v>
      </c>
      <c r="M185" s="99" t="s">
        <v>524</v>
      </c>
      <c r="N185" s="100">
        <v>0.78260869565217395</v>
      </c>
      <c r="O185" s="100">
        <v>0.83333333333333337</v>
      </c>
      <c r="P185" s="99"/>
      <c r="Q185" s="100"/>
      <c r="R185" s="99"/>
      <c r="S185" s="99"/>
      <c r="T185" s="99"/>
      <c r="U185" s="99"/>
      <c r="V185" s="99"/>
      <c r="W185" s="99"/>
      <c r="X185" s="99"/>
      <c r="Y185" s="99"/>
      <c r="Z185" s="99"/>
      <c r="AA185" s="101"/>
      <c r="AB185" s="101"/>
      <c r="AC185" s="101"/>
      <c r="AD185" s="101"/>
      <c r="AE185" s="101"/>
      <c r="AF185" s="101"/>
      <c r="AG185" s="101"/>
      <c r="AH185" s="99"/>
    </row>
    <row r="186" spans="3:34">
      <c r="C186" s="3" t="s">
        <v>88</v>
      </c>
      <c r="D186" s="3" t="s">
        <v>346</v>
      </c>
      <c r="E186" s="3" t="s">
        <v>347</v>
      </c>
      <c r="F186" s="3" t="s">
        <v>628</v>
      </c>
      <c r="G186" s="99" t="s">
        <v>524</v>
      </c>
      <c r="H186" s="99" t="s">
        <v>524</v>
      </c>
      <c r="I186" s="99" t="s">
        <v>524</v>
      </c>
      <c r="J186" s="99" t="s">
        <v>524</v>
      </c>
      <c r="K186" s="99" t="s">
        <v>524</v>
      </c>
      <c r="L186" s="99" t="s">
        <v>524</v>
      </c>
      <c r="M186" s="99" t="s">
        <v>524</v>
      </c>
      <c r="N186" s="100">
        <v>0.33333333333333331</v>
      </c>
      <c r="O186" s="100">
        <v>0.33333333333333331</v>
      </c>
      <c r="P186" s="99"/>
      <c r="Q186" s="100"/>
      <c r="R186" s="99"/>
      <c r="S186" s="99"/>
      <c r="T186" s="99"/>
      <c r="U186" s="99"/>
      <c r="V186" s="99"/>
      <c r="W186" s="99"/>
      <c r="X186" s="99"/>
      <c r="Y186" s="99"/>
      <c r="Z186" s="99"/>
      <c r="AA186" s="101"/>
      <c r="AB186" s="101"/>
      <c r="AC186" s="101"/>
      <c r="AD186" s="101"/>
      <c r="AE186" s="101"/>
      <c r="AF186" s="101"/>
      <c r="AG186" s="101"/>
      <c r="AH186" s="99"/>
    </row>
    <row r="187" spans="3:34">
      <c r="C187" s="3" t="s">
        <v>92</v>
      </c>
      <c r="D187" s="3" t="s">
        <v>348</v>
      </c>
      <c r="E187" s="3" t="s">
        <v>349</v>
      </c>
      <c r="F187" s="3" t="s">
        <v>628</v>
      </c>
      <c r="G187" s="99" t="s">
        <v>524</v>
      </c>
      <c r="H187" s="99" t="s">
        <v>524</v>
      </c>
      <c r="I187" s="99" t="s">
        <v>524</v>
      </c>
      <c r="J187" s="99" t="s">
        <v>524</v>
      </c>
      <c r="K187" s="99" t="s">
        <v>524</v>
      </c>
      <c r="L187" s="99" t="s">
        <v>524</v>
      </c>
      <c r="M187" s="99" t="s">
        <v>524</v>
      </c>
      <c r="N187" s="100">
        <v>0.9</v>
      </c>
      <c r="O187" s="100">
        <v>0.63636363636363635</v>
      </c>
      <c r="P187" s="99"/>
      <c r="Q187" s="100"/>
      <c r="R187" s="99"/>
      <c r="S187" s="99"/>
      <c r="T187" s="99"/>
      <c r="U187" s="99"/>
      <c r="V187" s="99"/>
      <c r="W187" s="99"/>
      <c r="X187" s="99"/>
      <c r="Y187" s="99"/>
      <c r="Z187" s="99"/>
      <c r="AA187" s="101"/>
      <c r="AB187" s="101"/>
      <c r="AC187" s="101"/>
      <c r="AD187" s="101"/>
      <c r="AE187" s="101"/>
      <c r="AF187" s="101"/>
      <c r="AG187" s="101"/>
      <c r="AH187" s="99"/>
    </row>
    <row r="188" spans="3:34">
      <c r="C188" s="3" t="s">
        <v>92</v>
      </c>
      <c r="D188" s="3" t="s">
        <v>350</v>
      </c>
      <c r="E188" s="3" t="s">
        <v>351</v>
      </c>
      <c r="F188" s="3" t="s">
        <v>628</v>
      </c>
      <c r="G188" s="99" t="s">
        <v>524</v>
      </c>
      <c r="H188" s="99" t="s">
        <v>524</v>
      </c>
      <c r="I188" s="99" t="s">
        <v>524</v>
      </c>
      <c r="J188" s="99" t="s">
        <v>524</v>
      </c>
      <c r="K188" s="99" t="s">
        <v>524</v>
      </c>
      <c r="L188" s="99" t="s">
        <v>524</v>
      </c>
      <c r="M188" s="99" t="s">
        <v>524</v>
      </c>
      <c r="N188" s="100">
        <v>0.56521739130434778</v>
      </c>
      <c r="O188" s="100">
        <v>0.6470588235294118</v>
      </c>
      <c r="P188" s="99"/>
      <c r="Q188" s="100"/>
      <c r="R188" s="99"/>
      <c r="S188" s="99"/>
      <c r="T188" s="99"/>
      <c r="U188" s="99"/>
      <c r="V188" s="99"/>
      <c r="W188" s="99"/>
      <c r="X188" s="99"/>
      <c r="Y188" s="99"/>
      <c r="Z188" s="99"/>
      <c r="AA188" s="101"/>
      <c r="AB188" s="101"/>
      <c r="AC188" s="101"/>
      <c r="AD188" s="101"/>
      <c r="AE188" s="101"/>
      <c r="AF188" s="101"/>
      <c r="AG188" s="101"/>
      <c r="AH188" s="99"/>
    </row>
    <row r="189" spans="3:34">
      <c r="C189" s="3" t="s">
        <v>92</v>
      </c>
      <c r="D189" s="3" t="s">
        <v>352</v>
      </c>
      <c r="E189" s="3" t="s">
        <v>353</v>
      </c>
      <c r="F189" s="3" t="s">
        <v>628</v>
      </c>
      <c r="G189" s="99" t="s">
        <v>524</v>
      </c>
      <c r="H189" s="99" t="s">
        <v>524</v>
      </c>
      <c r="I189" s="99" t="s">
        <v>524</v>
      </c>
      <c r="J189" s="99" t="s">
        <v>524</v>
      </c>
      <c r="K189" s="99" t="s">
        <v>524</v>
      </c>
      <c r="L189" s="99" t="s">
        <v>524</v>
      </c>
      <c r="M189" s="99" t="s">
        <v>524</v>
      </c>
      <c r="N189" s="100">
        <v>0.5</v>
      </c>
      <c r="O189" s="100">
        <v>0.66666666666666663</v>
      </c>
      <c r="P189" s="99"/>
      <c r="Q189" s="100"/>
      <c r="R189" s="99"/>
      <c r="S189" s="99"/>
      <c r="T189" s="99"/>
      <c r="U189" s="99"/>
      <c r="V189" s="99"/>
      <c r="W189" s="99"/>
      <c r="X189" s="99"/>
      <c r="Y189" s="99"/>
      <c r="Z189" s="99"/>
      <c r="AA189" s="101"/>
      <c r="AB189" s="101"/>
      <c r="AC189" s="101"/>
      <c r="AD189" s="101"/>
      <c r="AE189" s="101"/>
      <c r="AF189" s="101"/>
      <c r="AG189" s="101"/>
      <c r="AH189" s="99"/>
    </row>
    <row r="190" spans="3:34">
      <c r="C190" s="3" t="s">
        <v>92</v>
      </c>
      <c r="D190" s="3" t="s">
        <v>354</v>
      </c>
      <c r="E190" s="3" t="s">
        <v>355</v>
      </c>
      <c r="F190" s="3" t="s">
        <v>628</v>
      </c>
      <c r="G190" s="99" t="s">
        <v>524</v>
      </c>
      <c r="H190" s="99" t="s">
        <v>524</v>
      </c>
      <c r="I190" s="99" t="s">
        <v>524</v>
      </c>
      <c r="J190" s="99" t="s">
        <v>524</v>
      </c>
      <c r="K190" s="99" t="s">
        <v>524</v>
      </c>
      <c r="L190" s="99" t="s">
        <v>524</v>
      </c>
      <c r="M190" s="99" t="s">
        <v>524</v>
      </c>
      <c r="N190" s="100">
        <v>1</v>
      </c>
      <c r="O190" s="100">
        <v>0.59375</v>
      </c>
      <c r="P190" s="99"/>
      <c r="Q190" s="100"/>
      <c r="R190" s="99"/>
      <c r="S190" s="99"/>
      <c r="T190" s="99"/>
      <c r="U190" s="99"/>
      <c r="V190" s="99"/>
      <c r="W190" s="99"/>
      <c r="X190" s="99"/>
      <c r="Y190" s="99"/>
      <c r="Z190" s="99"/>
      <c r="AA190" s="101"/>
      <c r="AB190" s="101"/>
      <c r="AC190" s="101"/>
      <c r="AD190" s="101"/>
      <c r="AE190" s="101"/>
      <c r="AF190" s="101"/>
      <c r="AG190" s="101"/>
      <c r="AH190" s="99"/>
    </row>
    <row r="191" spans="3:34">
      <c r="C191" s="3" t="s">
        <v>92</v>
      </c>
      <c r="D191" s="3" t="s">
        <v>356</v>
      </c>
      <c r="E191" s="3" t="s">
        <v>357</v>
      </c>
      <c r="F191" s="3" t="s">
        <v>628</v>
      </c>
      <c r="G191" s="99" t="s">
        <v>524</v>
      </c>
      <c r="H191" s="99" t="s">
        <v>524</v>
      </c>
      <c r="I191" s="99" t="s">
        <v>524</v>
      </c>
      <c r="J191" s="99" t="s">
        <v>524</v>
      </c>
      <c r="K191" s="99" t="s">
        <v>524</v>
      </c>
      <c r="L191" s="99" t="s">
        <v>524</v>
      </c>
      <c r="M191" s="99" t="s">
        <v>524</v>
      </c>
      <c r="N191" s="100">
        <v>0.77142857142857146</v>
      </c>
      <c r="O191" s="100">
        <v>0.72727272727272729</v>
      </c>
      <c r="P191" s="99"/>
      <c r="Q191" s="100"/>
      <c r="R191" s="99"/>
      <c r="S191" s="99"/>
      <c r="T191" s="99"/>
      <c r="U191" s="99"/>
      <c r="V191" s="99"/>
      <c r="W191" s="99"/>
      <c r="X191" s="99"/>
      <c r="Y191" s="99"/>
      <c r="Z191" s="99"/>
      <c r="AA191" s="101"/>
      <c r="AB191" s="101"/>
      <c r="AC191" s="101"/>
      <c r="AD191" s="101"/>
      <c r="AE191" s="101"/>
      <c r="AF191" s="101"/>
      <c r="AG191" s="101"/>
      <c r="AH191" s="99"/>
    </row>
    <row r="192" spans="3:34">
      <c r="C192" s="3" t="s">
        <v>92</v>
      </c>
      <c r="D192" s="3" t="s">
        <v>358</v>
      </c>
      <c r="E192" s="3" t="s">
        <v>359</v>
      </c>
      <c r="F192" s="3" t="s">
        <v>628</v>
      </c>
      <c r="G192" s="99" t="s">
        <v>524</v>
      </c>
      <c r="H192" s="99" t="s">
        <v>524</v>
      </c>
      <c r="I192" s="99" t="s">
        <v>524</v>
      </c>
      <c r="J192" s="99" t="s">
        <v>524</v>
      </c>
      <c r="K192" s="99" t="s">
        <v>524</v>
      </c>
      <c r="L192" s="99" t="s">
        <v>524</v>
      </c>
      <c r="M192" s="99" t="s">
        <v>524</v>
      </c>
      <c r="N192" s="100">
        <v>0.7</v>
      </c>
      <c r="O192" s="100">
        <v>0.63636363636363635</v>
      </c>
      <c r="P192" s="99"/>
      <c r="Q192" s="100"/>
      <c r="R192" s="99"/>
      <c r="S192" s="99"/>
      <c r="T192" s="99"/>
      <c r="U192" s="99"/>
      <c r="V192" s="99"/>
      <c r="W192" s="99"/>
      <c r="X192" s="99"/>
      <c r="Y192" s="99"/>
      <c r="Z192" s="99"/>
      <c r="AA192" s="101"/>
      <c r="AB192" s="101"/>
      <c r="AC192" s="101"/>
      <c r="AD192" s="101"/>
      <c r="AE192" s="101"/>
      <c r="AF192" s="101"/>
      <c r="AG192" s="101"/>
      <c r="AH192" s="99"/>
    </row>
    <row r="193" spans="3:34">
      <c r="C193" s="3" t="s">
        <v>92</v>
      </c>
      <c r="D193" s="3" t="s">
        <v>360</v>
      </c>
      <c r="E193" s="3" t="s">
        <v>361</v>
      </c>
      <c r="F193" s="3" t="s">
        <v>628</v>
      </c>
      <c r="G193" s="99" t="s">
        <v>524</v>
      </c>
      <c r="H193" s="99" t="s">
        <v>524</v>
      </c>
      <c r="I193" s="99" t="s">
        <v>524</v>
      </c>
      <c r="J193" s="99" t="s">
        <v>524</v>
      </c>
      <c r="K193" s="99" t="s">
        <v>524</v>
      </c>
      <c r="L193" s="99" t="s">
        <v>524</v>
      </c>
      <c r="M193" s="99" t="s">
        <v>524</v>
      </c>
      <c r="N193" s="100">
        <v>0.5</v>
      </c>
      <c r="O193" s="100">
        <v>0.76923076923076927</v>
      </c>
      <c r="P193" s="99"/>
      <c r="Q193" s="100"/>
      <c r="R193" s="99"/>
      <c r="S193" s="99"/>
      <c r="T193" s="99"/>
      <c r="U193" s="99"/>
      <c r="V193" s="99"/>
      <c r="W193" s="99"/>
      <c r="X193" s="99"/>
      <c r="Y193" s="99"/>
      <c r="Z193" s="99"/>
      <c r="AA193" s="101"/>
      <c r="AB193" s="101"/>
      <c r="AC193" s="101"/>
      <c r="AD193" s="101"/>
      <c r="AE193" s="101"/>
      <c r="AF193" s="101"/>
      <c r="AG193" s="101"/>
      <c r="AH193" s="99"/>
    </row>
    <row r="194" spans="3:34">
      <c r="C194" s="3" t="s">
        <v>92</v>
      </c>
      <c r="D194" s="3" t="s">
        <v>362</v>
      </c>
      <c r="E194" s="3" t="s">
        <v>363</v>
      </c>
      <c r="F194" s="3" t="s">
        <v>628</v>
      </c>
      <c r="G194" s="99" t="s">
        <v>524</v>
      </c>
      <c r="H194" s="99" t="s">
        <v>524</v>
      </c>
      <c r="I194" s="99" t="s">
        <v>524</v>
      </c>
      <c r="J194" s="99" t="s">
        <v>524</v>
      </c>
      <c r="K194" s="99" t="s">
        <v>524</v>
      </c>
      <c r="L194" s="99" t="s">
        <v>524</v>
      </c>
      <c r="M194" s="99" t="s">
        <v>524</v>
      </c>
      <c r="N194" s="100">
        <v>1</v>
      </c>
      <c r="O194" s="100">
        <v>1</v>
      </c>
      <c r="P194" s="99"/>
      <c r="Q194" s="100"/>
      <c r="R194" s="99"/>
      <c r="S194" s="99"/>
      <c r="T194" s="99"/>
      <c r="U194" s="99"/>
      <c r="V194" s="99"/>
      <c r="W194" s="99"/>
      <c r="X194" s="99"/>
      <c r="Y194" s="99"/>
      <c r="Z194" s="99"/>
      <c r="AA194" s="101"/>
      <c r="AB194" s="101"/>
      <c r="AC194" s="101"/>
      <c r="AD194" s="101"/>
      <c r="AE194" s="101"/>
      <c r="AF194" s="101"/>
      <c r="AG194" s="101"/>
      <c r="AH194" s="99"/>
    </row>
    <row r="195" spans="3:34">
      <c r="C195" s="3" t="s">
        <v>92</v>
      </c>
      <c r="D195" s="3" t="s">
        <v>364</v>
      </c>
      <c r="E195" s="3" t="s">
        <v>365</v>
      </c>
      <c r="F195" s="3" t="s">
        <v>628</v>
      </c>
      <c r="G195" s="99" t="s">
        <v>524</v>
      </c>
      <c r="H195" s="99" t="s">
        <v>524</v>
      </c>
      <c r="I195" s="99" t="s">
        <v>524</v>
      </c>
      <c r="J195" s="99" t="s">
        <v>524</v>
      </c>
      <c r="K195" s="99" t="s">
        <v>524</v>
      </c>
      <c r="L195" s="99" t="s">
        <v>524</v>
      </c>
      <c r="M195" s="99" t="s">
        <v>524</v>
      </c>
      <c r="N195" s="100">
        <v>0.6875</v>
      </c>
      <c r="O195" s="100">
        <v>0.52</v>
      </c>
      <c r="P195" s="99"/>
      <c r="Q195" s="100"/>
      <c r="R195" s="99"/>
      <c r="S195" s="99"/>
      <c r="T195" s="99"/>
      <c r="U195" s="99"/>
      <c r="V195" s="99"/>
      <c r="W195" s="99"/>
      <c r="X195" s="99"/>
      <c r="Y195" s="99"/>
      <c r="Z195" s="99"/>
      <c r="AA195" s="101"/>
      <c r="AB195" s="101"/>
      <c r="AC195" s="101"/>
      <c r="AD195" s="101"/>
      <c r="AE195" s="101"/>
      <c r="AF195" s="101"/>
      <c r="AG195" s="101"/>
      <c r="AH195" s="99"/>
    </row>
    <row r="196" spans="3:34">
      <c r="C196" s="3" t="s">
        <v>92</v>
      </c>
      <c r="D196" s="3" t="s">
        <v>366</v>
      </c>
      <c r="E196" s="3" t="s">
        <v>367</v>
      </c>
      <c r="F196" s="3" t="s">
        <v>628</v>
      </c>
      <c r="G196" s="99" t="s">
        <v>524</v>
      </c>
      <c r="H196" s="99" t="s">
        <v>524</v>
      </c>
      <c r="I196" s="99" t="s">
        <v>524</v>
      </c>
      <c r="J196" s="99" t="s">
        <v>524</v>
      </c>
      <c r="K196" s="99" t="s">
        <v>524</v>
      </c>
      <c r="L196" s="99" t="s">
        <v>524</v>
      </c>
      <c r="M196" s="99" t="s">
        <v>524</v>
      </c>
      <c r="N196" s="100">
        <v>0.44186046511627908</v>
      </c>
      <c r="O196" s="100">
        <v>0.6</v>
      </c>
      <c r="P196" s="99"/>
      <c r="Q196" s="100"/>
      <c r="R196" s="99"/>
      <c r="S196" s="99"/>
      <c r="T196" s="99"/>
      <c r="U196" s="99"/>
      <c r="V196" s="99"/>
      <c r="W196" s="99"/>
      <c r="X196" s="99"/>
      <c r="Y196" s="99"/>
      <c r="Z196" s="99"/>
      <c r="AA196" s="101"/>
      <c r="AB196" s="101"/>
      <c r="AC196" s="101"/>
      <c r="AD196" s="101"/>
      <c r="AE196" s="101"/>
      <c r="AF196" s="101"/>
      <c r="AG196" s="101"/>
      <c r="AH196" s="99"/>
    </row>
    <row r="197" spans="3:34">
      <c r="C197" s="3" t="s">
        <v>92</v>
      </c>
      <c r="D197" s="3" t="s">
        <v>368</v>
      </c>
      <c r="E197" s="3" t="s">
        <v>369</v>
      </c>
      <c r="F197" s="3" t="s">
        <v>628</v>
      </c>
      <c r="G197" s="99" t="s">
        <v>524</v>
      </c>
      <c r="H197" s="99" t="s">
        <v>524</v>
      </c>
      <c r="I197" s="99" t="s">
        <v>524</v>
      </c>
      <c r="J197" s="99" t="s">
        <v>524</v>
      </c>
      <c r="K197" s="99" t="s">
        <v>524</v>
      </c>
      <c r="L197" s="99" t="s">
        <v>524</v>
      </c>
      <c r="M197" s="99" t="s">
        <v>524</v>
      </c>
      <c r="N197" s="100">
        <v>0.73333333333333328</v>
      </c>
      <c r="O197" s="100">
        <v>1</v>
      </c>
      <c r="P197" s="99"/>
      <c r="Q197" s="100"/>
      <c r="R197" s="99"/>
      <c r="S197" s="99"/>
      <c r="T197" s="99"/>
      <c r="U197" s="99"/>
      <c r="V197" s="99"/>
      <c r="W197" s="99"/>
      <c r="X197" s="99"/>
      <c r="Y197" s="99"/>
      <c r="Z197" s="99"/>
      <c r="AA197" s="101"/>
      <c r="AB197" s="101"/>
      <c r="AC197" s="101"/>
      <c r="AD197" s="101"/>
      <c r="AE197" s="101"/>
      <c r="AF197" s="101"/>
      <c r="AG197" s="101"/>
      <c r="AH197" s="99"/>
    </row>
    <row r="198" spans="3:34">
      <c r="C198" s="3" t="s">
        <v>92</v>
      </c>
      <c r="D198" s="3" t="s">
        <v>370</v>
      </c>
      <c r="E198" s="3" t="s">
        <v>371</v>
      </c>
      <c r="F198" s="3" t="s">
        <v>628</v>
      </c>
      <c r="G198" s="99" t="s">
        <v>524</v>
      </c>
      <c r="H198" s="99" t="s">
        <v>524</v>
      </c>
      <c r="I198" s="99" t="s">
        <v>524</v>
      </c>
      <c r="J198" s="99" t="s">
        <v>524</v>
      </c>
      <c r="K198" s="99" t="s">
        <v>524</v>
      </c>
      <c r="L198" s="99" t="s">
        <v>524</v>
      </c>
      <c r="M198" s="99" t="s">
        <v>524</v>
      </c>
      <c r="N198" s="100">
        <v>0</v>
      </c>
      <c r="O198" s="100" t="s">
        <v>632</v>
      </c>
      <c r="P198" s="99"/>
      <c r="Q198" s="100"/>
      <c r="R198" s="99"/>
      <c r="S198" s="99"/>
      <c r="T198" s="99"/>
      <c r="U198" s="99"/>
      <c r="V198" s="99"/>
      <c r="W198" s="99"/>
      <c r="X198" s="99"/>
      <c r="Y198" s="99"/>
      <c r="Z198" s="99"/>
      <c r="AA198" s="101"/>
      <c r="AB198" s="101"/>
      <c r="AC198" s="101"/>
      <c r="AD198" s="101"/>
      <c r="AE198" s="101"/>
      <c r="AF198" s="101"/>
      <c r="AG198" s="101"/>
      <c r="AH198" s="99"/>
    </row>
    <row r="199" spans="3:34">
      <c r="C199" s="3" t="s">
        <v>92</v>
      </c>
      <c r="D199" s="3" t="s">
        <v>372</v>
      </c>
      <c r="E199" s="3" t="s">
        <v>373</v>
      </c>
      <c r="F199" s="3" t="s">
        <v>628</v>
      </c>
      <c r="G199" s="99" t="s">
        <v>524</v>
      </c>
      <c r="H199" s="99" t="s">
        <v>524</v>
      </c>
      <c r="I199" s="99" t="s">
        <v>524</v>
      </c>
      <c r="J199" s="99" t="s">
        <v>524</v>
      </c>
      <c r="K199" s="99" t="s">
        <v>524</v>
      </c>
      <c r="L199" s="99" t="s">
        <v>524</v>
      </c>
      <c r="M199" s="99" t="s">
        <v>524</v>
      </c>
      <c r="N199" s="100">
        <v>0.58333333333333337</v>
      </c>
      <c r="O199" s="100">
        <v>0.5</v>
      </c>
      <c r="P199" s="99"/>
      <c r="Q199" s="100"/>
      <c r="R199" s="99"/>
      <c r="S199" s="99"/>
      <c r="T199" s="99"/>
      <c r="U199" s="99"/>
      <c r="V199" s="99"/>
      <c r="W199" s="99"/>
      <c r="X199" s="99"/>
      <c r="Y199" s="99"/>
      <c r="Z199" s="99"/>
      <c r="AA199" s="101"/>
      <c r="AB199" s="101"/>
      <c r="AC199" s="101"/>
      <c r="AD199" s="101"/>
      <c r="AE199" s="101"/>
      <c r="AF199" s="101"/>
      <c r="AG199" s="101"/>
      <c r="AH199" s="99"/>
    </row>
    <row r="200" spans="3:34">
      <c r="C200" s="3" t="s">
        <v>92</v>
      </c>
      <c r="D200" s="3" t="s">
        <v>374</v>
      </c>
      <c r="E200" s="3" t="s">
        <v>375</v>
      </c>
      <c r="F200" s="3" t="s">
        <v>628</v>
      </c>
      <c r="G200" s="99" t="s">
        <v>524</v>
      </c>
      <c r="H200" s="99" t="s">
        <v>524</v>
      </c>
      <c r="I200" s="99" t="s">
        <v>524</v>
      </c>
      <c r="J200" s="99" t="s">
        <v>524</v>
      </c>
      <c r="K200" s="99" t="s">
        <v>524</v>
      </c>
      <c r="L200" s="99" t="s">
        <v>524</v>
      </c>
      <c r="M200" s="99" t="s">
        <v>524</v>
      </c>
      <c r="N200" s="100">
        <v>0.3</v>
      </c>
      <c r="O200" s="100">
        <v>0.8</v>
      </c>
      <c r="P200" s="99"/>
      <c r="Q200" s="100"/>
      <c r="R200" s="99"/>
      <c r="S200" s="99"/>
      <c r="T200" s="99"/>
      <c r="U200" s="99"/>
      <c r="V200" s="99"/>
      <c r="W200" s="99"/>
      <c r="X200" s="99"/>
      <c r="Y200" s="99"/>
      <c r="Z200" s="99"/>
      <c r="AA200" s="101"/>
      <c r="AB200" s="101"/>
      <c r="AC200" s="101"/>
      <c r="AD200" s="101"/>
      <c r="AE200" s="101"/>
      <c r="AF200" s="101"/>
      <c r="AG200" s="101"/>
      <c r="AH200" s="99"/>
    </row>
    <row r="201" spans="3:34">
      <c r="C201" s="3" t="s">
        <v>92</v>
      </c>
      <c r="D201" s="3" t="s">
        <v>376</v>
      </c>
      <c r="E201" s="3" t="s">
        <v>377</v>
      </c>
      <c r="F201" s="3" t="s">
        <v>628</v>
      </c>
      <c r="G201" s="99" t="s">
        <v>524</v>
      </c>
      <c r="H201" s="99" t="s">
        <v>524</v>
      </c>
      <c r="I201" s="99" t="s">
        <v>524</v>
      </c>
      <c r="J201" s="99" t="s">
        <v>524</v>
      </c>
      <c r="K201" s="99" t="s">
        <v>524</v>
      </c>
      <c r="L201" s="99" t="s">
        <v>524</v>
      </c>
      <c r="M201" s="99" t="s">
        <v>524</v>
      </c>
      <c r="N201" s="100">
        <v>0.42857142857142855</v>
      </c>
      <c r="O201" s="100">
        <v>0.46153846153846156</v>
      </c>
      <c r="P201" s="99"/>
      <c r="Q201" s="100"/>
      <c r="R201" s="99"/>
      <c r="S201" s="99"/>
      <c r="T201" s="99"/>
      <c r="U201" s="99"/>
      <c r="V201" s="99"/>
      <c r="W201" s="99"/>
      <c r="X201" s="99"/>
      <c r="Y201" s="99"/>
      <c r="Z201" s="99"/>
      <c r="AA201" s="101"/>
      <c r="AB201" s="101"/>
      <c r="AC201" s="101"/>
      <c r="AD201" s="101"/>
      <c r="AE201" s="101"/>
      <c r="AF201" s="101"/>
      <c r="AG201" s="101"/>
      <c r="AH201" s="99"/>
    </row>
    <row r="202" spans="3:34">
      <c r="C202" s="3" t="s">
        <v>92</v>
      </c>
      <c r="D202" s="3" t="s">
        <v>378</v>
      </c>
      <c r="E202" s="3" t="s">
        <v>379</v>
      </c>
      <c r="F202" s="3" t="s">
        <v>628</v>
      </c>
      <c r="G202" s="99" t="s">
        <v>524</v>
      </c>
      <c r="H202" s="99" t="s">
        <v>524</v>
      </c>
      <c r="I202" s="99" t="s">
        <v>524</v>
      </c>
      <c r="J202" s="99" t="s">
        <v>524</v>
      </c>
      <c r="K202" s="99" t="s">
        <v>524</v>
      </c>
      <c r="L202" s="99" t="s">
        <v>524</v>
      </c>
      <c r="M202" s="99" t="s">
        <v>524</v>
      </c>
      <c r="N202" s="100">
        <v>0.5</v>
      </c>
      <c r="O202" s="100">
        <v>0.42857142857142855</v>
      </c>
      <c r="P202" s="99"/>
      <c r="Q202" s="100"/>
      <c r="R202" s="99"/>
      <c r="S202" s="99"/>
      <c r="T202" s="99"/>
      <c r="U202" s="99"/>
      <c r="V202" s="99"/>
      <c r="W202" s="99"/>
      <c r="X202" s="99"/>
      <c r="Y202" s="99"/>
      <c r="Z202" s="99"/>
      <c r="AA202" s="101"/>
      <c r="AB202" s="101"/>
      <c r="AC202" s="101"/>
      <c r="AD202" s="101"/>
      <c r="AE202" s="101"/>
      <c r="AF202" s="101"/>
      <c r="AG202" s="101"/>
      <c r="AH202" s="99"/>
    </row>
    <row r="203" spans="3:34">
      <c r="C203" s="3" t="s">
        <v>92</v>
      </c>
      <c r="D203" s="3" t="s">
        <v>380</v>
      </c>
      <c r="E203" s="3" t="s">
        <v>381</v>
      </c>
      <c r="F203" s="3" t="s">
        <v>628</v>
      </c>
      <c r="G203" s="99" t="s">
        <v>524</v>
      </c>
      <c r="H203" s="99" t="s">
        <v>524</v>
      </c>
      <c r="I203" s="99" t="s">
        <v>524</v>
      </c>
      <c r="J203" s="99" t="s">
        <v>524</v>
      </c>
      <c r="K203" s="99" t="s">
        <v>524</v>
      </c>
      <c r="L203" s="99" t="s">
        <v>524</v>
      </c>
      <c r="M203" s="99" t="s">
        <v>524</v>
      </c>
      <c r="N203" s="100">
        <v>1</v>
      </c>
      <c r="O203" s="100" t="s">
        <v>632</v>
      </c>
      <c r="P203" s="99"/>
      <c r="Q203" s="100"/>
      <c r="R203" s="99"/>
      <c r="S203" s="99"/>
      <c r="T203" s="99"/>
      <c r="U203" s="99"/>
      <c r="V203" s="99"/>
      <c r="W203" s="99"/>
      <c r="X203" s="99"/>
      <c r="Y203" s="99"/>
      <c r="Z203" s="99"/>
      <c r="AA203" s="101"/>
      <c r="AB203" s="101"/>
      <c r="AC203" s="101"/>
      <c r="AD203" s="101"/>
      <c r="AE203" s="101"/>
      <c r="AF203" s="101"/>
      <c r="AG203" s="101"/>
      <c r="AH203" s="99"/>
    </row>
    <row r="204" spans="3:34">
      <c r="C204" s="3" t="s">
        <v>92</v>
      </c>
      <c r="D204" s="3" t="s">
        <v>382</v>
      </c>
      <c r="E204" s="3" t="s">
        <v>383</v>
      </c>
      <c r="F204" s="3" t="s">
        <v>628</v>
      </c>
      <c r="G204" s="99" t="s">
        <v>524</v>
      </c>
      <c r="H204" s="99" t="s">
        <v>524</v>
      </c>
      <c r="I204" s="99" t="s">
        <v>524</v>
      </c>
      <c r="J204" s="99" t="s">
        <v>524</v>
      </c>
      <c r="K204" s="99" t="s">
        <v>524</v>
      </c>
      <c r="L204" s="99" t="s">
        <v>524</v>
      </c>
      <c r="M204" s="99" t="s">
        <v>524</v>
      </c>
      <c r="N204" s="100">
        <v>1</v>
      </c>
      <c r="O204" s="100" t="s">
        <v>632</v>
      </c>
      <c r="P204" s="99"/>
      <c r="Q204" s="100"/>
      <c r="R204" s="99"/>
      <c r="S204" s="99"/>
      <c r="T204" s="99"/>
      <c r="U204" s="99"/>
      <c r="V204" s="99"/>
      <c r="W204" s="99"/>
      <c r="X204" s="99"/>
      <c r="Y204" s="99"/>
      <c r="Z204" s="99"/>
      <c r="AA204" s="101"/>
      <c r="AB204" s="101"/>
      <c r="AC204" s="101"/>
      <c r="AD204" s="101"/>
      <c r="AE204" s="101"/>
      <c r="AF204" s="101"/>
      <c r="AG204" s="101"/>
      <c r="AH204" s="99"/>
    </row>
    <row r="205" spans="3:34">
      <c r="C205" s="3" t="s">
        <v>92</v>
      </c>
      <c r="D205" s="3" t="s">
        <v>384</v>
      </c>
      <c r="E205" s="3" t="s">
        <v>385</v>
      </c>
      <c r="F205" s="3" t="s">
        <v>628</v>
      </c>
      <c r="G205" s="99" t="s">
        <v>524</v>
      </c>
      <c r="H205" s="99" t="s">
        <v>524</v>
      </c>
      <c r="I205" s="99" t="s">
        <v>524</v>
      </c>
      <c r="J205" s="99" t="s">
        <v>524</v>
      </c>
      <c r="K205" s="99" t="s">
        <v>524</v>
      </c>
      <c r="L205" s="99" t="s">
        <v>524</v>
      </c>
      <c r="M205" s="99" t="s">
        <v>524</v>
      </c>
      <c r="N205" s="100">
        <v>0.42857142857142855</v>
      </c>
      <c r="O205" s="100">
        <v>0.69565217391304346</v>
      </c>
      <c r="P205" s="99"/>
      <c r="Q205" s="100"/>
      <c r="R205" s="99"/>
      <c r="S205" s="99"/>
      <c r="T205" s="99"/>
      <c r="U205" s="99"/>
      <c r="V205" s="99"/>
      <c r="W205" s="99"/>
      <c r="X205" s="99"/>
      <c r="Y205" s="99"/>
      <c r="Z205" s="99"/>
      <c r="AA205" s="101"/>
      <c r="AB205" s="101"/>
      <c r="AC205" s="101"/>
      <c r="AD205" s="101"/>
      <c r="AE205" s="101"/>
      <c r="AF205" s="101"/>
      <c r="AG205" s="101"/>
      <c r="AH205" s="99"/>
    </row>
    <row r="206" spans="3:34">
      <c r="C206" s="3" t="s">
        <v>92</v>
      </c>
      <c r="D206" s="3" t="s">
        <v>386</v>
      </c>
      <c r="E206" s="3" t="s">
        <v>387</v>
      </c>
      <c r="F206" s="3" t="s">
        <v>628</v>
      </c>
      <c r="G206" s="99" t="s">
        <v>524</v>
      </c>
      <c r="H206" s="99" t="s">
        <v>524</v>
      </c>
      <c r="I206" s="99" t="s">
        <v>524</v>
      </c>
      <c r="J206" s="99" t="s">
        <v>524</v>
      </c>
      <c r="K206" s="99" t="s">
        <v>524</v>
      </c>
      <c r="L206" s="99" t="s">
        <v>524</v>
      </c>
      <c r="M206" s="99" t="s">
        <v>524</v>
      </c>
      <c r="N206" s="100">
        <v>0.70967741935483875</v>
      </c>
      <c r="O206" s="100">
        <v>0.90625</v>
      </c>
      <c r="P206" s="99"/>
      <c r="Q206" s="100"/>
      <c r="R206" s="99"/>
      <c r="S206" s="99"/>
      <c r="T206" s="99"/>
      <c r="U206" s="99"/>
      <c r="V206" s="99"/>
      <c r="W206" s="99"/>
      <c r="X206" s="99"/>
      <c r="Y206" s="99"/>
      <c r="Z206" s="99"/>
      <c r="AA206" s="101"/>
      <c r="AB206" s="101"/>
      <c r="AC206" s="101"/>
      <c r="AD206" s="101"/>
      <c r="AE206" s="101"/>
      <c r="AF206" s="101"/>
      <c r="AG206" s="101"/>
      <c r="AH206" s="99"/>
    </row>
    <row r="207" spans="3:34">
      <c r="C207" s="3" t="s">
        <v>92</v>
      </c>
      <c r="D207" s="3" t="s">
        <v>388</v>
      </c>
      <c r="E207" s="3" t="s">
        <v>389</v>
      </c>
      <c r="F207" s="3" t="s">
        <v>628</v>
      </c>
      <c r="G207" s="99" t="s">
        <v>524</v>
      </c>
      <c r="H207" s="99" t="s">
        <v>524</v>
      </c>
      <c r="I207" s="99" t="s">
        <v>524</v>
      </c>
      <c r="J207" s="99" t="s">
        <v>524</v>
      </c>
      <c r="K207" s="99" t="s">
        <v>524</v>
      </c>
      <c r="L207" s="99" t="s">
        <v>524</v>
      </c>
      <c r="M207" s="99" t="s">
        <v>524</v>
      </c>
      <c r="N207" s="100">
        <v>0.70588235294117652</v>
      </c>
      <c r="O207" s="100">
        <v>0.75</v>
      </c>
      <c r="P207" s="99"/>
      <c r="Q207" s="100"/>
      <c r="R207" s="99"/>
      <c r="S207" s="99"/>
      <c r="T207" s="99"/>
      <c r="U207" s="99"/>
      <c r="V207" s="99"/>
      <c r="W207" s="99"/>
      <c r="X207" s="99"/>
      <c r="Y207" s="99"/>
      <c r="Z207" s="99"/>
      <c r="AA207" s="101"/>
      <c r="AB207" s="101"/>
      <c r="AC207" s="101"/>
      <c r="AD207" s="101"/>
      <c r="AE207" s="101"/>
      <c r="AF207" s="101"/>
      <c r="AG207" s="101"/>
      <c r="AH207" s="99"/>
    </row>
    <row r="208" spans="3:34">
      <c r="C208" s="3" t="s">
        <v>92</v>
      </c>
      <c r="D208" s="3" t="s">
        <v>390</v>
      </c>
      <c r="E208" s="3" t="s">
        <v>391</v>
      </c>
      <c r="F208" s="3" t="s">
        <v>628</v>
      </c>
      <c r="G208" s="99" t="s">
        <v>524</v>
      </c>
      <c r="H208" s="99" t="s">
        <v>524</v>
      </c>
      <c r="I208" s="99" t="s">
        <v>524</v>
      </c>
      <c r="J208" s="99" t="s">
        <v>524</v>
      </c>
      <c r="K208" s="99" t="s">
        <v>524</v>
      </c>
      <c r="L208" s="99" t="s">
        <v>524</v>
      </c>
      <c r="M208" s="99" t="s">
        <v>524</v>
      </c>
      <c r="N208" s="100">
        <v>0.625</v>
      </c>
      <c r="O208" s="100">
        <v>0.54545454545454541</v>
      </c>
      <c r="P208" s="99"/>
      <c r="Q208" s="100"/>
      <c r="R208" s="99"/>
      <c r="S208" s="99"/>
      <c r="T208" s="99"/>
      <c r="U208" s="99"/>
      <c r="V208" s="99"/>
      <c r="W208" s="99"/>
      <c r="X208" s="99"/>
      <c r="Y208" s="99"/>
      <c r="Z208" s="99"/>
      <c r="AA208" s="101"/>
      <c r="AB208" s="101"/>
      <c r="AC208" s="101"/>
      <c r="AD208" s="101"/>
      <c r="AE208" s="101"/>
      <c r="AF208" s="101"/>
      <c r="AG208" s="101"/>
      <c r="AH208" s="99"/>
    </row>
    <row r="209" spans="3:34">
      <c r="C209" s="3" t="s">
        <v>92</v>
      </c>
      <c r="D209" s="3" t="s">
        <v>392</v>
      </c>
      <c r="E209" s="3" t="s">
        <v>393</v>
      </c>
      <c r="F209" s="3" t="s">
        <v>628</v>
      </c>
      <c r="G209" s="99" t="s">
        <v>524</v>
      </c>
      <c r="H209" s="99" t="s">
        <v>524</v>
      </c>
      <c r="I209" s="99" t="s">
        <v>524</v>
      </c>
      <c r="J209" s="99" t="s">
        <v>524</v>
      </c>
      <c r="K209" s="99" t="s">
        <v>524</v>
      </c>
      <c r="L209" s="99" t="s">
        <v>524</v>
      </c>
      <c r="M209" s="99" t="s">
        <v>524</v>
      </c>
      <c r="N209" s="100">
        <v>0.66666666666666663</v>
      </c>
      <c r="O209" s="100">
        <v>0.76923076923076927</v>
      </c>
      <c r="P209" s="99"/>
      <c r="Q209" s="100"/>
      <c r="R209" s="99"/>
      <c r="S209" s="99"/>
      <c r="T209" s="99"/>
      <c r="U209" s="99"/>
      <c r="V209" s="99"/>
      <c r="W209" s="99"/>
      <c r="X209" s="99"/>
      <c r="Y209" s="99"/>
      <c r="Z209" s="99"/>
      <c r="AA209" s="101"/>
      <c r="AB209" s="101"/>
      <c r="AC209" s="101"/>
      <c r="AD209" s="101"/>
      <c r="AE209" s="101"/>
      <c r="AF209" s="101"/>
      <c r="AG209" s="101"/>
      <c r="AH209" s="99"/>
    </row>
    <row r="210" spans="3:34">
      <c r="C210" s="3" t="s">
        <v>92</v>
      </c>
      <c r="D210" s="3" t="s">
        <v>394</v>
      </c>
      <c r="E210" s="3" t="s">
        <v>395</v>
      </c>
      <c r="F210" s="3" t="s">
        <v>628</v>
      </c>
      <c r="G210" s="99" t="s">
        <v>524</v>
      </c>
      <c r="H210" s="99" t="s">
        <v>524</v>
      </c>
      <c r="I210" s="99" t="s">
        <v>524</v>
      </c>
      <c r="J210" s="99" t="s">
        <v>524</v>
      </c>
      <c r="K210" s="99" t="s">
        <v>524</v>
      </c>
      <c r="L210" s="99" t="s">
        <v>524</v>
      </c>
      <c r="M210" s="99" t="s">
        <v>524</v>
      </c>
      <c r="N210" s="100">
        <v>0.66666666666666663</v>
      </c>
      <c r="O210" s="100">
        <v>0.91666666666666663</v>
      </c>
      <c r="P210" s="99"/>
      <c r="Q210" s="100"/>
      <c r="R210" s="99"/>
      <c r="S210" s="99"/>
      <c r="T210" s="99"/>
      <c r="U210" s="99"/>
      <c r="V210" s="99"/>
      <c r="W210" s="99"/>
      <c r="X210" s="99"/>
      <c r="Y210" s="99"/>
      <c r="Z210" s="99"/>
      <c r="AA210" s="101"/>
      <c r="AB210" s="101"/>
      <c r="AC210" s="101"/>
      <c r="AD210" s="101"/>
      <c r="AE210" s="101"/>
      <c r="AF210" s="101"/>
      <c r="AG210" s="101"/>
      <c r="AH210" s="99"/>
    </row>
    <row r="211" spans="3:34">
      <c r="C211" s="3" t="s">
        <v>92</v>
      </c>
      <c r="D211" s="3" t="s">
        <v>396</v>
      </c>
      <c r="E211" s="3" t="s">
        <v>397</v>
      </c>
      <c r="F211" s="3" t="s">
        <v>628</v>
      </c>
      <c r="G211" s="99" t="s">
        <v>524</v>
      </c>
      <c r="H211" s="99" t="s">
        <v>524</v>
      </c>
      <c r="I211" s="99" t="s">
        <v>524</v>
      </c>
      <c r="J211" s="99" t="s">
        <v>524</v>
      </c>
      <c r="K211" s="99" t="s">
        <v>524</v>
      </c>
      <c r="L211" s="99" t="s">
        <v>524</v>
      </c>
      <c r="M211" s="99" t="s">
        <v>524</v>
      </c>
      <c r="N211" s="100">
        <v>0.90909090909090906</v>
      </c>
      <c r="O211" s="100">
        <v>0.6428571428571429</v>
      </c>
      <c r="P211" s="99"/>
      <c r="Q211" s="100"/>
      <c r="R211" s="99"/>
      <c r="S211" s="99"/>
      <c r="T211" s="99"/>
      <c r="U211" s="99"/>
      <c r="V211" s="99"/>
      <c r="W211" s="99"/>
      <c r="X211" s="99"/>
      <c r="Y211" s="99"/>
      <c r="Z211" s="99"/>
      <c r="AA211" s="101"/>
      <c r="AB211" s="101"/>
      <c r="AC211" s="101"/>
      <c r="AD211" s="101"/>
      <c r="AE211" s="101"/>
      <c r="AF211" s="101"/>
      <c r="AG211" s="101"/>
      <c r="AH211" s="99"/>
    </row>
    <row r="212" spans="3:34">
      <c r="C212" s="3" t="s">
        <v>92</v>
      </c>
      <c r="D212" s="3" t="s">
        <v>398</v>
      </c>
      <c r="E212" s="3" t="s">
        <v>399</v>
      </c>
      <c r="F212" s="3" t="s">
        <v>628</v>
      </c>
      <c r="G212" s="99" t="s">
        <v>524</v>
      </c>
      <c r="H212" s="99" t="s">
        <v>524</v>
      </c>
      <c r="I212" s="99" t="s">
        <v>524</v>
      </c>
      <c r="J212" s="99" t="s">
        <v>524</v>
      </c>
      <c r="K212" s="99" t="s">
        <v>524</v>
      </c>
      <c r="L212" s="99" t="s">
        <v>524</v>
      </c>
      <c r="M212" s="99" t="s">
        <v>524</v>
      </c>
      <c r="N212" s="100">
        <v>0.75</v>
      </c>
      <c r="O212" s="100">
        <v>0.58333333333333337</v>
      </c>
      <c r="P212" s="99"/>
      <c r="Q212" s="100"/>
      <c r="R212" s="99"/>
      <c r="S212" s="99"/>
      <c r="T212" s="99"/>
      <c r="U212" s="99"/>
      <c r="V212" s="99"/>
      <c r="W212" s="99"/>
      <c r="X212" s="99"/>
      <c r="Y212" s="99"/>
      <c r="Z212" s="99"/>
      <c r="AA212" s="101"/>
      <c r="AB212" s="101"/>
      <c r="AC212" s="101"/>
      <c r="AD212" s="101"/>
      <c r="AE212" s="101"/>
      <c r="AF212" s="101"/>
      <c r="AG212" s="101"/>
      <c r="AH212" s="99"/>
    </row>
    <row r="213" spans="3:34">
      <c r="C213" s="3" t="s">
        <v>92</v>
      </c>
      <c r="D213" s="3" t="s">
        <v>400</v>
      </c>
      <c r="E213" s="3" t="s">
        <v>401</v>
      </c>
      <c r="F213" s="3" t="s">
        <v>628</v>
      </c>
      <c r="G213" s="99" t="s">
        <v>524</v>
      </c>
      <c r="H213" s="99" t="s">
        <v>524</v>
      </c>
      <c r="I213" s="99" t="s">
        <v>524</v>
      </c>
      <c r="J213" s="99" t="s">
        <v>524</v>
      </c>
      <c r="K213" s="99" t="s">
        <v>524</v>
      </c>
      <c r="L213" s="99" t="s">
        <v>524</v>
      </c>
      <c r="M213" s="99" t="s">
        <v>524</v>
      </c>
      <c r="N213" s="100">
        <v>0.77777777777777779</v>
      </c>
      <c r="O213" s="100">
        <v>0.63636363636363635</v>
      </c>
      <c r="P213" s="99"/>
      <c r="Q213" s="100"/>
      <c r="R213" s="99"/>
      <c r="S213" s="99"/>
      <c r="T213" s="99"/>
      <c r="U213" s="99"/>
      <c r="V213" s="99"/>
      <c r="W213" s="99"/>
      <c r="X213" s="99"/>
      <c r="Y213" s="99"/>
      <c r="Z213" s="99"/>
      <c r="AA213" s="101"/>
      <c r="AB213" s="101"/>
      <c r="AC213" s="101"/>
      <c r="AD213" s="101"/>
      <c r="AE213" s="101"/>
      <c r="AF213" s="101"/>
      <c r="AG213" s="101"/>
      <c r="AH213" s="99"/>
    </row>
    <row r="214" spans="3:34">
      <c r="C214" s="3" t="s">
        <v>92</v>
      </c>
      <c r="D214" s="3" t="s">
        <v>402</v>
      </c>
      <c r="E214" s="3" t="s">
        <v>403</v>
      </c>
      <c r="F214" s="3" t="s">
        <v>628</v>
      </c>
      <c r="G214" s="99" t="s">
        <v>524</v>
      </c>
      <c r="H214" s="99" t="s">
        <v>524</v>
      </c>
      <c r="I214" s="99" t="s">
        <v>524</v>
      </c>
      <c r="J214" s="99" t="s">
        <v>524</v>
      </c>
      <c r="K214" s="99" t="s">
        <v>524</v>
      </c>
      <c r="L214" s="99" t="s">
        <v>524</v>
      </c>
      <c r="M214" s="99" t="s">
        <v>524</v>
      </c>
      <c r="N214" s="100">
        <v>0.8571428571428571</v>
      </c>
      <c r="O214" s="100">
        <v>0.77777777777777779</v>
      </c>
      <c r="P214" s="99"/>
      <c r="Q214" s="100"/>
      <c r="R214" s="99"/>
      <c r="S214" s="99"/>
      <c r="T214" s="99"/>
      <c r="U214" s="99"/>
      <c r="V214" s="99"/>
      <c r="W214" s="99"/>
      <c r="X214" s="99"/>
      <c r="Y214" s="99"/>
      <c r="Z214" s="99"/>
      <c r="AA214" s="101"/>
      <c r="AB214" s="101"/>
      <c r="AC214" s="101"/>
      <c r="AD214" s="101"/>
      <c r="AE214" s="101"/>
      <c r="AF214" s="101"/>
      <c r="AG214" s="101"/>
      <c r="AH214" s="99"/>
    </row>
    <row r="215" spans="3:34">
      <c r="C215" s="3" t="s">
        <v>92</v>
      </c>
      <c r="D215" s="3" t="s">
        <v>404</v>
      </c>
      <c r="E215" s="3" t="s">
        <v>405</v>
      </c>
      <c r="F215" s="3" t="s">
        <v>628</v>
      </c>
      <c r="G215" s="99" t="s">
        <v>524</v>
      </c>
      <c r="H215" s="99" t="s">
        <v>524</v>
      </c>
      <c r="I215" s="99" t="s">
        <v>524</v>
      </c>
      <c r="J215" s="99" t="s">
        <v>524</v>
      </c>
      <c r="K215" s="99" t="s">
        <v>524</v>
      </c>
      <c r="L215" s="99" t="s">
        <v>524</v>
      </c>
      <c r="M215" s="99" t="s">
        <v>524</v>
      </c>
      <c r="N215" s="100">
        <v>0.75</v>
      </c>
      <c r="O215" s="100">
        <v>0.61111111111111116</v>
      </c>
      <c r="P215" s="99"/>
      <c r="Q215" s="100"/>
      <c r="R215" s="99"/>
      <c r="S215" s="99"/>
      <c r="T215" s="99"/>
      <c r="U215" s="99"/>
      <c r="V215" s="99"/>
      <c r="W215" s="99"/>
      <c r="X215" s="99"/>
      <c r="Y215" s="99"/>
      <c r="Z215" s="99"/>
      <c r="AA215" s="101"/>
      <c r="AB215" s="101"/>
      <c r="AC215" s="101"/>
      <c r="AD215" s="101"/>
      <c r="AE215" s="101"/>
      <c r="AF215" s="101"/>
      <c r="AG215" s="101"/>
      <c r="AH215" s="99"/>
    </row>
    <row r="216" spans="3:34">
      <c r="C216" s="3" t="s">
        <v>92</v>
      </c>
      <c r="D216" s="3" t="s">
        <v>406</v>
      </c>
      <c r="E216" s="3" t="s">
        <v>407</v>
      </c>
      <c r="F216" s="3" t="s">
        <v>628</v>
      </c>
      <c r="G216" s="99" t="s">
        <v>524</v>
      </c>
      <c r="H216" s="99" t="s">
        <v>524</v>
      </c>
      <c r="I216" s="99" t="s">
        <v>524</v>
      </c>
      <c r="J216" s="99" t="s">
        <v>524</v>
      </c>
      <c r="K216" s="99" t="s">
        <v>524</v>
      </c>
      <c r="L216" s="99" t="s">
        <v>524</v>
      </c>
      <c r="M216" s="99" t="s">
        <v>524</v>
      </c>
      <c r="N216" s="100">
        <v>0.75</v>
      </c>
      <c r="O216" s="100">
        <v>0.7142857142857143</v>
      </c>
      <c r="P216" s="99"/>
      <c r="Q216" s="100"/>
      <c r="R216" s="99"/>
      <c r="S216" s="99"/>
      <c r="T216" s="99"/>
      <c r="U216" s="99"/>
      <c r="V216" s="99"/>
      <c r="W216" s="99"/>
      <c r="X216" s="99"/>
      <c r="Y216" s="99"/>
      <c r="Z216" s="99"/>
      <c r="AA216" s="101"/>
      <c r="AB216" s="101"/>
      <c r="AC216" s="101"/>
      <c r="AD216" s="101"/>
      <c r="AE216" s="101"/>
      <c r="AF216" s="101"/>
      <c r="AG216" s="101"/>
      <c r="AH216" s="99"/>
    </row>
    <row r="217" spans="3:34">
      <c r="C217" s="3" t="s">
        <v>92</v>
      </c>
      <c r="D217" s="3" t="s">
        <v>408</v>
      </c>
      <c r="E217" s="3" t="s">
        <v>409</v>
      </c>
      <c r="F217" s="3" t="s">
        <v>628</v>
      </c>
      <c r="G217" s="99" t="s">
        <v>524</v>
      </c>
      <c r="H217" s="99" t="s">
        <v>524</v>
      </c>
      <c r="I217" s="99" t="s">
        <v>524</v>
      </c>
      <c r="J217" s="99" t="s">
        <v>524</v>
      </c>
      <c r="K217" s="99" t="s">
        <v>524</v>
      </c>
      <c r="L217" s="99" t="s">
        <v>524</v>
      </c>
      <c r="M217" s="99" t="s">
        <v>524</v>
      </c>
      <c r="N217" s="100">
        <v>1</v>
      </c>
      <c r="O217" s="100">
        <v>0.75</v>
      </c>
      <c r="P217" s="99"/>
      <c r="Q217" s="100"/>
      <c r="R217" s="99"/>
      <c r="S217" s="99"/>
      <c r="T217" s="99"/>
      <c r="U217" s="99"/>
      <c r="V217" s="99"/>
      <c r="W217" s="99"/>
      <c r="X217" s="99"/>
      <c r="Y217" s="99"/>
      <c r="Z217" s="99"/>
      <c r="AA217" s="101"/>
      <c r="AB217" s="101"/>
      <c r="AC217" s="101"/>
      <c r="AD217" s="101"/>
      <c r="AE217" s="101"/>
      <c r="AF217" s="101"/>
      <c r="AG217" s="101"/>
      <c r="AH217" s="99"/>
    </row>
    <row r="218" spans="3:34">
      <c r="C218" s="3" t="s">
        <v>92</v>
      </c>
      <c r="D218" s="3" t="s">
        <v>410</v>
      </c>
      <c r="E218" s="3" t="s">
        <v>411</v>
      </c>
      <c r="F218" s="3" t="s">
        <v>628</v>
      </c>
      <c r="G218" s="99" t="s">
        <v>524</v>
      </c>
      <c r="H218" s="99" t="s">
        <v>524</v>
      </c>
      <c r="I218" s="99" t="s">
        <v>524</v>
      </c>
      <c r="J218" s="99" t="s">
        <v>524</v>
      </c>
      <c r="K218" s="99" t="s">
        <v>524</v>
      </c>
      <c r="L218" s="99" t="s">
        <v>524</v>
      </c>
      <c r="M218" s="99" t="s">
        <v>524</v>
      </c>
      <c r="N218" s="100">
        <v>0.4</v>
      </c>
      <c r="O218" s="100">
        <v>0.75</v>
      </c>
      <c r="P218" s="99"/>
      <c r="Q218" s="100"/>
      <c r="R218" s="99"/>
      <c r="S218" s="99"/>
      <c r="T218" s="99"/>
      <c r="U218" s="99"/>
      <c r="V218" s="99"/>
      <c r="W218" s="99"/>
      <c r="X218" s="99"/>
      <c r="Y218" s="99"/>
      <c r="Z218" s="99"/>
      <c r="AA218" s="101"/>
      <c r="AB218" s="101"/>
      <c r="AC218" s="101"/>
      <c r="AD218" s="101"/>
      <c r="AE218" s="101"/>
      <c r="AF218" s="101"/>
      <c r="AG218" s="101"/>
      <c r="AH218" s="99"/>
    </row>
    <row r="219" spans="3:34">
      <c r="C219" s="3" t="s">
        <v>92</v>
      </c>
      <c r="D219" s="3" t="s">
        <v>412</v>
      </c>
      <c r="E219" s="3" t="s">
        <v>413</v>
      </c>
      <c r="F219" s="3" t="s">
        <v>628</v>
      </c>
      <c r="G219" s="99" t="s">
        <v>524</v>
      </c>
      <c r="H219" s="99" t="s">
        <v>524</v>
      </c>
      <c r="I219" s="99" t="s">
        <v>524</v>
      </c>
      <c r="J219" s="99" t="s">
        <v>524</v>
      </c>
      <c r="K219" s="99" t="s">
        <v>524</v>
      </c>
      <c r="L219" s="99" t="s">
        <v>524</v>
      </c>
      <c r="M219" s="99" t="s">
        <v>524</v>
      </c>
      <c r="N219" s="100">
        <v>0.625</v>
      </c>
      <c r="O219" s="100">
        <v>0.8</v>
      </c>
      <c r="P219" s="99"/>
      <c r="Q219" s="100"/>
      <c r="R219" s="99"/>
      <c r="S219" s="99"/>
      <c r="T219" s="99"/>
      <c r="U219" s="99"/>
      <c r="V219" s="99"/>
      <c r="W219" s="99"/>
      <c r="X219" s="99"/>
      <c r="Y219" s="99"/>
      <c r="Z219" s="99"/>
      <c r="AA219" s="101"/>
      <c r="AB219" s="101"/>
      <c r="AC219" s="101"/>
      <c r="AD219" s="101"/>
      <c r="AE219" s="101"/>
      <c r="AF219" s="101"/>
      <c r="AG219" s="101"/>
      <c r="AH219" s="99"/>
    </row>
    <row r="220" spans="3:34">
      <c r="C220" s="3" t="s">
        <v>92</v>
      </c>
      <c r="D220" s="3" t="s">
        <v>414</v>
      </c>
      <c r="E220" s="3" t="s">
        <v>415</v>
      </c>
      <c r="F220" s="3" t="s">
        <v>628</v>
      </c>
      <c r="G220" s="99" t="s">
        <v>524</v>
      </c>
      <c r="H220" s="99" t="s">
        <v>524</v>
      </c>
      <c r="I220" s="99" t="s">
        <v>524</v>
      </c>
      <c r="J220" s="99" t="s">
        <v>524</v>
      </c>
      <c r="K220" s="99" t="s">
        <v>524</v>
      </c>
      <c r="L220" s="99" t="s">
        <v>524</v>
      </c>
      <c r="M220" s="99" t="s">
        <v>524</v>
      </c>
      <c r="N220" s="100">
        <v>0.5</v>
      </c>
      <c r="O220" s="100">
        <v>0.69230769230769229</v>
      </c>
      <c r="P220" s="99"/>
      <c r="Q220" s="100"/>
      <c r="R220" s="99"/>
      <c r="S220" s="99"/>
      <c r="T220" s="99"/>
      <c r="U220" s="99"/>
      <c r="V220" s="99"/>
      <c r="W220" s="99"/>
      <c r="X220" s="99"/>
      <c r="Y220" s="99"/>
      <c r="Z220" s="99"/>
      <c r="AA220" s="101"/>
      <c r="AB220" s="101"/>
      <c r="AC220" s="101"/>
      <c r="AD220" s="101"/>
      <c r="AE220" s="101"/>
      <c r="AF220" s="101"/>
      <c r="AG220" s="101"/>
      <c r="AH220" s="99"/>
    </row>
    <row r="221" spans="3:34">
      <c r="C221" s="3" t="s">
        <v>92</v>
      </c>
      <c r="D221" s="3" t="s">
        <v>416</v>
      </c>
      <c r="E221" s="3" t="s">
        <v>417</v>
      </c>
      <c r="F221" s="3" t="s">
        <v>628</v>
      </c>
      <c r="G221" s="99" t="s">
        <v>524</v>
      </c>
      <c r="H221" s="99" t="s">
        <v>524</v>
      </c>
      <c r="I221" s="99" t="s">
        <v>524</v>
      </c>
      <c r="J221" s="99" t="s">
        <v>524</v>
      </c>
      <c r="K221" s="99" t="s">
        <v>524</v>
      </c>
      <c r="L221" s="99" t="s">
        <v>524</v>
      </c>
      <c r="M221" s="99" t="s">
        <v>524</v>
      </c>
      <c r="N221" s="100">
        <v>1</v>
      </c>
      <c r="O221" s="100">
        <v>0.875</v>
      </c>
      <c r="P221" s="99"/>
      <c r="Q221" s="100"/>
      <c r="R221" s="99"/>
      <c r="S221" s="99"/>
      <c r="T221" s="99"/>
      <c r="U221" s="99"/>
      <c r="V221" s="99"/>
      <c r="W221" s="99"/>
      <c r="X221" s="99"/>
      <c r="Y221" s="99"/>
      <c r="Z221" s="99"/>
      <c r="AA221" s="101"/>
      <c r="AB221" s="101"/>
      <c r="AC221" s="101"/>
      <c r="AD221" s="101"/>
      <c r="AE221" s="101"/>
      <c r="AF221" s="101"/>
      <c r="AG221" s="101"/>
      <c r="AH221" s="99"/>
    </row>
    <row r="222" spans="3:34">
      <c r="C222" s="3" t="s">
        <v>92</v>
      </c>
      <c r="D222" s="3" t="s">
        <v>418</v>
      </c>
      <c r="E222" s="3" t="s">
        <v>419</v>
      </c>
      <c r="F222" s="3" t="s">
        <v>628</v>
      </c>
      <c r="G222" s="99" t="s">
        <v>524</v>
      </c>
      <c r="H222" s="99" t="s">
        <v>524</v>
      </c>
      <c r="I222" s="99" t="s">
        <v>524</v>
      </c>
      <c r="J222" s="99" t="s">
        <v>524</v>
      </c>
      <c r="K222" s="99" t="s">
        <v>524</v>
      </c>
      <c r="L222" s="99" t="s">
        <v>524</v>
      </c>
      <c r="M222" s="99" t="s">
        <v>524</v>
      </c>
      <c r="N222" s="100">
        <v>0</v>
      </c>
      <c r="O222" s="100">
        <v>0.88888888888888884</v>
      </c>
      <c r="P222" s="99"/>
      <c r="Q222" s="100"/>
      <c r="R222" s="99"/>
      <c r="S222" s="99"/>
      <c r="T222" s="99"/>
      <c r="U222" s="99"/>
      <c r="V222" s="99"/>
      <c r="W222" s="99"/>
      <c r="X222" s="99"/>
      <c r="Y222" s="99"/>
      <c r="Z222" s="99"/>
      <c r="AA222" s="101"/>
      <c r="AB222" s="101"/>
      <c r="AC222" s="101"/>
      <c r="AD222" s="101"/>
      <c r="AE222" s="101"/>
      <c r="AF222" s="101"/>
      <c r="AG222" s="101"/>
      <c r="AH222" s="99"/>
    </row>
    <row r="223" spans="3:34">
      <c r="C223" s="3" t="s">
        <v>92</v>
      </c>
      <c r="D223" s="3" t="s">
        <v>420</v>
      </c>
      <c r="E223" s="3" t="s">
        <v>421</v>
      </c>
      <c r="F223" s="3" t="s">
        <v>628</v>
      </c>
      <c r="G223" s="99" t="s">
        <v>524</v>
      </c>
      <c r="H223" s="99" t="s">
        <v>524</v>
      </c>
      <c r="I223" s="99" t="s">
        <v>524</v>
      </c>
      <c r="J223" s="99" t="s">
        <v>524</v>
      </c>
      <c r="K223" s="99" t="s">
        <v>524</v>
      </c>
      <c r="L223" s="99" t="s">
        <v>524</v>
      </c>
      <c r="M223" s="99" t="s">
        <v>524</v>
      </c>
      <c r="N223" s="100">
        <v>0.54545454545454541</v>
      </c>
      <c r="O223" s="100">
        <v>0.5641025641025641</v>
      </c>
      <c r="P223" s="99"/>
      <c r="Q223" s="100"/>
      <c r="R223" s="99"/>
      <c r="S223" s="99"/>
      <c r="T223" s="99"/>
      <c r="U223" s="99"/>
      <c r="V223" s="99"/>
      <c r="W223" s="99"/>
      <c r="X223" s="99"/>
      <c r="Y223" s="99"/>
      <c r="Z223" s="99"/>
      <c r="AA223" s="101"/>
      <c r="AB223" s="101"/>
      <c r="AC223" s="101"/>
      <c r="AD223" s="101"/>
      <c r="AE223" s="101"/>
      <c r="AF223" s="101"/>
      <c r="AG223" s="101"/>
      <c r="AH223" s="99"/>
    </row>
    <row r="224" spans="3:34">
      <c r="C224" s="3" t="s">
        <v>92</v>
      </c>
      <c r="D224" s="3" t="s">
        <v>422</v>
      </c>
      <c r="E224" s="3" t="s">
        <v>423</v>
      </c>
      <c r="F224" s="3" t="s">
        <v>628</v>
      </c>
      <c r="G224" s="99" t="s">
        <v>524</v>
      </c>
      <c r="H224" s="99" t="s">
        <v>524</v>
      </c>
      <c r="I224" s="99" t="s">
        <v>524</v>
      </c>
      <c r="J224" s="99" t="s">
        <v>524</v>
      </c>
      <c r="K224" s="99" t="s">
        <v>524</v>
      </c>
      <c r="L224" s="99" t="s">
        <v>524</v>
      </c>
      <c r="M224" s="99" t="s">
        <v>524</v>
      </c>
      <c r="N224" s="100">
        <v>0.6</v>
      </c>
      <c r="O224" s="100">
        <v>1</v>
      </c>
      <c r="P224" s="99"/>
      <c r="Q224" s="100"/>
      <c r="R224" s="99"/>
      <c r="S224" s="99"/>
      <c r="T224" s="99"/>
      <c r="U224" s="99"/>
      <c r="V224" s="99"/>
      <c r="W224" s="99"/>
      <c r="X224" s="99"/>
      <c r="Y224" s="99"/>
      <c r="Z224" s="99"/>
      <c r="AA224" s="101"/>
      <c r="AB224" s="101"/>
      <c r="AC224" s="101"/>
      <c r="AD224" s="101"/>
      <c r="AE224" s="101"/>
      <c r="AF224" s="101"/>
      <c r="AG224" s="101"/>
      <c r="AH224" s="99"/>
    </row>
    <row r="225" spans="3:34">
      <c r="C225" s="3" t="s">
        <v>92</v>
      </c>
      <c r="D225" s="3" t="s">
        <v>424</v>
      </c>
      <c r="E225" s="3" t="s">
        <v>425</v>
      </c>
      <c r="F225" s="3" t="s">
        <v>628</v>
      </c>
      <c r="G225" s="99" t="s">
        <v>524</v>
      </c>
      <c r="H225" s="99" t="s">
        <v>524</v>
      </c>
      <c r="I225" s="99" t="s">
        <v>524</v>
      </c>
      <c r="J225" s="99" t="s">
        <v>524</v>
      </c>
      <c r="K225" s="99" t="s">
        <v>524</v>
      </c>
      <c r="L225" s="99" t="s">
        <v>524</v>
      </c>
      <c r="M225" s="99" t="s">
        <v>524</v>
      </c>
      <c r="N225" s="100">
        <v>1</v>
      </c>
      <c r="O225" s="100">
        <v>1</v>
      </c>
      <c r="P225" s="99"/>
      <c r="Q225" s="100"/>
      <c r="R225" s="99"/>
      <c r="S225" s="99"/>
      <c r="T225" s="99"/>
      <c r="U225" s="99"/>
      <c r="V225" s="99"/>
      <c r="W225" s="99"/>
      <c r="X225" s="99"/>
      <c r="Y225" s="99"/>
      <c r="Z225" s="99"/>
      <c r="AA225" s="101"/>
      <c r="AB225" s="101"/>
      <c r="AC225" s="101"/>
      <c r="AD225" s="101"/>
      <c r="AE225" s="101"/>
      <c r="AF225" s="101"/>
      <c r="AG225" s="101"/>
      <c r="AH225" s="99"/>
    </row>
    <row r="226" spans="3:34">
      <c r="C226" s="3" t="s">
        <v>92</v>
      </c>
      <c r="D226" s="3" t="s">
        <v>426</v>
      </c>
      <c r="E226" s="3" t="s">
        <v>427</v>
      </c>
      <c r="F226" s="3" t="s">
        <v>628</v>
      </c>
      <c r="G226" s="99" t="s">
        <v>524</v>
      </c>
      <c r="H226" s="99" t="s">
        <v>524</v>
      </c>
      <c r="I226" s="99" t="s">
        <v>524</v>
      </c>
      <c r="J226" s="99" t="s">
        <v>524</v>
      </c>
      <c r="K226" s="99" t="s">
        <v>524</v>
      </c>
      <c r="L226" s="99" t="s">
        <v>524</v>
      </c>
      <c r="M226" s="99" t="s">
        <v>524</v>
      </c>
      <c r="N226" s="100">
        <v>0.5</v>
      </c>
      <c r="O226" s="100">
        <v>0.75</v>
      </c>
      <c r="P226" s="99"/>
      <c r="Q226" s="100"/>
      <c r="R226" s="99"/>
      <c r="S226" s="99"/>
      <c r="T226" s="99"/>
      <c r="U226" s="99"/>
      <c r="V226" s="99"/>
      <c r="W226" s="99"/>
      <c r="X226" s="99"/>
      <c r="Y226" s="99"/>
      <c r="Z226" s="99"/>
      <c r="AA226" s="101"/>
      <c r="AB226" s="101"/>
      <c r="AC226" s="101"/>
      <c r="AD226" s="101"/>
      <c r="AE226" s="101"/>
      <c r="AF226" s="101"/>
      <c r="AG226" s="101"/>
      <c r="AH226" s="99"/>
    </row>
    <row r="227" spans="3:34">
      <c r="C227" s="3" t="s">
        <v>92</v>
      </c>
      <c r="D227" s="3" t="s">
        <v>428</v>
      </c>
      <c r="E227" s="3" t="s">
        <v>429</v>
      </c>
      <c r="F227" s="3" t="s">
        <v>628</v>
      </c>
      <c r="G227" s="99" t="s">
        <v>524</v>
      </c>
      <c r="H227" s="99" t="s">
        <v>524</v>
      </c>
      <c r="I227" s="99" t="s">
        <v>524</v>
      </c>
      <c r="J227" s="99" t="s">
        <v>524</v>
      </c>
      <c r="K227" s="99" t="s">
        <v>524</v>
      </c>
      <c r="L227" s="99" t="s">
        <v>524</v>
      </c>
      <c r="M227" s="99" t="s">
        <v>524</v>
      </c>
      <c r="N227" s="100">
        <v>1</v>
      </c>
      <c r="O227" s="100">
        <v>1</v>
      </c>
      <c r="P227" s="99"/>
      <c r="Q227" s="100"/>
      <c r="R227" s="99"/>
      <c r="S227" s="99"/>
      <c r="T227" s="99"/>
      <c r="U227" s="99"/>
      <c r="V227" s="99"/>
      <c r="W227" s="99"/>
      <c r="X227" s="99"/>
      <c r="Y227" s="99"/>
      <c r="Z227" s="99"/>
      <c r="AA227" s="101"/>
      <c r="AB227" s="101"/>
      <c r="AC227" s="101"/>
      <c r="AD227" s="101"/>
      <c r="AE227" s="101"/>
      <c r="AF227" s="101"/>
      <c r="AG227" s="101"/>
      <c r="AH227" s="99"/>
    </row>
    <row r="228" spans="3:34">
      <c r="C228" s="3" t="s">
        <v>92</v>
      </c>
      <c r="D228" s="3" t="s">
        <v>430</v>
      </c>
      <c r="E228" s="3" t="s">
        <v>431</v>
      </c>
      <c r="F228" s="3" t="s">
        <v>628</v>
      </c>
      <c r="G228" s="99" t="s">
        <v>524</v>
      </c>
      <c r="H228" s="99" t="s">
        <v>524</v>
      </c>
      <c r="I228" s="99" t="s">
        <v>524</v>
      </c>
      <c r="J228" s="99" t="s">
        <v>524</v>
      </c>
      <c r="K228" s="99" t="s">
        <v>524</v>
      </c>
      <c r="L228" s="99" t="s">
        <v>524</v>
      </c>
      <c r="M228" s="99" t="s">
        <v>524</v>
      </c>
      <c r="N228" s="100">
        <v>0.94545454545454544</v>
      </c>
      <c r="O228" s="100">
        <v>0.73170731707317072</v>
      </c>
      <c r="P228" s="99"/>
      <c r="Q228" s="100"/>
      <c r="R228" s="99"/>
      <c r="S228" s="99"/>
      <c r="T228" s="99"/>
      <c r="U228" s="99"/>
      <c r="V228" s="99"/>
      <c r="W228" s="99"/>
      <c r="X228" s="99"/>
      <c r="Y228" s="99"/>
      <c r="Z228" s="99"/>
      <c r="AA228" s="101"/>
      <c r="AB228" s="101"/>
      <c r="AC228" s="101"/>
      <c r="AD228" s="101"/>
      <c r="AE228" s="101"/>
      <c r="AF228" s="101"/>
      <c r="AG228" s="101"/>
      <c r="AH228" s="99"/>
    </row>
    <row r="229" spans="3:34">
      <c r="C229" s="3" t="s">
        <v>92</v>
      </c>
      <c r="D229" s="3" t="s">
        <v>432</v>
      </c>
      <c r="E229" s="3" t="s">
        <v>433</v>
      </c>
      <c r="F229" s="3" t="s">
        <v>628</v>
      </c>
      <c r="G229" s="99" t="s">
        <v>524</v>
      </c>
      <c r="H229" s="99" t="s">
        <v>524</v>
      </c>
      <c r="I229" s="99" t="s">
        <v>524</v>
      </c>
      <c r="J229" s="99" t="s">
        <v>524</v>
      </c>
      <c r="K229" s="99" t="s">
        <v>524</v>
      </c>
      <c r="L229" s="99" t="s">
        <v>524</v>
      </c>
      <c r="M229" s="99" t="s">
        <v>524</v>
      </c>
      <c r="N229" s="100">
        <v>0.2857142857142857</v>
      </c>
      <c r="O229" s="100">
        <v>0.7142857142857143</v>
      </c>
      <c r="P229" s="99"/>
      <c r="Q229" s="100"/>
      <c r="R229" s="99"/>
      <c r="S229" s="99"/>
      <c r="T229" s="99"/>
      <c r="U229" s="99"/>
      <c r="V229" s="99"/>
      <c r="W229" s="99"/>
      <c r="X229" s="99"/>
      <c r="Y229" s="99"/>
      <c r="Z229" s="99"/>
      <c r="AA229" s="101"/>
      <c r="AB229" s="101"/>
      <c r="AC229" s="101"/>
      <c r="AD229" s="101"/>
      <c r="AE229" s="101"/>
      <c r="AF229" s="101"/>
      <c r="AG229" s="101"/>
      <c r="AH229" s="99"/>
    </row>
    <row r="230" spans="3:34">
      <c r="C230" s="3" t="s">
        <v>92</v>
      </c>
      <c r="D230" s="3" t="s">
        <v>434</v>
      </c>
      <c r="E230" s="3" t="s">
        <v>435</v>
      </c>
      <c r="F230" s="3" t="s">
        <v>628</v>
      </c>
      <c r="G230" s="99" t="s">
        <v>524</v>
      </c>
      <c r="H230" s="99" t="s">
        <v>524</v>
      </c>
      <c r="I230" s="99" t="s">
        <v>524</v>
      </c>
      <c r="J230" s="99" t="s">
        <v>524</v>
      </c>
      <c r="K230" s="99" t="s">
        <v>524</v>
      </c>
      <c r="L230" s="99" t="s">
        <v>524</v>
      </c>
      <c r="M230" s="99" t="s">
        <v>524</v>
      </c>
      <c r="N230" s="100">
        <v>0.83333333333333337</v>
      </c>
      <c r="O230" s="100">
        <v>0.875</v>
      </c>
      <c r="P230" s="99"/>
      <c r="Q230" s="100"/>
      <c r="R230" s="99"/>
      <c r="S230" s="99"/>
      <c r="T230" s="99"/>
      <c r="U230" s="99"/>
      <c r="V230" s="99"/>
      <c r="W230" s="99"/>
      <c r="X230" s="99"/>
      <c r="Y230" s="99"/>
      <c r="Z230" s="99"/>
      <c r="AA230" s="101"/>
      <c r="AB230" s="101"/>
      <c r="AC230" s="101"/>
      <c r="AD230" s="101"/>
      <c r="AE230" s="101"/>
      <c r="AF230" s="101"/>
      <c r="AG230" s="101"/>
      <c r="AH230" s="99"/>
    </row>
    <row r="231" spans="3:34">
      <c r="C231" s="3" t="s">
        <v>92</v>
      </c>
      <c r="D231" s="3" t="s">
        <v>436</v>
      </c>
      <c r="E231" s="3" t="s">
        <v>437</v>
      </c>
      <c r="F231" s="3" t="s">
        <v>628</v>
      </c>
      <c r="G231" s="99" t="s">
        <v>524</v>
      </c>
      <c r="H231" s="99" t="s">
        <v>524</v>
      </c>
      <c r="I231" s="99" t="s">
        <v>524</v>
      </c>
      <c r="J231" s="99" t="s">
        <v>524</v>
      </c>
      <c r="K231" s="99" t="s">
        <v>524</v>
      </c>
      <c r="L231" s="99" t="s">
        <v>524</v>
      </c>
      <c r="M231" s="99" t="s">
        <v>524</v>
      </c>
      <c r="N231" s="100">
        <v>0.88888888888888884</v>
      </c>
      <c r="O231" s="100">
        <v>0.33333333333333331</v>
      </c>
      <c r="P231" s="99"/>
      <c r="Q231" s="100"/>
      <c r="R231" s="99"/>
      <c r="S231" s="99"/>
      <c r="T231" s="99"/>
      <c r="U231" s="99"/>
      <c r="V231" s="99"/>
      <c r="W231" s="99"/>
      <c r="X231" s="99"/>
      <c r="Y231" s="99"/>
      <c r="Z231" s="99"/>
      <c r="AA231" s="101"/>
      <c r="AB231" s="101"/>
      <c r="AC231" s="101"/>
      <c r="AD231" s="101"/>
      <c r="AE231" s="101"/>
      <c r="AF231" s="101"/>
      <c r="AG231" s="101"/>
      <c r="AH231" s="99"/>
    </row>
    <row r="232" spans="3:34">
      <c r="C232" s="3" t="s">
        <v>92</v>
      </c>
      <c r="D232" s="3" t="s">
        <v>438</v>
      </c>
      <c r="E232" s="3" t="s">
        <v>439</v>
      </c>
      <c r="F232" s="3" t="s">
        <v>628</v>
      </c>
      <c r="G232" s="99" t="s">
        <v>524</v>
      </c>
      <c r="H232" s="99" t="s">
        <v>524</v>
      </c>
      <c r="I232" s="99" t="s">
        <v>524</v>
      </c>
      <c r="J232" s="99" t="s">
        <v>524</v>
      </c>
      <c r="K232" s="99" t="s">
        <v>524</v>
      </c>
      <c r="L232" s="99" t="s">
        <v>524</v>
      </c>
      <c r="M232" s="99" t="s">
        <v>524</v>
      </c>
      <c r="N232" s="100">
        <v>0.66666666666666663</v>
      </c>
      <c r="O232" s="100">
        <v>0.75</v>
      </c>
      <c r="P232" s="99"/>
      <c r="Q232" s="100"/>
      <c r="R232" s="99"/>
      <c r="S232" s="99"/>
      <c r="T232" s="99"/>
      <c r="U232" s="99"/>
      <c r="V232" s="99"/>
      <c r="W232" s="99"/>
      <c r="X232" s="99"/>
      <c r="Y232" s="99"/>
      <c r="Z232" s="99"/>
      <c r="AA232" s="101"/>
      <c r="AB232" s="101"/>
      <c r="AC232" s="101"/>
      <c r="AD232" s="101"/>
      <c r="AE232" s="101"/>
      <c r="AF232" s="101"/>
      <c r="AG232" s="101"/>
      <c r="AH232" s="99"/>
    </row>
    <row r="233" spans="3:34">
      <c r="C233" s="3" t="s">
        <v>92</v>
      </c>
      <c r="D233" s="3" t="s">
        <v>440</v>
      </c>
      <c r="E233" s="3" t="s">
        <v>441</v>
      </c>
      <c r="F233" s="3" t="s">
        <v>628</v>
      </c>
      <c r="G233" s="99" t="s">
        <v>524</v>
      </c>
      <c r="H233" s="99" t="s">
        <v>524</v>
      </c>
      <c r="I233" s="99" t="s">
        <v>524</v>
      </c>
      <c r="J233" s="99" t="s">
        <v>524</v>
      </c>
      <c r="K233" s="99" t="s">
        <v>524</v>
      </c>
      <c r="L233" s="99" t="s">
        <v>524</v>
      </c>
      <c r="M233" s="99" t="s">
        <v>524</v>
      </c>
      <c r="N233" s="100">
        <v>0.66666666666666663</v>
      </c>
      <c r="O233" s="100">
        <v>0.77272727272727271</v>
      </c>
      <c r="P233" s="99"/>
      <c r="Q233" s="100"/>
      <c r="R233" s="99"/>
      <c r="S233" s="99"/>
      <c r="T233" s="99"/>
      <c r="U233" s="99"/>
      <c r="V233" s="99"/>
      <c r="W233" s="99"/>
      <c r="X233" s="99"/>
      <c r="Y233" s="99"/>
      <c r="Z233" s="99"/>
      <c r="AA233" s="101"/>
      <c r="AB233" s="101"/>
      <c r="AC233" s="101"/>
      <c r="AD233" s="101"/>
      <c r="AE233" s="101"/>
      <c r="AF233" s="101"/>
      <c r="AG233" s="101"/>
      <c r="AH233" s="99"/>
    </row>
    <row r="234" spans="3:34">
      <c r="C234" s="3" t="s">
        <v>92</v>
      </c>
      <c r="D234" s="3" t="s">
        <v>442</v>
      </c>
      <c r="E234" s="3" t="s">
        <v>443</v>
      </c>
      <c r="F234" s="3" t="s">
        <v>628</v>
      </c>
      <c r="G234" s="99" t="s">
        <v>524</v>
      </c>
      <c r="H234" s="99" t="s">
        <v>524</v>
      </c>
      <c r="I234" s="99" t="s">
        <v>524</v>
      </c>
      <c r="J234" s="99" t="s">
        <v>524</v>
      </c>
      <c r="K234" s="99" t="s">
        <v>524</v>
      </c>
      <c r="L234" s="99" t="s">
        <v>524</v>
      </c>
      <c r="M234" s="99" t="s">
        <v>524</v>
      </c>
      <c r="N234" s="100">
        <v>0.875</v>
      </c>
      <c r="O234" s="100">
        <v>0.75</v>
      </c>
      <c r="P234" s="99"/>
      <c r="Q234" s="100"/>
      <c r="R234" s="99"/>
      <c r="S234" s="99"/>
      <c r="T234" s="99"/>
      <c r="U234" s="99"/>
      <c r="V234" s="99"/>
      <c r="W234" s="99"/>
      <c r="X234" s="99"/>
      <c r="Y234" s="99"/>
      <c r="Z234" s="99"/>
      <c r="AA234" s="101"/>
      <c r="AB234" s="101"/>
      <c r="AC234" s="101"/>
      <c r="AD234" s="101"/>
      <c r="AE234" s="101"/>
      <c r="AF234" s="101"/>
      <c r="AG234" s="101"/>
      <c r="AH234" s="99"/>
    </row>
    <row r="235" spans="3:34">
      <c r="C235" s="3" t="s">
        <v>92</v>
      </c>
      <c r="D235" s="3" t="s">
        <v>444</v>
      </c>
      <c r="E235" s="3" t="s">
        <v>445</v>
      </c>
      <c r="F235" s="3" t="s">
        <v>628</v>
      </c>
      <c r="G235" s="99" t="s">
        <v>524</v>
      </c>
      <c r="H235" s="99" t="s">
        <v>524</v>
      </c>
      <c r="I235" s="99" t="s">
        <v>524</v>
      </c>
      <c r="J235" s="99" t="s">
        <v>524</v>
      </c>
      <c r="K235" s="99" t="s">
        <v>524</v>
      </c>
      <c r="L235" s="99" t="s">
        <v>524</v>
      </c>
      <c r="M235" s="99" t="s">
        <v>524</v>
      </c>
      <c r="N235" s="100">
        <v>0.33333333333333331</v>
      </c>
      <c r="O235" s="100">
        <v>0.88461538461538458</v>
      </c>
      <c r="P235" s="99"/>
      <c r="Q235" s="100"/>
      <c r="R235" s="99"/>
      <c r="S235" s="99"/>
      <c r="T235" s="99"/>
      <c r="U235" s="99"/>
      <c r="V235" s="99"/>
      <c r="W235" s="99"/>
      <c r="X235" s="99"/>
      <c r="Y235" s="99"/>
      <c r="Z235" s="99"/>
      <c r="AA235" s="101"/>
      <c r="AB235" s="101"/>
      <c r="AC235" s="101"/>
      <c r="AD235" s="101"/>
      <c r="AE235" s="101"/>
      <c r="AF235" s="101"/>
      <c r="AG235" s="101"/>
      <c r="AH235" s="99"/>
    </row>
    <row r="236" spans="3:34">
      <c r="C236" s="3" t="s">
        <v>92</v>
      </c>
      <c r="D236" s="3" t="s">
        <v>446</v>
      </c>
      <c r="E236" s="3" t="s">
        <v>447</v>
      </c>
      <c r="F236" s="3" t="s">
        <v>628</v>
      </c>
      <c r="G236" s="99" t="s">
        <v>524</v>
      </c>
      <c r="H236" s="99" t="s">
        <v>524</v>
      </c>
      <c r="I236" s="99" t="s">
        <v>524</v>
      </c>
      <c r="J236" s="99" t="s">
        <v>524</v>
      </c>
      <c r="K236" s="99" t="s">
        <v>524</v>
      </c>
      <c r="L236" s="99" t="s">
        <v>524</v>
      </c>
      <c r="M236" s="99" t="s">
        <v>524</v>
      </c>
      <c r="N236" s="100">
        <v>0.7</v>
      </c>
      <c r="O236" s="100">
        <v>0.83333333333333337</v>
      </c>
      <c r="P236" s="99"/>
      <c r="Q236" s="100"/>
      <c r="R236" s="99"/>
      <c r="S236" s="99"/>
      <c r="T236" s="99"/>
      <c r="U236" s="99"/>
      <c r="V236" s="99"/>
      <c r="W236" s="99"/>
      <c r="X236" s="99"/>
      <c r="Y236" s="99"/>
      <c r="Z236" s="99"/>
      <c r="AA236" s="101"/>
      <c r="AB236" s="101"/>
      <c r="AC236" s="101"/>
      <c r="AD236" s="101"/>
      <c r="AE236" s="101"/>
      <c r="AF236" s="101"/>
      <c r="AG236" s="101"/>
      <c r="AH236" s="99"/>
    </row>
    <row r="237" spans="3:34">
      <c r="C237" s="3" t="s">
        <v>90</v>
      </c>
      <c r="D237" s="3" t="s">
        <v>448</v>
      </c>
      <c r="E237" s="3" t="s">
        <v>449</v>
      </c>
      <c r="F237" s="3" t="s">
        <v>628</v>
      </c>
      <c r="G237" s="99" t="s">
        <v>524</v>
      </c>
      <c r="H237" s="99" t="s">
        <v>524</v>
      </c>
      <c r="I237" s="99" t="s">
        <v>524</v>
      </c>
      <c r="J237" s="99" t="s">
        <v>524</v>
      </c>
      <c r="K237" s="99" t="s">
        <v>524</v>
      </c>
      <c r="L237" s="99" t="s">
        <v>524</v>
      </c>
      <c r="M237" s="99" t="s">
        <v>524</v>
      </c>
      <c r="N237" s="100">
        <v>0.66666666666666663</v>
      </c>
      <c r="O237" s="100">
        <v>0.65217391304347827</v>
      </c>
      <c r="P237" s="99"/>
      <c r="Q237" s="100"/>
      <c r="R237" s="99"/>
      <c r="S237" s="99"/>
      <c r="T237" s="99"/>
      <c r="U237" s="99"/>
      <c r="V237" s="99"/>
      <c r="W237" s="99"/>
      <c r="X237" s="99"/>
      <c r="Y237" s="99"/>
      <c r="Z237" s="99"/>
      <c r="AA237" s="101"/>
      <c r="AB237" s="101"/>
      <c r="AC237" s="101"/>
      <c r="AD237" s="101"/>
      <c r="AE237" s="101"/>
      <c r="AF237" s="101"/>
      <c r="AG237" s="101"/>
      <c r="AH237" s="99"/>
    </row>
    <row r="238" spans="3:34">
      <c r="C238" s="3" t="s">
        <v>90</v>
      </c>
      <c r="D238" s="3" t="s">
        <v>450</v>
      </c>
      <c r="E238" s="3" t="s">
        <v>451</v>
      </c>
      <c r="F238" s="3" t="s">
        <v>628</v>
      </c>
      <c r="G238" s="99" t="s">
        <v>524</v>
      </c>
      <c r="H238" s="99" t="s">
        <v>524</v>
      </c>
      <c r="I238" s="99" t="s">
        <v>524</v>
      </c>
      <c r="J238" s="99" t="s">
        <v>524</v>
      </c>
      <c r="K238" s="99" t="s">
        <v>524</v>
      </c>
      <c r="L238" s="99" t="s">
        <v>524</v>
      </c>
      <c r="M238" s="99" t="s">
        <v>524</v>
      </c>
      <c r="N238" s="100">
        <v>0.4838709677419355</v>
      </c>
      <c r="O238" s="100">
        <v>0.5</v>
      </c>
      <c r="P238" s="99"/>
      <c r="Q238" s="100"/>
      <c r="R238" s="99"/>
      <c r="S238" s="99"/>
      <c r="T238" s="99"/>
      <c r="U238" s="99"/>
      <c r="V238" s="99"/>
      <c r="W238" s="99"/>
      <c r="X238" s="99"/>
      <c r="Y238" s="99"/>
      <c r="Z238" s="99"/>
      <c r="AA238" s="101"/>
      <c r="AB238" s="101"/>
      <c r="AC238" s="101"/>
      <c r="AD238" s="101"/>
      <c r="AE238" s="101"/>
      <c r="AF238" s="101"/>
      <c r="AG238" s="101"/>
      <c r="AH238" s="99"/>
    </row>
    <row r="239" spans="3:34">
      <c r="C239" s="3" t="s">
        <v>90</v>
      </c>
      <c r="D239" s="3" t="s">
        <v>452</v>
      </c>
      <c r="E239" s="3" t="s">
        <v>453</v>
      </c>
      <c r="F239" s="3" t="s">
        <v>628</v>
      </c>
      <c r="G239" s="99" t="s">
        <v>524</v>
      </c>
      <c r="H239" s="99" t="s">
        <v>524</v>
      </c>
      <c r="I239" s="99" t="s">
        <v>524</v>
      </c>
      <c r="J239" s="99" t="s">
        <v>524</v>
      </c>
      <c r="K239" s="99" t="s">
        <v>524</v>
      </c>
      <c r="L239" s="99" t="s">
        <v>524</v>
      </c>
      <c r="M239" s="99" t="s">
        <v>524</v>
      </c>
      <c r="N239" s="100">
        <v>0.75</v>
      </c>
      <c r="O239" s="100">
        <v>1</v>
      </c>
      <c r="P239" s="99"/>
      <c r="Q239" s="100"/>
      <c r="R239" s="99"/>
      <c r="S239" s="99"/>
      <c r="T239" s="99"/>
      <c r="U239" s="99"/>
      <c r="V239" s="99"/>
      <c r="W239" s="99"/>
      <c r="X239" s="99"/>
      <c r="Y239" s="99"/>
      <c r="Z239" s="99"/>
      <c r="AA239" s="101"/>
      <c r="AB239" s="101"/>
      <c r="AC239" s="101"/>
      <c r="AD239" s="101"/>
      <c r="AE239" s="101"/>
      <c r="AF239" s="101"/>
      <c r="AG239" s="101"/>
      <c r="AH239" s="99"/>
    </row>
    <row r="240" spans="3:34">
      <c r="C240" s="3" t="s">
        <v>90</v>
      </c>
      <c r="D240" s="3" t="s">
        <v>454</v>
      </c>
      <c r="E240" s="3" t="s">
        <v>455</v>
      </c>
      <c r="F240" s="3" t="s">
        <v>628</v>
      </c>
      <c r="G240" s="99" t="s">
        <v>524</v>
      </c>
      <c r="H240" s="99" t="s">
        <v>524</v>
      </c>
      <c r="I240" s="99" t="s">
        <v>524</v>
      </c>
      <c r="J240" s="99" t="s">
        <v>524</v>
      </c>
      <c r="K240" s="99" t="s">
        <v>524</v>
      </c>
      <c r="L240" s="99" t="s">
        <v>524</v>
      </c>
      <c r="M240" s="99" t="s">
        <v>524</v>
      </c>
      <c r="N240" s="100">
        <v>0.45</v>
      </c>
      <c r="O240" s="100">
        <v>0.88235294117647056</v>
      </c>
      <c r="P240" s="99"/>
      <c r="Q240" s="100"/>
      <c r="R240" s="99"/>
      <c r="S240" s="99"/>
      <c r="T240" s="99"/>
      <c r="U240" s="99"/>
      <c r="V240" s="99"/>
      <c r="W240" s="99"/>
      <c r="X240" s="99"/>
      <c r="Y240" s="99"/>
      <c r="Z240" s="99"/>
      <c r="AA240" s="101"/>
      <c r="AB240" s="101"/>
      <c r="AC240" s="101"/>
      <c r="AD240" s="101"/>
      <c r="AE240" s="101"/>
      <c r="AF240" s="101"/>
      <c r="AG240" s="101"/>
      <c r="AH240" s="99"/>
    </row>
    <row r="241" spans="3:34">
      <c r="C241" s="3" t="s">
        <v>90</v>
      </c>
      <c r="D241" s="3" t="s">
        <v>456</v>
      </c>
      <c r="E241" s="3" t="s">
        <v>457</v>
      </c>
      <c r="F241" s="3" t="s">
        <v>628</v>
      </c>
      <c r="G241" s="99" t="s">
        <v>524</v>
      </c>
      <c r="H241" s="99" t="s">
        <v>524</v>
      </c>
      <c r="I241" s="99" t="s">
        <v>524</v>
      </c>
      <c r="J241" s="99" t="s">
        <v>524</v>
      </c>
      <c r="K241" s="99" t="s">
        <v>524</v>
      </c>
      <c r="L241" s="99" t="s">
        <v>524</v>
      </c>
      <c r="M241" s="99" t="s">
        <v>524</v>
      </c>
      <c r="N241" s="100">
        <v>0.83333333333333337</v>
      </c>
      <c r="O241" s="100">
        <v>0.72</v>
      </c>
      <c r="P241" s="99"/>
      <c r="Q241" s="100"/>
      <c r="R241" s="99"/>
      <c r="S241" s="99"/>
      <c r="T241" s="99"/>
      <c r="U241" s="99"/>
      <c r="V241" s="99"/>
      <c r="W241" s="99"/>
      <c r="X241" s="99"/>
      <c r="Y241" s="99"/>
      <c r="Z241" s="99"/>
      <c r="AA241" s="101"/>
      <c r="AB241" s="101"/>
      <c r="AC241" s="101"/>
      <c r="AD241" s="101"/>
      <c r="AE241" s="101"/>
      <c r="AF241" s="101"/>
      <c r="AG241" s="101"/>
      <c r="AH241" s="99"/>
    </row>
    <row r="242" spans="3:34">
      <c r="C242" s="3" t="s">
        <v>90</v>
      </c>
      <c r="D242" s="3" t="s">
        <v>458</v>
      </c>
      <c r="E242" s="3" t="s">
        <v>459</v>
      </c>
      <c r="F242" s="3" t="s">
        <v>628</v>
      </c>
      <c r="G242" s="99" t="s">
        <v>524</v>
      </c>
      <c r="H242" s="99" t="s">
        <v>524</v>
      </c>
      <c r="I242" s="99" t="s">
        <v>524</v>
      </c>
      <c r="J242" s="99" t="s">
        <v>524</v>
      </c>
      <c r="K242" s="99" t="s">
        <v>524</v>
      </c>
      <c r="L242" s="99" t="s">
        <v>524</v>
      </c>
      <c r="M242" s="99" t="s">
        <v>524</v>
      </c>
      <c r="N242" s="100">
        <v>0.81818181818181823</v>
      </c>
      <c r="O242" s="100">
        <v>0.73170731707317072</v>
      </c>
      <c r="P242" s="99"/>
      <c r="Q242" s="100"/>
      <c r="R242" s="99"/>
      <c r="S242" s="99"/>
      <c r="T242" s="99"/>
      <c r="U242" s="99"/>
      <c r="V242" s="99"/>
      <c r="W242" s="99"/>
      <c r="X242" s="99"/>
      <c r="Y242" s="99"/>
      <c r="Z242" s="99"/>
      <c r="AA242" s="101"/>
      <c r="AB242" s="101"/>
      <c r="AC242" s="101"/>
      <c r="AD242" s="101"/>
      <c r="AE242" s="101"/>
      <c r="AF242" s="101"/>
      <c r="AG242" s="101"/>
      <c r="AH242" s="99"/>
    </row>
    <row r="243" spans="3:34">
      <c r="C243" s="3" t="s">
        <v>90</v>
      </c>
      <c r="D243" s="3" t="s">
        <v>460</v>
      </c>
      <c r="E243" s="3" t="s">
        <v>461</v>
      </c>
      <c r="F243" s="3" t="s">
        <v>628</v>
      </c>
      <c r="G243" s="99" t="s">
        <v>524</v>
      </c>
      <c r="H243" s="99" t="s">
        <v>524</v>
      </c>
      <c r="I243" s="99" t="s">
        <v>524</v>
      </c>
      <c r="J243" s="99" t="s">
        <v>524</v>
      </c>
      <c r="K243" s="99" t="s">
        <v>524</v>
      </c>
      <c r="L243" s="99" t="s">
        <v>524</v>
      </c>
      <c r="M243" s="99" t="s">
        <v>524</v>
      </c>
      <c r="N243" s="100">
        <v>0.66666666666666663</v>
      </c>
      <c r="O243" s="100">
        <v>0.8</v>
      </c>
      <c r="P243" s="99"/>
      <c r="Q243" s="100"/>
      <c r="R243" s="99"/>
      <c r="S243" s="99"/>
      <c r="T243" s="99"/>
      <c r="U243" s="99"/>
      <c r="V243" s="99"/>
      <c r="W243" s="99"/>
      <c r="X243" s="99"/>
      <c r="Y243" s="99"/>
      <c r="Z243" s="99"/>
      <c r="AA243" s="101"/>
      <c r="AB243" s="101"/>
      <c r="AC243" s="101"/>
      <c r="AD243" s="101"/>
      <c r="AE243" s="101"/>
      <c r="AF243" s="101"/>
      <c r="AG243" s="101"/>
      <c r="AH243" s="99"/>
    </row>
    <row r="244" spans="3:34">
      <c r="C244" s="3" t="s">
        <v>90</v>
      </c>
      <c r="D244" s="3" t="s">
        <v>462</v>
      </c>
      <c r="E244" s="3" t="s">
        <v>463</v>
      </c>
      <c r="F244" s="3" t="s">
        <v>628</v>
      </c>
      <c r="G244" s="99" t="s">
        <v>524</v>
      </c>
      <c r="H244" s="99" t="s">
        <v>524</v>
      </c>
      <c r="I244" s="99" t="s">
        <v>524</v>
      </c>
      <c r="J244" s="99" t="s">
        <v>524</v>
      </c>
      <c r="K244" s="99" t="s">
        <v>524</v>
      </c>
      <c r="L244" s="99" t="s">
        <v>524</v>
      </c>
      <c r="M244" s="99" t="s">
        <v>524</v>
      </c>
      <c r="N244" s="100">
        <v>0.8571428571428571</v>
      </c>
      <c r="O244" s="100">
        <v>0.95</v>
      </c>
      <c r="P244" s="99"/>
      <c r="Q244" s="100"/>
      <c r="R244" s="99"/>
      <c r="S244" s="99"/>
      <c r="T244" s="99"/>
      <c r="U244" s="99"/>
      <c r="V244" s="99"/>
      <c r="W244" s="99"/>
      <c r="X244" s="99"/>
      <c r="Y244" s="99"/>
      <c r="Z244" s="99"/>
      <c r="AA244" s="101"/>
      <c r="AB244" s="101"/>
      <c r="AC244" s="101"/>
      <c r="AD244" s="101"/>
      <c r="AE244" s="101"/>
      <c r="AF244" s="101"/>
      <c r="AG244" s="101"/>
      <c r="AH244" s="99"/>
    </row>
    <row r="245" spans="3:34">
      <c r="C245" s="3" t="s">
        <v>90</v>
      </c>
      <c r="D245" s="3" t="s">
        <v>464</v>
      </c>
      <c r="E245" s="3" t="s">
        <v>465</v>
      </c>
      <c r="F245" s="3" t="s">
        <v>628</v>
      </c>
      <c r="G245" s="99" t="s">
        <v>524</v>
      </c>
      <c r="H245" s="99" t="s">
        <v>524</v>
      </c>
      <c r="I245" s="99" t="s">
        <v>524</v>
      </c>
      <c r="J245" s="99" t="s">
        <v>524</v>
      </c>
      <c r="K245" s="99" t="s">
        <v>524</v>
      </c>
      <c r="L245" s="99" t="s">
        <v>524</v>
      </c>
      <c r="M245" s="99" t="s">
        <v>524</v>
      </c>
      <c r="N245" s="100">
        <v>0.625</v>
      </c>
      <c r="O245" s="100">
        <v>0.54166666666666663</v>
      </c>
      <c r="P245" s="99"/>
      <c r="Q245" s="100"/>
      <c r="R245" s="99"/>
      <c r="S245" s="99"/>
      <c r="T245" s="99"/>
      <c r="U245" s="99"/>
      <c r="V245" s="99"/>
      <c r="W245" s="99"/>
      <c r="X245" s="99"/>
      <c r="Y245" s="99"/>
      <c r="Z245" s="99"/>
      <c r="AA245" s="101"/>
      <c r="AB245" s="101"/>
      <c r="AC245" s="101"/>
      <c r="AD245" s="101"/>
      <c r="AE245" s="101"/>
      <c r="AF245" s="101"/>
      <c r="AG245" s="101"/>
      <c r="AH245" s="99"/>
    </row>
    <row r="246" spans="3:34">
      <c r="C246" s="3" t="s">
        <v>90</v>
      </c>
      <c r="D246" s="3" t="s">
        <v>466</v>
      </c>
      <c r="E246" s="3" t="s">
        <v>467</v>
      </c>
      <c r="F246" s="3" t="s">
        <v>628</v>
      </c>
      <c r="G246" s="99" t="s">
        <v>524</v>
      </c>
      <c r="H246" s="99" t="s">
        <v>524</v>
      </c>
      <c r="I246" s="99" t="s">
        <v>524</v>
      </c>
      <c r="J246" s="99" t="s">
        <v>524</v>
      </c>
      <c r="K246" s="99" t="s">
        <v>524</v>
      </c>
      <c r="L246" s="99" t="s">
        <v>524</v>
      </c>
      <c r="M246" s="99" t="s">
        <v>524</v>
      </c>
      <c r="N246" s="100">
        <v>0.58333333333333337</v>
      </c>
      <c r="O246" s="100">
        <v>0.55000000000000004</v>
      </c>
      <c r="P246" s="99"/>
      <c r="Q246" s="100"/>
      <c r="R246" s="99"/>
      <c r="S246" s="99"/>
      <c r="T246" s="99"/>
      <c r="U246" s="99"/>
      <c r="V246" s="99"/>
      <c r="W246" s="99"/>
      <c r="X246" s="99"/>
      <c r="Y246" s="99"/>
      <c r="Z246" s="99"/>
      <c r="AA246" s="101"/>
      <c r="AB246" s="101"/>
      <c r="AC246" s="101"/>
      <c r="AD246" s="101"/>
      <c r="AE246" s="101"/>
      <c r="AF246" s="101"/>
      <c r="AG246" s="101"/>
      <c r="AH246" s="99"/>
    </row>
    <row r="247" spans="3:34">
      <c r="C247" s="3" t="s">
        <v>90</v>
      </c>
      <c r="D247" s="3" t="s">
        <v>468</v>
      </c>
      <c r="E247" s="3" t="s">
        <v>469</v>
      </c>
      <c r="F247" s="3" t="s">
        <v>628</v>
      </c>
      <c r="G247" s="99" t="s">
        <v>524</v>
      </c>
      <c r="H247" s="99" t="s">
        <v>524</v>
      </c>
      <c r="I247" s="99" t="s">
        <v>524</v>
      </c>
      <c r="J247" s="99" t="s">
        <v>524</v>
      </c>
      <c r="K247" s="99" t="s">
        <v>524</v>
      </c>
      <c r="L247" s="99" t="s">
        <v>524</v>
      </c>
      <c r="M247" s="99" t="s">
        <v>524</v>
      </c>
      <c r="N247" s="100">
        <v>0.68571428571428572</v>
      </c>
      <c r="O247" s="100">
        <v>0.88461538461538458</v>
      </c>
      <c r="P247" s="99"/>
      <c r="Q247" s="100"/>
      <c r="R247" s="99"/>
      <c r="S247" s="99"/>
      <c r="T247" s="99"/>
      <c r="U247" s="99"/>
      <c r="V247" s="99"/>
      <c r="W247" s="99"/>
      <c r="X247" s="99"/>
      <c r="Y247" s="99"/>
      <c r="Z247" s="99"/>
      <c r="AA247" s="101"/>
      <c r="AB247" s="101"/>
      <c r="AC247" s="101"/>
      <c r="AD247" s="101"/>
      <c r="AE247" s="101"/>
      <c r="AF247" s="101"/>
      <c r="AG247" s="101"/>
      <c r="AH247" s="99"/>
    </row>
    <row r="248" spans="3:34">
      <c r="C248" s="3" t="s">
        <v>90</v>
      </c>
      <c r="D248" s="3" t="s">
        <v>470</v>
      </c>
      <c r="E248" s="3" t="s">
        <v>471</v>
      </c>
      <c r="F248" s="3" t="s">
        <v>628</v>
      </c>
      <c r="G248" s="99" t="s">
        <v>524</v>
      </c>
      <c r="H248" s="99" t="s">
        <v>524</v>
      </c>
      <c r="I248" s="99" t="s">
        <v>524</v>
      </c>
      <c r="J248" s="99" t="s">
        <v>524</v>
      </c>
      <c r="K248" s="99" t="s">
        <v>524</v>
      </c>
      <c r="L248" s="99" t="s">
        <v>524</v>
      </c>
      <c r="M248" s="99" t="s">
        <v>524</v>
      </c>
      <c r="N248" s="100">
        <v>0.81481481481481477</v>
      </c>
      <c r="O248" s="100">
        <v>0.72413793103448276</v>
      </c>
      <c r="P248" s="99"/>
      <c r="Q248" s="100"/>
      <c r="R248" s="99"/>
      <c r="S248" s="99"/>
      <c r="T248" s="99"/>
      <c r="U248" s="99"/>
      <c r="V248" s="99"/>
      <c r="W248" s="99"/>
      <c r="X248" s="99"/>
      <c r="Y248" s="99"/>
      <c r="Z248" s="99"/>
      <c r="AA248" s="101"/>
      <c r="AB248" s="101"/>
      <c r="AC248" s="101"/>
      <c r="AD248" s="101"/>
      <c r="AE248" s="101"/>
      <c r="AF248" s="101"/>
      <c r="AG248" s="101"/>
      <c r="AH248" s="99"/>
    </row>
    <row r="249" spans="3:34">
      <c r="C249" s="3" t="s">
        <v>90</v>
      </c>
      <c r="D249" s="3" t="s">
        <v>472</v>
      </c>
      <c r="E249" s="3" t="s">
        <v>473</v>
      </c>
      <c r="F249" s="3" t="s">
        <v>628</v>
      </c>
      <c r="G249" s="99" t="s">
        <v>524</v>
      </c>
      <c r="H249" s="99" t="s">
        <v>524</v>
      </c>
      <c r="I249" s="99" t="s">
        <v>524</v>
      </c>
      <c r="J249" s="99" t="s">
        <v>524</v>
      </c>
      <c r="K249" s="99" t="s">
        <v>524</v>
      </c>
      <c r="L249" s="99" t="s">
        <v>524</v>
      </c>
      <c r="M249" s="99" t="s">
        <v>524</v>
      </c>
      <c r="N249" s="100">
        <v>0.4</v>
      </c>
      <c r="O249" s="100">
        <v>0.5625</v>
      </c>
      <c r="P249" s="99"/>
      <c r="Q249" s="100"/>
      <c r="R249" s="99"/>
      <c r="S249" s="99"/>
      <c r="T249" s="99"/>
      <c r="U249" s="99"/>
      <c r="V249" s="99"/>
      <c r="W249" s="99"/>
      <c r="X249" s="99"/>
      <c r="Y249" s="99"/>
      <c r="Z249" s="99"/>
      <c r="AA249" s="101"/>
      <c r="AB249" s="101"/>
      <c r="AC249" s="101"/>
      <c r="AD249" s="101"/>
      <c r="AE249" s="101"/>
      <c r="AF249" s="101"/>
      <c r="AG249" s="101"/>
      <c r="AH249" s="99"/>
    </row>
    <row r="250" spans="3:34">
      <c r="C250" s="3" t="s">
        <v>90</v>
      </c>
      <c r="D250" s="3" t="s">
        <v>474</v>
      </c>
      <c r="E250" s="3" t="s">
        <v>475</v>
      </c>
      <c r="F250" s="3" t="s">
        <v>628</v>
      </c>
      <c r="G250" s="99" t="s">
        <v>524</v>
      </c>
      <c r="H250" s="99" t="s">
        <v>524</v>
      </c>
      <c r="I250" s="99" t="s">
        <v>524</v>
      </c>
      <c r="J250" s="99" t="s">
        <v>524</v>
      </c>
      <c r="K250" s="99" t="s">
        <v>524</v>
      </c>
      <c r="L250" s="99" t="s">
        <v>524</v>
      </c>
      <c r="M250" s="99" t="s">
        <v>524</v>
      </c>
      <c r="N250" s="100">
        <v>0.58064516129032262</v>
      </c>
      <c r="O250" s="100">
        <v>0.6785714285714286</v>
      </c>
      <c r="P250" s="99"/>
      <c r="Q250" s="100"/>
      <c r="R250" s="99"/>
      <c r="S250" s="99"/>
      <c r="T250" s="99"/>
      <c r="U250" s="99"/>
      <c r="V250" s="99"/>
      <c r="W250" s="99"/>
      <c r="X250" s="99"/>
      <c r="Y250" s="99"/>
      <c r="Z250" s="99"/>
      <c r="AA250" s="101"/>
      <c r="AB250" s="101"/>
      <c r="AC250" s="101"/>
      <c r="AD250" s="101"/>
      <c r="AE250" s="101"/>
      <c r="AF250" s="101"/>
      <c r="AG250" s="101"/>
      <c r="AH250" s="99"/>
    </row>
    <row r="251" spans="3:34">
      <c r="C251" s="3" t="s">
        <v>90</v>
      </c>
      <c r="D251" s="3" t="s">
        <v>476</v>
      </c>
      <c r="E251" s="3" t="s">
        <v>477</v>
      </c>
      <c r="F251" s="3" t="s">
        <v>628</v>
      </c>
      <c r="G251" s="99" t="s">
        <v>524</v>
      </c>
      <c r="H251" s="99" t="s">
        <v>524</v>
      </c>
      <c r="I251" s="99" t="s">
        <v>524</v>
      </c>
      <c r="J251" s="99" t="s">
        <v>524</v>
      </c>
      <c r="K251" s="99" t="s">
        <v>524</v>
      </c>
      <c r="L251" s="99" t="s">
        <v>524</v>
      </c>
      <c r="M251" s="99" t="s">
        <v>524</v>
      </c>
      <c r="N251" s="100">
        <v>0.66666666666666663</v>
      </c>
      <c r="O251" s="100">
        <v>0.5</v>
      </c>
      <c r="P251" s="99"/>
      <c r="Q251" s="100"/>
      <c r="R251" s="99"/>
      <c r="S251" s="99"/>
      <c r="T251" s="99"/>
      <c r="U251" s="99"/>
      <c r="V251" s="99"/>
      <c r="W251" s="99"/>
      <c r="X251" s="99"/>
      <c r="Y251" s="99"/>
      <c r="Z251" s="99"/>
      <c r="AA251" s="101"/>
      <c r="AB251" s="101"/>
      <c r="AC251" s="101"/>
      <c r="AD251" s="101"/>
      <c r="AE251" s="101"/>
      <c r="AF251" s="101"/>
      <c r="AG251" s="101"/>
      <c r="AH251" s="99"/>
    </row>
    <row r="252" spans="3:34">
      <c r="C252" s="3" t="s">
        <v>90</v>
      </c>
      <c r="D252" s="3" t="s">
        <v>478</v>
      </c>
      <c r="E252" s="3" t="s">
        <v>479</v>
      </c>
      <c r="F252" s="3" t="s">
        <v>628</v>
      </c>
      <c r="G252" s="99" t="s">
        <v>524</v>
      </c>
      <c r="H252" s="99" t="s">
        <v>524</v>
      </c>
      <c r="I252" s="99" t="s">
        <v>524</v>
      </c>
      <c r="J252" s="99" t="s">
        <v>524</v>
      </c>
      <c r="K252" s="99" t="s">
        <v>524</v>
      </c>
      <c r="L252" s="99" t="s">
        <v>524</v>
      </c>
      <c r="M252" s="99" t="s">
        <v>524</v>
      </c>
      <c r="N252" s="100">
        <v>0.58333333333333337</v>
      </c>
      <c r="O252" s="100">
        <v>0.625</v>
      </c>
      <c r="P252" s="99"/>
      <c r="Q252" s="100"/>
      <c r="R252" s="99"/>
      <c r="S252" s="99"/>
      <c r="T252" s="99"/>
      <c r="U252" s="99"/>
      <c r="V252" s="99"/>
      <c r="W252" s="99"/>
      <c r="X252" s="99"/>
      <c r="Y252" s="99"/>
      <c r="Z252" s="99"/>
      <c r="AA252" s="101"/>
      <c r="AB252" s="101"/>
      <c r="AC252" s="101"/>
      <c r="AD252" s="101"/>
      <c r="AE252" s="101"/>
      <c r="AF252" s="101"/>
      <c r="AG252" s="101"/>
      <c r="AH252" s="99"/>
    </row>
    <row r="253" spans="3:34">
      <c r="C253" s="3" t="s">
        <v>90</v>
      </c>
      <c r="D253" s="3" t="s">
        <v>480</v>
      </c>
      <c r="E253" s="3" t="s">
        <v>481</v>
      </c>
      <c r="F253" s="3" t="s">
        <v>628</v>
      </c>
      <c r="G253" s="99" t="s">
        <v>524</v>
      </c>
      <c r="H253" s="99" t="s">
        <v>524</v>
      </c>
      <c r="I253" s="99" t="s">
        <v>524</v>
      </c>
      <c r="J253" s="99" t="s">
        <v>524</v>
      </c>
      <c r="K253" s="99" t="s">
        <v>524</v>
      </c>
      <c r="L253" s="99" t="s">
        <v>524</v>
      </c>
      <c r="M253" s="99" t="s">
        <v>524</v>
      </c>
      <c r="N253" s="100">
        <v>0.41666666666666669</v>
      </c>
      <c r="O253" s="100">
        <v>0.45454545454545453</v>
      </c>
      <c r="P253" s="99"/>
      <c r="Q253" s="100"/>
      <c r="R253" s="99"/>
      <c r="S253" s="99"/>
      <c r="T253" s="99"/>
      <c r="U253" s="99"/>
      <c r="V253" s="99"/>
      <c r="W253" s="99"/>
      <c r="X253" s="99"/>
      <c r="Y253" s="99"/>
      <c r="Z253" s="99"/>
      <c r="AA253" s="101"/>
      <c r="AB253" s="101"/>
      <c r="AC253" s="101"/>
      <c r="AD253" s="101"/>
      <c r="AE253" s="101"/>
      <c r="AF253" s="101"/>
      <c r="AG253" s="101"/>
      <c r="AH253" s="99"/>
    </row>
    <row r="254" spans="3:34">
      <c r="C254" s="3" t="s">
        <v>90</v>
      </c>
      <c r="D254" s="3" t="s">
        <v>482</v>
      </c>
      <c r="E254" s="3" t="s">
        <v>483</v>
      </c>
      <c r="F254" s="3" t="s">
        <v>628</v>
      </c>
      <c r="G254" s="99" t="s">
        <v>524</v>
      </c>
      <c r="H254" s="99" t="s">
        <v>524</v>
      </c>
      <c r="I254" s="99" t="s">
        <v>524</v>
      </c>
      <c r="J254" s="99" t="s">
        <v>524</v>
      </c>
      <c r="K254" s="99" t="s">
        <v>524</v>
      </c>
      <c r="L254" s="99" t="s">
        <v>524</v>
      </c>
      <c r="M254" s="99" t="s">
        <v>524</v>
      </c>
      <c r="N254" s="100">
        <v>0.69230769230769229</v>
      </c>
      <c r="O254" s="100">
        <v>0.85</v>
      </c>
      <c r="P254" s="99"/>
      <c r="Q254" s="100"/>
      <c r="R254" s="99"/>
      <c r="S254" s="99"/>
      <c r="T254" s="99"/>
      <c r="U254" s="99"/>
      <c r="V254" s="99"/>
      <c r="W254" s="99"/>
      <c r="X254" s="99"/>
      <c r="Y254" s="99"/>
      <c r="Z254" s="99"/>
      <c r="AA254" s="101"/>
      <c r="AB254" s="101"/>
      <c r="AC254" s="101"/>
      <c r="AD254" s="101"/>
      <c r="AE254" s="101"/>
      <c r="AF254" s="101"/>
      <c r="AG254" s="101"/>
      <c r="AH254" s="99"/>
    </row>
    <row r="255" spans="3:34">
      <c r="C255" s="3" t="s">
        <v>90</v>
      </c>
      <c r="D255" s="3" t="s">
        <v>484</v>
      </c>
      <c r="E255" s="3" t="s">
        <v>485</v>
      </c>
      <c r="F255" s="3" t="s">
        <v>628</v>
      </c>
      <c r="G255" s="99" t="s">
        <v>524</v>
      </c>
      <c r="H255" s="99" t="s">
        <v>524</v>
      </c>
      <c r="I255" s="99" t="s">
        <v>524</v>
      </c>
      <c r="J255" s="99" t="s">
        <v>524</v>
      </c>
      <c r="K255" s="99" t="s">
        <v>524</v>
      </c>
      <c r="L255" s="99" t="s">
        <v>524</v>
      </c>
      <c r="M255" s="99" t="s">
        <v>524</v>
      </c>
      <c r="N255" s="100">
        <v>0.48275862068965519</v>
      </c>
      <c r="O255" s="100">
        <v>0.47619047619047616</v>
      </c>
      <c r="P255" s="99"/>
      <c r="Q255" s="100"/>
      <c r="R255" s="99"/>
      <c r="S255" s="99"/>
      <c r="T255" s="99"/>
      <c r="U255" s="99"/>
      <c r="V255" s="99"/>
      <c r="W255" s="99"/>
      <c r="X255" s="99"/>
      <c r="Y255" s="99"/>
      <c r="Z255" s="99"/>
      <c r="AA255" s="101"/>
      <c r="AB255" s="101"/>
      <c r="AC255" s="101"/>
      <c r="AD255" s="101"/>
      <c r="AE255" s="101"/>
      <c r="AF255" s="101"/>
      <c r="AG255" s="101"/>
      <c r="AH255" s="99"/>
    </row>
    <row r="256" spans="3:34">
      <c r="C256" s="3" t="s">
        <v>90</v>
      </c>
      <c r="D256" s="3" t="s">
        <v>486</v>
      </c>
      <c r="E256" s="3" t="s">
        <v>487</v>
      </c>
      <c r="F256" s="3" t="s">
        <v>628</v>
      </c>
      <c r="G256" s="99" t="s">
        <v>524</v>
      </c>
      <c r="H256" s="99" t="s">
        <v>524</v>
      </c>
      <c r="I256" s="99" t="s">
        <v>524</v>
      </c>
      <c r="J256" s="99" t="s">
        <v>524</v>
      </c>
      <c r="K256" s="99" t="s">
        <v>524</v>
      </c>
      <c r="L256" s="99" t="s">
        <v>524</v>
      </c>
      <c r="M256" s="99" t="s">
        <v>524</v>
      </c>
      <c r="N256" s="100">
        <v>0.8</v>
      </c>
      <c r="O256" s="100">
        <v>0.76923076923076927</v>
      </c>
      <c r="P256" s="99"/>
      <c r="Q256" s="100"/>
      <c r="R256" s="99"/>
      <c r="S256" s="99"/>
      <c r="T256" s="99"/>
      <c r="U256" s="99"/>
      <c r="V256" s="99"/>
      <c r="W256" s="99"/>
      <c r="X256" s="99"/>
      <c r="Y256" s="99"/>
      <c r="Z256" s="99"/>
      <c r="AA256" s="101"/>
      <c r="AB256" s="101"/>
      <c r="AC256" s="101"/>
      <c r="AD256" s="101"/>
      <c r="AE256" s="101"/>
      <c r="AF256" s="101"/>
      <c r="AG256" s="101"/>
      <c r="AH256" s="99"/>
    </row>
    <row r="257" spans="3:34">
      <c r="C257" s="3" t="s">
        <v>90</v>
      </c>
      <c r="D257" s="3" t="s">
        <v>488</v>
      </c>
      <c r="E257" s="3" t="s">
        <v>489</v>
      </c>
      <c r="F257" s="3" t="s">
        <v>628</v>
      </c>
      <c r="G257" s="99" t="s">
        <v>524</v>
      </c>
      <c r="H257" s="99" t="s">
        <v>524</v>
      </c>
      <c r="I257" s="99" t="s">
        <v>524</v>
      </c>
      <c r="J257" s="99" t="s">
        <v>524</v>
      </c>
      <c r="K257" s="99" t="s">
        <v>524</v>
      </c>
      <c r="L257" s="99" t="s">
        <v>524</v>
      </c>
      <c r="M257" s="99" t="s">
        <v>524</v>
      </c>
      <c r="N257" s="100">
        <v>0.52173913043478259</v>
      </c>
      <c r="O257" s="100">
        <v>0.5714285714285714</v>
      </c>
      <c r="P257" s="99"/>
      <c r="Q257" s="100"/>
      <c r="R257" s="99"/>
      <c r="S257" s="99"/>
      <c r="T257" s="99"/>
      <c r="U257" s="99"/>
      <c r="V257" s="99"/>
      <c r="W257" s="99"/>
      <c r="X257" s="99"/>
      <c r="Y257" s="99"/>
      <c r="Z257" s="99"/>
      <c r="AA257" s="101"/>
      <c r="AB257" s="101"/>
      <c r="AC257" s="101"/>
      <c r="AD257" s="101"/>
      <c r="AE257" s="101"/>
      <c r="AF257" s="101"/>
      <c r="AG257" s="101"/>
      <c r="AH257" s="99"/>
    </row>
    <row r="258" spans="3:34">
      <c r="C258" s="3" t="s">
        <v>90</v>
      </c>
      <c r="D258" s="3" t="s">
        <v>490</v>
      </c>
      <c r="E258" s="3" t="s">
        <v>491</v>
      </c>
      <c r="F258" s="3" t="s">
        <v>628</v>
      </c>
      <c r="G258" s="99" t="s">
        <v>524</v>
      </c>
      <c r="H258" s="99" t="s">
        <v>524</v>
      </c>
      <c r="I258" s="99" t="s">
        <v>524</v>
      </c>
      <c r="J258" s="99" t="s">
        <v>524</v>
      </c>
      <c r="K258" s="99" t="s">
        <v>524</v>
      </c>
      <c r="L258" s="99" t="s">
        <v>524</v>
      </c>
      <c r="M258" s="99" t="s">
        <v>524</v>
      </c>
      <c r="N258" s="100">
        <v>0.36363636363636365</v>
      </c>
      <c r="O258" s="100">
        <v>0.17647058823529413</v>
      </c>
      <c r="P258" s="99"/>
      <c r="Q258" s="100"/>
      <c r="R258" s="99"/>
      <c r="S258" s="99"/>
      <c r="T258" s="99"/>
      <c r="U258" s="99"/>
      <c r="V258" s="99"/>
      <c r="W258" s="99"/>
      <c r="X258" s="99"/>
      <c r="Y258" s="99"/>
      <c r="Z258" s="99"/>
      <c r="AA258" s="101"/>
      <c r="AB258" s="101"/>
      <c r="AC258" s="101"/>
      <c r="AD258" s="101"/>
      <c r="AE258" s="101"/>
      <c r="AF258" s="101"/>
      <c r="AG258" s="101"/>
      <c r="AH258" s="99"/>
    </row>
    <row r="259" spans="3:34">
      <c r="C259" s="3" t="s">
        <v>90</v>
      </c>
      <c r="D259" s="3" t="s">
        <v>492</v>
      </c>
      <c r="E259" s="3" t="s">
        <v>493</v>
      </c>
      <c r="F259" s="3" t="s">
        <v>628</v>
      </c>
      <c r="G259" s="99" t="s">
        <v>524</v>
      </c>
      <c r="H259" s="99" t="s">
        <v>524</v>
      </c>
      <c r="I259" s="99" t="s">
        <v>524</v>
      </c>
      <c r="J259" s="99" t="s">
        <v>524</v>
      </c>
      <c r="K259" s="99" t="s">
        <v>524</v>
      </c>
      <c r="L259" s="99" t="s">
        <v>524</v>
      </c>
      <c r="M259" s="99" t="s">
        <v>524</v>
      </c>
      <c r="N259" s="100">
        <v>0.625</v>
      </c>
      <c r="O259" s="100">
        <v>0.63636363636363635</v>
      </c>
      <c r="P259" s="99"/>
      <c r="Q259" s="100"/>
      <c r="R259" s="99"/>
      <c r="S259" s="99"/>
      <c r="T259" s="99"/>
      <c r="U259" s="99"/>
      <c r="V259" s="99"/>
      <c r="W259" s="99"/>
      <c r="X259" s="99"/>
      <c r="Y259" s="99"/>
      <c r="Z259" s="99"/>
      <c r="AA259" s="101"/>
      <c r="AB259" s="101"/>
      <c r="AC259" s="101"/>
      <c r="AD259" s="101"/>
      <c r="AE259" s="101"/>
      <c r="AF259" s="101"/>
      <c r="AG259" s="101"/>
      <c r="AH259" s="99"/>
    </row>
    <row r="260" spans="3:34">
      <c r="C260" s="3" t="s">
        <v>90</v>
      </c>
      <c r="D260" s="3" t="s">
        <v>494</v>
      </c>
      <c r="E260" s="3" t="s">
        <v>495</v>
      </c>
      <c r="F260" s="3" t="s">
        <v>628</v>
      </c>
      <c r="G260" s="99" t="s">
        <v>524</v>
      </c>
      <c r="H260" s="99" t="s">
        <v>524</v>
      </c>
      <c r="I260" s="99" t="s">
        <v>524</v>
      </c>
      <c r="J260" s="99" t="s">
        <v>524</v>
      </c>
      <c r="K260" s="99" t="s">
        <v>524</v>
      </c>
      <c r="L260" s="99" t="s">
        <v>524</v>
      </c>
      <c r="M260" s="99" t="s">
        <v>524</v>
      </c>
      <c r="N260" s="100">
        <v>1</v>
      </c>
      <c r="O260" s="100">
        <v>0.95652173913043481</v>
      </c>
      <c r="P260" s="99"/>
      <c r="Q260" s="100"/>
      <c r="R260" s="99"/>
      <c r="S260" s="99"/>
      <c r="T260" s="99"/>
      <c r="U260" s="99"/>
      <c r="V260" s="99"/>
      <c r="W260" s="99"/>
      <c r="X260" s="99"/>
      <c r="Y260" s="99"/>
      <c r="Z260" s="99"/>
      <c r="AA260" s="101"/>
      <c r="AB260" s="101"/>
      <c r="AC260" s="101"/>
      <c r="AD260" s="101"/>
      <c r="AE260" s="101"/>
      <c r="AF260" s="101"/>
      <c r="AG260" s="101"/>
      <c r="AH260" s="99"/>
    </row>
    <row r="261" spans="3:34">
      <c r="C261" s="3" t="s">
        <v>90</v>
      </c>
      <c r="D261" s="3" t="s">
        <v>496</v>
      </c>
      <c r="E261" s="3" t="s">
        <v>497</v>
      </c>
      <c r="F261" s="3" t="s">
        <v>628</v>
      </c>
      <c r="G261" s="99" t="s">
        <v>524</v>
      </c>
      <c r="H261" s="99" t="s">
        <v>524</v>
      </c>
      <c r="I261" s="99" t="s">
        <v>524</v>
      </c>
      <c r="J261" s="99" t="s">
        <v>524</v>
      </c>
      <c r="K261" s="99" t="s">
        <v>524</v>
      </c>
      <c r="L261" s="99" t="s">
        <v>524</v>
      </c>
      <c r="M261" s="99" t="s">
        <v>524</v>
      </c>
      <c r="N261" s="100">
        <v>0.80769230769230771</v>
      </c>
      <c r="O261" s="100">
        <v>0.6</v>
      </c>
      <c r="P261" s="99"/>
      <c r="Q261" s="100"/>
      <c r="R261" s="99"/>
      <c r="S261" s="99"/>
      <c r="T261" s="99"/>
      <c r="U261" s="99"/>
      <c r="V261" s="99"/>
      <c r="W261" s="99"/>
      <c r="X261" s="99"/>
      <c r="Y261" s="99"/>
      <c r="Z261" s="99"/>
      <c r="AA261" s="101"/>
      <c r="AB261" s="101"/>
      <c r="AC261" s="101"/>
      <c r="AD261" s="101"/>
      <c r="AE261" s="101"/>
      <c r="AF261" s="101"/>
      <c r="AG261" s="101"/>
      <c r="AH261" s="99"/>
    </row>
    <row r="262" spans="3:34">
      <c r="C262" s="3" t="s">
        <v>90</v>
      </c>
      <c r="D262" s="3" t="s">
        <v>498</v>
      </c>
      <c r="E262" s="3" t="s">
        <v>499</v>
      </c>
      <c r="F262" s="3" t="s">
        <v>628</v>
      </c>
      <c r="G262" s="99" t="s">
        <v>524</v>
      </c>
      <c r="H262" s="99" t="s">
        <v>524</v>
      </c>
      <c r="I262" s="99" t="s">
        <v>524</v>
      </c>
      <c r="J262" s="99" t="s">
        <v>524</v>
      </c>
      <c r="K262" s="99" t="s">
        <v>524</v>
      </c>
      <c r="L262" s="99" t="s">
        <v>524</v>
      </c>
      <c r="M262" s="99" t="s">
        <v>524</v>
      </c>
      <c r="N262" s="100">
        <v>0.5</v>
      </c>
      <c r="O262" s="100">
        <v>0.66666666666666663</v>
      </c>
      <c r="P262" s="99"/>
      <c r="Q262" s="99"/>
      <c r="R262" s="99"/>
      <c r="S262" s="99"/>
      <c r="T262" s="99"/>
      <c r="U262" s="99"/>
      <c r="V262" s="99"/>
      <c r="W262" s="99"/>
      <c r="X262" s="99"/>
      <c r="Y262" s="99"/>
      <c r="Z262" s="99"/>
      <c r="AA262" s="101"/>
      <c r="AB262" s="101"/>
      <c r="AC262" s="101"/>
      <c r="AD262" s="101"/>
      <c r="AE262" s="101"/>
      <c r="AF262" s="101"/>
      <c r="AG262" s="101"/>
      <c r="AH262" s="99"/>
    </row>
    <row r="263" spans="3:34">
      <c r="C263" s="3" t="s">
        <v>90</v>
      </c>
      <c r="D263" s="3" t="s">
        <v>500</v>
      </c>
      <c r="E263" s="3" t="s">
        <v>501</v>
      </c>
      <c r="F263" s="3" t="s">
        <v>628</v>
      </c>
      <c r="G263" s="99" t="s">
        <v>524</v>
      </c>
      <c r="H263" s="99" t="s">
        <v>524</v>
      </c>
      <c r="I263" s="99" t="s">
        <v>524</v>
      </c>
      <c r="J263" s="99" t="s">
        <v>524</v>
      </c>
      <c r="K263" s="99" t="s">
        <v>524</v>
      </c>
      <c r="L263" s="99" t="s">
        <v>524</v>
      </c>
      <c r="M263" s="99" t="s">
        <v>524</v>
      </c>
      <c r="N263" s="100">
        <v>0.2857142857142857</v>
      </c>
      <c r="O263" s="100">
        <v>0.57894736842105265</v>
      </c>
      <c r="P263" s="99"/>
      <c r="Q263" s="99"/>
      <c r="R263" s="99"/>
      <c r="S263" s="99"/>
      <c r="T263" s="99"/>
      <c r="U263" s="99"/>
      <c r="V263" s="99"/>
      <c r="W263" s="99"/>
      <c r="X263" s="99"/>
      <c r="Y263" s="99"/>
      <c r="Z263" s="99"/>
      <c r="AA263" s="101"/>
      <c r="AB263" s="101"/>
      <c r="AC263" s="101"/>
      <c r="AD263" s="101"/>
      <c r="AE263" s="101"/>
      <c r="AF263" s="101"/>
      <c r="AG263" s="101"/>
      <c r="AH263" s="99"/>
    </row>
    <row r="264" spans="3:34">
      <c r="C264" s="3" t="s">
        <v>90</v>
      </c>
      <c r="D264" s="3" t="s">
        <v>502</v>
      </c>
      <c r="E264" s="3" t="s">
        <v>503</v>
      </c>
      <c r="F264" s="3" t="s">
        <v>628</v>
      </c>
      <c r="G264" s="99" t="s">
        <v>524</v>
      </c>
      <c r="H264" s="99" t="s">
        <v>524</v>
      </c>
      <c r="I264" s="99" t="s">
        <v>524</v>
      </c>
      <c r="J264" s="99" t="s">
        <v>524</v>
      </c>
      <c r="K264" s="99" t="s">
        <v>524</v>
      </c>
      <c r="L264" s="99" t="s">
        <v>524</v>
      </c>
      <c r="M264" s="99" t="s">
        <v>524</v>
      </c>
      <c r="N264" s="100">
        <v>0.7</v>
      </c>
      <c r="O264" s="100">
        <v>0.8571428571428571</v>
      </c>
      <c r="P264" s="99"/>
      <c r="Q264" s="99"/>
      <c r="R264" s="99"/>
      <c r="S264" s="99"/>
      <c r="T264" s="99"/>
      <c r="U264" s="99"/>
      <c r="V264" s="99"/>
      <c r="W264" s="99"/>
      <c r="X264" s="99"/>
      <c r="Y264" s="99"/>
      <c r="Z264" s="99"/>
      <c r="AA264" s="101"/>
      <c r="AB264" s="101"/>
      <c r="AC264" s="101"/>
      <c r="AD264" s="101"/>
      <c r="AE264" s="101"/>
      <c r="AF264" s="101"/>
      <c r="AG264" s="101"/>
      <c r="AH264" s="99"/>
    </row>
    <row r="265" spans="3:34">
      <c r="C265" s="3" t="s">
        <v>90</v>
      </c>
      <c r="D265" s="3" t="s">
        <v>504</v>
      </c>
      <c r="E265" s="3" t="s">
        <v>505</v>
      </c>
      <c r="F265" s="3" t="s">
        <v>628</v>
      </c>
      <c r="G265" s="99" t="s">
        <v>524</v>
      </c>
      <c r="H265" s="99" t="s">
        <v>524</v>
      </c>
      <c r="I265" s="99" t="s">
        <v>524</v>
      </c>
      <c r="J265" s="99" t="s">
        <v>524</v>
      </c>
      <c r="K265" s="99" t="s">
        <v>524</v>
      </c>
      <c r="L265" s="99" t="s">
        <v>524</v>
      </c>
      <c r="M265" s="99" t="s">
        <v>524</v>
      </c>
      <c r="N265" s="100">
        <v>0.92</v>
      </c>
      <c r="O265" s="100">
        <v>0.96</v>
      </c>
      <c r="P265" s="99"/>
      <c r="Q265" s="99"/>
      <c r="R265" s="99"/>
      <c r="S265" s="99"/>
      <c r="T265" s="99"/>
      <c r="U265" s="99"/>
      <c r="V265" s="99"/>
      <c r="W265" s="99"/>
      <c r="X265" s="99"/>
      <c r="Y265" s="99"/>
      <c r="Z265" s="99"/>
      <c r="AA265" s="101"/>
      <c r="AB265" s="101"/>
      <c r="AC265" s="101"/>
      <c r="AD265" s="101"/>
      <c r="AE265" s="101"/>
      <c r="AF265" s="101"/>
      <c r="AG265" s="101"/>
      <c r="AH265" s="99"/>
    </row>
    <row r="266" spans="3:34">
      <c r="C266" s="3" t="s">
        <v>90</v>
      </c>
      <c r="D266" s="3" t="s">
        <v>506</v>
      </c>
      <c r="E266" s="3" t="s">
        <v>507</v>
      </c>
      <c r="F266" s="3" t="s">
        <v>628</v>
      </c>
      <c r="G266" s="99" t="s">
        <v>524</v>
      </c>
      <c r="H266" s="99" t="s">
        <v>524</v>
      </c>
      <c r="I266" s="99" t="s">
        <v>524</v>
      </c>
      <c r="J266" s="99" t="s">
        <v>524</v>
      </c>
      <c r="K266" s="99" t="s">
        <v>524</v>
      </c>
      <c r="L266" s="99" t="s">
        <v>524</v>
      </c>
      <c r="M266" s="99" t="s">
        <v>524</v>
      </c>
      <c r="N266" s="100">
        <v>0.6071428571428571</v>
      </c>
      <c r="O266" s="100">
        <v>0.52500000000000002</v>
      </c>
      <c r="P266" s="99"/>
      <c r="Q266" s="99"/>
      <c r="R266" s="99"/>
      <c r="S266" s="99"/>
      <c r="T266" s="99"/>
      <c r="U266" s="99"/>
      <c r="V266" s="99"/>
      <c r="W266" s="99"/>
      <c r="X266" s="99"/>
      <c r="Y266" s="99"/>
      <c r="Z266" s="99"/>
      <c r="AA266" s="101"/>
      <c r="AB266" s="101"/>
      <c r="AC266" s="101"/>
      <c r="AD266" s="101"/>
      <c r="AE266" s="101"/>
      <c r="AF266" s="101"/>
      <c r="AG266" s="101"/>
      <c r="AH266" s="99"/>
    </row>
    <row r="267" spans="3:34">
      <c r="C267" s="3" t="s">
        <v>90</v>
      </c>
      <c r="D267" s="3" t="s">
        <v>508</v>
      </c>
      <c r="E267" s="3" t="s">
        <v>509</v>
      </c>
      <c r="F267" s="3" t="s">
        <v>628</v>
      </c>
      <c r="G267" s="99" t="s">
        <v>524</v>
      </c>
      <c r="H267" s="99" t="s">
        <v>524</v>
      </c>
      <c r="I267" s="99" t="s">
        <v>524</v>
      </c>
      <c r="J267" s="99" t="s">
        <v>524</v>
      </c>
      <c r="K267" s="99" t="s">
        <v>524</v>
      </c>
      <c r="L267" s="99" t="s">
        <v>524</v>
      </c>
      <c r="M267" s="99" t="s">
        <v>524</v>
      </c>
      <c r="N267" s="100">
        <v>0.74193548387096775</v>
      </c>
      <c r="O267" s="100">
        <v>0.7</v>
      </c>
      <c r="P267" s="99"/>
      <c r="Q267" s="99"/>
      <c r="R267" s="99"/>
      <c r="S267" s="99"/>
      <c r="T267" s="99"/>
      <c r="U267" s="99"/>
      <c r="V267" s="99"/>
      <c r="W267" s="99"/>
      <c r="X267" s="99"/>
      <c r="Y267" s="99"/>
      <c r="Z267" s="99"/>
      <c r="AA267" s="101"/>
      <c r="AB267" s="101"/>
      <c r="AC267" s="101"/>
      <c r="AD267" s="101"/>
      <c r="AE267" s="101"/>
      <c r="AF267" s="101"/>
      <c r="AG267" s="101"/>
      <c r="AH267" s="99"/>
    </row>
    <row r="268" spans="3:34">
      <c r="C268" s="3" t="s">
        <v>90</v>
      </c>
      <c r="D268" s="3" t="s">
        <v>510</v>
      </c>
      <c r="E268" s="3" t="s">
        <v>511</v>
      </c>
      <c r="F268" s="3" t="s">
        <v>628</v>
      </c>
      <c r="G268" s="99" t="s">
        <v>524</v>
      </c>
      <c r="H268" s="99" t="s">
        <v>524</v>
      </c>
      <c r="I268" s="99" t="s">
        <v>524</v>
      </c>
      <c r="J268" s="99" t="s">
        <v>524</v>
      </c>
      <c r="K268" s="99" t="s">
        <v>524</v>
      </c>
      <c r="L268" s="99" t="s">
        <v>524</v>
      </c>
      <c r="M268" s="99" t="s">
        <v>524</v>
      </c>
      <c r="N268" s="100">
        <v>0.8666666666666667</v>
      </c>
      <c r="O268" s="100">
        <v>0.66666666666666663</v>
      </c>
      <c r="P268" s="99"/>
      <c r="Q268" s="99"/>
      <c r="R268" s="99"/>
      <c r="S268" s="99"/>
      <c r="T268" s="99"/>
      <c r="U268" s="99"/>
      <c r="V268" s="99"/>
      <c r="W268" s="99"/>
      <c r="X268" s="99"/>
      <c r="Y268" s="99"/>
      <c r="Z268" s="99"/>
      <c r="AA268" s="101"/>
      <c r="AB268" s="101"/>
      <c r="AC268" s="101"/>
      <c r="AD268" s="101"/>
      <c r="AE268" s="101"/>
      <c r="AF268" s="101"/>
      <c r="AG268" s="101"/>
      <c r="AH268" s="99"/>
    </row>
  </sheetData>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FF99"/>
  </sheetPr>
  <dimension ref="A1:AH268"/>
  <sheetViews>
    <sheetView zoomScale="80" zoomScaleNormal="80" workbookViewId="0">
      <pane ySplit="11" topLeftCell="A12" activePane="bottomLeft" state="frozen"/>
      <selection pane="bottomLeft"/>
    </sheetView>
  </sheetViews>
  <sheetFormatPr defaultRowHeight="15"/>
  <cols>
    <col min="1" max="2" width="9.140625" style="1"/>
    <col min="3" max="3" width="12.7109375" style="3" bestFit="1" customWidth="1"/>
    <col min="4" max="4" width="11.42578125" style="3" customWidth="1"/>
    <col min="5" max="5" width="48.5703125" style="3" customWidth="1"/>
    <col min="6" max="6" width="13.42578125" style="3" customWidth="1"/>
    <col min="7" max="16384" width="9.140625" style="1"/>
  </cols>
  <sheetData>
    <row r="1" spans="1:34">
      <c r="C1" s="91" t="s">
        <v>547</v>
      </c>
      <c r="D1" s="3" t="s">
        <v>640</v>
      </c>
    </row>
    <row r="2" spans="1:34">
      <c r="C2" s="91" t="s">
        <v>549</v>
      </c>
      <c r="D2" s="3" t="s">
        <v>38</v>
      </c>
    </row>
    <row r="3" spans="1:34">
      <c r="C3" s="91" t="s">
        <v>550</v>
      </c>
      <c r="D3" s="3" t="s">
        <v>639</v>
      </c>
    </row>
    <row r="4" spans="1:34">
      <c r="C4" s="91" t="s">
        <v>551</v>
      </c>
      <c r="D4" s="92">
        <v>42628</v>
      </c>
    </row>
    <row r="6" spans="1:34">
      <c r="C6" s="94"/>
      <c r="D6" s="94"/>
    </row>
    <row r="7" spans="1:34">
      <c r="C7" s="94"/>
      <c r="D7" s="94"/>
    </row>
    <row r="9" spans="1:34">
      <c r="A9" s="3"/>
      <c r="B9" s="3"/>
      <c r="G9" s="3"/>
      <c r="H9" s="3"/>
      <c r="I9" s="3"/>
      <c r="J9" s="3"/>
      <c r="K9" s="3"/>
      <c r="L9" s="3"/>
      <c r="M9" s="3"/>
      <c r="N9" s="3"/>
      <c r="O9" s="3"/>
      <c r="P9" s="3"/>
      <c r="Q9" s="3"/>
      <c r="R9" s="3"/>
      <c r="S9" s="3"/>
      <c r="T9" s="3"/>
      <c r="U9" s="3"/>
      <c r="V9" s="3"/>
      <c r="W9" s="3"/>
      <c r="X9" s="3"/>
      <c r="Y9" s="3"/>
      <c r="Z9" s="3"/>
      <c r="AA9" s="3"/>
      <c r="AB9" s="3"/>
      <c r="AC9" s="3"/>
      <c r="AD9" s="3"/>
      <c r="AE9" s="3"/>
      <c r="AF9" s="3"/>
      <c r="AG9" s="3"/>
      <c r="AH9" s="3"/>
    </row>
    <row r="10" spans="1:34" s="218" customFormat="1" ht="15.75" thickBot="1">
      <c r="A10" s="216"/>
      <c r="B10" s="216"/>
      <c r="C10" s="216" t="s">
        <v>552</v>
      </c>
      <c r="D10" s="216" t="s">
        <v>82</v>
      </c>
      <c r="E10" s="216" t="s">
        <v>83</v>
      </c>
      <c r="F10" s="216" t="s">
        <v>553</v>
      </c>
      <c r="G10" s="217" t="s">
        <v>554</v>
      </c>
      <c r="H10" s="217" t="s">
        <v>555</v>
      </c>
      <c r="I10" s="217" t="s">
        <v>556</v>
      </c>
      <c r="J10" s="217" t="s">
        <v>557</v>
      </c>
      <c r="K10" s="217" t="s">
        <v>558</v>
      </c>
      <c r="L10" s="217" t="s">
        <v>559</v>
      </c>
      <c r="M10" s="217" t="s">
        <v>560</v>
      </c>
      <c r="N10" s="217" t="s">
        <v>561</v>
      </c>
      <c r="O10" s="217" t="s">
        <v>525</v>
      </c>
      <c r="P10" s="217" t="s">
        <v>562</v>
      </c>
      <c r="Q10" s="217" t="s">
        <v>563</v>
      </c>
      <c r="R10" s="217" t="s">
        <v>564</v>
      </c>
      <c r="S10" s="217" t="s">
        <v>565</v>
      </c>
      <c r="T10" s="217" t="s">
        <v>566</v>
      </c>
      <c r="U10" s="217" t="s">
        <v>567</v>
      </c>
      <c r="V10" s="217" t="s">
        <v>568</v>
      </c>
      <c r="W10" s="217" t="s">
        <v>569</v>
      </c>
      <c r="X10" s="217" t="s">
        <v>570</v>
      </c>
      <c r="Y10" s="217" t="s">
        <v>571</v>
      </c>
      <c r="Z10" s="217" t="s">
        <v>572</v>
      </c>
      <c r="AA10" s="217" t="s">
        <v>573</v>
      </c>
      <c r="AB10" s="217" t="s">
        <v>574</v>
      </c>
      <c r="AC10" s="217" t="s">
        <v>575</v>
      </c>
      <c r="AD10" s="217" t="s">
        <v>576</v>
      </c>
      <c r="AE10" s="217" t="s">
        <v>577</v>
      </c>
      <c r="AF10" s="217" t="s">
        <v>578</v>
      </c>
      <c r="AG10" s="217" t="s">
        <v>579</v>
      </c>
      <c r="AH10" s="217" t="s">
        <v>580</v>
      </c>
    </row>
    <row r="11" spans="1:34" ht="15.75" thickTop="1">
      <c r="D11" s="3" t="s">
        <v>84</v>
      </c>
      <c r="E11" s="3" t="s">
        <v>85</v>
      </c>
      <c r="F11" s="3" t="s">
        <v>581</v>
      </c>
      <c r="G11" s="99" t="s">
        <v>524</v>
      </c>
      <c r="H11" s="99" t="s">
        <v>524</v>
      </c>
      <c r="I11" s="99" t="s">
        <v>524</v>
      </c>
      <c r="J11" s="99" t="s">
        <v>524</v>
      </c>
      <c r="K11" s="99" t="s">
        <v>524</v>
      </c>
      <c r="L11" s="99" t="s">
        <v>524</v>
      </c>
      <c r="M11" s="99" t="s">
        <v>524</v>
      </c>
      <c r="N11" s="100">
        <v>0.70490566037735847</v>
      </c>
      <c r="O11" s="100">
        <v>0.53295128939828085</v>
      </c>
      <c r="P11" s="99"/>
      <c r="Q11" s="99"/>
      <c r="R11" s="99"/>
      <c r="S11" s="99"/>
      <c r="T11" s="99"/>
      <c r="U11" s="99"/>
      <c r="V11" s="99"/>
      <c r="W11" s="99"/>
      <c r="X11" s="99"/>
      <c r="Y11" s="99"/>
      <c r="Z11" s="99"/>
      <c r="AA11" s="101"/>
      <c r="AB11" s="101"/>
      <c r="AC11" s="101"/>
      <c r="AD11" s="101"/>
      <c r="AE11" s="101"/>
      <c r="AF11" s="101"/>
      <c r="AG11" s="101"/>
      <c r="AH11" s="99"/>
    </row>
    <row r="12" spans="1:34">
      <c r="C12" s="3" t="s">
        <v>84</v>
      </c>
      <c r="D12" s="3" t="s">
        <v>86</v>
      </c>
      <c r="E12" s="3" t="s">
        <v>87</v>
      </c>
      <c r="F12" s="3" t="s">
        <v>582</v>
      </c>
      <c r="G12" s="99" t="s">
        <v>524</v>
      </c>
      <c r="H12" s="99" t="s">
        <v>524</v>
      </c>
      <c r="I12" s="99" t="s">
        <v>524</v>
      </c>
      <c r="J12" s="99" t="s">
        <v>524</v>
      </c>
      <c r="K12" s="99" t="s">
        <v>524</v>
      </c>
      <c r="L12" s="99" t="s">
        <v>524</v>
      </c>
      <c r="M12" s="99" t="s">
        <v>524</v>
      </c>
      <c r="N12" s="100">
        <v>0.66025641025641024</v>
      </c>
      <c r="O12" s="100">
        <v>0.48931116389548696</v>
      </c>
      <c r="P12" s="99"/>
      <c r="Q12" s="99"/>
      <c r="R12" s="99"/>
      <c r="S12" s="99"/>
      <c r="T12" s="99"/>
      <c r="U12" s="99"/>
      <c r="V12" s="99"/>
      <c r="W12" s="99"/>
      <c r="X12" s="99"/>
      <c r="Y12" s="99"/>
      <c r="Z12" s="99"/>
      <c r="AA12" s="101"/>
      <c r="AB12" s="101"/>
      <c r="AC12" s="101"/>
      <c r="AD12" s="101"/>
      <c r="AE12" s="101"/>
      <c r="AF12" s="101"/>
      <c r="AG12" s="101"/>
      <c r="AH12" s="99"/>
    </row>
    <row r="13" spans="1:34">
      <c r="C13" s="3" t="s">
        <v>84</v>
      </c>
      <c r="D13" s="3" t="s">
        <v>88</v>
      </c>
      <c r="E13" s="3" t="s">
        <v>89</v>
      </c>
      <c r="F13" s="3" t="s">
        <v>582</v>
      </c>
      <c r="G13" s="99" t="s">
        <v>524</v>
      </c>
      <c r="H13" s="99" t="s">
        <v>524</v>
      </c>
      <c r="I13" s="99" t="s">
        <v>524</v>
      </c>
      <c r="J13" s="99" t="s">
        <v>524</v>
      </c>
      <c r="K13" s="99" t="s">
        <v>524</v>
      </c>
      <c r="L13" s="99" t="s">
        <v>524</v>
      </c>
      <c r="M13" s="99" t="s">
        <v>524</v>
      </c>
      <c r="N13" s="100">
        <v>0.75254237288135595</v>
      </c>
      <c r="O13" s="100">
        <v>0.61240310077519378</v>
      </c>
      <c r="P13" s="99"/>
      <c r="Q13" s="99"/>
      <c r="R13" s="99"/>
      <c r="S13" s="99"/>
      <c r="T13" s="99"/>
      <c r="U13" s="99"/>
      <c r="V13" s="99"/>
      <c r="W13" s="99"/>
      <c r="X13" s="99"/>
      <c r="Y13" s="99"/>
      <c r="Z13" s="99"/>
      <c r="AA13" s="101"/>
      <c r="AB13" s="101"/>
      <c r="AC13" s="101"/>
      <c r="AD13" s="101"/>
      <c r="AE13" s="101"/>
      <c r="AF13" s="101"/>
      <c r="AG13" s="101"/>
      <c r="AH13" s="99"/>
    </row>
    <row r="14" spans="1:34">
      <c r="C14" s="3" t="s">
        <v>84</v>
      </c>
      <c r="D14" s="3" t="s">
        <v>90</v>
      </c>
      <c r="E14" s="3" t="s">
        <v>91</v>
      </c>
      <c r="F14" s="3" t="s">
        <v>582</v>
      </c>
      <c r="G14" s="99" t="s">
        <v>524</v>
      </c>
      <c r="H14" s="99" t="s">
        <v>524</v>
      </c>
      <c r="I14" s="99" t="s">
        <v>524</v>
      </c>
      <c r="J14" s="99" t="s">
        <v>524</v>
      </c>
      <c r="K14" s="99" t="s">
        <v>524</v>
      </c>
      <c r="L14" s="99" t="s">
        <v>524</v>
      </c>
      <c r="M14" s="99" t="s">
        <v>524</v>
      </c>
      <c r="N14" s="100">
        <v>0.74382716049382713</v>
      </c>
      <c r="O14" s="100">
        <v>0.53333333333333333</v>
      </c>
      <c r="P14" s="99"/>
      <c r="Q14" s="99"/>
      <c r="R14" s="99"/>
      <c r="S14" s="99"/>
      <c r="T14" s="99"/>
      <c r="U14" s="99"/>
      <c r="V14" s="99"/>
      <c r="W14" s="99"/>
      <c r="X14" s="99"/>
      <c r="Y14" s="99"/>
      <c r="Z14" s="99"/>
      <c r="AA14" s="101"/>
      <c r="AB14" s="101"/>
      <c r="AC14" s="101"/>
      <c r="AD14" s="101"/>
      <c r="AE14" s="101"/>
      <c r="AF14" s="101"/>
      <c r="AG14" s="101"/>
      <c r="AH14" s="99"/>
    </row>
    <row r="15" spans="1:34">
      <c r="C15" s="3" t="s">
        <v>84</v>
      </c>
      <c r="D15" s="3" t="s">
        <v>92</v>
      </c>
      <c r="E15" s="3" t="s">
        <v>93</v>
      </c>
      <c r="F15" s="3" t="s">
        <v>582</v>
      </c>
      <c r="G15" s="99" t="s">
        <v>524</v>
      </c>
      <c r="H15" s="99" t="s">
        <v>524</v>
      </c>
      <c r="I15" s="99" t="s">
        <v>524</v>
      </c>
      <c r="J15" s="99" t="s">
        <v>524</v>
      </c>
      <c r="K15" s="99" t="s">
        <v>524</v>
      </c>
      <c r="L15" s="99" t="s">
        <v>524</v>
      </c>
      <c r="M15" s="99" t="s">
        <v>524</v>
      </c>
      <c r="N15" s="100">
        <v>0.68067226890756305</v>
      </c>
      <c r="O15" s="100">
        <v>0.52023121387283233</v>
      </c>
      <c r="P15" s="99"/>
      <c r="Q15" s="99"/>
      <c r="R15" s="99"/>
      <c r="S15" s="99"/>
      <c r="T15" s="99"/>
      <c r="U15" s="99"/>
      <c r="V15" s="99"/>
      <c r="W15" s="99"/>
      <c r="X15" s="99"/>
      <c r="Y15" s="99"/>
      <c r="Z15" s="99"/>
      <c r="AA15" s="101"/>
      <c r="AB15" s="101"/>
      <c r="AC15" s="101"/>
      <c r="AD15" s="101"/>
      <c r="AE15" s="101"/>
      <c r="AF15" s="101"/>
      <c r="AG15" s="101"/>
      <c r="AH15" s="99"/>
    </row>
    <row r="16" spans="1:34">
      <c r="E16" s="3" t="s">
        <v>583</v>
      </c>
      <c r="F16" s="3" t="s">
        <v>584</v>
      </c>
      <c r="G16" s="99" t="s">
        <v>524</v>
      </c>
      <c r="H16" s="99" t="s">
        <v>524</v>
      </c>
      <c r="I16" s="99" t="s">
        <v>524</v>
      </c>
      <c r="J16" s="99" t="s">
        <v>524</v>
      </c>
      <c r="K16" s="99" t="s">
        <v>524</v>
      </c>
      <c r="L16" s="99" t="s">
        <v>524</v>
      </c>
      <c r="M16" s="99" t="s">
        <v>524</v>
      </c>
      <c r="N16" s="100" t="s">
        <v>632</v>
      </c>
      <c r="O16" s="100" t="s">
        <v>632</v>
      </c>
      <c r="P16" s="99"/>
      <c r="Q16" s="99"/>
      <c r="R16" s="99"/>
      <c r="S16" s="99"/>
      <c r="T16" s="99"/>
      <c r="U16" s="99"/>
      <c r="V16" s="99"/>
      <c r="W16" s="99"/>
      <c r="X16" s="99"/>
      <c r="Y16" s="99"/>
      <c r="Z16" s="99"/>
      <c r="AA16" s="101"/>
      <c r="AB16" s="101"/>
      <c r="AC16" s="101"/>
      <c r="AD16" s="101"/>
      <c r="AE16" s="101"/>
      <c r="AF16" s="101"/>
      <c r="AG16" s="101"/>
      <c r="AH16" s="99"/>
    </row>
    <row r="17" spans="5:34">
      <c r="E17" s="3" t="s">
        <v>585</v>
      </c>
      <c r="F17" s="3" t="s">
        <v>584</v>
      </c>
      <c r="G17" s="99" t="s">
        <v>524</v>
      </c>
      <c r="H17" s="99" t="s">
        <v>524</v>
      </c>
      <c r="I17" s="99" t="s">
        <v>524</v>
      </c>
      <c r="J17" s="99" t="s">
        <v>524</v>
      </c>
      <c r="K17" s="99" t="s">
        <v>524</v>
      </c>
      <c r="L17" s="99" t="s">
        <v>524</v>
      </c>
      <c r="M17" s="99" t="s">
        <v>524</v>
      </c>
      <c r="N17" s="100" t="s">
        <v>632</v>
      </c>
      <c r="O17" s="100" t="s">
        <v>632</v>
      </c>
      <c r="P17" s="99"/>
      <c r="Q17" s="99"/>
      <c r="R17" s="99"/>
      <c r="S17" s="99"/>
      <c r="T17" s="99"/>
      <c r="U17" s="99"/>
      <c r="V17" s="99"/>
      <c r="W17" s="99"/>
      <c r="X17" s="99"/>
      <c r="Y17" s="99"/>
      <c r="Z17" s="99"/>
      <c r="AA17" s="101"/>
      <c r="AB17" s="101"/>
      <c r="AC17" s="101"/>
      <c r="AD17" s="101"/>
      <c r="AE17" s="101"/>
      <c r="AF17" s="101"/>
      <c r="AG17" s="101"/>
      <c r="AH17" s="99"/>
    </row>
    <row r="18" spans="5:34">
      <c r="E18" s="3" t="s">
        <v>586</v>
      </c>
      <c r="F18" s="3" t="s">
        <v>584</v>
      </c>
      <c r="G18" s="99" t="s">
        <v>524</v>
      </c>
      <c r="H18" s="99" t="s">
        <v>524</v>
      </c>
      <c r="I18" s="99" t="s">
        <v>524</v>
      </c>
      <c r="J18" s="99" t="s">
        <v>524</v>
      </c>
      <c r="K18" s="99" t="s">
        <v>524</v>
      </c>
      <c r="L18" s="99" t="s">
        <v>524</v>
      </c>
      <c r="M18" s="99" t="s">
        <v>524</v>
      </c>
      <c r="N18" s="100" t="s">
        <v>632</v>
      </c>
      <c r="O18" s="100" t="s">
        <v>632</v>
      </c>
      <c r="P18" s="99"/>
      <c r="Q18" s="99"/>
      <c r="R18" s="99"/>
      <c r="S18" s="99"/>
      <c r="T18" s="99"/>
      <c r="U18" s="99"/>
      <c r="V18" s="99"/>
      <c r="W18" s="99"/>
      <c r="X18" s="99"/>
      <c r="Y18" s="99"/>
      <c r="Z18" s="99"/>
      <c r="AA18" s="101"/>
      <c r="AB18" s="101"/>
      <c r="AC18" s="101"/>
      <c r="AD18" s="101"/>
      <c r="AE18" s="101"/>
      <c r="AF18" s="101"/>
      <c r="AG18" s="101"/>
      <c r="AH18" s="99"/>
    </row>
    <row r="19" spans="5:34">
      <c r="E19" s="3" t="s">
        <v>587</v>
      </c>
      <c r="F19" s="3" t="s">
        <v>584</v>
      </c>
      <c r="G19" s="99" t="s">
        <v>524</v>
      </c>
      <c r="H19" s="99" t="s">
        <v>524</v>
      </c>
      <c r="I19" s="99" t="s">
        <v>524</v>
      </c>
      <c r="J19" s="99" t="s">
        <v>524</v>
      </c>
      <c r="K19" s="99" t="s">
        <v>524</v>
      </c>
      <c r="L19" s="99" t="s">
        <v>524</v>
      </c>
      <c r="M19" s="99" t="s">
        <v>524</v>
      </c>
      <c r="N19" s="100" t="s">
        <v>632</v>
      </c>
      <c r="O19" s="100" t="s">
        <v>632</v>
      </c>
      <c r="P19" s="99"/>
      <c r="Q19" s="99"/>
      <c r="R19" s="99"/>
      <c r="S19" s="99"/>
      <c r="T19" s="99"/>
      <c r="U19" s="99"/>
      <c r="V19" s="99"/>
      <c r="W19" s="99"/>
      <c r="X19" s="99"/>
      <c r="Y19" s="99"/>
      <c r="Z19" s="99"/>
      <c r="AA19" s="101"/>
      <c r="AB19" s="101"/>
      <c r="AC19" s="101"/>
      <c r="AD19" s="101"/>
      <c r="AE19" s="101"/>
      <c r="AF19" s="101"/>
      <c r="AG19" s="101"/>
      <c r="AH19" s="99"/>
    </row>
    <row r="20" spans="5:34">
      <c r="E20" s="3" t="s">
        <v>588</v>
      </c>
      <c r="F20" s="3" t="s">
        <v>584</v>
      </c>
      <c r="G20" s="99" t="s">
        <v>524</v>
      </c>
      <c r="H20" s="99" t="s">
        <v>524</v>
      </c>
      <c r="I20" s="99" t="s">
        <v>524</v>
      </c>
      <c r="J20" s="99" t="s">
        <v>524</v>
      </c>
      <c r="K20" s="99" t="s">
        <v>524</v>
      </c>
      <c r="L20" s="99" t="s">
        <v>524</v>
      </c>
      <c r="M20" s="99" t="s">
        <v>524</v>
      </c>
      <c r="N20" s="100" t="s">
        <v>632</v>
      </c>
      <c r="O20" s="100" t="s">
        <v>632</v>
      </c>
      <c r="P20" s="99"/>
      <c r="Q20" s="99"/>
      <c r="R20" s="99"/>
      <c r="S20" s="99"/>
      <c r="T20" s="99"/>
      <c r="U20" s="99"/>
      <c r="V20" s="99"/>
      <c r="W20" s="99"/>
      <c r="X20" s="99"/>
      <c r="Y20" s="99"/>
      <c r="Z20" s="99"/>
      <c r="AA20" s="101"/>
      <c r="AB20" s="101"/>
      <c r="AC20" s="101"/>
      <c r="AD20" s="101"/>
      <c r="AE20" s="101"/>
      <c r="AF20" s="101"/>
      <c r="AG20" s="101"/>
      <c r="AH20" s="99"/>
    </row>
    <row r="21" spans="5:34">
      <c r="E21" s="3" t="s">
        <v>589</v>
      </c>
      <c r="F21" s="3" t="s">
        <v>584</v>
      </c>
      <c r="G21" s="99" t="s">
        <v>524</v>
      </c>
      <c r="H21" s="99" t="s">
        <v>524</v>
      </c>
      <c r="I21" s="99" t="s">
        <v>524</v>
      </c>
      <c r="J21" s="99" t="s">
        <v>524</v>
      </c>
      <c r="K21" s="99" t="s">
        <v>524</v>
      </c>
      <c r="L21" s="99" t="s">
        <v>524</v>
      </c>
      <c r="M21" s="99" t="s">
        <v>524</v>
      </c>
      <c r="N21" s="100" t="s">
        <v>632</v>
      </c>
      <c r="O21" s="100" t="s">
        <v>632</v>
      </c>
      <c r="P21" s="99"/>
      <c r="Q21" s="99"/>
      <c r="R21" s="99"/>
      <c r="S21" s="99"/>
      <c r="T21" s="99"/>
      <c r="U21" s="99"/>
      <c r="V21" s="99"/>
      <c r="W21" s="99"/>
      <c r="X21" s="99"/>
      <c r="Y21" s="99"/>
      <c r="Z21" s="99"/>
      <c r="AA21" s="101"/>
      <c r="AB21" s="101"/>
      <c r="AC21" s="101"/>
      <c r="AD21" s="101"/>
      <c r="AE21" s="101"/>
      <c r="AF21" s="101"/>
      <c r="AG21" s="101"/>
      <c r="AH21" s="99"/>
    </row>
    <row r="22" spans="5:34">
      <c r="E22" s="3" t="s">
        <v>590</v>
      </c>
      <c r="F22" s="3" t="s">
        <v>584</v>
      </c>
      <c r="G22" s="99" t="s">
        <v>524</v>
      </c>
      <c r="H22" s="99" t="s">
        <v>524</v>
      </c>
      <c r="I22" s="99" t="s">
        <v>524</v>
      </c>
      <c r="J22" s="99" t="s">
        <v>524</v>
      </c>
      <c r="K22" s="99" t="s">
        <v>524</v>
      </c>
      <c r="L22" s="99" t="s">
        <v>524</v>
      </c>
      <c r="M22" s="99" t="s">
        <v>524</v>
      </c>
      <c r="N22" s="100" t="s">
        <v>632</v>
      </c>
      <c r="O22" s="100" t="s">
        <v>632</v>
      </c>
      <c r="P22" s="99"/>
      <c r="Q22" s="99"/>
      <c r="R22" s="99"/>
      <c r="S22" s="99"/>
      <c r="T22" s="99"/>
      <c r="U22" s="99"/>
      <c r="V22" s="99"/>
      <c r="W22" s="99"/>
      <c r="X22" s="99"/>
      <c r="Y22" s="99"/>
      <c r="Z22" s="99"/>
      <c r="AA22" s="101"/>
      <c r="AB22" s="101"/>
      <c r="AC22" s="101"/>
      <c r="AD22" s="101"/>
      <c r="AE22" s="101"/>
      <c r="AF22" s="101"/>
      <c r="AG22" s="101"/>
      <c r="AH22" s="99"/>
    </row>
    <row r="23" spans="5:34">
      <c r="E23" s="3" t="s">
        <v>591</v>
      </c>
      <c r="F23" s="3" t="s">
        <v>584</v>
      </c>
      <c r="G23" s="99" t="s">
        <v>524</v>
      </c>
      <c r="H23" s="99" t="s">
        <v>524</v>
      </c>
      <c r="I23" s="99" t="s">
        <v>524</v>
      </c>
      <c r="J23" s="99" t="s">
        <v>524</v>
      </c>
      <c r="K23" s="99" t="s">
        <v>524</v>
      </c>
      <c r="L23" s="99" t="s">
        <v>524</v>
      </c>
      <c r="M23" s="99" t="s">
        <v>524</v>
      </c>
      <c r="N23" s="100" t="s">
        <v>632</v>
      </c>
      <c r="O23" s="100" t="s">
        <v>632</v>
      </c>
      <c r="P23" s="99"/>
      <c r="Q23" s="99"/>
      <c r="R23" s="99"/>
      <c r="S23" s="99"/>
      <c r="T23" s="99"/>
      <c r="U23" s="99"/>
      <c r="V23" s="99"/>
      <c r="W23" s="99"/>
      <c r="X23" s="99"/>
      <c r="Y23" s="99"/>
      <c r="Z23" s="99"/>
      <c r="AA23" s="101"/>
      <c r="AB23" s="101"/>
      <c r="AC23" s="101"/>
      <c r="AD23" s="101"/>
      <c r="AE23" s="101"/>
      <c r="AF23" s="101"/>
      <c r="AG23" s="101"/>
      <c r="AH23" s="99"/>
    </row>
    <row r="24" spans="5:34">
      <c r="E24" s="3" t="s">
        <v>592</v>
      </c>
      <c r="F24" s="3" t="s">
        <v>584</v>
      </c>
      <c r="G24" s="99" t="s">
        <v>524</v>
      </c>
      <c r="H24" s="99" t="s">
        <v>524</v>
      </c>
      <c r="I24" s="99" t="s">
        <v>524</v>
      </c>
      <c r="J24" s="99" t="s">
        <v>524</v>
      </c>
      <c r="K24" s="99" t="s">
        <v>524</v>
      </c>
      <c r="L24" s="99" t="s">
        <v>524</v>
      </c>
      <c r="M24" s="99" t="s">
        <v>524</v>
      </c>
      <c r="N24" s="100" t="s">
        <v>632</v>
      </c>
      <c r="O24" s="100" t="s">
        <v>632</v>
      </c>
      <c r="P24" s="99"/>
      <c r="Q24" s="99"/>
      <c r="R24" s="99"/>
      <c r="S24" s="99"/>
      <c r="T24" s="99"/>
      <c r="U24" s="99"/>
      <c r="V24" s="99"/>
      <c r="W24" s="99"/>
      <c r="X24" s="99"/>
      <c r="Y24" s="99"/>
      <c r="Z24" s="99"/>
      <c r="AA24" s="101"/>
      <c r="AB24" s="101"/>
      <c r="AC24" s="101"/>
      <c r="AD24" s="101"/>
      <c r="AE24" s="101"/>
      <c r="AF24" s="101"/>
      <c r="AG24" s="101"/>
      <c r="AH24" s="99"/>
    </row>
    <row r="25" spans="5:34">
      <c r="E25" s="3" t="s">
        <v>593</v>
      </c>
      <c r="F25" s="3" t="s">
        <v>584</v>
      </c>
      <c r="G25" s="99" t="s">
        <v>524</v>
      </c>
      <c r="H25" s="99" t="s">
        <v>524</v>
      </c>
      <c r="I25" s="99" t="s">
        <v>524</v>
      </c>
      <c r="J25" s="99" t="s">
        <v>524</v>
      </c>
      <c r="K25" s="99" t="s">
        <v>524</v>
      </c>
      <c r="L25" s="99" t="s">
        <v>524</v>
      </c>
      <c r="M25" s="99" t="s">
        <v>524</v>
      </c>
      <c r="N25" s="100" t="s">
        <v>632</v>
      </c>
      <c r="O25" s="100" t="s">
        <v>632</v>
      </c>
      <c r="P25" s="99"/>
      <c r="Q25" s="99"/>
      <c r="R25" s="99"/>
      <c r="S25" s="99"/>
      <c r="T25" s="99"/>
      <c r="U25" s="99"/>
      <c r="V25" s="99"/>
      <c r="W25" s="99"/>
      <c r="X25" s="99"/>
      <c r="Y25" s="99"/>
      <c r="Z25" s="99"/>
      <c r="AA25" s="101"/>
      <c r="AB25" s="101"/>
      <c r="AC25" s="101"/>
      <c r="AD25" s="101"/>
      <c r="AE25" s="101"/>
      <c r="AF25" s="101"/>
      <c r="AG25" s="101"/>
      <c r="AH25" s="99"/>
    </row>
    <row r="26" spans="5:34">
      <c r="E26" s="3" t="s">
        <v>594</v>
      </c>
      <c r="F26" s="3" t="s">
        <v>584</v>
      </c>
      <c r="G26" s="99" t="s">
        <v>524</v>
      </c>
      <c r="H26" s="99" t="s">
        <v>524</v>
      </c>
      <c r="I26" s="99" t="s">
        <v>524</v>
      </c>
      <c r="J26" s="99" t="s">
        <v>524</v>
      </c>
      <c r="K26" s="99" t="s">
        <v>524</v>
      </c>
      <c r="L26" s="99" t="s">
        <v>524</v>
      </c>
      <c r="M26" s="99" t="s">
        <v>524</v>
      </c>
      <c r="N26" s="100" t="s">
        <v>632</v>
      </c>
      <c r="O26" s="100" t="s">
        <v>632</v>
      </c>
      <c r="P26" s="99"/>
      <c r="Q26" s="99"/>
      <c r="R26" s="99"/>
      <c r="S26" s="99"/>
      <c r="T26" s="99"/>
      <c r="U26" s="99"/>
      <c r="V26" s="99"/>
      <c r="W26" s="99"/>
      <c r="X26" s="99"/>
      <c r="Y26" s="99"/>
      <c r="Z26" s="99"/>
      <c r="AA26" s="101"/>
      <c r="AB26" s="101"/>
      <c r="AC26" s="101"/>
      <c r="AD26" s="101"/>
      <c r="AE26" s="101"/>
      <c r="AF26" s="101"/>
      <c r="AG26" s="101"/>
      <c r="AH26" s="99"/>
    </row>
    <row r="27" spans="5:34">
      <c r="E27" s="3" t="s">
        <v>595</v>
      </c>
      <c r="F27" s="3" t="s">
        <v>584</v>
      </c>
      <c r="G27" s="99" t="s">
        <v>524</v>
      </c>
      <c r="H27" s="99" t="s">
        <v>524</v>
      </c>
      <c r="I27" s="99" t="s">
        <v>524</v>
      </c>
      <c r="J27" s="99" t="s">
        <v>524</v>
      </c>
      <c r="K27" s="99" t="s">
        <v>524</v>
      </c>
      <c r="L27" s="99" t="s">
        <v>524</v>
      </c>
      <c r="M27" s="99" t="s">
        <v>524</v>
      </c>
      <c r="N27" s="100" t="s">
        <v>632</v>
      </c>
      <c r="O27" s="100" t="s">
        <v>632</v>
      </c>
      <c r="P27" s="99"/>
      <c r="Q27" s="99"/>
      <c r="R27" s="99"/>
      <c r="S27" s="99"/>
      <c r="T27" s="99"/>
      <c r="U27" s="99"/>
      <c r="V27" s="99"/>
      <c r="W27" s="99"/>
      <c r="X27" s="99"/>
      <c r="Y27" s="99"/>
      <c r="Z27" s="99"/>
      <c r="AA27" s="101"/>
      <c r="AB27" s="101"/>
      <c r="AC27" s="101"/>
      <c r="AD27" s="101"/>
      <c r="AE27" s="101"/>
      <c r="AF27" s="101"/>
      <c r="AG27" s="101"/>
      <c r="AH27" s="99"/>
    </row>
    <row r="28" spans="5:34">
      <c r="E28" s="3" t="s">
        <v>596</v>
      </c>
      <c r="F28" s="3" t="s">
        <v>584</v>
      </c>
      <c r="G28" s="99" t="s">
        <v>524</v>
      </c>
      <c r="H28" s="99" t="s">
        <v>524</v>
      </c>
      <c r="I28" s="99" t="s">
        <v>524</v>
      </c>
      <c r="J28" s="99" t="s">
        <v>524</v>
      </c>
      <c r="K28" s="99" t="s">
        <v>524</v>
      </c>
      <c r="L28" s="99" t="s">
        <v>524</v>
      </c>
      <c r="M28" s="99" t="s">
        <v>524</v>
      </c>
      <c r="N28" s="100" t="s">
        <v>632</v>
      </c>
      <c r="O28" s="100" t="s">
        <v>632</v>
      </c>
      <c r="P28" s="99"/>
      <c r="Q28" s="99"/>
      <c r="R28" s="99"/>
      <c r="S28" s="99"/>
      <c r="T28" s="99"/>
      <c r="U28" s="99"/>
      <c r="V28" s="99"/>
      <c r="W28" s="99"/>
      <c r="X28" s="99"/>
      <c r="Y28" s="99"/>
      <c r="Z28" s="99"/>
      <c r="AA28" s="101"/>
      <c r="AB28" s="101"/>
      <c r="AC28" s="101"/>
      <c r="AD28" s="101"/>
      <c r="AE28" s="101"/>
      <c r="AF28" s="101"/>
      <c r="AG28" s="101"/>
      <c r="AH28" s="99"/>
    </row>
    <row r="29" spans="5:34">
      <c r="E29" s="3" t="s">
        <v>597</v>
      </c>
      <c r="F29" s="3" t="s">
        <v>584</v>
      </c>
      <c r="G29" s="99" t="s">
        <v>524</v>
      </c>
      <c r="H29" s="99" t="s">
        <v>524</v>
      </c>
      <c r="I29" s="99" t="s">
        <v>524</v>
      </c>
      <c r="J29" s="99" t="s">
        <v>524</v>
      </c>
      <c r="K29" s="99" t="s">
        <v>524</v>
      </c>
      <c r="L29" s="99" t="s">
        <v>524</v>
      </c>
      <c r="M29" s="99" t="s">
        <v>524</v>
      </c>
      <c r="N29" s="100" t="s">
        <v>632</v>
      </c>
      <c r="O29" s="100" t="s">
        <v>632</v>
      </c>
      <c r="P29" s="99"/>
      <c r="Q29" s="99"/>
      <c r="R29" s="99"/>
      <c r="S29" s="99"/>
      <c r="T29" s="99"/>
      <c r="U29" s="99"/>
      <c r="V29" s="99"/>
      <c r="W29" s="99"/>
      <c r="X29" s="99"/>
      <c r="Y29" s="99"/>
      <c r="Z29" s="99"/>
      <c r="AA29" s="101"/>
      <c r="AB29" s="101"/>
      <c r="AC29" s="101"/>
      <c r="AD29" s="101"/>
      <c r="AE29" s="101"/>
      <c r="AF29" s="101"/>
      <c r="AG29" s="101"/>
      <c r="AH29" s="99"/>
    </row>
    <row r="30" spans="5:34">
      <c r="E30" s="3" t="s">
        <v>598</v>
      </c>
      <c r="F30" s="3" t="s">
        <v>584</v>
      </c>
      <c r="G30" s="99" t="s">
        <v>524</v>
      </c>
      <c r="H30" s="99" t="s">
        <v>524</v>
      </c>
      <c r="I30" s="99" t="s">
        <v>524</v>
      </c>
      <c r="J30" s="99" t="s">
        <v>524</v>
      </c>
      <c r="K30" s="99" t="s">
        <v>524</v>
      </c>
      <c r="L30" s="99" t="s">
        <v>524</v>
      </c>
      <c r="M30" s="99" t="s">
        <v>524</v>
      </c>
      <c r="N30" s="100" t="s">
        <v>632</v>
      </c>
      <c r="O30" s="100" t="s">
        <v>632</v>
      </c>
      <c r="P30" s="99"/>
      <c r="Q30" s="99"/>
      <c r="R30" s="99"/>
      <c r="S30" s="99"/>
      <c r="T30" s="99"/>
      <c r="U30" s="99"/>
      <c r="V30" s="99"/>
      <c r="W30" s="99"/>
      <c r="X30" s="99"/>
      <c r="Y30" s="99"/>
      <c r="Z30" s="99"/>
      <c r="AA30" s="101"/>
      <c r="AB30" s="101"/>
      <c r="AC30" s="101"/>
      <c r="AD30" s="101"/>
      <c r="AE30" s="101"/>
      <c r="AF30" s="101"/>
      <c r="AG30" s="101"/>
      <c r="AH30" s="99"/>
    </row>
    <row r="31" spans="5:34">
      <c r="E31" s="3" t="s">
        <v>599</v>
      </c>
      <c r="F31" s="3" t="s">
        <v>584</v>
      </c>
      <c r="G31" s="99" t="s">
        <v>524</v>
      </c>
      <c r="H31" s="99" t="s">
        <v>524</v>
      </c>
      <c r="I31" s="99" t="s">
        <v>524</v>
      </c>
      <c r="J31" s="99" t="s">
        <v>524</v>
      </c>
      <c r="K31" s="99" t="s">
        <v>524</v>
      </c>
      <c r="L31" s="99" t="s">
        <v>524</v>
      </c>
      <c r="M31" s="99" t="s">
        <v>524</v>
      </c>
      <c r="N31" s="100" t="s">
        <v>632</v>
      </c>
      <c r="O31" s="100" t="s">
        <v>632</v>
      </c>
      <c r="P31" s="99"/>
      <c r="Q31" s="99"/>
      <c r="R31" s="99"/>
      <c r="S31" s="99"/>
      <c r="T31" s="99"/>
      <c r="U31" s="99"/>
      <c r="V31" s="99"/>
      <c r="W31" s="99"/>
      <c r="X31" s="99"/>
      <c r="Y31" s="99"/>
      <c r="Z31" s="99"/>
      <c r="AA31" s="101"/>
      <c r="AB31" s="101"/>
      <c r="AC31" s="101"/>
      <c r="AD31" s="101"/>
      <c r="AE31" s="101"/>
      <c r="AF31" s="101"/>
      <c r="AG31" s="101"/>
      <c r="AH31" s="99"/>
    </row>
    <row r="32" spans="5:34">
      <c r="E32" s="3" t="s">
        <v>600</v>
      </c>
      <c r="F32" s="3" t="s">
        <v>584</v>
      </c>
      <c r="G32" s="99" t="s">
        <v>524</v>
      </c>
      <c r="H32" s="99" t="s">
        <v>524</v>
      </c>
      <c r="I32" s="99" t="s">
        <v>524</v>
      </c>
      <c r="J32" s="99" t="s">
        <v>524</v>
      </c>
      <c r="K32" s="99" t="s">
        <v>524</v>
      </c>
      <c r="L32" s="99" t="s">
        <v>524</v>
      </c>
      <c r="M32" s="99" t="s">
        <v>524</v>
      </c>
      <c r="N32" s="100" t="s">
        <v>632</v>
      </c>
      <c r="O32" s="100" t="s">
        <v>632</v>
      </c>
      <c r="P32" s="99"/>
      <c r="Q32" s="99"/>
      <c r="R32" s="99"/>
      <c r="S32" s="99"/>
      <c r="T32" s="99"/>
      <c r="U32" s="99"/>
      <c r="V32" s="99"/>
      <c r="W32" s="99"/>
      <c r="X32" s="99"/>
      <c r="Y32" s="99"/>
      <c r="Z32" s="99"/>
      <c r="AA32" s="101"/>
      <c r="AB32" s="101"/>
      <c r="AC32" s="101"/>
      <c r="AD32" s="101"/>
      <c r="AE32" s="101"/>
      <c r="AF32" s="101"/>
      <c r="AG32" s="101"/>
      <c r="AH32" s="99"/>
    </row>
    <row r="33" spans="5:34">
      <c r="E33" s="3" t="s">
        <v>601</v>
      </c>
      <c r="F33" s="3" t="s">
        <v>584</v>
      </c>
      <c r="G33" s="99" t="s">
        <v>524</v>
      </c>
      <c r="H33" s="99" t="s">
        <v>524</v>
      </c>
      <c r="I33" s="99" t="s">
        <v>524</v>
      </c>
      <c r="J33" s="99" t="s">
        <v>524</v>
      </c>
      <c r="K33" s="99" t="s">
        <v>524</v>
      </c>
      <c r="L33" s="99" t="s">
        <v>524</v>
      </c>
      <c r="M33" s="99" t="s">
        <v>524</v>
      </c>
      <c r="N33" s="100" t="s">
        <v>632</v>
      </c>
      <c r="O33" s="100" t="s">
        <v>632</v>
      </c>
      <c r="P33" s="99"/>
      <c r="Q33" s="99"/>
      <c r="R33" s="99"/>
      <c r="S33" s="99"/>
      <c r="T33" s="99"/>
      <c r="U33" s="99"/>
      <c r="V33" s="99"/>
      <c r="W33" s="99"/>
      <c r="X33" s="99"/>
      <c r="Y33" s="99"/>
      <c r="Z33" s="99"/>
      <c r="AA33" s="101"/>
      <c r="AB33" s="101"/>
      <c r="AC33" s="101"/>
      <c r="AD33" s="101"/>
      <c r="AE33" s="101"/>
      <c r="AF33" s="101"/>
      <c r="AG33" s="101"/>
      <c r="AH33" s="99"/>
    </row>
    <row r="34" spans="5:34">
      <c r="E34" s="3" t="s">
        <v>602</v>
      </c>
      <c r="F34" s="3" t="s">
        <v>584</v>
      </c>
      <c r="G34" s="99" t="s">
        <v>524</v>
      </c>
      <c r="H34" s="99" t="s">
        <v>524</v>
      </c>
      <c r="I34" s="99" t="s">
        <v>524</v>
      </c>
      <c r="J34" s="99" t="s">
        <v>524</v>
      </c>
      <c r="K34" s="99" t="s">
        <v>524</v>
      </c>
      <c r="L34" s="99" t="s">
        <v>524</v>
      </c>
      <c r="M34" s="99" t="s">
        <v>524</v>
      </c>
      <c r="N34" s="100" t="s">
        <v>632</v>
      </c>
      <c r="O34" s="100" t="s">
        <v>632</v>
      </c>
      <c r="P34" s="99"/>
      <c r="Q34" s="99"/>
      <c r="R34" s="99"/>
      <c r="S34" s="99"/>
      <c r="T34" s="99"/>
      <c r="U34" s="99"/>
      <c r="V34" s="99"/>
      <c r="W34" s="99"/>
      <c r="X34" s="99"/>
      <c r="Y34" s="99"/>
      <c r="Z34" s="99"/>
      <c r="AA34" s="101"/>
      <c r="AB34" s="101"/>
      <c r="AC34" s="101"/>
      <c r="AD34" s="101"/>
      <c r="AE34" s="101"/>
      <c r="AF34" s="101"/>
      <c r="AG34" s="101"/>
      <c r="AH34" s="99"/>
    </row>
    <row r="35" spans="5:34">
      <c r="E35" s="3" t="s">
        <v>603</v>
      </c>
      <c r="F35" s="3" t="s">
        <v>584</v>
      </c>
      <c r="G35" s="99" t="s">
        <v>524</v>
      </c>
      <c r="H35" s="99" t="s">
        <v>524</v>
      </c>
      <c r="I35" s="99" t="s">
        <v>524</v>
      </c>
      <c r="J35" s="99" t="s">
        <v>524</v>
      </c>
      <c r="K35" s="99" t="s">
        <v>524</v>
      </c>
      <c r="L35" s="99" t="s">
        <v>524</v>
      </c>
      <c r="M35" s="99" t="s">
        <v>524</v>
      </c>
      <c r="N35" s="100" t="s">
        <v>632</v>
      </c>
      <c r="O35" s="100" t="s">
        <v>632</v>
      </c>
      <c r="P35" s="99"/>
      <c r="Q35" s="99"/>
      <c r="R35" s="99"/>
      <c r="S35" s="99"/>
      <c r="T35" s="99"/>
      <c r="U35" s="99"/>
      <c r="V35" s="99"/>
      <c r="W35" s="99"/>
      <c r="X35" s="99"/>
      <c r="Y35" s="99"/>
      <c r="Z35" s="99"/>
      <c r="AA35" s="101"/>
      <c r="AB35" s="101"/>
      <c r="AC35" s="101"/>
      <c r="AD35" s="101"/>
      <c r="AE35" s="101"/>
      <c r="AF35" s="101"/>
      <c r="AG35" s="101"/>
      <c r="AH35" s="99"/>
    </row>
    <row r="36" spans="5:34">
      <c r="E36" s="3" t="s">
        <v>604</v>
      </c>
      <c r="F36" s="3" t="s">
        <v>584</v>
      </c>
      <c r="G36" s="99" t="s">
        <v>524</v>
      </c>
      <c r="H36" s="99" t="s">
        <v>524</v>
      </c>
      <c r="I36" s="99" t="s">
        <v>524</v>
      </c>
      <c r="J36" s="99" t="s">
        <v>524</v>
      </c>
      <c r="K36" s="99" t="s">
        <v>524</v>
      </c>
      <c r="L36" s="99" t="s">
        <v>524</v>
      </c>
      <c r="M36" s="99" t="s">
        <v>524</v>
      </c>
      <c r="N36" s="100" t="s">
        <v>632</v>
      </c>
      <c r="O36" s="100" t="s">
        <v>632</v>
      </c>
      <c r="P36" s="99"/>
      <c r="Q36" s="99"/>
      <c r="R36" s="99"/>
      <c r="S36" s="99"/>
      <c r="T36" s="99"/>
      <c r="U36" s="99"/>
      <c r="V36" s="99"/>
      <c r="W36" s="99"/>
      <c r="X36" s="99"/>
      <c r="Y36" s="99"/>
      <c r="Z36" s="99"/>
      <c r="AA36" s="101"/>
      <c r="AB36" s="101"/>
      <c r="AC36" s="101"/>
      <c r="AD36" s="101"/>
      <c r="AE36" s="101"/>
      <c r="AF36" s="101"/>
      <c r="AG36" s="101"/>
      <c r="AH36" s="99"/>
    </row>
    <row r="37" spans="5:34">
      <c r="E37" s="3" t="s">
        <v>605</v>
      </c>
      <c r="F37" s="3" t="s">
        <v>584</v>
      </c>
      <c r="G37" s="99" t="s">
        <v>524</v>
      </c>
      <c r="H37" s="99" t="s">
        <v>524</v>
      </c>
      <c r="I37" s="99" t="s">
        <v>524</v>
      </c>
      <c r="J37" s="99" t="s">
        <v>524</v>
      </c>
      <c r="K37" s="99" t="s">
        <v>524</v>
      </c>
      <c r="L37" s="99" t="s">
        <v>524</v>
      </c>
      <c r="M37" s="99" t="s">
        <v>524</v>
      </c>
      <c r="N37" s="100" t="s">
        <v>632</v>
      </c>
      <c r="O37" s="100" t="s">
        <v>632</v>
      </c>
      <c r="P37" s="99"/>
      <c r="Q37" s="99"/>
      <c r="R37" s="99"/>
      <c r="S37" s="99"/>
      <c r="T37" s="99"/>
      <c r="U37" s="99"/>
      <c r="V37" s="99"/>
      <c r="W37" s="99"/>
      <c r="X37" s="99"/>
      <c r="Y37" s="99"/>
      <c r="Z37" s="99"/>
      <c r="AA37" s="101"/>
      <c r="AB37" s="101"/>
      <c r="AC37" s="101"/>
      <c r="AD37" s="101"/>
      <c r="AE37" s="101"/>
      <c r="AF37" s="101"/>
      <c r="AG37" s="101"/>
      <c r="AH37" s="99"/>
    </row>
    <row r="38" spans="5:34">
      <c r="E38" s="3" t="s">
        <v>606</v>
      </c>
      <c r="F38" s="3" t="s">
        <v>584</v>
      </c>
      <c r="G38" s="99" t="s">
        <v>524</v>
      </c>
      <c r="H38" s="99" t="s">
        <v>524</v>
      </c>
      <c r="I38" s="99" t="s">
        <v>524</v>
      </c>
      <c r="J38" s="99" t="s">
        <v>524</v>
      </c>
      <c r="K38" s="99" t="s">
        <v>524</v>
      </c>
      <c r="L38" s="99" t="s">
        <v>524</v>
      </c>
      <c r="M38" s="99" t="s">
        <v>524</v>
      </c>
      <c r="N38" s="100" t="s">
        <v>632</v>
      </c>
      <c r="O38" s="100" t="s">
        <v>632</v>
      </c>
      <c r="P38" s="99"/>
      <c r="Q38" s="99"/>
      <c r="R38" s="99"/>
      <c r="S38" s="99"/>
      <c r="T38" s="99"/>
      <c r="U38" s="99"/>
      <c r="V38" s="99"/>
      <c r="W38" s="99"/>
      <c r="X38" s="99"/>
      <c r="Y38" s="99"/>
      <c r="Z38" s="99"/>
      <c r="AA38" s="101"/>
      <c r="AB38" s="101"/>
      <c r="AC38" s="101"/>
      <c r="AD38" s="101"/>
      <c r="AE38" s="101"/>
      <c r="AF38" s="101"/>
      <c r="AG38" s="101"/>
      <c r="AH38" s="99"/>
    </row>
    <row r="39" spans="5:34">
      <c r="E39" s="3" t="s">
        <v>607</v>
      </c>
      <c r="F39" s="3" t="s">
        <v>584</v>
      </c>
      <c r="G39" s="99" t="s">
        <v>524</v>
      </c>
      <c r="H39" s="99" t="s">
        <v>524</v>
      </c>
      <c r="I39" s="99" t="s">
        <v>524</v>
      </c>
      <c r="J39" s="99" t="s">
        <v>524</v>
      </c>
      <c r="K39" s="99" t="s">
        <v>524</v>
      </c>
      <c r="L39" s="99" t="s">
        <v>524</v>
      </c>
      <c r="M39" s="99" t="s">
        <v>524</v>
      </c>
      <c r="N39" s="100" t="s">
        <v>632</v>
      </c>
      <c r="O39" s="100" t="s">
        <v>632</v>
      </c>
      <c r="P39" s="99"/>
      <c r="Q39" s="99"/>
      <c r="R39" s="99"/>
      <c r="S39" s="99"/>
      <c r="T39" s="99"/>
      <c r="U39" s="99"/>
      <c r="V39" s="99"/>
      <c r="W39" s="99"/>
      <c r="X39" s="99"/>
      <c r="Y39" s="99"/>
      <c r="Z39" s="99"/>
      <c r="AA39" s="101"/>
      <c r="AB39" s="101"/>
      <c r="AC39" s="101"/>
      <c r="AD39" s="101"/>
      <c r="AE39" s="101"/>
      <c r="AF39" s="101"/>
      <c r="AG39" s="101"/>
      <c r="AH39" s="99"/>
    </row>
    <row r="40" spans="5:34">
      <c r="E40" s="3" t="s">
        <v>608</v>
      </c>
      <c r="F40" s="3" t="s">
        <v>584</v>
      </c>
      <c r="G40" s="99" t="s">
        <v>524</v>
      </c>
      <c r="H40" s="99" t="s">
        <v>524</v>
      </c>
      <c r="I40" s="99" t="s">
        <v>524</v>
      </c>
      <c r="J40" s="99" t="s">
        <v>524</v>
      </c>
      <c r="K40" s="99" t="s">
        <v>524</v>
      </c>
      <c r="L40" s="99" t="s">
        <v>524</v>
      </c>
      <c r="M40" s="99" t="s">
        <v>524</v>
      </c>
      <c r="N40" s="100" t="s">
        <v>632</v>
      </c>
      <c r="O40" s="100" t="s">
        <v>632</v>
      </c>
      <c r="P40" s="99"/>
      <c r="Q40" s="99"/>
      <c r="R40" s="99"/>
      <c r="S40" s="99"/>
      <c r="T40" s="99"/>
      <c r="U40" s="99"/>
      <c r="V40" s="99"/>
      <c r="W40" s="99"/>
      <c r="X40" s="99"/>
      <c r="Y40" s="99"/>
      <c r="Z40" s="99"/>
      <c r="AA40" s="101"/>
      <c r="AB40" s="101"/>
      <c r="AC40" s="101"/>
      <c r="AD40" s="101"/>
      <c r="AE40" s="101"/>
      <c r="AF40" s="101"/>
      <c r="AG40" s="101"/>
      <c r="AH40" s="99"/>
    </row>
    <row r="41" spans="5:34">
      <c r="E41" s="3" t="s">
        <v>609</v>
      </c>
      <c r="F41" s="3" t="s">
        <v>584</v>
      </c>
      <c r="G41" s="99" t="s">
        <v>524</v>
      </c>
      <c r="H41" s="99" t="s">
        <v>524</v>
      </c>
      <c r="I41" s="99" t="s">
        <v>524</v>
      </c>
      <c r="J41" s="99" t="s">
        <v>524</v>
      </c>
      <c r="K41" s="99" t="s">
        <v>524</v>
      </c>
      <c r="L41" s="99" t="s">
        <v>524</v>
      </c>
      <c r="M41" s="99" t="s">
        <v>524</v>
      </c>
      <c r="N41" s="100" t="s">
        <v>632</v>
      </c>
      <c r="O41" s="100" t="s">
        <v>632</v>
      </c>
      <c r="P41" s="99"/>
      <c r="Q41" s="99"/>
      <c r="R41" s="99"/>
      <c r="S41" s="99"/>
      <c r="T41" s="99"/>
      <c r="U41" s="99"/>
      <c r="V41" s="99"/>
      <c r="W41" s="99"/>
      <c r="X41" s="99"/>
      <c r="Y41" s="99"/>
      <c r="Z41" s="99"/>
      <c r="AA41" s="101"/>
      <c r="AB41" s="101"/>
      <c r="AC41" s="101"/>
      <c r="AD41" s="101"/>
      <c r="AE41" s="101"/>
      <c r="AF41" s="101"/>
      <c r="AG41" s="101"/>
      <c r="AH41" s="99"/>
    </row>
    <row r="42" spans="5:34">
      <c r="E42" s="3" t="s">
        <v>610</v>
      </c>
      <c r="F42" s="3" t="s">
        <v>584</v>
      </c>
      <c r="G42" s="99" t="s">
        <v>524</v>
      </c>
      <c r="H42" s="99" t="s">
        <v>524</v>
      </c>
      <c r="I42" s="99" t="s">
        <v>524</v>
      </c>
      <c r="J42" s="99" t="s">
        <v>524</v>
      </c>
      <c r="K42" s="99" t="s">
        <v>524</v>
      </c>
      <c r="L42" s="99" t="s">
        <v>524</v>
      </c>
      <c r="M42" s="99" t="s">
        <v>524</v>
      </c>
      <c r="N42" s="100" t="s">
        <v>632</v>
      </c>
      <c r="O42" s="100" t="s">
        <v>632</v>
      </c>
      <c r="P42" s="99"/>
      <c r="Q42" s="99"/>
      <c r="R42" s="99"/>
      <c r="S42" s="99"/>
      <c r="T42" s="99"/>
      <c r="U42" s="99"/>
      <c r="V42" s="99"/>
      <c r="W42" s="99"/>
      <c r="X42" s="99"/>
      <c r="Y42" s="99"/>
      <c r="Z42" s="99"/>
      <c r="AA42" s="101"/>
      <c r="AB42" s="101"/>
      <c r="AC42" s="101"/>
      <c r="AD42" s="101"/>
      <c r="AE42" s="101"/>
      <c r="AF42" s="101"/>
      <c r="AG42" s="101"/>
      <c r="AH42" s="99"/>
    </row>
    <row r="43" spans="5:34">
      <c r="E43" s="3" t="s">
        <v>611</v>
      </c>
      <c r="F43" s="3" t="s">
        <v>584</v>
      </c>
      <c r="G43" s="99" t="s">
        <v>524</v>
      </c>
      <c r="H43" s="99" t="s">
        <v>524</v>
      </c>
      <c r="I43" s="99" t="s">
        <v>524</v>
      </c>
      <c r="J43" s="99" t="s">
        <v>524</v>
      </c>
      <c r="K43" s="99" t="s">
        <v>524</v>
      </c>
      <c r="L43" s="99" t="s">
        <v>524</v>
      </c>
      <c r="M43" s="99" t="s">
        <v>524</v>
      </c>
      <c r="N43" s="100" t="s">
        <v>632</v>
      </c>
      <c r="O43" s="100" t="s">
        <v>632</v>
      </c>
      <c r="P43" s="99"/>
      <c r="Q43" s="99"/>
      <c r="R43" s="99"/>
      <c r="S43" s="99"/>
      <c r="T43" s="99"/>
      <c r="U43" s="99"/>
      <c r="V43" s="99"/>
      <c r="W43" s="99"/>
      <c r="X43" s="99"/>
      <c r="Y43" s="99"/>
      <c r="Z43" s="99"/>
      <c r="AA43" s="101"/>
      <c r="AB43" s="101"/>
      <c r="AC43" s="101"/>
      <c r="AD43" s="101"/>
      <c r="AE43" s="101"/>
      <c r="AF43" s="101"/>
      <c r="AG43" s="101"/>
      <c r="AH43" s="99"/>
    </row>
    <row r="44" spans="5:34">
      <c r="E44" s="3" t="s">
        <v>612</v>
      </c>
      <c r="F44" s="3" t="s">
        <v>584</v>
      </c>
      <c r="G44" s="99" t="s">
        <v>524</v>
      </c>
      <c r="H44" s="99" t="s">
        <v>524</v>
      </c>
      <c r="I44" s="99" t="s">
        <v>524</v>
      </c>
      <c r="J44" s="99" t="s">
        <v>524</v>
      </c>
      <c r="K44" s="99" t="s">
        <v>524</v>
      </c>
      <c r="L44" s="99" t="s">
        <v>524</v>
      </c>
      <c r="M44" s="99" t="s">
        <v>524</v>
      </c>
      <c r="N44" s="100" t="s">
        <v>632</v>
      </c>
      <c r="O44" s="100" t="s">
        <v>632</v>
      </c>
      <c r="P44" s="99"/>
      <c r="Q44" s="99"/>
      <c r="R44" s="99"/>
      <c r="S44" s="99"/>
      <c r="T44" s="99"/>
      <c r="U44" s="99"/>
      <c r="V44" s="99"/>
      <c r="W44" s="99"/>
      <c r="X44" s="99"/>
      <c r="Y44" s="99"/>
      <c r="Z44" s="99"/>
      <c r="AA44" s="101"/>
      <c r="AB44" s="101"/>
      <c r="AC44" s="101"/>
      <c r="AD44" s="101"/>
      <c r="AE44" s="101"/>
      <c r="AF44" s="101"/>
      <c r="AG44" s="101"/>
      <c r="AH44" s="99"/>
    </row>
    <row r="45" spans="5:34">
      <c r="E45" s="3" t="s">
        <v>613</v>
      </c>
      <c r="F45" s="3" t="s">
        <v>584</v>
      </c>
      <c r="G45" s="99" t="s">
        <v>524</v>
      </c>
      <c r="H45" s="99" t="s">
        <v>524</v>
      </c>
      <c r="I45" s="99" t="s">
        <v>524</v>
      </c>
      <c r="J45" s="99" t="s">
        <v>524</v>
      </c>
      <c r="K45" s="99" t="s">
        <v>524</v>
      </c>
      <c r="L45" s="99" t="s">
        <v>524</v>
      </c>
      <c r="M45" s="99" t="s">
        <v>524</v>
      </c>
      <c r="N45" s="100" t="s">
        <v>632</v>
      </c>
      <c r="O45" s="100" t="s">
        <v>632</v>
      </c>
      <c r="P45" s="99"/>
      <c r="Q45" s="99"/>
      <c r="R45" s="99"/>
      <c r="S45" s="99"/>
      <c r="T45" s="99"/>
      <c r="U45" s="99"/>
      <c r="V45" s="99"/>
      <c r="W45" s="99"/>
      <c r="X45" s="99"/>
      <c r="Y45" s="99"/>
      <c r="Z45" s="99"/>
      <c r="AA45" s="101"/>
      <c r="AB45" s="101"/>
      <c r="AC45" s="101"/>
      <c r="AD45" s="101"/>
      <c r="AE45" s="101"/>
      <c r="AF45" s="101"/>
      <c r="AG45" s="101"/>
      <c r="AH45" s="99"/>
    </row>
    <row r="46" spans="5:34">
      <c r="E46" s="3" t="s">
        <v>614</v>
      </c>
      <c r="F46" s="3" t="s">
        <v>584</v>
      </c>
      <c r="G46" s="99" t="s">
        <v>524</v>
      </c>
      <c r="H46" s="99" t="s">
        <v>524</v>
      </c>
      <c r="I46" s="99" t="s">
        <v>524</v>
      </c>
      <c r="J46" s="99" t="s">
        <v>524</v>
      </c>
      <c r="K46" s="99" t="s">
        <v>524</v>
      </c>
      <c r="L46" s="99" t="s">
        <v>524</v>
      </c>
      <c r="M46" s="99" t="s">
        <v>524</v>
      </c>
      <c r="N46" s="100" t="s">
        <v>632</v>
      </c>
      <c r="O46" s="100" t="s">
        <v>632</v>
      </c>
      <c r="P46" s="99"/>
      <c r="Q46" s="99"/>
      <c r="R46" s="99"/>
      <c r="S46" s="99"/>
      <c r="T46" s="99"/>
      <c r="U46" s="99"/>
      <c r="V46" s="99"/>
      <c r="W46" s="99"/>
      <c r="X46" s="99"/>
      <c r="Y46" s="99"/>
      <c r="Z46" s="99"/>
      <c r="AA46" s="101"/>
      <c r="AB46" s="101"/>
      <c r="AC46" s="101"/>
      <c r="AD46" s="101"/>
      <c r="AE46" s="101"/>
      <c r="AF46" s="101"/>
      <c r="AG46" s="101"/>
      <c r="AH46" s="99"/>
    </row>
    <row r="47" spans="5:34">
      <c r="E47" s="3" t="s">
        <v>615</v>
      </c>
      <c r="F47" s="3" t="s">
        <v>584</v>
      </c>
      <c r="G47" s="99" t="s">
        <v>524</v>
      </c>
      <c r="H47" s="99" t="s">
        <v>524</v>
      </c>
      <c r="I47" s="99" t="s">
        <v>524</v>
      </c>
      <c r="J47" s="99" t="s">
        <v>524</v>
      </c>
      <c r="K47" s="99" t="s">
        <v>524</v>
      </c>
      <c r="L47" s="99" t="s">
        <v>524</v>
      </c>
      <c r="M47" s="99" t="s">
        <v>524</v>
      </c>
      <c r="N47" s="100" t="s">
        <v>632</v>
      </c>
      <c r="O47" s="100" t="s">
        <v>632</v>
      </c>
      <c r="P47" s="99"/>
      <c r="Q47" s="99"/>
      <c r="R47" s="99"/>
      <c r="S47" s="99"/>
      <c r="T47" s="99"/>
      <c r="U47" s="99"/>
      <c r="V47" s="99"/>
      <c r="W47" s="99"/>
      <c r="X47" s="99"/>
      <c r="Y47" s="99"/>
      <c r="Z47" s="99"/>
      <c r="AA47" s="101"/>
      <c r="AB47" s="101"/>
      <c r="AC47" s="101"/>
      <c r="AD47" s="101"/>
      <c r="AE47" s="101"/>
      <c r="AF47" s="101"/>
      <c r="AG47" s="101"/>
      <c r="AH47" s="99"/>
    </row>
    <row r="48" spans="5:34">
      <c r="E48" s="3" t="s">
        <v>616</v>
      </c>
      <c r="F48" s="3" t="s">
        <v>584</v>
      </c>
      <c r="G48" s="99" t="s">
        <v>524</v>
      </c>
      <c r="H48" s="99" t="s">
        <v>524</v>
      </c>
      <c r="I48" s="99" t="s">
        <v>524</v>
      </c>
      <c r="J48" s="99" t="s">
        <v>524</v>
      </c>
      <c r="K48" s="99" t="s">
        <v>524</v>
      </c>
      <c r="L48" s="99" t="s">
        <v>524</v>
      </c>
      <c r="M48" s="99" t="s">
        <v>524</v>
      </c>
      <c r="N48" s="100" t="s">
        <v>632</v>
      </c>
      <c r="O48" s="100" t="s">
        <v>632</v>
      </c>
      <c r="P48" s="99"/>
      <c r="Q48" s="99"/>
      <c r="R48" s="99"/>
      <c r="S48" s="99"/>
      <c r="T48" s="99"/>
      <c r="U48" s="99"/>
      <c r="V48" s="99"/>
      <c r="W48" s="99"/>
      <c r="X48" s="99"/>
      <c r="Y48" s="99"/>
      <c r="Z48" s="99"/>
      <c r="AA48" s="101"/>
      <c r="AB48" s="101"/>
      <c r="AC48" s="101"/>
      <c r="AD48" s="101"/>
      <c r="AE48" s="101"/>
      <c r="AF48" s="101"/>
      <c r="AG48" s="101"/>
      <c r="AH48" s="99"/>
    </row>
    <row r="49" spans="3:34">
      <c r="E49" s="3" t="s">
        <v>617</v>
      </c>
      <c r="F49" s="3" t="s">
        <v>584</v>
      </c>
      <c r="G49" s="99" t="s">
        <v>524</v>
      </c>
      <c r="H49" s="99" t="s">
        <v>524</v>
      </c>
      <c r="I49" s="99" t="s">
        <v>524</v>
      </c>
      <c r="J49" s="99" t="s">
        <v>524</v>
      </c>
      <c r="K49" s="99" t="s">
        <v>524</v>
      </c>
      <c r="L49" s="99" t="s">
        <v>524</v>
      </c>
      <c r="M49" s="99" t="s">
        <v>524</v>
      </c>
      <c r="N49" s="100" t="s">
        <v>632</v>
      </c>
      <c r="O49" s="100" t="s">
        <v>632</v>
      </c>
      <c r="P49" s="99"/>
      <c r="Q49" s="99"/>
      <c r="R49" s="99"/>
      <c r="S49" s="99"/>
      <c r="T49" s="99"/>
      <c r="U49" s="99"/>
      <c r="V49" s="99"/>
      <c r="W49" s="99"/>
      <c r="X49" s="99"/>
      <c r="Y49" s="99"/>
      <c r="Z49" s="99"/>
      <c r="AA49" s="101"/>
      <c r="AB49" s="101"/>
      <c r="AC49" s="101"/>
      <c r="AD49" s="101"/>
      <c r="AE49" s="101"/>
      <c r="AF49" s="101"/>
      <c r="AG49" s="101"/>
      <c r="AH49" s="99"/>
    </row>
    <row r="50" spans="3:34">
      <c r="E50" s="3" t="s">
        <v>618</v>
      </c>
      <c r="F50" s="3" t="s">
        <v>584</v>
      </c>
      <c r="G50" s="99" t="s">
        <v>524</v>
      </c>
      <c r="H50" s="99" t="s">
        <v>524</v>
      </c>
      <c r="I50" s="99" t="s">
        <v>524</v>
      </c>
      <c r="J50" s="99" t="s">
        <v>524</v>
      </c>
      <c r="K50" s="99" t="s">
        <v>524</v>
      </c>
      <c r="L50" s="99" t="s">
        <v>524</v>
      </c>
      <c r="M50" s="99" t="s">
        <v>524</v>
      </c>
      <c r="N50" s="100" t="s">
        <v>632</v>
      </c>
      <c r="O50" s="100" t="s">
        <v>632</v>
      </c>
      <c r="P50" s="99"/>
      <c r="Q50" s="99"/>
      <c r="R50" s="99"/>
      <c r="S50" s="99"/>
      <c r="T50" s="99"/>
      <c r="U50" s="99"/>
      <c r="V50" s="99"/>
      <c r="W50" s="99"/>
      <c r="X50" s="99"/>
      <c r="Y50" s="99"/>
      <c r="Z50" s="99"/>
      <c r="AA50" s="101"/>
      <c r="AB50" s="101"/>
      <c r="AC50" s="101"/>
      <c r="AD50" s="101"/>
      <c r="AE50" s="101"/>
      <c r="AF50" s="101"/>
      <c r="AG50" s="101"/>
      <c r="AH50" s="99"/>
    </row>
    <row r="51" spans="3:34">
      <c r="E51" s="3" t="s">
        <v>619</v>
      </c>
      <c r="F51" s="3" t="s">
        <v>584</v>
      </c>
      <c r="G51" s="99" t="s">
        <v>524</v>
      </c>
      <c r="H51" s="99" t="s">
        <v>524</v>
      </c>
      <c r="I51" s="99" t="s">
        <v>524</v>
      </c>
      <c r="J51" s="99" t="s">
        <v>524</v>
      </c>
      <c r="K51" s="99" t="s">
        <v>524</v>
      </c>
      <c r="L51" s="99" t="s">
        <v>524</v>
      </c>
      <c r="M51" s="99" t="s">
        <v>524</v>
      </c>
      <c r="N51" s="100" t="s">
        <v>632</v>
      </c>
      <c r="O51" s="100" t="s">
        <v>632</v>
      </c>
      <c r="P51" s="99"/>
      <c r="Q51" s="99"/>
      <c r="R51" s="99"/>
      <c r="S51" s="99"/>
      <c r="T51" s="99"/>
      <c r="U51" s="99"/>
      <c r="V51" s="99"/>
      <c r="W51" s="99"/>
      <c r="X51" s="99"/>
      <c r="Y51" s="99"/>
      <c r="Z51" s="99"/>
      <c r="AA51" s="101"/>
      <c r="AB51" s="101"/>
      <c r="AC51" s="101"/>
      <c r="AD51" s="101"/>
      <c r="AE51" s="101"/>
      <c r="AF51" s="101"/>
      <c r="AG51" s="101"/>
      <c r="AH51" s="99"/>
    </row>
    <row r="52" spans="3:34">
      <c r="E52" s="3" t="s">
        <v>620</v>
      </c>
      <c r="F52" s="3" t="s">
        <v>584</v>
      </c>
      <c r="G52" s="99" t="s">
        <v>524</v>
      </c>
      <c r="H52" s="99" t="s">
        <v>524</v>
      </c>
      <c r="I52" s="99" t="s">
        <v>524</v>
      </c>
      <c r="J52" s="99" t="s">
        <v>524</v>
      </c>
      <c r="K52" s="99" t="s">
        <v>524</v>
      </c>
      <c r="L52" s="99" t="s">
        <v>524</v>
      </c>
      <c r="M52" s="99" t="s">
        <v>524</v>
      </c>
      <c r="N52" s="100" t="s">
        <v>632</v>
      </c>
      <c r="O52" s="100" t="s">
        <v>632</v>
      </c>
      <c r="P52" s="99"/>
      <c r="Q52" s="99"/>
      <c r="R52" s="99"/>
      <c r="S52" s="99"/>
      <c r="T52" s="99"/>
      <c r="U52" s="99"/>
      <c r="V52" s="99"/>
      <c r="W52" s="99"/>
      <c r="X52" s="99"/>
      <c r="Y52" s="99"/>
      <c r="Z52" s="99"/>
      <c r="AA52" s="101"/>
      <c r="AB52" s="101"/>
      <c r="AC52" s="101"/>
      <c r="AD52" s="101"/>
      <c r="AE52" s="101"/>
      <c r="AF52" s="101"/>
      <c r="AG52" s="101"/>
      <c r="AH52" s="99"/>
    </row>
    <row r="53" spans="3:34">
      <c r="E53" s="3" t="s">
        <v>621</v>
      </c>
      <c r="F53" s="3" t="s">
        <v>584</v>
      </c>
      <c r="G53" s="99" t="s">
        <v>524</v>
      </c>
      <c r="H53" s="99" t="s">
        <v>524</v>
      </c>
      <c r="I53" s="99" t="s">
        <v>524</v>
      </c>
      <c r="J53" s="99" t="s">
        <v>524</v>
      </c>
      <c r="K53" s="99" t="s">
        <v>524</v>
      </c>
      <c r="L53" s="99" t="s">
        <v>524</v>
      </c>
      <c r="M53" s="99" t="s">
        <v>524</v>
      </c>
      <c r="N53" s="100" t="s">
        <v>632</v>
      </c>
      <c r="O53" s="100" t="s">
        <v>632</v>
      </c>
      <c r="P53" s="99"/>
      <c r="Q53" s="99"/>
      <c r="R53" s="99"/>
      <c r="S53" s="99"/>
      <c r="T53" s="99"/>
      <c r="U53" s="99"/>
      <c r="V53" s="99"/>
      <c r="W53" s="99"/>
      <c r="X53" s="99"/>
      <c r="Y53" s="99"/>
      <c r="Z53" s="99"/>
      <c r="AA53" s="101"/>
      <c r="AB53" s="101"/>
      <c r="AC53" s="101"/>
      <c r="AD53" s="101"/>
      <c r="AE53" s="101"/>
      <c r="AF53" s="101"/>
      <c r="AG53" s="101"/>
      <c r="AH53" s="99"/>
    </row>
    <row r="54" spans="3:34">
      <c r="E54" s="3" t="s">
        <v>622</v>
      </c>
      <c r="F54" s="3" t="s">
        <v>584</v>
      </c>
      <c r="G54" s="99" t="s">
        <v>524</v>
      </c>
      <c r="H54" s="99" t="s">
        <v>524</v>
      </c>
      <c r="I54" s="99" t="s">
        <v>524</v>
      </c>
      <c r="J54" s="99" t="s">
        <v>524</v>
      </c>
      <c r="K54" s="99" t="s">
        <v>524</v>
      </c>
      <c r="L54" s="99" t="s">
        <v>524</v>
      </c>
      <c r="M54" s="99" t="s">
        <v>524</v>
      </c>
      <c r="N54" s="100" t="s">
        <v>632</v>
      </c>
      <c r="O54" s="100" t="s">
        <v>632</v>
      </c>
      <c r="P54" s="99"/>
      <c r="Q54" s="99"/>
      <c r="R54" s="99"/>
      <c r="S54" s="99"/>
      <c r="T54" s="99"/>
      <c r="U54" s="99"/>
      <c r="V54" s="99"/>
      <c r="W54" s="99"/>
      <c r="X54" s="99"/>
      <c r="Y54" s="99"/>
      <c r="Z54" s="99"/>
      <c r="AA54" s="101"/>
      <c r="AB54" s="101"/>
      <c r="AC54" s="101"/>
      <c r="AD54" s="101"/>
      <c r="AE54" s="101"/>
      <c r="AF54" s="101"/>
      <c r="AG54" s="101"/>
      <c r="AH54" s="99"/>
    </row>
    <row r="55" spans="3:34">
      <c r="E55" s="3" t="s">
        <v>623</v>
      </c>
      <c r="F55" s="3" t="s">
        <v>584</v>
      </c>
      <c r="G55" s="99" t="s">
        <v>524</v>
      </c>
      <c r="H55" s="99" t="s">
        <v>524</v>
      </c>
      <c r="I55" s="99" t="s">
        <v>524</v>
      </c>
      <c r="J55" s="99" t="s">
        <v>524</v>
      </c>
      <c r="K55" s="99" t="s">
        <v>524</v>
      </c>
      <c r="L55" s="99" t="s">
        <v>524</v>
      </c>
      <c r="M55" s="99" t="s">
        <v>524</v>
      </c>
      <c r="N55" s="100" t="s">
        <v>632</v>
      </c>
      <c r="O55" s="100" t="s">
        <v>632</v>
      </c>
      <c r="P55" s="99"/>
      <c r="Q55" s="99"/>
      <c r="R55" s="99"/>
      <c r="S55" s="99"/>
      <c r="T55" s="99"/>
      <c r="U55" s="99"/>
      <c r="V55" s="99"/>
      <c r="W55" s="99"/>
      <c r="X55" s="99"/>
      <c r="Y55" s="99"/>
      <c r="Z55" s="99"/>
      <c r="AA55" s="101"/>
      <c r="AB55" s="101"/>
      <c r="AC55" s="101"/>
      <c r="AD55" s="101"/>
      <c r="AE55" s="101"/>
      <c r="AF55" s="101"/>
      <c r="AG55" s="101"/>
      <c r="AH55" s="99"/>
    </row>
    <row r="56" spans="3:34">
      <c r="E56" s="3" t="s">
        <v>624</v>
      </c>
      <c r="F56" s="3" t="s">
        <v>584</v>
      </c>
      <c r="G56" s="99" t="s">
        <v>524</v>
      </c>
      <c r="H56" s="99" t="s">
        <v>524</v>
      </c>
      <c r="I56" s="99" t="s">
        <v>524</v>
      </c>
      <c r="J56" s="99" t="s">
        <v>524</v>
      </c>
      <c r="K56" s="99" t="s">
        <v>524</v>
      </c>
      <c r="L56" s="99" t="s">
        <v>524</v>
      </c>
      <c r="M56" s="99" t="s">
        <v>524</v>
      </c>
      <c r="N56" s="100" t="s">
        <v>632</v>
      </c>
      <c r="O56" s="100" t="s">
        <v>632</v>
      </c>
      <c r="P56" s="99"/>
      <c r="Q56" s="99"/>
      <c r="R56" s="99"/>
      <c r="S56" s="99"/>
      <c r="T56" s="99"/>
      <c r="U56" s="99"/>
      <c r="V56" s="99"/>
      <c r="W56" s="99"/>
      <c r="X56" s="99"/>
      <c r="Y56" s="99"/>
      <c r="Z56" s="99"/>
      <c r="AA56" s="101"/>
      <c r="AB56" s="101"/>
      <c r="AC56" s="101"/>
      <c r="AD56" s="101"/>
      <c r="AE56" s="101"/>
      <c r="AF56" s="101"/>
      <c r="AG56" s="101"/>
      <c r="AH56" s="99"/>
    </row>
    <row r="57" spans="3:34">
      <c r="E57" s="3" t="s">
        <v>625</v>
      </c>
      <c r="F57" s="3" t="s">
        <v>584</v>
      </c>
      <c r="G57" s="99" t="s">
        <v>524</v>
      </c>
      <c r="H57" s="99" t="s">
        <v>524</v>
      </c>
      <c r="I57" s="99" t="s">
        <v>524</v>
      </c>
      <c r="J57" s="99" t="s">
        <v>524</v>
      </c>
      <c r="K57" s="99" t="s">
        <v>524</v>
      </c>
      <c r="L57" s="99" t="s">
        <v>524</v>
      </c>
      <c r="M57" s="99" t="s">
        <v>524</v>
      </c>
      <c r="N57" s="100" t="s">
        <v>632</v>
      </c>
      <c r="O57" s="100" t="s">
        <v>632</v>
      </c>
      <c r="P57" s="99"/>
      <c r="Q57" s="99"/>
      <c r="R57" s="99"/>
      <c r="S57" s="99"/>
      <c r="T57" s="99"/>
      <c r="U57" s="99"/>
      <c r="V57" s="99"/>
      <c r="W57" s="99"/>
      <c r="X57" s="99"/>
      <c r="Y57" s="99"/>
      <c r="Z57" s="99"/>
      <c r="AA57" s="101"/>
      <c r="AB57" s="101"/>
      <c r="AC57" s="101"/>
      <c r="AD57" s="101"/>
      <c r="AE57" s="101"/>
      <c r="AF57" s="101"/>
      <c r="AG57" s="101"/>
      <c r="AH57" s="99"/>
    </row>
    <row r="58" spans="3:34">
      <c r="E58" s="3" t="s">
        <v>626</v>
      </c>
      <c r="F58" s="3" t="s">
        <v>584</v>
      </c>
      <c r="G58" s="99" t="s">
        <v>524</v>
      </c>
      <c r="H58" s="99" t="s">
        <v>524</v>
      </c>
      <c r="I58" s="99" t="s">
        <v>524</v>
      </c>
      <c r="J58" s="99" t="s">
        <v>524</v>
      </c>
      <c r="K58" s="99" t="s">
        <v>524</v>
      </c>
      <c r="L58" s="99" t="s">
        <v>524</v>
      </c>
      <c r="M58" s="99" t="s">
        <v>524</v>
      </c>
      <c r="N58" s="100" t="s">
        <v>632</v>
      </c>
      <c r="O58" s="100" t="s">
        <v>632</v>
      </c>
      <c r="P58" s="99"/>
      <c r="Q58" s="99"/>
      <c r="R58" s="99"/>
      <c r="S58" s="99"/>
      <c r="T58" s="99"/>
      <c r="U58" s="99"/>
      <c r="V58" s="99"/>
      <c r="W58" s="99"/>
      <c r="X58" s="99"/>
      <c r="Y58" s="99"/>
      <c r="Z58" s="99"/>
      <c r="AA58" s="101"/>
      <c r="AB58" s="101"/>
      <c r="AC58" s="101"/>
      <c r="AD58" s="101"/>
      <c r="AE58" s="101"/>
      <c r="AF58" s="101"/>
      <c r="AG58" s="101"/>
      <c r="AH58" s="99"/>
    </row>
    <row r="59" spans="3:34">
      <c r="E59" s="3" t="s">
        <v>627</v>
      </c>
      <c r="F59" s="3" t="s">
        <v>584</v>
      </c>
      <c r="G59" s="99" t="s">
        <v>524</v>
      </c>
      <c r="H59" s="99" t="s">
        <v>524</v>
      </c>
      <c r="I59" s="99" t="s">
        <v>524</v>
      </c>
      <c r="J59" s="99" t="s">
        <v>524</v>
      </c>
      <c r="K59" s="99" t="s">
        <v>524</v>
      </c>
      <c r="L59" s="99" t="s">
        <v>524</v>
      </c>
      <c r="M59" s="99" t="s">
        <v>524</v>
      </c>
      <c r="N59" s="100" t="s">
        <v>632</v>
      </c>
      <c r="O59" s="100" t="s">
        <v>632</v>
      </c>
      <c r="P59" s="99"/>
      <c r="Q59" s="99"/>
      <c r="R59" s="99"/>
      <c r="S59" s="99"/>
      <c r="T59" s="99"/>
      <c r="U59" s="99"/>
      <c r="V59" s="99"/>
      <c r="W59" s="99"/>
      <c r="X59" s="99"/>
      <c r="Y59" s="99"/>
      <c r="Z59" s="99"/>
      <c r="AA59" s="101"/>
      <c r="AB59" s="101"/>
      <c r="AC59" s="101"/>
      <c r="AD59" s="101"/>
      <c r="AE59" s="101"/>
      <c r="AF59" s="101"/>
      <c r="AG59" s="101"/>
      <c r="AH59" s="99"/>
    </row>
    <row r="60" spans="3:34">
      <c r="C60" s="3" t="s">
        <v>86</v>
      </c>
      <c r="D60" s="3" t="s">
        <v>94</v>
      </c>
      <c r="E60" s="3" t="s">
        <v>95</v>
      </c>
      <c r="F60" s="3" t="s">
        <v>628</v>
      </c>
      <c r="G60" s="99" t="s">
        <v>524</v>
      </c>
      <c r="H60" s="99" t="s">
        <v>524</v>
      </c>
      <c r="I60" s="99" t="s">
        <v>524</v>
      </c>
      <c r="J60" s="99" t="s">
        <v>524</v>
      </c>
      <c r="K60" s="99" t="s">
        <v>524</v>
      </c>
      <c r="L60" s="99" t="s">
        <v>524</v>
      </c>
      <c r="M60" s="99" t="s">
        <v>524</v>
      </c>
      <c r="N60" s="100" t="s">
        <v>632</v>
      </c>
      <c r="O60" s="100">
        <v>0.33333333333333331</v>
      </c>
      <c r="P60" s="99"/>
      <c r="Q60" s="99"/>
      <c r="R60" s="99"/>
      <c r="S60" s="99"/>
      <c r="T60" s="99"/>
      <c r="U60" s="99"/>
      <c r="V60" s="99"/>
      <c r="W60" s="99"/>
      <c r="X60" s="99"/>
      <c r="Y60" s="99"/>
      <c r="Z60" s="99"/>
      <c r="AA60" s="101"/>
      <c r="AB60" s="101"/>
      <c r="AC60" s="101"/>
      <c r="AD60" s="101"/>
      <c r="AE60" s="101"/>
      <c r="AF60" s="101"/>
      <c r="AG60" s="101"/>
      <c r="AH60" s="99"/>
    </row>
    <row r="61" spans="3:34">
      <c r="C61" s="3" t="s">
        <v>86</v>
      </c>
      <c r="D61" s="3" t="s">
        <v>96</v>
      </c>
      <c r="E61" s="3" t="s">
        <v>97</v>
      </c>
      <c r="F61" s="3" t="s">
        <v>628</v>
      </c>
      <c r="G61" s="99" t="s">
        <v>524</v>
      </c>
      <c r="H61" s="99" t="s">
        <v>524</v>
      </c>
      <c r="I61" s="99" t="s">
        <v>524</v>
      </c>
      <c r="J61" s="99" t="s">
        <v>524</v>
      </c>
      <c r="K61" s="99" t="s">
        <v>524</v>
      </c>
      <c r="L61" s="99" t="s">
        <v>524</v>
      </c>
      <c r="M61" s="99" t="s">
        <v>524</v>
      </c>
      <c r="N61" s="100">
        <v>1</v>
      </c>
      <c r="O61" s="100">
        <v>0.5</v>
      </c>
      <c r="P61" s="99"/>
      <c r="Q61" s="99"/>
      <c r="R61" s="99"/>
      <c r="S61" s="99"/>
      <c r="T61" s="99"/>
      <c r="U61" s="99"/>
      <c r="V61" s="99"/>
      <c r="W61" s="99"/>
      <c r="X61" s="99"/>
      <c r="Y61" s="99"/>
      <c r="Z61" s="99"/>
      <c r="AA61" s="101"/>
      <c r="AB61" s="101"/>
      <c r="AC61" s="101"/>
      <c r="AD61" s="101"/>
      <c r="AE61" s="101"/>
      <c r="AF61" s="101"/>
      <c r="AG61" s="101"/>
      <c r="AH61" s="99"/>
    </row>
    <row r="62" spans="3:34">
      <c r="C62" s="3" t="s">
        <v>86</v>
      </c>
      <c r="D62" s="3" t="s">
        <v>98</v>
      </c>
      <c r="E62" s="3" t="s">
        <v>99</v>
      </c>
      <c r="F62" s="3" t="s">
        <v>628</v>
      </c>
      <c r="G62" s="99" t="s">
        <v>524</v>
      </c>
      <c r="H62" s="99" t="s">
        <v>524</v>
      </c>
      <c r="I62" s="99" t="s">
        <v>524</v>
      </c>
      <c r="J62" s="99" t="s">
        <v>524</v>
      </c>
      <c r="K62" s="99" t="s">
        <v>524</v>
      </c>
      <c r="L62" s="99" t="s">
        <v>524</v>
      </c>
      <c r="M62" s="99" t="s">
        <v>524</v>
      </c>
      <c r="N62" s="100">
        <v>0.5</v>
      </c>
      <c r="O62" s="100">
        <v>0</v>
      </c>
      <c r="P62" s="99"/>
      <c r="Q62" s="99"/>
      <c r="R62" s="99"/>
      <c r="S62" s="99"/>
      <c r="T62" s="99"/>
      <c r="U62" s="99"/>
      <c r="V62" s="99"/>
      <c r="W62" s="99"/>
      <c r="X62" s="99"/>
      <c r="Y62" s="99"/>
      <c r="Z62" s="99"/>
      <c r="AA62" s="101"/>
      <c r="AB62" s="101"/>
      <c r="AC62" s="101"/>
      <c r="AD62" s="101"/>
      <c r="AE62" s="101"/>
      <c r="AF62" s="101"/>
      <c r="AG62" s="101"/>
      <c r="AH62" s="99"/>
    </row>
    <row r="63" spans="3:34">
      <c r="C63" s="3" t="s">
        <v>86</v>
      </c>
      <c r="D63" s="3" t="s">
        <v>100</v>
      </c>
      <c r="E63" s="3" t="s">
        <v>101</v>
      </c>
      <c r="F63" s="3" t="s">
        <v>628</v>
      </c>
      <c r="G63" s="99" t="s">
        <v>524</v>
      </c>
      <c r="H63" s="99" t="s">
        <v>524</v>
      </c>
      <c r="I63" s="99" t="s">
        <v>524</v>
      </c>
      <c r="J63" s="99" t="s">
        <v>524</v>
      </c>
      <c r="K63" s="99" t="s">
        <v>524</v>
      </c>
      <c r="L63" s="99" t="s">
        <v>524</v>
      </c>
      <c r="M63" s="99" t="s">
        <v>524</v>
      </c>
      <c r="N63" s="100">
        <v>0.4</v>
      </c>
      <c r="O63" s="100">
        <v>0.5</v>
      </c>
      <c r="P63" s="99"/>
      <c r="Q63" s="99"/>
      <c r="R63" s="99"/>
      <c r="S63" s="99"/>
      <c r="T63" s="99"/>
      <c r="U63" s="99"/>
      <c r="V63" s="99"/>
      <c r="W63" s="99"/>
      <c r="X63" s="99"/>
      <c r="Y63" s="99"/>
      <c r="Z63" s="99"/>
      <c r="AA63" s="101"/>
      <c r="AB63" s="101"/>
      <c r="AC63" s="101"/>
      <c r="AD63" s="101"/>
      <c r="AE63" s="101"/>
      <c r="AF63" s="101"/>
      <c r="AG63" s="101"/>
      <c r="AH63" s="99"/>
    </row>
    <row r="64" spans="3:34">
      <c r="C64" s="3" t="s">
        <v>86</v>
      </c>
      <c r="D64" s="3" t="s">
        <v>102</v>
      </c>
      <c r="E64" s="3" t="s">
        <v>103</v>
      </c>
      <c r="F64" s="3" t="s">
        <v>628</v>
      </c>
      <c r="G64" s="99" t="s">
        <v>524</v>
      </c>
      <c r="H64" s="99" t="s">
        <v>524</v>
      </c>
      <c r="I64" s="99" t="s">
        <v>524</v>
      </c>
      <c r="J64" s="99" t="s">
        <v>524</v>
      </c>
      <c r="K64" s="99" t="s">
        <v>524</v>
      </c>
      <c r="L64" s="99" t="s">
        <v>524</v>
      </c>
      <c r="M64" s="99" t="s">
        <v>524</v>
      </c>
      <c r="N64" s="100">
        <v>0.55555555555555558</v>
      </c>
      <c r="O64" s="100">
        <v>0.375</v>
      </c>
      <c r="P64" s="99"/>
      <c r="Q64" s="99"/>
      <c r="R64" s="99"/>
      <c r="S64" s="99"/>
      <c r="T64" s="99"/>
      <c r="U64" s="99"/>
      <c r="V64" s="99"/>
      <c r="W64" s="99"/>
      <c r="X64" s="99"/>
      <c r="Y64" s="99"/>
      <c r="Z64" s="99"/>
      <c r="AA64" s="101"/>
      <c r="AB64" s="101"/>
      <c r="AC64" s="101"/>
      <c r="AD64" s="101"/>
      <c r="AE64" s="101"/>
      <c r="AF64" s="101"/>
      <c r="AG64" s="101"/>
      <c r="AH64" s="99"/>
    </row>
    <row r="65" spans="3:34">
      <c r="C65" s="3" t="s">
        <v>86</v>
      </c>
      <c r="D65" s="3" t="s">
        <v>104</v>
      </c>
      <c r="E65" s="3" t="s">
        <v>105</v>
      </c>
      <c r="F65" s="3" t="s">
        <v>628</v>
      </c>
      <c r="G65" s="99" t="s">
        <v>524</v>
      </c>
      <c r="H65" s="99" t="s">
        <v>524</v>
      </c>
      <c r="I65" s="99" t="s">
        <v>524</v>
      </c>
      <c r="J65" s="99" t="s">
        <v>524</v>
      </c>
      <c r="K65" s="99" t="s">
        <v>524</v>
      </c>
      <c r="L65" s="99" t="s">
        <v>524</v>
      </c>
      <c r="M65" s="99" t="s">
        <v>524</v>
      </c>
      <c r="N65" s="100">
        <v>0.16666666666666666</v>
      </c>
      <c r="O65" s="100">
        <v>0.2857142857142857</v>
      </c>
      <c r="P65" s="99"/>
      <c r="Q65" s="99"/>
      <c r="R65" s="99"/>
      <c r="S65" s="99"/>
      <c r="T65" s="99"/>
      <c r="U65" s="99"/>
      <c r="V65" s="99"/>
      <c r="W65" s="99"/>
      <c r="X65" s="99"/>
      <c r="Y65" s="99"/>
      <c r="Z65" s="99"/>
      <c r="AA65" s="101"/>
      <c r="AB65" s="101"/>
      <c r="AC65" s="101"/>
      <c r="AD65" s="101"/>
      <c r="AE65" s="101"/>
      <c r="AF65" s="101"/>
      <c r="AG65" s="101"/>
      <c r="AH65" s="99"/>
    </row>
    <row r="66" spans="3:34">
      <c r="C66" s="3" t="s">
        <v>86</v>
      </c>
      <c r="D66" s="3" t="s">
        <v>106</v>
      </c>
      <c r="E66" s="3" t="s">
        <v>107</v>
      </c>
      <c r="F66" s="3" t="s">
        <v>628</v>
      </c>
      <c r="G66" s="99" t="s">
        <v>524</v>
      </c>
      <c r="H66" s="99" t="s">
        <v>524</v>
      </c>
      <c r="I66" s="99" t="s">
        <v>524</v>
      </c>
      <c r="J66" s="99" t="s">
        <v>524</v>
      </c>
      <c r="K66" s="99" t="s">
        <v>524</v>
      </c>
      <c r="L66" s="99" t="s">
        <v>524</v>
      </c>
      <c r="M66" s="99" t="s">
        <v>524</v>
      </c>
      <c r="N66" s="100">
        <v>0.5</v>
      </c>
      <c r="O66" s="100">
        <v>0.5714285714285714</v>
      </c>
      <c r="P66" s="99"/>
      <c r="Q66" s="99"/>
      <c r="R66" s="99"/>
      <c r="S66" s="99"/>
      <c r="T66" s="99"/>
      <c r="U66" s="99"/>
      <c r="V66" s="99"/>
      <c r="W66" s="99"/>
      <c r="X66" s="99"/>
      <c r="Y66" s="99"/>
      <c r="Z66" s="99"/>
      <c r="AA66" s="101"/>
      <c r="AB66" s="101"/>
      <c r="AC66" s="101"/>
      <c r="AD66" s="101"/>
      <c r="AE66" s="101"/>
      <c r="AF66" s="101"/>
      <c r="AG66" s="101"/>
      <c r="AH66" s="99"/>
    </row>
    <row r="67" spans="3:34">
      <c r="C67" s="3" t="s">
        <v>86</v>
      </c>
      <c r="D67" s="3" t="s">
        <v>108</v>
      </c>
      <c r="E67" s="3" t="s">
        <v>109</v>
      </c>
      <c r="F67" s="3" t="s">
        <v>628</v>
      </c>
      <c r="G67" s="99" t="s">
        <v>524</v>
      </c>
      <c r="H67" s="99" t="s">
        <v>524</v>
      </c>
      <c r="I67" s="99" t="s">
        <v>524</v>
      </c>
      <c r="J67" s="99" t="s">
        <v>524</v>
      </c>
      <c r="K67" s="99" t="s">
        <v>524</v>
      </c>
      <c r="L67" s="99" t="s">
        <v>524</v>
      </c>
      <c r="M67" s="99" t="s">
        <v>524</v>
      </c>
      <c r="N67" s="100">
        <v>0.66666666666666663</v>
      </c>
      <c r="O67" s="100">
        <v>0.42857142857142855</v>
      </c>
      <c r="P67" s="99"/>
      <c r="Q67" s="99"/>
      <c r="R67" s="99"/>
      <c r="S67" s="99"/>
      <c r="T67" s="99"/>
      <c r="U67" s="99"/>
      <c r="V67" s="99"/>
      <c r="W67" s="99"/>
      <c r="X67" s="99"/>
      <c r="Y67" s="99"/>
      <c r="Z67" s="99"/>
      <c r="AA67" s="101"/>
      <c r="AB67" s="101"/>
      <c r="AC67" s="101"/>
      <c r="AD67" s="101"/>
      <c r="AE67" s="101"/>
      <c r="AF67" s="101"/>
      <c r="AG67" s="101"/>
      <c r="AH67" s="99"/>
    </row>
    <row r="68" spans="3:34">
      <c r="C68" s="3" t="s">
        <v>86</v>
      </c>
      <c r="D68" s="3" t="s">
        <v>110</v>
      </c>
      <c r="E68" s="3" t="s">
        <v>111</v>
      </c>
      <c r="F68" s="3" t="s">
        <v>628</v>
      </c>
      <c r="G68" s="99" t="s">
        <v>524</v>
      </c>
      <c r="H68" s="99" t="s">
        <v>524</v>
      </c>
      <c r="I68" s="99" t="s">
        <v>524</v>
      </c>
      <c r="J68" s="99" t="s">
        <v>524</v>
      </c>
      <c r="K68" s="99" t="s">
        <v>524</v>
      </c>
      <c r="L68" s="99" t="s">
        <v>524</v>
      </c>
      <c r="M68" s="99" t="s">
        <v>524</v>
      </c>
      <c r="N68" s="100">
        <v>0.5714285714285714</v>
      </c>
      <c r="O68" s="100">
        <v>0.47058823529411764</v>
      </c>
      <c r="P68" s="99"/>
      <c r="Q68" s="99"/>
      <c r="R68" s="99"/>
      <c r="S68" s="99"/>
      <c r="T68" s="99"/>
      <c r="U68" s="99"/>
      <c r="V68" s="99"/>
      <c r="W68" s="99"/>
      <c r="X68" s="99"/>
      <c r="Y68" s="99"/>
      <c r="Z68" s="99"/>
      <c r="AA68" s="101"/>
      <c r="AB68" s="101"/>
      <c r="AC68" s="101"/>
      <c r="AD68" s="101"/>
      <c r="AE68" s="101"/>
      <c r="AF68" s="101"/>
      <c r="AG68" s="101"/>
      <c r="AH68" s="99"/>
    </row>
    <row r="69" spans="3:34">
      <c r="C69" s="3" t="s">
        <v>86</v>
      </c>
      <c r="D69" s="3" t="s">
        <v>112</v>
      </c>
      <c r="E69" s="3" t="s">
        <v>113</v>
      </c>
      <c r="F69" s="3" t="s">
        <v>628</v>
      </c>
      <c r="G69" s="99" t="s">
        <v>524</v>
      </c>
      <c r="H69" s="99" t="s">
        <v>524</v>
      </c>
      <c r="I69" s="99" t="s">
        <v>524</v>
      </c>
      <c r="J69" s="99" t="s">
        <v>524</v>
      </c>
      <c r="K69" s="99" t="s">
        <v>524</v>
      </c>
      <c r="L69" s="99" t="s">
        <v>524</v>
      </c>
      <c r="M69" s="99" t="s">
        <v>524</v>
      </c>
      <c r="N69" s="100">
        <v>0.63157894736842102</v>
      </c>
      <c r="O69" s="100">
        <v>0.64516129032258063</v>
      </c>
      <c r="P69" s="99"/>
      <c r="Q69" s="99"/>
      <c r="R69" s="99"/>
      <c r="S69" s="99"/>
      <c r="T69" s="99"/>
      <c r="U69" s="99"/>
      <c r="V69" s="99"/>
      <c r="W69" s="99"/>
      <c r="X69" s="99"/>
      <c r="Y69" s="99"/>
      <c r="Z69" s="99"/>
      <c r="AA69" s="101"/>
      <c r="AB69" s="101"/>
      <c r="AC69" s="101"/>
      <c r="AD69" s="101"/>
      <c r="AE69" s="101"/>
      <c r="AF69" s="101"/>
      <c r="AG69" s="101"/>
      <c r="AH69" s="99"/>
    </row>
    <row r="70" spans="3:34">
      <c r="C70" s="3" t="s">
        <v>86</v>
      </c>
      <c r="D70" s="3" t="s">
        <v>114</v>
      </c>
      <c r="E70" s="3" t="s">
        <v>115</v>
      </c>
      <c r="F70" s="3" t="s">
        <v>628</v>
      </c>
      <c r="G70" s="99" t="s">
        <v>524</v>
      </c>
      <c r="H70" s="99" t="s">
        <v>524</v>
      </c>
      <c r="I70" s="99" t="s">
        <v>524</v>
      </c>
      <c r="J70" s="99" t="s">
        <v>524</v>
      </c>
      <c r="K70" s="99" t="s">
        <v>524</v>
      </c>
      <c r="L70" s="99" t="s">
        <v>524</v>
      </c>
      <c r="M70" s="99" t="s">
        <v>524</v>
      </c>
      <c r="N70" s="100">
        <v>0.66666666666666663</v>
      </c>
      <c r="O70" s="100">
        <v>0.6</v>
      </c>
      <c r="P70" s="99"/>
      <c r="Q70" s="99"/>
      <c r="R70" s="99"/>
      <c r="S70" s="99"/>
      <c r="T70" s="99"/>
      <c r="U70" s="99"/>
      <c r="V70" s="99"/>
      <c r="W70" s="99"/>
      <c r="X70" s="99"/>
      <c r="Y70" s="99"/>
      <c r="Z70" s="99"/>
      <c r="AA70" s="101"/>
      <c r="AB70" s="101"/>
      <c r="AC70" s="101"/>
      <c r="AD70" s="101"/>
      <c r="AE70" s="101"/>
      <c r="AF70" s="101"/>
      <c r="AG70" s="101"/>
      <c r="AH70" s="99"/>
    </row>
    <row r="71" spans="3:34">
      <c r="C71" s="3" t="s">
        <v>86</v>
      </c>
      <c r="D71" s="3" t="s">
        <v>116</v>
      </c>
      <c r="E71" s="3" t="s">
        <v>117</v>
      </c>
      <c r="F71" s="3" t="s">
        <v>628</v>
      </c>
      <c r="G71" s="99" t="s">
        <v>524</v>
      </c>
      <c r="H71" s="99" t="s">
        <v>524</v>
      </c>
      <c r="I71" s="99" t="s">
        <v>524</v>
      </c>
      <c r="J71" s="99" t="s">
        <v>524</v>
      </c>
      <c r="K71" s="99" t="s">
        <v>524</v>
      </c>
      <c r="L71" s="99" t="s">
        <v>524</v>
      </c>
      <c r="M71" s="99" t="s">
        <v>524</v>
      </c>
      <c r="N71" s="100">
        <v>0</v>
      </c>
      <c r="O71" s="100">
        <v>0</v>
      </c>
      <c r="P71" s="99"/>
      <c r="Q71" s="99"/>
      <c r="R71" s="99"/>
      <c r="S71" s="99"/>
      <c r="T71" s="99"/>
      <c r="U71" s="99"/>
      <c r="V71" s="99"/>
      <c r="W71" s="99"/>
      <c r="X71" s="99"/>
      <c r="Y71" s="99"/>
      <c r="Z71" s="99"/>
      <c r="AA71" s="101"/>
      <c r="AB71" s="101"/>
      <c r="AC71" s="101"/>
      <c r="AD71" s="101"/>
      <c r="AE71" s="101"/>
      <c r="AF71" s="101"/>
      <c r="AG71" s="101"/>
      <c r="AH71" s="99"/>
    </row>
    <row r="72" spans="3:34">
      <c r="C72" s="3" t="s">
        <v>86</v>
      </c>
      <c r="D72" s="3" t="s">
        <v>118</v>
      </c>
      <c r="E72" s="3" t="s">
        <v>119</v>
      </c>
      <c r="F72" s="3" t="s">
        <v>628</v>
      </c>
      <c r="G72" s="99" t="s">
        <v>524</v>
      </c>
      <c r="H72" s="99" t="s">
        <v>524</v>
      </c>
      <c r="I72" s="99" t="s">
        <v>524</v>
      </c>
      <c r="J72" s="99" t="s">
        <v>524</v>
      </c>
      <c r="K72" s="99" t="s">
        <v>524</v>
      </c>
      <c r="L72" s="99" t="s">
        <v>524</v>
      </c>
      <c r="M72" s="99" t="s">
        <v>524</v>
      </c>
      <c r="N72" s="100">
        <v>0.6</v>
      </c>
      <c r="O72" s="100">
        <v>0</v>
      </c>
      <c r="P72" s="99"/>
      <c r="Q72" s="99"/>
      <c r="R72" s="99"/>
      <c r="S72" s="99"/>
      <c r="T72" s="99"/>
      <c r="U72" s="99"/>
      <c r="V72" s="99"/>
      <c r="W72" s="99"/>
      <c r="X72" s="99"/>
      <c r="Y72" s="99"/>
      <c r="Z72" s="99"/>
      <c r="AA72" s="101"/>
      <c r="AB72" s="101"/>
      <c r="AC72" s="101"/>
      <c r="AD72" s="101"/>
      <c r="AE72" s="101"/>
      <c r="AF72" s="101"/>
      <c r="AG72" s="101"/>
      <c r="AH72" s="99"/>
    </row>
    <row r="73" spans="3:34">
      <c r="C73" s="3" t="s">
        <v>86</v>
      </c>
      <c r="D73" s="3" t="s">
        <v>120</v>
      </c>
      <c r="E73" s="3" t="s">
        <v>121</v>
      </c>
      <c r="F73" s="3" t="s">
        <v>628</v>
      </c>
      <c r="G73" s="99" t="s">
        <v>524</v>
      </c>
      <c r="H73" s="99" t="s">
        <v>524</v>
      </c>
      <c r="I73" s="99" t="s">
        <v>524</v>
      </c>
      <c r="J73" s="99" t="s">
        <v>524</v>
      </c>
      <c r="K73" s="99" t="s">
        <v>524</v>
      </c>
      <c r="L73" s="99" t="s">
        <v>524</v>
      </c>
      <c r="M73" s="99" t="s">
        <v>524</v>
      </c>
      <c r="N73" s="100">
        <v>1</v>
      </c>
      <c r="O73" s="100">
        <v>1</v>
      </c>
      <c r="P73" s="99"/>
      <c r="Q73" s="99"/>
      <c r="R73" s="99"/>
      <c r="S73" s="99"/>
      <c r="T73" s="99"/>
      <c r="U73" s="99"/>
      <c r="V73" s="99"/>
      <c r="W73" s="99"/>
      <c r="X73" s="99"/>
      <c r="Y73" s="99"/>
      <c r="Z73" s="99"/>
      <c r="AA73" s="101"/>
      <c r="AB73" s="101"/>
      <c r="AC73" s="101"/>
      <c r="AD73" s="101"/>
      <c r="AE73" s="101"/>
      <c r="AF73" s="101"/>
      <c r="AG73" s="101"/>
      <c r="AH73" s="99"/>
    </row>
    <row r="74" spans="3:34">
      <c r="C74" s="3" t="s">
        <v>86</v>
      </c>
      <c r="D74" s="3" t="s">
        <v>122</v>
      </c>
      <c r="E74" s="3" t="s">
        <v>123</v>
      </c>
      <c r="F74" s="3" t="s">
        <v>628</v>
      </c>
      <c r="G74" s="99" t="s">
        <v>524</v>
      </c>
      <c r="H74" s="99" t="s">
        <v>524</v>
      </c>
      <c r="I74" s="99" t="s">
        <v>524</v>
      </c>
      <c r="J74" s="99" t="s">
        <v>524</v>
      </c>
      <c r="K74" s="99" t="s">
        <v>524</v>
      </c>
      <c r="L74" s="99" t="s">
        <v>524</v>
      </c>
      <c r="M74" s="99" t="s">
        <v>524</v>
      </c>
      <c r="N74" s="100">
        <v>0.875</v>
      </c>
      <c r="O74" s="100">
        <v>0</v>
      </c>
      <c r="P74" s="99"/>
      <c r="Q74" s="99"/>
      <c r="R74" s="99"/>
      <c r="S74" s="99"/>
      <c r="T74" s="99"/>
      <c r="U74" s="99"/>
      <c r="V74" s="99"/>
      <c r="W74" s="99"/>
      <c r="X74" s="99"/>
      <c r="Y74" s="99"/>
      <c r="Z74" s="99"/>
      <c r="AA74" s="101"/>
      <c r="AB74" s="101"/>
      <c r="AC74" s="101"/>
      <c r="AD74" s="101"/>
      <c r="AE74" s="101"/>
      <c r="AF74" s="101"/>
      <c r="AG74" s="101"/>
      <c r="AH74" s="99"/>
    </row>
    <row r="75" spans="3:34">
      <c r="C75" s="3" t="s">
        <v>86</v>
      </c>
      <c r="D75" s="3" t="s">
        <v>124</v>
      </c>
      <c r="E75" s="3" t="s">
        <v>125</v>
      </c>
      <c r="F75" s="3" t="s">
        <v>628</v>
      </c>
      <c r="G75" s="99" t="s">
        <v>524</v>
      </c>
      <c r="H75" s="99" t="s">
        <v>524</v>
      </c>
      <c r="I75" s="99" t="s">
        <v>524</v>
      </c>
      <c r="J75" s="99" t="s">
        <v>524</v>
      </c>
      <c r="K75" s="99" t="s">
        <v>524</v>
      </c>
      <c r="L75" s="99" t="s">
        <v>524</v>
      </c>
      <c r="M75" s="99" t="s">
        <v>524</v>
      </c>
      <c r="N75" s="100">
        <v>1</v>
      </c>
      <c r="O75" s="100">
        <v>1</v>
      </c>
      <c r="P75" s="99"/>
      <c r="Q75" s="99"/>
      <c r="R75" s="99"/>
      <c r="S75" s="99"/>
      <c r="T75" s="99"/>
      <c r="U75" s="99"/>
      <c r="V75" s="99"/>
      <c r="W75" s="99"/>
      <c r="X75" s="99"/>
      <c r="Y75" s="99"/>
      <c r="Z75" s="99"/>
      <c r="AA75" s="101"/>
      <c r="AB75" s="101"/>
      <c r="AC75" s="101"/>
      <c r="AD75" s="101"/>
      <c r="AE75" s="101"/>
      <c r="AF75" s="101"/>
      <c r="AG75" s="101"/>
      <c r="AH75" s="99"/>
    </row>
    <row r="76" spans="3:34">
      <c r="C76" s="3" t="s">
        <v>86</v>
      </c>
      <c r="D76" s="3" t="s">
        <v>126</v>
      </c>
      <c r="E76" s="3" t="s">
        <v>127</v>
      </c>
      <c r="F76" s="3" t="s">
        <v>628</v>
      </c>
      <c r="G76" s="99" t="s">
        <v>524</v>
      </c>
      <c r="H76" s="99" t="s">
        <v>524</v>
      </c>
      <c r="I76" s="99" t="s">
        <v>524</v>
      </c>
      <c r="J76" s="99" t="s">
        <v>524</v>
      </c>
      <c r="K76" s="99" t="s">
        <v>524</v>
      </c>
      <c r="L76" s="99" t="s">
        <v>524</v>
      </c>
      <c r="M76" s="99" t="s">
        <v>524</v>
      </c>
      <c r="N76" s="100">
        <v>0.7142857142857143</v>
      </c>
      <c r="O76" s="100">
        <v>0.17647058823529413</v>
      </c>
      <c r="P76" s="99"/>
      <c r="Q76" s="99"/>
      <c r="R76" s="99"/>
      <c r="S76" s="99"/>
      <c r="T76" s="99"/>
      <c r="U76" s="99"/>
      <c r="V76" s="99"/>
      <c r="W76" s="99"/>
      <c r="X76" s="99"/>
      <c r="Y76" s="99"/>
      <c r="Z76" s="99"/>
      <c r="AA76" s="101"/>
      <c r="AB76" s="101"/>
      <c r="AC76" s="101"/>
      <c r="AD76" s="101"/>
      <c r="AE76" s="101"/>
      <c r="AF76" s="101"/>
      <c r="AG76" s="101"/>
      <c r="AH76" s="99"/>
    </row>
    <row r="77" spans="3:34">
      <c r="C77" s="3" t="s">
        <v>86</v>
      </c>
      <c r="D77" s="3" t="s">
        <v>128</v>
      </c>
      <c r="E77" s="3" t="s">
        <v>129</v>
      </c>
      <c r="F77" s="3" t="s">
        <v>628</v>
      </c>
      <c r="G77" s="99" t="s">
        <v>524</v>
      </c>
      <c r="H77" s="99" t="s">
        <v>524</v>
      </c>
      <c r="I77" s="99" t="s">
        <v>524</v>
      </c>
      <c r="J77" s="99" t="s">
        <v>524</v>
      </c>
      <c r="K77" s="99" t="s">
        <v>524</v>
      </c>
      <c r="L77" s="99" t="s">
        <v>524</v>
      </c>
      <c r="M77" s="99" t="s">
        <v>524</v>
      </c>
      <c r="N77" s="100">
        <v>0.44444444444444442</v>
      </c>
      <c r="O77" s="100">
        <v>8.3333333333333329E-2</v>
      </c>
      <c r="P77" s="99"/>
      <c r="Q77" s="99"/>
      <c r="R77" s="99"/>
      <c r="S77" s="99"/>
      <c r="T77" s="99"/>
      <c r="U77" s="99"/>
      <c r="V77" s="99"/>
      <c r="W77" s="99"/>
      <c r="X77" s="99"/>
      <c r="Y77" s="99"/>
      <c r="Z77" s="99"/>
      <c r="AA77" s="101"/>
      <c r="AB77" s="101"/>
      <c r="AC77" s="101"/>
      <c r="AD77" s="101"/>
      <c r="AE77" s="101"/>
      <c r="AF77" s="101"/>
      <c r="AG77" s="101"/>
      <c r="AH77" s="99"/>
    </row>
    <row r="78" spans="3:34">
      <c r="C78" s="3" t="s">
        <v>86</v>
      </c>
      <c r="D78" s="3" t="s">
        <v>130</v>
      </c>
      <c r="E78" s="3" t="s">
        <v>131</v>
      </c>
      <c r="F78" s="3" t="s">
        <v>628</v>
      </c>
      <c r="G78" s="99" t="s">
        <v>524</v>
      </c>
      <c r="H78" s="99" t="s">
        <v>524</v>
      </c>
      <c r="I78" s="99" t="s">
        <v>524</v>
      </c>
      <c r="J78" s="99" t="s">
        <v>524</v>
      </c>
      <c r="K78" s="99" t="s">
        <v>524</v>
      </c>
      <c r="L78" s="99" t="s">
        <v>524</v>
      </c>
      <c r="M78" s="99" t="s">
        <v>524</v>
      </c>
      <c r="N78" s="100">
        <v>0.7142857142857143</v>
      </c>
      <c r="O78" s="100">
        <v>1</v>
      </c>
      <c r="P78" s="99"/>
      <c r="Q78" s="99"/>
      <c r="R78" s="99"/>
      <c r="S78" s="99"/>
      <c r="T78" s="99"/>
      <c r="U78" s="99"/>
      <c r="V78" s="99"/>
      <c r="W78" s="99"/>
      <c r="X78" s="99"/>
      <c r="Y78" s="99"/>
      <c r="Z78" s="99"/>
      <c r="AA78" s="101"/>
      <c r="AB78" s="101"/>
      <c r="AC78" s="101"/>
      <c r="AD78" s="101"/>
      <c r="AE78" s="101"/>
      <c r="AF78" s="101"/>
      <c r="AG78" s="101"/>
      <c r="AH78" s="99"/>
    </row>
    <row r="79" spans="3:34">
      <c r="C79" s="3" t="s">
        <v>86</v>
      </c>
      <c r="D79" s="3" t="s">
        <v>132</v>
      </c>
      <c r="E79" s="3" t="s">
        <v>133</v>
      </c>
      <c r="F79" s="3" t="s">
        <v>628</v>
      </c>
      <c r="G79" s="99" t="s">
        <v>524</v>
      </c>
      <c r="H79" s="99" t="s">
        <v>524</v>
      </c>
      <c r="I79" s="99" t="s">
        <v>524</v>
      </c>
      <c r="J79" s="99" t="s">
        <v>524</v>
      </c>
      <c r="K79" s="99" t="s">
        <v>524</v>
      </c>
      <c r="L79" s="99" t="s">
        <v>524</v>
      </c>
      <c r="M79" s="99" t="s">
        <v>524</v>
      </c>
      <c r="N79" s="100">
        <v>0.77777777777777779</v>
      </c>
      <c r="O79" s="100">
        <v>0.75</v>
      </c>
      <c r="P79" s="99"/>
      <c r="Q79" s="99"/>
      <c r="R79" s="99"/>
      <c r="S79" s="99"/>
      <c r="T79" s="99"/>
      <c r="U79" s="99"/>
      <c r="V79" s="99"/>
      <c r="W79" s="99"/>
      <c r="X79" s="99"/>
      <c r="Y79" s="99"/>
      <c r="Z79" s="99"/>
      <c r="AA79" s="101"/>
      <c r="AB79" s="101"/>
      <c r="AC79" s="101"/>
      <c r="AD79" s="101"/>
      <c r="AE79" s="101"/>
      <c r="AF79" s="101"/>
      <c r="AG79" s="101"/>
      <c r="AH79" s="99"/>
    </row>
    <row r="80" spans="3:34">
      <c r="C80" s="3" t="s">
        <v>86</v>
      </c>
      <c r="D80" s="3" t="s">
        <v>134</v>
      </c>
      <c r="E80" s="3" t="s">
        <v>135</v>
      </c>
      <c r="F80" s="3" t="s">
        <v>628</v>
      </c>
      <c r="G80" s="99" t="s">
        <v>524</v>
      </c>
      <c r="H80" s="99" t="s">
        <v>524</v>
      </c>
      <c r="I80" s="99" t="s">
        <v>524</v>
      </c>
      <c r="J80" s="99" t="s">
        <v>524</v>
      </c>
      <c r="K80" s="99" t="s">
        <v>524</v>
      </c>
      <c r="L80" s="99" t="s">
        <v>524</v>
      </c>
      <c r="M80" s="99" t="s">
        <v>524</v>
      </c>
      <c r="N80" s="100">
        <v>1</v>
      </c>
      <c r="O80" s="100">
        <v>0.2857142857142857</v>
      </c>
      <c r="P80" s="99"/>
      <c r="Q80" s="99"/>
      <c r="R80" s="99"/>
      <c r="S80" s="99"/>
      <c r="T80" s="99"/>
      <c r="U80" s="99"/>
      <c r="V80" s="99"/>
      <c r="W80" s="99"/>
      <c r="X80" s="99"/>
      <c r="Y80" s="99"/>
      <c r="Z80" s="99"/>
      <c r="AA80" s="101"/>
      <c r="AB80" s="101"/>
      <c r="AC80" s="101"/>
      <c r="AD80" s="101"/>
      <c r="AE80" s="101"/>
      <c r="AF80" s="101"/>
      <c r="AG80" s="101"/>
      <c r="AH80" s="99"/>
    </row>
    <row r="81" spans="3:34">
      <c r="C81" s="3" t="s">
        <v>86</v>
      </c>
      <c r="D81" s="3" t="s">
        <v>136</v>
      </c>
      <c r="E81" s="3" t="s">
        <v>137</v>
      </c>
      <c r="F81" s="3" t="s">
        <v>628</v>
      </c>
      <c r="G81" s="99" t="s">
        <v>524</v>
      </c>
      <c r="H81" s="99" t="s">
        <v>524</v>
      </c>
      <c r="I81" s="99" t="s">
        <v>524</v>
      </c>
      <c r="J81" s="99" t="s">
        <v>524</v>
      </c>
      <c r="K81" s="99" t="s">
        <v>524</v>
      </c>
      <c r="L81" s="99" t="s">
        <v>524</v>
      </c>
      <c r="M81" s="99" t="s">
        <v>524</v>
      </c>
      <c r="N81" s="100">
        <v>0.76190476190476186</v>
      </c>
      <c r="O81" s="100">
        <v>0.22222222222222221</v>
      </c>
      <c r="P81" s="99"/>
      <c r="Q81" s="99"/>
      <c r="R81" s="99"/>
      <c r="S81" s="99"/>
      <c r="T81" s="99"/>
      <c r="U81" s="99"/>
      <c r="V81" s="99"/>
      <c r="W81" s="99"/>
      <c r="X81" s="99"/>
      <c r="Y81" s="99"/>
      <c r="Z81" s="99"/>
      <c r="AA81" s="101"/>
      <c r="AB81" s="101"/>
      <c r="AC81" s="101"/>
      <c r="AD81" s="101"/>
      <c r="AE81" s="101"/>
      <c r="AF81" s="101"/>
      <c r="AG81" s="101"/>
      <c r="AH81" s="99"/>
    </row>
    <row r="82" spans="3:34">
      <c r="C82" s="3" t="s">
        <v>86</v>
      </c>
      <c r="D82" s="3" t="s">
        <v>138</v>
      </c>
      <c r="E82" s="3" t="s">
        <v>139</v>
      </c>
      <c r="F82" s="3" t="s">
        <v>628</v>
      </c>
      <c r="G82" s="99" t="s">
        <v>524</v>
      </c>
      <c r="H82" s="99" t="s">
        <v>524</v>
      </c>
      <c r="I82" s="99" t="s">
        <v>524</v>
      </c>
      <c r="J82" s="99" t="s">
        <v>524</v>
      </c>
      <c r="K82" s="99" t="s">
        <v>524</v>
      </c>
      <c r="L82" s="99" t="s">
        <v>524</v>
      </c>
      <c r="M82" s="99" t="s">
        <v>524</v>
      </c>
      <c r="N82" s="100">
        <v>0.4</v>
      </c>
      <c r="O82" s="100">
        <v>0.6</v>
      </c>
      <c r="P82" s="99"/>
      <c r="Q82" s="99"/>
      <c r="R82" s="99"/>
      <c r="S82" s="99"/>
      <c r="T82" s="99"/>
      <c r="U82" s="99"/>
      <c r="V82" s="99"/>
      <c r="W82" s="99"/>
      <c r="X82" s="99"/>
      <c r="Y82" s="99"/>
      <c r="Z82" s="99"/>
      <c r="AA82" s="101"/>
      <c r="AB82" s="101"/>
      <c r="AC82" s="101"/>
      <c r="AD82" s="101"/>
      <c r="AE82" s="101"/>
      <c r="AF82" s="101"/>
      <c r="AG82" s="101"/>
      <c r="AH82" s="99"/>
    </row>
    <row r="83" spans="3:34">
      <c r="C83" s="3" t="s">
        <v>86</v>
      </c>
      <c r="D83" s="3" t="s">
        <v>140</v>
      </c>
      <c r="E83" s="3" t="s">
        <v>141</v>
      </c>
      <c r="F83" s="3" t="s">
        <v>628</v>
      </c>
      <c r="G83" s="99" t="s">
        <v>524</v>
      </c>
      <c r="H83" s="99" t="s">
        <v>524</v>
      </c>
      <c r="I83" s="99" t="s">
        <v>524</v>
      </c>
      <c r="J83" s="99" t="s">
        <v>524</v>
      </c>
      <c r="K83" s="99" t="s">
        <v>524</v>
      </c>
      <c r="L83" s="99" t="s">
        <v>524</v>
      </c>
      <c r="M83" s="99" t="s">
        <v>524</v>
      </c>
      <c r="N83" s="100">
        <v>0.7</v>
      </c>
      <c r="O83" s="100">
        <v>0.75</v>
      </c>
      <c r="P83" s="99"/>
      <c r="Q83" s="99"/>
      <c r="R83" s="99"/>
      <c r="S83" s="99"/>
      <c r="T83" s="99"/>
      <c r="U83" s="99"/>
      <c r="V83" s="99"/>
      <c r="W83" s="99"/>
      <c r="X83" s="99"/>
      <c r="Y83" s="99"/>
      <c r="Z83" s="99"/>
      <c r="AA83" s="101"/>
      <c r="AB83" s="101"/>
      <c r="AC83" s="101"/>
      <c r="AD83" s="101"/>
      <c r="AE83" s="101"/>
      <c r="AF83" s="101"/>
      <c r="AG83" s="101"/>
      <c r="AH83" s="99"/>
    </row>
    <row r="84" spans="3:34">
      <c r="C84" s="3" t="s">
        <v>86</v>
      </c>
      <c r="D84" s="3" t="s">
        <v>142</v>
      </c>
      <c r="E84" s="3" t="s">
        <v>143</v>
      </c>
      <c r="F84" s="3" t="s">
        <v>628</v>
      </c>
      <c r="G84" s="99" t="s">
        <v>524</v>
      </c>
      <c r="H84" s="99" t="s">
        <v>524</v>
      </c>
      <c r="I84" s="99" t="s">
        <v>524</v>
      </c>
      <c r="J84" s="99" t="s">
        <v>524</v>
      </c>
      <c r="K84" s="99" t="s">
        <v>524</v>
      </c>
      <c r="L84" s="99" t="s">
        <v>524</v>
      </c>
      <c r="M84" s="99" t="s">
        <v>524</v>
      </c>
      <c r="N84" s="100">
        <v>1</v>
      </c>
      <c r="O84" s="100">
        <v>1</v>
      </c>
      <c r="P84" s="99"/>
      <c r="Q84" s="99"/>
      <c r="R84" s="99"/>
      <c r="S84" s="99"/>
      <c r="T84" s="99"/>
      <c r="U84" s="99"/>
      <c r="V84" s="99"/>
      <c r="W84" s="99"/>
      <c r="X84" s="99"/>
      <c r="Y84" s="99"/>
      <c r="Z84" s="99"/>
      <c r="AA84" s="101"/>
      <c r="AB84" s="101"/>
      <c r="AC84" s="101"/>
      <c r="AD84" s="101"/>
      <c r="AE84" s="101"/>
      <c r="AF84" s="101"/>
      <c r="AG84" s="101"/>
      <c r="AH84" s="99"/>
    </row>
    <row r="85" spans="3:34">
      <c r="C85" s="3" t="s">
        <v>86</v>
      </c>
      <c r="D85" s="3" t="s">
        <v>144</v>
      </c>
      <c r="E85" s="3" t="s">
        <v>145</v>
      </c>
      <c r="F85" s="3" t="s">
        <v>628</v>
      </c>
      <c r="G85" s="99" t="s">
        <v>524</v>
      </c>
      <c r="H85" s="99" t="s">
        <v>524</v>
      </c>
      <c r="I85" s="99" t="s">
        <v>524</v>
      </c>
      <c r="J85" s="99" t="s">
        <v>524</v>
      </c>
      <c r="K85" s="99" t="s">
        <v>524</v>
      </c>
      <c r="L85" s="99" t="s">
        <v>524</v>
      </c>
      <c r="M85" s="99" t="s">
        <v>524</v>
      </c>
      <c r="N85" s="100">
        <v>0.8</v>
      </c>
      <c r="O85" s="100">
        <v>1</v>
      </c>
      <c r="P85" s="99"/>
      <c r="Q85" s="99"/>
      <c r="R85" s="99"/>
      <c r="S85" s="99"/>
      <c r="T85" s="99"/>
      <c r="U85" s="99"/>
      <c r="V85" s="99"/>
      <c r="W85" s="99"/>
      <c r="X85" s="99"/>
      <c r="Y85" s="99"/>
      <c r="Z85" s="99"/>
      <c r="AA85" s="101"/>
      <c r="AB85" s="101"/>
      <c r="AC85" s="101"/>
      <c r="AD85" s="101"/>
      <c r="AE85" s="101"/>
      <c r="AF85" s="101"/>
      <c r="AG85" s="101"/>
      <c r="AH85" s="99"/>
    </row>
    <row r="86" spans="3:34">
      <c r="C86" s="3" t="s">
        <v>86</v>
      </c>
      <c r="D86" s="3" t="s">
        <v>146</v>
      </c>
      <c r="E86" s="3" t="s">
        <v>147</v>
      </c>
      <c r="F86" s="3" t="s">
        <v>628</v>
      </c>
      <c r="G86" s="99" t="s">
        <v>524</v>
      </c>
      <c r="H86" s="99" t="s">
        <v>524</v>
      </c>
      <c r="I86" s="99" t="s">
        <v>524</v>
      </c>
      <c r="J86" s="99" t="s">
        <v>524</v>
      </c>
      <c r="K86" s="99" t="s">
        <v>524</v>
      </c>
      <c r="L86" s="99" t="s">
        <v>524</v>
      </c>
      <c r="M86" s="99" t="s">
        <v>524</v>
      </c>
      <c r="N86" s="100">
        <v>0.54545454545454541</v>
      </c>
      <c r="O86" s="100">
        <v>0</v>
      </c>
      <c r="P86" s="99"/>
      <c r="Q86" s="99"/>
      <c r="R86" s="99"/>
      <c r="S86" s="99"/>
      <c r="T86" s="99"/>
      <c r="U86" s="99"/>
      <c r="V86" s="99"/>
      <c r="W86" s="99"/>
      <c r="X86" s="99"/>
      <c r="Y86" s="99"/>
      <c r="Z86" s="99"/>
      <c r="AA86" s="101"/>
      <c r="AB86" s="101"/>
      <c r="AC86" s="101"/>
      <c r="AD86" s="101"/>
      <c r="AE86" s="101"/>
      <c r="AF86" s="101"/>
      <c r="AG86" s="101"/>
      <c r="AH86" s="99"/>
    </row>
    <row r="87" spans="3:34">
      <c r="C87" s="3" t="s">
        <v>86</v>
      </c>
      <c r="D87" s="3" t="s">
        <v>148</v>
      </c>
      <c r="E87" s="3" t="s">
        <v>149</v>
      </c>
      <c r="F87" s="3" t="s">
        <v>628</v>
      </c>
      <c r="G87" s="99" t="s">
        <v>524</v>
      </c>
      <c r="H87" s="99" t="s">
        <v>524</v>
      </c>
      <c r="I87" s="99" t="s">
        <v>524</v>
      </c>
      <c r="J87" s="99" t="s">
        <v>524</v>
      </c>
      <c r="K87" s="99" t="s">
        <v>524</v>
      </c>
      <c r="L87" s="99" t="s">
        <v>524</v>
      </c>
      <c r="M87" s="99" t="s">
        <v>524</v>
      </c>
      <c r="N87" s="100" t="s">
        <v>632</v>
      </c>
      <c r="O87" s="100">
        <v>0</v>
      </c>
      <c r="P87" s="99"/>
      <c r="Q87" s="99"/>
      <c r="R87" s="99"/>
      <c r="S87" s="99"/>
      <c r="T87" s="99"/>
      <c r="U87" s="99"/>
      <c r="V87" s="99"/>
      <c r="W87" s="99"/>
      <c r="X87" s="99"/>
      <c r="Y87" s="99"/>
      <c r="Z87" s="99"/>
      <c r="AA87" s="101"/>
      <c r="AB87" s="101"/>
      <c r="AC87" s="101"/>
      <c r="AD87" s="101"/>
      <c r="AE87" s="101"/>
      <c r="AF87" s="101"/>
      <c r="AG87" s="101"/>
      <c r="AH87" s="99"/>
    </row>
    <row r="88" spans="3:34">
      <c r="C88" s="3" t="s">
        <v>86</v>
      </c>
      <c r="D88" s="3" t="s">
        <v>150</v>
      </c>
      <c r="E88" s="3" t="s">
        <v>151</v>
      </c>
      <c r="F88" s="3" t="s">
        <v>628</v>
      </c>
      <c r="G88" s="99" t="s">
        <v>524</v>
      </c>
      <c r="H88" s="99" t="s">
        <v>524</v>
      </c>
      <c r="I88" s="99" t="s">
        <v>524</v>
      </c>
      <c r="J88" s="99" t="s">
        <v>524</v>
      </c>
      <c r="K88" s="99" t="s">
        <v>524</v>
      </c>
      <c r="L88" s="99" t="s">
        <v>524</v>
      </c>
      <c r="M88" s="99" t="s">
        <v>524</v>
      </c>
      <c r="N88" s="100">
        <v>0.5</v>
      </c>
      <c r="O88" s="100">
        <v>0.6</v>
      </c>
      <c r="P88" s="99"/>
      <c r="Q88" s="99"/>
      <c r="R88" s="99"/>
      <c r="S88" s="99"/>
      <c r="T88" s="99"/>
      <c r="U88" s="99"/>
      <c r="V88" s="99"/>
      <c r="W88" s="99"/>
      <c r="X88" s="99"/>
      <c r="Y88" s="99"/>
      <c r="Z88" s="99"/>
      <c r="AA88" s="101"/>
      <c r="AB88" s="101"/>
      <c r="AC88" s="101"/>
      <c r="AD88" s="101"/>
      <c r="AE88" s="101"/>
      <c r="AF88" s="101"/>
      <c r="AG88" s="101"/>
      <c r="AH88" s="99"/>
    </row>
    <row r="89" spans="3:34">
      <c r="C89" s="3" t="s">
        <v>86</v>
      </c>
      <c r="D89" s="3" t="s">
        <v>152</v>
      </c>
      <c r="E89" s="3" t="s">
        <v>153</v>
      </c>
      <c r="F89" s="3" t="s">
        <v>628</v>
      </c>
      <c r="G89" s="99" t="s">
        <v>524</v>
      </c>
      <c r="H89" s="99" t="s">
        <v>524</v>
      </c>
      <c r="I89" s="99" t="s">
        <v>524</v>
      </c>
      <c r="J89" s="99" t="s">
        <v>524</v>
      </c>
      <c r="K89" s="99" t="s">
        <v>524</v>
      </c>
      <c r="L89" s="99" t="s">
        <v>524</v>
      </c>
      <c r="M89" s="99" t="s">
        <v>524</v>
      </c>
      <c r="N89" s="100">
        <v>1</v>
      </c>
      <c r="O89" s="100">
        <v>0</v>
      </c>
      <c r="P89" s="99"/>
      <c r="Q89" s="99"/>
      <c r="R89" s="99"/>
      <c r="S89" s="99"/>
      <c r="T89" s="99"/>
      <c r="U89" s="99"/>
      <c r="V89" s="99"/>
      <c r="W89" s="99"/>
      <c r="X89" s="99"/>
      <c r="Y89" s="99"/>
      <c r="Z89" s="99"/>
      <c r="AA89" s="101"/>
      <c r="AB89" s="101"/>
      <c r="AC89" s="101"/>
      <c r="AD89" s="101"/>
      <c r="AE89" s="101"/>
      <c r="AF89" s="101"/>
      <c r="AG89" s="101"/>
      <c r="AH89" s="99"/>
    </row>
    <row r="90" spans="3:34">
      <c r="C90" s="3" t="s">
        <v>86</v>
      </c>
      <c r="D90" s="3" t="s">
        <v>154</v>
      </c>
      <c r="E90" s="3" t="s">
        <v>155</v>
      </c>
      <c r="F90" s="3" t="s">
        <v>628</v>
      </c>
      <c r="G90" s="99" t="s">
        <v>524</v>
      </c>
      <c r="H90" s="99" t="s">
        <v>524</v>
      </c>
      <c r="I90" s="99" t="s">
        <v>524</v>
      </c>
      <c r="J90" s="99" t="s">
        <v>524</v>
      </c>
      <c r="K90" s="99" t="s">
        <v>524</v>
      </c>
      <c r="L90" s="99" t="s">
        <v>524</v>
      </c>
      <c r="M90" s="99" t="s">
        <v>524</v>
      </c>
      <c r="N90" s="100">
        <v>0</v>
      </c>
      <c r="O90" s="100" t="s">
        <v>632</v>
      </c>
      <c r="P90" s="99"/>
      <c r="Q90" s="99"/>
      <c r="R90" s="99"/>
      <c r="S90" s="99"/>
      <c r="T90" s="99"/>
      <c r="U90" s="99"/>
      <c r="V90" s="99"/>
      <c r="W90" s="99"/>
      <c r="X90" s="99"/>
      <c r="Y90" s="99"/>
      <c r="Z90" s="99"/>
      <c r="AA90" s="101"/>
      <c r="AB90" s="101"/>
      <c r="AC90" s="101"/>
      <c r="AD90" s="101"/>
      <c r="AE90" s="101"/>
      <c r="AF90" s="101"/>
      <c r="AG90" s="101"/>
      <c r="AH90" s="99"/>
    </row>
    <row r="91" spans="3:34">
      <c r="C91" s="3" t="s">
        <v>86</v>
      </c>
      <c r="D91" s="3" t="s">
        <v>156</v>
      </c>
      <c r="E91" s="3" t="s">
        <v>157</v>
      </c>
      <c r="F91" s="3" t="s">
        <v>628</v>
      </c>
      <c r="G91" s="99" t="s">
        <v>524</v>
      </c>
      <c r="H91" s="99" t="s">
        <v>524</v>
      </c>
      <c r="I91" s="99" t="s">
        <v>524</v>
      </c>
      <c r="J91" s="99" t="s">
        <v>524</v>
      </c>
      <c r="K91" s="99" t="s">
        <v>524</v>
      </c>
      <c r="L91" s="99" t="s">
        <v>524</v>
      </c>
      <c r="M91" s="99" t="s">
        <v>524</v>
      </c>
      <c r="N91" s="100">
        <v>1</v>
      </c>
      <c r="O91" s="100">
        <v>0.36363636363636365</v>
      </c>
      <c r="P91" s="99"/>
      <c r="Q91" s="99"/>
      <c r="R91" s="99"/>
      <c r="S91" s="99"/>
      <c r="T91" s="99"/>
      <c r="U91" s="99"/>
      <c r="V91" s="99"/>
      <c r="W91" s="99"/>
      <c r="X91" s="99"/>
      <c r="Y91" s="99"/>
      <c r="Z91" s="99"/>
      <c r="AA91" s="101"/>
      <c r="AB91" s="101"/>
      <c r="AC91" s="101"/>
      <c r="AD91" s="101"/>
      <c r="AE91" s="101"/>
      <c r="AF91" s="101"/>
      <c r="AG91" s="101"/>
      <c r="AH91" s="99"/>
    </row>
    <row r="92" spans="3:34">
      <c r="C92" s="3" t="s">
        <v>86</v>
      </c>
      <c r="D92" s="3" t="s">
        <v>158</v>
      </c>
      <c r="E92" s="3" t="s">
        <v>159</v>
      </c>
      <c r="F92" s="3" t="s">
        <v>628</v>
      </c>
      <c r="G92" s="99" t="s">
        <v>524</v>
      </c>
      <c r="H92" s="99" t="s">
        <v>524</v>
      </c>
      <c r="I92" s="99" t="s">
        <v>524</v>
      </c>
      <c r="J92" s="99" t="s">
        <v>524</v>
      </c>
      <c r="K92" s="99" t="s">
        <v>524</v>
      </c>
      <c r="L92" s="99" t="s">
        <v>524</v>
      </c>
      <c r="M92" s="99" t="s">
        <v>524</v>
      </c>
      <c r="N92" s="100">
        <v>0.5</v>
      </c>
      <c r="O92" s="100">
        <v>0.375</v>
      </c>
      <c r="P92" s="99"/>
      <c r="Q92" s="99"/>
      <c r="R92" s="99"/>
      <c r="S92" s="99"/>
      <c r="T92" s="99"/>
      <c r="U92" s="99"/>
      <c r="V92" s="99"/>
      <c r="W92" s="99"/>
      <c r="X92" s="99"/>
      <c r="Y92" s="99"/>
      <c r="Z92" s="99"/>
      <c r="AA92" s="101"/>
      <c r="AB92" s="101"/>
      <c r="AC92" s="101"/>
      <c r="AD92" s="101"/>
      <c r="AE92" s="101"/>
      <c r="AF92" s="101"/>
      <c r="AG92" s="101"/>
      <c r="AH92" s="99"/>
    </row>
    <row r="93" spans="3:34">
      <c r="C93" s="3" t="s">
        <v>86</v>
      </c>
      <c r="D93" s="3" t="s">
        <v>160</v>
      </c>
      <c r="E93" s="3" t="s">
        <v>161</v>
      </c>
      <c r="F93" s="3" t="s">
        <v>628</v>
      </c>
      <c r="G93" s="99" t="s">
        <v>524</v>
      </c>
      <c r="H93" s="99" t="s">
        <v>524</v>
      </c>
      <c r="I93" s="99" t="s">
        <v>524</v>
      </c>
      <c r="J93" s="99" t="s">
        <v>524</v>
      </c>
      <c r="K93" s="99" t="s">
        <v>524</v>
      </c>
      <c r="L93" s="99" t="s">
        <v>524</v>
      </c>
      <c r="M93" s="99" t="s">
        <v>524</v>
      </c>
      <c r="N93" s="100">
        <v>0.7857142857142857</v>
      </c>
      <c r="O93" s="100">
        <v>0.66666666666666663</v>
      </c>
      <c r="P93" s="99"/>
      <c r="Q93" s="99"/>
      <c r="R93" s="99"/>
      <c r="S93" s="99"/>
      <c r="T93" s="99"/>
      <c r="U93" s="99"/>
      <c r="V93" s="99"/>
      <c r="W93" s="99"/>
      <c r="X93" s="99"/>
      <c r="Y93" s="99"/>
      <c r="Z93" s="99"/>
      <c r="AA93" s="101"/>
      <c r="AB93" s="101"/>
      <c r="AC93" s="101"/>
      <c r="AD93" s="101"/>
      <c r="AE93" s="101"/>
      <c r="AF93" s="101"/>
      <c r="AG93" s="101"/>
      <c r="AH93" s="99"/>
    </row>
    <row r="94" spans="3:34">
      <c r="C94" s="3" t="s">
        <v>86</v>
      </c>
      <c r="D94" s="3" t="s">
        <v>162</v>
      </c>
      <c r="E94" s="3" t="s">
        <v>163</v>
      </c>
      <c r="F94" s="3" t="s">
        <v>628</v>
      </c>
      <c r="G94" s="99" t="s">
        <v>524</v>
      </c>
      <c r="H94" s="99" t="s">
        <v>524</v>
      </c>
      <c r="I94" s="99" t="s">
        <v>524</v>
      </c>
      <c r="J94" s="99" t="s">
        <v>524</v>
      </c>
      <c r="K94" s="99" t="s">
        <v>524</v>
      </c>
      <c r="L94" s="99" t="s">
        <v>524</v>
      </c>
      <c r="M94" s="99" t="s">
        <v>524</v>
      </c>
      <c r="N94" s="100">
        <v>0.8571428571428571</v>
      </c>
      <c r="O94" s="100">
        <v>1</v>
      </c>
      <c r="P94" s="99"/>
      <c r="Q94" s="99"/>
      <c r="R94" s="99"/>
      <c r="S94" s="99"/>
      <c r="T94" s="99"/>
      <c r="U94" s="99"/>
      <c r="V94" s="99"/>
      <c r="W94" s="99"/>
      <c r="X94" s="99"/>
      <c r="Y94" s="99"/>
      <c r="Z94" s="99"/>
      <c r="AA94" s="101"/>
      <c r="AB94" s="101"/>
      <c r="AC94" s="101"/>
      <c r="AD94" s="101"/>
      <c r="AE94" s="101"/>
      <c r="AF94" s="101"/>
      <c r="AG94" s="101"/>
      <c r="AH94" s="99"/>
    </row>
    <row r="95" spans="3:34">
      <c r="C95" s="3" t="s">
        <v>86</v>
      </c>
      <c r="D95" s="3" t="s">
        <v>164</v>
      </c>
      <c r="E95" s="3" t="s">
        <v>165</v>
      </c>
      <c r="F95" s="3" t="s">
        <v>628</v>
      </c>
      <c r="G95" s="99" t="s">
        <v>524</v>
      </c>
      <c r="H95" s="99" t="s">
        <v>524</v>
      </c>
      <c r="I95" s="99" t="s">
        <v>524</v>
      </c>
      <c r="J95" s="99" t="s">
        <v>524</v>
      </c>
      <c r="K95" s="99" t="s">
        <v>524</v>
      </c>
      <c r="L95" s="99" t="s">
        <v>524</v>
      </c>
      <c r="M95" s="99" t="s">
        <v>524</v>
      </c>
      <c r="N95" s="100">
        <v>0.8</v>
      </c>
      <c r="O95" s="100">
        <v>0.5</v>
      </c>
      <c r="P95" s="99"/>
      <c r="Q95" s="99"/>
      <c r="R95" s="99"/>
      <c r="S95" s="99"/>
      <c r="T95" s="99"/>
      <c r="U95" s="99"/>
      <c r="V95" s="99"/>
      <c r="W95" s="99"/>
      <c r="X95" s="99"/>
      <c r="Y95" s="99"/>
      <c r="Z95" s="99"/>
      <c r="AA95" s="101"/>
      <c r="AB95" s="101"/>
      <c r="AC95" s="101"/>
      <c r="AD95" s="101"/>
      <c r="AE95" s="101"/>
      <c r="AF95" s="101"/>
      <c r="AG95" s="101"/>
      <c r="AH95" s="99"/>
    </row>
    <row r="96" spans="3:34">
      <c r="C96" s="3" t="s">
        <v>86</v>
      </c>
      <c r="D96" s="3" t="s">
        <v>166</v>
      </c>
      <c r="E96" s="3" t="s">
        <v>167</v>
      </c>
      <c r="F96" s="3" t="s">
        <v>628</v>
      </c>
      <c r="G96" s="99" t="s">
        <v>524</v>
      </c>
      <c r="H96" s="99" t="s">
        <v>524</v>
      </c>
      <c r="I96" s="99" t="s">
        <v>524</v>
      </c>
      <c r="J96" s="99" t="s">
        <v>524</v>
      </c>
      <c r="K96" s="99" t="s">
        <v>524</v>
      </c>
      <c r="L96" s="99" t="s">
        <v>524</v>
      </c>
      <c r="M96" s="99" t="s">
        <v>524</v>
      </c>
      <c r="N96" s="100">
        <v>0.53333333333333333</v>
      </c>
      <c r="O96" s="100">
        <v>0.72727272727272729</v>
      </c>
      <c r="P96" s="99"/>
      <c r="Q96" s="99"/>
      <c r="R96" s="99"/>
      <c r="S96" s="99"/>
      <c r="T96" s="99"/>
      <c r="U96" s="99"/>
      <c r="V96" s="99"/>
      <c r="W96" s="99"/>
      <c r="X96" s="99"/>
      <c r="Y96" s="99"/>
      <c r="Z96" s="99"/>
      <c r="AA96" s="101"/>
      <c r="AB96" s="101"/>
      <c r="AC96" s="101"/>
      <c r="AD96" s="101"/>
      <c r="AE96" s="101"/>
      <c r="AF96" s="101"/>
      <c r="AG96" s="101"/>
      <c r="AH96" s="99"/>
    </row>
    <row r="97" spans="3:34">
      <c r="C97" s="3" t="s">
        <v>86</v>
      </c>
      <c r="D97" s="3" t="s">
        <v>168</v>
      </c>
      <c r="E97" s="3" t="s">
        <v>169</v>
      </c>
      <c r="F97" s="3" t="s">
        <v>628</v>
      </c>
      <c r="G97" s="99" t="s">
        <v>524</v>
      </c>
      <c r="H97" s="99" t="s">
        <v>524</v>
      </c>
      <c r="I97" s="99" t="s">
        <v>524</v>
      </c>
      <c r="J97" s="99" t="s">
        <v>524</v>
      </c>
      <c r="K97" s="99" t="s">
        <v>524</v>
      </c>
      <c r="L97" s="99" t="s">
        <v>524</v>
      </c>
      <c r="M97" s="99" t="s">
        <v>524</v>
      </c>
      <c r="N97" s="100">
        <v>1</v>
      </c>
      <c r="O97" s="100">
        <v>0.75</v>
      </c>
      <c r="P97" s="99"/>
      <c r="Q97" s="99"/>
      <c r="R97" s="99"/>
      <c r="S97" s="99"/>
      <c r="T97" s="99"/>
      <c r="U97" s="99"/>
      <c r="V97" s="99"/>
      <c r="W97" s="99"/>
      <c r="X97" s="99"/>
      <c r="Y97" s="99"/>
      <c r="Z97" s="99"/>
      <c r="AA97" s="101"/>
      <c r="AB97" s="101"/>
      <c r="AC97" s="101"/>
      <c r="AD97" s="101"/>
      <c r="AE97" s="101"/>
      <c r="AF97" s="101"/>
      <c r="AG97" s="101"/>
      <c r="AH97" s="99"/>
    </row>
    <row r="98" spans="3:34">
      <c r="C98" s="3" t="s">
        <v>86</v>
      </c>
      <c r="D98" s="3" t="s">
        <v>170</v>
      </c>
      <c r="E98" s="3" t="s">
        <v>171</v>
      </c>
      <c r="F98" s="3" t="s">
        <v>628</v>
      </c>
      <c r="G98" s="99" t="s">
        <v>524</v>
      </c>
      <c r="H98" s="99" t="s">
        <v>524</v>
      </c>
      <c r="I98" s="99" t="s">
        <v>524</v>
      </c>
      <c r="J98" s="99" t="s">
        <v>524</v>
      </c>
      <c r="K98" s="99" t="s">
        <v>524</v>
      </c>
      <c r="L98" s="99" t="s">
        <v>524</v>
      </c>
      <c r="M98" s="99" t="s">
        <v>524</v>
      </c>
      <c r="N98" s="100">
        <v>0.80645161290322576</v>
      </c>
      <c r="O98" s="100">
        <v>9.0909090909090912E-2</v>
      </c>
      <c r="P98" s="99"/>
      <c r="Q98" s="99"/>
      <c r="R98" s="99"/>
      <c r="S98" s="99"/>
      <c r="T98" s="99"/>
      <c r="U98" s="99"/>
      <c r="V98" s="99"/>
      <c r="W98" s="99"/>
      <c r="X98" s="99"/>
      <c r="Y98" s="99"/>
      <c r="Z98" s="99"/>
      <c r="AA98" s="101"/>
      <c r="AB98" s="101"/>
      <c r="AC98" s="101"/>
      <c r="AD98" s="101"/>
      <c r="AE98" s="101"/>
      <c r="AF98" s="101"/>
      <c r="AG98" s="101"/>
      <c r="AH98" s="99"/>
    </row>
    <row r="99" spans="3:34">
      <c r="C99" s="3" t="s">
        <v>86</v>
      </c>
      <c r="D99" s="3" t="s">
        <v>172</v>
      </c>
      <c r="E99" s="3" t="s">
        <v>173</v>
      </c>
      <c r="F99" s="3" t="s">
        <v>628</v>
      </c>
      <c r="G99" s="99" t="s">
        <v>524</v>
      </c>
      <c r="H99" s="99" t="s">
        <v>524</v>
      </c>
      <c r="I99" s="99" t="s">
        <v>524</v>
      </c>
      <c r="J99" s="99" t="s">
        <v>524</v>
      </c>
      <c r="K99" s="99" t="s">
        <v>524</v>
      </c>
      <c r="L99" s="99" t="s">
        <v>524</v>
      </c>
      <c r="M99" s="99" t="s">
        <v>524</v>
      </c>
      <c r="N99" s="100">
        <v>0.75</v>
      </c>
      <c r="O99" s="100">
        <v>0.2</v>
      </c>
      <c r="P99" s="99"/>
      <c r="Q99" s="99"/>
      <c r="R99" s="99"/>
      <c r="S99" s="99"/>
      <c r="T99" s="99"/>
      <c r="U99" s="99"/>
      <c r="V99" s="99"/>
      <c r="W99" s="99"/>
      <c r="X99" s="99"/>
      <c r="Y99" s="99"/>
      <c r="Z99" s="99"/>
      <c r="AA99" s="101"/>
      <c r="AB99" s="101"/>
      <c r="AC99" s="101"/>
      <c r="AD99" s="101"/>
      <c r="AE99" s="101"/>
      <c r="AF99" s="101"/>
      <c r="AG99" s="101"/>
      <c r="AH99" s="99"/>
    </row>
    <row r="100" spans="3:34">
      <c r="C100" s="3" t="s">
        <v>86</v>
      </c>
      <c r="D100" s="3" t="s">
        <v>174</v>
      </c>
      <c r="E100" s="3" t="s">
        <v>175</v>
      </c>
      <c r="F100" s="3" t="s">
        <v>628</v>
      </c>
      <c r="G100" s="99" t="s">
        <v>524</v>
      </c>
      <c r="H100" s="99" t="s">
        <v>524</v>
      </c>
      <c r="I100" s="99" t="s">
        <v>524</v>
      </c>
      <c r="J100" s="99" t="s">
        <v>524</v>
      </c>
      <c r="K100" s="99" t="s">
        <v>524</v>
      </c>
      <c r="L100" s="99" t="s">
        <v>524</v>
      </c>
      <c r="M100" s="99" t="s">
        <v>524</v>
      </c>
      <c r="N100" s="100">
        <v>0.6</v>
      </c>
      <c r="O100" s="100">
        <v>0</v>
      </c>
      <c r="P100" s="99"/>
      <c r="Q100" s="99"/>
      <c r="R100" s="99"/>
      <c r="S100" s="99"/>
      <c r="T100" s="99"/>
      <c r="U100" s="99"/>
      <c r="V100" s="99"/>
      <c r="W100" s="99"/>
      <c r="X100" s="99"/>
      <c r="Y100" s="99"/>
      <c r="Z100" s="99"/>
      <c r="AA100" s="101"/>
      <c r="AB100" s="101"/>
      <c r="AC100" s="101"/>
      <c r="AD100" s="101"/>
      <c r="AE100" s="101"/>
      <c r="AF100" s="101"/>
      <c r="AG100" s="101"/>
      <c r="AH100" s="99"/>
    </row>
    <row r="101" spans="3:34">
      <c r="C101" s="3" t="s">
        <v>86</v>
      </c>
      <c r="D101" s="3" t="s">
        <v>176</v>
      </c>
      <c r="E101" s="3" t="s">
        <v>177</v>
      </c>
      <c r="F101" s="3" t="s">
        <v>628</v>
      </c>
      <c r="G101" s="99" t="s">
        <v>524</v>
      </c>
      <c r="H101" s="99" t="s">
        <v>524</v>
      </c>
      <c r="I101" s="99" t="s">
        <v>524</v>
      </c>
      <c r="J101" s="99" t="s">
        <v>524</v>
      </c>
      <c r="K101" s="99" t="s">
        <v>524</v>
      </c>
      <c r="L101" s="99" t="s">
        <v>524</v>
      </c>
      <c r="M101" s="99" t="s">
        <v>524</v>
      </c>
      <c r="N101" s="100">
        <v>0.72222222222222221</v>
      </c>
      <c r="O101" s="100" t="s">
        <v>632</v>
      </c>
      <c r="P101" s="99"/>
      <c r="Q101" s="99"/>
      <c r="R101" s="99"/>
      <c r="S101" s="99"/>
      <c r="T101" s="99"/>
      <c r="U101" s="99"/>
      <c r="V101" s="99"/>
      <c r="W101" s="99"/>
      <c r="X101" s="99"/>
      <c r="Y101" s="99"/>
      <c r="Z101" s="99"/>
      <c r="AA101" s="101"/>
      <c r="AB101" s="101"/>
      <c r="AC101" s="101"/>
      <c r="AD101" s="101"/>
      <c r="AE101" s="101"/>
      <c r="AF101" s="101"/>
      <c r="AG101" s="101"/>
      <c r="AH101" s="99"/>
    </row>
    <row r="102" spans="3:34">
      <c r="C102" s="3" t="s">
        <v>86</v>
      </c>
      <c r="D102" s="3" t="s">
        <v>178</v>
      </c>
      <c r="E102" s="3" t="s">
        <v>179</v>
      </c>
      <c r="F102" s="3" t="s">
        <v>628</v>
      </c>
      <c r="G102" s="99" t="s">
        <v>524</v>
      </c>
      <c r="H102" s="99" t="s">
        <v>524</v>
      </c>
      <c r="I102" s="99" t="s">
        <v>524</v>
      </c>
      <c r="J102" s="99" t="s">
        <v>524</v>
      </c>
      <c r="K102" s="99" t="s">
        <v>524</v>
      </c>
      <c r="L102" s="99" t="s">
        <v>524</v>
      </c>
      <c r="M102" s="99" t="s">
        <v>524</v>
      </c>
      <c r="N102" s="100">
        <v>0.80952380952380953</v>
      </c>
      <c r="O102" s="100">
        <v>0</v>
      </c>
      <c r="P102" s="99"/>
      <c r="Q102" s="99"/>
      <c r="R102" s="99"/>
      <c r="S102" s="99"/>
      <c r="T102" s="99"/>
      <c r="U102" s="99"/>
      <c r="V102" s="99"/>
      <c r="W102" s="99"/>
      <c r="X102" s="99"/>
      <c r="Y102" s="99"/>
      <c r="Z102" s="99"/>
      <c r="AA102" s="101"/>
      <c r="AB102" s="101"/>
      <c r="AC102" s="101"/>
      <c r="AD102" s="101"/>
      <c r="AE102" s="101"/>
      <c r="AF102" s="101"/>
      <c r="AG102" s="101"/>
      <c r="AH102" s="99"/>
    </row>
    <row r="103" spans="3:34">
      <c r="C103" s="3" t="s">
        <v>86</v>
      </c>
      <c r="D103" s="3" t="s">
        <v>180</v>
      </c>
      <c r="E103" s="3" t="s">
        <v>181</v>
      </c>
      <c r="F103" s="3" t="s">
        <v>628</v>
      </c>
      <c r="G103" s="99" t="s">
        <v>524</v>
      </c>
      <c r="H103" s="99" t="s">
        <v>524</v>
      </c>
      <c r="I103" s="99" t="s">
        <v>524</v>
      </c>
      <c r="J103" s="99" t="s">
        <v>524</v>
      </c>
      <c r="K103" s="99" t="s">
        <v>524</v>
      </c>
      <c r="L103" s="99" t="s">
        <v>524</v>
      </c>
      <c r="M103" s="99" t="s">
        <v>524</v>
      </c>
      <c r="N103" s="100">
        <v>0.5</v>
      </c>
      <c r="O103" s="100">
        <v>0</v>
      </c>
      <c r="P103" s="99"/>
      <c r="Q103" s="99"/>
      <c r="R103" s="99"/>
      <c r="S103" s="99"/>
      <c r="T103" s="99"/>
      <c r="U103" s="99"/>
      <c r="V103" s="99"/>
      <c r="W103" s="99"/>
      <c r="X103" s="99"/>
      <c r="Y103" s="99"/>
      <c r="Z103" s="99"/>
      <c r="AA103" s="101"/>
      <c r="AB103" s="101"/>
      <c r="AC103" s="101"/>
      <c r="AD103" s="101"/>
      <c r="AE103" s="101"/>
      <c r="AF103" s="101"/>
      <c r="AG103" s="101"/>
      <c r="AH103" s="99"/>
    </row>
    <row r="104" spans="3:34">
      <c r="C104" s="3" t="s">
        <v>86</v>
      </c>
      <c r="D104" s="3" t="s">
        <v>182</v>
      </c>
      <c r="E104" s="3" t="s">
        <v>183</v>
      </c>
      <c r="F104" s="3" t="s">
        <v>628</v>
      </c>
      <c r="G104" s="99" t="s">
        <v>524</v>
      </c>
      <c r="H104" s="99" t="s">
        <v>524</v>
      </c>
      <c r="I104" s="99" t="s">
        <v>524</v>
      </c>
      <c r="J104" s="99" t="s">
        <v>524</v>
      </c>
      <c r="K104" s="99" t="s">
        <v>524</v>
      </c>
      <c r="L104" s="99" t="s">
        <v>524</v>
      </c>
      <c r="M104" s="99" t="s">
        <v>524</v>
      </c>
      <c r="N104" s="100">
        <v>0.88888888888888884</v>
      </c>
      <c r="O104" s="100">
        <v>0</v>
      </c>
      <c r="P104" s="99"/>
      <c r="Q104" s="99"/>
      <c r="R104" s="99"/>
      <c r="S104" s="99"/>
      <c r="T104" s="99"/>
      <c r="U104" s="99"/>
      <c r="V104" s="99"/>
      <c r="W104" s="99"/>
      <c r="X104" s="99"/>
      <c r="Y104" s="99"/>
      <c r="Z104" s="99"/>
      <c r="AA104" s="101"/>
      <c r="AB104" s="101"/>
      <c r="AC104" s="101"/>
      <c r="AD104" s="101"/>
      <c r="AE104" s="101"/>
      <c r="AF104" s="101"/>
      <c r="AG104" s="101"/>
      <c r="AH104" s="99"/>
    </row>
    <row r="105" spans="3:34">
      <c r="C105" s="3" t="s">
        <v>86</v>
      </c>
      <c r="D105" s="3" t="s">
        <v>184</v>
      </c>
      <c r="E105" s="3" t="s">
        <v>185</v>
      </c>
      <c r="F105" s="3" t="s">
        <v>628</v>
      </c>
      <c r="G105" s="99" t="s">
        <v>524</v>
      </c>
      <c r="H105" s="99" t="s">
        <v>524</v>
      </c>
      <c r="I105" s="99" t="s">
        <v>524</v>
      </c>
      <c r="J105" s="99" t="s">
        <v>524</v>
      </c>
      <c r="K105" s="99" t="s">
        <v>524</v>
      </c>
      <c r="L105" s="99" t="s">
        <v>524</v>
      </c>
      <c r="M105" s="99" t="s">
        <v>524</v>
      </c>
      <c r="N105" s="100">
        <v>0.66666666666666663</v>
      </c>
      <c r="O105" s="100">
        <v>0</v>
      </c>
      <c r="P105" s="99"/>
      <c r="Q105" s="99"/>
      <c r="R105" s="99"/>
      <c r="S105" s="99"/>
      <c r="T105" s="99"/>
      <c r="U105" s="99"/>
      <c r="V105" s="99"/>
      <c r="W105" s="99"/>
      <c r="X105" s="99"/>
      <c r="Y105" s="99"/>
      <c r="Z105" s="99"/>
      <c r="AA105" s="101"/>
      <c r="AB105" s="101"/>
      <c r="AC105" s="101"/>
      <c r="AD105" s="101"/>
      <c r="AE105" s="101"/>
      <c r="AF105" s="101"/>
      <c r="AG105" s="101"/>
      <c r="AH105" s="99"/>
    </row>
    <row r="106" spans="3:34">
      <c r="C106" s="3" t="s">
        <v>86</v>
      </c>
      <c r="D106" s="3" t="s">
        <v>186</v>
      </c>
      <c r="E106" s="3" t="s">
        <v>187</v>
      </c>
      <c r="F106" s="3" t="s">
        <v>628</v>
      </c>
      <c r="G106" s="99" t="s">
        <v>524</v>
      </c>
      <c r="H106" s="99" t="s">
        <v>524</v>
      </c>
      <c r="I106" s="99" t="s">
        <v>524</v>
      </c>
      <c r="J106" s="99" t="s">
        <v>524</v>
      </c>
      <c r="K106" s="99" t="s">
        <v>524</v>
      </c>
      <c r="L106" s="99" t="s">
        <v>524</v>
      </c>
      <c r="M106" s="99" t="s">
        <v>524</v>
      </c>
      <c r="N106" s="100">
        <v>0.5</v>
      </c>
      <c r="O106" s="100">
        <v>0</v>
      </c>
      <c r="P106" s="99"/>
      <c r="Q106" s="99"/>
      <c r="R106" s="99"/>
      <c r="S106" s="99"/>
      <c r="T106" s="99"/>
      <c r="U106" s="99"/>
      <c r="V106" s="99"/>
      <c r="W106" s="99"/>
      <c r="X106" s="99"/>
      <c r="Y106" s="99"/>
      <c r="Z106" s="99"/>
      <c r="AA106" s="101"/>
      <c r="AB106" s="101"/>
      <c r="AC106" s="101"/>
      <c r="AD106" s="101"/>
      <c r="AE106" s="101"/>
      <c r="AF106" s="101"/>
      <c r="AG106" s="101"/>
      <c r="AH106" s="99"/>
    </row>
    <row r="107" spans="3:34">
      <c r="C107" s="3" t="s">
        <v>86</v>
      </c>
      <c r="D107" s="3" t="s">
        <v>188</v>
      </c>
      <c r="E107" s="3" t="s">
        <v>189</v>
      </c>
      <c r="F107" s="3" t="s">
        <v>628</v>
      </c>
      <c r="G107" s="99" t="s">
        <v>524</v>
      </c>
      <c r="H107" s="99" t="s">
        <v>524</v>
      </c>
      <c r="I107" s="99" t="s">
        <v>524</v>
      </c>
      <c r="J107" s="99" t="s">
        <v>524</v>
      </c>
      <c r="K107" s="99" t="s">
        <v>524</v>
      </c>
      <c r="L107" s="99" t="s">
        <v>524</v>
      </c>
      <c r="M107" s="99" t="s">
        <v>524</v>
      </c>
      <c r="N107" s="100" t="s">
        <v>632</v>
      </c>
      <c r="O107" s="100">
        <v>0.25</v>
      </c>
      <c r="P107" s="99"/>
      <c r="Q107" s="99"/>
      <c r="R107" s="99"/>
      <c r="S107" s="99"/>
      <c r="T107" s="99"/>
      <c r="U107" s="99"/>
      <c r="V107" s="99"/>
      <c r="W107" s="99"/>
      <c r="X107" s="99"/>
      <c r="Y107" s="99"/>
      <c r="Z107" s="99"/>
      <c r="AA107" s="101"/>
      <c r="AB107" s="101"/>
      <c r="AC107" s="101"/>
      <c r="AD107" s="101"/>
      <c r="AE107" s="101"/>
      <c r="AF107" s="101"/>
      <c r="AG107" s="101"/>
      <c r="AH107" s="99"/>
    </row>
    <row r="108" spans="3:34">
      <c r="C108" s="3" t="s">
        <v>86</v>
      </c>
      <c r="D108" s="3" t="s">
        <v>190</v>
      </c>
      <c r="E108" s="3" t="s">
        <v>191</v>
      </c>
      <c r="F108" s="3" t="s">
        <v>628</v>
      </c>
      <c r="G108" s="99" t="s">
        <v>524</v>
      </c>
      <c r="H108" s="99" t="s">
        <v>524</v>
      </c>
      <c r="I108" s="99" t="s">
        <v>524</v>
      </c>
      <c r="J108" s="99" t="s">
        <v>524</v>
      </c>
      <c r="K108" s="99" t="s">
        <v>524</v>
      </c>
      <c r="L108" s="99" t="s">
        <v>524</v>
      </c>
      <c r="M108" s="99" t="s">
        <v>524</v>
      </c>
      <c r="N108" s="100">
        <v>1</v>
      </c>
      <c r="O108" s="100" t="s">
        <v>632</v>
      </c>
      <c r="P108" s="99"/>
      <c r="Q108" s="99"/>
      <c r="R108" s="99"/>
      <c r="S108" s="99"/>
      <c r="T108" s="99"/>
      <c r="U108" s="99"/>
      <c r="V108" s="99"/>
      <c r="W108" s="99"/>
      <c r="X108" s="99"/>
      <c r="Y108" s="99"/>
      <c r="Z108" s="99"/>
      <c r="AA108" s="101"/>
      <c r="AB108" s="101"/>
      <c r="AC108" s="101"/>
      <c r="AD108" s="101"/>
      <c r="AE108" s="101"/>
      <c r="AF108" s="101"/>
      <c r="AG108" s="101"/>
      <c r="AH108" s="99"/>
    </row>
    <row r="109" spans="3:34">
      <c r="C109" s="3" t="s">
        <v>86</v>
      </c>
      <c r="D109" s="3" t="s">
        <v>192</v>
      </c>
      <c r="E109" s="3" t="s">
        <v>193</v>
      </c>
      <c r="F109" s="3" t="s">
        <v>628</v>
      </c>
      <c r="G109" s="99" t="s">
        <v>524</v>
      </c>
      <c r="H109" s="99" t="s">
        <v>524</v>
      </c>
      <c r="I109" s="99" t="s">
        <v>524</v>
      </c>
      <c r="J109" s="99" t="s">
        <v>524</v>
      </c>
      <c r="K109" s="99" t="s">
        <v>524</v>
      </c>
      <c r="L109" s="99" t="s">
        <v>524</v>
      </c>
      <c r="M109" s="99" t="s">
        <v>524</v>
      </c>
      <c r="N109" s="100">
        <v>0.5</v>
      </c>
      <c r="O109" s="100">
        <v>1</v>
      </c>
      <c r="P109" s="99"/>
      <c r="Q109" s="99"/>
      <c r="R109" s="99"/>
      <c r="S109" s="99"/>
      <c r="T109" s="99"/>
      <c r="U109" s="99"/>
      <c r="V109" s="99"/>
      <c r="W109" s="99"/>
      <c r="X109" s="99"/>
      <c r="Y109" s="99"/>
      <c r="Z109" s="99"/>
      <c r="AA109" s="101"/>
      <c r="AB109" s="101"/>
      <c r="AC109" s="101"/>
      <c r="AD109" s="101"/>
      <c r="AE109" s="101"/>
      <c r="AF109" s="101"/>
      <c r="AG109" s="101"/>
      <c r="AH109" s="99"/>
    </row>
    <row r="110" spans="3:34">
      <c r="C110" s="3" t="s">
        <v>86</v>
      </c>
      <c r="D110" s="3" t="s">
        <v>194</v>
      </c>
      <c r="E110" s="3" t="s">
        <v>195</v>
      </c>
      <c r="F110" s="3" t="s">
        <v>628</v>
      </c>
      <c r="G110" s="99" t="s">
        <v>524</v>
      </c>
      <c r="H110" s="99" t="s">
        <v>524</v>
      </c>
      <c r="I110" s="99" t="s">
        <v>524</v>
      </c>
      <c r="J110" s="99" t="s">
        <v>524</v>
      </c>
      <c r="K110" s="99" t="s">
        <v>524</v>
      </c>
      <c r="L110" s="99" t="s">
        <v>524</v>
      </c>
      <c r="M110" s="99" t="s">
        <v>524</v>
      </c>
      <c r="N110" s="100">
        <v>0</v>
      </c>
      <c r="O110" s="100">
        <v>0.44444444444444442</v>
      </c>
      <c r="P110" s="99"/>
      <c r="Q110" s="99"/>
      <c r="R110" s="99"/>
      <c r="S110" s="99"/>
      <c r="T110" s="99"/>
      <c r="U110" s="99"/>
      <c r="V110" s="99"/>
      <c r="W110" s="99"/>
      <c r="X110" s="99"/>
      <c r="Y110" s="99"/>
      <c r="Z110" s="99"/>
      <c r="AA110" s="101"/>
      <c r="AB110" s="101"/>
      <c r="AC110" s="101"/>
      <c r="AD110" s="101"/>
      <c r="AE110" s="101"/>
      <c r="AF110" s="101"/>
      <c r="AG110" s="101"/>
      <c r="AH110" s="99"/>
    </row>
    <row r="111" spans="3:34">
      <c r="C111" s="3" t="s">
        <v>86</v>
      </c>
      <c r="D111" s="3" t="s">
        <v>196</v>
      </c>
      <c r="E111" s="3" t="s">
        <v>197</v>
      </c>
      <c r="F111" s="3" t="s">
        <v>628</v>
      </c>
      <c r="G111" s="99" t="s">
        <v>524</v>
      </c>
      <c r="H111" s="99" t="s">
        <v>524</v>
      </c>
      <c r="I111" s="99" t="s">
        <v>524</v>
      </c>
      <c r="J111" s="99" t="s">
        <v>524</v>
      </c>
      <c r="K111" s="99" t="s">
        <v>524</v>
      </c>
      <c r="L111" s="99" t="s">
        <v>524</v>
      </c>
      <c r="M111" s="99" t="s">
        <v>524</v>
      </c>
      <c r="N111" s="100" t="s">
        <v>632</v>
      </c>
      <c r="O111" s="100">
        <v>0</v>
      </c>
      <c r="P111" s="99"/>
      <c r="Q111" s="99"/>
      <c r="R111" s="99"/>
      <c r="S111" s="99"/>
      <c r="T111" s="99"/>
      <c r="U111" s="99"/>
      <c r="V111" s="99"/>
      <c r="W111" s="99"/>
      <c r="X111" s="99"/>
      <c r="Y111" s="99"/>
      <c r="Z111" s="99"/>
      <c r="AA111" s="101"/>
      <c r="AB111" s="101"/>
      <c r="AC111" s="101"/>
      <c r="AD111" s="101"/>
      <c r="AE111" s="101"/>
      <c r="AF111" s="101"/>
      <c r="AG111" s="101"/>
      <c r="AH111" s="99"/>
    </row>
    <row r="112" spans="3:34">
      <c r="C112" s="3" t="s">
        <v>86</v>
      </c>
      <c r="D112" s="3" t="s">
        <v>198</v>
      </c>
      <c r="E112" s="3" t="s">
        <v>199</v>
      </c>
      <c r="F112" s="3" t="s">
        <v>628</v>
      </c>
      <c r="G112" s="99" t="s">
        <v>524</v>
      </c>
      <c r="H112" s="99" t="s">
        <v>524</v>
      </c>
      <c r="I112" s="99" t="s">
        <v>524</v>
      </c>
      <c r="J112" s="99" t="s">
        <v>524</v>
      </c>
      <c r="K112" s="99" t="s">
        <v>524</v>
      </c>
      <c r="L112" s="99" t="s">
        <v>524</v>
      </c>
      <c r="M112" s="99" t="s">
        <v>524</v>
      </c>
      <c r="N112" s="100">
        <v>1</v>
      </c>
      <c r="O112" s="100" t="s">
        <v>632</v>
      </c>
      <c r="P112" s="99"/>
      <c r="Q112" s="99"/>
      <c r="R112" s="99"/>
      <c r="S112" s="99"/>
      <c r="T112" s="99"/>
      <c r="U112" s="99"/>
      <c r="V112" s="99"/>
      <c r="W112" s="99"/>
      <c r="X112" s="99"/>
      <c r="Y112" s="99"/>
      <c r="Z112" s="99"/>
      <c r="AA112" s="101"/>
      <c r="AB112" s="101"/>
      <c r="AC112" s="101"/>
      <c r="AD112" s="101"/>
      <c r="AE112" s="101"/>
      <c r="AF112" s="101"/>
      <c r="AG112" s="101"/>
      <c r="AH112" s="99"/>
    </row>
    <row r="113" spans="3:34">
      <c r="C113" s="3" t="s">
        <v>86</v>
      </c>
      <c r="D113" s="3" t="s">
        <v>200</v>
      </c>
      <c r="E113" s="3" t="s">
        <v>201</v>
      </c>
      <c r="F113" s="3" t="s">
        <v>628</v>
      </c>
      <c r="G113" s="99" t="s">
        <v>524</v>
      </c>
      <c r="H113" s="99" t="s">
        <v>524</v>
      </c>
      <c r="I113" s="99" t="s">
        <v>524</v>
      </c>
      <c r="J113" s="99" t="s">
        <v>524</v>
      </c>
      <c r="K113" s="99" t="s">
        <v>524</v>
      </c>
      <c r="L113" s="99" t="s">
        <v>524</v>
      </c>
      <c r="M113" s="99" t="s">
        <v>524</v>
      </c>
      <c r="N113" s="100" t="s">
        <v>632</v>
      </c>
      <c r="O113" s="100" t="s">
        <v>632</v>
      </c>
      <c r="P113" s="99"/>
      <c r="Q113" s="99"/>
      <c r="R113" s="99"/>
      <c r="S113" s="99"/>
      <c r="T113" s="99"/>
      <c r="U113" s="99"/>
      <c r="V113" s="99"/>
      <c r="W113" s="99"/>
      <c r="X113" s="99"/>
      <c r="Y113" s="99"/>
      <c r="Z113" s="99"/>
      <c r="AA113" s="101"/>
      <c r="AB113" s="101"/>
      <c r="AC113" s="101"/>
      <c r="AD113" s="101"/>
      <c r="AE113" s="101"/>
      <c r="AF113" s="101"/>
      <c r="AG113" s="101"/>
      <c r="AH113" s="99"/>
    </row>
    <row r="114" spans="3:34">
      <c r="C114" s="3" t="s">
        <v>86</v>
      </c>
      <c r="D114" s="3" t="s">
        <v>202</v>
      </c>
      <c r="E114" s="3" t="s">
        <v>203</v>
      </c>
      <c r="F114" s="3" t="s">
        <v>628</v>
      </c>
      <c r="G114" s="99" t="s">
        <v>524</v>
      </c>
      <c r="H114" s="99" t="s">
        <v>524</v>
      </c>
      <c r="I114" s="99" t="s">
        <v>524</v>
      </c>
      <c r="J114" s="99" t="s">
        <v>524</v>
      </c>
      <c r="K114" s="99" t="s">
        <v>524</v>
      </c>
      <c r="L114" s="99" t="s">
        <v>524</v>
      </c>
      <c r="M114" s="99" t="s">
        <v>524</v>
      </c>
      <c r="N114" s="100">
        <v>1</v>
      </c>
      <c r="O114" s="100">
        <v>1</v>
      </c>
      <c r="P114" s="99"/>
      <c r="Q114" s="99"/>
      <c r="R114" s="99"/>
      <c r="S114" s="99"/>
      <c r="T114" s="99"/>
      <c r="U114" s="99"/>
      <c r="V114" s="99"/>
      <c r="W114" s="99"/>
      <c r="X114" s="99"/>
      <c r="Y114" s="99"/>
      <c r="Z114" s="99"/>
      <c r="AA114" s="101"/>
      <c r="AB114" s="101"/>
      <c r="AC114" s="101"/>
      <c r="AD114" s="101"/>
      <c r="AE114" s="101"/>
      <c r="AF114" s="101"/>
      <c r="AG114" s="101"/>
      <c r="AH114" s="99"/>
    </row>
    <row r="115" spans="3:34">
      <c r="C115" s="3" t="s">
        <v>86</v>
      </c>
      <c r="D115" s="3" t="s">
        <v>204</v>
      </c>
      <c r="E115" s="3" t="s">
        <v>205</v>
      </c>
      <c r="F115" s="3" t="s">
        <v>628</v>
      </c>
      <c r="G115" s="99" t="s">
        <v>524</v>
      </c>
      <c r="H115" s="99" t="s">
        <v>524</v>
      </c>
      <c r="I115" s="99" t="s">
        <v>524</v>
      </c>
      <c r="J115" s="99" t="s">
        <v>524</v>
      </c>
      <c r="K115" s="99" t="s">
        <v>524</v>
      </c>
      <c r="L115" s="99" t="s">
        <v>524</v>
      </c>
      <c r="M115" s="99" t="s">
        <v>524</v>
      </c>
      <c r="N115" s="100">
        <v>0.875</v>
      </c>
      <c r="O115" s="100">
        <v>0.84615384615384615</v>
      </c>
      <c r="P115" s="99"/>
      <c r="Q115" s="99"/>
      <c r="R115" s="99"/>
      <c r="S115" s="99"/>
      <c r="T115" s="99"/>
      <c r="U115" s="99"/>
      <c r="V115" s="99"/>
      <c r="W115" s="99"/>
      <c r="X115" s="99"/>
      <c r="Y115" s="99"/>
      <c r="Z115" s="99"/>
      <c r="AA115" s="101"/>
      <c r="AB115" s="101"/>
      <c r="AC115" s="101"/>
      <c r="AD115" s="101"/>
      <c r="AE115" s="101"/>
      <c r="AF115" s="101"/>
      <c r="AG115" s="101"/>
      <c r="AH115" s="99"/>
    </row>
    <row r="116" spans="3:34">
      <c r="C116" s="3" t="s">
        <v>86</v>
      </c>
      <c r="D116" s="3" t="s">
        <v>206</v>
      </c>
      <c r="E116" s="3" t="s">
        <v>207</v>
      </c>
      <c r="F116" s="3" t="s">
        <v>628</v>
      </c>
      <c r="G116" s="99" t="s">
        <v>524</v>
      </c>
      <c r="H116" s="99" t="s">
        <v>524</v>
      </c>
      <c r="I116" s="99" t="s">
        <v>524</v>
      </c>
      <c r="J116" s="99" t="s">
        <v>524</v>
      </c>
      <c r="K116" s="99" t="s">
        <v>524</v>
      </c>
      <c r="L116" s="99" t="s">
        <v>524</v>
      </c>
      <c r="M116" s="99" t="s">
        <v>524</v>
      </c>
      <c r="N116" s="100">
        <v>0</v>
      </c>
      <c r="O116" s="100">
        <v>0.2</v>
      </c>
      <c r="P116" s="99"/>
      <c r="Q116" s="99"/>
      <c r="R116" s="99"/>
      <c r="S116" s="99"/>
      <c r="T116" s="99"/>
      <c r="U116" s="99"/>
      <c r="V116" s="99"/>
      <c r="W116" s="99"/>
      <c r="X116" s="99"/>
      <c r="Y116" s="99"/>
      <c r="Z116" s="99"/>
      <c r="AA116" s="101"/>
      <c r="AB116" s="101"/>
      <c r="AC116" s="101"/>
      <c r="AD116" s="101"/>
      <c r="AE116" s="101"/>
      <c r="AF116" s="101"/>
      <c r="AG116" s="101"/>
      <c r="AH116" s="99"/>
    </row>
    <row r="117" spans="3:34">
      <c r="C117" s="3" t="s">
        <v>86</v>
      </c>
      <c r="D117" s="3" t="s">
        <v>208</v>
      </c>
      <c r="E117" s="3" t="s">
        <v>209</v>
      </c>
      <c r="F117" s="3" t="s">
        <v>628</v>
      </c>
      <c r="G117" s="99" t="s">
        <v>524</v>
      </c>
      <c r="H117" s="99" t="s">
        <v>524</v>
      </c>
      <c r="I117" s="99" t="s">
        <v>524</v>
      </c>
      <c r="J117" s="99" t="s">
        <v>524</v>
      </c>
      <c r="K117" s="99" t="s">
        <v>524</v>
      </c>
      <c r="L117" s="99" t="s">
        <v>524</v>
      </c>
      <c r="M117" s="99" t="s">
        <v>524</v>
      </c>
      <c r="N117" s="100">
        <v>0.33333333333333331</v>
      </c>
      <c r="O117" s="100">
        <v>0.55555555555555558</v>
      </c>
      <c r="P117" s="99"/>
      <c r="Q117" s="99"/>
      <c r="R117" s="99"/>
      <c r="S117" s="99"/>
      <c r="T117" s="99"/>
      <c r="U117" s="99"/>
      <c r="V117" s="99"/>
      <c r="W117" s="99"/>
      <c r="X117" s="99"/>
      <c r="Y117" s="99"/>
      <c r="Z117" s="99"/>
      <c r="AA117" s="101"/>
      <c r="AB117" s="101"/>
      <c r="AC117" s="101"/>
      <c r="AD117" s="101"/>
      <c r="AE117" s="101"/>
      <c r="AF117" s="101"/>
      <c r="AG117" s="101"/>
      <c r="AH117" s="99"/>
    </row>
    <row r="118" spans="3:34">
      <c r="C118" s="3" t="s">
        <v>86</v>
      </c>
      <c r="D118" s="3" t="s">
        <v>210</v>
      </c>
      <c r="E118" s="3" t="s">
        <v>211</v>
      </c>
      <c r="F118" s="3" t="s">
        <v>628</v>
      </c>
      <c r="G118" s="99" t="s">
        <v>524</v>
      </c>
      <c r="H118" s="99" t="s">
        <v>524</v>
      </c>
      <c r="I118" s="99" t="s">
        <v>524</v>
      </c>
      <c r="J118" s="99" t="s">
        <v>524</v>
      </c>
      <c r="K118" s="99" t="s">
        <v>524</v>
      </c>
      <c r="L118" s="99" t="s">
        <v>524</v>
      </c>
      <c r="M118" s="99" t="s">
        <v>524</v>
      </c>
      <c r="N118" s="100">
        <v>0.66666666666666663</v>
      </c>
      <c r="O118" s="100">
        <v>0.69230769230769229</v>
      </c>
      <c r="P118" s="99"/>
      <c r="Q118" s="99"/>
      <c r="R118" s="99"/>
      <c r="S118" s="99"/>
      <c r="T118" s="99"/>
      <c r="U118" s="99"/>
      <c r="V118" s="99"/>
      <c r="W118" s="99"/>
      <c r="X118" s="99"/>
      <c r="Y118" s="99"/>
      <c r="Z118" s="99"/>
      <c r="AA118" s="101"/>
      <c r="AB118" s="101"/>
      <c r="AC118" s="101"/>
      <c r="AD118" s="101"/>
      <c r="AE118" s="101"/>
      <c r="AF118" s="101"/>
      <c r="AG118" s="101"/>
      <c r="AH118" s="99"/>
    </row>
    <row r="119" spans="3:34">
      <c r="C119" s="3" t="s">
        <v>86</v>
      </c>
      <c r="D119" s="3" t="s">
        <v>212</v>
      </c>
      <c r="E119" s="3" t="s">
        <v>213</v>
      </c>
      <c r="F119" s="3" t="s">
        <v>628</v>
      </c>
      <c r="G119" s="99" t="s">
        <v>524</v>
      </c>
      <c r="H119" s="99" t="s">
        <v>524</v>
      </c>
      <c r="I119" s="99" t="s">
        <v>524</v>
      </c>
      <c r="J119" s="99" t="s">
        <v>524</v>
      </c>
      <c r="K119" s="99" t="s">
        <v>524</v>
      </c>
      <c r="L119" s="99" t="s">
        <v>524</v>
      </c>
      <c r="M119" s="99" t="s">
        <v>524</v>
      </c>
      <c r="N119" s="100">
        <v>0.4</v>
      </c>
      <c r="O119" s="100">
        <v>0</v>
      </c>
      <c r="P119" s="99"/>
      <c r="Q119" s="99"/>
      <c r="R119" s="99"/>
      <c r="S119" s="99"/>
      <c r="T119" s="99"/>
      <c r="U119" s="99"/>
      <c r="V119" s="99"/>
      <c r="W119" s="99"/>
      <c r="X119" s="99"/>
      <c r="Y119" s="99"/>
      <c r="Z119" s="99"/>
      <c r="AA119" s="101"/>
      <c r="AB119" s="101"/>
      <c r="AC119" s="101"/>
      <c r="AD119" s="101"/>
      <c r="AE119" s="101"/>
      <c r="AF119" s="101"/>
      <c r="AG119" s="101"/>
      <c r="AH119" s="99"/>
    </row>
    <row r="120" spans="3:34">
      <c r="C120" s="3" t="s">
        <v>86</v>
      </c>
      <c r="D120" s="3" t="s">
        <v>214</v>
      </c>
      <c r="E120" s="3" t="s">
        <v>215</v>
      </c>
      <c r="F120" s="3" t="s">
        <v>628</v>
      </c>
      <c r="G120" s="99" t="s">
        <v>524</v>
      </c>
      <c r="H120" s="99" t="s">
        <v>524</v>
      </c>
      <c r="I120" s="99" t="s">
        <v>524</v>
      </c>
      <c r="J120" s="99" t="s">
        <v>524</v>
      </c>
      <c r="K120" s="99" t="s">
        <v>524</v>
      </c>
      <c r="L120" s="99" t="s">
        <v>524</v>
      </c>
      <c r="M120" s="99" t="s">
        <v>524</v>
      </c>
      <c r="N120" s="100">
        <v>0.2857142857142857</v>
      </c>
      <c r="O120" s="100">
        <v>0.7142857142857143</v>
      </c>
      <c r="P120" s="99"/>
      <c r="Q120" s="99"/>
      <c r="R120" s="99"/>
      <c r="S120" s="99"/>
      <c r="T120" s="99"/>
      <c r="U120" s="99"/>
      <c r="V120" s="99"/>
      <c r="W120" s="99"/>
      <c r="X120" s="99"/>
      <c r="Y120" s="99"/>
      <c r="Z120" s="99"/>
      <c r="AA120" s="101"/>
      <c r="AB120" s="101"/>
      <c r="AC120" s="101"/>
      <c r="AD120" s="101"/>
      <c r="AE120" s="101"/>
      <c r="AF120" s="101"/>
      <c r="AG120" s="101"/>
      <c r="AH120" s="99"/>
    </row>
    <row r="121" spans="3:34">
      <c r="C121" s="3" t="s">
        <v>86</v>
      </c>
      <c r="D121" s="3" t="s">
        <v>216</v>
      </c>
      <c r="E121" s="3" t="s">
        <v>217</v>
      </c>
      <c r="F121" s="3" t="s">
        <v>628</v>
      </c>
      <c r="G121" s="99" t="s">
        <v>524</v>
      </c>
      <c r="H121" s="99" t="s">
        <v>524</v>
      </c>
      <c r="I121" s="99" t="s">
        <v>524</v>
      </c>
      <c r="J121" s="99" t="s">
        <v>524</v>
      </c>
      <c r="K121" s="99" t="s">
        <v>524</v>
      </c>
      <c r="L121" s="99" t="s">
        <v>524</v>
      </c>
      <c r="M121" s="99" t="s">
        <v>524</v>
      </c>
      <c r="N121" s="100">
        <v>1</v>
      </c>
      <c r="O121" s="100">
        <v>0.5714285714285714</v>
      </c>
      <c r="P121" s="99"/>
      <c r="Q121" s="99"/>
      <c r="R121" s="99"/>
      <c r="S121" s="99"/>
      <c r="T121" s="99"/>
      <c r="U121" s="99"/>
      <c r="V121" s="99"/>
      <c r="W121" s="99"/>
      <c r="X121" s="99"/>
      <c r="Y121" s="99"/>
      <c r="Z121" s="99"/>
      <c r="AA121" s="101"/>
      <c r="AB121" s="101"/>
      <c r="AC121" s="101"/>
      <c r="AD121" s="101"/>
      <c r="AE121" s="101"/>
      <c r="AF121" s="101"/>
      <c r="AG121" s="101"/>
      <c r="AH121" s="99"/>
    </row>
    <row r="122" spans="3:34">
      <c r="C122" s="3" t="s">
        <v>86</v>
      </c>
      <c r="D122" s="3" t="s">
        <v>218</v>
      </c>
      <c r="E122" s="3" t="s">
        <v>219</v>
      </c>
      <c r="F122" s="3" t="s">
        <v>628</v>
      </c>
      <c r="G122" s="99" t="s">
        <v>524</v>
      </c>
      <c r="H122" s="99" t="s">
        <v>524</v>
      </c>
      <c r="I122" s="99" t="s">
        <v>524</v>
      </c>
      <c r="J122" s="99" t="s">
        <v>524</v>
      </c>
      <c r="K122" s="99" t="s">
        <v>524</v>
      </c>
      <c r="L122" s="99" t="s">
        <v>524</v>
      </c>
      <c r="M122" s="99" t="s">
        <v>524</v>
      </c>
      <c r="N122" s="100">
        <v>0.66666666666666663</v>
      </c>
      <c r="O122" s="100">
        <v>0.66666666666666663</v>
      </c>
      <c r="P122" s="99"/>
      <c r="Q122" s="99"/>
      <c r="R122" s="99"/>
      <c r="S122" s="99"/>
      <c r="T122" s="99"/>
      <c r="U122" s="99"/>
      <c r="V122" s="99"/>
      <c r="W122" s="99"/>
      <c r="X122" s="99"/>
      <c r="Y122" s="99"/>
      <c r="Z122" s="99"/>
      <c r="AA122" s="101"/>
      <c r="AB122" s="101"/>
      <c r="AC122" s="101"/>
      <c r="AD122" s="101"/>
      <c r="AE122" s="101"/>
      <c r="AF122" s="101"/>
      <c r="AG122" s="101"/>
      <c r="AH122" s="99"/>
    </row>
    <row r="123" spans="3:34">
      <c r="C123" s="3" t="s">
        <v>86</v>
      </c>
      <c r="D123" s="3" t="s">
        <v>220</v>
      </c>
      <c r="E123" s="3" t="s">
        <v>221</v>
      </c>
      <c r="F123" s="3" t="s">
        <v>628</v>
      </c>
      <c r="G123" s="99" t="s">
        <v>524</v>
      </c>
      <c r="H123" s="99" t="s">
        <v>524</v>
      </c>
      <c r="I123" s="99" t="s">
        <v>524</v>
      </c>
      <c r="J123" s="99" t="s">
        <v>524</v>
      </c>
      <c r="K123" s="99" t="s">
        <v>524</v>
      </c>
      <c r="L123" s="99" t="s">
        <v>524</v>
      </c>
      <c r="M123" s="99" t="s">
        <v>524</v>
      </c>
      <c r="N123" s="100">
        <v>0.5714285714285714</v>
      </c>
      <c r="O123" s="100">
        <v>0.4</v>
      </c>
      <c r="P123" s="99"/>
      <c r="Q123" s="99"/>
      <c r="R123" s="99"/>
      <c r="S123" s="99"/>
      <c r="T123" s="99"/>
      <c r="U123" s="99"/>
      <c r="V123" s="99"/>
      <c r="W123" s="99"/>
      <c r="X123" s="99"/>
      <c r="Y123" s="99"/>
      <c r="Z123" s="99"/>
      <c r="AA123" s="101"/>
      <c r="AB123" s="101"/>
      <c r="AC123" s="101"/>
      <c r="AD123" s="101"/>
      <c r="AE123" s="101"/>
      <c r="AF123" s="101"/>
      <c r="AG123" s="101"/>
      <c r="AH123" s="99"/>
    </row>
    <row r="124" spans="3:34">
      <c r="C124" s="3" t="s">
        <v>86</v>
      </c>
      <c r="D124" s="3" t="s">
        <v>222</v>
      </c>
      <c r="E124" s="3" t="s">
        <v>223</v>
      </c>
      <c r="F124" s="3" t="s">
        <v>628</v>
      </c>
      <c r="G124" s="99" t="s">
        <v>524</v>
      </c>
      <c r="H124" s="99" t="s">
        <v>524</v>
      </c>
      <c r="I124" s="99" t="s">
        <v>524</v>
      </c>
      <c r="J124" s="99" t="s">
        <v>524</v>
      </c>
      <c r="K124" s="99" t="s">
        <v>524</v>
      </c>
      <c r="L124" s="99" t="s">
        <v>524</v>
      </c>
      <c r="M124" s="99" t="s">
        <v>524</v>
      </c>
      <c r="N124" s="100">
        <v>1</v>
      </c>
      <c r="O124" s="100">
        <v>1</v>
      </c>
      <c r="P124" s="99"/>
      <c r="Q124" s="99"/>
      <c r="R124" s="99"/>
      <c r="S124" s="99"/>
      <c r="T124" s="99"/>
      <c r="U124" s="99"/>
      <c r="V124" s="99"/>
      <c r="W124" s="99"/>
      <c r="X124" s="99"/>
      <c r="Y124" s="99"/>
      <c r="Z124" s="99"/>
      <c r="AA124" s="101"/>
      <c r="AB124" s="101"/>
      <c r="AC124" s="101"/>
      <c r="AD124" s="101"/>
      <c r="AE124" s="101"/>
      <c r="AF124" s="101"/>
      <c r="AG124" s="101"/>
      <c r="AH124" s="99"/>
    </row>
    <row r="125" spans="3:34">
      <c r="C125" s="3" t="s">
        <v>86</v>
      </c>
      <c r="D125" s="3" t="s">
        <v>224</v>
      </c>
      <c r="E125" s="3" t="s">
        <v>225</v>
      </c>
      <c r="F125" s="3" t="s">
        <v>628</v>
      </c>
      <c r="G125" s="99" t="s">
        <v>524</v>
      </c>
      <c r="H125" s="99" t="s">
        <v>524</v>
      </c>
      <c r="I125" s="99" t="s">
        <v>524</v>
      </c>
      <c r="J125" s="99" t="s">
        <v>524</v>
      </c>
      <c r="K125" s="99" t="s">
        <v>524</v>
      </c>
      <c r="L125" s="99" t="s">
        <v>524</v>
      </c>
      <c r="M125" s="99" t="s">
        <v>524</v>
      </c>
      <c r="N125" s="100">
        <v>0</v>
      </c>
      <c r="O125" s="100" t="s">
        <v>632</v>
      </c>
      <c r="P125" s="99"/>
      <c r="Q125" s="99"/>
      <c r="R125" s="99"/>
      <c r="S125" s="99"/>
      <c r="T125" s="99"/>
      <c r="U125" s="99"/>
      <c r="V125" s="99"/>
      <c r="W125" s="99"/>
      <c r="X125" s="99"/>
      <c r="Y125" s="99"/>
      <c r="Z125" s="99"/>
      <c r="AA125" s="101"/>
      <c r="AB125" s="101"/>
      <c r="AC125" s="101"/>
      <c r="AD125" s="101"/>
      <c r="AE125" s="101"/>
      <c r="AF125" s="101"/>
      <c r="AG125" s="101"/>
      <c r="AH125" s="99"/>
    </row>
    <row r="126" spans="3:34">
      <c r="C126" s="3" t="s">
        <v>88</v>
      </c>
      <c r="D126" s="3" t="s">
        <v>226</v>
      </c>
      <c r="E126" s="3" t="s">
        <v>227</v>
      </c>
      <c r="F126" s="3" t="s">
        <v>628</v>
      </c>
      <c r="G126" s="99" t="s">
        <v>524</v>
      </c>
      <c r="H126" s="99" t="s">
        <v>524</v>
      </c>
      <c r="I126" s="99" t="s">
        <v>524</v>
      </c>
      <c r="J126" s="99" t="s">
        <v>524</v>
      </c>
      <c r="K126" s="99" t="s">
        <v>524</v>
      </c>
      <c r="L126" s="99" t="s">
        <v>524</v>
      </c>
      <c r="M126" s="99" t="s">
        <v>524</v>
      </c>
      <c r="N126" s="100">
        <v>0.84</v>
      </c>
      <c r="O126" s="100">
        <v>0.9</v>
      </c>
      <c r="P126" s="99"/>
      <c r="Q126" s="99"/>
      <c r="R126" s="99"/>
      <c r="S126" s="99"/>
      <c r="T126" s="99"/>
      <c r="U126" s="99"/>
      <c r="V126" s="99"/>
      <c r="W126" s="99"/>
      <c r="X126" s="99"/>
      <c r="Y126" s="99"/>
      <c r="Z126" s="99"/>
      <c r="AA126" s="101"/>
      <c r="AB126" s="101"/>
      <c r="AC126" s="101"/>
      <c r="AD126" s="101"/>
      <c r="AE126" s="101"/>
      <c r="AF126" s="101"/>
      <c r="AG126" s="101"/>
      <c r="AH126" s="99"/>
    </row>
    <row r="127" spans="3:34">
      <c r="C127" s="3" t="s">
        <v>88</v>
      </c>
      <c r="D127" s="3" t="s">
        <v>228</v>
      </c>
      <c r="E127" s="3" t="s">
        <v>229</v>
      </c>
      <c r="F127" s="3" t="s">
        <v>628</v>
      </c>
      <c r="G127" s="99" t="s">
        <v>524</v>
      </c>
      <c r="H127" s="99" t="s">
        <v>524</v>
      </c>
      <c r="I127" s="99" t="s">
        <v>524</v>
      </c>
      <c r="J127" s="99" t="s">
        <v>524</v>
      </c>
      <c r="K127" s="99" t="s">
        <v>524</v>
      </c>
      <c r="L127" s="99" t="s">
        <v>524</v>
      </c>
      <c r="M127" s="99" t="s">
        <v>524</v>
      </c>
      <c r="N127" s="100">
        <v>0.5</v>
      </c>
      <c r="O127" s="100">
        <v>1</v>
      </c>
      <c r="P127" s="99"/>
      <c r="Q127" s="99"/>
      <c r="R127" s="99"/>
      <c r="S127" s="99"/>
      <c r="T127" s="99"/>
      <c r="U127" s="99"/>
      <c r="V127" s="99"/>
      <c r="W127" s="99"/>
      <c r="X127" s="99"/>
      <c r="Y127" s="99"/>
      <c r="Z127" s="99"/>
      <c r="AA127" s="101"/>
      <c r="AB127" s="101"/>
      <c r="AC127" s="101"/>
      <c r="AD127" s="101"/>
      <c r="AE127" s="101"/>
      <c r="AF127" s="101"/>
      <c r="AG127" s="101"/>
      <c r="AH127" s="99"/>
    </row>
    <row r="128" spans="3:34">
      <c r="C128" s="3" t="s">
        <v>88</v>
      </c>
      <c r="D128" s="3" t="s">
        <v>230</v>
      </c>
      <c r="E128" s="3" t="s">
        <v>231</v>
      </c>
      <c r="F128" s="3" t="s">
        <v>628</v>
      </c>
      <c r="G128" s="99" t="s">
        <v>524</v>
      </c>
      <c r="H128" s="99" t="s">
        <v>524</v>
      </c>
      <c r="I128" s="99" t="s">
        <v>524</v>
      </c>
      <c r="J128" s="99" t="s">
        <v>524</v>
      </c>
      <c r="K128" s="99" t="s">
        <v>524</v>
      </c>
      <c r="L128" s="99" t="s">
        <v>524</v>
      </c>
      <c r="M128" s="99" t="s">
        <v>524</v>
      </c>
      <c r="N128" s="100" t="s">
        <v>632</v>
      </c>
      <c r="O128" s="100">
        <v>0.33333333333333331</v>
      </c>
      <c r="P128" s="99"/>
      <c r="Q128" s="99"/>
      <c r="R128" s="99"/>
      <c r="S128" s="99"/>
      <c r="T128" s="99"/>
      <c r="U128" s="99"/>
      <c r="V128" s="99"/>
      <c r="W128" s="99"/>
      <c r="X128" s="99"/>
      <c r="Y128" s="99"/>
      <c r="Z128" s="99"/>
      <c r="AA128" s="101"/>
      <c r="AB128" s="101"/>
      <c r="AC128" s="101"/>
      <c r="AD128" s="101"/>
      <c r="AE128" s="101"/>
      <c r="AF128" s="101"/>
      <c r="AG128" s="101"/>
      <c r="AH128" s="99"/>
    </row>
    <row r="129" spans="3:34">
      <c r="C129" s="3" t="s">
        <v>88</v>
      </c>
      <c r="D129" s="3" t="s">
        <v>232</v>
      </c>
      <c r="E129" s="3" t="s">
        <v>233</v>
      </c>
      <c r="F129" s="3" t="s">
        <v>628</v>
      </c>
      <c r="G129" s="99" t="s">
        <v>524</v>
      </c>
      <c r="H129" s="99" t="s">
        <v>524</v>
      </c>
      <c r="I129" s="99" t="s">
        <v>524</v>
      </c>
      <c r="J129" s="99" t="s">
        <v>524</v>
      </c>
      <c r="K129" s="99" t="s">
        <v>524</v>
      </c>
      <c r="L129" s="99" t="s">
        <v>524</v>
      </c>
      <c r="M129" s="99" t="s">
        <v>524</v>
      </c>
      <c r="N129" s="100">
        <v>1</v>
      </c>
      <c r="O129" s="100">
        <v>0.83333333333333337</v>
      </c>
      <c r="P129" s="99"/>
      <c r="Q129" s="99"/>
      <c r="R129" s="99"/>
      <c r="S129" s="99"/>
      <c r="T129" s="99"/>
      <c r="U129" s="99"/>
      <c r="V129" s="99"/>
      <c r="W129" s="99"/>
      <c r="X129" s="99"/>
      <c r="Y129" s="99"/>
      <c r="Z129" s="99"/>
      <c r="AA129" s="101"/>
      <c r="AB129" s="101"/>
      <c r="AC129" s="101"/>
      <c r="AD129" s="101"/>
      <c r="AE129" s="101"/>
      <c r="AF129" s="101"/>
      <c r="AG129" s="101"/>
      <c r="AH129" s="99"/>
    </row>
    <row r="130" spans="3:34">
      <c r="C130" s="3" t="s">
        <v>88</v>
      </c>
      <c r="D130" s="3" t="s">
        <v>234</v>
      </c>
      <c r="E130" s="3" t="s">
        <v>235</v>
      </c>
      <c r="F130" s="3" t="s">
        <v>628</v>
      </c>
      <c r="G130" s="99" t="s">
        <v>524</v>
      </c>
      <c r="H130" s="99" t="s">
        <v>524</v>
      </c>
      <c r="I130" s="99" t="s">
        <v>524</v>
      </c>
      <c r="J130" s="99" t="s">
        <v>524</v>
      </c>
      <c r="K130" s="99" t="s">
        <v>524</v>
      </c>
      <c r="L130" s="99" t="s">
        <v>524</v>
      </c>
      <c r="M130" s="99" t="s">
        <v>524</v>
      </c>
      <c r="N130" s="100">
        <v>0.33333333333333331</v>
      </c>
      <c r="O130" s="100">
        <v>0.2</v>
      </c>
      <c r="P130" s="99"/>
      <c r="Q130" s="99"/>
      <c r="R130" s="99"/>
      <c r="S130" s="99"/>
      <c r="T130" s="99"/>
      <c r="U130" s="99"/>
      <c r="V130" s="99"/>
      <c r="W130" s="99"/>
      <c r="X130" s="99"/>
      <c r="Y130" s="99"/>
      <c r="Z130" s="99"/>
      <c r="AA130" s="101"/>
      <c r="AB130" s="101"/>
      <c r="AC130" s="101"/>
      <c r="AD130" s="101"/>
      <c r="AE130" s="101"/>
      <c r="AF130" s="101"/>
      <c r="AG130" s="101"/>
      <c r="AH130" s="99"/>
    </row>
    <row r="131" spans="3:34">
      <c r="C131" s="3" t="s">
        <v>88</v>
      </c>
      <c r="D131" s="3" t="s">
        <v>236</v>
      </c>
      <c r="E131" s="3" t="s">
        <v>237</v>
      </c>
      <c r="F131" s="3" t="s">
        <v>628</v>
      </c>
      <c r="G131" s="99" t="s">
        <v>524</v>
      </c>
      <c r="H131" s="99" t="s">
        <v>524</v>
      </c>
      <c r="I131" s="99" t="s">
        <v>524</v>
      </c>
      <c r="J131" s="99" t="s">
        <v>524</v>
      </c>
      <c r="K131" s="99" t="s">
        <v>524</v>
      </c>
      <c r="L131" s="99" t="s">
        <v>524</v>
      </c>
      <c r="M131" s="99" t="s">
        <v>524</v>
      </c>
      <c r="N131" s="100">
        <v>0.8571428571428571</v>
      </c>
      <c r="O131" s="100" t="s">
        <v>632</v>
      </c>
      <c r="P131" s="99"/>
      <c r="Q131" s="99"/>
      <c r="R131" s="99"/>
      <c r="S131" s="99"/>
      <c r="T131" s="99"/>
      <c r="U131" s="99"/>
      <c r="V131" s="99"/>
      <c r="W131" s="99"/>
      <c r="X131" s="99"/>
      <c r="Y131" s="99"/>
      <c r="Z131" s="99"/>
      <c r="AA131" s="101"/>
      <c r="AB131" s="101"/>
      <c r="AC131" s="101"/>
      <c r="AD131" s="101"/>
      <c r="AE131" s="101"/>
      <c r="AF131" s="101"/>
      <c r="AG131" s="101"/>
      <c r="AH131" s="99"/>
    </row>
    <row r="132" spans="3:34">
      <c r="C132" s="3" t="s">
        <v>88</v>
      </c>
      <c r="D132" s="3" t="s">
        <v>238</v>
      </c>
      <c r="E132" s="3" t="s">
        <v>239</v>
      </c>
      <c r="F132" s="3" t="s">
        <v>628</v>
      </c>
      <c r="G132" s="99" t="s">
        <v>524</v>
      </c>
      <c r="H132" s="99" t="s">
        <v>524</v>
      </c>
      <c r="I132" s="99" t="s">
        <v>524</v>
      </c>
      <c r="J132" s="99" t="s">
        <v>524</v>
      </c>
      <c r="K132" s="99" t="s">
        <v>524</v>
      </c>
      <c r="L132" s="99" t="s">
        <v>524</v>
      </c>
      <c r="M132" s="99" t="s">
        <v>524</v>
      </c>
      <c r="N132" s="100" t="s">
        <v>632</v>
      </c>
      <c r="O132" s="100">
        <v>0</v>
      </c>
      <c r="P132" s="99"/>
      <c r="Q132" s="99"/>
      <c r="R132" s="99"/>
      <c r="S132" s="99"/>
      <c r="T132" s="99"/>
      <c r="U132" s="99"/>
      <c r="V132" s="99"/>
      <c r="W132" s="99"/>
      <c r="X132" s="99"/>
      <c r="Y132" s="99"/>
      <c r="Z132" s="99"/>
      <c r="AA132" s="101"/>
      <c r="AB132" s="101"/>
      <c r="AC132" s="101"/>
      <c r="AD132" s="101"/>
      <c r="AE132" s="101"/>
      <c r="AF132" s="101"/>
      <c r="AG132" s="101"/>
      <c r="AH132" s="99"/>
    </row>
    <row r="133" spans="3:34">
      <c r="C133" s="3" t="s">
        <v>88</v>
      </c>
      <c r="D133" s="3" t="s">
        <v>240</v>
      </c>
      <c r="E133" s="3" t="s">
        <v>241</v>
      </c>
      <c r="F133" s="3" t="s">
        <v>628</v>
      </c>
      <c r="G133" s="99" t="s">
        <v>524</v>
      </c>
      <c r="H133" s="99" t="s">
        <v>524</v>
      </c>
      <c r="I133" s="99" t="s">
        <v>524</v>
      </c>
      <c r="J133" s="99" t="s">
        <v>524</v>
      </c>
      <c r="K133" s="99" t="s">
        <v>524</v>
      </c>
      <c r="L133" s="99" t="s">
        <v>524</v>
      </c>
      <c r="M133" s="99" t="s">
        <v>524</v>
      </c>
      <c r="N133" s="100">
        <v>0.66666666666666663</v>
      </c>
      <c r="O133" s="100">
        <v>0.41666666666666669</v>
      </c>
      <c r="P133" s="99"/>
      <c r="Q133" s="99"/>
      <c r="R133" s="99"/>
      <c r="S133" s="99"/>
      <c r="T133" s="99"/>
      <c r="U133" s="99"/>
      <c r="V133" s="99"/>
      <c r="W133" s="99"/>
      <c r="X133" s="99"/>
      <c r="Y133" s="99"/>
      <c r="Z133" s="99"/>
      <c r="AA133" s="101"/>
      <c r="AB133" s="101"/>
      <c r="AC133" s="101"/>
      <c r="AD133" s="101"/>
      <c r="AE133" s="101"/>
      <c r="AF133" s="101"/>
      <c r="AG133" s="101"/>
      <c r="AH133" s="99"/>
    </row>
    <row r="134" spans="3:34">
      <c r="C134" s="3" t="s">
        <v>88</v>
      </c>
      <c r="D134" s="3" t="s">
        <v>242</v>
      </c>
      <c r="E134" s="3" t="s">
        <v>243</v>
      </c>
      <c r="F134" s="3" t="s">
        <v>628</v>
      </c>
      <c r="G134" s="99" t="s">
        <v>524</v>
      </c>
      <c r="H134" s="99" t="s">
        <v>524</v>
      </c>
      <c r="I134" s="99" t="s">
        <v>524</v>
      </c>
      <c r="J134" s="99" t="s">
        <v>524</v>
      </c>
      <c r="K134" s="99" t="s">
        <v>524</v>
      </c>
      <c r="L134" s="99" t="s">
        <v>524</v>
      </c>
      <c r="M134" s="99" t="s">
        <v>524</v>
      </c>
      <c r="N134" s="100">
        <v>1</v>
      </c>
      <c r="O134" s="100">
        <v>0.5</v>
      </c>
      <c r="P134" s="99"/>
      <c r="Q134" s="99"/>
      <c r="R134" s="99"/>
      <c r="S134" s="99"/>
      <c r="T134" s="99"/>
      <c r="U134" s="99"/>
      <c r="V134" s="99"/>
      <c r="W134" s="99"/>
      <c r="X134" s="99"/>
      <c r="Y134" s="99"/>
      <c r="Z134" s="99"/>
      <c r="AA134" s="101"/>
      <c r="AB134" s="101"/>
      <c r="AC134" s="101"/>
      <c r="AD134" s="101"/>
      <c r="AE134" s="101"/>
      <c r="AF134" s="101"/>
      <c r="AG134" s="101"/>
      <c r="AH134" s="99"/>
    </row>
    <row r="135" spans="3:34">
      <c r="C135" s="3" t="s">
        <v>88</v>
      </c>
      <c r="D135" s="3" t="s">
        <v>244</v>
      </c>
      <c r="E135" s="3" t="s">
        <v>245</v>
      </c>
      <c r="F135" s="3" t="s">
        <v>628</v>
      </c>
      <c r="G135" s="99" t="s">
        <v>524</v>
      </c>
      <c r="H135" s="99" t="s">
        <v>524</v>
      </c>
      <c r="I135" s="99" t="s">
        <v>524</v>
      </c>
      <c r="J135" s="99" t="s">
        <v>524</v>
      </c>
      <c r="K135" s="99" t="s">
        <v>524</v>
      </c>
      <c r="L135" s="99" t="s">
        <v>524</v>
      </c>
      <c r="M135" s="99" t="s">
        <v>524</v>
      </c>
      <c r="N135" s="100">
        <v>1</v>
      </c>
      <c r="O135" s="100">
        <v>0.4</v>
      </c>
      <c r="P135" s="99"/>
      <c r="Q135" s="99"/>
      <c r="R135" s="99"/>
      <c r="S135" s="99"/>
      <c r="T135" s="99"/>
      <c r="U135" s="99"/>
      <c r="V135" s="99"/>
      <c r="W135" s="99"/>
      <c r="X135" s="99"/>
      <c r="Y135" s="99"/>
      <c r="Z135" s="99"/>
      <c r="AA135" s="101"/>
      <c r="AB135" s="101"/>
      <c r="AC135" s="101"/>
      <c r="AD135" s="101"/>
      <c r="AE135" s="101"/>
      <c r="AF135" s="101"/>
      <c r="AG135" s="101"/>
      <c r="AH135" s="99"/>
    </row>
    <row r="136" spans="3:34">
      <c r="C136" s="3" t="s">
        <v>88</v>
      </c>
      <c r="D136" s="3" t="s">
        <v>246</v>
      </c>
      <c r="E136" s="3" t="s">
        <v>247</v>
      </c>
      <c r="F136" s="3" t="s">
        <v>628</v>
      </c>
      <c r="G136" s="99" t="s">
        <v>524</v>
      </c>
      <c r="H136" s="99" t="s">
        <v>524</v>
      </c>
      <c r="I136" s="99" t="s">
        <v>524</v>
      </c>
      <c r="J136" s="99" t="s">
        <v>524</v>
      </c>
      <c r="K136" s="99" t="s">
        <v>524</v>
      </c>
      <c r="L136" s="99" t="s">
        <v>524</v>
      </c>
      <c r="M136" s="99" t="s">
        <v>524</v>
      </c>
      <c r="N136" s="100">
        <v>0.78723404255319152</v>
      </c>
      <c r="O136" s="100">
        <v>0.8571428571428571</v>
      </c>
      <c r="P136" s="99"/>
      <c r="Q136" s="99"/>
      <c r="R136" s="99"/>
      <c r="S136" s="99"/>
      <c r="T136" s="99"/>
      <c r="U136" s="99"/>
      <c r="V136" s="99"/>
      <c r="W136" s="99"/>
      <c r="X136" s="99"/>
      <c r="Y136" s="99"/>
      <c r="Z136" s="99"/>
      <c r="AA136" s="101"/>
      <c r="AB136" s="101"/>
      <c r="AC136" s="101"/>
      <c r="AD136" s="101"/>
      <c r="AE136" s="101"/>
      <c r="AF136" s="101"/>
      <c r="AG136" s="101"/>
      <c r="AH136" s="99"/>
    </row>
    <row r="137" spans="3:34">
      <c r="C137" s="3" t="s">
        <v>88</v>
      </c>
      <c r="D137" s="3" t="s">
        <v>248</v>
      </c>
      <c r="E137" s="3" t="s">
        <v>249</v>
      </c>
      <c r="F137" s="3" t="s">
        <v>628</v>
      </c>
      <c r="G137" s="99" t="s">
        <v>524</v>
      </c>
      <c r="H137" s="99" t="s">
        <v>524</v>
      </c>
      <c r="I137" s="99" t="s">
        <v>524</v>
      </c>
      <c r="J137" s="99" t="s">
        <v>524</v>
      </c>
      <c r="K137" s="99" t="s">
        <v>524</v>
      </c>
      <c r="L137" s="99" t="s">
        <v>524</v>
      </c>
      <c r="M137" s="99" t="s">
        <v>524</v>
      </c>
      <c r="N137" s="100" t="s">
        <v>632</v>
      </c>
      <c r="O137" s="100" t="s">
        <v>632</v>
      </c>
      <c r="P137" s="99"/>
      <c r="Q137" s="99"/>
      <c r="R137" s="99"/>
      <c r="S137" s="99"/>
      <c r="T137" s="99"/>
      <c r="U137" s="99"/>
      <c r="V137" s="99"/>
      <c r="W137" s="99"/>
      <c r="X137" s="99"/>
      <c r="Y137" s="99"/>
      <c r="Z137" s="99"/>
      <c r="AA137" s="101"/>
      <c r="AB137" s="101"/>
      <c r="AC137" s="101"/>
      <c r="AD137" s="101"/>
      <c r="AE137" s="101"/>
      <c r="AF137" s="101"/>
      <c r="AG137" s="101"/>
      <c r="AH137" s="99"/>
    </row>
    <row r="138" spans="3:34">
      <c r="C138" s="3" t="s">
        <v>88</v>
      </c>
      <c r="D138" s="3" t="s">
        <v>250</v>
      </c>
      <c r="E138" s="3" t="s">
        <v>251</v>
      </c>
      <c r="F138" s="3" t="s">
        <v>628</v>
      </c>
      <c r="G138" s="99" t="s">
        <v>524</v>
      </c>
      <c r="H138" s="99" t="s">
        <v>524</v>
      </c>
      <c r="I138" s="99" t="s">
        <v>524</v>
      </c>
      <c r="J138" s="99" t="s">
        <v>524</v>
      </c>
      <c r="K138" s="99" t="s">
        <v>524</v>
      </c>
      <c r="L138" s="99" t="s">
        <v>524</v>
      </c>
      <c r="M138" s="99" t="s">
        <v>524</v>
      </c>
      <c r="N138" s="100">
        <v>0</v>
      </c>
      <c r="O138" s="100">
        <v>0.75</v>
      </c>
      <c r="P138" s="99"/>
      <c r="Q138" s="99"/>
      <c r="R138" s="99"/>
      <c r="S138" s="99"/>
      <c r="T138" s="99"/>
      <c r="U138" s="99"/>
      <c r="V138" s="99"/>
      <c r="W138" s="99"/>
      <c r="X138" s="99"/>
      <c r="Y138" s="99"/>
      <c r="Z138" s="99"/>
      <c r="AA138" s="101"/>
      <c r="AB138" s="101"/>
      <c r="AC138" s="101"/>
      <c r="AD138" s="101"/>
      <c r="AE138" s="101"/>
      <c r="AF138" s="101"/>
      <c r="AG138" s="101"/>
      <c r="AH138" s="99"/>
    </row>
    <row r="139" spans="3:34">
      <c r="C139" s="3" t="s">
        <v>88</v>
      </c>
      <c r="D139" s="3" t="s">
        <v>252</v>
      </c>
      <c r="E139" s="3" t="s">
        <v>253</v>
      </c>
      <c r="F139" s="3" t="s">
        <v>628</v>
      </c>
      <c r="G139" s="99" t="s">
        <v>524</v>
      </c>
      <c r="H139" s="99" t="s">
        <v>524</v>
      </c>
      <c r="I139" s="99" t="s">
        <v>524</v>
      </c>
      <c r="J139" s="99" t="s">
        <v>524</v>
      </c>
      <c r="K139" s="99" t="s">
        <v>524</v>
      </c>
      <c r="L139" s="99" t="s">
        <v>524</v>
      </c>
      <c r="M139" s="99" t="s">
        <v>524</v>
      </c>
      <c r="N139" s="100">
        <v>1</v>
      </c>
      <c r="O139" s="100">
        <v>0.4</v>
      </c>
      <c r="P139" s="99"/>
      <c r="Q139" s="99"/>
      <c r="R139" s="99"/>
      <c r="S139" s="99"/>
      <c r="T139" s="99"/>
      <c r="U139" s="99"/>
      <c r="V139" s="99"/>
      <c r="W139" s="99"/>
      <c r="X139" s="99"/>
      <c r="Y139" s="99"/>
      <c r="Z139" s="99"/>
      <c r="AA139" s="101"/>
      <c r="AB139" s="101"/>
      <c r="AC139" s="101"/>
      <c r="AD139" s="101"/>
      <c r="AE139" s="101"/>
      <c r="AF139" s="101"/>
      <c r="AG139" s="101"/>
      <c r="AH139" s="99"/>
    </row>
    <row r="140" spans="3:34">
      <c r="C140" s="3" t="s">
        <v>88</v>
      </c>
      <c r="D140" s="3" t="s">
        <v>254</v>
      </c>
      <c r="E140" s="3" t="s">
        <v>255</v>
      </c>
      <c r="F140" s="3" t="s">
        <v>628</v>
      </c>
      <c r="G140" s="99" t="s">
        <v>524</v>
      </c>
      <c r="H140" s="99" t="s">
        <v>524</v>
      </c>
      <c r="I140" s="99" t="s">
        <v>524</v>
      </c>
      <c r="J140" s="99" t="s">
        <v>524</v>
      </c>
      <c r="K140" s="99" t="s">
        <v>524</v>
      </c>
      <c r="L140" s="99" t="s">
        <v>524</v>
      </c>
      <c r="M140" s="99" t="s">
        <v>524</v>
      </c>
      <c r="N140" s="100">
        <v>1</v>
      </c>
      <c r="O140" s="100">
        <v>0</v>
      </c>
      <c r="P140" s="99"/>
      <c r="Q140" s="99"/>
      <c r="R140" s="99"/>
      <c r="S140" s="99"/>
      <c r="T140" s="99"/>
      <c r="U140" s="99"/>
      <c r="V140" s="99"/>
      <c r="W140" s="99"/>
      <c r="X140" s="99"/>
      <c r="Y140" s="99"/>
      <c r="Z140" s="99"/>
      <c r="AA140" s="101"/>
      <c r="AB140" s="101"/>
      <c r="AC140" s="101"/>
      <c r="AD140" s="101"/>
      <c r="AE140" s="101"/>
      <c r="AF140" s="101"/>
      <c r="AG140" s="101"/>
      <c r="AH140" s="99"/>
    </row>
    <row r="141" spans="3:34">
      <c r="C141" s="3" t="s">
        <v>88</v>
      </c>
      <c r="D141" s="3" t="s">
        <v>256</v>
      </c>
      <c r="E141" s="3" t="s">
        <v>257</v>
      </c>
      <c r="F141" s="3" t="s">
        <v>628</v>
      </c>
      <c r="G141" s="99" t="s">
        <v>524</v>
      </c>
      <c r="H141" s="99" t="s">
        <v>524</v>
      </c>
      <c r="I141" s="99" t="s">
        <v>524</v>
      </c>
      <c r="J141" s="99" t="s">
        <v>524</v>
      </c>
      <c r="K141" s="99" t="s">
        <v>524</v>
      </c>
      <c r="L141" s="99" t="s">
        <v>524</v>
      </c>
      <c r="M141" s="99" t="s">
        <v>524</v>
      </c>
      <c r="N141" s="100" t="s">
        <v>632</v>
      </c>
      <c r="O141" s="100">
        <v>0.25</v>
      </c>
      <c r="P141" s="99"/>
      <c r="Q141" s="99"/>
      <c r="R141" s="99"/>
      <c r="S141" s="99"/>
      <c r="T141" s="99"/>
      <c r="U141" s="99"/>
      <c r="V141" s="99"/>
      <c r="W141" s="99"/>
      <c r="X141" s="99"/>
      <c r="Y141" s="99"/>
      <c r="Z141" s="99"/>
      <c r="AA141" s="101"/>
      <c r="AB141" s="101"/>
      <c r="AC141" s="101"/>
      <c r="AD141" s="101"/>
      <c r="AE141" s="101"/>
      <c r="AF141" s="101"/>
      <c r="AG141" s="101"/>
      <c r="AH141" s="99"/>
    </row>
    <row r="142" spans="3:34">
      <c r="C142" s="3" t="s">
        <v>88</v>
      </c>
      <c r="D142" s="3" t="s">
        <v>258</v>
      </c>
      <c r="E142" s="3" t="s">
        <v>259</v>
      </c>
      <c r="F142" s="3" t="s">
        <v>628</v>
      </c>
      <c r="G142" s="99" t="s">
        <v>524</v>
      </c>
      <c r="H142" s="99" t="s">
        <v>524</v>
      </c>
      <c r="I142" s="99" t="s">
        <v>524</v>
      </c>
      <c r="J142" s="99" t="s">
        <v>524</v>
      </c>
      <c r="K142" s="99" t="s">
        <v>524</v>
      </c>
      <c r="L142" s="99" t="s">
        <v>524</v>
      </c>
      <c r="M142" s="99" t="s">
        <v>524</v>
      </c>
      <c r="N142" s="100">
        <v>0.8</v>
      </c>
      <c r="O142" s="100">
        <v>0.25</v>
      </c>
      <c r="P142" s="99"/>
      <c r="Q142" s="99"/>
      <c r="R142" s="99"/>
      <c r="S142" s="99"/>
      <c r="T142" s="99"/>
      <c r="U142" s="99"/>
      <c r="V142" s="99"/>
      <c r="W142" s="99"/>
      <c r="X142" s="99"/>
      <c r="Y142" s="99"/>
      <c r="Z142" s="99"/>
      <c r="AA142" s="101"/>
      <c r="AB142" s="101"/>
      <c r="AC142" s="101"/>
      <c r="AD142" s="101"/>
      <c r="AE142" s="101"/>
      <c r="AF142" s="101"/>
      <c r="AG142" s="101"/>
      <c r="AH142" s="99"/>
    </row>
    <row r="143" spans="3:34">
      <c r="C143" s="3" t="s">
        <v>88</v>
      </c>
      <c r="D143" s="3" t="s">
        <v>260</v>
      </c>
      <c r="E143" s="3" t="s">
        <v>261</v>
      </c>
      <c r="F143" s="3" t="s">
        <v>628</v>
      </c>
      <c r="G143" s="99" t="s">
        <v>524</v>
      </c>
      <c r="H143" s="99" t="s">
        <v>524</v>
      </c>
      <c r="I143" s="99" t="s">
        <v>524</v>
      </c>
      <c r="J143" s="99" t="s">
        <v>524</v>
      </c>
      <c r="K143" s="99" t="s">
        <v>524</v>
      </c>
      <c r="L143" s="99" t="s">
        <v>524</v>
      </c>
      <c r="M143" s="99" t="s">
        <v>524</v>
      </c>
      <c r="N143" s="100" t="s">
        <v>632</v>
      </c>
      <c r="O143" s="100" t="s">
        <v>632</v>
      </c>
      <c r="P143" s="99"/>
      <c r="Q143" s="99"/>
      <c r="R143" s="99"/>
      <c r="S143" s="99"/>
      <c r="T143" s="99"/>
      <c r="U143" s="99"/>
      <c r="V143" s="99"/>
      <c r="W143" s="99"/>
      <c r="X143" s="99"/>
      <c r="Y143" s="99"/>
      <c r="Z143" s="99"/>
      <c r="AA143" s="101"/>
      <c r="AB143" s="101"/>
      <c r="AC143" s="101"/>
      <c r="AD143" s="101"/>
      <c r="AE143" s="101"/>
      <c r="AF143" s="101"/>
      <c r="AG143" s="101"/>
      <c r="AH143" s="99"/>
    </row>
    <row r="144" spans="3:34">
      <c r="C144" s="3" t="s">
        <v>88</v>
      </c>
      <c r="D144" s="3" t="s">
        <v>262</v>
      </c>
      <c r="E144" s="3" t="s">
        <v>263</v>
      </c>
      <c r="F144" s="3" t="s">
        <v>628</v>
      </c>
      <c r="G144" s="99" t="s">
        <v>524</v>
      </c>
      <c r="H144" s="99" t="s">
        <v>524</v>
      </c>
      <c r="I144" s="99" t="s">
        <v>524</v>
      </c>
      <c r="J144" s="99" t="s">
        <v>524</v>
      </c>
      <c r="K144" s="99" t="s">
        <v>524</v>
      </c>
      <c r="L144" s="99" t="s">
        <v>524</v>
      </c>
      <c r="M144" s="99" t="s">
        <v>524</v>
      </c>
      <c r="N144" s="100">
        <v>0</v>
      </c>
      <c r="O144" s="100">
        <v>0</v>
      </c>
      <c r="P144" s="99"/>
      <c r="Q144" s="99"/>
      <c r="R144" s="99"/>
      <c r="S144" s="99"/>
      <c r="T144" s="99"/>
      <c r="U144" s="99"/>
      <c r="V144" s="99"/>
      <c r="W144" s="99"/>
      <c r="X144" s="99"/>
      <c r="Y144" s="99"/>
      <c r="Z144" s="99"/>
      <c r="AA144" s="101"/>
      <c r="AB144" s="101"/>
      <c r="AC144" s="101"/>
      <c r="AD144" s="101"/>
      <c r="AE144" s="101"/>
      <c r="AF144" s="101"/>
      <c r="AG144" s="101"/>
      <c r="AH144" s="99"/>
    </row>
    <row r="145" spans="3:34">
      <c r="C145" s="3" t="s">
        <v>88</v>
      </c>
      <c r="D145" s="3" t="s">
        <v>264</v>
      </c>
      <c r="E145" s="3" t="s">
        <v>265</v>
      </c>
      <c r="F145" s="3" t="s">
        <v>628</v>
      </c>
      <c r="G145" s="99" t="s">
        <v>524</v>
      </c>
      <c r="H145" s="99" t="s">
        <v>524</v>
      </c>
      <c r="I145" s="99" t="s">
        <v>524</v>
      </c>
      <c r="J145" s="99" t="s">
        <v>524</v>
      </c>
      <c r="K145" s="99" t="s">
        <v>524</v>
      </c>
      <c r="L145" s="99" t="s">
        <v>524</v>
      </c>
      <c r="M145" s="99" t="s">
        <v>524</v>
      </c>
      <c r="N145" s="100">
        <v>0.90322580645161288</v>
      </c>
      <c r="O145" s="100">
        <v>0.81355932203389836</v>
      </c>
      <c r="P145" s="99"/>
      <c r="Q145" s="99"/>
      <c r="R145" s="99"/>
      <c r="S145" s="99"/>
      <c r="T145" s="99"/>
      <c r="U145" s="99"/>
      <c r="V145" s="99"/>
      <c r="W145" s="99"/>
      <c r="X145" s="99"/>
      <c r="Y145" s="99"/>
      <c r="Z145" s="99"/>
      <c r="AA145" s="101"/>
      <c r="AB145" s="101"/>
      <c r="AC145" s="101"/>
      <c r="AD145" s="101"/>
      <c r="AE145" s="101"/>
      <c r="AF145" s="101"/>
      <c r="AG145" s="101"/>
      <c r="AH145" s="99"/>
    </row>
    <row r="146" spans="3:34">
      <c r="C146" s="3" t="s">
        <v>88</v>
      </c>
      <c r="D146" s="3" t="s">
        <v>266</v>
      </c>
      <c r="E146" s="3" t="s">
        <v>267</v>
      </c>
      <c r="F146" s="3" t="s">
        <v>628</v>
      </c>
      <c r="G146" s="99" t="s">
        <v>524</v>
      </c>
      <c r="H146" s="99" t="s">
        <v>524</v>
      </c>
      <c r="I146" s="99" t="s">
        <v>524</v>
      </c>
      <c r="J146" s="99" t="s">
        <v>524</v>
      </c>
      <c r="K146" s="99" t="s">
        <v>524</v>
      </c>
      <c r="L146" s="99" t="s">
        <v>524</v>
      </c>
      <c r="M146" s="99" t="s">
        <v>524</v>
      </c>
      <c r="N146" s="100">
        <v>1</v>
      </c>
      <c r="O146" s="100">
        <v>1</v>
      </c>
      <c r="P146" s="99"/>
      <c r="Q146" s="99"/>
      <c r="R146" s="99"/>
      <c r="S146" s="99"/>
      <c r="T146" s="99"/>
      <c r="U146" s="99"/>
      <c r="V146" s="99"/>
      <c r="W146" s="99"/>
      <c r="X146" s="99"/>
      <c r="Y146" s="99"/>
      <c r="Z146" s="99"/>
      <c r="AA146" s="101"/>
      <c r="AB146" s="101"/>
      <c r="AC146" s="101"/>
      <c r="AD146" s="101"/>
      <c r="AE146" s="101"/>
      <c r="AF146" s="101"/>
      <c r="AG146" s="101"/>
      <c r="AH146" s="99"/>
    </row>
    <row r="147" spans="3:34">
      <c r="C147" s="3" t="s">
        <v>88</v>
      </c>
      <c r="D147" s="3" t="s">
        <v>268</v>
      </c>
      <c r="E147" s="3" t="s">
        <v>269</v>
      </c>
      <c r="F147" s="3" t="s">
        <v>628</v>
      </c>
      <c r="G147" s="99" t="s">
        <v>524</v>
      </c>
      <c r="H147" s="99" t="s">
        <v>524</v>
      </c>
      <c r="I147" s="99" t="s">
        <v>524</v>
      </c>
      <c r="J147" s="99" t="s">
        <v>524</v>
      </c>
      <c r="K147" s="99" t="s">
        <v>524</v>
      </c>
      <c r="L147" s="99" t="s">
        <v>524</v>
      </c>
      <c r="M147" s="99" t="s">
        <v>524</v>
      </c>
      <c r="N147" s="100" t="s">
        <v>632</v>
      </c>
      <c r="O147" s="100">
        <v>1</v>
      </c>
      <c r="P147" s="99"/>
      <c r="Q147" s="99"/>
      <c r="R147" s="99"/>
      <c r="S147" s="99"/>
      <c r="T147" s="99"/>
      <c r="U147" s="99"/>
      <c r="V147" s="99"/>
      <c r="W147" s="99"/>
      <c r="X147" s="99"/>
      <c r="Y147" s="99"/>
      <c r="Z147" s="99"/>
      <c r="AA147" s="101"/>
      <c r="AB147" s="101"/>
      <c r="AC147" s="101"/>
      <c r="AD147" s="101"/>
      <c r="AE147" s="101"/>
      <c r="AF147" s="101"/>
      <c r="AG147" s="101"/>
      <c r="AH147" s="99"/>
    </row>
    <row r="148" spans="3:34">
      <c r="C148" s="3" t="s">
        <v>88</v>
      </c>
      <c r="D148" s="3" t="s">
        <v>270</v>
      </c>
      <c r="E148" s="3" t="s">
        <v>271</v>
      </c>
      <c r="F148" s="3" t="s">
        <v>628</v>
      </c>
      <c r="G148" s="99" t="s">
        <v>524</v>
      </c>
      <c r="H148" s="99" t="s">
        <v>524</v>
      </c>
      <c r="I148" s="99" t="s">
        <v>524</v>
      </c>
      <c r="J148" s="99" t="s">
        <v>524</v>
      </c>
      <c r="K148" s="99" t="s">
        <v>524</v>
      </c>
      <c r="L148" s="99" t="s">
        <v>524</v>
      </c>
      <c r="M148" s="99" t="s">
        <v>524</v>
      </c>
      <c r="N148" s="100">
        <v>0.5</v>
      </c>
      <c r="O148" s="100" t="s">
        <v>632</v>
      </c>
      <c r="P148" s="99"/>
      <c r="Q148" s="99"/>
      <c r="R148" s="99"/>
      <c r="S148" s="99"/>
      <c r="T148" s="99"/>
      <c r="U148" s="99"/>
      <c r="V148" s="99"/>
      <c r="W148" s="99"/>
      <c r="X148" s="99"/>
      <c r="Y148" s="99"/>
      <c r="Z148" s="99"/>
      <c r="AA148" s="101"/>
      <c r="AB148" s="101"/>
      <c r="AC148" s="101"/>
      <c r="AD148" s="101"/>
      <c r="AE148" s="101"/>
      <c r="AF148" s="101"/>
      <c r="AG148" s="101"/>
      <c r="AH148" s="99"/>
    </row>
    <row r="149" spans="3:34">
      <c r="C149" s="3" t="s">
        <v>88</v>
      </c>
      <c r="D149" s="3" t="s">
        <v>272</v>
      </c>
      <c r="E149" s="3" t="s">
        <v>273</v>
      </c>
      <c r="F149" s="3" t="s">
        <v>628</v>
      </c>
      <c r="G149" s="99" t="s">
        <v>524</v>
      </c>
      <c r="H149" s="99" t="s">
        <v>524</v>
      </c>
      <c r="I149" s="99" t="s">
        <v>524</v>
      </c>
      <c r="J149" s="99" t="s">
        <v>524</v>
      </c>
      <c r="K149" s="99" t="s">
        <v>524</v>
      </c>
      <c r="L149" s="99" t="s">
        <v>524</v>
      </c>
      <c r="M149" s="99" t="s">
        <v>524</v>
      </c>
      <c r="N149" s="100">
        <v>0.66666666666666663</v>
      </c>
      <c r="O149" s="100">
        <v>0.7</v>
      </c>
      <c r="P149" s="99"/>
      <c r="Q149" s="99"/>
      <c r="R149" s="99"/>
      <c r="S149" s="99"/>
      <c r="T149" s="99"/>
      <c r="U149" s="99"/>
      <c r="V149" s="99"/>
      <c r="W149" s="99"/>
      <c r="X149" s="99"/>
      <c r="Y149" s="99"/>
      <c r="Z149" s="99"/>
      <c r="AA149" s="101"/>
      <c r="AB149" s="101"/>
      <c r="AC149" s="101"/>
      <c r="AD149" s="101"/>
      <c r="AE149" s="101"/>
      <c r="AF149" s="101"/>
      <c r="AG149" s="101"/>
      <c r="AH149" s="99"/>
    </row>
    <row r="150" spans="3:34">
      <c r="C150" s="3" t="s">
        <v>88</v>
      </c>
      <c r="D150" s="3" t="s">
        <v>274</v>
      </c>
      <c r="E150" s="3" t="s">
        <v>275</v>
      </c>
      <c r="F150" s="3" t="s">
        <v>628</v>
      </c>
      <c r="G150" s="99" t="s">
        <v>524</v>
      </c>
      <c r="H150" s="99" t="s">
        <v>524</v>
      </c>
      <c r="I150" s="99" t="s">
        <v>524</v>
      </c>
      <c r="J150" s="99" t="s">
        <v>524</v>
      </c>
      <c r="K150" s="99" t="s">
        <v>524</v>
      </c>
      <c r="L150" s="99" t="s">
        <v>524</v>
      </c>
      <c r="M150" s="99" t="s">
        <v>524</v>
      </c>
      <c r="N150" s="100">
        <v>0.41666666666666669</v>
      </c>
      <c r="O150" s="100">
        <v>0.625</v>
      </c>
      <c r="P150" s="99"/>
      <c r="Q150" s="99"/>
      <c r="R150" s="99"/>
      <c r="S150" s="99"/>
      <c r="T150" s="99"/>
      <c r="U150" s="99"/>
      <c r="V150" s="99"/>
      <c r="W150" s="99"/>
      <c r="X150" s="99"/>
      <c r="Y150" s="99"/>
      <c r="Z150" s="99"/>
      <c r="AA150" s="101"/>
      <c r="AB150" s="101"/>
      <c r="AC150" s="101"/>
      <c r="AD150" s="101"/>
      <c r="AE150" s="101"/>
      <c r="AF150" s="101"/>
      <c r="AG150" s="101"/>
      <c r="AH150" s="99"/>
    </row>
    <row r="151" spans="3:34">
      <c r="C151" s="3" t="s">
        <v>88</v>
      </c>
      <c r="D151" s="3" t="s">
        <v>276</v>
      </c>
      <c r="E151" s="3" t="s">
        <v>277</v>
      </c>
      <c r="F151" s="3" t="s">
        <v>628</v>
      </c>
      <c r="G151" s="99" t="s">
        <v>524</v>
      </c>
      <c r="H151" s="99" t="s">
        <v>524</v>
      </c>
      <c r="I151" s="99" t="s">
        <v>524</v>
      </c>
      <c r="J151" s="99" t="s">
        <v>524</v>
      </c>
      <c r="K151" s="99" t="s">
        <v>524</v>
      </c>
      <c r="L151" s="99" t="s">
        <v>524</v>
      </c>
      <c r="M151" s="99" t="s">
        <v>524</v>
      </c>
      <c r="N151" s="100" t="s">
        <v>632</v>
      </c>
      <c r="O151" s="100" t="s">
        <v>632</v>
      </c>
      <c r="P151" s="99"/>
      <c r="Q151" s="99"/>
      <c r="R151" s="99"/>
      <c r="S151" s="99"/>
      <c r="T151" s="99"/>
      <c r="U151" s="99"/>
      <c r="V151" s="99"/>
      <c r="W151" s="99"/>
      <c r="X151" s="99"/>
      <c r="Y151" s="99"/>
      <c r="Z151" s="99"/>
      <c r="AA151" s="101"/>
      <c r="AB151" s="101"/>
      <c r="AC151" s="101"/>
      <c r="AD151" s="101"/>
      <c r="AE151" s="101"/>
      <c r="AF151" s="101"/>
      <c r="AG151" s="101"/>
      <c r="AH151" s="99"/>
    </row>
    <row r="152" spans="3:34">
      <c r="C152" s="3" t="s">
        <v>88</v>
      </c>
      <c r="D152" s="3" t="s">
        <v>278</v>
      </c>
      <c r="E152" s="3" t="s">
        <v>279</v>
      </c>
      <c r="F152" s="3" t="s">
        <v>628</v>
      </c>
      <c r="G152" s="99" t="s">
        <v>524</v>
      </c>
      <c r="H152" s="99" t="s">
        <v>524</v>
      </c>
      <c r="I152" s="99" t="s">
        <v>524</v>
      </c>
      <c r="J152" s="99" t="s">
        <v>524</v>
      </c>
      <c r="K152" s="99" t="s">
        <v>524</v>
      </c>
      <c r="L152" s="99" t="s">
        <v>524</v>
      </c>
      <c r="M152" s="99" t="s">
        <v>524</v>
      </c>
      <c r="N152" s="100" t="s">
        <v>632</v>
      </c>
      <c r="O152" s="100" t="s">
        <v>632</v>
      </c>
      <c r="P152" s="99"/>
      <c r="Q152" s="99"/>
      <c r="R152" s="99"/>
      <c r="S152" s="99"/>
      <c r="T152" s="99"/>
      <c r="U152" s="99"/>
      <c r="V152" s="99"/>
      <c r="W152" s="99"/>
      <c r="X152" s="99"/>
      <c r="Y152" s="99"/>
      <c r="Z152" s="99"/>
      <c r="AA152" s="101"/>
      <c r="AB152" s="101"/>
      <c r="AC152" s="101"/>
      <c r="AD152" s="101"/>
      <c r="AE152" s="101"/>
      <c r="AF152" s="101"/>
      <c r="AG152" s="101"/>
      <c r="AH152" s="99"/>
    </row>
    <row r="153" spans="3:34">
      <c r="C153" s="3" t="s">
        <v>88</v>
      </c>
      <c r="D153" s="3" t="s">
        <v>280</v>
      </c>
      <c r="E153" s="3" t="s">
        <v>281</v>
      </c>
      <c r="F153" s="3" t="s">
        <v>628</v>
      </c>
      <c r="G153" s="99" t="s">
        <v>524</v>
      </c>
      <c r="H153" s="99" t="s">
        <v>524</v>
      </c>
      <c r="I153" s="99" t="s">
        <v>524</v>
      </c>
      <c r="J153" s="99" t="s">
        <v>524</v>
      </c>
      <c r="K153" s="99" t="s">
        <v>524</v>
      </c>
      <c r="L153" s="99" t="s">
        <v>524</v>
      </c>
      <c r="M153" s="99" t="s">
        <v>524</v>
      </c>
      <c r="N153" s="100" t="s">
        <v>632</v>
      </c>
      <c r="O153" s="100" t="s">
        <v>632</v>
      </c>
      <c r="P153" s="99"/>
      <c r="Q153" s="99"/>
      <c r="R153" s="99"/>
      <c r="S153" s="99"/>
      <c r="T153" s="99"/>
      <c r="U153" s="99"/>
      <c r="V153" s="99"/>
      <c r="W153" s="99"/>
      <c r="X153" s="99"/>
      <c r="Y153" s="99"/>
      <c r="Z153" s="99"/>
      <c r="AA153" s="101"/>
      <c r="AB153" s="101"/>
      <c r="AC153" s="101"/>
      <c r="AD153" s="101"/>
      <c r="AE153" s="101"/>
      <c r="AF153" s="101"/>
      <c r="AG153" s="101"/>
      <c r="AH153" s="99"/>
    </row>
    <row r="154" spans="3:34">
      <c r="C154" s="3" t="s">
        <v>88</v>
      </c>
      <c r="D154" s="3" t="s">
        <v>282</v>
      </c>
      <c r="E154" s="3" t="s">
        <v>283</v>
      </c>
      <c r="F154" s="3" t="s">
        <v>628</v>
      </c>
      <c r="G154" s="99" t="s">
        <v>524</v>
      </c>
      <c r="H154" s="99" t="s">
        <v>524</v>
      </c>
      <c r="I154" s="99" t="s">
        <v>524</v>
      </c>
      <c r="J154" s="99" t="s">
        <v>524</v>
      </c>
      <c r="K154" s="99" t="s">
        <v>524</v>
      </c>
      <c r="L154" s="99" t="s">
        <v>524</v>
      </c>
      <c r="M154" s="99" t="s">
        <v>524</v>
      </c>
      <c r="N154" s="100" t="s">
        <v>632</v>
      </c>
      <c r="O154" s="100" t="s">
        <v>632</v>
      </c>
      <c r="P154" s="99"/>
      <c r="Q154" s="99"/>
      <c r="R154" s="99"/>
      <c r="S154" s="99"/>
      <c r="T154" s="99"/>
      <c r="U154" s="99"/>
      <c r="V154" s="99"/>
      <c r="W154" s="99"/>
      <c r="X154" s="99"/>
      <c r="Y154" s="99"/>
      <c r="Z154" s="99"/>
      <c r="AA154" s="101"/>
      <c r="AB154" s="101"/>
      <c r="AC154" s="101"/>
      <c r="AD154" s="101"/>
      <c r="AE154" s="101"/>
      <c r="AF154" s="101"/>
      <c r="AG154" s="101"/>
      <c r="AH154" s="99"/>
    </row>
    <row r="155" spans="3:34">
      <c r="C155" s="3" t="s">
        <v>88</v>
      </c>
      <c r="D155" s="3" t="s">
        <v>284</v>
      </c>
      <c r="E155" s="3" t="s">
        <v>285</v>
      </c>
      <c r="F155" s="3" t="s">
        <v>628</v>
      </c>
      <c r="G155" s="99" t="s">
        <v>524</v>
      </c>
      <c r="H155" s="99" t="s">
        <v>524</v>
      </c>
      <c r="I155" s="99" t="s">
        <v>524</v>
      </c>
      <c r="J155" s="99" t="s">
        <v>524</v>
      </c>
      <c r="K155" s="99" t="s">
        <v>524</v>
      </c>
      <c r="L155" s="99" t="s">
        <v>524</v>
      </c>
      <c r="M155" s="99" t="s">
        <v>524</v>
      </c>
      <c r="N155" s="100" t="s">
        <v>632</v>
      </c>
      <c r="O155" s="100" t="s">
        <v>632</v>
      </c>
      <c r="P155" s="99"/>
      <c r="Q155" s="99"/>
      <c r="R155" s="99"/>
      <c r="S155" s="99"/>
      <c r="T155" s="99"/>
      <c r="U155" s="99"/>
      <c r="V155" s="99"/>
      <c r="W155" s="99"/>
      <c r="X155" s="99"/>
      <c r="Y155" s="99"/>
      <c r="Z155" s="99"/>
      <c r="AA155" s="101"/>
      <c r="AB155" s="101"/>
      <c r="AC155" s="101"/>
      <c r="AD155" s="101"/>
      <c r="AE155" s="101"/>
      <c r="AF155" s="101"/>
      <c r="AG155" s="101"/>
      <c r="AH155" s="99"/>
    </row>
    <row r="156" spans="3:34">
      <c r="C156" s="3" t="s">
        <v>88</v>
      </c>
      <c r="D156" s="3" t="s">
        <v>286</v>
      </c>
      <c r="E156" s="3" t="s">
        <v>287</v>
      </c>
      <c r="F156" s="3" t="s">
        <v>628</v>
      </c>
      <c r="G156" s="99" t="s">
        <v>524</v>
      </c>
      <c r="H156" s="99" t="s">
        <v>524</v>
      </c>
      <c r="I156" s="99" t="s">
        <v>524</v>
      </c>
      <c r="J156" s="99" t="s">
        <v>524</v>
      </c>
      <c r="K156" s="99" t="s">
        <v>524</v>
      </c>
      <c r="L156" s="99" t="s">
        <v>524</v>
      </c>
      <c r="M156" s="99" t="s">
        <v>524</v>
      </c>
      <c r="N156" s="100" t="s">
        <v>632</v>
      </c>
      <c r="O156" s="100" t="s">
        <v>632</v>
      </c>
      <c r="P156" s="99"/>
      <c r="Q156" s="99"/>
      <c r="R156" s="99"/>
      <c r="S156" s="99"/>
      <c r="T156" s="99"/>
      <c r="U156" s="99"/>
      <c r="V156" s="99"/>
      <c r="W156" s="99"/>
      <c r="X156" s="99"/>
      <c r="Y156" s="99"/>
      <c r="Z156" s="99"/>
      <c r="AA156" s="101"/>
      <c r="AB156" s="101"/>
      <c r="AC156" s="101"/>
      <c r="AD156" s="101"/>
      <c r="AE156" s="101"/>
      <c r="AF156" s="101"/>
      <c r="AG156" s="101"/>
      <c r="AH156" s="99"/>
    </row>
    <row r="157" spans="3:34">
      <c r="C157" s="3" t="s">
        <v>88</v>
      </c>
      <c r="D157" s="3" t="s">
        <v>288</v>
      </c>
      <c r="E157" s="3" t="s">
        <v>289</v>
      </c>
      <c r="F157" s="3" t="s">
        <v>628</v>
      </c>
      <c r="G157" s="99" t="s">
        <v>524</v>
      </c>
      <c r="H157" s="99" t="s">
        <v>524</v>
      </c>
      <c r="I157" s="99" t="s">
        <v>524</v>
      </c>
      <c r="J157" s="99" t="s">
        <v>524</v>
      </c>
      <c r="K157" s="99" t="s">
        <v>524</v>
      </c>
      <c r="L157" s="99" t="s">
        <v>524</v>
      </c>
      <c r="M157" s="99" t="s">
        <v>524</v>
      </c>
      <c r="N157" s="100" t="s">
        <v>632</v>
      </c>
      <c r="O157" s="100" t="s">
        <v>632</v>
      </c>
      <c r="P157" s="99"/>
      <c r="Q157" s="99"/>
      <c r="R157" s="99"/>
      <c r="S157" s="99"/>
      <c r="T157" s="99"/>
      <c r="U157" s="99"/>
      <c r="V157" s="99"/>
      <c r="W157" s="99"/>
      <c r="X157" s="99"/>
      <c r="Y157" s="99"/>
      <c r="Z157" s="99"/>
      <c r="AA157" s="101"/>
      <c r="AB157" s="101"/>
      <c r="AC157" s="101"/>
      <c r="AD157" s="101"/>
      <c r="AE157" s="101"/>
      <c r="AF157" s="101"/>
      <c r="AG157" s="101"/>
      <c r="AH157" s="99"/>
    </row>
    <row r="158" spans="3:34">
      <c r="C158" s="3" t="s">
        <v>88</v>
      </c>
      <c r="D158" s="3" t="s">
        <v>290</v>
      </c>
      <c r="E158" s="3" t="s">
        <v>291</v>
      </c>
      <c r="F158" s="3" t="s">
        <v>628</v>
      </c>
      <c r="G158" s="99" t="s">
        <v>524</v>
      </c>
      <c r="H158" s="99" t="s">
        <v>524</v>
      </c>
      <c r="I158" s="99" t="s">
        <v>524</v>
      </c>
      <c r="J158" s="99" t="s">
        <v>524</v>
      </c>
      <c r="K158" s="99" t="s">
        <v>524</v>
      </c>
      <c r="L158" s="99" t="s">
        <v>524</v>
      </c>
      <c r="M158" s="99" t="s">
        <v>524</v>
      </c>
      <c r="N158" s="100">
        <v>0</v>
      </c>
      <c r="O158" s="100" t="s">
        <v>632</v>
      </c>
      <c r="P158" s="99"/>
      <c r="Q158" s="99"/>
      <c r="R158" s="99"/>
      <c r="S158" s="99"/>
      <c r="T158" s="99"/>
      <c r="U158" s="99"/>
      <c r="V158" s="99"/>
      <c r="W158" s="99"/>
      <c r="X158" s="99"/>
      <c r="Y158" s="99"/>
      <c r="Z158" s="99"/>
      <c r="AA158" s="101"/>
      <c r="AB158" s="101"/>
      <c r="AC158" s="101"/>
      <c r="AD158" s="101"/>
      <c r="AE158" s="101"/>
      <c r="AF158" s="101"/>
      <c r="AG158" s="101"/>
      <c r="AH158" s="99"/>
    </row>
    <row r="159" spans="3:34">
      <c r="C159" s="3" t="s">
        <v>88</v>
      </c>
      <c r="D159" s="3" t="s">
        <v>292</v>
      </c>
      <c r="E159" s="3" t="s">
        <v>293</v>
      </c>
      <c r="F159" s="3" t="s">
        <v>628</v>
      </c>
      <c r="G159" s="99" t="s">
        <v>524</v>
      </c>
      <c r="H159" s="99" t="s">
        <v>524</v>
      </c>
      <c r="I159" s="99" t="s">
        <v>524</v>
      </c>
      <c r="J159" s="99" t="s">
        <v>524</v>
      </c>
      <c r="K159" s="99" t="s">
        <v>524</v>
      </c>
      <c r="L159" s="99" t="s">
        <v>524</v>
      </c>
      <c r="M159" s="99" t="s">
        <v>524</v>
      </c>
      <c r="N159" s="100">
        <v>0</v>
      </c>
      <c r="O159" s="100" t="s">
        <v>632</v>
      </c>
      <c r="P159" s="99"/>
      <c r="Q159" s="99"/>
      <c r="R159" s="99"/>
      <c r="S159" s="99"/>
      <c r="T159" s="99"/>
      <c r="U159" s="99"/>
      <c r="V159" s="99"/>
      <c r="W159" s="99"/>
      <c r="X159" s="99"/>
      <c r="Y159" s="99"/>
      <c r="Z159" s="99"/>
      <c r="AA159" s="101"/>
      <c r="AB159" s="101"/>
      <c r="AC159" s="101"/>
      <c r="AD159" s="101"/>
      <c r="AE159" s="101"/>
      <c r="AF159" s="101"/>
      <c r="AG159" s="101"/>
      <c r="AH159" s="99"/>
    </row>
    <row r="160" spans="3:34">
      <c r="C160" s="3" t="s">
        <v>88</v>
      </c>
      <c r="D160" s="3" t="s">
        <v>294</v>
      </c>
      <c r="E160" s="3" t="s">
        <v>295</v>
      </c>
      <c r="F160" s="3" t="s">
        <v>628</v>
      </c>
      <c r="G160" s="99" t="s">
        <v>524</v>
      </c>
      <c r="H160" s="99" t="s">
        <v>524</v>
      </c>
      <c r="I160" s="99" t="s">
        <v>524</v>
      </c>
      <c r="J160" s="99" t="s">
        <v>524</v>
      </c>
      <c r="K160" s="99" t="s">
        <v>524</v>
      </c>
      <c r="L160" s="99" t="s">
        <v>524</v>
      </c>
      <c r="M160" s="99" t="s">
        <v>524</v>
      </c>
      <c r="N160" s="100">
        <v>0.45454545454545453</v>
      </c>
      <c r="O160" s="100" t="s">
        <v>632</v>
      </c>
      <c r="P160" s="99"/>
      <c r="Q160" s="99"/>
      <c r="R160" s="99"/>
      <c r="S160" s="99"/>
      <c r="T160" s="99"/>
      <c r="U160" s="99"/>
      <c r="V160" s="99"/>
      <c r="W160" s="99"/>
      <c r="X160" s="99"/>
      <c r="Y160" s="99"/>
      <c r="Z160" s="99"/>
      <c r="AA160" s="101"/>
      <c r="AB160" s="101"/>
      <c r="AC160" s="101"/>
      <c r="AD160" s="101"/>
      <c r="AE160" s="101"/>
      <c r="AF160" s="101"/>
      <c r="AG160" s="101"/>
      <c r="AH160" s="99"/>
    </row>
    <row r="161" spans="3:34">
      <c r="C161" s="3" t="s">
        <v>88</v>
      </c>
      <c r="D161" s="3" t="s">
        <v>296</v>
      </c>
      <c r="E161" s="3" t="s">
        <v>297</v>
      </c>
      <c r="F161" s="3" t="s">
        <v>628</v>
      </c>
      <c r="G161" s="99" t="s">
        <v>524</v>
      </c>
      <c r="H161" s="99" t="s">
        <v>524</v>
      </c>
      <c r="I161" s="99" t="s">
        <v>524</v>
      </c>
      <c r="J161" s="99" t="s">
        <v>524</v>
      </c>
      <c r="K161" s="99" t="s">
        <v>524</v>
      </c>
      <c r="L161" s="99" t="s">
        <v>524</v>
      </c>
      <c r="M161" s="99" t="s">
        <v>524</v>
      </c>
      <c r="N161" s="100">
        <v>0.8</v>
      </c>
      <c r="O161" s="100">
        <v>0</v>
      </c>
      <c r="P161" s="99"/>
      <c r="Q161" s="99"/>
      <c r="R161" s="99"/>
      <c r="S161" s="99"/>
      <c r="T161" s="99"/>
      <c r="U161" s="99"/>
      <c r="V161" s="99"/>
      <c r="W161" s="99"/>
      <c r="X161" s="99"/>
      <c r="Y161" s="99"/>
      <c r="Z161" s="99"/>
      <c r="AA161" s="101"/>
      <c r="AB161" s="101"/>
      <c r="AC161" s="101"/>
      <c r="AD161" s="101"/>
      <c r="AE161" s="101"/>
      <c r="AF161" s="101"/>
      <c r="AG161" s="101"/>
      <c r="AH161" s="99"/>
    </row>
    <row r="162" spans="3:34">
      <c r="C162" s="3" t="s">
        <v>88</v>
      </c>
      <c r="D162" s="3" t="s">
        <v>298</v>
      </c>
      <c r="E162" s="3" t="s">
        <v>299</v>
      </c>
      <c r="F162" s="3" t="s">
        <v>628</v>
      </c>
      <c r="G162" s="99" t="s">
        <v>524</v>
      </c>
      <c r="H162" s="99" t="s">
        <v>524</v>
      </c>
      <c r="I162" s="99" t="s">
        <v>524</v>
      </c>
      <c r="J162" s="99" t="s">
        <v>524</v>
      </c>
      <c r="K162" s="99" t="s">
        <v>524</v>
      </c>
      <c r="L162" s="99" t="s">
        <v>524</v>
      </c>
      <c r="M162" s="99" t="s">
        <v>524</v>
      </c>
      <c r="N162" s="100" t="s">
        <v>632</v>
      </c>
      <c r="O162" s="100" t="s">
        <v>632</v>
      </c>
      <c r="P162" s="99"/>
      <c r="Q162" s="99"/>
      <c r="R162" s="99"/>
      <c r="S162" s="99"/>
      <c r="T162" s="99"/>
      <c r="U162" s="99"/>
      <c r="V162" s="99"/>
      <c r="W162" s="99"/>
      <c r="X162" s="99"/>
      <c r="Y162" s="99"/>
      <c r="Z162" s="99"/>
      <c r="AA162" s="101"/>
      <c r="AB162" s="101"/>
      <c r="AC162" s="101"/>
      <c r="AD162" s="101"/>
      <c r="AE162" s="101"/>
      <c r="AF162" s="101"/>
      <c r="AG162" s="101"/>
      <c r="AH162" s="99"/>
    </row>
    <row r="163" spans="3:34">
      <c r="C163" s="3" t="s">
        <v>88</v>
      </c>
      <c r="D163" s="3" t="s">
        <v>300</v>
      </c>
      <c r="E163" s="3" t="s">
        <v>301</v>
      </c>
      <c r="F163" s="3" t="s">
        <v>628</v>
      </c>
      <c r="G163" s="99" t="s">
        <v>524</v>
      </c>
      <c r="H163" s="99" t="s">
        <v>524</v>
      </c>
      <c r="I163" s="99" t="s">
        <v>524</v>
      </c>
      <c r="J163" s="99" t="s">
        <v>524</v>
      </c>
      <c r="K163" s="99" t="s">
        <v>524</v>
      </c>
      <c r="L163" s="99" t="s">
        <v>524</v>
      </c>
      <c r="M163" s="99" t="s">
        <v>524</v>
      </c>
      <c r="N163" s="100">
        <v>0</v>
      </c>
      <c r="O163" s="100" t="s">
        <v>632</v>
      </c>
      <c r="P163" s="99"/>
      <c r="Q163" s="99"/>
      <c r="R163" s="99"/>
      <c r="S163" s="99"/>
      <c r="T163" s="99"/>
      <c r="U163" s="99"/>
      <c r="V163" s="99"/>
      <c r="W163" s="99"/>
      <c r="X163" s="99"/>
      <c r="Y163" s="99"/>
      <c r="Z163" s="99"/>
      <c r="AA163" s="101"/>
      <c r="AB163" s="101"/>
      <c r="AC163" s="101"/>
      <c r="AD163" s="101"/>
      <c r="AE163" s="101"/>
      <c r="AF163" s="101"/>
      <c r="AG163" s="101"/>
      <c r="AH163" s="99"/>
    </row>
    <row r="164" spans="3:34">
      <c r="C164" s="3" t="s">
        <v>88</v>
      </c>
      <c r="D164" s="3" t="s">
        <v>302</v>
      </c>
      <c r="E164" s="3" t="s">
        <v>303</v>
      </c>
      <c r="F164" s="3" t="s">
        <v>628</v>
      </c>
      <c r="G164" s="99" t="s">
        <v>524</v>
      </c>
      <c r="H164" s="99" t="s">
        <v>524</v>
      </c>
      <c r="I164" s="99" t="s">
        <v>524</v>
      </c>
      <c r="J164" s="99" t="s">
        <v>524</v>
      </c>
      <c r="K164" s="99" t="s">
        <v>524</v>
      </c>
      <c r="L164" s="99" t="s">
        <v>524</v>
      </c>
      <c r="M164" s="99" t="s">
        <v>524</v>
      </c>
      <c r="N164" s="100">
        <v>0.66666666666666663</v>
      </c>
      <c r="O164" s="100">
        <v>0.5</v>
      </c>
      <c r="P164" s="99"/>
      <c r="Q164" s="99"/>
      <c r="R164" s="99"/>
      <c r="S164" s="99"/>
      <c r="T164" s="99"/>
      <c r="U164" s="99"/>
      <c r="V164" s="99"/>
      <c r="W164" s="99"/>
      <c r="X164" s="99"/>
      <c r="Y164" s="99"/>
      <c r="Z164" s="99"/>
      <c r="AA164" s="101"/>
      <c r="AB164" s="101"/>
      <c r="AC164" s="101"/>
      <c r="AD164" s="101"/>
      <c r="AE164" s="101"/>
      <c r="AF164" s="101"/>
      <c r="AG164" s="101"/>
      <c r="AH164" s="99"/>
    </row>
    <row r="165" spans="3:34">
      <c r="C165" s="3" t="s">
        <v>88</v>
      </c>
      <c r="D165" s="3" t="s">
        <v>304</v>
      </c>
      <c r="E165" s="3" t="s">
        <v>305</v>
      </c>
      <c r="F165" s="3" t="s">
        <v>628</v>
      </c>
      <c r="G165" s="99" t="s">
        <v>524</v>
      </c>
      <c r="H165" s="99" t="s">
        <v>524</v>
      </c>
      <c r="I165" s="99" t="s">
        <v>524</v>
      </c>
      <c r="J165" s="99" t="s">
        <v>524</v>
      </c>
      <c r="K165" s="99" t="s">
        <v>524</v>
      </c>
      <c r="L165" s="99" t="s">
        <v>524</v>
      </c>
      <c r="M165" s="99" t="s">
        <v>524</v>
      </c>
      <c r="N165" s="100">
        <v>0</v>
      </c>
      <c r="O165" s="100">
        <v>0.5</v>
      </c>
      <c r="P165" s="99"/>
      <c r="Q165" s="99"/>
      <c r="R165" s="99"/>
      <c r="S165" s="99"/>
      <c r="T165" s="99"/>
      <c r="U165" s="99"/>
      <c r="V165" s="99"/>
      <c r="W165" s="99"/>
      <c r="X165" s="99"/>
      <c r="Y165" s="99"/>
      <c r="Z165" s="99"/>
      <c r="AA165" s="101"/>
      <c r="AB165" s="101"/>
      <c r="AC165" s="101"/>
      <c r="AD165" s="101"/>
      <c r="AE165" s="101"/>
      <c r="AF165" s="101"/>
      <c r="AG165" s="101"/>
      <c r="AH165" s="99"/>
    </row>
    <row r="166" spans="3:34">
      <c r="C166" s="3" t="s">
        <v>88</v>
      </c>
      <c r="D166" s="3" t="s">
        <v>306</v>
      </c>
      <c r="E166" s="3" t="s">
        <v>307</v>
      </c>
      <c r="F166" s="3" t="s">
        <v>628</v>
      </c>
      <c r="G166" s="99" t="s">
        <v>524</v>
      </c>
      <c r="H166" s="99" t="s">
        <v>524</v>
      </c>
      <c r="I166" s="99" t="s">
        <v>524</v>
      </c>
      <c r="J166" s="99" t="s">
        <v>524</v>
      </c>
      <c r="K166" s="99" t="s">
        <v>524</v>
      </c>
      <c r="L166" s="99" t="s">
        <v>524</v>
      </c>
      <c r="M166" s="99" t="s">
        <v>524</v>
      </c>
      <c r="N166" s="100" t="s">
        <v>632</v>
      </c>
      <c r="O166" s="100" t="s">
        <v>632</v>
      </c>
      <c r="P166" s="99"/>
      <c r="Q166" s="99"/>
      <c r="R166" s="99"/>
      <c r="S166" s="99"/>
      <c r="T166" s="99"/>
      <c r="U166" s="99"/>
      <c r="V166" s="99"/>
      <c r="W166" s="99"/>
      <c r="X166" s="99"/>
      <c r="Y166" s="99"/>
      <c r="Z166" s="99"/>
      <c r="AA166" s="101"/>
      <c r="AB166" s="101"/>
      <c r="AC166" s="101"/>
      <c r="AD166" s="101"/>
      <c r="AE166" s="101"/>
      <c r="AF166" s="101"/>
      <c r="AG166" s="101"/>
      <c r="AH166" s="99"/>
    </row>
    <row r="167" spans="3:34">
      <c r="C167" s="3" t="s">
        <v>88</v>
      </c>
      <c r="D167" s="3" t="s">
        <v>308</v>
      </c>
      <c r="E167" s="3" t="s">
        <v>309</v>
      </c>
      <c r="F167" s="3" t="s">
        <v>628</v>
      </c>
      <c r="G167" s="99" t="s">
        <v>524</v>
      </c>
      <c r="H167" s="99" t="s">
        <v>524</v>
      </c>
      <c r="I167" s="99" t="s">
        <v>524</v>
      </c>
      <c r="J167" s="99" t="s">
        <v>524</v>
      </c>
      <c r="K167" s="99" t="s">
        <v>524</v>
      </c>
      <c r="L167" s="99" t="s">
        <v>524</v>
      </c>
      <c r="M167" s="99" t="s">
        <v>524</v>
      </c>
      <c r="N167" s="100">
        <v>0.25</v>
      </c>
      <c r="O167" s="100">
        <v>0.36363636363636365</v>
      </c>
      <c r="P167" s="99"/>
      <c r="Q167" s="99"/>
      <c r="R167" s="99"/>
      <c r="S167" s="99"/>
      <c r="T167" s="99"/>
      <c r="U167" s="99"/>
      <c r="V167" s="99"/>
      <c r="W167" s="99"/>
      <c r="X167" s="99"/>
      <c r="Y167" s="99"/>
      <c r="Z167" s="99"/>
      <c r="AA167" s="101"/>
      <c r="AB167" s="101"/>
      <c r="AC167" s="101"/>
      <c r="AD167" s="101"/>
      <c r="AE167" s="101"/>
      <c r="AF167" s="101"/>
      <c r="AG167" s="101"/>
      <c r="AH167" s="99"/>
    </row>
    <row r="168" spans="3:34">
      <c r="C168" s="3" t="s">
        <v>88</v>
      </c>
      <c r="D168" s="3" t="s">
        <v>310</v>
      </c>
      <c r="E168" s="3" t="s">
        <v>311</v>
      </c>
      <c r="F168" s="3" t="s">
        <v>628</v>
      </c>
      <c r="G168" s="99" t="s">
        <v>524</v>
      </c>
      <c r="H168" s="99" t="s">
        <v>524</v>
      </c>
      <c r="I168" s="99" t="s">
        <v>524</v>
      </c>
      <c r="J168" s="99" t="s">
        <v>524</v>
      </c>
      <c r="K168" s="99" t="s">
        <v>524</v>
      </c>
      <c r="L168" s="99" t="s">
        <v>524</v>
      </c>
      <c r="M168" s="99" t="s">
        <v>524</v>
      </c>
      <c r="N168" s="100">
        <v>0.25</v>
      </c>
      <c r="O168" s="100">
        <v>0.3888888888888889</v>
      </c>
      <c r="P168" s="99"/>
      <c r="Q168" s="99"/>
      <c r="R168" s="99"/>
      <c r="S168" s="99"/>
      <c r="T168" s="99"/>
      <c r="U168" s="99"/>
      <c r="V168" s="99"/>
      <c r="W168" s="99"/>
      <c r="X168" s="99"/>
      <c r="Y168" s="99"/>
      <c r="Z168" s="99"/>
      <c r="AA168" s="101"/>
      <c r="AB168" s="101"/>
      <c r="AC168" s="101"/>
      <c r="AD168" s="101"/>
      <c r="AE168" s="101"/>
      <c r="AF168" s="101"/>
      <c r="AG168" s="101"/>
      <c r="AH168" s="99"/>
    </row>
    <row r="169" spans="3:34">
      <c r="C169" s="3" t="s">
        <v>88</v>
      </c>
      <c r="D169" s="3" t="s">
        <v>312</v>
      </c>
      <c r="E169" s="3" t="s">
        <v>313</v>
      </c>
      <c r="F169" s="3" t="s">
        <v>628</v>
      </c>
      <c r="G169" s="99" t="s">
        <v>524</v>
      </c>
      <c r="H169" s="99" t="s">
        <v>524</v>
      </c>
      <c r="I169" s="99" t="s">
        <v>524</v>
      </c>
      <c r="J169" s="99" t="s">
        <v>524</v>
      </c>
      <c r="K169" s="99" t="s">
        <v>524</v>
      </c>
      <c r="L169" s="99" t="s">
        <v>524</v>
      </c>
      <c r="M169" s="99" t="s">
        <v>524</v>
      </c>
      <c r="N169" s="100">
        <v>1</v>
      </c>
      <c r="O169" s="100">
        <v>0.33333333333333331</v>
      </c>
      <c r="P169" s="99"/>
      <c r="Q169" s="99"/>
      <c r="R169" s="99"/>
      <c r="S169" s="99"/>
      <c r="T169" s="99"/>
      <c r="U169" s="99"/>
      <c r="V169" s="99"/>
      <c r="W169" s="99"/>
      <c r="X169" s="99"/>
      <c r="Y169" s="99"/>
      <c r="Z169" s="99"/>
      <c r="AA169" s="101"/>
      <c r="AB169" s="101"/>
      <c r="AC169" s="101"/>
      <c r="AD169" s="101"/>
      <c r="AE169" s="101"/>
      <c r="AF169" s="101"/>
      <c r="AG169" s="101"/>
      <c r="AH169" s="99"/>
    </row>
    <row r="170" spans="3:34">
      <c r="C170" s="3" t="s">
        <v>88</v>
      </c>
      <c r="D170" s="3" t="s">
        <v>314</v>
      </c>
      <c r="E170" s="3" t="s">
        <v>315</v>
      </c>
      <c r="F170" s="3" t="s">
        <v>628</v>
      </c>
      <c r="G170" s="99" t="s">
        <v>524</v>
      </c>
      <c r="H170" s="99" t="s">
        <v>524</v>
      </c>
      <c r="I170" s="99" t="s">
        <v>524</v>
      </c>
      <c r="J170" s="99" t="s">
        <v>524</v>
      </c>
      <c r="K170" s="99" t="s">
        <v>524</v>
      </c>
      <c r="L170" s="99" t="s">
        <v>524</v>
      </c>
      <c r="M170" s="99" t="s">
        <v>524</v>
      </c>
      <c r="N170" s="100">
        <v>0.66666666666666663</v>
      </c>
      <c r="O170" s="100">
        <v>0.33333333333333331</v>
      </c>
      <c r="P170" s="99"/>
      <c r="Q170" s="99"/>
      <c r="R170" s="99"/>
      <c r="S170" s="99"/>
      <c r="T170" s="99"/>
      <c r="U170" s="99"/>
      <c r="V170" s="99"/>
      <c r="W170" s="99"/>
      <c r="X170" s="99"/>
      <c r="Y170" s="99"/>
      <c r="Z170" s="99"/>
      <c r="AA170" s="101"/>
      <c r="AB170" s="101"/>
      <c r="AC170" s="101"/>
      <c r="AD170" s="101"/>
      <c r="AE170" s="101"/>
      <c r="AF170" s="101"/>
      <c r="AG170" s="101"/>
      <c r="AH170" s="99"/>
    </row>
    <row r="171" spans="3:34">
      <c r="C171" s="3" t="s">
        <v>88</v>
      </c>
      <c r="D171" s="3" t="s">
        <v>316</v>
      </c>
      <c r="E171" s="3" t="s">
        <v>317</v>
      </c>
      <c r="F171" s="3" t="s">
        <v>628</v>
      </c>
      <c r="G171" s="99" t="s">
        <v>524</v>
      </c>
      <c r="H171" s="99" t="s">
        <v>524</v>
      </c>
      <c r="I171" s="99" t="s">
        <v>524</v>
      </c>
      <c r="J171" s="99" t="s">
        <v>524</v>
      </c>
      <c r="K171" s="99" t="s">
        <v>524</v>
      </c>
      <c r="L171" s="99" t="s">
        <v>524</v>
      </c>
      <c r="M171" s="99" t="s">
        <v>524</v>
      </c>
      <c r="N171" s="100">
        <v>0.5</v>
      </c>
      <c r="O171" s="100" t="s">
        <v>632</v>
      </c>
      <c r="P171" s="99"/>
      <c r="Q171" s="99"/>
      <c r="R171" s="99"/>
      <c r="S171" s="99"/>
      <c r="T171" s="99"/>
      <c r="U171" s="99"/>
      <c r="V171" s="99"/>
      <c r="W171" s="99"/>
      <c r="X171" s="99"/>
      <c r="Y171" s="99"/>
      <c r="Z171" s="99"/>
      <c r="AA171" s="101"/>
      <c r="AB171" s="101"/>
      <c r="AC171" s="101"/>
      <c r="AD171" s="101"/>
      <c r="AE171" s="101"/>
      <c r="AF171" s="101"/>
      <c r="AG171" s="101"/>
      <c r="AH171" s="99"/>
    </row>
    <row r="172" spans="3:34">
      <c r="C172" s="3" t="s">
        <v>88</v>
      </c>
      <c r="D172" s="3" t="s">
        <v>318</v>
      </c>
      <c r="E172" s="3" t="s">
        <v>319</v>
      </c>
      <c r="F172" s="3" t="s">
        <v>628</v>
      </c>
      <c r="G172" s="99" t="s">
        <v>524</v>
      </c>
      <c r="H172" s="99" t="s">
        <v>524</v>
      </c>
      <c r="I172" s="99" t="s">
        <v>524</v>
      </c>
      <c r="J172" s="99" t="s">
        <v>524</v>
      </c>
      <c r="K172" s="99" t="s">
        <v>524</v>
      </c>
      <c r="L172" s="99" t="s">
        <v>524</v>
      </c>
      <c r="M172" s="99" t="s">
        <v>524</v>
      </c>
      <c r="N172" s="100" t="s">
        <v>632</v>
      </c>
      <c r="O172" s="100">
        <v>0</v>
      </c>
      <c r="P172" s="99"/>
      <c r="Q172" s="99"/>
      <c r="R172" s="99"/>
      <c r="S172" s="99"/>
      <c r="T172" s="99"/>
      <c r="U172" s="99"/>
      <c r="V172" s="99"/>
      <c r="W172" s="99"/>
      <c r="X172" s="99"/>
      <c r="Y172" s="99"/>
      <c r="Z172" s="99"/>
      <c r="AA172" s="101"/>
      <c r="AB172" s="101"/>
      <c r="AC172" s="101"/>
      <c r="AD172" s="101"/>
      <c r="AE172" s="101"/>
      <c r="AF172" s="101"/>
      <c r="AG172" s="101"/>
      <c r="AH172" s="99"/>
    </row>
    <row r="173" spans="3:34">
      <c r="C173" s="3" t="s">
        <v>88</v>
      </c>
      <c r="D173" s="3" t="s">
        <v>320</v>
      </c>
      <c r="E173" s="3" t="s">
        <v>321</v>
      </c>
      <c r="F173" s="3" t="s">
        <v>628</v>
      </c>
      <c r="G173" s="99" t="s">
        <v>524</v>
      </c>
      <c r="H173" s="99" t="s">
        <v>524</v>
      </c>
      <c r="I173" s="99" t="s">
        <v>524</v>
      </c>
      <c r="J173" s="99" t="s">
        <v>524</v>
      </c>
      <c r="K173" s="99" t="s">
        <v>524</v>
      </c>
      <c r="L173" s="99" t="s">
        <v>524</v>
      </c>
      <c r="M173" s="99" t="s">
        <v>524</v>
      </c>
      <c r="N173" s="100">
        <v>0.16666666666666666</v>
      </c>
      <c r="O173" s="100">
        <v>0.5</v>
      </c>
      <c r="P173" s="99"/>
      <c r="Q173" s="99"/>
      <c r="R173" s="99"/>
      <c r="S173" s="99"/>
      <c r="T173" s="99"/>
      <c r="U173" s="99"/>
      <c r="V173" s="99"/>
      <c r="W173" s="99"/>
      <c r="X173" s="99"/>
      <c r="Y173" s="99"/>
      <c r="Z173" s="99"/>
      <c r="AA173" s="101"/>
      <c r="AB173" s="101"/>
      <c r="AC173" s="101"/>
      <c r="AD173" s="101"/>
      <c r="AE173" s="101"/>
      <c r="AF173" s="101"/>
      <c r="AG173" s="101"/>
      <c r="AH173" s="99"/>
    </row>
    <row r="174" spans="3:34">
      <c r="C174" s="3" t="s">
        <v>88</v>
      </c>
      <c r="D174" s="3" t="s">
        <v>322</v>
      </c>
      <c r="E174" s="3" t="s">
        <v>323</v>
      </c>
      <c r="F174" s="3" t="s">
        <v>628</v>
      </c>
      <c r="G174" s="99" t="s">
        <v>524</v>
      </c>
      <c r="H174" s="99" t="s">
        <v>524</v>
      </c>
      <c r="I174" s="99" t="s">
        <v>524</v>
      </c>
      <c r="J174" s="99" t="s">
        <v>524</v>
      </c>
      <c r="K174" s="99" t="s">
        <v>524</v>
      </c>
      <c r="L174" s="99" t="s">
        <v>524</v>
      </c>
      <c r="M174" s="99" t="s">
        <v>524</v>
      </c>
      <c r="N174" s="100">
        <v>1</v>
      </c>
      <c r="O174" s="100" t="s">
        <v>632</v>
      </c>
      <c r="P174" s="99"/>
      <c r="Q174" s="99"/>
      <c r="R174" s="99"/>
      <c r="S174" s="99"/>
      <c r="T174" s="99"/>
      <c r="U174" s="99"/>
      <c r="V174" s="99"/>
      <c r="W174" s="99"/>
      <c r="X174" s="99"/>
      <c r="Y174" s="99"/>
      <c r="Z174" s="99"/>
      <c r="AA174" s="101"/>
      <c r="AB174" s="101"/>
      <c r="AC174" s="101"/>
      <c r="AD174" s="101"/>
      <c r="AE174" s="101"/>
      <c r="AF174" s="101"/>
      <c r="AG174" s="101"/>
      <c r="AH174" s="99"/>
    </row>
    <row r="175" spans="3:34">
      <c r="C175" s="3" t="s">
        <v>88</v>
      </c>
      <c r="D175" s="3" t="s">
        <v>324</v>
      </c>
      <c r="E175" s="3" t="s">
        <v>325</v>
      </c>
      <c r="F175" s="3" t="s">
        <v>628</v>
      </c>
      <c r="G175" s="99" t="s">
        <v>524</v>
      </c>
      <c r="H175" s="99" t="s">
        <v>524</v>
      </c>
      <c r="I175" s="99" t="s">
        <v>524</v>
      </c>
      <c r="J175" s="99" t="s">
        <v>524</v>
      </c>
      <c r="K175" s="99" t="s">
        <v>524</v>
      </c>
      <c r="L175" s="99" t="s">
        <v>524</v>
      </c>
      <c r="M175" s="99" t="s">
        <v>524</v>
      </c>
      <c r="N175" s="100" t="s">
        <v>632</v>
      </c>
      <c r="O175" s="100" t="s">
        <v>632</v>
      </c>
      <c r="P175" s="99"/>
      <c r="Q175" s="99"/>
      <c r="R175" s="99"/>
      <c r="S175" s="99"/>
      <c r="T175" s="99"/>
      <c r="U175" s="99"/>
      <c r="V175" s="99"/>
      <c r="W175" s="99"/>
      <c r="X175" s="99"/>
      <c r="Y175" s="99"/>
      <c r="Z175" s="99"/>
      <c r="AA175" s="101"/>
      <c r="AB175" s="101"/>
      <c r="AC175" s="101"/>
      <c r="AD175" s="101"/>
      <c r="AE175" s="101"/>
      <c r="AF175" s="101"/>
      <c r="AG175" s="101"/>
      <c r="AH175" s="99"/>
    </row>
    <row r="176" spans="3:34">
      <c r="C176" s="3" t="s">
        <v>88</v>
      </c>
      <c r="D176" s="3" t="s">
        <v>326</v>
      </c>
      <c r="E176" s="3" t="s">
        <v>327</v>
      </c>
      <c r="F176" s="3" t="s">
        <v>628</v>
      </c>
      <c r="G176" s="99" t="s">
        <v>524</v>
      </c>
      <c r="H176" s="99" t="s">
        <v>524</v>
      </c>
      <c r="I176" s="99" t="s">
        <v>524</v>
      </c>
      <c r="J176" s="99" t="s">
        <v>524</v>
      </c>
      <c r="K176" s="99" t="s">
        <v>524</v>
      </c>
      <c r="L176" s="99" t="s">
        <v>524</v>
      </c>
      <c r="M176" s="99" t="s">
        <v>524</v>
      </c>
      <c r="N176" s="100">
        <v>1</v>
      </c>
      <c r="O176" s="100" t="s">
        <v>632</v>
      </c>
      <c r="P176" s="99"/>
      <c r="Q176" s="99"/>
      <c r="R176" s="99"/>
      <c r="S176" s="99"/>
      <c r="T176" s="99"/>
      <c r="U176" s="99"/>
      <c r="V176" s="99"/>
      <c r="W176" s="99"/>
      <c r="X176" s="99"/>
      <c r="Y176" s="99"/>
      <c r="Z176" s="99"/>
      <c r="AA176" s="101"/>
      <c r="AB176" s="101"/>
      <c r="AC176" s="101"/>
      <c r="AD176" s="101"/>
      <c r="AE176" s="101"/>
      <c r="AF176" s="101"/>
      <c r="AG176" s="101"/>
      <c r="AH176" s="99"/>
    </row>
    <row r="177" spans="3:34">
      <c r="C177" s="3" t="s">
        <v>88</v>
      </c>
      <c r="D177" s="3" t="s">
        <v>328</v>
      </c>
      <c r="E177" s="3" t="s">
        <v>329</v>
      </c>
      <c r="F177" s="3" t="s">
        <v>628</v>
      </c>
      <c r="G177" s="99" t="s">
        <v>524</v>
      </c>
      <c r="H177" s="99" t="s">
        <v>524</v>
      </c>
      <c r="I177" s="99" t="s">
        <v>524</v>
      </c>
      <c r="J177" s="99" t="s">
        <v>524</v>
      </c>
      <c r="K177" s="99" t="s">
        <v>524</v>
      </c>
      <c r="L177" s="99" t="s">
        <v>524</v>
      </c>
      <c r="M177" s="99" t="s">
        <v>524</v>
      </c>
      <c r="N177" s="100" t="s">
        <v>632</v>
      </c>
      <c r="O177" s="100" t="s">
        <v>632</v>
      </c>
      <c r="P177" s="99"/>
      <c r="Q177" s="99"/>
      <c r="R177" s="99"/>
      <c r="S177" s="99"/>
      <c r="T177" s="99"/>
      <c r="U177" s="99"/>
      <c r="V177" s="99"/>
      <c r="W177" s="99"/>
      <c r="X177" s="99"/>
      <c r="Y177" s="99"/>
      <c r="Z177" s="99"/>
      <c r="AA177" s="101"/>
      <c r="AB177" s="101"/>
      <c r="AC177" s="101"/>
      <c r="AD177" s="101"/>
      <c r="AE177" s="101"/>
      <c r="AF177" s="101"/>
      <c r="AG177" s="101"/>
      <c r="AH177" s="99"/>
    </row>
    <row r="178" spans="3:34">
      <c r="C178" s="3" t="s">
        <v>88</v>
      </c>
      <c r="D178" s="3" t="s">
        <v>330</v>
      </c>
      <c r="E178" s="3" t="s">
        <v>331</v>
      </c>
      <c r="F178" s="3" t="s">
        <v>628</v>
      </c>
      <c r="G178" s="99" t="s">
        <v>524</v>
      </c>
      <c r="H178" s="99" t="s">
        <v>524</v>
      </c>
      <c r="I178" s="99" t="s">
        <v>524</v>
      </c>
      <c r="J178" s="99" t="s">
        <v>524</v>
      </c>
      <c r="K178" s="99" t="s">
        <v>524</v>
      </c>
      <c r="L178" s="99" t="s">
        <v>524</v>
      </c>
      <c r="M178" s="99" t="s">
        <v>524</v>
      </c>
      <c r="N178" s="100">
        <v>0</v>
      </c>
      <c r="O178" s="100">
        <v>0.5</v>
      </c>
      <c r="P178" s="99"/>
      <c r="Q178" s="99"/>
      <c r="R178" s="99"/>
      <c r="S178" s="99"/>
      <c r="T178" s="99"/>
      <c r="U178" s="99"/>
      <c r="V178" s="99"/>
      <c r="W178" s="99"/>
      <c r="X178" s="99"/>
      <c r="Y178" s="99"/>
      <c r="Z178" s="99"/>
      <c r="AA178" s="101"/>
      <c r="AB178" s="101"/>
      <c r="AC178" s="101"/>
      <c r="AD178" s="101"/>
      <c r="AE178" s="101"/>
      <c r="AF178" s="101"/>
      <c r="AG178" s="101"/>
      <c r="AH178" s="99"/>
    </row>
    <row r="179" spans="3:34">
      <c r="C179" s="3" t="s">
        <v>88</v>
      </c>
      <c r="D179" s="3" t="s">
        <v>332</v>
      </c>
      <c r="E179" s="3" t="s">
        <v>333</v>
      </c>
      <c r="F179" s="3" t="s">
        <v>628</v>
      </c>
      <c r="G179" s="99" t="s">
        <v>524</v>
      </c>
      <c r="H179" s="99" t="s">
        <v>524</v>
      </c>
      <c r="I179" s="99" t="s">
        <v>524</v>
      </c>
      <c r="J179" s="99" t="s">
        <v>524</v>
      </c>
      <c r="K179" s="99" t="s">
        <v>524</v>
      </c>
      <c r="L179" s="99" t="s">
        <v>524</v>
      </c>
      <c r="M179" s="99" t="s">
        <v>524</v>
      </c>
      <c r="N179" s="100">
        <v>1</v>
      </c>
      <c r="O179" s="100">
        <v>1</v>
      </c>
      <c r="P179" s="99"/>
      <c r="Q179" s="99"/>
      <c r="R179" s="99"/>
      <c r="S179" s="99"/>
      <c r="T179" s="99"/>
      <c r="U179" s="99"/>
      <c r="V179" s="99"/>
      <c r="W179" s="99"/>
      <c r="X179" s="99"/>
      <c r="Y179" s="99"/>
      <c r="Z179" s="99"/>
      <c r="AA179" s="101"/>
      <c r="AB179" s="101"/>
      <c r="AC179" s="101"/>
      <c r="AD179" s="101"/>
      <c r="AE179" s="101"/>
      <c r="AF179" s="101"/>
      <c r="AG179" s="101"/>
      <c r="AH179" s="99"/>
    </row>
    <row r="180" spans="3:34">
      <c r="C180" s="3" t="s">
        <v>88</v>
      </c>
      <c r="D180" s="3" t="s">
        <v>334</v>
      </c>
      <c r="E180" s="3" t="s">
        <v>335</v>
      </c>
      <c r="F180" s="3" t="s">
        <v>628</v>
      </c>
      <c r="G180" s="99" t="s">
        <v>524</v>
      </c>
      <c r="H180" s="99" t="s">
        <v>524</v>
      </c>
      <c r="I180" s="99" t="s">
        <v>524</v>
      </c>
      <c r="J180" s="99" t="s">
        <v>524</v>
      </c>
      <c r="K180" s="99" t="s">
        <v>524</v>
      </c>
      <c r="L180" s="99" t="s">
        <v>524</v>
      </c>
      <c r="M180" s="99" t="s">
        <v>524</v>
      </c>
      <c r="N180" s="100" t="s">
        <v>632</v>
      </c>
      <c r="O180" s="100">
        <v>1</v>
      </c>
      <c r="P180" s="99"/>
      <c r="Q180" s="99"/>
      <c r="R180" s="99"/>
      <c r="S180" s="99"/>
      <c r="T180" s="99"/>
      <c r="U180" s="99"/>
      <c r="V180" s="99"/>
      <c r="W180" s="99"/>
      <c r="X180" s="99"/>
      <c r="Y180" s="99"/>
      <c r="Z180" s="99"/>
      <c r="AA180" s="101"/>
      <c r="AB180" s="101"/>
      <c r="AC180" s="101"/>
      <c r="AD180" s="101"/>
      <c r="AE180" s="101"/>
      <c r="AF180" s="101"/>
      <c r="AG180" s="101"/>
      <c r="AH180" s="99"/>
    </row>
    <row r="181" spans="3:34">
      <c r="C181" s="3" t="s">
        <v>88</v>
      </c>
      <c r="D181" s="3" t="s">
        <v>336</v>
      </c>
      <c r="E181" s="3" t="s">
        <v>337</v>
      </c>
      <c r="F181" s="3" t="s">
        <v>628</v>
      </c>
      <c r="G181" s="99" t="s">
        <v>524</v>
      </c>
      <c r="H181" s="99" t="s">
        <v>524</v>
      </c>
      <c r="I181" s="99" t="s">
        <v>524</v>
      </c>
      <c r="J181" s="99" t="s">
        <v>524</v>
      </c>
      <c r="K181" s="99" t="s">
        <v>524</v>
      </c>
      <c r="L181" s="99" t="s">
        <v>524</v>
      </c>
      <c r="M181" s="99" t="s">
        <v>524</v>
      </c>
      <c r="N181" s="100">
        <v>1</v>
      </c>
      <c r="O181" s="100">
        <v>0.5</v>
      </c>
      <c r="P181" s="99"/>
      <c r="Q181" s="99"/>
      <c r="R181" s="99"/>
      <c r="S181" s="99"/>
      <c r="T181" s="99"/>
      <c r="U181" s="99"/>
      <c r="V181" s="99"/>
      <c r="W181" s="99"/>
      <c r="X181" s="99"/>
      <c r="Y181" s="99"/>
      <c r="Z181" s="99"/>
      <c r="AA181" s="101"/>
      <c r="AB181" s="101"/>
      <c r="AC181" s="101"/>
      <c r="AD181" s="101"/>
      <c r="AE181" s="101"/>
      <c r="AF181" s="101"/>
      <c r="AG181" s="101"/>
      <c r="AH181" s="99"/>
    </row>
    <row r="182" spans="3:34">
      <c r="C182" s="3" t="s">
        <v>88</v>
      </c>
      <c r="D182" s="3" t="s">
        <v>338</v>
      </c>
      <c r="E182" s="3" t="s">
        <v>339</v>
      </c>
      <c r="F182" s="3" t="s">
        <v>628</v>
      </c>
      <c r="G182" s="99" t="s">
        <v>524</v>
      </c>
      <c r="H182" s="99" t="s">
        <v>524</v>
      </c>
      <c r="I182" s="99" t="s">
        <v>524</v>
      </c>
      <c r="J182" s="99" t="s">
        <v>524</v>
      </c>
      <c r="K182" s="99" t="s">
        <v>524</v>
      </c>
      <c r="L182" s="99" t="s">
        <v>524</v>
      </c>
      <c r="M182" s="99" t="s">
        <v>524</v>
      </c>
      <c r="N182" s="100">
        <v>1</v>
      </c>
      <c r="O182" s="100">
        <v>1</v>
      </c>
      <c r="P182" s="99"/>
      <c r="Q182" s="99"/>
      <c r="R182" s="99"/>
      <c r="S182" s="99"/>
      <c r="T182" s="99"/>
      <c r="U182" s="99"/>
      <c r="V182" s="99"/>
      <c r="W182" s="99"/>
      <c r="X182" s="99"/>
      <c r="Y182" s="99"/>
      <c r="Z182" s="99"/>
      <c r="AA182" s="101"/>
      <c r="AB182" s="101"/>
      <c r="AC182" s="101"/>
      <c r="AD182" s="101"/>
      <c r="AE182" s="101"/>
      <c r="AF182" s="101"/>
      <c r="AG182" s="101"/>
      <c r="AH182" s="99"/>
    </row>
    <row r="183" spans="3:34">
      <c r="C183" s="3" t="s">
        <v>88</v>
      </c>
      <c r="D183" s="3" t="s">
        <v>340</v>
      </c>
      <c r="E183" s="3" t="s">
        <v>341</v>
      </c>
      <c r="F183" s="3" t="s">
        <v>628</v>
      </c>
      <c r="G183" s="99" t="s">
        <v>524</v>
      </c>
      <c r="H183" s="99" t="s">
        <v>524</v>
      </c>
      <c r="I183" s="99" t="s">
        <v>524</v>
      </c>
      <c r="J183" s="99" t="s">
        <v>524</v>
      </c>
      <c r="K183" s="99" t="s">
        <v>524</v>
      </c>
      <c r="L183" s="99" t="s">
        <v>524</v>
      </c>
      <c r="M183" s="99" t="s">
        <v>524</v>
      </c>
      <c r="N183" s="100">
        <v>1</v>
      </c>
      <c r="O183" s="100">
        <v>1</v>
      </c>
      <c r="P183" s="99"/>
      <c r="Q183" s="99"/>
      <c r="R183" s="99"/>
      <c r="S183" s="99"/>
      <c r="T183" s="99"/>
      <c r="U183" s="99"/>
      <c r="V183" s="99"/>
      <c r="W183" s="99"/>
      <c r="X183" s="99"/>
      <c r="Y183" s="99"/>
      <c r="Z183" s="99"/>
      <c r="AA183" s="101"/>
      <c r="AB183" s="101"/>
      <c r="AC183" s="101"/>
      <c r="AD183" s="101"/>
      <c r="AE183" s="101"/>
      <c r="AF183" s="101"/>
      <c r="AG183" s="101"/>
      <c r="AH183" s="99"/>
    </row>
    <row r="184" spans="3:34">
      <c r="C184" s="3" t="s">
        <v>88</v>
      </c>
      <c r="D184" s="3" t="s">
        <v>342</v>
      </c>
      <c r="E184" s="3" t="s">
        <v>343</v>
      </c>
      <c r="F184" s="3" t="s">
        <v>628</v>
      </c>
      <c r="G184" s="99" t="s">
        <v>524</v>
      </c>
      <c r="H184" s="99" t="s">
        <v>524</v>
      </c>
      <c r="I184" s="99" t="s">
        <v>524</v>
      </c>
      <c r="J184" s="99" t="s">
        <v>524</v>
      </c>
      <c r="K184" s="99" t="s">
        <v>524</v>
      </c>
      <c r="L184" s="99" t="s">
        <v>524</v>
      </c>
      <c r="M184" s="99" t="s">
        <v>524</v>
      </c>
      <c r="N184" s="100">
        <v>1</v>
      </c>
      <c r="O184" s="100">
        <v>1</v>
      </c>
      <c r="P184" s="99"/>
      <c r="Q184" s="99"/>
      <c r="R184" s="99"/>
      <c r="S184" s="99"/>
      <c r="T184" s="99"/>
      <c r="U184" s="99"/>
      <c r="V184" s="99"/>
      <c r="W184" s="99"/>
      <c r="X184" s="99"/>
      <c r="Y184" s="99"/>
      <c r="Z184" s="99"/>
      <c r="AA184" s="101"/>
      <c r="AB184" s="101"/>
      <c r="AC184" s="101"/>
      <c r="AD184" s="101"/>
      <c r="AE184" s="101"/>
      <c r="AF184" s="101"/>
      <c r="AG184" s="101"/>
      <c r="AH184" s="99"/>
    </row>
    <row r="185" spans="3:34">
      <c r="C185" s="3" t="s">
        <v>88</v>
      </c>
      <c r="D185" s="3" t="s">
        <v>344</v>
      </c>
      <c r="E185" s="3" t="s">
        <v>345</v>
      </c>
      <c r="F185" s="3" t="s">
        <v>628</v>
      </c>
      <c r="G185" s="99" t="s">
        <v>524</v>
      </c>
      <c r="H185" s="99" t="s">
        <v>524</v>
      </c>
      <c r="I185" s="99" t="s">
        <v>524</v>
      </c>
      <c r="J185" s="99" t="s">
        <v>524</v>
      </c>
      <c r="K185" s="99" t="s">
        <v>524</v>
      </c>
      <c r="L185" s="99" t="s">
        <v>524</v>
      </c>
      <c r="M185" s="99" t="s">
        <v>524</v>
      </c>
      <c r="N185" s="100">
        <v>1</v>
      </c>
      <c r="O185" s="100">
        <v>0.4</v>
      </c>
      <c r="P185" s="99"/>
      <c r="Q185" s="99"/>
      <c r="R185" s="99"/>
      <c r="S185" s="99"/>
      <c r="T185" s="99"/>
      <c r="U185" s="99"/>
      <c r="V185" s="99"/>
      <c r="W185" s="99"/>
      <c r="X185" s="99"/>
      <c r="Y185" s="99"/>
      <c r="Z185" s="99"/>
      <c r="AA185" s="101"/>
      <c r="AB185" s="101"/>
      <c r="AC185" s="101"/>
      <c r="AD185" s="101"/>
      <c r="AE185" s="101"/>
      <c r="AF185" s="101"/>
      <c r="AG185" s="101"/>
      <c r="AH185" s="99"/>
    </row>
    <row r="186" spans="3:34">
      <c r="C186" s="3" t="s">
        <v>88</v>
      </c>
      <c r="D186" s="3" t="s">
        <v>346</v>
      </c>
      <c r="E186" s="3" t="s">
        <v>347</v>
      </c>
      <c r="F186" s="3" t="s">
        <v>628</v>
      </c>
      <c r="G186" s="99" t="s">
        <v>524</v>
      </c>
      <c r="H186" s="99" t="s">
        <v>524</v>
      </c>
      <c r="I186" s="99" t="s">
        <v>524</v>
      </c>
      <c r="J186" s="99" t="s">
        <v>524</v>
      </c>
      <c r="K186" s="99" t="s">
        <v>524</v>
      </c>
      <c r="L186" s="99" t="s">
        <v>524</v>
      </c>
      <c r="M186" s="99" t="s">
        <v>524</v>
      </c>
      <c r="N186" s="100" t="s">
        <v>632</v>
      </c>
      <c r="O186" s="100">
        <v>1</v>
      </c>
      <c r="P186" s="99"/>
      <c r="Q186" s="99"/>
      <c r="R186" s="99"/>
      <c r="S186" s="99"/>
      <c r="T186" s="99"/>
      <c r="U186" s="99"/>
      <c r="V186" s="99"/>
      <c r="W186" s="99"/>
      <c r="X186" s="99"/>
      <c r="Y186" s="99"/>
      <c r="Z186" s="99"/>
      <c r="AA186" s="101"/>
      <c r="AB186" s="101"/>
      <c r="AC186" s="101"/>
      <c r="AD186" s="101"/>
      <c r="AE186" s="101"/>
      <c r="AF186" s="101"/>
      <c r="AG186" s="101"/>
      <c r="AH186" s="99"/>
    </row>
    <row r="187" spans="3:34">
      <c r="C187" s="3" t="s">
        <v>92</v>
      </c>
      <c r="D187" s="3" t="s">
        <v>348</v>
      </c>
      <c r="E187" s="3" t="s">
        <v>349</v>
      </c>
      <c r="F187" s="3" t="s">
        <v>628</v>
      </c>
      <c r="G187" s="99" t="s">
        <v>524</v>
      </c>
      <c r="H187" s="99" t="s">
        <v>524</v>
      </c>
      <c r="I187" s="99" t="s">
        <v>524</v>
      </c>
      <c r="J187" s="99" t="s">
        <v>524</v>
      </c>
      <c r="K187" s="99" t="s">
        <v>524</v>
      </c>
      <c r="L187" s="99" t="s">
        <v>524</v>
      </c>
      <c r="M187" s="99" t="s">
        <v>524</v>
      </c>
      <c r="N187" s="100">
        <v>1</v>
      </c>
      <c r="O187" s="100" t="s">
        <v>632</v>
      </c>
      <c r="P187" s="99"/>
      <c r="Q187" s="99"/>
      <c r="R187" s="99"/>
      <c r="S187" s="99"/>
      <c r="T187" s="99"/>
      <c r="U187" s="99"/>
      <c r="V187" s="99"/>
      <c r="W187" s="99"/>
      <c r="X187" s="99"/>
      <c r="Y187" s="99"/>
      <c r="Z187" s="99"/>
      <c r="AA187" s="101"/>
      <c r="AB187" s="101"/>
      <c r="AC187" s="101"/>
      <c r="AD187" s="101"/>
      <c r="AE187" s="101"/>
      <c r="AF187" s="101"/>
      <c r="AG187" s="101"/>
      <c r="AH187" s="99"/>
    </row>
    <row r="188" spans="3:34">
      <c r="C188" s="3" t="s">
        <v>92</v>
      </c>
      <c r="D188" s="3" t="s">
        <v>350</v>
      </c>
      <c r="E188" s="3" t="s">
        <v>351</v>
      </c>
      <c r="F188" s="3" t="s">
        <v>628</v>
      </c>
      <c r="G188" s="99" t="s">
        <v>524</v>
      </c>
      <c r="H188" s="99" t="s">
        <v>524</v>
      </c>
      <c r="I188" s="99" t="s">
        <v>524</v>
      </c>
      <c r="J188" s="99" t="s">
        <v>524</v>
      </c>
      <c r="K188" s="99" t="s">
        <v>524</v>
      </c>
      <c r="L188" s="99" t="s">
        <v>524</v>
      </c>
      <c r="M188" s="99" t="s">
        <v>524</v>
      </c>
      <c r="N188" s="100">
        <v>0.75</v>
      </c>
      <c r="O188" s="100">
        <v>0.25</v>
      </c>
      <c r="P188" s="99"/>
      <c r="Q188" s="99"/>
      <c r="R188" s="99"/>
      <c r="S188" s="99"/>
      <c r="T188" s="99"/>
      <c r="U188" s="99"/>
      <c r="V188" s="99"/>
      <c r="W188" s="99"/>
      <c r="X188" s="99"/>
      <c r="Y188" s="99"/>
      <c r="Z188" s="99"/>
      <c r="AA188" s="101"/>
      <c r="AB188" s="101"/>
      <c r="AC188" s="101"/>
      <c r="AD188" s="101"/>
      <c r="AE188" s="101"/>
      <c r="AF188" s="101"/>
      <c r="AG188" s="101"/>
      <c r="AH188" s="99"/>
    </row>
    <row r="189" spans="3:34">
      <c r="C189" s="3" t="s">
        <v>92</v>
      </c>
      <c r="D189" s="3" t="s">
        <v>352</v>
      </c>
      <c r="E189" s="3" t="s">
        <v>353</v>
      </c>
      <c r="F189" s="3" t="s">
        <v>628</v>
      </c>
      <c r="G189" s="99" t="s">
        <v>524</v>
      </c>
      <c r="H189" s="99" t="s">
        <v>524</v>
      </c>
      <c r="I189" s="99" t="s">
        <v>524</v>
      </c>
      <c r="J189" s="99" t="s">
        <v>524</v>
      </c>
      <c r="K189" s="99" t="s">
        <v>524</v>
      </c>
      <c r="L189" s="99" t="s">
        <v>524</v>
      </c>
      <c r="M189" s="99" t="s">
        <v>524</v>
      </c>
      <c r="N189" s="100">
        <v>0.66666666666666663</v>
      </c>
      <c r="O189" s="100" t="s">
        <v>632</v>
      </c>
      <c r="P189" s="99"/>
      <c r="Q189" s="99"/>
      <c r="R189" s="99"/>
      <c r="S189" s="99"/>
      <c r="T189" s="99"/>
      <c r="U189" s="99"/>
      <c r="V189" s="99"/>
      <c r="W189" s="99"/>
      <c r="X189" s="99"/>
      <c r="Y189" s="99"/>
      <c r="Z189" s="99"/>
      <c r="AA189" s="101"/>
      <c r="AB189" s="101"/>
      <c r="AC189" s="101"/>
      <c r="AD189" s="101"/>
      <c r="AE189" s="101"/>
      <c r="AF189" s="101"/>
      <c r="AG189" s="101"/>
      <c r="AH189" s="99"/>
    </row>
    <row r="190" spans="3:34">
      <c r="C190" s="3" t="s">
        <v>92</v>
      </c>
      <c r="D190" s="3" t="s">
        <v>354</v>
      </c>
      <c r="E190" s="3" t="s">
        <v>355</v>
      </c>
      <c r="F190" s="3" t="s">
        <v>628</v>
      </c>
      <c r="G190" s="99" t="s">
        <v>524</v>
      </c>
      <c r="H190" s="99" t="s">
        <v>524</v>
      </c>
      <c r="I190" s="99" t="s">
        <v>524</v>
      </c>
      <c r="J190" s="99" t="s">
        <v>524</v>
      </c>
      <c r="K190" s="99" t="s">
        <v>524</v>
      </c>
      <c r="L190" s="99" t="s">
        <v>524</v>
      </c>
      <c r="M190" s="99" t="s">
        <v>524</v>
      </c>
      <c r="N190" s="100">
        <v>1</v>
      </c>
      <c r="O190" s="100" t="s">
        <v>632</v>
      </c>
      <c r="P190" s="99"/>
      <c r="Q190" s="99"/>
      <c r="R190" s="99"/>
      <c r="S190" s="99"/>
      <c r="T190" s="99"/>
      <c r="U190" s="99"/>
      <c r="V190" s="99"/>
      <c r="W190" s="99"/>
      <c r="X190" s="99"/>
      <c r="Y190" s="99"/>
      <c r="Z190" s="99"/>
      <c r="AA190" s="101"/>
      <c r="AB190" s="101"/>
      <c r="AC190" s="101"/>
      <c r="AD190" s="101"/>
      <c r="AE190" s="101"/>
      <c r="AF190" s="101"/>
      <c r="AG190" s="101"/>
      <c r="AH190" s="99"/>
    </row>
    <row r="191" spans="3:34">
      <c r="C191" s="3" t="s">
        <v>92</v>
      </c>
      <c r="D191" s="3" t="s">
        <v>356</v>
      </c>
      <c r="E191" s="3" t="s">
        <v>357</v>
      </c>
      <c r="F191" s="3" t="s">
        <v>628</v>
      </c>
      <c r="G191" s="99" t="s">
        <v>524</v>
      </c>
      <c r="H191" s="99" t="s">
        <v>524</v>
      </c>
      <c r="I191" s="99" t="s">
        <v>524</v>
      </c>
      <c r="J191" s="99" t="s">
        <v>524</v>
      </c>
      <c r="K191" s="99" t="s">
        <v>524</v>
      </c>
      <c r="L191" s="99" t="s">
        <v>524</v>
      </c>
      <c r="M191" s="99" t="s">
        <v>524</v>
      </c>
      <c r="N191" s="100">
        <v>0.8571428571428571</v>
      </c>
      <c r="O191" s="100">
        <v>1</v>
      </c>
      <c r="P191" s="99"/>
      <c r="Q191" s="99"/>
      <c r="R191" s="99"/>
      <c r="S191" s="99"/>
      <c r="T191" s="99"/>
      <c r="U191" s="99"/>
      <c r="V191" s="99"/>
      <c r="W191" s="99"/>
      <c r="X191" s="99"/>
      <c r="Y191" s="99"/>
      <c r="Z191" s="99"/>
      <c r="AA191" s="101"/>
      <c r="AB191" s="101"/>
      <c r="AC191" s="101"/>
      <c r="AD191" s="101"/>
      <c r="AE191" s="101"/>
      <c r="AF191" s="101"/>
      <c r="AG191" s="101"/>
      <c r="AH191" s="99"/>
    </row>
    <row r="192" spans="3:34">
      <c r="C192" s="3" t="s">
        <v>92</v>
      </c>
      <c r="D192" s="3" t="s">
        <v>358</v>
      </c>
      <c r="E192" s="3" t="s">
        <v>359</v>
      </c>
      <c r="F192" s="3" t="s">
        <v>628</v>
      </c>
      <c r="G192" s="99" t="s">
        <v>524</v>
      </c>
      <c r="H192" s="99" t="s">
        <v>524</v>
      </c>
      <c r="I192" s="99" t="s">
        <v>524</v>
      </c>
      <c r="J192" s="99" t="s">
        <v>524</v>
      </c>
      <c r="K192" s="99" t="s">
        <v>524</v>
      </c>
      <c r="L192" s="99" t="s">
        <v>524</v>
      </c>
      <c r="M192" s="99" t="s">
        <v>524</v>
      </c>
      <c r="N192" s="100">
        <v>0.5</v>
      </c>
      <c r="O192" s="100">
        <v>1</v>
      </c>
      <c r="P192" s="99"/>
      <c r="Q192" s="99"/>
      <c r="R192" s="99"/>
      <c r="S192" s="99"/>
      <c r="T192" s="99"/>
      <c r="U192" s="99"/>
      <c r="V192" s="99"/>
      <c r="W192" s="99"/>
      <c r="X192" s="99"/>
      <c r="Y192" s="99"/>
      <c r="Z192" s="99"/>
      <c r="AA192" s="101"/>
      <c r="AB192" s="101"/>
      <c r="AC192" s="101"/>
      <c r="AD192" s="101"/>
      <c r="AE192" s="101"/>
      <c r="AF192" s="101"/>
      <c r="AG192" s="101"/>
      <c r="AH192" s="99"/>
    </row>
    <row r="193" spans="3:34">
      <c r="C193" s="3" t="s">
        <v>92</v>
      </c>
      <c r="D193" s="3" t="s">
        <v>360</v>
      </c>
      <c r="E193" s="3" t="s">
        <v>361</v>
      </c>
      <c r="F193" s="3" t="s">
        <v>628</v>
      </c>
      <c r="G193" s="99" t="s">
        <v>524</v>
      </c>
      <c r="H193" s="99" t="s">
        <v>524</v>
      </c>
      <c r="I193" s="99" t="s">
        <v>524</v>
      </c>
      <c r="J193" s="99" t="s">
        <v>524</v>
      </c>
      <c r="K193" s="99" t="s">
        <v>524</v>
      </c>
      <c r="L193" s="99" t="s">
        <v>524</v>
      </c>
      <c r="M193" s="99" t="s">
        <v>524</v>
      </c>
      <c r="N193" s="100">
        <v>0.88461538461538458</v>
      </c>
      <c r="O193" s="100">
        <v>0.87179487179487181</v>
      </c>
      <c r="P193" s="99"/>
      <c r="Q193" s="99"/>
      <c r="R193" s="99"/>
      <c r="S193" s="99"/>
      <c r="T193" s="99"/>
      <c r="U193" s="99"/>
      <c r="V193" s="99"/>
      <c r="W193" s="99"/>
      <c r="X193" s="99"/>
      <c r="Y193" s="99"/>
      <c r="Z193" s="99"/>
      <c r="AA193" s="101"/>
      <c r="AB193" s="101"/>
      <c r="AC193" s="101"/>
      <c r="AD193" s="101"/>
      <c r="AE193" s="101"/>
      <c r="AF193" s="101"/>
      <c r="AG193" s="101"/>
      <c r="AH193" s="99"/>
    </row>
    <row r="194" spans="3:34">
      <c r="C194" s="3" t="s">
        <v>92</v>
      </c>
      <c r="D194" s="3" t="s">
        <v>362</v>
      </c>
      <c r="E194" s="3" t="s">
        <v>363</v>
      </c>
      <c r="F194" s="3" t="s">
        <v>628</v>
      </c>
      <c r="G194" s="99" t="s">
        <v>524</v>
      </c>
      <c r="H194" s="99" t="s">
        <v>524</v>
      </c>
      <c r="I194" s="99" t="s">
        <v>524</v>
      </c>
      <c r="J194" s="99" t="s">
        <v>524</v>
      </c>
      <c r="K194" s="99" t="s">
        <v>524</v>
      </c>
      <c r="L194" s="99" t="s">
        <v>524</v>
      </c>
      <c r="M194" s="99" t="s">
        <v>524</v>
      </c>
      <c r="N194" s="100" t="s">
        <v>632</v>
      </c>
      <c r="O194" s="100" t="s">
        <v>632</v>
      </c>
      <c r="P194" s="99"/>
      <c r="Q194" s="99"/>
      <c r="R194" s="99"/>
      <c r="S194" s="99"/>
      <c r="T194" s="99"/>
      <c r="U194" s="99"/>
      <c r="V194" s="99"/>
      <c r="W194" s="99"/>
      <c r="X194" s="99"/>
      <c r="Y194" s="99"/>
      <c r="Z194" s="99"/>
      <c r="AA194" s="101"/>
      <c r="AB194" s="101"/>
      <c r="AC194" s="101"/>
      <c r="AD194" s="101"/>
      <c r="AE194" s="101"/>
      <c r="AF194" s="101"/>
      <c r="AG194" s="101"/>
      <c r="AH194" s="99"/>
    </row>
    <row r="195" spans="3:34">
      <c r="C195" s="3" t="s">
        <v>92</v>
      </c>
      <c r="D195" s="3" t="s">
        <v>364</v>
      </c>
      <c r="E195" s="3" t="s">
        <v>365</v>
      </c>
      <c r="F195" s="3" t="s">
        <v>628</v>
      </c>
      <c r="G195" s="99" t="s">
        <v>524</v>
      </c>
      <c r="H195" s="99" t="s">
        <v>524</v>
      </c>
      <c r="I195" s="99" t="s">
        <v>524</v>
      </c>
      <c r="J195" s="99" t="s">
        <v>524</v>
      </c>
      <c r="K195" s="99" t="s">
        <v>524</v>
      </c>
      <c r="L195" s="99" t="s">
        <v>524</v>
      </c>
      <c r="M195" s="99" t="s">
        <v>524</v>
      </c>
      <c r="N195" s="100">
        <v>0.6</v>
      </c>
      <c r="O195" s="100">
        <v>0.66666666666666663</v>
      </c>
      <c r="P195" s="99"/>
      <c r="Q195" s="99"/>
      <c r="R195" s="99"/>
      <c r="S195" s="99"/>
      <c r="T195" s="99"/>
      <c r="U195" s="99"/>
      <c r="V195" s="99"/>
      <c r="W195" s="99"/>
      <c r="X195" s="99"/>
      <c r="Y195" s="99"/>
      <c r="Z195" s="99"/>
      <c r="AA195" s="101"/>
      <c r="AB195" s="101"/>
      <c r="AC195" s="101"/>
      <c r="AD195" s="101"/>
      <c r="AE195" s="101"/>
      <c r="AF195" s="101"/>
      <c r="AG195" s="101"/>
      <c r="AH195" s="99"/>
    </row>
    <row r="196" spans="3:34">
      <c r="C196" s="3" t="s">
        <v>92</v>
      </c>
      <c r="D196" s="3" t="s">
        <v>366</v>
      </c>
      <c r="E196" s="3" t="s">
        <v>367</v>
      </c>
      <c r="F196" s="3" t="s">
        <v>628</v>
      </c>
      <c r="G196" s="99" t="s">
        <v>524</v>
      </c>
      <c r="H196" s="99" t="s">
        <v>524</v>
      </c>
      <c r="I196" s="99" t="s">
        <v>524</v>
      </c>
      <c r="J196" s="99" t="s">
        <v>524</v>
      </c>
      <c r="K196" s="99" t="s">
        <v>524</v>
      </c>
      <c r="L196" s="99" t="s">
        <v>524</v>
      </c>
      <c r="M196" s="99" t="s">
        <v>524</v>
      </c>
      <c r="N196" s="100">
        <v>0.4375</v>
      </c>
      <c r="O196" s="100">
        <v>0.375</v>
      </c>
      <c r="P196" s="99"/>
      <c r="Q196" s="99"/>
      <c r="R196" s="99"/>
      <c r="S196" s="99"/>
      <c r="T196" s="99"/>
      <c r="U196" s="99"/>
      <c r="V196" s="99"/>
      <c r="W196" s="99"/>
      <c r="X196" s="99"/>
      <c r="Y196" s="99"/>
      <c r="Z196" s="99"/>
      <c r="AA196" s="101"/>
      <c r="AB196" s="101"/>
      <c r="AC196" s="101"/>
      <c r="AD196" s="101"/>
      <c r="AE196" s="101"/>
      <c r="AF196" s="101"/>
      <c r="AG196" s="101"/>
      <c r="AH196" s="99"/>
    </row>
    <row r="197" spans="3:34">
      <c r="C197" s="3" t="s">
        <v>92</v>
      </c>
      <c r="D197" s="3" t="s">
        <v>368</v>
      </c>
      <c r="E197" s="3" t="s">
        <v>369</v>
      </c>
      <c r="F197" s="3" t="s">
        <v>628</v>
      </c>
      <c r="G197" s="99" t="s">
        <v>524</v>
      </c>
      <c r="H197" s="99" t="s">
        <v>524</v>
      </c>
      <c r="I197" s="99" t="s">
        <v>524</v>
      </c>
      <c r="J197" s="99" t="s">
        <v>524</v>
      </c>
      <c r="K197" s="99" t="s">
        <v>524</v>
      </c>
      <c r="L197" s="99" t="s">
        <v>524</v>
      </c>
      <c r="M197" s="99" t="s">
        <v>524</v>
      </c>
      <c r="N197" s="100">
        <v>0</v>
      </c>
      <c r="O197" s="100">
        <v>0.375</v>
      </c>
      <c r="P197" s="99"/>
      <c r="Q197" s="99"/>
      <c r="R197" s="99"/>
      <c r="S197" s="99"/>
      <c r="T197" s="99"/>
      <c r="U197" s="99"/>
      <c r="V197" s="99"/>
      <c r="W197" s="99"/>
      <c r="X197" s="99"/>
      <c r="Y197" s="99"/>
      <c r="Z197" s="99"/>
      <c r="AA197" s="101"/>
      <c r="AB197" s="101"/>
      <c r="AC197" s="101"/>
      <c r="AD197" s="101"/>
      <c r="AE197" s="101"/>
      <c r="AF197" s="101"/>
      <c r="AG197" s="101"/>
      <c r="AH197" s="99"/>
    </row>
    <row r="198" spans="3:34">
      <c r="C198" s="3" t="s">
        <v>92</v>
      </c>
      <c r="D198" s="3" t="s">
        <v>370</v>
      </c>
      <c r="E198" s="3" t="s">
        <v>371</v>
      </c>
      <c r="F198" s="3" t="s">
        <v>628</v>
      </c>
      <c r="G198" s="99" t="s">
        <v>524</v>
      </c>
      <c r="H198" s="99" t="s">
        <v>524</v>
      </c>
      <c r="I198" s="99" t="s">
        <v>524</v>
      </c>
      <c r="J198" s="99" t="s">
        <v>524</v>
      </c>
      <c r="K198" s="99" t="s">
        <v>524</v>
      </c>
      <c r="L198" s="99" t="s">
        <v>524</v>
      </c>
      <c r="M198" s="99" t="s">
        <v>524</v>
      </c>
      <c r="N198" s="100">
        <v>0.5</v>
      </c>
      <c r="O198" s="100">
        <v>0</v>
      </c>
      <c r="P198" s="99"/>
      <c r="Q198" s="99"/>
      <c r="R198" s="99"/>
      <c r="S198" s="99"/>
      <c r="T198" s="99"/>
      <c r="U198" s="99"/>
      <c r="V198" s="99"/>
      <c r="W198" s="99"/>
      <c r="X198" s="99"/>
      <c r="Y198" s="99"/>
      <c r="Z198" s="99"/>
      <c r="AA198" s="101"/>
      <c r="AB198" s="101"/>
      <c r="AC198" s="101"/>
      <c r="AD198" s="101"/>
      <c r="AE198" s="101"/>
      <c r="AF198" s="101"/>
      <c r="AG198" s="101"/>
      <c r="AH198" s="99"/>
    </row>
    <row r="199" spans="3:34">
      <c r="C199" s="3" t="s">
        <v>92</v>
      </c>
      <c r="D199" s="3" t="s">
        <v>372</v>
      </c>
      <c r="E199" s="3" t="s">
        <v>373</v>
      </c>
      <c r="F199" s="3" t="s">
        <v>628</v>
      </c>
      <c r="G199" s="99" t="s">
        <v>524</v>
      </c>
      <c r="H199" s="99" t="s">
        <v>524</v>
      </c>
      <c r="I199" s="99" t="s">
        <v>524</v>
      </c>
      <c r="J199" s="99" t="s">
        <v>524</v>
      </c>
      <c r="K199" s="99" t="s">
        <v>524</v>
      </c>
      <c r="L199" s="99" t="s">
        <v>524</v>
      </c>
      <c r="M199" s="99" t="s">
        <v>524</v>
      </c>
      <c r="N199" s="100">
        <v>0.5</v>
      </c>
      <c r="O199" s="100">
        <v>0.5</v>
      </c>
      <c r="P199" s="99"/>
      <c r="Q199" s="99"/>
      <c r="R199" s="99"/>
      <c r="S199" s="99"/>
      <c r="T199" s="99"/>
      <c r="U199" s="99"/>
      <c r="V199" s="99"/>
      <c r="W199" s="99"/>
      <c r="X199" s="99"/>
      <c r="Y199" s="99"/>
      <c r="Z199" s="99"/>
      <c r="AA199" s="101"/>
      <c r="AB199" s="101"/>
      <c r="AC199" s="101"/>
      <c r="AD199" s="101"/>
      <c r="AE199" s="101"/>
      <c r="AF199" s="101"/>
      <c r="AG199" s="101"/>
      <c r="AH199" s="99"/>
    </row>
    <row r="200" spans="3:34">
      <c r="C200" s="3" t="s">
        <v>92</v>
      </c>
      <c r="D200" s="3" t="s">
        <v>374</v>
      </c>
      <c r="E200" s="3" t="s">
        <v>375</v>
      </c>
      <c r="F200" s="3" t="s">
        <v>628</v>
      </c>
      <c r="G200" s="99" t="s">
        <v>524</v>
      </c>
      <c r="H200" s="99" t="s">
        <v>524</v>
      </c>
      <c r="I200" s="99" t="s">
        <v>524</v>
      </c>
      <c r="J200" s="99" t="s">
        <v>524</v>
      </c>
      <c r="K200" s="99" t="s">
        <v>524</v>
      </c>
      <c r="L200" s="99" t="s">
        <v>524</v>
      </c>
      <c r="M200" s="99" t="s">
        <v>524</v>
      </c>
      <c r="N200" s="100">
        <v>0</v>
      </c>
      <c r="O200" s="100">
        <v>0</v>
      </c>
      <c r="P200" s="99"/>
      <c r="Q200" s="99"/>
      <c r="R200" s="99"/>
      <c r="S200" s="99"/>
      <c r="T200" s="99"/>
      <c r="U200" s="99"/>
      <c r="V200" s="99"/>
      <c r="W200" s="99"/>
      <c r="X200" s="99"/>
      <c r="Y200" s="99"/>
      <c r="Z200" s="99"/>
      <c r="AA200" s="101"/>
      <c r="AB200" s="101"/>
      <c r="AC200" s="101"/>
      <c r="AD200" s="101"/>
      <c r="AE200" s="101"/>
      <c r="AF200" s="101"/>
      <c r="AG200" s="101"/>
      <c r="AH200" s="99"/>
    </row>
    <row r="201" spans="3:34">
      <c r="C201" s="3" t="s">
        <v>92</v>
      </c>
      <c r="D201" s="3" t="s">
        <v>376</v>
      </c>
      <c r="E201" s="3" t="s">
        <v>377</v>
      </c>
      <c r="F201" s="3" t="s">
        <v>628</v>
      </c>
      <c r="G201" s="99" t="s">
        <v>524</v>
      </c>
      <c r="H201" s="99" t="s">
        <v>524</v>
      </c>
      <c r="I201" s="99" t="s">
        <v>524</v>
      </c>
      <c r="J201" s="99" t="s">
        <v>524</v>
      </c>
      <c r="K201" s="99" t="s">
        <v>524</v>
      </c>
      <c r="L201" s="99" t="s">
        <v>524</v>
      </c>
      <c r="M201" s="99" t="s">
        <v>524</v>
      </c>
      <c r="N201" s="100">
        <v>0.7142857142857143</v>
      </c>
      <c r="O201" s="100">
        <v>0</v>
      </c>
      <c r="P201" s="99"/>
      <c r="Q201" s="99"/>
      <c r="R201" s="99"/>
      <c r="S201" s="99"/>
      <c r="T201" s="99"/>
      <c r="U201" s="99"/>
      <c r="V201" s="99"/>
      <c r="W201" s="99"/>
      <c r="X201" s="99"/>
      <c r="Y201" s="99"/>
      <c r="Z201" s="99"/>
      <c r="AA201" s="101"/>
      <c r="AB201" s="101"/>
      <c r="AC201" s="101"/>
      <c r="AD201" s="101"/>
      <c r="AE201" s="101"/>
      <c r="AF201" s="101"/>
      <c r="AG201" s="101"/>
      <c r="AH201" s="99"/>
    </row>
    <row r="202" spans="3:34">
      <c r="C202" s="3" t="s">
        <v>92</v>
      </c>
      <c r="D202" s="3" t="s">
        <v>378</v>
      </c>
      <c r="E202" s="3" t="s">
        <v>379</v>
      </c>
      <c r="F202" s="3" t="s">
        <v>628</v>
      </c>
      <c r="G202" s="99" t="s">
        <v>524</v>
      </c>
      <c r="H202" s="99" t="s">
        <v>524</v>
      </c>
      <c r="I202" s="99" t="s">
        <v>524</v>
      </c>
      <c r="J202" s="99" t="s">
        <v>524</v>
      </c>
      <c r="K202" s="99" t="s">
        <v>524</v>
      </c>
      <c r="L202" s="99" t="s">
        <v>524</v>
      </c>
      <c r="M202" s="99" t="s">
        <v>524</v>
      </c>
      <c r="N202" s="100">
        <v>0.66666666666666663</v>
      </c>
      <c r="O202" s="100">
        <v>0</v>
      </c>
      <c r="P202" s="99"/>
      <c r="Q202" s="99"/>
      <c r="R202" s="99"/>
      <c r="S202" s="99"/>
      <c r="T202" s="99"/>
      <c r="U202" s="99"/>
      <c r="V202" s="99"/>
      <c r="W202" s="99"/>
      <c r="X202" s="99"/>
      <c r="Y202" s="99"/>
      <c r="Z202" s="99"/>
      <c r="AA202" s="101"/>
      <c r="AB202" s="101"/>
      <c r="AC202" s="101"/>
      <c r="AD202" s="101"/>
      <c r="AE202" s="101"/>
      <c r="AF202" s="101"/>
      <c r="AG202" s="101"/>
      <c r="AH202" s="99"/>
    </row>
    <row r="203" spans="3:34">
      <c r="C203" s="3" t="s">
        <v>92</v>
      </c>
      <c r="D203" s="3" t="s">
        <v>380</v>
      </c>
      <c r="E203" s="3" t="s">
        <v>381</v>
      </c>
      <c r="F203" s="3" t="s">
        <v>628</v>
      </c>
      <c r="G203" s="99" t="s">
        <v>524</v>
      </c>
      <c r="H203" s="99" t="s">
        <v>524</v>
      </c>
      <c r="I203" s="99" t="s">
        <v>524</v>
      </c>
      <c r="J203" s="99" t="s">
        <v>524</v>
      </c>
      <c r="K203" s="99" t="s">
        <v>524</v>
      </c>
      <c r="L203" s="99" t="s">
        <v>524</v>
      </c>
      <c r="M203" s="99" t="s">
        <v>524</v>
      </c>
      <c r="N203" s="100">
        <v>1</v>
      </c>
      <c r="O203" s="100">
        <v>0</v>
      </c>
      <c r="P203" s="99"/>
      <c r="Q203" s="99"/>
      <c r="R203" s="99"/>
      <c r="S203" s="99"/>
      <c r="T203" s="99"/>
      <c r="U203" s="99"/>
      <c r="V203" s="99"/>
      <c r="W203" s="99"/>
      <c r="X203" s="99"/>
      <c r="Y203" s="99"/>
      <c r="Z203" s="99"/>
      <c r="AA203" s="101"/>
      <c r="AB203" s="101"/>
      <c r="AC203" s="101"/>
      <c r="AD203" s="101"/>
      <c r="AE203" s="101"/>
      <c r="AF203" s="101"/>
      <c r="AG203" s="101"/>
      <c r="AH203" s="99"/>
    </row>
    <row r="204" spans="3:34">
      <c r="C204" s="3" t="s">
        <v>92</v>
      </c>
      <c r="D204" s="3" t="s">
        <v>382</v>
      </c>
      <c r="E204" s="3" t="s">
        <v>383</v>
      </c>
      <c r="F204" s="3" t="s">
        <v>628</v>
      </c>
      <c r="G204" s="99" t="s">
        <v>524</v>
      </c>
      <c r="H204" s="99" t="s">
        <v>524</v>
      </c>
      <c r="I204" s="99" t="s">
        <v>524</v>
      </c>
      <c r="J204" s="99" t="s">
        <v>524</v>
      </c>
      <c r="K204" s="99" t="s">
        <v>524</v>
      </c>
      <c r="L204" s="99" t="s">
        <v>524</v>
      </c>
      <c r="M204" s="99" t="s">
        <v>524</v>
      </c>
      <c r="N204" s="100">
        <v>0</v>
      </c>
      <c r="O204" s="100">
        <v>0</v>
      </c>
      <c r="P204" s="99"/>
      <c r="Q204" s="99"/>
      <c r="R204" s="99"/>
      <c r="S204" s="99"/>
      <c r="T204" s="99"/>
      <c r="U204" s="99"/>
      <c r="V204" s="99"/>
      <c r="W204" s="99"/>
      <c r="X204" s="99"/>
      <c r="Y204" s="99"/>
      <c r="Z204" s="99"/>
      <c r="AA204" s="101"/>
      <c r="AB204" s="101"/>
      <c r="AC204" s="101"/>
      <c r="AD204" s="101"/>
      <c r="AE204" s="101"/>
      <c r="AF204" s="101"/>
      <c r="AG204" s="101"/>
      <c r="AH204" s="99"/>
    </row>
    <row r="205" spans="3:34">
      <c r="C205" s="3" t="s">
        <v>92</v>
      </c>
      <c r="D205" s="3" t="s">
        <v>384</v>
      </c>
      <c r="E205" s="3" t="s">
        <v>385</v>
      </c>
      <c r="F205" s="3" t="s">
        <v>628</v>
      </c>
      <c r="G205" s="99" t="s">
        <v>524</v>
      </c>
      <c r="H205" s="99" t="s">
        <v>524</v>
      </c>
      <c r="I205" s="99" t="s">
        <v>524</v>
      </c>
      <c r="J205" s="99" t="s">
        <v>524</v>
      </c>
      <c r="K205" s="99" t="s">
        <v>524</v>
      </c>
      <c r="L205" s="99" t="s">
        <v>524</v>
      </c>
      <c r="M205" s="99" t="s">
        <v>524</v>
      </c>
      <c r="N205" s="100">
        <v>0.5714285714285714</v>
      </c>
      <c r="O205" s="100">
        <v>0</v>
      </c>
      <c r="P205" s="99"/>
      <c r="Q205" s="99"/>
      <c r="R205" s="99"/>
      <c r="S205" s="99"/>
      <c r="T205" s="99"/>
      <c r="U205" s="99"/>
      <c r="V205" s="99"/>
      <c r="W205" s="99"/>
      <c r="X205" s="99"/>
      <c r="Y205" s="99"/>
      <c r="Z205" s="99"/>
      <c r="AA205" s="101"/>
      <c r="AB205" s="101"/>
      <c r="AC205" s="101"/>
      <c r="AD205" s="101"/>
      <c r="AE205" s="101"/>
      <c r="AF205" s="101"/>
      <c r="AG205" s="101"/>
      <c r="AH205" s="99"/>
    </row>
    <row r="206" spans="3:34">
      <c r="C206" s="3" t="s">
        <v>92</v>
      </c>
      <c r="D206" s="3" t="s">
        <v>386</v>
      </c>
      <c r="E206" s="3" t="s">
        <v>387</v>
      </c>
      <c r="F206" s="3" t="s">
        <v>628</v>
      </c>
      <c r="G206" s="99" t="s">
        <v>524</v>
      </c>
      <c r="H206" s="99" t="s">
        <v>524</v>
      </c>
      <c r="I206" s="99" t="s">
        <v>524</v>
      </c>
      <c r="J206" s="99" t="s">
        <v>524</v>
      </c>
      <c r="K206" s="99" t="s">
        <v>524</v>
      </c>
      <c r="L206" s="99" t="s">
        <v>524</v>
      </c>
      <c r="M206" s="99" t="s">
        <v>524</v>
      </c>
      <c r="N206" s="100">
        <v>0</v>
      </c>
      <c r="O206" s="100">
        <v>1</v>
      </c>
      <c r="P206" s="99"/>
      <c r="Q206" s="99"/>
      <c r="R206" s="99"/>
      <c r="S206" s="99"/>
      <c r="T206" s="99"/>
      <c r="U206" s="99"/>
      <c r="V206" s="99"/>
      <c r="W206" s="99"/>
      <c r="X206" s="99"/>
      <c r="Y206" s="99"/>
      <c r="Z206" s="99"/>
      <c r="AA206" s="101"/>
      <c r="AB206" s="101"/>
      <c r="AC206" s="101"/>
      <c r="AD206" s="101"/>
      <c r="AE206" s="101"/>
      <c r="AF206" s="101"/>
      <c r="AG206" s="101"/>
      <c r="AH206" s="99"/>
    </row>
    <row r="207" spans="3:34">
      <c r="C207" s="3" t="s">
        <v>92</v>
      </c>
      <c r="D207" s="3" t="s">
        <v>388</v>
      </c>
      <c r="E207" s="3" t="s">
        <v>389</v>
      </c>
      <c r="F207" s="3" t="s">
        <v>628</v>
      </c>
      <c r="G207" s="99" t="s">
        <v>524</v>
      </c>
      <c r="H207" s="99" t="s">
        <v>524</v>
      </c>
      <c r="I207" s="99" t="s">
        <v>524</v>
      </c>
      <c r="J207" s="99" t="s">
        <v>524</v>
      </c>
      <c r="K207" s="99" t="s">
        <v>524</v>
      </c>
      <c r="L207" s="99" t="s">
        <v>524</v>
      </c>
      <c r="M207" s="99" t="s">
        <v>524</v>
      </c>
      <c r="N207" s="100">
        <v>0.66666666666666663</v>
      </c>
      <c r="O207" s="100">
        <v>0.6</v>
      </c>
      <c r="P207" s="99"/>
      <c r="Q207" s="99"/>
      <c r="R207" s="99"/>
      <c r="S207" s="99"/>
      <c r="T207" s="99"/>
      <c r="U207" s="99"/>
      <c r="V207" s="99"/>
      <c r="W207" s="99"/>
      <c r="X207" s="99"/>
      <c r="Y207" s="99"/>
      <c r="Z207" s="99"/>
      <c r="AA207" s="101"/>
      <c r="AB207" s="101"/>
      <c r="AC207" s="101"/>
      <c r="AD207" s="101"/>
      <c r="AE207" s="101"/>
      <c r="AF207" s="101"/>
      <c r="AG207" s="101"/>
      <c r="AH207" s="99"/>
    </row>
    <row r="208" spans="3:34">
      <c r="C208" s="3" t="s">
        <v>92</v>
      </c>
      <c r="D208" s="3" t="s">
        <v>390</v>
      </c>
      <c r="E208" s="3" t="s">
        <v>391</v>
      </c>
      <c r="F208" s="3" t="s">
        <v>628</v>
      </c>
      <c r="G208" s="99" t="s">
        <v>524</v>
      </c>
      <c r="H208" s="99" t="s">
        <v>524</v>
      </c>
      <c r="I208" s="99" t="s">
        <v>524</v>
      </c>
      <c r="J208" s="99" t="s">
        <v>524</v>
      </c>
      <c r="K208" s="99" t="s">
        <v>524</v>
      </c>
      <c r="L208" s="99" t="s">
        <v>524</v>
      </c>
      <c r="M208" s="99" t="s">
        <v>524</v>
      </c>
      <c r="N208" s="100">
        <v>0.33333333333333331</v>
      </c>
      <c r="O208" s="100">
        <v>1</v>
      </c>
      <c r="P208" s="99"/>
      <c r="Q208" s="99"/>
      <c r="R208" s="99"/>
      <c r="S208" s="99"/>
      <c r="T208" s="99"/>
      <c r="U208" s="99"/>
      <c r="V208" s="99"/>
      <c r="W208" s="99"/>
      <c r="X208" s="99"/>
      <c r="Y208" s="99"/>
      <c r="Z208" s="99"/>
      <c r="AA208" s="101"/>
      <c r="AB208" s="101"/>
      <c r="AC208" s="101"/>
      <c r="AD208" s="101"/>
      <c r="AE208" s="101"/>
      <c r="AF208" s="101"/>
      <c r="AG208" s="101"/>
      <c r="AH208" s="99"/>
    </row>
    <row r="209" spans="3:34">
      <c r="C209" s="3" t="s">
        <v>92</v>
      </c>
      <c r="D209" s="3" t="s">
        <v>392</v>
      </c>
      <c r="E209" s="3" t="s">
        <v>393</v>
      </c>
      <c r="F209" s="3" t="s">
        <v>628</v>
      </c>
      <c r="G209" s="99" t="s">
        <v>524</v>
      </c>
      <c r="H209" s="99" t="s">
        <v>524</v>
      </c>
      <c r="I209" s="99" t="s">
        <v>524</v>
      </c>
      <c r="J209" s="99" t="s">
        <v>524</v>
      </c>
      <c r="K209" s="99" t="s">
        <v>524</v>
      </c>
      <c r="L209" s="99" t="s">
        <v>524</v>
      </c>
      <c r="M209" s="99" t="s">
        <v>524</v>
      </c>
      <c r="N209" s="100">
        <v>0.5</v>
      </c>
      <c r="O209" s="100" t="s">
        <v>632</v>
      </c>
      <c r="P209" s="99"/>
      <c r="Q209" s="99"/>
      <c r="R209" s="99"/>
      <c r="S209" s="99"/>
      <c r="T209" s="99"/>
      <c r="U209" s="99"/>
      <c r="V209" s="99"/>
      <c r="W209" s="99"/>
      <c r="X209" s="99"/>
      <c r="Y209" s="99"/>
      <c r="Z209" s="99"/>
      <c r="AA209" s="101"/>
      <c r="AB209" s="101"/>
      <c r="AC209" s="101"/>
      <c r="AD209" s="101"/>
      <c r="AE209" s="101"/>
      <c r="AF209" s="101"/>
      <c r="AG209" s="101"/>
      <c r="AH209" s="99"/>
    </row>
    <row r="210" spans="3:34">
      <c r="C210" s="3" t="s">
        <v>92</v>
      </c>
      <c r="D210" s="3" t="s">
        <v>394</v>
      </c>
      <c r="E210" s="3" t="s">
        <v>395</v>
      </c>
      <c r="F210" s="3" t="s">
        <v>628</v>
      </c>
      <c r="G210" s="99" t="s">
        <v>524</v>
      </c>
      <c r="H210" s="99" t="s">
        <v>524</v>
      </c>
      <c r="I210" s="99" t="s">
        <v>524</v>
      </c>
      <c r="J210" s="99" t="s">
        <v>524</v>
      </c>
      <c r="K210" s="99" t="s">
        <v>524</v>
      </c>
      <c r="L210" s="99" t="s">
        <v>524</v>
      </c>
      <c r="M210" s="99" t="s">
        <v>524</v>
      </c>
      <c r="N210" s="100">
        <v>1</v>
      </c>
      <c r="O210" s="100">
        <v>0.4</v>
      </c>
      <c r="P210" s="99"/>
      <c r="Q210" s="99"/>
      <c r="R210" s="99"/>
      <c r="S210" s="99"/>
      <c r="T210" s="99"/>
      <c r="U210" s="99"/>
      <c r="V210" s="99"/>
      <c r="W210" s="99"/>
      <c r="X210" s="99"/>
      <c r="Y210" s="99"/>
      <c r="Z210" s="99"/>
      <c r="AA210" s="101"/>
      <c r="AB210" s="101"/>
      <c r="AC210" s="101"/>
      <c r="AD210" s="101"/>
      <c r="AE210" s="101"/>
      <c r="AF210" s="101"/>
      <c r="AG210" s="101"/>
      <c r="AH210" s="99"/>
    </row>
    <row r="211" spans="3:34">
      <c r="C211" s="3" t="s">
        <v>92</v>
      </c>
      <c r="D211" s="3" t="s">
        <v>396</v>
      </c>
      <c r="E211" s="3" t="s">
        <v>397</v>
      </c>
      <c r="F211" s="3" t="s">
        <v>628</v>
      </c>
      <c r="G211" s="99" t="s">
        <v>524</v>
      </c>
      <c r="H211" s="99" t="s">
        <v>524</v>
      </c>
      <c r="I211" s="99" t="s">
        <v>524</v>
      </c>
      <c r="J211" s="99" t="s">
        <v>524</v>
      </c>
      <c r="K211" s="99" t="s">
        <v>524</v>
      </c>
      <c r="L211" s="99" t="s">
        <v>524</v>
      </c>
      <c r="M211" s="99" t="s">
        <v>524</v>
      </c>
      <c r="N211" s="100">
        <v>0</v>
      </c>
      <c r="O211" s="100">
        <v>0</v>
      </c>
      <c r="P211" s="99"/>
      <c r="Q211" s="99"/>
      <c r="R211" s="99"/>
      <c r="S211" s="99"/>
      <c r="T211" s="99"/>
      <c r="U211" s="99"/>
      <c r="V211" s="99"/>
      <c r="W211" s="99"/>
      <c r="X211" s="99"/>
      <c r="Y211" s="99"/>
      <c r="Z211" s="99"/>
      <c r="AA211" s="101"/>
      <c r="AB211" s="101"/>
      <c r="AC211" s="101"/>
      <c r="AD211" s="101"/>
      <c r="AE211" s="101"/>
      <c r="AF211" s="101"/>
      <c r="AG211" s="101"/>
      <c r="AH211" s="99"/>
    </row>
    <row r="212" spans="3:34">
      <c r="C212" s="3" t="s">
        <v>92</v>
      </c>
      <c r="D212" s="3" t="s">
        <v>398</v>
      </c>
      <c r="E212" s="3" t="s">
        <v>399</v>
      </c>
      <c r="F212" s="3" t="s">
        <v>628</v>
      </c>
      <c r="G212" s="99" t="s">
        <v>524</v>
      </c>
      <c r="H212" s="99" t="s">
        <v>524</v>
      </c>
      <c r="I212" s="99" t="s">
        <v>524</v>
      </c>
      <c r="J212" s="99" t="s">
        <v>524</v>
      </c>
      <c r="K212" s="99" t="s">
        <v>524</v>
      </c>
      <c r="L212" s="99" t="s">
        <v>524</v>
      </c>
      <c r="M212" s="99" t="s">
        <v>524</v>
      </c>
      <c r="N212" s="100">
        <v>1</v>
      </c>
      <c r="O212" s="100">
        <v>1</v>
      </c>
      <c r="P212" s="99"/>
      <c r="Q212" s="99"/>
      <c r="R212" s="99"/>
      <c r="S212" s="99"/>
      <c r="T212" s="99"/>
      <c r="U212" s="99"/>
      <c r="V212" s="99"/>
      <c r="W212" s="99"/>
      <c r="X212" s="99"/>
      <c r="Y212" s="99"/>
      <c r="Z212" s="99"/>
      <c r="AA212" s="101"/>
      <c r="AB212" s="101"/>
      <c r="AC212" s="101"/>
      <c r="AD212" s="101"/>
      <c r="AE212" s="101"/>
      <c r="AF212" s="101"/>
      <c r="AG212" s="101"/>
      <c r="AH212" s="99"/>
    </row>
    <row r="213" spans="3:34">
      <c r="C213" s="3" t="s">
        <v>92</v>
      </c>
      <c r="D213" s="3" t="s">
        <v>400</v>
      </c>
      <c r="E213" s="3" t="s">
        <v>401</v>
      </c>
      <c r="F213" s="3" t="s">
        <v>628</v>
      </c>
      <c r="G213" s="99" t="s">
        <v>524</v>
      </c>
      <c r="H213" s="99" t="s">
        <v>524</v>
      </c>
      <c r="I213" s="99" t="s">
        <v>524</v>
      </c>
      <c r="J213" s="99" t="s">
        <v>524</v>
      </c>
      <c r="K213" s="99" t="s">
        <v>524</v>
      </c>
      <c r="L213" s="99" t="s">
        <v>524</v>
      </c>
      <c r="M213" s="99" t="s">
        <v>524</v>
      </c>
      <c r="N213" s="100">
        <v>0.5</v>
      </c>
      <c r="O213" s="100">
        <v>0.33333333333333331</v>
      </c>
      <c r="P213" s="99"/>
      <c r="Q213" s="99"/>
      <c r="R213" s="99"/>
      <c r="S213" s="99"/>
      <c r="T213" s="99"/>
      <c r="U213" s="99"/>
      <c r="V213" s="99"/>
      <c r="W213" s="99"/>
      <c r="X213" s="99"/>
      <c r="Y213" s="99"/>
      <c r="Z213" s="99"/>
      <c r="AA213" s="101"/>
      <c r="AB213" s="101"/>
      <c r="AC213" s="101"/>
      <c r="AD213" s="101"/>
      <c r="AE213" s="101"/>
      <c r="AF213" s="101"/>
      <c r="AG213" s="101"/>
      <c r="AH213" s="99"/>
    </row>
    <row r="214" spans="3:34">
      <c r="C214" s="3" t="s">
        <v>92</v>
      </c>
      <c r="D214" s="3" t="s">
        <v>402</v>
      </c>
      <c r="E214" s="3" t="s">
        <v>403</v>
      </c>
      <c r="F214" s="3" t="s">
        <v>628</v>
      </c>
      <c r="G214" s="99" t="s">
        <v>524</v>
      </c>
      <c r="H214" s="99" t="s">
        <v>524</v>
      </c>
      <c r="I214" s="99" t="s">
        <v>524</v>
      </c>
      <c r="J214" s="99" t="s">
        <v>524</v>
      </c>
      <c r="K214" s="99" t="s">
        <v>524</v>
      </c>
      <c r="L214" s="99" t="s">
        <v>524</v>
      </c>
      <c r="M214" s="99" t="s">
        <v>524</v>
      </c>
      <c r="N214" s="100">
        <v>1</v>
      </c>
      <c r="O214" s="100">
        <v>1</v>
      </c>
      <c r="P214" s="99"/>
      <c r="Q214" s="99"/>
      <c r="R214" s="99"/>
      <c r="S214" s="99"/>
      <c r="T214" s="99"/>
      <c r="U214" s="99"/>
      <c r="V214" s="99"/>
      <c r="W214" s="99"/>
      <c r="X214" s="99"/>
      <c r="Y214" s="99"/>
      <c r="Z214" s="99"/>
      <c r="AA214" s="101"/>
      <c r="AB214" s="101"/>
      <c r="AC214" s="101"/>
      <c r="AD214" s="101"/>
      <c r="AE214" s="101"/>
      <c r="AF214" s="101"/>
      <c r="AG214" s="101"/>
      <c r="AH214" s="99"/>
    </row>
    <row r="215" spans="3:34">
      <c r="C215" s="3" t="s">
        <v>92</v>
      </c>
      <c r="D215" s="3" t="s">
        <v>404</v>
      </c>
      <c r="E215" s="3" t="s">
        <v>405</v>
      </c>
      <c r="F215" s="3" t="s">
        <v>628</v>
      </c>
      <c r="G215" s="99" t="s">
        <v>524</v>
      </c>
      <c r="H215" s="99" t="s">
        <v>524</v>
      </c>
      <c r="I215" s="99" t="s">
        <v>524</v>
      </c>
      <c r="J215" s="99" t="s">
        <v>524</v>
      </c>
      <c r="K215" s="99" t="s">
        <v>524</v>
      </c>
      <c r="L215" s="99" t="s">
        <v>524</v>
      </c>
      <c r="M215" s="99" t="s">
        <v>524</v>
      </c>
      <c r="N215" s="100">
        <v>1</v>
      </c>
      <c r="O215" s="100">
        <v>0.5</v>
      </c>
      <c r="P215" s="99"/>
      <c r="Q215" s="99"/>
      <c r="R215" s="99"/>
      <c r="S215" s="99"/>
      <c r="T215" s="99"/>
      <c r="U215" s="99"/>
      <c r="V215" s="99"/>
      <c r="W215" s="99"/>
      <c r="X215" s="99"/>
      <c r="Y215" s="99"/>
      <c r="Z215" s="99"/>
      <c r="AA215" s="101"/>
      <c r="AB215" s="101"/>
      <c r="AC215" s="101"/>
      <c r="AD215" s="101"/>
      <c r="AE215" s="101"/>
      <c r="AF215" s="101"/>
      <c r="AG215" s="101"/>
      <c r="AH215" s="99"/>
    </row>
    <row r="216" spans="3:34">
      <c r="C216" s="3" t="s">
        <v>92</v>
      </c>
      <c r="D216" s="3" t="s">
        <v>406</v>
      </c>
      <c r="E216" s="3" t="s">
        <v>407</v>
      </c>
      <c r="F216" s="3" t="s">
        <v>628</v>
      </c>
      <c r="G216" s="99" t="s">
        <v>524</v>
      </c>
      <c r="H216" s="99" t="s">
        <v>524</v>
      </c>
      <c r="I216" s="99" t="s">
        <v>524</v>
      </c>
      <c r="J216" s="99" t="s">
        <v>524</v>
      </c>
      <c r="K216" s="99" t="s">
        <v>524</v>
      </c>
      <c r="L216" s="99" t="s">
        <v>524</v>
      </c>
      <c r="M216" s="99" t="s">
        <v>524</v>
      </c>
      <c r="N216" s="100" t="s">
        <v>632</v>
      </c>
      <c r="O216" s="100">
        <v>0</v>
      </c>
      <c r="P216" s="99"/>
      <c r="Q216" s="99"/>
      <c r="R216" s="99"/>
      <c r="S216" s="99"/>
      <c r="T216" s="99"/>
      <c r="U216" s="99"/>
      <c r="V216" s="99"/>
      <c r="W216" s="99"/>
      <c r="X216" s="99"/>
      <c r="Y216" s="99"/>
      <c r="Z216" s="99"/>
      <c r="AA216" s="101"/>
      <c r="AB216" s="101"/>
      <c r="AC216" s="101"/>
      <c r="AD216" s="101"/>
      <c r="AE216" s="101"/>
      <c r="AF216" s="101"/>
      <c r="AG216" s="101"/>
      <c r="AH216" s="99"/>
    </row>
    <row r="217" spans="3:34">
      <c r="C217" s="3" t="s">
        <v>92</v>
      </c>
      <c r="D217" s="3" t="s">
        <v>408</v>
      </c>
      <c r="E217" s="3" t="s">
        <v>409</v>
      </c>
      <c r="F217" s="3" t="s">
        <v>628</v>
      </c>
      <c r="G217" s="99" t="s">
        <v>524</v>
      </c>
      <c r="H217" s="99" t="s">
        <v>524</v>
      </c>
      <c r="I217" s="99" t="s">
        <v>524</v>
      </c>
      <c r="J217" s="99" t="s">
        <v>524</v>
      </c>
      <c r="K217" s="99" t="s">
        <v>524</v>
      </c>
      <c r="L217" s="99" t="s">
        <v>524</v>
      </c>
      <c r="M217" s="99" t="s">
        <v>524</v>
      </c>
      <c r="N217" s="100">
        <v>1</v>
      </c>
      <c r="O217" s="100" t="s">
        <v>632</v>
      </c>
      <c r="P217" s="99"/>
      <c r="Q217" s="99"/>
      <c r="R217" s="99"/>
      <c r="S217" s="99"/>
      <c r="T217" s="99"/>
      <c r="U217" s="99"/>
      <c r="V217" s="99"/>
      <c r="W217" s="99"/>
      <c r="X217" s="99"/>
      <c r="Y217" s="99"/>
      <c r="Z217" s="99"/>
      <c r="AA217" s="101"/>
      <c r="AB217" s="101"/>
      <c r="AC217" s="101"/>
      <c r="AD217" s="101"/>
      <c r="AE217" s="101"/>
      <c r="AF217" s="101"/>
      <c r="AG217" s="101"/>
      <c r="AH217" s="99"/>
    </row>
    <row r="218" spans="3:34">
      <c r="C218" s="3" t="s">
        <v>92</v>
      </c>
      <c r="D218" s="3" t="s">
        <v>410</v>
      </c>
      <c r="E218" s="3" t="s">
        <v>411</v>
      </c>
      <c r="F218" s="3" t="s">
        <v>628</v>
      </c>
      <c r="G218" s="99" t="s">
        <v>524</v>
      </c>
      <c r="H218" s="99" t="s">
        <v>524</v>
      </c>
      <c r="I218" s="99" t="s">
        <v>524</v>
      </c>
      <c r="J218" s="99" t="s">
        <v>524</v>
      </c>
      <c r="K218" s="99" t="s">
        <v>524</v>
      </c>
      <c r="L218" s="99" t="s">
        <v>524</v>
      </c>
      <c r="M218" s="99" t="s">
        <v>524</v>
      </c>
      <c r="N218" s="100">
        <v>1</v>
      </c>
      <c r="O218" s="100">
        <v>0</v>
      </c>
      <c r="P218" s="99"/>
      <c r="Q218" s="99"/>
      <c r="R218" s="99"/>
      <c r="S218" s="99"/>
      <c r="T218" s="99"/>
      <c r="U218" s="99"/>
      <c r="V218" s="99"/>
      <c r="W218" s="99"/>
      <c r="X218" s="99"/>
      <c r="Y218" s="99"/>
      <c r="Z218" s="99"/>
      <c r="AA218" s="101"/>
      <c r="AB218" s="101"/>
      <c r="AC218" s="101"/>
      <c r="AD218" s="101"/>
      <c r="AE218" s="101"/>
      <c r="AF218" s="101"/>
      <c r="AG218" s="101"/>
      <c r="AH218" s="99"/>
    </row>
    <row r="219" spans="3:34">
      <c r="C219" s="3" t="s">
        <v>92</v>
      </c>
      <c r="D219" s="3" t="s">
        <v>412</v>
      </c>
      <c r="E219" s="3" t="s">
        <v>413</v>
      </c>
      <c r="F219" s="3" t="s">
        <v>628</v>
      </c>
      <c r="G219" s="99" t="s">
        <v>524</v>
      </c>
      <c r="H219" s="99" t="s">
        <v>524</v>
      </c>
      <c r="I219" s="99" t="s">
        <v>524</v>
      </c>
      <c r="J219" s="99" t="s">
        <v>524</v>
      </c>
      <c r="K219" s="99" t="s">
        <v>524</v>
      </c>
      <c r="L219" s="99" t="s">
        <v>524</v>
      </c>
      <c r="M219" s="99" t="s">
        <v>524</v>
      </c>
      <c r="N219" s="100" t="s">
        <v>632</v>
      </c>
      <c r="O219" s="100" t="s">
        <v>632</v>
      </c>
      <c r="P219" s="99"/>
      <c r="Q219" s="99"/>
      <c r="R219" s="99"/>
      <c r="S219" s="99"/>
      <c r="T219" s="99"/>
      <c r="U219" s="99"/>
      <c r="V219" s="99"/>
      <c r="W219" s="99"/>
      <c r="X219" s="99"/>
      <c r="Y219" s="99"/>
      <c r="Z219" s="99"/>
      <c r="AA219" s="101"/>
      <c r="AB219" s="101"/>
      <c r="AC219" s="101"/>
      <c r="AD219" s="101"/>
      <c r="AE219" s="101"/>
      <c r="AF219" s="101"/>
      <c r="AG219" s="101"/>
      <c r="AH219" s="99"/>
    </row>
    <row r="220" spans="3:34">
      <c r="C220" s="3" t="s">
        <v>92</v>
      </c>
      <c r="D220" s="3" t="s">
        <v>414</v>
      </c>
      <c r="E220" s="3" t="s">
        <v>415</v>
      </c>
      <c r="F220" s="3" t="s">
        <v>628</v>
      </c>
      <c r="G220" s="99" t="s">
        <v>524</v>
      </c>
      <c r="H220" s="99" t="s">
        <v>524</v>
      </c>
      <c r="I220" s="99" t="s">
        <v>524</v>
      </c>
      <c r="J220" s="99" t="s">
        <v>524</v>
      </c>
      <c r="K220" s="99" t="s">
        <v>524</v>
      </c>
      <c r="L220" s="99" t="s">
        <v>524</v>
      </c>
      <c r="M220" s="99" t="s">
        <v>524</v>
      </c>
      <c r="N220" s="100">
        <v>0</v>
      </c>
      <c r="O220" s="100" t="s">
        <v>632</v>
      </c>
      <c r="P220" s="99"/>
      <c r="Q220" s="99"/>
      <c r="R220" s="99"/>
      <c r="S220" s="99"/>
      <c r="T220" s="99"/>
      <c r="U220" s="99"/>
      <c r="V220" s="99"/>
      <c r="W220" s="99"/>
      <c r="X220" s="99"/>
      <c r="Y220" s="99"/>
      <c r="Z220" s="99"/>
      <c r="AA220" s="101"/>
      <c r="AB220" s="101"/>
      <c r="AC220" s="101"/>
      <c r="AD220" s="101"/>
      <c r="AE220" s="101"/>
      <c r="AF220" s="101"/>
      <c r="AG220" s="101"/>
      <c r="AH220" s="99"/>
    </row>
    <row r="221" spans="3:34">
      <c r="C221" s="3" t="s">
        <v>92</v>
      </c>
      <c r="D221" s="3" t="s">
        <v>416</v>
      </c>
      <c r="E221" s="3" t="s">
        <v>417</v>
      </c>
      <c r="F221" s="3" t="s">
        <v>628</v>
      </c>
      <c r="G221" s="99" t="s">
        <v>524</v>
      </c>
      <c r="H221" s="99" t="s">
        <v>524</v>
      </c>
      <c r="I221" s="99" t="s">
        <v>524</v>
      </c>
      <c r="J221" s="99" t="s">
        <v>524</v>
      </c>
      <c r="K221" s="99" t="s">
        <v>524</v>
      </c>
      <c r="L221" s="99" t="s">
        <v>524</v>
      </c>
      <c r="M221" s="99" t="s">
        <v>524</v>
      </c>
      <c r="N221" s="100" t="s">
        <v>632</v>
      </c>
      <c r="O221" s="100">
        <v>0</v>
      </c>
      <c r="P221" s="99"/>
      <c r="Q221" s="99"/>
      <c r="R221" s="99"/>
      <c r="S221" s="99"/>
      <c r="T221" s="99"/>
      <c r="U221" s="99"/>
      <c r="V221" s="99"/>
      <c r="W221" s="99"/>
      <c r="X221" s="99"/>
      <c r="Y221" s="99"/>
      <c r="Z221" s="99"/>
      <c r="AA221" s="101"/>
      <c r="AB221" s="101"/>
      <c r="AC221" s="101"/>
      <c r="AD221" s="101"/>
      <c r="AE221" s="101"/>
      <c r="AF221" s="101"/>
      <c r="AG221" s="101"/>
      <c r="AH221" s="99"/>
    </row>
    <row r="222" spans="3:34">
      <c r="C222" s="3" t="s">
        <v>92</v>
      </c>
      <c r="D222" s="3" t="s">
        <v>418</v>
      </c>
      <c r="E222" s="3" t="s">
        <v>419</v>
      </c>
      <c r="F222" s="3" t="s">
        <v>628</v>
      </c>
      <c r="G222" s="99" t="s">
        <v>524</v>
      </c>
      <c r="H222" s="99" t="s">
        <v>524</v>
      </c>
      <c r="I222" s="99" t="s">
        <v>524</v>
      </c>
      <c r="J222" s="99" t="s">
        <v>524</v>
      </c>
      <c r="K222" s="99" t="s">
        <v>524</v>
      </c>
      <c r="L222" s="99" t="s">
        <v>524</v>
      </c>
      <c r="M222" s="99" t="s">
        <v>524</v>
      </c>
      <c r="N222" s="100" t="s">
        <v>632</v>
      </c>
      <c r="O222" s="100" t="s">
        <v>632</v>
      </c>
      <c r="P222" s="99"/>
      <c r="Q222" s="99"/>
      <c r="R222" s="99"/>
      <c r="S222" s="99"/>
      <c r="T222" s="99"/>
      <c r="U222" s="99"/>
      <c r="V222" s="99"/>
      <c r="W222" s="99"/>
      <c r="X222" s="99"/>
      <c r="Y222" s="99"/>
      <c r="Z222" s="99"/>
      <c r="AA222" s="101"/>
      <c r="AB222" s="101"/>
      <c r="AC222" s="101"/>
      <c r="AD222" s="101"/>
      <c r="AE222" s="101"/>
      <c r="AF222" s="101"/>
      <c r="AG222" s="101"/>
      <c r="AH222" s="99"/>
    </row>
    <row r="223" spans="3:34">
      <c r="C223" s="3" t="s">
        <v>92</v>
      </c>
      <c r="D223" s="3" t="s">
        <v>420</v>
      </c>
      <c r="E223" s="3" t="s">
        <v>421</v>
      </c>
      <c r="F223" s="3" t="s">
        <v>628</v>
      </c>
      <c r="G223" s="99" t="s">
        <v>524</v>
      </c>
      <c r="H223" s="99" t="s">
        <v>524</v>
      </c>
      <c r="I223" s="99" t="s">
        <v>524</v>
      </c>
      <c r="J223" s="99" t="s">
        <v>524</v>
      </c>
      <c r="K223" s="99" t="s">
        <v>524</v>
      </c>
      <c r="L223" s="99" t="s">
        <v>524</v>
      </c>
      <c r="M223" s="99" t="s">
        <v>524</v>
      </c>
      <c r="N223" s="100">
        <v>0.86363636363636365</v>
      </c>
      <c r="O223" s="100">
        <v>0.6</v>
      </c>
      <c r="P223" s="99"/>
      <c r="Q223" s="99"/>
      <c r="R223" s="99"/>
      <c r="S223" s="99"/>
      <c r="T223" s="99"/>
      <c r="U223" s="99"/>
      <c r="V223" s="99"/>
      <c r="W223" s="99"/>
      <c r="X223" s="99"/>
      <c r="Y223" s="99"/>
      <c r="Z223" s="99"/>
      <c r="AA223" s="101"/>
      <c r="AB223" s="101"/>
      <c r="AC223" s="101"/>
      <c r="AD223" s="101"/>
      <c r="AE223" s="101"/>
      <c r="AF223" s="101"/>
      <c r="AG223" s="101"/>
      <c r="AH223" s="99"/>
    </row>
    <row r="224" spans="3:34">
      <c r="C224" s="3" t="s">
        <v>92</v>
      </c>
      <c r="D224" s="3" t="s">
        <v>422</v>
      </c>
      <c r="E224" s="3" t="s">
        <v>423</v>
      </c>
      <c r="F224" s="3" t="s">
        <v>628</v>
      </c>
      <c r="G224" s="99" t="s">
        <v>524</v>
      </c>
      <c r="H224" s="99" t="s">
        <v>524</v>
      </c>
      <c r="I224" s="99" t="s">
        <v>524</v>
      </c>
      <c r="J224" s="99" t="s">
        <v>524</v>
      </c>
      <c r="K224" s="99" t="s">
        <v>524</v>
      </c>
      <c r="L224" s="99" t="s">
        <v>524</v>
      </c>
      <c r="M224" s="99" t="s">
        <v>524</v>
      </c>
      <c r="N224" s="100" t="s">
        <v>632</v>
      </c>
      <c r="O224" s="100" t="s">
        <v>632</v>
      </c>
      <c r="P224" s="99"/>
      <c r="Q224" s="99"/>
      <c r="R224" s="99"/>
      <c r="S224" s="99"/>
      <c r="T224" s="99"/>
      <c r="U224" s="99"/>
      <c r="V224" s="99"/>
      <c r="W224" s="99"/>
      <c r="X224" s="99"/>
      <c r="Y224" s="99"/>
      <c r="Z224" s="99"/>
      <c r="AA224" s="101"/>
      <c r="AB224" s="101"/>
      <c r="AC224" s="101"/>
      <c r="AD224" s="101"/>
      <c r="AE224" s="101"/>
      <c r="AF224" s="101"/>
      <c r="AG224" s="101"/>
      <c r="AH224" s="99"/>
    </row>
    <row r="225" spans="3:34">
      <c r="C225" s="3" t="s">
        <v>92</v>
      </c>
      <c r="D225" s="3" t="s">
        <v>424</v>
      </c>
      <c r="E225" s="3" t="s">
        <v>425</v>
      </c>
      <c r="F225" s="3" t="s">
        <v>628</v>
      </c>
      <c r="G225" s="99" t="s">
        <v>524</v>
      </c>
      <c r="H225" s="99" t="s">
        <v>524</v>
      </c>
      <c r="I225" s="99" t="s">
        <v>524</v>
      </c>
      <c r="J225" s="99" t="s">
        <v>524</v>
      </c>
      <c r="K225" s="99" t="s">
        <v>524</v>
      </c>
      <c r="L225" s="99" t="s">
        <v>524</v>
      </c>
      <c r="M225" s="99" t="s">
        <v>524</v>
      </c>
      <c r="N225" s="100" t="s">
        <v>632</v>
      </c>
      <c r="O225" s="100" t="s">
        <v>632</v>
      </c>
      <c r="P225" s="99"/>
      <c r="Q225" s="99"/>
      <c r="R225" s="99"/>
      <c r="S225" s="99"/>
      <c r="T225" s="99"/>
      <c r="U225" s="99"/>
      <c r="V225" s="99"/>
      <c r="W225" s="99"/>
      <c r="X225" s="99"/>
      <c r="Y225" s="99"/>
      <c r="Z225" s="99"/>
      <c r="AA225" s="101"/>
      <c r="AB225" s="101"/>
      <c r="AC225" s="101"/>
      <c r="AD225" s="101"/>
      <c r="AE225" s="101"/>
      <c r="AF225" s="101"/>
      <c r="AG225" s="101"/>
      <c r="AH225" s="99"/>
    </row>
    <row r="226" spans="3:34">
      <c r="C226" s="3" t="s">
        <v>92</v>
      </c>
      <c r="D226" s="3" t="s">
        <v>426</v>
      </c>
      <c r="E226" s="3" t="s">
        <v>427</v>
      </c>
      <c r="F226" s="3" t="s">
        <v>628</v>
      </c>
      <c r="G226" s="99" t="s">
        <v>524</v>
      </c>
      <c r="H226" s="99" t="s">
        <v>524</v>
      </c>
      <c r="I226" s="99" t="s">
        <v>524</v>
      </c>
      <c r="J226" s="99" t="s">
        <v>524</v>
      </c>
      <c r="K226" s="99" t="s">
        <v>524</v>
      </c>
      <c r="L226" s="99" t="s">
        <v>524</v>
      </c>
      <c r="M226" s="99" t="s">
        <v>524</v>
      </c>
      <c r="N226" s="100" t="s">
        <v>632</v>
      </c>
      <c r="O226" s="100" t="s">
        <v>632</v>
      </c>
      <c r="P226" s="99"/>
      <c r="Q226" s="99"/>
      <c r="R226" s="99"/>
      <c r="S226" s="99"/>
      <c r="T226" s="99"/>
      <c r="U226" s="99"/>
      <c r="V226" s="99"/>
      <c r="W226" s="99"/>
      <c r="X226" s="99"/>
      <c r="Y226" s="99"/>
      <c r="Z226" s="99"/>
      <c r="AA226" s="101"/>
      <c r="AB226" s="101"/>
      <c r="AC226" s="101"/>
      <c r="AD226" s="101"/>
      <c r="AE226" s="101"/>
      <c r="AF226" s="101"/>
      <c r="AG226" s="101"/>
      <c r="AH226" s="99"/>
    </row>
    <row r="227" spans="3:34">
      <c r="C227" s="3" t="s">
        <v>92</v>
      </c>
      <c r="D227" s="3" t="s">
        <v>428</v>
      </c>
      <c r="E227" s="3" t="s">
        <v>429</v>
      </c>
      <c r="F227" s="3" t="s">
        <v>628</v>
      </c>
      <c r="G227" s="99" t="s">
        <v>524</v>
      </c>
      <c r="H227" s="99" t="s">
        <v>524</v>
      </c>
      <c r="I227" s="99" t="s">
        <v>524</v>
      </c>
      <c r="J227" s="99" t="s">
        <v>524</v>
      </c>
      <c r="K227" s="99" t="s">
        <v>524</v>
      </c>
      <c r="L227" s="99" t="s">
        <v>524</v>
      </c>
      <c r="M227" s="99" t="s">
        <v>524</v>
      </c>
      <c r="N227" s="100" t="s">
        <v>632</v>
      </c>
      <c r="O227" s="100" t="s">
        <v>632</v>
      </c>
      <c r="P227" s="99"/>
      <c r="Q227" s="99"/>
      <c r="R227" s="99"/>
      <c r="S227" s="99"/>
      <c r="T227" s="99"/>
      <c r="U227" s="99"/>
      <c r="V227" s="99"/>
      <c r="W227" s="99"/>
      <c r="X227" s="99"/>
      <c r="Y227" s="99"/>
      <c r="Z227" s="99"/>
      <c r="AA227" s="101"/>
      <c r="AB227" s="101"/>
      <c r="AC227" s="101"/>
      <c r="AD227" s="101"/>
      <c r="AE227" s="101"/>
      <c r="AF227" s="101"/>
      <c r="AG227" s="101"/>
      <c r="AH227" s="99"/>
    </row>
    <row r="228" spans="3:34">
      <c r="C228" s="3" t="s">
        <v>92</v>
      </c>
      <c r="D228" s="3" t="s">
        <v>430</v>
      </c>
      <c r="E228" s="3" t="s">
        <v>431</v>
      </c>
      <c r="F228" s="3" t="s">
        <v>628</v>
      </c>
      <c r="G228" s="99" t="s">
        <v>524</v>
      </c>
      <c r="H228" s="99" t="s">
        <v>524</v>
      </c>
      <c r="I228" s="99" t="s">
        <v>524</v>
      </c>
      <c r="J228" s="99" t="s">
        <v>524</v>
      </c>
      <c r="K228" s="99" t="s">
        <v>524</v>
      </c>
      <c r="L228" s="99" t="s">
        <v>524</v>
      </c>
      <c r="M228" s="99" t="s">
        <v>524</v>
      </c>
      <c r="N228" s="100">
        <v>0.14285714285714285</v>
      </c>
      <c r="O228" s="100">
        <v>0.375</v>
      </c>
      <c r="P228" s="99"/>
      <c r="Q228" s="99"/>
      <c r="R228" s="99"/>
      <c r="S228" s="99"/>
      <c r="T228" s="99"/>
      <c r="U228" s="99"/>
      <c r="V228" s="99"/>
      <c r="W228" s="99"/>
      <c r="X228" s="99"/>
      <c r="Y228" s="99"/>
      <c r="Z228" s="99"/>
      <c r="AA228" s="101"/>
      <c r="AB228" s="101"/>
      <c r="AC228" s="101"/>
      <c r="AD228" s="101"/>
      <c r="AE228" s="101"/>
      <c r="AF228" s="101"/>
      <c r="AG228" s="101"/>
      <c r="AH228" s="99"/>
    </row>
    <row r="229" spans="3:34">
      <c r="C229" s="3" t="s">
        <v>92</v>
      </c>
      <c r="D229" s="3" t="s">
        <v>432</v>
      </c>
      <c r="E229" s="3" t="s">
        <v>433</v>
      </c>
      <c r="F229" s="3" t="s">
        <v>628</v>
      </c>
      <c r="G229" s="99" t="s">
        <v>524</v>
      </c>
      <c r="H229" s="99" t="s">
        <v>524</v>
      </c>
      <c r="I229" s="99" t="s">
        <v>524</v>
      </c>
      <c r="J229" s="99" t="s">
        <v>524</v>
      </c>
      <c r="K229" s="99" t="s">
        <v>524</v>
      </c>
      <c r="L229" s="99" t="s">
        <v>524</v>
      </c>
      <c r="M229" s="99" t="s">
        <v>524</v>
      </c>
      <c r="N229" s="100">
        <v>0.7142857142857143</v>
      </c>
      <c r="O229" s="100">
        <v>0</v>
      </c>
      <c r="P229" s="99"/>
      <c r="Q229" s="99"/>
      <c r="R229" s="99"/>
      <c r="S229" s="99"/>
      <c r="T229" s="99"/>
      <c r="U229" s="99"/>
      <c r="V229" s="99"/>
      <c r="W229" s="99"/>
      <c r="X229" s="99"/>
      <c r="Y229" s="99"/>
      <c r="Z229" s="99"/>
      <c r="AA229" s="101"/>
      <c r="AB229" s="101"/>
      <c r="AC229" s="101"/>
      <c r="AD229" s="101"/>
      <c r="AE229" s="101"/>
      <c r="AF229" s="101"/>
      <c r="AG229" s="101"/>
      <c r="AH229" s="99"/>
    </row>
    <row r="230" spans="3:34">
      <c r="C230" s="3" t="s">
        <v>92</v>
      </c>
      <c r="D230" s="3" t="s">
        <v>434</v>
      </c>
      <c r="E230" s="3" t="s">
        <v>435</v>
      </c>
      <c r="F230" s="3" t="s">
        <v>628</v>
      </c>
      <c r="G230" s="99" t="s">
        <v>524</v>
      </c>
      <c r="H230" s="99" t="s">
        <v>524</v>
      </c>
      <c r="I230" s="99" t="s">
        <v>524</v>
      </c>
      <c r="J230" s="99" t="s">
        <v>524</v>
      </c>
      <c r="K230" s="99" t="s">
        <v>524</v>
      </c>
      <c r="L230" s="99" t="s">
        <v>524</v>
      </c>
      <c r="M230" s="99" t="s">
        <v>524</v>
      </c>
      <c r="N230" s="100">
        <v>1</v>
      </c>
      <c r="O230" s="100">
        <v>1</v>
      </c>
      <c r="P230" s="99"/>
      <c r="Q230" s="99"/>
      <c r="R230" s="99"/>
      <c r="S230" s="99"/>
      <c r="T230" s="99"/>
      <c r="U230" s="99"/>
      <c r="V230" s="99"/>
      <c r="W230" s="99"/>
      <c r="X230" s="99"/>
      <c r="Y230" s="99"/>
      <c r="Z230" s="99"/>
      <c r="AA230" s="101"/>
      <c r="AB230" s="101"/>
      <c r="AC230" s="101"/>
      <c r="AD230" s="101"/>
      <c r="AE230" s="101"/>
      <c r="AF230" s="101"/>
      <c r="AG230" s="101"/>
      <c r="AH230" s="99"/>
    </row>
    <row r="231" spans="3:34">
      <c r="C231" s="3" t="s">
        <v>92</v>
      </c>
      <c r="D231" s="3" t="s">
        <v>436</v>
      </c>
      <c r="E231" s="3" t="s">
        <v>437</v>
      </c>
      <c r="F231" s="3" t="s">
        <v>628</v>
      </c>
      <c r="G231" s="99" t="s">
        <v>524</v>
      </c>
      <c r="H231" s="99" t="s">
        <v>524</v>
      </c>
      <c r="I231" s="99" t="s">
        <v>524</v>
      </c>
      <c r="J231" s="99" t="s">
        <v>524</v>
      </c>
      <c r="K231" s="99" t="s">
        <v>524</v>
      </c>
      <c r="L231" s="99" t="s">
        <v>524</v>
      </c>
      <c r="M231" s="99" t="s">
        <v>524</v>
      </c>
      <c r="N231" s="100">
        <v>0.75</v>
      </c>
      <c r="O231" s="100">
        <v>0.25</v>
      </c>
      <c r="P231" s="99"/>
      <c r="Q231" s="99"/>
      <c r="R231" s="99"/>
      <c r="S231" s="99"/>
      <c r="T231" s="99"/>
      <c r="U231" s="99"/>
      <c r="V231" s="99"/>
      <c r="W231" s="99"/>
      <c r="X231" s="99"/>
      <c r="Y231" s="99"/>
      <c r="Z231" s="99"/>
      <c r="AA231" s="101"/>
      <c r="AB231" s="101"/>
      <c r="AC231" s="101"/>
      <c r="AD231" s="101"/>
      <c r="AE231" s="101"/>
      <c r="AF231" s="101"/>
      <c r="AG231" s="101"/>
      <c r="AH231" s="99"/>
    </row>
    <row r="232" spans="3:34">
      <c r="C232" s="3" t="s">
        <v>92</v>
      </c>
      <c r="D232" s="3" t="s">
        <v>438</v>
      </c>
      <c r="E232" s="3" t="s">
        <v>439</v>
      </c>
      <c r="F232" s="3" t="s">
        <v>628</v>
      </c>
      <c r="G232" s="99" t="s">
        <v>524</v>
      </c>
      <c r="H232" s="99" t="s">
        <v>524</v>
      </c>
      <c r="I232" s="99" t="s">
        <v>524</v>
      </c>
      <c r="J232" s="99" t="s">
        <v>524</v>
      </c>
      <c r="K232" s="99" t="s">
        <v>524</v>
      </c>
      <c r="L232" s="99" t="s">
        <v>524</v>
      </c>
      <c r="M232" s="99" t="s">
        <v>524</v>
      </c>
      <c r="N232" s="100">
        <v>0.5714285714285714</v>
      </c>
      <c r="O232" s="100" t="s">
        <v>632</v>
      </c>
      <c r="P232" s="99"/>
      <c r="Q232" s="99"/>
      <c r="R232" s="99"/>
      <c r="S232" s="99"/>
      <c r="T232" s="99"/>
      <c r="U232" s="99"/>
      <c r="V232" s="99"/>
      <c r="W232" s="99"/>
      <c r="X232" s="99"/>
      <c r="Y232" s="99"/>
      <c r="Z232" s="99"/>
      <c r="AA232" s="101"/>
      <c r="AB232" s="101"/>
      <c r="AC232" s="101"/>
      <c r="AD232" s="101"/>
      <c r="AE232" s="101"/>
      <c r="AF232" s="101"/>
      <c r="AG232" s="101"/>
      <c r="AH232" s="99"/>
    </row>
    <row r="233" spans="3:34">
      <c r="C233" s="3" t="s">
        <v>92</v>
      </c>
      <c r="D233" s="3" t="s">
        <v>440</v>
      </c>
      <c r="E233" s="3" t="s">
        <v>441</v>
      </c>
      <c r="F233" s="3" t="s">
        <v>628</v>
      </c>
      <c r="G233" s="99" t="s">
        <v>524</v>
      </c>
      <c r="H233" s="99" t="s">
        <v>524</v>
      </c>
      <c r="I233" s="99" t="s">
        <v>524</v>
      </c>
      <c r="J233" s="99" t="s">
        <v>524</v>
      </c>
      <c r="K233" s="99" t="s">
        <v>524</v>
      </c>
      <c r="L233" s="99" t="s">
        <v>524</v>
      </c>
      <c r="M233" s="99" t="s">
        <v>524</v>
      </c>
      <c r="N233" s="100">
        <v>1</v>
      </c>
      <c r="O233" s="100" t="s">
        <v>632</v>
      </c>
      <c r="P233" s="99"/>
      <c r="Q233" s="99"/>
      <c r="R233" s="99"/>
      <c r="S233" s="99"/>
      <c r="T233" s="99"/>
      <c r="U233" s="99"/>
      <c r="V233" s="99"/>
      <c r="W233" s="99"/>
      <c r="X233" s="99"/>
      <c r="Y233" s="99"/>
      <c r="Z233" s="99"/>
      <c r="AA233" s="101"/>
      <c r="AB233" s="101"/>
      <c r="AC233" s="101"/>
      <c r="AD233" s="101"/>
      <c r="AE233" s="101"/>
      <c r="AF233" s="101"/>
      <c r="AG233" s="101"/>
      <c r="AH233" s="99"/>
    </row>
    <row r="234" spans="3:34">
      <c r="C234" s="3" t="s">
        <v>92</v>
      </c>
      <c r="D234" s="3" t="s">
        <v>442</v>
      </c>
      <c r="E234" s="3" t="s">
        <v>443</v>
      </c>
      <c r="F234" s="3" t="s">
        <v>628</v>
      </c>
      <c r="G234" s="99" t="s">
        <v>524</v>
      </c>
      <c r="H234" s="99" t="s">
        <v>524</v>
      </c>
      <c r="I234" s="99" t="s">
        <v>524</v>
      </c>
      <c r="J234" s="99" t="s">
        <v>524</v>
      </c>
      <c r="K234" s="99" t="s">
        <v>524</v>
      </c>
      <c r="L234" s="99" t="s">
        <v>524</v>
      </c>
      <c r="M234" s="99" t="s">
        <v>524</v>
      </c>
      <c r="N234" s="100">
        <v>0.7142857142857143</v>
      </c>
      <c r="O234" s="100">
        <v>0</v>
      </c>
      <c r="P234" s="99"/>
      <c r="Q234" s="99"/>
      <c r="R234" s="99"/>
      <c r="S234" s="99"/>
      <c r="T234" s="99"/>
      <c r="U234" s="99"/>
      <c r="V234" s="99"/>
      <c r="W234" s="99"/>
      <c r="X234" s="99"/>
      <c r="Y234" s="99"/>
      <c r="Z234" s="99"/>
      <c r="AA234" s="101"/>
      <c r="AB234" s="101"/>
      <c r="AC234" s="101"/>
      <c r="AD234" s="101"/>
      <c r="AE234" s="101"/>
      <c r="AF234" s="101"/>
      <c r="AG234" s="101"/>
      <c r="AH234" s="99"/>
    </row>
    <row r="235" spans="3:34">
      <c r="C235" s="3" t="s">
        <v>92</v>
      </c>
      <c r="D235" s="3" t="s">
        <v>444</v>
      </c>
      <c r="E235" s="3" t="s">
        <v>445</v>
      </c>
      <c r="F235" s="3" t="s">
        <v>628</v>
      </c>
      <c r="G235" s="99" t="s">
        <v>524</v>
      </c>
      <c r="H235" s="99" t="s">
        <v>524</v>
      </c>
      <c r="I235" s="99" t="s">
        <v>524</v>
      </c>
      <c r="J235" s="99" t="s">
        <v>524</v>
      </c>
      <c r="K235" s="99" t="s">
        <v>524</v>
      </c>
      <c r="L235" s="99" t="s">
        <v>524</v>
      </c>
      <c r="M235" s="99" t="s">
        <v>524</v>
      </c>
      <c r="N235" s="100">
        <v>0.76923076923076927</v>
      </c>
      <c r="O235" s="100">
        <v>0</v>
      </c>
      <c r="P235" s="99"/>
      <c r="Q235" s="99"/>
      <c r="R235" s="99"/>
      <c r="S235" s="99"/>
      <c r="T235" s="99"/>
      <c r="U235" s="99"/>
      <c r="V235" s="99"/>
      <c r="W235" s="99"/>
      <c r="X235" s="99"/>
      <c r="Y235" s="99"/>
      <c r="Z235" s="99"/>
      <c r="AA235" s="101"/>
      <c r="AB235" s="101"/>
      <c r="AC235" s="101"/>
      <c r="AD235" s="101"/>
      <c r="AE235" s="101"/>
      <c r="AF235" s="101"/>
      <c r="AG235" s="101"/>
      <c r="AH235" s="99"/>
    </row>
    <row r="236" spans="3:34">
      <c r="C236" s="3" t="s">
        <v>92</v>
      </c>
      <c r="D236" s="3" t="s">
        <v>446</v>
      </c>
      <c r="E236" s="3" t="s">
        <v>447</v>
      </c>
      <c r="F236" s="3" t="s">
        <v>628</v>
      </c>
      <c r="G236" s="99" t="s">
        <v>524</v>
      </c>
      <c r="H236" s="99" t="s">
        <v>524</v>
      </c>
      <c r="I236" s="99" t="s">
        <v>524</v>
      </c>
      <c r="J236" s="99" t="s">
        <v>524</v>
      </c>
      <c r="K236" s="99" t="s">
        <v>524</v>
      </c>
      <c r="L236" s="99" t="s">
        <v>524</v>
      </c>
      <c r="M236" s="99" t="s">
        <v>524</v>
      </c>
      <c r="N236" s="100">
        <v>0.8</v>
      </c>
      <c r="O236" s="100">
        <v>0</v>
      </c>
      <c r="P236" s="99"/>
      <c r="Q236" s="99"/>
      <c r="R236" s="99"/>
      <c r="S236" s="99"/>
      <c r="T236" s="99"/>
      <c r="U236" s="99"/>
      <c r="V236" s="99"/>
      <c r="W236" s="99"/>
      <c r="X236" s="99"/>
      <c r="Y236" s="99"/>
      <c r="Z236" s="99"/>
      <c r="AA236" s="101"/>
      <c r="AB236" s="101"/>
      <c r="AC236" s="101"/>
      <c r="AD236" s="101"/>
      <c r="AE236" s="101"/>
      <c r="AF236" s="101"/>
      <c r="AG236" s="101"/>
      <c r="AH236" s="99"/>
    </row>
    <row r="237" spans="3:34">
      <c r="C237" s="3" t="s">
        <v>90</v>
      </c>
      <c r="D237" s="3" t="s">
        <v>448</v>
      </c>
      <c r="E237" s="3" t="s">
        <v>449</v>
      </c>
      <c r="F237" s="3" t="s">
        <v>628</v>
      </c>
      <c r="G237" s="99" t="s">
        <v>524</v>
      </c>
      <c r="H237" s="99" t="s">
        <v>524</v>
      </c>
      <c r="I237" s="99" t="s">
        <v>524</v>
      </c>
      <c r="J237" s="99" t="s">
        <v>524</v>
      </c>
      <c r="K237" s="99" t="s">
        <v>524</v>
      </c>
      <c r="L237" s="99" t="s">
        <v>524</v>
      </c>
      <c r="M237" s="99" t="s">
        <v>524</v>
      </c>
      <c r="N237" s="100">
        <v>1</v>
      </c>
      <c r="O237" s="100">
        <v>0.66666666666666663</v>
      </c>
      <c r="P237" s="99"/>
      <c r="Q237" s="99"/>
      <c r="R237" s="99"/>
      <c r="S237" s="99"/>
      <c r="T237" s="99"/>
      <c r="U237" s="99"/>
      <c r="V237" s="99"/>
      <c r="W237" s="99"/>
      <c r="X237" s="99"/>
      <c r="Y237" s="99"/>
      <c r="Z237" s="99"/>
      <c r="AA237" s="101"/>
      <c r="AB237" s="101"/>
      <c r="AC237" s="101"/>
      <c r="AD237" s="101"/>
      <c r="AE237" s="101"/>
      <c r="AF237" s="101"/>
      <c r="AG237" s="101"/>
      <c r="AH237" s="99"/>
    </row>
    <row r="238" spans="3:34">
      <c r="C238" s="3" t="s">
        <v>90</v>
      </c>
      <c r="D238" s="3" t="s">
        <v>450</v>
      </c>
      <c r="E238" s="3" t="s">
        <v>451</v>
      </c>
      <c r="F238" s="3" t="s">
        <v>628</v>
      </c>
      <c r="G238" s="99" t="s">
        <v>524</v>
      </c>
      <c r="H238" s="99" t="s">
        <v>524</v>
      </c>
      <c r="I238" s="99" t="s">
        <v>524</v>
      </c>
      <c r="J238" s="99" t="s">
        <v>524</v>
      </c>
      <c r="K238" s="99" t="s">
        <v>524</v>
      </c>
      <c r="L238" s="99" t="s">
        <v>524</v>
      </c>
      <c r="M238" s="99" t="s">
        <v>524</v>
      </c>
      <c r="N238" s="100">
        <v>0.5</v>
      </c>
      <c r="O238" s="100">
        <v>0.7</v>
      </c>
      <c r="P238" s="99"/>
      <c r="Q238" s="99"/>
      <c r="R238" s="99"/>
      <c r="S238" s="99"/>
      <c r="T238" s="99"/>
      <c r="U238" s="99"/>
      <c r="V238" s="99"/>
      <c r="W238" s="99"/>
      <c r="X238" s="99"/>
      <c r="Y238" s="99"/>
      <c r="Z238" s="99"/>
      <c r="AA238" s="101"/>
      <c r="AB238" s="101"/>
      <c r="AC238" s="101"/>
      <c r="AD238" s="101"/>
      <c r="AE238" s="101"/>
      <c r="AF238" s="101"/>
      <c r="AG238" s="101"/>
      <c r="AH238" s="99"/>
    </row>
    <row r="239" spans="3:34">
      <c r="C239" s="3" t="s">
        <v>90</v>
      </c>
      <c r="D239" s="3" t="s">
        <v>452</v>
      </c>
      <c r="E239" s="3" t="s">
        <v>453</v>
      </c>
      <c r="F239" s="3" t="s">
        <v>628</v>
      </c>
      <c r="G239" s="99" t="s">
        <v>524</v>
      </c>
      <c r="H239" s="99" t="s">
        <v>524</v>
      </c>
      <c r="I239" s="99" t="s">
        <v>524</v>
      </c>
      <c r="J239" s="99" t="s">
        <v>524</v>
      </c>
      <c r="K239" s="99" t="s">
        <v>524</v>
      </c>
      <c r="L239" s="99" t="s">
        <v>524</v>
      </c>
      <c r="M239" s="99" t="s">
        <v>524</v>
      </c>
      <c r="N239" s="100">
        <v>0</v>
      </c>
      <c r="O239" s="100">
        <v>0.5</v>
      </c>
      <c r="P239" s="99"/>
      <c r="Q239" s="99"/>
      <c r="R239" s="99"/>
      <c r="S239" s="99"/>
      <c r="T239" s="99"/>
      <c r="U239" s="99"/>
      <c r="V239" s="99"/>
      <c r="W239" s="99"/>
      <c r="X239" s="99"/>
      <c r="Y239" s="99"/>
      <c r="Z239" s="99"/>
      <c r="AA239" s="101"/>
      <c r="AB239" s="101"/>
      <c r="AC239" s="101"/>
      <c r="AD239" s="101"/>
      <c r="AE239" s="101"/>
      <c r="AF239" s="101"/>
      <c r="AG239" s="101"/>
      <c r="AH239" s="99"/>
    </row>
    <row r="240" spans="3:34">
      <c r="C240" s="3" t="s">
        <v>90</v>
      </c>
      <c r="D240" s="3" t="s">
        <v>454</v>
      </c>
      <c r="E240" s="3" t="s">
        <v>455</v>
      </c>
      <c r="F240" s="3" t="s">
        <v>628</v>
      </c>
      <c r="G240" s="99" t="s">
        <v>524</v>
      </c>
      <c r="H240" s="99" t="s">
        <v>524</v>
      </c>
      <c r="I240" s="99" t="s">
        <v>524</v>
      </c>
      <c r="J240" s="99" t="s">
        <v>524</v>
      </c>
      <c r="K240" s="99" t="s">
        <v>524</v>
      </c>
      <c r="L240" s="99" t="s">
        <v>524</v>
      </c>
      <c r="M240" s="99" t="s">
        <v>524</v>
      </c>
      <c r="N240" s="100">
        <v>0.90625</v>
      </c>
      <c r="O240" s="100">
        <v>0.53846153846153844</v>
      </c>
      <c r="P240" s="99"/>
      <c r="Q240" s="99"/>
      <c r="R240" s="99"/>
      <c r="S240" s="99"/>
      <c r="T240" s="99"/>
      <c r="U240" s="99"/>
      <c r="V240" s="99"/>
      <c r="W240" s="99"/>
      <c r="X240" s="99"/>
      <c r="Y240" s="99"/>
      <c r="Z240" s="99"/>
      <c r="AA240" s="101"/>
      <c r="AB240" s="101"/>
      <c r="AC240" s="101"/>
      <c r="AD240" s="101"/>
      <c r="AE240" s="101"/>
      <c r="AF240" s="101"/>
      <c r="AG240" s="101"/>
      <c r="AH240" s="99"/>
    </row>
    <row r="241" spans="3:34">
      <c r="C241" s="3" t="s">
        <v>90</v>
      </c>
      <c r="D241" s="3" t="s">
        <v>456</v>
      </c>
      <c r="E241" s="3" t="s">
        <v>457</v>
      </c>
      <c r="F241" s="3" t="s">
        <v>628</v>
      </c>
      <c r="G241" s="99" t="s">
        <v>524</v>
      </c>
      <c r="H241" s="99" t="s">
        <v>524</v>
      </c>
      <c r="I241" s="99" t="s">
        <v>524</v>
      </c>
      <c r="J241" s="99" t="s">
        <v>524</v>
      </c>
      <c r="K241" s="99" t="s">
        <v>524</v>
      </c>
      <c r="L241" s="99" t="s">
        <v>524</v>
      </c>
      <c r="M241" s="99" t="s">
        <v>524</v>
      </c>
      <c r="N241" s="100">
        <v>0.5</v>
      </c>
      <c r="O241" s="100">
        <v>0.5714285714285714</v>
      </c>
      <c r="P241" s="99"/>
      <c r="Q241" s="99"/>
      <c r="R241" s="99"/>
      <c r="S241" s="99"/>
      <c r="T241" s="99"/>
      <c r="U241" s="99"/>
      <c r="V241" s="99"/>
      <c r="W241" s="99"/>
      <c r="X241" s="99"/>
      <c r="Y241" s="99"/>
      <c r="Z241" s="99"/>
      <c r="AA241" s="101"/>
      <c r="AB241" s="101"/>
      <c r="AC241" s="101"/>
      <c r="AD241" s="101"/>
      <c r="AE241" s="101"/>
      <c r="AF241" s="101"/>
      <c r="AG241" s="101"/>
      <c r="AH241" s="99"/>
    </row>
    <row r="242" spans="3:34">
      <c r="C242" s="3" t="s">
        <v>90</v>
      </c>
      <c r="D242" s="3" t="s">
        <v>458</v>
      </c>
      <c r="E242" s="3" t="s">
        <v>459</v>
      </c>
      <c r="F242" s="3" t="s">
        <v>628</v>
      </c>
      <c r="G242" s="99" t="s">
        <v>524</v>
      </c>
      <c r="H242" s="99" t="s">
        <v>524</v>
      </c>
      <c r="I242" s="99" t="s">
        <v>524</v>
      </c>
      <c r="J242" s="99" t="s">
        <v>524</v>
      </c>
      <c r="K242" s="99" t="s">
        <v>524</v>
      </c>
      <c r="L242" s="99" t="s">
        <v>524</v>
      </c>
      <c r="M242" s="99" t="s">
        <v>524</v>
      </c>
      <c r="N242" s="100">
        <v>0.5</v>
      </c>
      <c r="O242" s="100">
        <v>0</v>
      </c>
      <c r="P242" s="99"/>
      <c r="Q242" s="99"/>
      <c r="R242" s="99"/>
      <c r="S242" s="99"/>
      <c r="T242" s="99"/>
      <c r="U242" s="99"/>
      <c r="V242" s="99"/>
      <c r="W242" s="99"/>
      <c r="X242" s="99"/>
      <c r="Y242" s="99"/>
      <c r="Z242" s="99"/>
      <c r="AA242" s="101"/>
      <c r="AB242" s="101"/>
      <c r="AC242" s="101"/>
      <c r="AD242" s="101"/>
      <c r="AE242" s="101"/>
      <c r="AF242" s="101"/>
      <c r="AG242" s="101"/>
      <c r="AH242" s="99"/>
    </row>
    <row r="243" spans="3:34">
      <c r="C243" s="3" t="s">
        <v>90</v>
      </c>
      <c r="D243" s="3" t="s">
        <v>460</v>
      </c>
      <c r="E243" s="3" t="s">
        <v>461</v>
      </c>
      <c r="F243" s="3" t="s">
        <v>628</v>
      </c>
      <c r="G243" s="99" t="s">
        <v>524</v>
      </c>
      <c r="H243" s="99" t="s">
        <v>524</v>
      </c>
      <c r="I243" s="99" t="s">
        <v>524</v>
      </c>
      <c r="J243" s="99" t="s">
        <v>524</v>
      </c>
      <c r="K243" s="99" t="s">
        <v>524</v>
      </c>
      <c r="L243" s="99" t="s">
        <v>524</v>
      </c>
      <c r="M243" s="99" t="s">
        <v>524</v>
      </c>
      <c r="N243" s="100">
        <v>0.8571428571428571</v>
      </c>
      <c r="O243" s="100">
        <v>0.5714285714285714</v>
      </c>
      <c r="P243" s="99"/>
      <c r="Q243" s="99"/>
      <c r="R243" s="99"/>
      <c r="S243" s="99"/>
      <c r="T243" s="99"/>
      <c r="U243" s="99"/>
      <c r="V243" s="99"/>
      <c r="W243" s="99"/>
      <c r="X243" s="99"/>
      <c r="Y243" s="99"/>
      <c r="Z243" s="99"/>
      <c r="AA243" s="101"/>
      <c r="AB243" s="101"/>
      <c r="AC243" s="101"/>
      <c r="AD243" s="101"/>
      <c r="AE243" s="101"/>
      <c r="AF243" s="101"/>
      <c r="AG243" s="101"/>
      <c r="AH243" s="99"/>
    </row>
    <row r="244" spans="3:34">
      <c r="C244" s="3" t="s">
        <v>90</v>
      </c>
      <c r="D244" s="3" t="s">
        <v>462</v>
      </c>
      <c r="E244" s="3" t="s">
        <v>463</v>
      </c>
      <c r="F244" s="3" t="s">
        <v>628</v>
      </c>
      <c r="G244" s="99" t="s">
        <v>524</v>
      </c>
      <c r="H244" s="99" t="s">
        <v>524</v>
      </c>
      <c r="I244" s="99" t="s">
        <v>524</v>
      </c>
      <c r="J244" s="99" t="s">
        <v>524</v>
      </c>
      <c r="K244" s="99" t="s">
        <v>524</v>
      </c>
      <c r="L244" s="99" t="s">
        <v>524</v>
      </c>
      <c r="M244" s="99" t="s">
        <v>524</v>
      </c>
      <c r="N244" s="100">
        <v>0</v>
      </c>
      <c r="O244" s="100" t="s">
        <v>632</v>
      </c>
      <c r="P244" s="99"/>
      <c r="Q244" s="99"/>
      <c r="R244" s="99"/>
      <c r="S244" s="99"/>
      <c r="T244" s="99"/>
      <c r="U244" s="99"/>
      <c r="V244" s="99"/>
      <c r="W244" s="99"/>
      <c r="X244" s="99"/>
      <c r="Y244" s="99"/>
      <c r="Z244" s="99"/>
      <c r="AA244" s="101"/>
      <c r="AB244" s="101"/>
      <c r="AC244" s="101"/>
      <c r="AD244" s="101"/>
      <c r="AE244" s="101"/>
      <c r="AF244" s="101"/>
      <c r="AG244" s="101"/>
      <c r="AH244" s="99"/>
    </row>
    <row r="245" spans="3:34">
      <c r="C245" s="3" t="s">
        <v>90</v>
      </c>
      <c r="D245" s="3" t="s">
        <v>464</v>
      </c>
      <c r="E245" s="3" t="s">
        <v>465</v>
      </c>
      <c r="F245" s="3" t="s">
        <v>628</v>
      </c>
      <c r="G245" s="99" t="s">
        <v>524</v>
      </c>
      <c r="H245" s="99" t="s">
        <v>524</v>
      </c>
      <c r="I245" s="99" t="s">
        <v>524</v>
      </c>
      <c r="J245" s="99" t="s">
        <v>524</v>
      </c>
      <c r="K245" s="99" t="s">
        <v>524</v>
      </c>
      <c r="L245" s="99" t="s">
        <v>524</v>
      </c>
      <c r="M245" s="99" t="s">
        <v>524</v>
      </c>
      <c r="N245" s="100">
        <v>0.5714285714285714</v>
      </c>
      <c r="O245" s="100">
        <v>0.33333333333333331</v>
      </c>
      <c r="P245" s="99"/>
      <c r="Q245" s="99"/>
      <c r="R245" s="99"/>
      <c r="S245" s="99"/>
      <c r="T245" s="99"/>
      <c r="U245" s="99"/>
      <c r="V245" s="99"/>
      <c r="W245" s="99"/>
      <c r="X245" s="99"/>
      <c r="Y245" s="99"/>
      <c r="Z245" s="99"/>
      <c r="AA245" s="101"/>
      <c r="AB245" s="101"/>
      <c r="AC245" s="101"/>
      <c r="AD245" s="101"/>
      <c r="AE245" s="101"/>
      <c r="AF245" s="101"/>
      <c r="AG245" s="101"/>
      <c r="AH245" s="99"/>
    </row>
    <row r="246" spans="3:34">
      <c r="C246" s="3" t="s">
        <v>90</v>
      </c>
      <c r="D246" s="3" t="s">
        <v>466</v>
      </c>
      <c r="E246" s="3" t="s">
        <v>467</v>
      </c>
      <c r="F246" s="3" t="s">
        <v>628</v>
      </c>
      <c r="G246" s="99" t="s">
        <v>524</v>
      </c>
      <c r="H246" s="99" t="s">
        <v>524</v>
      </c>
      <c r="I246" s="99" t="s">
        <v>524</v>
      </c>
      <c r="J246" s="99" t="s">
        <v>524</v>
      </c>
      <c r="K246" s="99" t="s">
        <v>524</v>
      </c>
      <c r="L246" s="99" t="s">
        <v>524</v>
      </c>
      <c r="M246" s="99" t="s">
        <v>524</v>
      </c>
      <c r="N246" s="100">
        <v>0.81818181818181823</v>
      </c>
      <c r="O246" s="100">
        <v>1</v>
      </c>
      <c r="P246" s="99"/>
      <c r="Q246" s="99"/>
      <c r="R246" s="99"/>
      <c r="S246" s="99"/>
      <c r="T246" s="99"/>
      <c r="U246" s="99"/>
      <c r="V246" s="99"/>
      <c r="W246" s="99"/>
      <c r="X246" s="99"/>
      <c r="Y246" s="99"/>
      <c r="Z246" s="99"/>
      <c r="AA246" s="101"/>
      <c r="AB246" s="101"/>
      <c r="AC246" s="101"/>
      <c r="AD246" s="101"/>
      <c r="AE246" s="101"/>
      <c r="AF246" s="101"/>
      <c r="AG246" s="101"/>
      <c r="AH246" s="99"/>
    </row>
    <row r="247" spans="3:34">
      <c r="C247" s="3" t="s">
        <v>90</v>
      </c>
      <c r="D247" s="3" t="s">
        <v>468</v>
      </c>
      <c r="E247" s="3" t="s">
        <v>469</v>
      </c>
      <c r="F247" s="3" t="s">
        <v>628</v>
      </c>
      <c r="G247" s="99" t="s">
        <v>524</v>
      </c>
      <c r="H247" s="99" t="s">
        <v>524</v>
      </c>
      <c r="I247" s="99" t="s">
        <v>524</v>
      </c>
      <c r="J247" s="99" t="s">
        <v>524</v>
      </c>
      <c r="K247" s="99" t="s">
        <v>524</v>
      </c>
      <c r="L247" s="99" t="s">
        <v>524</v>
      </c>
      <c r="M247" s="99" t="s">
        <v>524</v>
      </c>
      <c r="N247" s="100">
        <v>0.5</v>
      </c>
      <c r="O247" s="100">
        <v>0.2</v>
      </c>
      <c r="P247" s="99"/>
      <c r="Q247" s="99"/>
      <c r="R247" s="99"/>
      <c r="S247" s="99"/>
      <c r="T247" s="99"/>
      <c r="U247" s="99"/>
      <c r="V247" s="99"/>
      <c r="W247" s="99"/>
      <c r="X247" s="99"/>
      <c r="Y247" s="99"/>
      <c r="Z247" s="99"/>
      <c r="AA247" s="101"/>
      <c r="AB247" s="101"/>
      <c r="AC247" s="101"/>
      <c r="AD247" s="101"/>
      <c r="AE247" s="101"/>
      <c r="AF247" s="101"/>
      <c r="AG247" s="101"/>
      <c r="AH247" s="99"/>
    </row>
    <row r="248" spans="3:34">
      <c r="C248" s="3" t="s">
        <v>90</v>
      </c>
      <c r="D248" s="3" t="s">
        <v>470</v>
      </c>
      <c r="E248" s="3" t="s">
        <v>471</v>
      </c>
      <c r="F248" s="3" t="s">
        <v>628</v>
      </c>
      <c r="G248" s="99" t="s">
        <v>524</v>
      </c>
      <c r="H248" s="99" t="s">
        <v>524</v>
      </c>
      <c r="I248" s="99" t="s">
        <v>524</v>
      </c>
      <c r="J248" s="99" t="s">
        <v>524</v>
      </c>
      <c r="K248" s="99" t="s">
        <v>524</v>
      </c>
      <c r="L248" s="99" t="s">
        <v>524</v>
      </c>
      <c r="M248" s="99" t="s">
        <v>524</v>
      </c>
      <c r="N248" s="100">
        <v>0</v>
      </c>
      <c r="O248" s="100">
        <v>0.22222222222222221</v>
      </c>
      <c r="P248" s="99"/>
      <c r="Q248" s="99"/>
      <c r="R248" s="99"/>
      <c r="S248" s="99"/>
      <c r="T248" s="99"/>
      <c r="U248" s="99"/>
      <c r="V248" s="99"/>
      <c r="W248" s="99"/>
      <c r="X248" s="99"/>
      <c r="Y248" s="99"/>
      <c r="Z248" s="99"/>
      <c r="AA248" s="101"/>
      <c r="AB248" s="101"/>
      <c r="AC248" s="101"/>
      <c r="AD248" s="101"/>
      <c r="AE248" s="101"/>
      <c r="AF248" s="101"/>
      <c r="AG248" s="101"/>
      <c r="AH248" s="99"/>
    </row>
    <row r="249" spans="3:34">
      <c r="C249" s="3" t="s">
        <v>90</v>
      </c>
      <c r="D249" s="3" t="s">
        <v>472</v>
      </c>
      <c r="E249" s="3" t="s">
        <v>473</v>
      </c>
      <c r="F249" s="3" t="s">
        <v>628</v>
      </c>
      <c r="G249" s="99" t="s">
        <v>524</v>
      </c>
      <c r="H249" s="99" t="s">
        <v>524</v>
      </c>
      <c r="I249" s="99" t="s">
        <v>524</v>
      </c>
      <c r="J249" s="99" t="s">
        <v>524</v>
      </c>
      <c r="K249" s="99" t="s">
        <v>524</v>
      </c>
      <c r="L249" s="99" t="s">
        <v>524</v>
      </c>
      <c r="M249" s="99" t="s">
        <v>524</v>
      </c>
      <c r="N249" s="100">
        <v>0.8571428571428571</v>
      </c>
      <c r="O249" s="100">
        <v>0.5</v>
      </c>
      <c r="P249" s="99"/>
      <c r="Q249" s="99"/>
      <c r="R249" s="99"/>
      <c r="S249" s="99"/>
      <c r="T249" s="99"/>
      <c r="U249" s="99"/>
      <c r="V249" s="99"/>
      <c r="W249" s="99"/>
      <c r="X249" s="99"/>
      <c r="Y249" s="99"/>
      <c r="Z249" s="99"/>
      <c r="AA249" s="101"/>
      <c r="AB249" s="101"/>
      <c r="AC249" s="101"/>
      <c r="AD249" s="101"/>
      <c r="AE249" s="101"/>
      <c r="AF249" s="101"/>
      <c r="AG249" s="101"/>
      <c r="AH249" s="99"/>
    </row>
    <row r="250" spans="3:34">
      <c r="C250" s="3" t="s">
        <v>90</v>
      </c>
      <c r="D250" s="3" t="s">
        <v>474</v>
      </c>
      <c r="E250" s="3" t="s">
        <v>475</v>
      </c>
      <c r="F250" s="3" t="s">
        <v>628</v>
      </c>
      <c r="G250" s="99" t="s">
        <v>524</v>
      </c>
      <c r="H250" s="99" t="s">
        <v>524</v>
      </c>
      <c r="I250" s="99" t="s">
        <v>524</v>
      </c>
      <c r="J250" s="99" t="s">
        <v>524</v>
      </c>
      <c r="K250" s="99" t="s">
        <v>524</v>
      </c>
      <c r="L250" s="99" t="s">
        <v>524</v>
      </c>
      <c r="M250" s="99" t="s">
        <v>524</v>
      </c>
      <c r="N250" s="100">
        <v>1</v>
      </c>
      <c r="O250" s="100">
        <v>0.66666666666666663</v>
      </c>
      <c r="P250" s="99"/>
      <c r="Q250" s="99"/>
      <c r="R250" s="99"/>
      <c r="S250" s="99"/>
      <c r="T250" s="99"/>
      <c r="U250" s="99"/>
      <c r="V250" s="99"/>
      <c r="W250" s="99"/>
      <c r="X250" s="99"/>
      <c r="Y250" s="99"/>
      <c r="Z250" s="99"/>
      <c r="AA250" s="101"/>
      <c r="AB250" s="101"/>
      <c r="AC250" s="101"/>
      <c r="AD250" s="101"/>
      <c r="AE250" s="101"/>
      <c r="AF250" s="101"/>
      <c r="AG250" s="101"/>
      <c r="AH250" s="99"/>
    </row>
    <row r="251" spans="3:34">
      <c r="C251" s="3" t="s">
        <v>90</v>
      </c>
      <c r="D251" s="3" t="s">
        <v>476</v>
      </c>
      <c r="E251" s="3" t="s">
        <v>477</v>
      </c>
      <c r="F251" s="3" t="s">
        <v>628</v>
      </c>
      <c r="G251" s="99" t="s">
        <v>524</v>
      </c>
      <c r="H251" s="99" t="s">
        <v>524</v>
      </c>
      <c r="I251" s="99" t="s">
        <v>524</v>
      </c>
      <c r="J251" s="99" t="s">
        <v>524</v>
      </c>
      <c r="K251" s="99" t="s">
        <v>524</v>
      </c>
      <c r="L251" s="99" t="s">
        <v>524</v>
      </c>
      <c r="M251" s="99" t="s">
        <v>524</v>
      </c>
      <c r="N251" s="100">
        <v>0.85185185185185186</v>
      </c>
      <c r="O251" s="100">
        <v>0.45454545454545453</v>
      </c>
      <c r="P251" s="99"/>
      <c r="Q251" s="99"/>
      <c r="R251" s="99"/>
      <c r="S251" s="99"/>
      <c r="T251" s="99"/>
      <c r="U251" s="99"/>
      <c r="V251" s="99"/>
      <c r="W251" s="99"/>
      <c r="X251" s="99"/>
      <c r="Y251" s="99"/>
      <c r="Z251" s="99"/>
      <c r="AA251" s="101"/>
      <c r="AB251" s="101"/>
      <c r="AC251" s="101"/>
      <c r="AD251" s="101"/>
      <c r="AE251" s="101"/>
      <c r="AF251" s="101"/>
      <c r="AG251" s="101"/>
      <c r="AH251" s="99"/>
    </row>
    <row r="252" spans="3:34">
      <c r="C252" s="3" t="s">
        <v>90</v>
      </c>
      <c r="D252" s="3" t="s">
        <v>478</v>
      </c>
      <c r="E252" s="3" t="s">
        <v>479</v>
      </c>
      <c r="F252" s="3" t="s">
        <v>628</v>
      </c>
      <c r="G252" s="99" t="s">
        <v>524</v>
      </c>
      <c r="H252" s="99" t="s">
        <v>524</v>
      </c>
      <c r="I252" s="99" t="s">
        <v>524</v>
      </c>
      <c r="J252" s="99" t="s">
        <v>524</v>
      </c>
      <c r="K252" s="99" t="s">
        <v>524</v>
      </c>
      <c r="L252" s="99" t="s">
        <v>524</v>
      </c>
      <c r="M252" s="99" t="s">
        <v>524</v>
      </c>
      <c r="N252" s="100">
        <v>1</v>
      </c>
      <c r="O252" s="100">
        <v>0.25</v>
      </c>
      <c r="P252" s="99"/>
      <c r="Q252" s="99"/>
      <c r="R252" s="99"/>
      <c r="S252" s="99"/>
      <c r="T252" s="99"/>
      <c r="U252" s="99"/>
      <c r="V252" s="99"/>
      <c r="W252" s="99"/>
      <c r="X252" s="99"/>
      <c r="Y252" s="99"/>
      <c r="Z252" s="99"/>
      <c r="AA252" s="101"/>
      <c r="AB252" s="101"/>
      <c r="AC252" s="101"/>
      <c r="AD252" s="101"/>
      <c r="AE252" s="101"/>
      <c r="AF252" s="101"/>
      <c r="AG252" s="101"/>
      <c r="AH252" s="99"/>
    </row>
    <row r="253" spans="3:34">
      <c r="C253" s="3" t="s">
        <v>90</v>
      </c>
      <c r="D253" s="3" t="s">
        <v>480</v>
      </c>
      <c r="E253" s="3" t="s">
        <v>481</v>
      </c>
      <c r="F253" s="3" t="s">
        <v>628</v>
      </c>
      <c r="G253" s="99" t="s">
        <v>524</v>
      </c>
      <c r="H253" s="99" t="s">
        <v>524</v>
      </c>
      <c r="I253" s="99" t="s">
        <v>524</v>
      </c>
      <c r="J253" s="99" t="s">
        <v>524</v>
      </c>
      <c r="K253" s="99" t="s">
        <v>524</v>
      </c>
      <c r="L253" s="99" t="s">
        <v>524</v>
      </c>
      <c r="M253" s="99" t="s">
        <v>524</v>
      </c>
      <c r="N253" s="100">
        <v>0.81578947368421051</v>
      </c>
      <c r="O253" s="100">
        <v>0.5714285714285714</v>
      </c>
      <c r="P253" s="99"/>
      <c r="Q253" s="99"/>
      <c r="R253" s="99"/>
      <c r="S253" s="99"/>
      <c r="T253" s="99"/>
      <c r="U253" s="99"/>
      <c r="V253" s="99"/>
      <c r="W253" s="99"/>
      <c r="X253" s="99"/>
      <c r="Y253" s="99"/>
      <c r="Z253" s="99"/>
      <c r="AA253" s="101"/>
      <c r="AB253" s="101"/>
      <c r="AC253" s="101"/>
      <c r="AD253" s="101"/>
      <c r="AE253" s="101"/>
      <c r="AF253" s="101"/>
      <c r="AG253" s="101"/>
      <c r="AH253" s="99"/>
    </row>
    <row r="254" spans="3:34">
      <c r="C254" s="3" t="s">
        <v>90</v>
      </c>
      <c r="D254" s="3" t="s">
        <v>482</v>
      </c>
      <c r="E254" s="3" t="s">
        <v>483</v>
      </c>
      <c r="F254" s="3" t="s">
        <v>628</v>
      </c>
      <c r="G254" s="99" t="s">
        <v>524</v>
      </c>
      <c r="H254" s="99" t="s">
        <v>524</v>
      </c>
      <c r="I254" s="99" t="s">
        <v>524</v>
      </c>
      <c r="J254" s="99" t="s">
        <v>524</v>
      </c>
      <c r="K254" s="99" t="s">
        <v>524</v>
      </c>
      <c r="L254" s="99" t="s">
        <v>524</v>
      </c>
      <c r="M254" s="99" t="s">
        <v>524</v>
      </c>
      <c r="N254" s="100">
        <v>0</v>
      </c>
      <c r="O254" s="100">
        <v>0.5</v>
      </c>
      <c r="P254" s="99"/>
      <c r="Q254" s="99"/>
      <c r="R254" s="99"/>
      <c r="S254" s="99"/>
      <c r="T254" s="99"/>
      <c r="U254" s="99"/>
      <c r="V254" s="99"/>
      <c r="W254" s="99"/>
      <c r="X254" s="99"/>
      <c r="Y254" s="99"/>
      <c r="Z254" s="99"/>
      <c r="AA254" s="101"/>
      <c r="AB254" s="101"/>
      <c r="AC254" s="101"/>
      <c r="AD254" s="101"/>
      <c r="AE254" s="101"/>
      <c r="AF254" s="101"/>
      <c r="AG254" s="101"/>
      <c r="AH254" s="99"/>
    </row>
    <row r="255" spans="3:34">
      <c r="C255" s="3" t="s">
        <v>90</v>
      </c>
      <c r="D255" s="3" t="s">
        <v>484</v>
      </c>
      <c r="E255" s="3" t="s">
        <v>485</v>
      </c>
      <c r="F255" s="3" t="s">
        <v>628</v>
      </c>
      <c r="G255" s="99" t="s">
        <v>524</v>
      </c>
      <c r="H255" s="99" t="s">
        <v>524</v>
      </c>
      <c r="I255" s="99" t="s">
        <v>524</v>
      </c>
      <c r="J255" s="99" t="s">
        <v>524</v>
      </c>
      <c r="K255" s="99" t="s">
        <v>524</v>
      </c>
      <c r="L255" s="99" t="s">
        <v>524</v>
      </c>
      <c r="M255" s="99" t="s">
        <v>524</v>
      </c>
      <c r="N255" s="100">
        <v>1</v>
      </c>
      <c r="O255" s="100">
        <v>0.38461538461538464</v>
      </c>
      <c r="P255" s="99"/>
      <c r="Q255" s="99"/>
      <c r="R255" s="99"/>
      <c r="S255" s="99"/>
      <c r="T255" s="99"/>
      <c r="U255" s="99"/>
      <c r="V255" s="99"/>
      <c r="W255" s="99"/>
      <c r="X255" s="99"/>
      <c r="Y255" s="99"/>
      <c r="Z255" s="99"/>
      <c r="AA255" s="101"/>
      <c r="AB255" s="101"/>
      <c r="AC255" s="101"/>
      <c r="AD255" s="101"/>
      <c r="AE255" s="101"/>
      <c r="AF255" s="101"/>
      <c r="AG255" s="101"/>
      <c r="AH255" s="99"/>
    </row>
    <row r="256" spans="3:34">
      <c r="C256" s="3" t="s">
        <v>90</v>
      </c>
      <c r="D256" s="3" t="s">
        <v>486</v>
      </c>
      <c r="E256" s="3" t="s">
        <v>487</v>
      </c>
      <c r="F256" s="3" t="s">
        <v>628</v>
      </c>
      <c r="G256" s="99" t="s">
        <v>524</v>
      </c>
      <c r="H256" s="99" t="s">
        <v>524</v>
      </c>
      <c r="I256" s="99" t="s">
        <v>524</v>
      </c>
      <c r="J256" s="99" t="s">
        <v>524</v>
      </c>
      <c r="K256" s="99" t="s">
        <v>524</v>
      </c>
      <c r="L256" s="99" t="s">
        <v>524</v>
      </c>
      <c r="M256" s="99" t="s">
        <v>524</v>
      </c>
      <c r="N256" s="100">
        <v>0</v>
      </c>
      <c r="O256" s="100">
        <v>1</v>
      </c>
      <c r="P256" s="99"/>
      <c r="Q256" s="99"/>
      <c r="R256" s="99"/>
      <c r="S256" s="99"/>
      <c r="T256" s="99"/>
      <c r="U256" s="99"/>
      <c r="V256" s="99"/>
      <c r="W256" s="99"/>
      <c r="X256" s="99"/>
      <c r="Y256" s="99"/>
      <c r="Z256" s="99"/>
      <c r="AA256" s="101"/>
      <c r="AB256" s="101"/>
      <c r="AC256" s="101"/>
      <c r="AD256" s="101"/>
      <c r="AE256" s="101"/>
      <c r="AF256" s="101"/>
      <c r="AG256" s="101"/>
      <c r="AH256" s="99"/>
    </row>
    <row r="257" spans="3:34">
      <c r="C257" s="3" t="s">
        <v>90</v>
      </c>
      <c r="D257" s="3" t="s">
        <v>488</v>
      </c>
      <c r="E257" s="3" t="s">
        <v>489</v>
      </c>
      <c r="F257" s="3" t="s">
        <v>628</v>
      </c>
      <c r="G257" s="99" t="s">
        <v>524</v>
      </c>
      <c r="H257" s="99" t="s">
        <v>524</v>
      </c>
      <c r="I257" s="99" t="s">
        <v>524</v>
      </c>
      <c r="J257" s="99" t="s">
        <v>524</v>
      </c>
      <c r="K257" s="99" t="s">
        <v>524</v>
      </c>
      <c r="L257" s="99" t="s">
        <v>524</v>
      </c>
      <c r="M257" s="99" t="s">
        <v>524</v>
      </c>
      <c r="N257" s="100">
        <v>0.55555555555555558</v>
      </c>
      <c r="O257" s="100">
        <v>0.875</v>
      </c>
      <c r="P257" s="99"/>
      <c r="Q257" s="99"/>
      <c r="R257" s="99"/>
      <c r="S257" s="99"/>
      <c r="T257" s="99"/>
      <c r="U257" s="99"/>
      <c r="V257" s="99"/>
      <c r="W257" s="99"/>
      <c r="X257" s="99"/>
      <c r="Y257" s="99"/>
      <c r="Z257" s="99"/>
      <c r="AA257" s="101"/>
      <c r="AB257" s="101"/>
      <c r="AC257" s="101"/>
      <c r="AD257" s="101"/>
      <c r="AE257" s="101"/>
      <c r="AF257" s="101"/>
      <c r="AG257" s="101"/>
      <c r="AH257" s="99"/>
    </row>
    <row r="258" spans="3:34">
      <c r="C258" s="3" t="s">
        <v>90</v>
      </c>
      <c r="D258" s="3" t="s">
        <v>490</v>
      </c>
      <c r="E258" s="3" t="s">
        <v>491</v>
      </c>
      <c r="F258" s="3" t="s">
        <v>628</v>
      </c>
      <c r="G258" s="99" t="s">
        <v>524</v>
      </c>
      <c r="H258" s="99" t="s">
        <v>524</v>
      </c>
      <c r="I258" s="99" t="s">
        <v>524</v>
      </c>
      <c r="J258" s="99" t="s">
        <v>524</v>
      </c>
      <c r="K258" s="99" t="s">
        <v>524</v>
      </c>
      <c r="L258" s="99" t="s">
        <v>524</v>
      </c>
      <c r="M258" s="99" t="s">
        <v>524</v>
      </c>
      <c r="N258" s="100">
        <v>0.33333333333333331</v>
      </c>
      <c r="O258" s="100">
        <v>0.83333333333333337</v>
      </c>
      <c r="P258" s="99"/>
      <c r="Q258" s="99"/>
      <c r="R258" s="99"/>
      <c r="S258" s="99"/>
      <c r="T258" s="99"/>
      <c r="U258" s="99"/>
      <c r="V258" s="99"/>
      <c r="W258" s="99"/>
      <c r="X258" s="99"/>
      <c r="Y258" s="99"/>
      <c r="Z258" s="99"/>
      <c r="AA258" s="101"/>
      <c r="AB258" s="101"/>
      <c r="AC258" s="101"/>
      <c r="AD258" s="101"/>
      <c r="AE258" s="101"/>
      <c r="AF258" s="101"/>
      <c r="AG258" s="101"/>
      <c r="AH258" s="99"/>
    </row>
    <row r="259" spans="3:34">
      <c r="C259" s="3" t="s">
        <v>90</v>
      </c>
      <c r="D259" s="3" t="s">
        <v>492</v>
      </c>
      <c r="E259" s="3" t="s">
        <v>493</v>
      </c>
      <c r="F259" s="3" t="s">
        <v>628</v>
      </c>
      <c r="G259" s="99" t="s">
        <v>524</v>
      </c>
      <c r="H259" s="99" t="s">
        <v>524</v>
      </c>
      <c r="I259" s="99" t="s">
        <v>524</v>
      </c>
      <c r="J259" s="99" t="s">
        <v>524</v>
      </c>
      <c r="K259" s="99" t="s">
        <v>524</v>
      </c>
      <c r="L259" s="99" t="s">
        <v>524</v>
      </c>
      <c r="M259" s="99" t="s">
        <v>524</v>
      </c>
      <c r="N259" s="100">
        <v>0</v>
      </c>
      <c r="O259" s="100">
        <v>0.25</v>
      </c>
      <c r="P259" s="99"/>
      <c r="Q259" s="99"/>
      <c r="R259" s="99"/>
      <c r="S259" s="99"/>
      <c r="T259" s="99"/>
      <c r="U259" s="99"/>
      <c r="V259" s="99"/>
      <c r="W259" s="99"/>
      <c r="X259" s="99"/>
      <c r="Y259" s="99"/>
      <c r="Z259" s="99"/>
      <c r="AA259" s="101"/>
      <c r="AB259" s="101"/>
      <c r="AC259" s="101"/>
      <c r="AD259" s="101"/>
      <c r="AE259" s="101"/>
      <c r="AF259" s="101"/>
      <c r="AG259" s="101"/>
      <c r="AH259" s="99"/>
    </row>
    <row r="260" spans="3:34">
      <c r="C260" s="3" t="s">
        <v>90</v>
      </c>
      <c r="D260" s="3" t="s">
        <v>494</v>
      </c>
      <c r="E260" s="3" t="s">
        <v>495</v>
      </c>
      <c r="F260" s="3" t="s">
        <v>628</v>
      </c>
      <c r="G260" s="99" t="s">
        <v>524</v>
      </c>
      <c r="H260" s="99" t="s">
        <v>524</v>
      </c>
      <c r="I260" s="99" t="s">
        <v>524</v>
      </c>
      <c r="J260" s="99" t="s">
        <v>524</v>
      </c>
      <c r="K260" s="99" t="s">
        <v>524</v>
      </c>
      <c r="L260" s="99" t="s">
        <v>524</v>
      </c>
      <c r="M260" s="99" t="s">
        <v>524</v>
      </c>
      <c r="N260" s="100">
        <v>0.33333333333333331</v>
      </c>
      <c r="O260" s="100">
        <v>1</v>
      </c>
      <c r="P260" s="99"/>
      <c r="Q260" s="99"/>
      <c r="R260" s="99"/>
      <c r="S260" s="99"/>
      <c r="T260" s="99"/>
      <c r="U260" s="99"/>
      <c r="V260" s="99"/>
      <c r="W260" s="99"/>
      <c r="X260" s="99"/>
      <c r="Y260" s="99"/>
      <c r="Z260" s="99"/>
      <c r="AA260" s="101"/>
      <c r="AB260" s="101"/>
      <c r="AC260" s="101"/>
      <c r="AD260" s="101"/>
      <c r="AE260" s="101"/>
      <c r="AF260" s="101"/>
      <c r="AG260" s="101"/>
      <c r="AH260" s="99"/>
    </row>
    <row r="261" spans="3:34">
      <c r="C261" s="3" t="s">
        <v>90</v>
      </c>
      <c r="D261" s="3" t="s">
        <v>496</v>
      </c>
      <c r="E261" s="3" t="s">
        <v>497</v>
      </c>
      <c r="F261" s="3" t="s">
        <v>628</v>
      </c>
      <c r="G261" s="99" t="s">
        <v>524</v>
      </c>
      <c r="H261" s="99" t="s">
        <v>524</v>
      </c>
      <c r="I261" s="99" t="s">
        <v>524</v>
      </c>
      <c r="J261" s="99" t="s">
        <v>524</v>
      </c>
      <c r="K261" s="99" t="s">
        <v>524</v>
      </c>
      <c r="L261" s="99" t="s">
        <v>524</v>
      </c>
      <c r="M261" s="99" t="s">
        <v>524</v>
      </c>
      <c r="N261" s="100">
        <v>0.80487804878048785</v>
      </c>
      <c r="O261" s="100">
        <v>0</v>
      </c>
      <c r="P261" s="99"/>
      <c r="Q261" s="99"/>
      <c r="R261" s="99"/>
      <c r="S261" s="99"/>
      <c r="T261" s="99"/>
      <c r="U261" s="99"/>
      <c r="V261" s="99"/>
      <c r="W261" s="99"/>
      <c r="X261" s="99"/>
      <c r="Y261" s="99"/>
      <c r="Z261" s="99"/>
      <c r="AA261" s="101"/>
      <c r="AB261" s="101"/>
      <c r="AC261" s="101"/>
      <c r="AD261" s="101"/>
      <c r="AE261" s="101"/>
      <c r="AF261" s="101"/>
      <c r="AG261" s="101"/>
      <c r="AH261" s="99"/>
    </row>
    <row r="262" spans="3:34">
      <c r="C262" s="3" t="s">
        <v>90</v>
      </c>
      <c r="D262" s="3" t="s">
        <v>498</v>
      </c>
      <c r="E262" s="3" t="s">
        <v>499</v>
      </c>
      <c r="F262" s="3" t="s">
        <v>628</v>
      </c>
      <c r="G262" s="99" t="s">
        <v>524</v>
      </c>
      <c r="H262" s="99" t="s">
        <v>524</v>
      </c>
      <c r="I262" s="99" t="s">
        <v>524</v>
      </c>
      <c r="J262" s="99" t="s">
        <v>524</v>
      </c>
      <c r="K262" s="99" t="s">
        <v>524</v>
      </c>
      <c r="L262" s="99" t="s">
        <v>524</v>
      </c>
      <c r="M262" s="99" t="s">
        <v>524</v>
      </c>
      <c r="N262" s="100">
        <v>1</v>
      </c>
      <c r="O262" s="100">
        <v>0.5</v>
      </c>
      <c r="P262" s="99"/>
      <c r="Q262" s="99"/>
      <c r="R262" s="99"/>
      <c r="S262" s="99"/>
      <c r="T262" s="99"/>
      <c r="U262" s="99"/>
      <c r="V262" s="99"/>
      <c r="W262" s="99"/>
      <c r="X262" s="99"/>
      <c r="Y262" s="99"/>
      <c r="Z262" s="99"/>
      <c r="AA262" s="101"/>
      <c r="AB262" s="101"/>
      <c r="AC262" s="101"/>
      <c r="AD262" s="101"/>
      <c r="AE262" s="101"/>
      <c r="AF262" s="101"/>
      <c r="AG262" s="101"/>
      <c r="AH262" s="99"/>
    </row>
    <row r="263" spans="3:34">
      <c r="C263" s="3" t="s">
        <v>90</v>
      </c>
      <c r="D263" s="3" t="s">
        <v>500</v>
      </c>
      <c r="E263" s="3" t="s">
        <v>501</v>
      </c>
      <c r="F263" s="3" t="s">
        <v>628</v>
      </c>
      <c r="G263" s="99" t="s">
        <v>524</v>
      </c>
      <c r="H263" s="99" t="s">
        <v>524</v>
      </c>
      <c r="I263" s="99" t="s">
        <v>524</v>
      </c>
      <c r="J263" s="99" t="s">
        <v>524</v>
      </c>
      <c r="K263" s="99" t="s">
        <v>524</v>
      </c>
      <c r="L263" s="99" t="s">
        <v>524</v>
      </c>
      <c r="M263" s="99" t="s">
        <v>524</v>
      </c>
      <c r="N263" s="100">
        <v>0.5714285714285714</v>
      </c>
      <c r="O263" s="100">
        <v>0.7142857142857143</v>
      </c>
      <c r="P263" s="99"/>
      <c r="Q263" s="99"/>
      <c r="R263" s="99"/>
      <c r="S263" s="99"/>
      <c r="T263" s="99"/>
      <c r="U263" s="99"/>
      <c r="V263" s="99"/>
      <c r="W263" s="99"/>
      <c r="X263" s="99"/>
      <c r="Y263" s="99"/>
      <c r="Z263" s="99"/>
      <c r="AA263" s="101"/>
      <c r="AB263" s="101"/>
      <c r="AC263" s="101"/>
      <c r="AD263" s="101"/>
      <c r="AE263" s="101"/>
      <c r="AF263" s="101"/>
      <c r="AG263" s="101"/>
      <c r="AH263" s="99"/>
    </row>
    <row r="264" spans="3:34">
      <c r="C264" s="3" t="s">
        <v>90</v>
      </c>
      <c r="D264" s="3" t="s">
        <v>502</v>
      </c>
      <c r="E264" s="3" t="s">
        <v>503</v>
      </c>
      <c r="F264" s="3" t="s">
        <v>628</v>
      </c>
      <c r="G264" s="99" t="s">
        <v>524</v>
      </c>
      <c r="H264" s="99" t="s">
        <v>524</v>
      </c>
      <c r="I264" s="99" t="s">
        <v>524</v>
      </c>
      <c r="J264" s="99" t="s">
        <v>524</v>
      </c>
      <c r="K264" s="99" t="s">
        <v>524</v>
      </c>
      <c r="L264" s="99" t="s">
        <v>524</v>
      </c>
      <c r="M264" s="99" t="s">
        <v>524</v>
      </c>
      <c r="N264" s="100">
        <v>1</v>
      </c>
      <c r="O264" s="100">
        <v>1</v>
      </c>
      <c r="P264" s="99"/>
      <c r="Q264" s="99"/>
      <c r="R264" s="99"/>
      <c r="S264" s="99"/>
      <c r="T264" s="99"/>
      <c r="U264" s="99"/>
      <c r="V264" s="99"/>
      <c r="W264" s="99"/>
      <c r="X264" s="99"/>
      <c r="Y264" s="99"/>
      <c r="Z264" s="99"/>
      <c r="AA264" s="101"/>
      <c r="AB264" s="101"/>
      <c r="AC264" s="101"/>
      <c r="AD264" s="101"/>
      <c r="AE264" s="101"/>
      <c r="AF264" s="101"/>
      <c r="AG264" s="101"/>
      <c r="AH264" s="99"/>
    </row>
    <row r="265" spans="3:34">
      <c r="C265" s="3" t="s">
        <v>90</v>
      </c>
      <c r="D265" s="3" t="s">
        <v>504</v>
      </c>
      <c r="E265" s="3" t="s">
        <v>505</v>
      </c>
      <c r="F265" s="3" t="s">
        <v>628</v>
      </c>
      <c r="G265" s="99" t="s">
        <v>524</v>
      </c>
      <c r="H265" s="99" t="s">
        <v>524</v>
      </c>
      <c r="I265" s="99" t="s">
        <v>524</v>
      </c>
      <c r="J265" s="99" t="s">
        <v>524</v>
      </c>
      <c r="K265" s="99" t="s">
        <v>524</v>
      </c>
      <c r="L265" s="99" t="s">
        <v>524</v>
      </c>
      <c r="M265" s="99" t="s">
        <v>524</v>
      </c>
      <c r="N265" s="100">
        <v>0.5</v>
      </c>
      <c r="O265" s="100">
        <v>0.75</v>
      </c>
      <c r="P265" s="99"/>
      <c r="Q265" s="99"/>
      <c r="R265" s="99"/>
      <c r="S265" s="99"/>
      <c r="T265" s="99"/>
      <c r="U265" s="99"/>
      <c r="V265" s="99"/>
      <c r="W265" s="99"/>
      <c r="X265" s="99"/>
      <c r="Y265" s="99"/>
      <c r="Z265" s="99"/>
      <c r="AA265" s="101"/>
      <c r="AB265" s="101"/>
      <c r="AC265" s="101"/>
      <c r="AD265" s="101"/>
      <c r="AE265" s="101"/>
      <c r="AF265" s="101"/>
      <c r="AG265" s="101"/>
      <c r="AH265" s="99"/>
    </row>
    <row r="266" spans="3:34">
      <c r="C266" s="3" t="s">
        <v>90</v>
      </c>
      <c r="D266" s="3" t="s">
        <v>506</v>
      </c>
      <c r="E266" s="3" t="s">
        <v>507</v>
      </c>
      <c r="F266" s="3" t="s">
        <v>628</v>
      </c>
      <c r="G266" s="99" t="s">
        <v>524</v>
      </c>
      <c r="H266" s="99" t="s">
        <v>524</v>
      </c>
      <c r="I266" s="99" t="s">
        <v>524</v>
      </c>
      <c r="J266" s="99" t="s">
        <v>524</v>
      </c>
      <c r="K266" s="99" t="s">
        <v>524</v>
      </c>
      <c r="L266" s="99" t="s">
        <v>524</v>
      </c>
      <c r="M266" s="99" t="s">
        <v>524</v>
      </c>
      <c r="N266" s="100">
        <v>0.69230769230769229</v>
      </c>
      <c r="O266" s="100">
        <v>0.3</v>
      </c>
      <c r="P266" s="99"/>
      <c r="Q266" s="99"/>
      <c r="R266" s="99"/>
      <c r="S266" s="99"/>
      <c r="T266" s="99"/>
      <c r="U266" s="99"/>
      <c r="V266" s="99"/>
      <c r="W266" s="99"/>
      <c r="X266" s="99"/>
      <c r="Y266" s="99"/>
      <c r="Z266" s="99"/>
      <c r="AA266" s="101"/>
      <c r="AB266" s="101"/>
      <c r="AC266" s="101"/>
      <c r="AD266" s="101"/>
      <c r="AE266" s="101"/>
      <c r="AF266" s="101"/>
      <c r="AG266" s="101"/>
      <c r="AH266" s="99"/>
    </row>
    <row r="267" spans="3:34">
      <c r="C267" s="3" t="s">
        <v>90</v>
      </c>
      <c r="D267" s="3" t="s">
        <v>508</v>
      </c>
      <c r="E267" s="3" t="s">
        <v>509</v>
      </c>
      <c r="F267" s="3" t="s">
        <v>628</v>
      </c>
      <c r="G267" s="99" t="s">
        <v>524</v>
      </c>
      <c r="H267" s="99" t="s">
        <v>524</v>
      </c>
      <c r="I267" s="99" t="s">
        <v>524</v>
      </c>
      <c r="J267" s="99" t="s">
        <v>524</v>
      </c>
      <c r="K267" s="99" t="s">
        <v>524</v>
      </c>
      <c r="L267" s="99" t="s">
        <v>524</v>
      </c>
      <c r="M267" s="99" t="s">
        <v>524</v>
      </c>
      <c r="N267" s="100">
        <v>0.6</v>
      </c>
      <c r="O267" s="100">
        <v>0</v>
      </c>
      <c r="P267" s="99"/>
      <c r="Q267" s="99"/>
      <c r="R267" s="99"/>
      <c r="S267" s="99"/>
      <c r="T267" s="99"/>
      <c r="U267" s="99"/>
      <c r="V267" s="99"/>
      <c r="W267" s="99"/>
      <c r="X267" s="99"/>
      <c r="Y267" s="99"/>
      <c r="Z267" s="99"/>
      <c r="AA267" s="101"/>
      <c r="AB267" s="101"/>
      <c r="AC267" s="101"/>
      <c r="AD267" s="101"/>
      <c r="AE267" s="101"/>
      <c r="AF267" s="101"/>
      <c r="AG267" s="101"/>
      <c r="AH267" s="99"/>
    </row>
    <row r="268" spans="3:34">
      <c r="C268" s="3" t="s">
        <v>90</v>
      </c>
      <c r="D268" s="3" t="s">
        <v>510</v>
      </c>
      <c r="E268" s="3" t="s">
        <v>511</v>
      </c>
      <c r="F268" s="3" t="s">
        <v>628</v>
      </c>
      <c r="G268" s="99" t="s">
        <v>524</v>
      </c>
      <c r="H268" s="99" t="s">
        <v>524</v>
      </c>
      <c r="I268" s="99" t="s">
        <v>524</v>
      </c>
      <c r="J268" s="99" t="s">
        <v>524</v>
      </c>
      <c r="K268" s="99" t="s">
        <v>524</v>
      </c>
      <c r="L268" s="99" t="s">
        <v>524</v>
      </c>
      <c r="M268" s="99" t="s">
        <v>524</v>
      </c>
      <c r="N268" s="100">
        <v>0.75</v>
      </c>
      <c r="O268" s="100">
        <v>0.83333333333333337</v>
      </c>
      <c r="P268" s="99"/>
      <c r="Q268" s="99"/>
      <c r="R268" s="99"/>
      <c r="S268" s="99"/>
      <c r="T268" s="99"/>
      <c r="U268" s="99"/>
      <c r="V268" s="99"/>
      <c r="W268" s="99"/>
      <c r="X268" s="99"/>
      <c r="Y268" s="99"/>
      <c r="Z268" s="99"/>
      <c r="AA268" s="101"/>
      <c r="AB268" s="101"/>
      <c r="AC268" s="101"/>
      <c r="AD268" s="101"/>
      <c r="AE268" s="101"/>
      <c r="AF268" s="101"/>
      <c r="AG268" s="101"/>
      <c r="AH268" s="99"/>
    </row>
  </sheetData>
  <autoFilter ref="A10:AH10"/>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FF99"/>
  </sheetPr>
  <dimension ref="A1:AH268"/>
  <sheetViews>
    <sheetView topLeftCell="B1" zoomScale="80" zoomScaleNormal="80" workbookViewId="0">
      <pane ySplit="11" topLeftCell="A12" activePane="bottomLeft" state="frozen"/>
      <selection pane="bottomLeft"/>
    </sheetView>
  </sheetViews>
  <sheetFormatPr defaultRowHeight="15"/>
  <cols>
    <col min="1" max="2" width="9.140625" style="1"/>
    <col min="3" max="3" width="12.7109375" style="3" bestFit="1" customWidth="1"/>
    <col min="4" max="4" width="11.42578125" style="3" customWidth="1"/>
    <col min="5" max="5" width="48.5703125" style="3" customWidth="1"/>
    <col min="6" max="6" width="13.42578125" style="3" customWidth="1"/>
    <col min="7" max="14" width="11.5703125" style="1" bestFit="1" customWidth="1"/>
    <col min="15" max="15" width="11.5703125" style="371" bestFit="1" customWidth="1"/>
    <col min="16" max="34" width="11.5703125" style="1" bestFit="1" customWidth="1"/>
    <col min="35" max="16384" width="9.140625" style="1"/>
  </cols>
  <sheetData>
    <row r="1" spans="1:34">
      <c r="C1" s="91" t="s">
        <v>547</v>
      </c>
      <c r="D1" s="3" t="s">
        <v>999</v>
      </c>
    </row>
    <row r="2" spans="1:34">
      <c r="C2" s="91" t="s">
        <v>549</v>
      </c>
      <c r="D2" s="3" t="s">
        <v>39</v>
      </c>
    </row>
    <row r="3" spans="1:34">
      <c r="C3" s="91" t="s">
        <v>550</v>
      </c>
      <c r="D3" s="3" t="s">
        <v>641</v>
      </c>
    </row>
    <row r="4" spans="1:34">
      <c r="C4" s="91" t="s">
        <v>551</v>
      </c>
      <c r="D4" s="92">
        <v>42648</v>
      </c>
      <c r="O4" s="371" t="b">
        <v>1</v>
      </c>
    </row>
    <row r="5" spans="1:34">
      <c r="J5" s="3"/>
      <c r="K5" s="3"/>
      <c r="L5" s="3"/>
      <c r="M5" s="3"/>
      <c r="N5" s="3"/>
      <c r="O5" s="372" t="b">
        <v>1</v>
      </c>
      <c r="P5" s="3"/>
    </row>
    <row r="6" spans="1:34">
      <c r="C6" s="94"/>
      <c r="D6" s="94"/>
      <c r="O6" s="371" t="b">
        <v>1</v>
      </c>
    </row>
    <row r="7" spans="1:34">
      <c r="C7" s="94"/>
      <c r="D7" s="94"/>
      <c r="O7" s="371" t="b">
        <v>1</v>
      </c>
    </row>
    <row r="8" spans="1:34">
      <c r="O8" s="371" t="b">
        <v>1</v>
      </c>
    </row>
    <row r="9" spans="1:34">
      <c r="A9" s="3"/>
      <c r="B9" s="3"/>
      <c r="G9" s="95"/>
      <c r="H9" s="3"/>
      <c r="I9" s="3"/>
      <c r="J9" s="3"/>
      <c r="K9" s="3"/>
      <c r="L9" s="3"/>
      <c r="M9" s="3"/>
      <c r="N9" s="3"/>
      <c r="O9" s="373"/>
      <c r="P9" s="3"/>
      <c r="Q9" s="3"/>
      <c r="R9" s="3"/>
      <c r="S9" s="3"/>
      <c r="T9" s="3"/>
      <c r="U9" s="3"/>
      <c r="V9" s="3"/>
      <c r="W9" s="3"/>
      <c r="X9" s="3"/>
      <c r="Y9" s="3"/>
      <c r="Z9" s="3"/>
      <c r="AA9" s="3"/>
      <c r="AB9" s="3"/>
      <c r="AC9" s="3"/>
      <c r="AD9" s="3"/>
      <c r="AE9" s="3"/>
      <c r="AF9" s="3"/>
      <c r="AG9" s="3"/>
      <c r="AH9" s="3"/>
    </row>
    <row r="10" spans="1:34" s="91" customFormat="1" ht="15.75" thickBot="1">
      <c r="A10" s="2"/>
      <c r="B10" s="2"/>
      <c r="C10" s="2" t="s">
        <v>552</v>
      </c>
      <c r="D10" s="2" t="s">
        <v>82</v>
      </c>
      <c r="E10" s="2" t="s">
        <v>83</v>
      </c>
      <c r="F10" s="2" t="s">
        <v>553</v>
      </c>
      <c r="G10" s="393"/>
      <c r="H10" s="393"/>
      <c r="I10" s="393"/>
      <c r="J10" s="393"/>
      <c r="K10" s="393"/>
      <c r="L10" s="393"/>
      <c r="M10" s="393"/>
      <c r="N10" s="393"/>
      <c r="O10" s="392" t="s">
        <v>1130</v>
      </c>
      <c r="P10" s="393"/>
      <c r="Q10" s="393"/>
      <c r="R10" s="393"/>
      <c r="S10" s="393"/>
      <c r="T10" s="393"/>
      <c r="U10" s="393"/>
      <c r="V10" s="393"/>
      <c r="W10" s="393"/>
      <c r="X10" s="393"/>
      <c r="Y10" s="393"/>
      <c r="Z10" s="393"/>
      <c r="AA10" s="393"/>
      <c r="AB10" s="393"/>
      <c r="AC10" s="393"/>
      <c r="AD10" s="393"/>
      <c r="AE10" s="393"/>
      <c r="AF10" s="393"/>
      <c r="AG10" s="393"/>
      <c r="AH10" s="393"/>
    </row>
    <row r="11" spans="1:34" ht="15.75" thickTop="1">
      <c r="D11" s="3" t="s">
        <v>84</v>
      </c>
      <c r="E11" s="3" t="s">
        <v>85</v>
      </c>
      <c r="F11" s="3" t="s">
        <v>581</v>
      </c>
      <c r="G11" s="97" t="s">
        <v>524</v>
      </c>
      <c r="H11" s="97" t="s">
        <v>524</v>
      </c>
      <c r="I11" s="97" t="s">
        <v>524</v>
      </c>
      <c r="J11" s="97" t="s">
        <v>524</v>
      </c>
      <c r="K11" s="97" t="s">
        <v>524</v>
      </c>
      <c r="L11" s="97" t="s">
        <v>524</v>
      </c>
      <c r="M11" s="97" t="s">
        <v>524</v>
      </c>
      <c r="N11" s="97" t="s">
        <v>524</v>
      </c>
      <c r="O11" s="110" t="s">
        <v>524</v>
      </c>
      <c r="P11" s="99"/>
      <c r="Q11" s="99"/>
      <c r="R11" s="99"/>
      <c r="S11" s="99"/>
      <c r="T11" s="99"/>
      <c r="U11" s="99"/>
      <c r="V11" s="99"/>
      <c r="W11" s="99"/>
      <c r="X11" s="99"/>
      <c r="Y11" s="99"/>
      <c r="Z11" s="99"/>
      <c r="AA11" s="99"/>
      <c r="AB11" s="99"/>
      <c r="AC11" s="99"/>
      <c r="AD11" s="99"/>
      <c r="AE11" s="99"/>
      <c r="AF11" s="99"/>
      <c r="AG11" s="99"/>
      <c r="AH11" s="99"/>
    </row>
    <row r="12" spans="1:34">
      <c r="C12" s="3" t="s">
        <v>84</v>
      </c>
      <c r="D12" s="3" t="s">
        <v>86</v>
      </c>
      <c r="E12" s="3" t="s">
        <v>87</v>
      </c>
      <c r="F12" s="3" t="s">
        <v>582</v>
      </c>
      <c r="G12" s="97" t="s">
        <v>524</v>
      </c>
      <c r="H12" s="97" t="s">
        <v>524</v>
      </c>
      <c r="I12" s="97" t="s">
        <v>524</v>
      </c>
      <c r="J12" s="97" t="s">
        <v>524</v>
      </c>
      <c r="K12" s="97" t="s">
        <v>524</v>
      </c>
      <c r="L12" s="97" t="s">
        <v>524</v>
      </c>
      <c r="M12" s="97" t="s">
        <v>524</v>
      </c>
      <c r="N12" s="97" t="s">
        <v>524</v>
      </c>
      <c r="O12" s="110" t="s">
        <v>524</v>
      </c>
      <c r="P12" s="99"/>
      <c r="Q12" s="99"/>
      <c r="R12" s="99"/>
      <c r="S12" s="99"/>
      <c r="T12" s="99"/>
      <c r="U12" s="99"/>
      <c r="V12" s="99"/>
      <c r="W12" s="99"/>
      <c r="X12" s="99"/>
      <c r="Y12" s="99"/>
      <c r="Z12" s="99"/>
      <c r="AA12" s="99"/>
      <c r="AB12" s="99"/>
      <c r="AC12" s="99"/>
      <c r="AD12" s="99"/>
      <c r="AE12" s="99"/>
      <c r="AF12" s="99"/>
      <c r="AG12" s="99"/>
      <c r="AH12" s="99"/>
    </row>
    <row r="13" spans="1:34">
      <c r="C13" s="3" t="s">
        <v>84</v>
      </c>
      <c r="D13" s="3" t="s">
        <v>88</v>
      </c>
      <c r="E13" s="3" t="s">
        <v>89</v>
      </c>
      <c r="F13" s="3" t="s">
        <v>582</v>
      </c>
      <c r="G13" s="97" t="s">
        <v>524</v>
      </c>
      <c r="H13" s="97" t="s">
        <v>524</v>
      </c>
      <c r="I13" s="97" t="s">
        <v>524</v>
      </c>
      <c r="J13" s="97" t="s">
        <v>524</v>
      </c>
      <c r="K13" s="97" t="s">
        <v>524</v>
      </c>
      <c r="L13" s="97" t="s">
        <v>524</v>
      </c>
      <c r="M13" s="97" t="s">
        <v>524</v>
      </c>
      <c r="N13" s="97" t="s">
        <v>524</v>
      </c>
      <c r="O13" s="110" t="s">
        <v>524</v>
      </c>
      <c r="P13" s="99"/>
      <c r="Q13" s="99"/>
      <c r="R13" s="99"/>
      <c r="S13" s="99"/>
      <c r="T13" s="99"/>
      <c r="U13" s="99"/>
      <c r="V13" s="99"/>
      <c r="W13" s="99"/>
      <c r="X13" s="99"/>
      <c r="Y13" s="99"/>
      <c r="Z13" s="99"/>
      <c r="AA13" s="99"/>
      <c r="AB13" s="99"/>
      <c r="AC13" s="99"/>
      <c r="AD13" s="99"/>
      <c r="AE13" s="99"/>
      <c r="AF13" s="99"/>
      <c r="AG13" s="99"/>
      <c r="AH13" s="99"/>
    </row>
    <row r="14" spans="1:34">
      <c r="C14" s="3" t="s">
        <v>84</v>
      </c>
      <c r="D14" s="3" t="s">
        <v>90</v>
      </c>
      <c r="E14" s="3" t="s">
        <v>91</v>
      </c>
      <c r="F14" s="3" t="s">
        <v>582</v>
      </c>
      <c r="G14" s="97" t="s">
        <v>524</v>
      </c>
      <c r="H14" s="97" t="s">
        <v>524</v>
      </c>
      <c r="I14" s="97" t="s">
        <v>524</v>
      </c>
      <c r="J14" s="97" t="s">
        <v>524</v>
      </c>
      <c r="K14" s="97" t="s">
        <v>524</v>
      </c>
      <c r="L14" s="97" t="s">
        <v>524</v>
      </c>
      <c r="M14" s="97" t="s">
        <v>524</v>
      </c>
      <c r="N14" s="97" t="s">
        <v>524</v>
      </c>
      <c r="O14" s="110" t="s">
        <v>524</v>
      </c>
      <c r="P14" s="99"/>
      <c r="Q14" s="99"/>
      <c r="R14" s="99"/>
      <c r="S14" s="99"/>
      <c r="T14" s="99"/>
      <c r="U14" s="99"/>
      <c r="V14" s="99"/>
      <c r="W14" s="99"/>
      <c r="X14" s="99"/>
      <c r="Y14" s="99"/>
      <c r="Z14" s="99"/>
      <c r="AA14" s="99"/>
      <c r="AB14" s="99"/>
      <c r="AC14" s="99"/>
      <c r="AD14" s="99"/>
      <c r="AE14" s="99"/>
      <c r="AF14" s="99"/>
      <c r="AG14" s="99"/>
      <c r="AH14" s="99"/>
    </row>
    <row r="15" spans="1:34">
      <c r="C15" s="3" t="s">
        <v>84</v>
      </c>
      <c r="D15" s="3" t="s">
        <v>92</v>
      </c>
      <c r="E15" s="3" t="s">
        <v>93</v>
      </c>
      <c r="F15" s="3" t="s">
        <v>582</v>
      </c>
      <c r="G15" s="97" t="s">
        <v>524</v>
      </c>
      <c r="H15" s="97" t="s">
        <v>524</v>
      </c>
      <c r="I15" s="97" t="s">
        <v>524</v>
      </c>
      <c r="J15" s="97" t="s">
        <v>524</v>
      </c>
      <c r="K15" s="97" t="s">
        <v>524</v>
      </c>
      <c r="L15" s="97" t="s">
        <v>524</v>
      </c>
      <c r="M15" s="97" t="s">
        <v>524</v>
      </c>
      <c r="N15" s="97" t="s">
        <v>524</v>
      </c>
      <c r="O15" s="110" t="s">
        <v>524</v>
      </c>
      <c r="P15" s="99"/>
      <c r="Q15" s="99"/>
      <c r="R15" s="99"/>
      <c r="S15" s="99"/>
      <c r="T15" s="99"/>
      <c r="U15" s="99"/>
      <c r="V15" s="99"/>
      <c r="W15" s="99"/>
      <c r="X15" s="99"/>
      <c r="Y15" s="99"/>
      <c r="Z15" s="99"/>
      <c r="AA15" s="99"/>
      <c r="AB15" s="99"/>
      <c r="AC15" s="99"/>
      <c r="AD15" s="99"/>
      <c r="AE15" s="99"/>
      <c r="AF15" s="99"/>
      <c r="AG15" s="99"/>
      <c r="AH15" s="99"/>
    </row>
    <row r="16" spans="1:34">
      <c r="E16" s="3" t="s">
        <v>583</v>
      </c>
      <c r="F16" s="3" t="s">
        <v>584</v>
      </c>
      <c r="G16" s="97" t="s">
        <v>524</v>
      </c>
      <c r="H16" s="97" t="s">
        <v>524</v>
      </c>
      <c r="I16" s="97" t="s">
        <v>524</v>
      </c>
      <c r="J16" s="97" t="s">
        <v>524</v>
      </c>
      <c r="K16" s="97" t="s">
        <v>524</v>
      </c>
      <c r="L16" s="97" t="s">
        <v>524</v>
      </c>
      <c r="M16" s="97" t="s">
        <v>524</v>
      </c>
      <c r="N16" s="97" t="s">
        <v>524</v>
      </c>
      <c r="O16" s="110"/>
      <c r="P16" s="99"/>
      <c r="Q16" s="99"/>
      <c r="R16" s="99"/>
      <c r="S16" s="99"/>
      <c r="T16" s="99"/>
      <c r="U16" s="99"/>
      <c r="V16" s="99"/>
      <c r="W16" s="99"/>
      <c r="X16" s="99"/>
      <c r="Y16" s="99"/>
      <c r="Z16" s="99"/>
      <c r="AA16" s="99"/>
      <c r="AB16" s="99"/>
      <c r="AC16" s="99"/>
      <c r="AD16" s="99"/>
      <c r="AE16" s="99"/>
      <c r="AF16" s="99"/>
      <c r="AG16" s="99"/>
      <c r="AH16" s="99"/>
    </row>
    <row r="17" spans="5:34">
      <c r="E17" s="3" t="s">
        <v>585</v>
      </c>
      <c r="F17" s="3" t="s">
        <v>584</v>
      </c>
      <c r="G17" s="97" t="s">
        <v>524</v>
      </c>
      <c r="H17" s="97" t="s">
        <v>524</v>
      </c>
      <c r="I17" s="97" t="s">
        <v>524</v>
      </c>
      <c r="J17" s="97" t="s">
        <v>524</v>
      </c>
      <c r="K17" s="97" t="s">
        <v>524</v>
      </c>
      <c r="L17" s="97" t="s">
        <v>524</v>
      </c>
      <c r="M17" s="97" t="s">
        <v>524</v>
      </c>
      <c r="N17" s="97" t="s">
        <v>524</v>
      </c>
      <c r="O17" s="110"/>
      <c r="P17" s="99"/>
      <c r="Q17" s="99"/>
      <c r="R17" s="99"/>
      <c r="S17" s="99"/>
      <c r="T17" s="99"/>
      <c r="U17" s="99"/>
      <c r="V17" s="99"/>
      <c r="W17" s="99"/>
      <c r="X17" s="99"/>
      <c r="Y17" s="99"/>
      <c r="Z17" s="99"/>
      <c r="AA17" s="99"/>
      <c r="AB17" s="99"/>
      <c r="AC17" s="99"/>
      <c r="AD17" s="99"/>
      <c r="AE17" s="99"/>
      <c r="AF17" s="99"/>
      <c r="AG17" s="99"/>
      <c r="AH17" s="99"/>
    </row>
    <row r="18" spans="5:34">
      <c r="E18" s="3" t="s">
        <v>586</v>
      </c>
      <c r="F18" s="3" t="s">
        <v>584</v>
      </c>
      <c r="G18" s="97" t="s">
        <v>524</v>
      </c>
      <c r="H18" s="97" t="s">
        <v>524</v>
      </c>
      <c r="I18" s="97" t="s">
        <v>524</v>
      </c>
      <c r="J18" s="97" t="s">
        <v>524</v>
      </c>
      <c r="K18" s="97" t="s">
        <v>524</v>
      </c>
      <c r="L18" s="97" t="s">
        <v>524</v>
      </c>
      <c r="M18" s="97" t="s">
        <v>524</v>
      </c>
      <c r="N18" s="97" t="s">
        <v>524</v>
      </c>
      <c r="O18" s="110"/>
      <c r="P18" s="99"/>
      <c r="Q18" s="99"/>
      <c r="R18" s="99"/>
      <c r="S18" s="99"/>
      <c r="T18" s="99"/>
      <c r="U18" s="99"/>
      <c r="V18" s="99"/>
      <c r="W18" s="99"/>
      <c r="X18" s="99"/>
      <c r="Y18" s="99"/>
      <c r="Z18" s="99"/>
      <c r="AA18" s="99"/>
      <c r="AB18" s="99"/>
      <c r="AC18" s="99"/>
      <c r="AD18" s="99"/>
      <c r="AE18" s="99"/>
      <c r="AF18" s="99"/>
      <c r="AG18" s="99"/>
      <c r="AH18" s="99"/>
    </row>
    <row r="19" spans="5:34">
      <c r="E19" s="3" t="s">
        <v>587</v>
      </c>
      <c r="F19" s="3" t="s">
        <v>584</v>
      </c>
      <c r="G19" s="97" t="s">
        <v>524</v>
      </c>
      <c r="H19" s="97" t="s">
        <v>524</v>
      </c>
      <c r="I19" s="97" t="s">
        <v>524</v>
      </c>
      <c r="J19" s="97" t="s">
        <v>524</v>
      </c>
      <c r="K19" s="97" t="s">
        <v>524</v>
      </c>
      <c r="L19" s="97" t="s">
        <v>524</v>
      </c>
      <c r="M19" s="97" t="s">
        <v>524</v>
      </c>
      <c r="N19" s="97" t="s">
        <v>524</v>
      </c>
      <c r="O19" s="110"/>
      <c r="P19" s="99"/>
      <c r="Q19" s="99"/>
      <c r="R19" s="99"/>
      <c r="S19" s="99"/>
      <c r="T19" s="99"/>
      <c r="U19" s="99"/>
      <c r="V19" s="99"/>
      <c r="W19" s="99"/>
      <c r="X19" s="99"/>
      <c r="Y19" s="99"/>
      <c r="Z19" s="99"/>
      <c r="AA19" s="99"/>
      <c r="AB19" s="99"/>
      <c r="AC19" s="99"/>
      <c r="AD19" s="99"/>
      <c r="AE19" s="99"/>
      <c r="AF19" s="99"/>
      <c r="AG19" s="99"/>
      <c r="AH19" s="99"/>
    </row>
    <row r="20" spans="5:34">
      <c r="E20" s="3" t="s">
        <v>588</v>
      </c>
      <c r="F20" s="3" t="s">
        <v>584</v>
      </c>
      <c r="G20" s="97" t="s">
        <v>524</v>
      </c>
      <c r="H20" s="97" t="s">
        <v>524</v>
      </c>
      <c r="I20" s="97" t="s">
        <v>524</v>
      </c>
      <c r="J20" s="97" t="s">
        <v>524</v>
      </c>
      <c r="K20" s="97" t="s">
        <v>524</v>
      </c>
      <c r="L20" s="97" t="s">
        <v>524</v>
      </c>
      <c r="M20" s="97" t="s">
        <v>524</v>
      </c>
      <c r="N20" s="97" t="s">
        <v>524</v>
      </c>
      <c r="O20" s="110"/>
      <c r="P20" s="99"/>
      <c r="Q20" s="99"/>
      <c r="R20" s="99"/>
      <c r="S20" s="99"/>
      <c r="T20" s="99"/>
      <c r="U20" s="99"/>
      <c r="V20" s="99"/>
      <c r="W20" s="99"/>
      <c r="X20" s="99"/>
      <c r="Y20" s="99"/>
      <c r="Z20" s="99"/>
      <c r="AA20" s="99"/>
      <c r="AB20" s="99"/>
      <c r="AC20" s="99"/>
      <c r="AD20" s="99"/>
      <c r="AE20" s="99"/>
      <c r="AF20" s="99"/>
      <c r="AG20" s="99"/>
      <c r="AH20" s="99"/>
    </row>
    <row r="21" spans="5:34">
      <c r="E21" s="3" t="s">
        <v>589</v>
      </c>
      <c r="F21" s="3" t="s">
        <v>584</v>
      </c>
      <c r="G21" s="97" t="s">
        <v>524</v>
      </c>
      <c r="H21" s="97" t="s">
        <v>524</v>
      </c>
      <c r="I21" s="97" t="s">
        <v>524</v>
      </c>
      <c r="J21" s="97" t="s">
        <v>524</v>
      </c>
      <c r="K21" s="97" t="s">
        <v>524</v>
      </c>
      <c r="L21" s="97" t="s">
        <v>524</v>
      </c>
      <c r="M21" s="97" t="s">
        <v>524</v>
      </c>
      <c r="N21" s="97" t="s">
        <v>524</v>
      </c>
      <c r="O21" s="110"/>
      <c r="P21" s="99"/>
      <c r="Q21" s="99"/>
      <c r="R21" s="99"/>
      <c r="S21" s="99"/>
      <c r="T21" s="99"/>
      <c r="U21" s="99"/>
      <c r="V21" s="99"/>
      <c r="W21" s="99"/>
      <c r="X21" s="99"/>
      <c r="Y21" s="99"/>
      <c r="Z21" s="99"/>
      <c r="AA21" s="99"/>
      <c r="AB21" s="99"/>
      <c r="AC21" s="99"/>
      <c r="AD21" s="99"/>
      <c r="AE21" s="99"/>
      <c r="AF21" s="99"/>
      <c r="AG21" s="99"/>
      <c r="AH21" s="99"/>
    </row>
    <row r="22" spans="5:34">
      <c r="E22" s="3" t="s">
        <v>590</v>
      </c>
      <c r="F22" s="3" t="s">
        <v>584</v>
      </c>
      <c r="G22" s="97" t="s">
        <v>524</v>
      </c>
      <c r="H22" s="97" t="s">
        <v>524</v>
      </c>
      <c r="I22" s="97" t="s">
        <v>524</v>
      </c>
      <c r="J22" s="97" t="s">
        <v>524</v>
      </c>
      <c r="K22" s="97" t="s">
        <v>524</v>
      </c>
      <c r="L22" s="97" t="s">
        <v>524</v>
      </c>
      <c r="M22" s="97" t="s">
        <v>524</v>
      </c>
      <c r="N22" s="97" t="s">
        <v>524</v>
      </c>
      <c r="O22" s="110"/>
      <c r="P22" s="99"/>
      <c r="Q22" s="99"/>
      <c r="R22" s="99"/>
      <c r="S22" s="99"/>
      <c r="T22" s="99"/>
      <c r="U22" s="99"/>
      <c r="V22" s="99"/>
      <c r="W22" s="99"/>
      <c r="X22" s="99"/>
      <c r="Y22" s="99"/>
      <c r="Z22" s="99"/>
      <c r="AA22" s="99"/>
      <c r="AB22" s="99"/>
      <c r="AC22" s="99"/>
      <c r="AD22" s="99"/>
      <c r="AE22" s="99"/>
      <c r="AF22" s="99"/>
      <c r="AG22" s="99"/>
      <c r="AH22" s="99"/>
    </row>
    <row r="23" spans="5:34">
      <c r="E23" s="3" t="s">
        <v>591</v>
      </c>
      <c r="F23" s="3" t="s">
        <v>584</v>
      </c>
      <c r="G23" s="97" t="s">
        <v>524</v>
      </c>
      <c r="H23" s="97" t="s">
        <v>524</v>
      </c>
      <c r="I23" s="97" t="s">
        <v>524</v>
      </c>
      <c r="J23" s="97" t="s">
        <v>524</v>
      </c>
      <c r="K23" s="97" t="s">
        <v>524</v>
      </c>
      <c r="L23" s="97" t="s">
        <v>524</v>
      </c>
      <c r="M23" s="97" t="s">
        <v>524</v>
      </c>
      <c r="N23" s="97" t="s">
        <v>524</v>
      </c>
      <c r="O23" s="110"/>
      <c r="P23" s="99"/>
      <c r="Q23" s="99"/>
      <c r="R23" s="99"/>
      <c r="S23" s="99"/>
      <c r="T23" s="99"/>
      <c r="U23" s="99"/>
      <c r="V23" s="99"/>
      <c r="W23" s="99"/>
      <c r="X23" s="99"/>
      <c r="Y23" s="99"/>
      <c r="Z23" s="99"/>
      <c r="AA23" s="99"/>
      <c r="AB23" s="99"/>
      <c r="AC23" s="99"/>
      <c r="AD23" s="99"/>
      <c r="AE23" s="99"/>
      <c r="AF23" s="99"/>
      <c r="AG23" s="99"/>
      <c r="AH23" s="99"/>
    </row>
    <row r="24" spans="5:34">
      <c r="E24" s="3" t="s">
        <v>592</v>
      </c>
      <c r="F24" s="3" t="s">
        <v>584</v>
      </c>
      <c r="G24" s="97" t="s">
        <v>524</v>
      </c>
      <c r="H24" s="97" t="s">
        <v>524</v>
      </c>
      <c r="I24" s="97" t="s">
        <v>524</v>
      </c>
      <c r="J24" s="97" t="s">
        <v>524</v>
      </c>
      <c r="K24" s="97" t="s">
        <v>524</v>
      </c>
      <c r="L24" s="97" t="s">
        <v>524</v>
      </c>
      <c r="M24" s="97" t="s">
        <v>524</v>
      </c>
      <c r="N24" s="97" t="s">
        <v>524</v>
      </c>
      <c r="O24" s="110"/>
      <c r="P24" s="99"/>
      <c r="Q24" s="99"/>
      <c r="R24" s="99"/>
      <c r="S24" s="99"/>
      <c r="T24" s="99"/>
      <c r="U24" s="99"/>
      <c r="V24" s="99"/>
      <c r="W24" s="99"/>
      <c r="X24" s="99"/>
      <c r="Y24" s="99"/>
      <c r="Z24" s="99"/>
      <c r="AA24" s="99"/>
      <c r="AB24" s="99"/>
      <c r="AC24" s="99"/>
      <c r="AD24" s="99"/>
      <c r="AE24" s="99"/>
      <c r="AF24" s="99"/>
      <c r="AG24" s="99"/>
      <c r="AH24" s="99"/>
    </row>
    <row r="25" spans="5:34">
      <c r="E25" s="3" t="s">
        <v>593</v>
      </c>
      <c r="F25" s="3" t="s">
        <v>584</v>
      </c>
      <c r="G25" s="97" t="s">
        <v>524</v>
      </c>
      <c r="H25" s="97" t="s">
        <v>524</v>
      </c>
      <c r="I25" s="97" t="s">
        <v>524</v>
      </c>
      <c r="J25" s="97" t="s">
        <v>524</v>
      </c>
      <c r="K25" s="97" t="s">
        <v>524</v>
      </c>
      <c r="L25" s="97" t="s">
        <v>524</v>
      </c>
      <c r="M25" s="97" t="s">
        <v>524</v>
      </c>
      <c r="N25" s="97" t="s">
        <v>524</v>
      </c>
      <c r="O25" s="110"/>
      <c r="P25" s="99"/>
      <c r="Q25" s="99"/>
      <c r="R25" s="99"/>
      <c r="S25" s="99"/>
      <c r="T25" s="99"/>
      <c r="U25" s="99"/>
      <c r="V25" s="99"/>
      <c r="W25" s="99"/>
      <c r="X25" s="99"/>
      <c r="Y25" s="99"/>
      <c r="Z25" s="99"/>
      <c r="AA25" s="99"/>
      <c r="AB25" s="99"/>
      <c r="AC25" s="99"/>
      <c r="AD25" s="99"/>
      <c r="AE25" s="99"/>
      <c r="AF25" s="99"/>
      <c r="AG25" s="99"/>
      <c r="AH25" s="99"/>
    </row>
    <row r="26" spans="5:34">
      <c r="E26" s="3" t="s">
        <v>594</v>
      </c>
      <c r="F26" s="3" t="s">
        <v>584</v>
      </c>
      <c r="G26" s="97" t="s">
        <v>524</v>
      </c>
      <c r="H26" s="97" t="s">
        <v>524</v>
      </c>
      <c r="I26" s="97" t="s">
        <v>524</v>
      </c>
      <c r="J26" s="97" t="s">
        <v>524</v>
      </c>
      <c r="K26" s="97" t="s">
        <v>524</v>
      </c>
      <c r="L26" s="97" t="s">
        <v>524</v>
      </c>
      <c r="M26" s="97" t="s">
        <v>524</v>
      </c>
      <c r="N26" s="97" t="s">
        <v>524</v>
      </c>
      <c r="O26" s="110"/>
      <c r="P26" s="99"/>
      <c r="Q26" s="99"/>
      <c r="R26" s="99"/>
      <c r="S26" s="99"/>
      <c r="T26" s="99"/>
      <c r="U26" s="99"/>
      <c r="V26" s="99"/>
      <c r="W26" s="99"/>
      <c r="X26" s="99"/>
      <c r="Y26" s="99"/>
      <c r="Z26" s="99"/>
      <c r="AA26" s="99"/>
      <c r="AB26" s="99"/>
      <c r="AC26" s="99"/>
      <c r="AD26" s="99"/>
      <c r="AE26" s="99"/>
      <c r="AF26" s="99"/>
      <c r="AG26" s="99"/>
      <c r="AH26" s="99"/>
    </row>
    <row r="27" spans="5:34">
      <c r="E27" s="3" t="s">
        <v>595</v>
      </c>
      <c r="F27" s="3" t="s">
        <v>584</v>
      </c>
      <c r="G27" s="97" t="s">
        <v>524</v>
      </c>
      <c r="H27" s="97" t="s">
        <v>524</v>
      </c>
      <c r="I27" s="97" t="s">
        <v>524</v>
      </c>
      <c r="J27" s="97" t="s">
        <v>524</v>
      </c>
      <c r="K27" s="97" t="s">
        <v>524</v>
      </c>
      <c r="L27" s="97" t="s">
        <v>524</v>
      </c>
      <c r="M27" s="97" t="s">
        <v>524</v>
      </c>
      <c r="N27" s="97" t="s">
        <v>524</v>
      </c>
      <c r="O27" s="110"/>
      <c r="P27" s="99"/>
      <c r="Q27" s="99"/>
      <c r="R27" s="99"/>
      <c r="S27" s="99"/>
      <c r="T27" s="99"/>
      <c r="U27" s="99"/>
      <c r="V27" s="99"/>
      <c r="W27" s="99"/>
      <c r="X27" s="99"/>
      <c r="Y27" s="99"/>
      <c r="Z27" s="99"/>
      <c r="AA27" s="99"/>
      <c r="AB27" s="99"/>
      <c r="AC27" s="99"/>
      <c r="AD27" s="99"/>
      <c r="AE27" s="99"/>
      <c r="AF27" s="99"/>
      <c r="AG27" s="99"/>
      <c r="AH27" s="99"/>
    </row>
    <row r="28" spans="5:34">
      <c r="E28" s="3" t="s">
        <v>596</v>
      </c>
      <c r="F28" s="3" t="s">
        <v>584</v>
      </c>
      <c r="G28" s="97" t="s">
        <v>524</v>
      </c>
      <c r="H28" s="97" t="s">
        <v>524</v>
      </c>
      <c r="I28" s="97" t="s">
        <v>524</v>
      </c>
      <c r="J28" s="97" t="s">
        <v>524</v>
      </c>
      <c r="K28" s="97" t="s">
        <v>524</v>
      </c>
      <c r="L28" s="97" t="s">
        <v>524</v>
      </c>
      <c r="M28" s="97" t="s">
        <v>524</v>
      </c>
      <c r="N28" s="97" t="s">
        <v>524</v>
      </c>
      <c r="O28" s="110"/>
      <c r="P28" s="99"/>
      <c r="Q28" s="99"/>
      <c r="R28" s="99"/>
      <c r="S28" s="99"/>
      <c r="T28" s="99"/>
      <c r="U28" s="99"/>
      <c r="V28" s="99"/>
      <c r="W28" s="99"/>
      <c r="X28" s="99"/>
      <c r="Y28" s="99"/>
      <c r="Z28" s="99"/>
      <c r="AA28" s="99"/>
      <c r="AB28" s="99"/>
      <c r="AC28" s="99"/>
      <c r="AD28" s="99"/>
      <c r="AE28" s="99"/>
      <c r="AF28" s="99"/>
      <c r="AG28" s="99"/>
      <c r="AH28" s="99"/>
    </row>
    <row r="29" spans="5:34">
      <c r="E29" s="3" t="s">
        <v>597</v>
      </c>
      <c r="F29" s="3" t="s">
        <v>584</v>
      </c>
      <c r="G29" s="97" t="s">
        <v>524</v>
      </c>
      <c r="H29" s="97" t="s">
        <v>524</v>
      </c>
      <c r="I29" s="97" t="s">
        <v>524</v>
      </c>
      <c r="J29" s="97" t="s">
        <v>524</v>
      </c>
      <c r="K29" s="97" t="s">
        <v>524</v>
      </c>
      <c r="L29" s="97" t="s">
        <v>524</v>
      </c>
      <c r="M29" s="97" t="s">
        <v>524</v>
      </c>
      <c r="N29" s="97" t="s">
        <v>524</v>
      </c>
      <c r="O29" s="110"/>
      <c r="P29" s="99"/>
      <c r="Q29" s="99"/>
      <c r="R29" s="99"/>
      <c r="S29" s="99"/>
      <c r="T29" s="99"/>
      <c r="U29" s="99"/>
      <c r="V29" s="99"/>
      <c r="W29" s="99"/>
      <c r="X29" s="99"/>
      <c r="Y29" s="99"/>
      <c r="Z29" s="99"/>
      <c r="AA29" s="99"/>
      <c r="AB29" s="99"/>
      <c r="AC29" s="99"/>
      <c r="AD29" s="99"/>
      <c r="AE29" s="99"/>
      <c r="AF29" s="99"/>
      <c r="AG29" s="99"/>
      <c r="AH29" s="99"/>
    </row>
    <row r="30" spans="5:34">
      <c r="E30" s="3" t="s">
        <v>598</v>
      </c>
      <c r="F30" s="3" t="s">
        <v>584</v>
      </c>
      <c r="G30" s="97" t="s">
        <v>524</v>
      </c>
      <c r="H30" s="97" t="s">
        <v>524</v>
      </c>
      <c r="I30" s="97" t="s">
        <v>524</v>
      </c>
      <c r="J30" s="97" t="s">
        <v>524</v>
      </c>
      <c r="K30" s="97" t="s">
        <v>524</v>
      </c>
      <c r="L30" s="97" t="s">
        <v>524</v>
      </c>
      <c r="M30" s="97" t="s">
        <v>524</v>
      </c>
      <c r="N30" s="97" t="s">
        <v>524</v>
      </c>
      <c r="O30" s="110"/>
      <c r="P30" s="99"/>
      <c r="Q30" s="99"/>
      <c r="R30" s="99"/>
      <c r="S30" s="99"/>
      <c r="T30" s="99"/>
      <c r="U30" s="99"/>
      <c r="V30" s="99"/>
      <c r="W30" s="99"/>
      <c r="X30" s="99"/>
      <c r="Y30" s="99"/>
      <c r="Z30" s="99"/>
      <c r="AA30" s="99"/>
      <c r="AB30" s="99"/>
      <c r="AC30" s="99"/>
      <c r="AD30" s="99"/>
      <c r="AE30" s="99"/>
      <c r="AF30" s="99"/>
      <c r="AG30" s="99"/>
      <c r="AH30" s="99"/>
    </row>
    <row r="31" spans="5:34">
      <c r="E31" s="3" t="s">
        <v>599</v>
      </c>
      <c r="F31" s="3" t="s">
        <v>584</v>
      </c>
      <c r="G31" s="97" t="s">
        <v>524</v>
      </c>
      <c r="H31" s="97" t="s">
        <v>524</v>
      </c>
      <c r="I31" s="97" t="s">
        <v>524</v>
      </c>
      <c r="J31" s="97" t="s">
        <v>524</v>
      </c>
      <c r="K31" s="97" t="s">
        <v>524</v>
      </c>
      <c r="L31" s="97" t="s">
        <v>524</v>
      </c>
      <c r="M31" s="97" t="s">
        <v>524</v>
      </c>
      <c r="N31" s="97" t="s">
        <v>524</v>
      </c>
      <c r="O31" s="110"/>
      <c r="P31" s="99"/>
      <c r="Q31" s="99"/>
      <c r="R31" s="99"/>
      <c r="S31" s="99"/>
      <c r="T31" s="99"/>
      <c r="U31" s="99"/>
      <c r="V31" s="99"/>
      <c r="W31" s="99"/>
      <c r="X31" s="99"/>
      <c r="Y31" s="99"/>
      <c r="Z31" s="99"/>
      <c r="AA31" s="99"/>
      <c r="AB31" s="99"/>
      <c r="AC31" s="99"/>
      <c r="AD31" s="99"/>
      <c r="AE31" s="99"/>
      <c r="AF31" s="99"/>
      <c r="AG31" s="99"/>
      <c r="AH31" s="99"/>
    </row>
    <row r="32" spans="5:34">
      <c r="E32" s="3" t="s">
        <v>600</v>
      </c>
      <c r="F32" s="3" t="s">
        <v>584</v>
      </c>
      <c r="G32" s="97" t="s">
        <v>524</v>
      </c>
      <c r="H32" s="97" t="s">
        <v>524</v>
      </c>
      <c r="I32" s="97" t="s">
        <v>524</v>
      </c>
      <c r="J32" s="97" t="s">
        <v>524</v>
      </c>
      <c r="K32" s="97" t="s">
        <v>524</v>
      </c>
      <c r="L32" s="97" t="s">
        <v>524</v>
      </c>
      <c r="M32" s="97" t="s">
        <v>524</v>
      </c>
      <c r="N32" s="97" t="s">
        <v>524</v>
      </c>
      <c r="O32" s="110"/>
      <c r="P32" s="99"/>
      <c r="Q32" s="99"/>
      <c r="R32" s="99"/>
      <c r="S32" s="99"/>
      <c r="T32" s="99"/>
      <c r="U32" s="99"/>
      <c r="V32" s="99"/>
      <c r="W32" s="99"/>
      <c r="X32" s="99"/>
      <c r="Y32" s="99"/>
      <c r="Z32" s="99"/>
      <c r="AA32" s="99"/>
      <c r="AB32" s="99"/>
      <c r="AC32" s="99"/>
      <c r="AD32" s="99"/>
      <c r="AE32" s="99"/>
      <c r="AF32" s="99"/>
      <c r="AG32" s="99"/>
      <c r="AH32" s="99"/>
    </row>
    <row r="33" spans="5:34">
      <c r="E33" s="3" t="s">
        <v>601</v>
      </c>
      <c r="F33" s="3" t="s">
        <v>584</v>
      </c>
      <c r="G33" s="97" t="s">
        <v>524</v>
      </c>
      <c r="H33" s="97" t="s">
        <v>524</v>
      </c>
      <c r="I33" s="97" t="s">
        <v>524</v>
      </c>
      <c r="J33" s="97" t="s">
        <v>524</v>
      </c>
      <c r="K33" s="97" t="s">
        <v>524</v>
      </c>
      <c r="L33" s="97" t="s">
        <v>524</v>
      </c>
      <c r="M33" s="97" t="s">
        <v>524</v>
      </c>
      <c r="N33" s="97" t="s">
        <v>524</v>
      </c>
      <c r="O33" s="110"/>
      <c r="P33" s="99"/>
      <c r="Q33" s="99"/>
      <c r="R33" s="99"/>
      <c r="S33" s="99"/>
      <c r="T33" s="99"/>
      <c r="U33" s="99"/>
      <c r="V33" s="99"/>
      <c r="W33" s="99"/>
      <c r="X33" s="99"/>
      <c r="Y33" s="99"/>
      <c r="Z33" s="99"/>
      <c r="AA33" s="99"/>
      <c r="AB33" s="99"/>
      <c r="AC33" s="99"/>
      <c r="AD33" s="99"/>
      <c r="AE33" s="99"/>
      <c r="AF33" s="99"/>
      <c r="AG33" s="99"/>
      <c r="AH33" s="99"/>
    </row>
    <row r="34" spans="5:34">
      <c r="E34" s="3" t="s">
        <v>602</v>
      </c>
      <c r="F34" s="3" t="s">
        <v>584</v>
      </c>
      <c r="G34" s="97" t="s">
        <v>524</v>
      </c>
      <c r="H34" s="97" t="s">
        <v>524</v>
      </c>
      <c r="I34" s="97" t="s">
        <v>524</v>
      </c>
      <c r="J34" s="97" t="s">
        <v>524</v>
      </c>
      <c r="K34" s="97" t="s">
        <v>524</v>
      </c>
      <c r="L34" s="97" t="s">
        <v>524</v>
      </c>
      <c r="M34" s="97" t="s">
        <v>524</v>
      </c>
      <c r="N34" s="97" t="s">
        <v>524</v>
      </c>
      <c r="O34" s="110"/>
      <c r="P34" s="99"/>
      <c r="Q34" s="99"/>
      <c r="R34" s="99"/>
      <c r="S34" s="99"/>
      <c r="T34" s="99"/>
      <c r="U34" s="99"/>
      <c r="V34" s="99"/>
      <c r="W34" s="99"/>
      <c r="X34" s="99"/>
      <c r="Y34" s="99"/>
      <c r="Z34" s="99"/>
      <c r="AA34" s="99"/>
      <c r="AB34" s="99"/>
      <c r="AC34" s="99"/>
      <c r="AD34" s="99"/>
      <c r="AE34" s="99"/>
      <c r="AF34" s="99"/>
      <c r="AG34" s="99"/>
      <c r="AH34" s="99"/>
    </row>
    <row r="35" spans="5:34">
      <c r="E35" s="3" t="s">
        <v>603</v>
      </c>
      <c r="F35" s="3" t="s">
        <v>584</v>
      </c>
      <c r="G35" s="97" t="s">
        <v>524</v>
      </c>
      <c r="H35" s="97" t="s">
        <v>524</v>
      </c>
      <c r="I35" s="97" t="s">
        <v>524</v>
      </c>
      <c r="J35" s="97" t="s">
        <v>524</v>
      </c>
      <c r="K35" s="97" t="s">
        <v>524</v>
      </c>
      <c r="L35" s="97" t="s">
        <v>524</v>
      </c>
      <c r="M35" s="97" t="s">
        <v>524</v>
      </c>
      <c r="N35" s="97" t="s">
        <v>524</v>
      </c>
      <c r="O35" s="110"/>
      <c r="P35" s="99"/>
      <c r="Q35" s="99"/>
      <c r="R35" s="99"/>
      <c r="S35" s="99"/>
      <c r="T35" s="99"/>
      <c r="U35" s="99"/>
      <c r="V35" s="99"/>
      <c r="W35" s="99"/>
      <c r="X35" s="99"/>
      <c r="Y35" s="99"/>
      <c r="Z35" s="99"/>
      <c r="AA35" s="99"/>
      <c r="AB35" s="99"/>
      <c r="AC35" s="99"/>
      <c r="AD35" s="99"/>
      <c r="AE35" s="99"/>
      <c r="AF35" s="99"/>
      <c r="AG35" s="99"/>
      <c r="AH35" s="99"/>
    </row>
    <row r="36" spans="5:34">
      <c r="E36" s="3" t="s">
        <v>604</v>
      </c>
      <c r="F36" s="3" t="s">
        <v>584</v>
      </c>
      <c r="G36" s="97" t="s">
        <v>524</v>
      </c>
      <c r="H36" s="97" t="s">
        <v>524</v>
      </c>
      <c r="I36" s="97" t="s">
        <v>524</v>
      </c>
      <c r="J36" s="97" t="s">
        <v>524</v>
      </c>
      <c r="K36" s="97" t="s">
        <v>524</v>
      </c>
      <c r="L36" s="97" t="s">
        <v>524</v>
      </c>
      <c r="M36" s="97" t="s">
        <v>524</v>
      </c>
      <c r="N36" s="97" t="s">
        <v>524</v>
      </c>
      <c r="O36" s="110"/>
      <c r="P36" s="99"/>
      <c r="Q36" s="99"/>
      <c r="R36" s="99"/>
      <c r="S36" s="99"/>
      <c r="T36" s="99"/>
      <c r="U36" s="99"/>
      <c r="V36" s="99"/>
      <c r="W36" s="99"/>
      <c r="X36" s="99"/>
      <c r="Y36" s="99"/>
      <c r="Z36" s="99"/>
      <c r="AA36" s="99"/>
      <c r="AB36" s="99"/>
      <c r="AC36" s="99"/>
      <c r="AD36" s="99"/>
      <c r="AE36" s="99"/>
      <c r="AF36" s="99"/>
      <c r="AG36" s="99"/>
      <c r="AH36" s="99"/>
    </row>
    <row r="37" spans="5:34">
      <c r="E37" s="3" t="s">
        <v>605</v>
      </c>
      <c r="F37" s="3" t="s">
        <v>584</v>
      </c>
      <c r="G37" s="97" t="s">
        <v>524</v>
      </c>
      <c r="H37" s="97" t="s">
        <v>524</v>
      </c>
      <c r="I37" s="97" t="s">
        <v>524</v>
      </c>
      <c r="J37" s="97" t="s">
        <v>524</v>
      </c>
      <c r="K37" s="97" t="s">
        <v>524</v>
      </c>
      <c r="L37" s="97" t="s">
        <v>524</v>
      </c>
      <c r="M37" s="97" t="s">
        <v>524</v>
      </c>
      <c r="N37" s="97" t="s">
        <v>524</v>
      </c>
      <c r="O37" s="110"/>
      <c r="P37" s="99"/>
      <c r="Q37" s="99"/>
      <c r="R37" s="99"/>
      <c r="S37" s="99"/>
      <c r="T37" s="99"/>
      <c r="U37" s="99"/>
      <c r="V37" s="99"/>
      <c r="W37" s="99"/>
      <c r="X37" s="99"/>
      <c r="Y37" s="99"/>
      <c r="Z37" s="99"/>
      <c r="AA37" s="99"/>
      <c r="AB37" s="99"/>
      <c r="AC37" s="99"/>
      <c r="AD37" s="99"/>
      <c r="AE37" s="99"/>
      <c r="AF37" s="99"/>
      <c r="AG37" s="99"/>
      <c r="AH37" s="99"/>
    </row>
    <row r="38" spans="5:34">
      <c r="E38" s="3" t="s">
        <v>606</v>
      </c>
      <c r="F38" s="3" t="s">
        <v>584</v>
      </c>
      <c r="G38" s="97" t="s">
        <v>524</v>
      </c>
      <c r="H38" s="97" t="s">
        <v>524</v>
      </c>
      <c r="I38" s="97" t="s">
        <v>524</v>
      </c>
      <c r="J38" s="97" t="s">
        <v>524</v>
      </c>
      <c r="K38" s="97" t="s">
        <v>524</v>
      </c>
      <c r="L38" s="97" t="s">
        <v>524</v>
      </c>
      <c r="M38" s="97" t="s">
        <v>524</v>
      </c>
      <c r="N38" s="97" t="s">
        <v>524</v>
      </c>
      <c r="O38" s="110"/>
      <c r="P38" s="99"/>
      <c r="Q38" s="99"/>
      <c r="R38" s="99"/>
      <c r="S38" s="99"/>
      <c r="T38" s="99"/>
      <c r="U38" s="99"/>
      <c r="V38" s="99"/>
      <c r="W38" s="99"/>
      <c r="X38" s="99"/>
      <c r="Y38" s="99"/>
      <c r="Z38" s="99"/>
      <c r="AA38" s="99"/>
      <c r="AB38" s="99"/>
      <c r="AC38" s="99"/>
      <c r="AD38" s="99"/>
      <c r="AE38" s="99"/>
      <c r="AF38" s="99"/>
      <c r="AG38" s="99"/>
      <c r="AH38" s="99"/>
    </row>
    <row r="39" spans="5:34">
      <c r="E39" s="3" t="s">
        <v>607</v>
      </c>
      <c r="F39" s="3" t="s">
        <v>584</v>
      </c>
      <c r="G39" s="97" t="s">
        <v>524</v>
      </c>
      <c r="H39" s="97" t="s">
        <v>524</v>
      </c>
      <c r="I39" s="97" t="s">
        <v>524</v>
      </c>
      <c r="J39" s="97" t="s">
        <v>524</v>
      </c>
      <c r="K39" s="97" t="s">
        <v>524</v>
      </c>
      <c r="L39" s="97" t="s">
        <v>524</v>
      </c>
      <c r="M39" s="97" t="s">
        <v>524</v>
      </c>
      <c r="N39" s="97" t="s">
        <v>524</v>
      </c>
      <c r="O39" s="110"/>
      <c r="P39" s="99"/>
      <c r="Q39" s="99"/>
      <c r="R39" s="99"/>
      <c r="S39" s="99"/>
      <c r="T39" s="99"/>
      <c r="U39" s="99"/>
      <c r="V39" s="99"/>
      <c r="W39" s="99"/>
      <c r="X39" s="99"/>
      <c r="Y39" s="99"/>
      <c r="Z39" s="99"/>
      <c r="AA39" s="99"/>
      <c r="AB39" s="99"/>
      <c r="AC39" s="99"/>
      <c r="AD39" s="99"/>
      <c r="AE39" s="99"/>
      <c r="AF39" s="99"/>
      <c r="AG39" s="99"/>
      <c r="AH39" s="99"/>
    </row>
    <row r="40" spans="5:34">
      <c r="E40" s="3" t="s">
        <v>608</v>
      </c>
      <c r="F40" s="3" t="s">
        <v>584</v>
      </c>
      <c r="G40" s="97" t="s">
        <v>524</v>
      </c>
      <c r="H40" s="97" t="s">
        <v>524</v>
      </c>
      <c r="I40" s="97" t="s">
        <v>524</v>
      </c>
      <c r="J40" s="97" t="s">
        <v>524</v>
      </c>
      <c r="K40" s="97" t="s">
        <v>524</v>
      </c>
      <c r="L40" s="97" t="s">
        <v>524</v>
      </c>
      <c r="M40" s="97" t="s">
        <v>524</v>
      </c>
      <c r="N40" s="97" t="s">
        <v>524</v>
      </c>
      <c r="O40" s="110"/>
      <c r="P40" s="99"/>
      <c r="Q40" s="99"/>
      <c r="R40" s="99"/>
      <c r="S40" s="99"/>
      <c r="T40" s="99"/>
      <c r="U40" s="99"/>
      <c r="V40" s="99"/>
      <c r="W40" s="99"/>
      <c r="X40" s="99"/>
      <c r="Y40" s="99"/>
      <c r="Z40" s="99"/>
      <c r="AA40" s="99"/>
      <c r="AB40" s="99"/>
      <c r="AC40" s="99"/>
      <c r="AD40" s="99"/>
      <c r="AE40" s="99"/>
      <c r="AF40" s="99"/>
      <c r="AG40" s="99"/>
      <c r="AH40" s="99"/>
    </row>
    <row r="41" spans="5:34">
      <c r="E41" s="3" t="s">
        <v>609</v>
      </c>
      <c r="F41" s="3" t="s">
        <v>584</v>
      </c>
      <c r="G41" s="97" t="s">
        <v>524</v>
      </c>
      <c r="H41" s="97" t="s">
        <v>524</v>
      </c>
      <c r="I41" s="97" t="s">
        <v>524</v>
      </c>
      <c r="J41" s="97" t="s">
        <v>524</v>
      </c>
      <c r="K41" s="97" t="s">
        <v>524</v>
      </c>
      <c r="L41" s="97" t="s">
        <v>524</v>
      </c>
      <c r="M41" s="97" t="s">
        <v>524</v>
      </c>
      <c r="N41" s="97" t="s">
        <v>524</v>
      </c>
      <c r="O41" s="110"/>
      <c r="P41" s="99"/>
      <c r="Q41" s="99"/>
      <c r="R41" s="99"/>
      <c r="S41" s="99"/>
      <c r="T41" s="99"/>
      <c r="U41" s="99"/>
      <c r="V41" s="99"/>
      <c r="W41" s="99"/>
      <c r="X41" s="99"/>
      <c r="Y41" s="99"/>
      <c r="Z41" s="99"/>
      <c r="AA41" s="99"/>
      <c r="AB41" s="99"/>
      <c r="AC41" s="99"/>
      <c r="AD41" s="99"/>
      <c r="AE41" s="99"/>
      <c r="AF41" s="99"/>
      <c r="AG41" s="99"/>
      <c r="AH41" s="99"/>
    </row>
    <row r="42" spans="5:34">
      <c r="E42" s="3" t="s">
        <v>610</v>
      </c>
      <c r="F42" s="3" t="s">
        <v>584</v>
      </c>
      <c r="G42" s="97" t="s">
        <v>524</v>
      </c>
      <c r="H42" s="97" t="s">
        <v>524</v>
      </c>
      <c r="I42" s="97" t="s">
        <v>524</v>
      </c>
      <c r="J42" s="97" t="s">
        <v>524</v>
      </c>
      <c r="K42" s="97" t="s">
        <v>524</v>
      </c>
      <c r="L42" s="97" t="s">
        <v>524</v>
      </c>
      <c r="M42" s="97" t="s">
        <v>524</v>
      </c>
      <c r="N42" s="97" t="s">
        <v>524</v>
      </c>
      <c r="O42" s="110"/>
      <c r="P42" s="99"/>
      <c r="Q42" s="99"/>
      <c r="R42" s="99"/>
      <c r="S42" s="99"/>
      <c r="T42" s="99"/>
      <c r="U42" s="99"/>
      <c r="V42" s="99"/>
      <c r="W42" s="99"/>
      <c r="X42" s="99"/>
      <c r="Y42" s="99"/>
      <c r="Z42" s="99"/>
      <c r="AA42" s="99"/>
      <c r="AB42" s="99"/>
      <c r="AC42" s="99"/>
      <c r="AD42" s="99"/>
      <c r="AE42" s="99"/>
      <c r="AF42" s="99"/>
      <c r="AG42" s="99"/>
      <c r="AH42" s="99"/>
    </row>
    <row r="43" spans="5:34">
      <c r="E43" s="3" t="s">
        <v>611</v>
      </c>
      <c r="F43" s="3" t="s">
        <v>584</v>
      </c>
      <c r="G43" s="97" t="s">
        <v>524</v>
      </c>
      <c r="H43" s="97" t="s">
        <v>524</v>
      </c>
      <c r="I43" s="97" t="s">
        <v>524</v>
      </c>
      <c r="J43" s="97" t="s">
        <v>524</v>
      </c>
      <c r="K43" s="97" t="s">
        <v>524</v>
      </c>
      <c r="L43" s="97" t="s">
        <v>524</v>
      </c>
      <c r="M43" s="97" t="s">
        <v>524</v>
      </c>
      <c r="N43" s="97" t="s">
        <v>524</v>
      </c>
      <c r="O43" s="110"/>
      <c r="P43" s="99"/>
      <c r="Q43" s="99"/>
      <c r="R43" s="99"/>
      <c r="S43" s="99"/>
      <c r="T43" s="99"/>
      <c r="U43" s="99"/>
      <c r="V43" s="99"/>
      <c r="W43" s="99"/>
      <c r="X43" s="99"/>
      <c r="Y43" s="99"/>
      <c r="Z43" s="99"/>
      <c r="AA43" s="99"/>
      <c r="AB43" s="99"/>
      <c r="AC43" s="99"/>
      <c r="AD43" s="99"/>
      <c r="AE43" s="99"/>
      <c r="AF43" s="99"/>
      <c r="AG43" s="99"/>
      <c r="AH43" s="99"/>
    </row>
    <row r="44" spans="5:34">
      <c r="E44" s="3" t="s">
        <v>612</v>
      </c>
      <c r="F44" s="3" t="s">
        <v>584</v>
      </c>
      <c r="G44" s="97" t="s">
        <v>524</v>
      </c>
      <c r="H44" s="97" t="s">
        <v>524</v>
      </c>
      <c r="I44" s="97" t="s">
        <v>524</v>
      </c>
      <c r="J44" s="97" t="s">
        <v>524</v>
      </c>
      <c r="K44" s="97" t="s">
        <v>524</v>
      </c>
      <c r="L44" s="97" t="s">
        <v>524</v>
      </c>
      <c r="M44" s="97" t="s">
        <v>524</v>
      </c>
      <c r="N44" s="97" t="s">
        <v>524</v>
      </c>
      <c r="O44" s="110"/>
      <c r="P44" s="99"/>
      <c r="Q44" s="99"/>
      <c r="R44" s="99"/>
      <c r="S44" s="99"/>
      <c r="T44" s="99"/>
      <c r="U44" s="99"/>
      <c r="V44" s="99"/>
      <c r="W44" s="99"/>
      <c r="X44" s="99"/>
      <c r="Y44" s="99"/>
      <c r="Z44" s="99"/>
      <c r="AA44" s="99"/>
      <c r="AB44" s="99"/>
      <c r="AC44" s="99"/>
      <c r="AD44" s="99"/>
      <c r="AE44" s="99"/>
      <c r="AF44" s="99"/>
      <c r="AG44" s="99"/>
      <c r="AH44" s="99"/>
    </row>
    <row r="45" spans="5:34">
      <c r="E45" s="3" t="s">
        <v>613</v>
      </c>
      <c r="F45" s="3" t="s">
        <v>584</v>
      </c>
      <c r="G45" s="97" t="s">
        <v>524</v>
      </c>
      <c r="H45" s="97" t="s">
        <v>524</v>
      </c>
      <c r="I45" s="97" t="s">
        <v>524</v>
      </c>
      <c r="J45" s="97" t="s">
        <v>524</v>
      </c>
      <c r="K45" s="97" t="s">
        <v>524</v>
      </c>
      <c r="L45" s="97" t="s">
        <v>524</v>
      </c>
      <c r="M45" s="97" t="s">
        <v>524</v>
      </c>
      <c r="N45" s="97" t="s">
        <v>524</v>
      </c>
      <c r="O45" s="110"/>
      <c r="P45" s="99"/>
      <c r="Q45" s="99"/>
      <c r="R45" s="99"/>
      <c r="S45" s="99"/>
      <c r="T45" s="99"/>
      <c r="U45" s="99"/>
      <c r="V45" s="99"/>
      <c r="W45" s="99"/>
      <c r="X45" s="99"/>
      <c r="Y45" s="99"/>
      <c r="Z45" s="99"/>
      <c r="AA45" s="99"/>
      <c r="AB45" s="99"/>
      <c r="AC45" s="99"/>
      <c r="AD45" s="99"/>
      <c r="AE45" s="99"/>
      <c r="AF45" s="99"/>
      <c r="AG45" s="99"/>
      <c r="AH45" s="99"/>
    </row>
    <row r="46" spans="5:34">
      <c r="E46" s="3" t="s">
        <v>614</v>
      </c>
      <c r="F46" s="3" t="s">
        <v>584</v>
      </c>
      <c r="G46" s="97" t="s">
        <v>524</v>
      </c>
      <c r="H46" s="97" t="s">
        <v>524</v>
      </c>
      <c r="I46" s="97" t="s">
        <v>524</v>
      </c>
      <c r="J46" s="97" t="s">
        <v>524</v>
      </c>
      <c r="K46" s="97" t="s">
        <v>524</v>
      </c>
      <c r="L46" s="97" t="s">
        <v>524</v>
      </c>
      <c r="M46" s="97" t="s">
        <v>524</v>
      </c>
      <c r="N46" s="97" t="s">
        <v>524</v>
      </c>
      <c r="O46" s="110"/>
      <c r="P46" s="99"/>
      <c r="Q46" s="99"/>
      <c r="R46" s="99"/>
      <c r="S46" s="99"/>
      <c r="T46" s="99"/>
      <c r="U46" s="99"/>
      <c r="V46" s="99"/>
      <c r="W46" s="99"/>
      <c r="X46" s="99"/>
      <c r="Y46" s="99"/>
      <c r="Z46" s="99"/>
      <c r="AA46" s="99"/>
      <c r="AB46" s="99"/>
      <c r="AC46" s="99"/>
      <c r="AD46" s="99"/>
      <c r="AE46" s="99"/>
      <c r="AF46" s="99"/>
      <c r="AG46" s="99"/>
      <c r="AH46" s="99"/>
    </row>
    <row r="47" spans="5:34">
      <c r="E47" s="3" t="s">
        <v>615</v>
      </c>
      <c r="F47" s="3" t="s">
        <v>584</v>
      </c>
      <c r="G47" s="97" t="s">
        <v>524</v>
      </c>
      <c r="H47" s="97" t="s">
        <v>524</v>
      </c>
      <c r="I47" s="97" t="s">
        <v>524</v>
      </c>
      <c r="J47" s="97" t="s">
        <v>524</v>
      </c>
      <c r="K47" s="97" t="s">
        <v>524</v>
      </c>
      <c r="L47" s="97" t="s">
        <v>524</v>
      </c>
      <c r="M47" s="97" t="s">
        <v>524</v>
      </c>
      <c r="N47" s="97" t="s">
        <v>524</v>
      </c>
      <c r="O47" s="110"/>
      <c r="P47" s="99"/>
      <c r="Q47" s="99"/>
      <c r="R47" s="99"/>
      <c r="S47" s="99"/>
      <c r="T47" s="99"/>
      <c r="U47" s="99"/>
      <c r="V47" s="99"/>
      <c r="W47" s="99"/>
      <c r="X47" s="99"/>
      <c r="Y47" s="99"/>
      <c r="Z47" s="99"/>
      <c r="AA47" s="99"/>
      <c r="AB47" s="99"/>
      <c r="AC47" s="99"/>
      <c r="AD47" s="99"/>
      <c r="AE47" s="99"/>
      <c r="AF47" s="99"/>
      <c r="AG47" s="99"/>
      <c r="AH47" s="99"/>
    </row>
    <row r="48" spans="5:34">
      <c r="E48" s="3" t="s">
        <v>616</v>
      </c>
      <c r="F48" s="3" t="s">
        <v>584</v>
      </c>
      <c r="G48" s="97" t="s">
        <v>524</v>
      </c>
      <c r="H48" s="97" t="s">
        <v>524</v>
      </c>
      <c r="I48" s="97" t="s">
        <v>524</v>
      </c>
      <c r="J48" s="97" t="s">
        <v>524</v>
      </c>
      <c r="K48" s="97" t="s">
        <v>524</v>
      </c>
      <c r="L48" s="97" t="s">
        <v>524</v>
      </c>
      <c r="M48" s="97" t="s">
        <v>524</v>
      </c>
      <c r="N48" s="97" t="s">
        <v>524</v>
      </c>
      <c r="O48" s="110"/>
      <c r="P48" s="99"/>
      <c r="Q48" s="99"/>
      <c r="R48" s="99"/>
      <c r="S48" s="99"/>
      <c r="T48" s="99"/>
      <c r="U48" s="99"/>
      <c r="V48" s="99"/>
      <c r="W48" s="99"/>
      <c r="X48" s="99"/>
      <c r="Y48" s="99"/>
      <c r="Z48" s="99"/>
      <c r="AA48" s="99"/>
      <c r="AB48" s="99"/>
      <c r="AC48" s="99"/>
      <c r="AD48" s="99"/>
      <c r="AE48" s="99"/>
      <c r="AF48" s="99"/>
      <c r="AG48" s="99"/>
      <c r="AH48" s="99"/>
    </row>
    <row r="49" spans="3:34">
      <c r="E49" s="3" t="s">
        <v>617</v>
      </c>
      <c r="F49" s="3" t="s">
        <v>584</v>
      </c>
      <c r="G49" s="97" t="s">
        <v>524</v>
      </c>
      <c r="H49" s="97" t="s">
        <v>524</v>
      </c>
      <c r="I49" s="97" t="s">
        <v>524</v>
      </c>
      <c r="J49" s="97" t="s">
        <v>524</v>
      </c>
      <c r="K49" s="97" t="s">
        <v>524</v>
      </c>
      <c r="L49" s="97" t="s">
        <v>524</v>
      </c>
      <c r="M49" s="97" t="s">
        <v>524</v>
      </c>
      <c r="N49" s="97" t="s">
        <v>524</v>
      </c>
      <c r="O49" s="110"/>
      <c r="P49" s="99"/>
      <c r="Q49" s="99"/>
      <c r="R49" s="99"/>
      <c r="S49" s="99"/>
      <c r="T49" s="99"/>
      <c r="U49" s="99"/>
      <c r="V49" s="99"/>
      <c r="W49" s="99"/>
      <c r="X49" s="99"/>
      <c r="Y49" s="99"/>
      <c r="Z49" s="99"/>
      <c r="AA49" s="99"/>
      <c r="AB49" s="99"/>
      <c r="AC49" s="99"/>
      <c r="AD49" s="99"/>
      <c r="AE49" s="99"/>
      <c r="AF49" s="99"/>
      <c r="AG49" s="99"/>
      <c r="AH49" s="99"/>
    </row>
    <row r="50" spans="3:34">
      <c r="E50" s="3" t="s">
        <v>618</v>
      </c>
      <c r="F50" s="3" t="s">
        <v>584</v>
      </c>
      <c r="G50" s="97" t="s">
        <v>524</v>
      </c>
      <c r="H50" s="97" t="s">
        <v>524</v>
      </c>
      <c r="I50" s="97" t="s">
        <v>524</v>
      </c>
      <c r="J50" s="97" t="s">
        <v>524</v>
      </c>
      <c r="K50" s="97" t="s">
        <v>524</v>
      </c>
      <c r="L50" s="97" t="s">
        <v>524</v>
      </c>
      <c r="M50" s="97" t="s">
        <v>524</v>
      </c>
      <c r="N50" s="97" t="s">
        <v>524</v>
      </c>
      <c r="O50" s="110"/>
      <c r="P50" s="99"/>
      <c r="Q50" s="99"/>
      <c r="R50" s="99"/>
      <c r="S50" s="99"/>
      <c r="T50" s="99"/>
      <c r="U50" s="99"/>
      <c r="V50" s="99"/>
      <c r="W50" s="99"/>
      <c r="X50" s="99"/>
      <c r="Y50" s="99"/>
      <c r="Z50" s="99"/>
      <c r="AA50" s="99"/>
      <c r="AB50" s="99"/>
      <c r="AC50" s="99"/>
      <c r="AD50" s="99"/>
      <c r="AE50" s="99"/>
      <c r="AF50" s="99"/>
      <c r="AG50" s="99"/>
      <c r="AH50" s="99"/>
    </row>
    <row r="51" spans="3:34">
      <c r="E51" s="3" t="s">
        <v>619</v>
      </c>
      <c r="F51" s="3" t="s">
        <v>584</v>
      </c>
      <c r="G51" s="97" t="s">
        <v>524</v>
      </c>
      <c r="H51" s="97" t="s">
        <v>524</v>
      </c>
      <c r="I51" s="97" t="s">
        <v>524</v>
      </c>
      <c r="J51" s="97" t="s">
        <v>524</v>
      </c>
      <c r="K51" s="97" t="s">
        <v>524</v>
      </c>
      <c r="L51" s="97" t="s">
        <v>524</v>
      </c>
      <c r="M51" s="97" t="s">
        <v>524</v>
      </c>
      <c r="N51" s="97" t="s">
        <v>524</v>
      </c>
      <c r="O51" s="110"/>
      <c r="P51" s="99"/>
      <c r="Q51" s="99"/>
      <c r="R51" s="99"/>
      <c r="S51" s="99"/>
      <c r="T51" s="99"/>
      <c r="U51" s="99"/>
      <c r="V51" s="99"/>
      <c r="W51" s="99"/>
      <c r="X51" s="99"/>
      <c r="Y51" s="99"/>
      <c r="Z51" s="99"/>
      <c r="AA51" s="99"/>
      <c r="AB51" s="99"/>
      <c r="AC51" s="99"/>
      <c r="AD51" s="99"/>
      <c r="AE51" s="99"/>
      <c r="AF51" s="99"/>
      <c r="AG51" s="99"/>
      <c r="AH51" s="99"/>
    </row>
    <row r="52" spans="3:34">
      <c r="E52" s="3" t="s">
        <v>620</v>
      </c>
      <c r="F52" s="3" t="s">
        <v>584</v>
      </c>
      <c r="G52" s="97" t="s">
        <v>524</v>
      </c>
      <c r="H52" s="97" t="s">
        <v>524</v>
      </c>
      <c r="I52" s="97" t="s">
        <v>524</v>
      </c>
      <c r="J52" s="97" t="s">
        <v>524</v>
      </c>
      <c r="K52" s="97" t="s">
        <v>524</v>
      </c>
      <c r="L52" s="97" t="s">
        <v>524</v>
      </c>
      <c r="M52" s="97" t="s">
        <v>524</v>
      </c>
      <c r="N52" s="97" t="s">
        <v>524</v>
      </c>
      <c r="O52" s="110"/>
      <c r="P52" s="99"/>
      <c r="Q52" s="99"/>
      <c r="R52" s="99"/>
      <c r="S52" s="99"/>
      <c r="T52" s="99"/>
      <c r="U52" s="99"/>
      <c r="V52" s="99"/>
      <c r="W52" s="99"/>
      <c r="X52" s="99"/>
      <c r="Y52" s="99"/>
      <c r="Z52" s="99"/>
      <c r="AA52" s="99"/>
      <c r="AB52" s="99"/>
      <c r="AC52" s="99"/>
      <c r="AD52" s="99"/>
      <c r="AE52" s="99"/>
      <c r="AF52" s="99"/>
      <c r="AG52" s="99"/>
      <c r="AH52" s="99"/>
    </row>
    <row r="53" spans="3:34">
      <c r="E53" s="3" t="s">
        <v>621</v>
      </c>
      <c r="F53" s="3" t="s">
        <v>584</v>
      </c>
      <c r="G53" s="97" t="s">
        <v>524</v>
      </c>
      <c r="H53" s="97" t="s">
        <v>524</v>
      </c>
      <c r="I53" s="97" t="s">
        <v>524</v>
      </c>
      <c r="J53" s="97" t="s">
        <v>524</v>
      </c>
      <c r="K53" s="97" t="s">
        <v>524</v>
      </c>
      <c r="L53" s="97" t="s">
        <v>524</v>
      </c>
      <c r="M53" s="97" t="s">
        <v>524</v>
      </c>
      <c r="N53" s="97" t="s">
        <v>524</v>
      </c>
      <c r="O53" s="110"/>
      <c r="P53" s="99"/>
      <c r="Q53" s="99"/>
      <c r="R53" s="99"/>
      <c r="S53" s="99"/>
      <c r="T53" s="99"/>
      <c r="U53" s="99"/>
      <c r="V53" s="99"/>
      <c r="W53" s="99"/>
      <c r="X53" s="99"/>
      <c r="Y53" s="99"/>
      <c r="Z53" s="99"/>
      <c r="AA53" s="99"/>
      <c r="AB53" s="99"/>
      <c r="AC53" s="99"/>
      <c r="AD53" s="99"/>
      <c r="AE53" s="99"/>
      <c r="AF53" s="99"/>
      <c r="AG53" s="99"/>
      <c r="AH53" s="99"/>
    </row>
    <row r="54" spans="3:34">
      <c r="E54" s="3" t="s">
        <v>622</v>
      </c>
      <c r="F54" s="3" t="s">
        <v>584</v>
      </c>
      <c r="G54" s="97" t="s">
        <v>524</v>
      </c>
      <c r="H54" s="97" t="s">
        <v>524</v>
      </c>
      <c r="I54" s="97" t="s">
        <v>524</v>
      </c>
      <c r="J54" s="97" t="s">
        <v>524</v>
      </c>
      <c r="K54" s="97" t="s">
        <v>524</v>
      </c>
      <c r="L54" s="97" t="s">
        <v>524</v>
      </c>
      <c r="M54" s="97" t="s">
        <v>524</v>
      </c>
      <c r="N54" s="97" t="s">
        <v>524</v>
      </c>
      <c r="O54" s="110"/>
      <c r="P54" s="99"/>
      <c r="Q54" s="99"/>
      <c r="R54" s="99"/>
      <c r="S54" s="99"/>
      <c r="T54" s="99"/>
      <c r="U54" s="99"/>
      <c r="V54" s="99"/>
      <c r="W54" s="99"/>
      <c r="X54" s="99"/>
      <c r="Y54" s="99"/>
      <c r="Z54" s="99"/>
      <c r="AA54" s="99"/>
      <c r="AB54" s="99"/>
      <c r="AC54" s="99"/>
      <c r="AD54" s="99"/>
      <c r="AE54" s="99"/>
      <c r="AF54" s="99"/>
      <c r="AG54" s="99"/>
      <c r="AH54" s="99"/>
    </row>
    <row r="55" spans="3:34">
      <c r="E55" s="3" t="s">
        <v>623</v>
      </c>
      <c r="F55" s="3" t="s">
        <v>584</v>
      </c>
      <c r="G55" s="97" t="s">
        <v>524</v>
      </c>
      <c r="H55" s="97" t="s">
        <v>524</v>
      </c>
      <c r="I55" s="97" t="s">
        <v>524</v>
      </c>
      <c r="J55" s="97" t="s">
        <v>524</v>
      </c>
      <c r="K55" s="97" t="s">
        <v>524</v>
      </c>
      <c r="L55" s="97" t="s">
        <v>524</v>
      </c>
      <c r="M55" s="97" t="s">
        <v>524</v>
      </c>
      <c r="N55" s="97" t="s">
        <v>524</v>
      </c>
      <c r="O55" s="110"/>
      <c r="P55" s="99"/>
      <c r="Q55" s="99"/>
      <c r="R55" s="99"/>
      <c r="S55" s="99"/>
      <c r="T55" s="99"/>
      <c r="U55" s="99"/>
      <c r="V55" s="99"/>
      <c r="W55" s="99"/>
      <c r="X55" s="99"/>
      <c r="Y55" s="99"/>
      <c r="Z55" s="99"/>
      <c r="AA55" s="99"/>
      <c r="AB55" s="99"/>
      <c r="AC55" s="99"/>
      <c r="AD55" s="99"/>
      <c r="AE55" s="99"/>
      <c r="AF55" s="99"/>
      <c r="AG55" s="99"/>
      <c r="AH55" s="99"/>
    </row>
    <row r="56" spans="3:34">
      <c r="E56" s="3" t="s">
        <v>624</v>
      </c>
      <c r="F56" s="3" t="s">
        <v>584</v>
      </c>
      <c r="G56" s="97" t="s">
        <v>524</v>
      </c>
      <c r="H56" s="97" t="s">
        <v>524</v>
      </c>
      <c r="I56" s="97" t="s">
        <v>524</v>
      </c>
      <c r="J56" s="97" t="s">
        <v>524</v>
      </c>
      <c r="K56" s="97" t="s">
        <v>524</v>
      </c>
      <c r="L56" s="97" t="s">
        <v>524</v>
      </c>
      <c r="M56" s="97" t="s">
        <v>524</v>
      </c>
      <c r="N56" s="97" t="s">
        <v>524</v>
      </c>
      <c r="O56" s="110"/>
      <c r="P56" s="99"/>
      <c r="Q56" s="99"/>
      <c r="R56" s="99"/>
      <c r="S56" s="99"/>
      <c r="T56" s="99"/>
      <c r="U56" s="99"/>
      <c r="V56" s="99"/>
      <c r="W56" s="99"/>
      <c r="X56" s="99"/>
      <c r="Y56" s="99"/>
      <c r="Z56" s="99"/>
      <c r="AA56" s="99"/>
      <c r="AB56" s="99"/>
      <c r="AC56" s="99"/>
      <c r="AD56" s="99"/>
      <c r="AE56" s="99"/>
      <c r="AF56" s="99"/>
      <c r="AG56" s="99"/>
      <c r="AH56" s="99"/>
    </row>
    <row r="57" spans="3:34">
      <c r="E57" s="3" t="s">
        <v>625</v>
      </c>
      <c r="F57" s="3" t="s">
        <v>584</v>
      </c>
      <c r="G57" s="97" t="s">
        <v>524</v>
      </c>
      <c r="H57" s="97" t="s">
        <v>524</v>
      </c>
      <c r="I57" s="97" t="s">
        <v>524</v>
      </c>
      <c r="J57" s="97" t="s">
        <v>524</v>
      </c>
      <c r="K57" s="97" t="s">
        <v>524</v>
      </c>
      <c r="L57" s="97" t="s">
        <v>524</v>
      </c>
      <c r="M57" s="97" t="s">
        <v>524</v>
      </c>
      <c r="N57" s="97" t="s">
        <v>524</v>
      </c>
      <c r="O57" s="110"/>
      <c r="P57" s="99"/>
      <c r="Q57" s="99"/>
      <c r="R57" s="99"/>
      <c r="S57" s="99"/>
      <c r="T57" s="99"/>
      <c r="U57" s="99"/>
      <c r="V57" s="99"/>
      <c r="W57" s="99"/>
      <c r="X57" s="99"/>
      <c r="Y57" s="99"/>
      <c r="Z57" s="99"/>
      <c r="AA57" s="99"/>
      <c r="AB57" s="99"/>
      <c r="AC57" s="99"/>
      <c r="AD57" s="99"/>
      <c r="AE57" s="99"/>
      <c r="AF57" s="99"/>
      <c r="AG57" s="99"/>
      <c r="AH57" s="99"/>
    </row>
    <row r="58" spans="3:34">
      <c r="E58" s="3" t="s">
        <v>626</v>
      </c>
      <c r="F58" s="3" t="s">
        <v>584</v>
      </c>
      <c r="G58" s="97" t="s">
        <v>524</v>
      </c>
      <c r="H58" s="97" t="s">
        <v>524</v>
      </c>
      <c r="I58" s="97" t="s">
        <v>524</v>
      </c>
      <c r="J58" s="97" t="s">
        <v>524</v>
      </c>
      <c r="K58" s="97" t="s">
        <v>524</v>
      </c>
      <c r="L58" s="97" t="s">
        <v>524</v>
      </c>
      <c r="M58" s="97" t="s">
        <v>524</v>
      </c>
      <c r="N58" s="97" t="s">
        <v>524</v>
      </c>
      <c r="O58" s="110"/>
      <c r="P58" s="99"/>
      <c r="Q58" s="99"/>
      <c r="R58" s="99"/>
      <c r="S58" s="99"/>
      <c r="T58" s="99"/>
      <c r="U58" s="99"/>
      <c r="V58" s="99"/>
      <c r="W58" s="99"/>
      <c r="X58" s="99"/>
      <c r="Y58" s="99"/>
      <c r="Z58" s="99"/>
      <c r="AA58" s="99"/>
      <c r="AB58" s="99"/>
      <c r="AC58" s="99"/>
      <c r="AD58" s="99"/>
      <c r="AE58" s="99"/>
      <c r="AF58" s="99"/>
      <c r="AG58" s="99"/>
      <c r="AH58" s="99"/>
    </row>
    <row r="59" spans="3:34">
      <c r="E59" s="3" t="s">
        <v>627</v>
      </c>
      <c r="F59" s="3" t="s">
        <v>584</v>
      </c>
      <c r="G59" s="97" t="s">
        <v>524</v>
      </c>
      <c r="H59" s="97" t="s">
        <v>524</v>
      </c>
      <c r="I59" s="97" t="s">
        <v>524</v>
      </c>
      <c r="J59" s="97" t="s">
        <v>524</v>
      </c>
      <c r="K59" s="97" t="s">
        <v>524</v>
      </c>
      <c r="L59" s="97" t="s">
        <v>524</v>
      </c>
      <c r="M59" s="97" t="s">
        <v>524</v>
      </c>
      <c r="N59" s="97" t="s">
        <v>524</v>
      </c>
      <c r="O59" s="110"/>
      <c r="P59" s="99"/>
      <c r="Q59" s="99"/>
      <c r="R59" s="99"/>
      <c r="S59" s="99"/>
      <c r="T59" s="99"/>
      <c r="U59" s="99"/>
      <c r="V59" s="99"/>
      <c r="W59" s="99"/>
      <c r="X59" s="99"/>
      <c r="Y59" s="99"/>
      <c r="Z59" s="99"/>
      <c r="AA59" s="99"/>
      <c r="AB59" s="99"/>
      <c r="AC59" s="99"/>
      <c r="AD59" s="99"/>
      <c r="AE59" s="99"/>
      <c r="AF59" s="99"/>
      <c r="AG59" s="99"/>
      <c r="AH59" s="99"/>
    </row>
    <row r="60" spans="3:34">
      <c r="C60" s="3" t="s">
        <v>86</v>
      </c>
      <c r="D60" s="3" t="s">
        <v>94</v>
      </c>
      <c r="E60" s="3" t="s">
        <v>95</v>
      </c>
      <c r="F60" s="3" t="s">
        <v>628</v>
      </c>
      <c r="G60" s="97" t="s">
        <v>524</v>
      </c>
      <c r="H60" s="97" t="s">
        <v>524</v>
      </c>
      <c r="I60" s="97" t="s">
        <v>524</v>
      </c>
      <c r="J60" s="97" t="s">
        <v>524</v>
      </c>
      <c r="K60" s="97" t="s">
        <v>524</v>
      </c>
      <c r="L60" s="97" t="s">
        <v>524</v>
      </c>
      <c r="M60" s="97" t="s">
        <v>524</v>
      </c>
      <c r="N60" s="97" t="s">
        <v>524</v>
      </c>
      <c r="O60" s="110" t="s">
        <v>524</v>
      </c>
      <c r="P60" s="99"/>
      <c r="Q60" s="99"/>
      <c r="R60" s="99"/>
      <c r="S60" s="99"/>
      <c r="T60" s="99"/>
      <c r="U60" s="99"/>
      <c r="V60" s="99"/>
      <c r="W60" s="99"/>
      <c r="X60" s="99"/>
      <c r="Y60" s="99"/>
      <c r="Z60" s="99"/>
      <c r="AA60" s="99"/>
      <c r="AB60" s="99"/>
      <c r="AC60" s="99"/>
      <c r="AD60" s="99"/>
      <c r="AE60" s="99"/>
      <c r="AF60" s="99"/>
      <c r="AG60" s="99"/>
      <c r="AH60" s="99"/>
    </row>
    <row r="61" spans="3:34">
      <c r="C61" s="3" t="s">
        <v>86</v>
      </c>
      <c r="D61" s="3" t="s">
        <v>96</v>
      </c>
      <c r="E61" s="3" t="s">
        <v>97</v>
      </c>
      <c r="F61" s="3" t="s">
        <v>628</v>
      </c>
      <c r="G61" s="97" t="s">
        <v>524</v>
      </c>
      <c r="H61" s="97" t="s">
        <v>524</v>
      </c>
      <c r="I61" s="97" t="s">
        <v>524</v>
      </c>
      <c r="J61" s="97" t="s">
        <v>524</v>
      </c>
      <c r="K61" s="97" t="s">
        <v>524</v>
      </c>
      <c r="L61" s="97" t="s">
        <v>524</v>
      </c>
      <c r="M61" s="97" t="s">
        <v>524</v>
      </c>
      <c r="N61" s="97" t="s">
        <v>524</v>
      </c>
      <c r="O61" s="110">
        <v>325.24732411000002</v>
      </c>
      <c r="P61" s="99"/>
      <c r="Q61" s="99"/>
      <c r="R61" s="99"/>
      <c r="S61" s="99"/>
      <c r="T61" s="99"/>
      <c r="U61" s="99"/>
      <c r="V61" s="99"/>
      <c r="W61" s="99"/>
      <c r="X61" s="99"/>
      <c r="Y61" s="99"/>
      <c r="Z61" s="99"/>
      <c r="AA61" s="99"/>
      <c r="AB61" s="99"/>
      <c r="AC61" s="99"/>
      <c r="AD61" s="99"/>
      <c r="AE61" s="99"/>
      <c r="AF61" s="99"/>
      <c r="AG61" s="99"/>
      <c r="AH61" s="99"/>
    </row>
    <row r="62" spans="3:34">
      <c r="C62" s="3" t="s">
        <v>86</v>
      </c>
      <c r="D62" s="3" t="s">
        <v>98</v>
      </c>
      <c r="E62" s="3" t="s">
        <v>99</v>
      </c>
      <c r="F62" s="3" t="s">
        <v>628</v>
      </c>
      <c r="G62" s="97" t="s">
        <v>524</v>
      </c>
      <c r="H62" s="97" t="s">
        <v>524</v>
      </c>
      <c r="I62" s="97" t="s">
        <v>524</v>
      </c>
      <c r="J62" s="97" t="s">
        <v>524</v>
      </c>
      <c r="K62" s="97" t="s">
        <v>524</v>
      </c>
      <c r="L62" s="97" t="s">
        <v>524</v>
      </c>
      <c r="M62" s="97" t="s">
        <v>524</v>
      </c>
      <c r="N62" s="97" t="s">
        <v>524</v>
      </c>
      <c r="O62" s="110">
        <v>192.9047152</v>
      </c>
      <c r="P62" s="99"/>
      <c r="Q62" s="99"/>
      <c r="R62" s="99"/>
      <c r="S62" s="99"/>
      <c r="T62" s="99"/>
      <c r="U62" s="99"/>
      <c r="V62" s="99"/>
      <c r="W62" s="99"/>
      <c r="X62" s="99"/>
      <c r="Y62" s="99"/>
      <c r="Z62" s="99"/>
      <c r="AA62" s="99"/>
      <c r="AB62" s="99"/>
      <c r="AC62" s="99"/>
      <c r="AD62" s="99"/>
      <c r="AE62" s="99"/>
      <c r="AF62" s="99"/>
      <c r="AG62" s="99"/>
      <c r="AH62" s="99"/>
    </row>
    <row r="63" spans="3:34">
      <c r="C63" s="3" t="s">
        <v>86</v>
      </c>
      <c r="D63" s="3" t="s">
        <v>100</v>
      </c>
      <c r="E63" s="3" t="s">
        <v>101</v>
      </c>
      <c r="F63" s="3" t="s">
        <v>628</v>
      </c>
      <c r="G63" s="97" t="s">
        <v>524</v>
      </c>
      <c r="H63" s="97" t="s">
        <v>524</v>
      </c>
      <c r="I63" s="97" t="s">
        <v>524</v>
      </c>
      <c r="J63" s="97" t="s">
        <v>524</v>
      </c>
      <c r="K63" s="97" t="s">
        <v>524</v>
      </c>
      <c r="L63" s="97" t="s">
        <v>524</v>
      </c>
      <c r="M63" s="97" t="s">
        <v>524</v>
      </c>
      <c r="N63" s="97" t="s">
        <v>524</v>
      </c>
      <c r="O63" s="110">
        <v>103</v>
      </c>
      <c r="P63" s="99"/>
      <c r="Q63" s="99"/>
      <c r="R63" s="99"/>
      <c r="S63" s="99"/>
      <c r="T63" s="99"/>
      <c r="U63" s="99"/>
      <c r="V63" s="99"/>
      <c r="W63" s="99"/>
      <c r="X63" s="99"/>
      <c r="Y63" s="99"/>
      <c r="Z63" s="99"/>
      <c r="AA63" s="99"/>
      <c r="AB63" s="99"/>
      <c r="AC63" s="99"/>
      <c r="AD63" s="99"/>
      <c r="AE63" s="99"/>
      <c r="AF63" s="99"/>
      <c r="AG63" s="99"/>
      <c r="AH63" s="99"/>
    </row>
    <row r="64" spans="3:34">
      <c r="C64" s="3" t="s">
        <v>86</v>
      </c>
      <c r="D64" s="3" t="s">
        <v>102</v>
      </c>
      <c r="E64" s="3" t="s">
        <v>103</v>
      </c>
      <c r="F64" s="3" t="s">
        <v>628</v>
      </c>
      <c r="G64" s="97" t="s">
        <v>524</v>
      </c>
      <c r="H64" s="97" t="s">
        <v>524</v>
      </c>
      <c r="I64" s="97" t="s">
        <v>524</v>
      </c>
      <c r="J64" s="97" t="s">
        <v>524</v>
      </c>
      <c r="K64" s="97" t="s">
        <v>524</v>
      </c>
      <c r="L64" s="97" t="s">
        <v>524</v>
      </c>
      <c r="M64" s="97" t="s">
        <v>524</v>
      </c>
      <c r="N64" s="97" t="s">
        <v>524</v>
      </c>
      <c r="O64" s="110">
        <v>1068</v>
      </c>
      <c r="P64" s="99"/>
      <c r="Q64" s="99"/>
      <c r="R64" s="99"/>
      <c r="S64" s="99"/>
      <c r="T64" s="99"/>
      <c r="U64" s="99"/>
      <c r="V64" s="99"/>
      <c r="W64" s="99"/>
      <c r="X64" s="99"/>
      <c r="Y64" s="99"/>
      <c r="Z64" s="99"/>
      <c r="AA64" s="99"/>
      <c r="AB64" s="99"/>
      <c r="AC64" s="99"/>
      <c r="AD64" s="99"/>
      <c r="AE64" s="99"/>
      <c r="AF64" s="99"/>
      <c r="AG64" s="99"/>
      <c r="AH64" s="99"/>
    </row>
    <row r="65" spans="3:34">
      <c r="C65" s="3" t="s">
        <v>86</v>
      </c>
      <c r="D65" s="3" t="s">
        <v>104</v>
      </c>
      <c r="E65" s="3" t="s">
        <v>105</v>
      </c>
      <c r="F65" s="3" t="s">
        <v>628</v>
      </c>
      <c r="G65" s="97" t="s">
        <v>524</v>
      </c>
      <c r="H65" s="97" t="s">
        <v>524</v>
      </c>
      <c r="I65" s="97" t="s">
        <v>524</v>
      </c>
      <c r="J65" s="97" t="s">
        <v>524</v>
      </c>
      <c r="K65" s="97" t="s">
        <v>524</v>
      </c>
      <c r="L65" s="97" t="s">
        <v>524</v>
      </c>
      <c r="M65" s="97" t="s">
        <v>524</v>
      </c>
      <c r="N65" s="97" t="s">
        <v>524</v>
      </c>
      <c r="O65" s="110">
        <v>1482</v>
      </c>
      <c r="P65" s="99"/>
      <c r="Q65" s="99"/>
      <c r="R65" s="99"/>
      <c r="S65" s="99"/>
      <c r="T65" s="99"/>
      <c r="U65" s="99"/>
      <c r="V65" s="99"/>
      <c r="W65" s="99"/>
      <c r="X65" s="99"/>
      <c r="Y65" s="99"/>
      <c r="Z65" s="99"/>
      <c r="AA65" s="99"/>
      <c r="AB65" s="99"/>
      <c r="AC65" s="99"/>
      <c r="AD65" s="99"/>
      <c r="AE65" s="99"/>
      <c r="AF65" s="99"/>
      <c r="AG65" s="99"/>
      <c r="AH65" s="99"/>
    </row>
    <row r="66" spans="3:34">
      <c r="C66" s="3" t="s">
        <v>86</v>
      </c>
      <c r="D66" s="3" t="s">
        <v>106</v>
      </c>
      <c r="E66" s="3" t="s">
        <v>107</v>
      </c>
      <c r="F66" s="3" t="s">
        <v>628</v>
      </c>
      <c r="G66" s="97" t="s">
        <v>524</v>
      </c>
      <c r="H66" s="97" t="s">
        <v>524</v>
      </c>
      <c r="I66" s="97" t="s">
        <v>524</v>
      </c>
      <c r="J66" s="97" t="s">
        <v>524</v>
      </c>
      <c r="K66" s="97" t="s">
        <v>524</v>
      </c>
      <c r="L66" s="97" t="s">
        <v>524</v>
      </c>
      <c r="M66" s="97" t="s">
        <v>524</v>
      </c>
      <c r="N66" s="97" t="s">
        <v>524</v>
      </c>
      <c r="O66" s="110">
        <v>393</v>
      </c>
      <c r="P66" s="99"/>
      <c r="Q66" s="99"/>
      <c r="R66" s="99"/>
      <c r="S66" s="99"/>
      <c r="T66" s="99"/>
      <c r="U66" s="99"/>
      <c r="V66" s="99"/>
      <c r="W66" s="99"/>
      <c r="X66" s="99"/>
      <c r="Y66" s="99"/>
      <c r="Z66" s="99"/>
      <c r="AA66" s="99"/>
      <c r="AB66" s="99"/>
      <c r="AC66" s="99"/>
      <c r="AD66" s="99"/>
      <c r="AE66" s="99"/>
      <c r="AF66" s="99"/>
      <c r="AG66" s="99"/>
      <c r="AH66" s="99"/>
    </row>
    <row r="67" spans="3:34">
      <c r="C67" s="3" t="s">
        <v>86</v>
      </c>
      <c r="D67" s="3" t="s">
        <v>108</v>
      </c>
      <c r="E67" s="3" t="s">
        <v>109</v>
      </c>
      <c r="F67" s="3" t="s">
        <v>628</v>
      </c>
      <c r="G67" s="97" t="s">
        <v>524</v>
      </c>
      <c r="H67" s="97" t="s">
        <v>524</v>
      </c>
      <c r="I67" s="97" t="s">
        <v>524</v>
      </c>
      <c r="J67" s="97" t="s">
        <v>524</v>
      </c>
      <c r="K67" s="97" t="s">
        <v>524</v>
      </c>
      <c r="L67" s="97" t="s">
        <v>524</v>
      </c>
      <c r="M67" s="97" t="s">
        <v>524</v>
      </c>
      <c r="N67" s="97" t="s">
        <v>524</v>
      </c>
      <c r="O67" s="110">
        <v>653</v>
      </c>
      <c r="P67" s="99"/>
      <c r="Q67" s="99"/>
      <c r="R67" s="99"/>
      <c r="S67" s="99"/>
      <c r="T67" s="99"/>
      <c r="U67" s="99"/>
      <c r="V67" s="99"/>
      <c r="W67" s="99"/>
      <c r="X67" s="99"/>
      <c r="Y67" s="99"/>
      <c r="Z67" s="99"/>
      <c r="AA67" s="99"/>
      <c r="AB67" s="99"/>
      <c r="AC67" s="99"/>
      <c r="AD67" s="99"/>
      <c r="AE67" s="99"/>
      <c r="AF67" s="99"/>
      <c r="AG67" s="99"/>
      <c r="AH67" s="99"/>
    </row>
    <row r="68" spans="3:34">
      <c r="C68" s="3" t="s">
        <v>86</v>
      </c>
      <c r="D68" s="3" t="s">
        <v>110</v>
      </c>
      <c r="E68" s="3" t="s">
        <v>111</v>
      </c>
      <c r="F68" s="3" t="s">
        <v>628</v>
      </c>
      <c r="G68" s="97" t="s">
        <v>524</v>
      </c>
      <c r="H68" s="97" t="s">
        <v>524</v>
      </c>
      <c r="I68" s="97" t="s">
        <v>524</v>
      </c>
      <c r="J68" s="97" t="s">
        <v>524</v>
      </c>
      <c r="K68" s="97" t="s">
        <v>524</v>
      </c>
      <c r="L68" s="97" t="s">
        <v>524</v>
      </c>
      <c r="M68" s="97" t="s">
        <v>524</v>
      </c>
      <c r="N68" s="97" t="s">
        <v>524</v>
      </c>
      <c r="O68" s="110">
        <v>608</v>
      </c>
      <c r="P68" s="99"/>
      <c r="Q68" s="99"/>
      <c r="R68" s="99"/>
      <c r="S68" s="99"/>
      <c r="T68" s="99"/>
      <c r="U68" s="99"/>
      <c r="V68" s="99"/>
      <c r="W68" s="99"/>
      <c r="X68" s="99"/>
      <c r="Y68" s="99"/>
      <c r="Z68" s="99"/>
      <c r="AA68" s="99"/>
      <c r="AB68" s="99"/>
      <c r="AC68" s="99"/>
      <c r="AD68" s="99"/>
      <c r="AE68" s="99"/>
      <c r="AF68" s="99"/>
      <c r="AG68" s="99"/>
      <c r="AH68" s="99"/>
    </row>
    <row r="69" spans="3:34">
      <c r="C69" s="3" t="s">
        <v>86</v>
      </c>
      <c r="D69" s="3" t="s">
        <v>112</v>
      </c>
      <c r="E69" s="3" t="s">
        <v>113</v>
      </c>
      <c r="F69" s="3" t="s">
        <v>628</v>
      </c>
      <c r="G69" s="97" t="s">
        <v>524</v>
      </c>
      <c r="H69" s="97" t="s">
        <v>524</v>
      </c>
      <c r="I69" s="97" t="s">
        <v>524</v>
      </c>
      <c r="J69" s="97" t="s">
        <v>524</v>
      </c>
      <c r="K69" s="97" t="s">
        <v>524</v>
      </c>
      <c r="L69" s="97" t="s">
        <v>524</v>
      </c>
      <c r="M69" s="97" t="s">
        <v>524</v>
      </c>
      <c r="N69" s="97" t="s">
        <v>524</v>
      </c>
      <c r="O69" s="110">
        <v>601</v>
      </c>
      <c r="P69" s="99"/>
      <c r="Q69" s="99"/>
      <c r="R69" s="99"/>
      <c r="S69" s="99"/>
      <c r="T69" s="99"/>
      <c r="U69" s="99"/>
      <c r="V69" s="99"/>
      <c r="W69" s="99"/>
      <c r="X69" s="99"/>
      <c r="Y69" s="99"/>
      <c r="Z69" s="99"/>
      <c r="AA69" s="99"/>
      <c r="AB69" s="99"/>
      <c r="AC69" s="99"/>
      <c r="AD69" s="99"/>
      <c r="AE69" s="99"/>
      <c r="AF69" s="99"/>
      <c r="AG69" s="99"/>
      <c r="AH69" s="99"/>
    </row>
    <row r="70" spans="3:34">
      <c r="C70" s="3" t="s">
        <v>86</v>
      </c>
      <c r="D70" s="3" t="s">
        <v>114</v>
      </c>
      <c r="E70" s="3" t="s">
        <v>115</v>
      </c>
      <c r="F70" s="3" t="s">
        <v>628</v>
      </c>
      <c r="G70" s="97" t="s">
        <v>524</v>
      </c>
      <c r="H70" s="97" t="s">
        <v>524</v>
      </c>
      <c r="I70" s="97" t="s">
        <v>524</v>
      </c>
      <c r="J70" s="97" t="s">
        <v>524</v>
      </c>
      <c r="K70" s="97" t="s">
        <v>524</v>
      </c>
      <c r="L70" s="97" t="s">
        <v>524</v>
      </c>
      <c r="M70" s="97" t="s">
        <v>524</v>
      </c>
      <c r="N70" s="97" t="s">
        <v>524</v>
      </c>
      <c r="O70" s="110">
        <v>676.57838700000002</v>
      </c>
      <c r="P70" s="99"/>
      <c r="Q70" s="99"/>
      <c r="R70" s="99"/>
      <c r="S70" s="99"/>
      <c r="T70" s="99"/>
      <c r="U70" s="99"/>
      <c r="V70" s="99"/>
      <c r="W70" s="99"/>
      <c r="X70" s="99"/>
      <c r="Y70" s="99"/>
      <c r="Z70" s="99"/>
      <c r="AA70" s="99"/>
      <c r="AB70" s="99"/>
      <c r="AC70" s="99"/>
      <c r="AD70" s="99"/>
      <c r="AE70" s="99"/>
      <c r="AF70" s="99"/>
      <c r="AG70" s="99"/>
      <c r="AH70" s="99"/>
    </row>
    <row r="71" spans="3:34">
      <c r="C71" s="3" t="s">
        <v>86</v>
      </c>
      <c r="D71" s="3" t="s">
        <v>116</v>
      </c>
      <c r="E71" s="3" t="s">
        <v>117</v>
      </c>
      <c r="F71" s="3" t="s">
        <v>628</v>
      </c>
      <c r="G71" s="97" t="s">
        <v>524</v>
      </c>
      <c r="H71" s="97" t="s">
        <v>524</v>
      </c>
      <c r="I71" s="97" t="s">
        <v>524</v>
      </c>
      <c r="J71" s="97" t="s">
        <v>524</v>
      </c>
      <c r="K71" s="97" t="s">
        <v>524</v>
      </c>
      <c r="L71" s="97" t="s">
        <v>524</v>
      </c>
      <c r="M71" s="97" t="s">
        <v>524</v>
      </c>
      <c r="N71" s="97" t="s">
        <v>524</v>
      </c>
      <c r="O71" s="110">
        <v>509</v>
      </c>
      <c r="P71" s="99"/>
      <c r="Q71" s="99"/>
      <c r="R71" s="99"/>
      <c r="S71" s="99"/>
      <c r="T71" s="99"/>
      <c r="U71" s="99"/>
      <c r="V71" s="99"/>
      <c r="W71" s="99"/>
      <c r="X71" s="99"/>
      <c r="Y71" s="99"/>
      <c r="Z71" s="99"/>
      <c r="AA71" s="99"/>
      <c r="AB71" s="99"/>
      <c r="AC71" s="99"/>
      <c r="AD71" s="99"/>
      <c r="AE71" s="99"/>
      <c r="AF71" s="99"/>
      <c r="AG71" s="99"/>
      <c r="AH71" s="99"/>
    </row>
    <row r="72" spans="3:34">
      <c r="C72" s="3" t="s">
        <v>86</v>
      </c>
      <c r="D72" s="3" t="s">
        <v>118</v>
      </c>
      <c r="E72" s="3" t="s">
        <v>119</v>
      </c>
      <c r="F72" s="3" t="s">
        <v>628</v>
      </c>
      <c r="G72" s="97" t="s">
        <v>524</v>
      </c>
      <c r="H72" s="97" t="s">
        <v>524</v>
      </c>
      <c r="I72" s="97" t="s">
        <v>524</v>
      </c>
      <c r="J72" s="97" t="s">
        <v>524</v>
      </c>
      <c r="K72" s="97" t="s">
        <v>524</v>
      </c>
      <c r="L72" s="97" t="s">
        <v>524</v>
      </c>
      <c r="M72" s="97" t="s">
        <v>524</v>
      </c>
      <c r="N72" s="97" t="s">
        <v>524</v>
      </c>
      <c r="O72" s="110">
        <v>569</v>
      </c>
      <c r="P72" s="99"/>
      <c r="Q72" s="99"/>
      <c r="R72" s="99"/>
      <c r="S72" s="99"/>
      <c r="T72" s="99"/>
      <c r="U72" s="99"/>
      <c r="V72" s="99"/>
      <c r="W72" s="99"/>
      <c r="X72" s="99"/>
      <c r="Y72" s="99"/>
      <c r="Z72" s="99"/>
      <c r="AA72" s="99"/>
      <c r="AB72" s="99"/>
      <c r="AC72" s="99"/>
      <c r="AD72" s="99"/>
      <c r="AE72" s="99"/>
      <c r="AF72" s="99"/>
      <c r="AG72" s="99"/>
      <c r="AH72" s="99"/>
    </row>
    <row r="73" spans="3:34">
      <c r="C73" s="3" t="s">
        <v>86</v>
      </c>
      <c r="D73" s="3" t="s">
        <v>120</v>
      </c>
      <c r="E73" s="3" t="s">
        <v>121</v>
      </c>
      <c r="F73" s="3" t="s">
        <v>628</v>
      </c>
      <c r="G73" s="97" t="s">
        <v>524</v>
      </c>
      <c r="H73" s="97" t="s">
        <v>524</v>
      </c>
      <c r="I73" s="97" t="s">
        <v>524</v>
      </c>
      <c r="J73" s="97" t="s">
        <v>524</v>
      </c>
      <c r="K73" s="97" t="s">
        <v>524</v>
      </c>
      <c r="L73" s="97" t="s">
        <v>524</v>
      </c>
      <c r="M73" s="97" t="s">
        <v>524</v>
      </c>
      <c r="N73" s="97" t="s">
        <v>524</v>
      </c>
      <c r="O73" s="110">
        <v>1303</v>
      </c>
      <c r="P73" s="99"/>
      <c r="Q73" s="99"/>
      <c r="R73" s="99"/>
      <c r="S73" s="99"/>
      <c r="T73" s="99"/>
      <c r="U73" s="99"/>
      <c r="V73" s="99"/>
      <c r="W73" s="99"/>
      <c r="X73" s="99"/>
      <c r="Y73" s="99"/>
      <c r="Z73" s="99"/>
      <c r="AA73" s="99"/>
      <c r="AB73" s="99"/>
      <c r="AC73" s="99"/>
      <c r="AD73" s="99"/>
      <c r="AE73" s="99"/>
      <c r="AF73" s="99"/>
      <c r="AG73" s="99"/>
      <c r="AH73" s="99"/>
    </row>
    <row r="74" spans="3:34">
      <c r="C74" s="3" t="s">
        <v>86</v>
      </c>
      <c r="D74" s="3" t="s">
        <v>122</v>
      </c>
      <c r="E74" s="3" t="s">
        <v>123</v>
      </c>
      <c r="F74" s="3" t="s">
        <v>628</v>
      </c>
      <c r="G74" s="97" t="s">
        <v>524</v>
      </c>
      <c r="H74" s="97" t="s">
        <v>524</v>
      </c>
      <c r="I74" s="97" t="s">
        <v>524</v>
      </c>
      <c r="J74" s="97" t="s">
        <v>524</v>
      </c>
      <c r="K74" s="97" t="s">
        <v>524</v>
      </c>
      <c r="L74" s="97" t="s">
        <v>524</v>
      </c>
      <c r="M74" s="97" t="s">
        <v>524</v>
      </c>
      <c r="N74" s="97" t="s">
        <v>524</v>
      </c>
      <c r="O74" s="110">
        <v>252</v>
      </c>
      <c r="P74" s="99"/>
      <c r="Q74" s="99"/>
      <c r="R74" s="99"/>
      <c r="S74" s="99"/>
      <c r="T74" s="99"/>
      <c r="U74" s="99"/>
      <c r="V74" s="99"/>
      <c r="W74" s="99"/>
      <c r="X74" s="99"/>
      <c r="Y74" s="99"/>
      <c r="Z74" s="99"/>
      <c r="AA74" s="99"/>
      <c r="AB74" s="99"/>
      <c r="AC74" s="99"/>
      <c r="AD74" s="99"/>
      <c r="AE74" s="99"/>
      <c r="AF74" s="99"/>
      <c r="AG74" s="99"/>
      <c r="AH74" s="99"/>
    </row>
    <row r="75" spans="3:34">
      <c r="C75" s="3" t="s">
        <v>86</v>
      </c>
      <c r="D75" s="3" t="s">
        <v>124</v>
      </c>
      <c r="E75" s="3" t="s">
        <v>125</v>
      </c>
      <c r="F75" s="3" t="s">
        <v>628</v>
      </c>
      <c r="G75" s="97" t="s">
        <v>524</v>
      </c>
      <c r="H75" s="97" t="s">
        <v>524</v>
      </c>
      <c r="I75" s="97" t="s">
        <v>524</v>
      </c>
      <c r="J75" s="97" t="s">
        <v>524</v>
      </c>
      <c r="K75" s="97" t="s">
        <v>524</v>
      </c>
      <c r="L75" s="97" t="s">
        <v>524</v>
      </c>
      <c r="M75" s="97" t="s">
        <v>524</v>
      </c>
      <c r="N75" s="97" t="s">
        <v>524</v>
      </c>
      <c r="O75" s="110">
        <v>912.97353891</v>
      </c>
      <c r="P75" s="99"/>
      <c r="Q75" s="99"/>
      <c r="R75" s="99"/>
      <c r="S75" s="99"/>
      <c r="T75" s="99"/>
      <c r="U75" s="99"/>
      <c r="V75" s="99"/>
      <c r="W75" s="99"/>
      <c r="X75" s="99"/>
      <c r="Y75" s="99"/>
      <c r="Z75" s="99"/>
      <c r="AA75" s="99"/>
      <c r="AB75" s="99"/>
      <c r="AC75" s="99"/>
      <c r="AD75" s="99"/>
      <c r="AE75" s="99"/>
      <c r="AF75" s="99"/>
      <c r="AG75" s="99"/>
      <c r="AH75" s="99"/>
    </row>
    <row r="76" spans="3:34">
      <c r="C76" s="3" t="s">
        <v>86</v>
      </c>
      <c r="D76" s="3" t="s">
        <v>126</v>
      </c>
      <c r="E76" s="3" t="s">
        <v>127</v>
      </c>
      <c r="F76" s="3" t="s">
        <v>628</v>
      </c>
      <c r="G76" s="97" t="s">
        <v>524</v>
      </c>
      <c r="H76" s="97" t="s">
        <v>524</v>
      </c>
      <c r="I76" s="97" t="s">
        <v>524</v>
      </c>
      <c r="J76" s="97" t="s">
        <v>524</v>
      </c>
      <c r="K76" s="97" t="s">
        <v>524</v>
      </c>
      <c r="L76" s="97" t="s">
        <v>524</v>
      </c>
      <c r="M76" s="97" t="s">
        <v>524</v>
      </c>
      <c r="N76" s="97" t="s">
        <v>524</v>
      </c>
      <c r="O76" s="110">
        <v>308</v>
      </c>
      <c r="P76" s="99"/>
      <c r="Q76" s="99"/>
      <c r="R76" s="99"/>
      <c r="S76" s="99"/>
      <c r="T76" s="99"/>
      <c r="U76" s="99"/>
      <c r="V76" s="99"/>
      <c r="W76" s="99"/>
      <c r="X76" s="99"/>
      <c r="Y76" s="99"/>
      <c r="Z76" s="99"/>
      <c r="AA76" s="99"/>
      <c r="AB76" s="99"/>
      <c r="AC76" s="99"/>
      <c r="AD76" s="99"/>
      <c r="AE76" s="99"/>
      <c r="AF76" s="99"/>
      <c r="AG76" s="99"/>
      <c r="AH76" s="99"/>
    </row>
    <row r="77" spans="3:34">
      <c r="C77" s="3" t="s">
        <v>86</v>
      </c>
      <c r="D77" s="3" t="s">
        <v>128</v>
      </c>
      <c r="E77" s="3" t="s">
        <v>129</v>
      </c>
      <c r="F77" s="3" t="s">
        <v>628</v>
      </c>
      <c r="G77" s="97" t="s">
        <v>524</v>
      </c>
      <c r="H77" s="97" t="s">
        <v>524</v>
      </c>
      <c r="I77" s="97" t="s">
        <v>524</v>
      </c>
      <c r="J77" s="97" t="s">
        <v>524</v>
      </c>
      <c r="K77" s="97" t="s">
        <v>524</v>
      </c>
      <c r="L77" s="97" t="s">
        <v>524</v>
      </c>
      <c r="M77" s="97" t="s">
        <v>524</v>
      </c>
      <c r="N77" s="97" t="s">
        <v>524</v>
      </c>
      <c r="O77" s="110">
        <v>1559.633</v>
      </c>
      <c r="P77" s="99"/>
      <c r="Q77" s="99"/>
      <c r="R77" s="99"/>
      <c r="S77" s="99"/>
      <c r="T77" s="99"/>
      <c r="U77" s="99"/>
      <c r="V77" s="99"/>
      <c r="W77" s="99"/>
      <c r="X77" s="99"/>
      <c r="Y77" s="99"/>
      <c r="Z77" s="99"/>
      <c r="AA77" s="99"/>
      <c r="AB77" s="99"/>
      <c r="AC77" s="99"/>
      <c r="AD77" s="99"/>
      <c r="AE77" s="99"/>
      <c r="AF77" s="99"/>
      <c r="AG77" s="99"/>
      <c r="AH77" s="99"/>
    </row>
    <row r="78" spans="3:34">
      <c r="C78" s="3" t="s">
        <v>86</v>
      </c>
      <c r="D78" s="3" t="s">
        <v>130</v>
      </c>
      <c r="E78" s="3" t="s">
        <v>131</v>
      </c>
      <c r="F78" s="3" t="s">
        <v>628</v>
      </c>
      <c r="G78" s="97" t="s">
        <v>524</v>
      </c>
      <c r="H78" s="97" t="s">
        <v>524</v>
      </c>
      <c r="I78" s="97" t="s">
        <v>524</v>
      </c>
      <c r="J78" s="97" t="s">
        <v>524</v>
      </c>
      <c r="K78" s="97" t="s">
        <v>524</v>
      </c>
      <c r="L78" s="97" t="s">
        <v>524</v>
      </c>
      <c r="M78" s="97" t="s">
        <v>524</v>
      </c>
      <c r="N78" s="97" t="s">
        <v>524</v>
      </c>
      <c r="O78" s="110">
        <v>645.68352373000005</v>
      </c>
      <c r="P78" s="99"/>
      <c r="Q78" s="99"/>
      <c r="R78" s="99"/>
      <c r="S78" s="99"/>
      <c r="T78" s="99"/>
      <c r="U78" s="99"/>
      <c r="V78" s="99"/>
      <c r="W78" s="99"/>
      <c r="X78" s="99"/>
      <c r="Y78" s="99"/>
      <c r="Z78" s="99"/>
      <c r="AA78" s="99"/>
      <c r="AB78" s="99"/>
      <c r="AC78" s="99"/>
      <c r="AD78" s="99"/>
      <c r="AE78" s="99"/>
      <c r="AF78" s="99"/>
      <c r="AG78" s="99"/>
      <c r="AH78" s="99"/>
    </row>
    <row r="79" spans="3:34">
      <c r="C79" s="3" t="s">
        <v>86</v>
      </c>
      <c r="D79" s="3" t="s">
        <v>132</v>
      </c>
      <c r="E79" s="3" t="s">
        <v>133</v>
      </c>
      <c r="F79" s="3" t="s">
        <v>628</v>
      </c>
      <c r="G79" s="97" t="s">
        <v>524</v>
      </c>
      <c r="H79" s="97" t="s">
        <v>524</v>
      </c>
      <c r="I79" s="97" t="s">
        <v>524</v>
      </c>
      <c r="J79" s="97" t="s">
        <v>524</v>
      </c>
      <c r="K79" s="97" t="s">
        <v>524</v>
      </c>
      <c r="L79" s="97" t="s">
        <v>524</v>
      </c>
      <c r="M79" s="97" t="s">
        <v>524</v>
      </c>
      <c r="N79" s="97" t="s">
        <v>524</v>
      </c>
      <c r="O79" s="110">
        <v>471</v>
      </c>
      <c r="P79" s="99"/>
      <c r="Q79" s="99"/>
      <c r="R79" s="99"/>
      <c r="S79" s="99"/>
      <c r="T79" s="99"/>
      <c r="U79" s="99"/>
      <c r="V79" s="99"/>
      <c r="W79" s="99"/>
      <c r="X79" s="99"/>
      <c r="Y79" s="99"/>
      <c r="Z79" s="99"/>
      <c r="AA79" s="99"/>
      <c r="AB79" s="99"/>
      <c r="AC79" s="99"/>
      <c r="AD79" s="99"/>
      <c r="AE79" s="99"/>
      <c r="AF79" s="99"/>
      <c r="AG79" s="99"/>
      <c r="AH79" s="99"/>
    </row>
    <row r="80" spans="3:34">
      <c r="C80" s="3" t="s">
        <v>86</v>
      </c>
      <c r="D80" s="3" t="s">
        <v>134</v>
      </c>
      <c r="E80" s="3" t="s">
        <v>135</v>
      </c>
      <c r="F80" s="3" t="s">
        <v>628</v>
      </c>
      <c r="G80" s="97" t="s">
        <v>524</v>
      </c>
      <c r="H80" s="97" t="s">
        <v>524</v>
      </c>
      <c r="I80" s="97" t="s">
        <v>524</v>
      </c>
      <c r="J80" s="97" t="s">
        <v>524</v>
      </c>
      <c r="K80" s="97" t="s">
        <v>524</v>
      </c>
      <c r="L80" s="97" t="s">
        <v>524</v>
      </c>
      <c r="M80" s="97" t="s">
        <v>524</v>
      </c>
      <c r="N80" s="97" t="s">
        <v>524</v>
      </c>
      <c r="O80" s="110" t="s">
        <v>524</v>
      </c>
      <c r="P80" s="99"/>
      <c r="Q80" s="99"/>
      <c r="R80" s="99"/>
      <c r="S80" s="99"/>
      <c r="T80" s="99"/>
      <c r="U80" s="99"/>
      <c r="V80" s="99"/>
      <c r="W80" s="99"/>
      <c r="X80" s="99"/>
      <c r="Y80" s="99"/>
      <c r="Z80" s="99"/>
      <c r="AA80" s="99"/>
      <c r="AB80" s="99"/>
      <c r="AC80" s="99"/>
      <c r="AD80" s="99"/>
      <c r="AE80" s="99"/>
      <c r="AF80" s="99"/>
      <c r="AG80" s="99"/>
      <c r="AH80" s="99"/>
    </row>
    <row r="81" spans="3:34">
      <c r="C81" s="3" t="s">
        <v>86</v>
      </c>
      <c r="D81" s="3" t="s">
        <v>136</v>
      </c>
      <c r="E81" s="3" t="s">
        <v>137</v>
      </c>
      <c r="F81" s="3" t="s">
        <v>628</v>
      </c>
      <c r="G81" s="97" t="s">
        <v>524</v>
      </c>
      <c r="H81" s="97" t="s">
        <v>524</v>
      </c>
      <c r="I81" s="97" t="s">
        <v>524</v>
      </c>
      <c r="J81" s="97" t="s">
        <v>524</v>
      </c>
      <c r="K81" s="97" t="s">
        <v>524</v>
      </c>
      <c r="L81" s="97" t="s">
        <v>524</v>
      </c>
      <c r="M81" s="97" t="s">
        <v>524</v>
      </c>
      <c r="N81" s="97" t="s">
        <v>524</v>
      </c>
      <c r="O81" s="110">
        <v>565</v>
      </c>
      <c r="P81" s="99"/>
      <c r="Q81" s="99"/>
      <c r="R81" s="99"/>
      <c r="S81" s="99"/>
      <c r="T81" s="99"/>
      <c r="U81" s="99"/>
      <c r="V81" s="99"/>
      <c r="W81" s="99"/>
      <c r="X81" s="99"/>
      <c r="Y81" s="99"/>
      <c r="Z81" s="99"/>
      <c r="AA81" s="99"/>
      <c r="AB81" s="99"/>
      <c r="AC81" s="99"/>
      <c r="AD81" s="99"/>
      <c r="AE81" s="99"/>
      <c r="AF81" s="99"/>
      <c r="AG81" s="99"/>
      <c r="AH81" s="99"/>
    </row>
    <row r="82" spans="3:34">
      <c r="C82" s="3" t="s">
        <v>86</v>
      </c>
      <c r="D82" s="3" t="s">
        <v>138</v>
      </c>
      <c r="E82" s="3" t="s">
        <v>139</v>
      </c>
      <c r="F82" s="3" t="s">
        <v>628</v>
      </c>
      <c r="G82" s="97" t="s">
        <v>524</v>
      </c>
      <c r="H82" s="97" t="s">
        <v>524</v>
      </c>
      <c r="I82" s="97" t="s">
        <v>524</v>
      </c>
      <c r="J82" s="97" t="s">
        <v>524</v>
      </c>
      <c r="K82" s="97" t="s">
        <v>524</v>
      </c>
      <c r="L82" s="97" t="s">
        <v>524</v>
      </c>
      <c r="M82" s="97" t="s">
        <v>524</v>
      </c>
      <c r="N82" s="97" t="s">
        <v>524</v>
      </c>
      <c r="O82" s="110">
        <v>1075</v>
      </c>
      <c r="P82" s="99"/>
      <c r="Q82" s="99"/>
      <c r="R82" s="99"/>
      <c r="S82" s="99"/>
      <c r="T82" s="99"/>
      <c r="U82" s="99"/>
      <c r="V82" s="99"/>
      <c r="W82" s="99"/>
      <c r="X82" s="99"/>
      <c r="Y82" s="99"/>
      <c r="Z82" s="99"/>
      <c r="AA82" s="99"/>
      <c r="AB82" s="99"/>
      <c r="AC82" s="99"/>
      <c r="AD82" s="99"/>
      <c r="AE82" s="99"/>
      <c r="AF82" s="99"/>
      <c r="AG82" s="99"/>
      <c r="AH82" s="99"/>
    </row>
    <row r="83" spans="3:34">
      <c r="C83" s="3" t="s">
        <v>86</v>
      </c>
      <c r="D83" s="3" t="s">
        <v>140</v>
      </c>
      <c r="E83" s="3" t="s">
        <v>141</v>
      </c>
      <c r="F83" s="3" t="s">
        <v>628</v>
      </c>
      <c r="G83" s="97" t="s">
        <v>524</v>
      </c>
      <c r="H83" s="97" t="s">
        <v>524</v>
      </c>
      <c r="I83" s="97" t="s">
        <v>524</v>
      </c>
      <c r="J83" s="97" t="s">
        <v>524</v>
      </c>
      <c r="K83" s="97" t="s">
        <v>524</v>
      </c>
      <c r="L83" s="97" t="s">
        <v>524</v>
      </c>
      <c r="M83" s="97" t="s">
        <v>524</v>
      </c>
      <c r="N83" s="97" t="s">
        <v>524</v>
      </c>
      <c r="O83" s="110">
        <v>758</v>
      </c>
      <c r="P83" s="99"/>
      <c r="Q83" s="99"/>
      <c r="R83" s="99"/>
      <c r="S83" s="99"/>
      <c r="T83" s="99"/>
      <c r="U83" s="99"/>
      <c r="V83" s="99"/>
      <c r="W83" s="99"/>
      <c r="X83" s="99"/>
      <c r="Y83" s="99"/>
      <c r="Z83" s="99"/>
      <c r="AA83" s="99"/>
      <c r="AB83" s="99"/>
      <c r="AC83" s="99"/>
      <c r="AD83" s="99"/>
      <c r="AE83" s="99"/>
      <c r="AF83" s="99"/>
      <c r="AG83" s="99"/>
      <c r="AH83" s="99"/>
    </row>
    <row r="84" spans="3:34">
      <c r="C84" s="3" t="s">
        <v>86</v>
      </c>
      <c r="D84" s="3" t="s">
        <v>142</v>
      </c>
      <c r="E84" s="3" t="s">
        <v>143</v>
      </c>
      <c r="F84" s="3" t="s">
        <v>628</v>
      </c>
      <c r="G84" s="97" t="s">
        <v>524</v>
      </c>
      <c r="H84" s="97" t="s">
        <v>524</v>
      </c>
      <c r="I84" s="97" t="s">
        <v>524</v>
      </c>
      <c r="J84" s="97" t="s">
        <v>524</v>
      </c>
      <c r="K84" s="97" t="s">
        <v>524</v>
      </c>
      <c r="L84" s="97" t="s">
        <v>524</v>
      </c>
      <c r="M84" s="97" t="s">
        <v>524</v>
      </c>
      <c r="N84" s="97" t="s">
        <v>524</v>
      </c>
      <c r="O84" s="110">
        <v>722.63199999999995</v>
      </c>
      <c r="P84" s="99"/>
      <c r="Q84" s="99"/>
      <c r="R84" s="99"/>
      <c r="S84" s="99"/>
      <c r="T84" s="99"/>
      <c r="U84" s="99"/>
      <c r="V84" s="99"/>
      <c r="W84" s="99"/>
      <c r="X84" s="99"/>
      <c r="Y84" s="99"/>
      <c r="Z84" s="99"/>
      <c r="AA84" s="99"/>
      <c r="AB84" s="99"/>
      <c r="AC84" s="99"/>
      <c r="AD84" s="99"/>
      <c r="AE84" s="99"/>
      <c r="AF84" s="99"/>
      <c r="AG84" s="99"/>
      <c r="AH84" s="99"/>
    </row>
    <row r="85" spans="3:34">
      <c r="C85" s="3" t="s">
        <v>86</v>
      </c>
      <c r="D85" s="3" t="s">
        <v>144</v>
      </c>
      <c r="E85" s="3" t="s">
        <v>145</v>
      </c>
      <c r="F85" s="3" t="s">
        <v>628</v>
      </c>
      <c r="G85" s="97" t="s">
        <v>524</v>
      </c>
      <c r="H85" s="97" t="s">
        <v>524</v>
      </c>
      <c r="I85" s="97" t="s">
        <v>524</v>
      </c>
      <c r="J85" s="97" t="s">
        <v>524</v>
      </c>
      <c r="K85" s="97" t="s">
        <v>524</v>
      </c>
      <c r="L85" s="97" t="s">
        <v>524</v>
      </c>
      <c r="M85" s="97" t="s">
        <v>524</v>
      </c>
      <c r="N85" s="97" t="s">
        <v>524</v>
      </c>
      <c r="O85" s="110">
        <v>683</v>
      </c>
      <c r="P85" s="99"/>
      <c r="Q85" s="99"/>
      <c r="R85" s="99"/>
      <c r="S85" s="99"/>
      <c r="T85" s="99"/>
      <c r="U85" s="99"/>
      <c r="V85" s="99"/>
      <c r="W85" s="99"/>
      <c r="X85" s="99"/>
      <c r="Y85" s="99"/>
      <c r="Z85" s="99"/>
      <c r="AA85" s="99"/>
      <c r="AB85" s="99"/>
      <c r="AC85" s="99"/>
      <c r="AD85" s="99"/>
      <c r="AE85" s="99"/>
      <c r="AF85" s="99"/>
      <c r="AG85" s="99"/>
      <c r="AH85" s="99"/>
    </row>
    <row r="86" spans="3:34">
      <c r="C86" s="3" t="s">
        <v>86</v>
      </c>
      <c r="D86" s="3" t="s">
        <v>146</v>
      </c>
      <c r="E86" s="3" t="s">
        <v>147</v>
      </c>
      <c r="F86" s="3" t="s">
        <v>628</v>
      </c>
      <c r="G86" s="97" t="s">
        <v>524</v>
      </c>
      <c r="H86" s="97" t="s">
        <v>524</v>
      </c>
      <c r="I86" s="97" t="s">
        <v>524</v>
      </c>
      <c r="J86" s="97" t="s">
        <v>524</v>
      </c>
      <c r="K86" s="97" t="s">
        <v>524</v>
      </c>
      <c r="L86" s="97" t="s">
        <v>524</v>
      </c>
      <c r="M86" s="97" t="s">
        <v>524</v>
      </c>
      <c r="N86" s="97" t="s">
        <v>524</v>
      </c>
      <c r="O86" s="110">
        <v>1328</v>
      </c>
      <c r="P86" s="99"/>
      <c r="Q86" s="99"/>
      <c r="R86" s="99"/>
      <c r="S86" s="99"/>
      <c r="T86" s="99"/>
      <c r="U86" s="99"/>
      <c r="V86" s="99"/>
      <c r="W86" s="99"/>
      <c r="X86" s="99"/>
      <c r="Y86" s="99"/>
      <c r="Z86" s="99"/>
      <c r="AA86" s="99"/>
      <c r="AB86" s="99"/>
      <c r="AC86" s="99"/>
      <c r="AD86" s="99"/>
      <c r="AE86" s="99"/>
      <c r="AF86" s="99"/>
      <c r="AG86" s="99"/>
      <c r="AH86" s="99"/>
    </row>
    <row r="87" spans="3:34">
      <c r="C87" s="3" t="s">
        <v>86</v>
      </c>
      <c r="D87" s="3" t="s">
        <v>148</v>
      </c>
      <c r="E87" s="3" t="s">
        <v>149</v>
      </c>
      <c r="F87" s="3" t="s">
        <v>628</v>
      </c>
      <c r="G87" s="97" t="s">
        <v>524</v>
      </c>
      <c r="H87" s="97" t="s">
        <v>524</v>
      </c>
      <c r="I87" s="97" t="s">
        <v>524</v>
      </c>
      <c r="J87" s="97" t="s">
        <v>524</v>
      </c>
      <c r="K87" s="97" t="s">
        <v>524</v>
      </c>
      <c r="L87" s="97" t="s">
        <v>524</v>
      </c>
      <c r="M87" s="97" t="s">
        <v>524</v>
      </c>
      <c r="N87" s="97" t="s">
        <v>524</v>
      </c>
      <c r="O87" s="110">
        <v>442</v>
      </c>
      <c r="P87" s="99"/>
      <c r="Q87" s="99"/>
      <c r="R87" s="99"/>
      <c r="S87" s="99"/>
      <c r="T87" s="99"/>
      <c r="U87" s="99"/>
      <c r="V87" s="99"/>
      <c r="W87" s="99"/>
      <c r="X87" s="99"/>
      <c r="Y87" s="99"/>
      <c r="Z87" s="99"/>
      <c r="AA87" s="99"/>
      <c r="AB87" s="99"/>
      <c r="AC87" s="99"/>
      <c r="AD87" s="99"/>
      <c r="AE87" s="99"/>
      <c r="AF87" s="99"/>
      <c r="AG87" s="99"/>
      <c r="AH87" s="99"/>
    </row>
    <row r="88" spans="3:34">
      <c r="C88" s="3" t="s">
        <v>86</v>
      </c>
      <c r="D88" s="3" t="s">
        <v>150</v>
      </c>
      <c r="E88" s="3" t="s">
        <v>151</v>
      </c>
      <c r="F88" s="3" t="s">
        <v>628</v>
      </c>
      <c r="G88" s="97" t="s">
        <v>524</v>
      </c>
      <c r="H88" s="97" t="s">
        <v>524</v>
      </c>
      <c r="I88" s="97" t="s">
        <v>524</v>
      </c>
      <c r="J88" s="97" t="s">
        <v>524</v>
      </c>
      <c r="K88" s="97" t="s">
        <v>524</v>
      </c>
      <c r="L88" s="97" t="s">
        <v>524</v>
      </c>
      <c r="M88" s="97" t="s">
        <v>524</v>
      </c>
      <c r="N88" s="97" t="s">
        <v>524</v>
      </c>
      <c r="O88" s="110">
        <v>745</v>
      </c>
      <c r="P88" s="99"/>
      <c r="Q88" s="99"/>
      <c r="R88" s="99"/>
      <c r="S88" s="99"/>
      <c r="T88" s="99"/>
      <c r="U88" s="99"/>
      <c r="V88" s="99"/>
      <c r="W88" s="99"/>
      <c r="X88" s="99"/>
      <c r="Y88" s="99"/>
      <c r="Z88" s="99"/>
      <c r="AA88" s="99"/>
      <c r="AB88" s="99"/>
      <c r="AC88" s="99"/>
      <c r="AD88" s="99"/>
      <c r="AE88" s="99"/>
      <c r="AF88" s="99"/>
      <c r="AG88" s="99"/>
      <c r="AH88" s="99"/>
    </row>
    <row r="89" spans="3:34">
      <c r="C89" s="3" t="s">
        <v>86</v>
      </c>
      <c r="D89" s="3" t="s">
        <v>152</v>
      </c>
      <c r="E89" s="3" t="s">
        <v>153</v>
      </c>
      <c r="F89" s="3" t="s">
        <v>628</v>
      </c>
      <c r="G89" s="97" t="s">
        <v>524</v>
      </c>
      <c r="H89" s="97" t="s">
        <v>524</v>
      </c>
      <c r="I89" s="97" t="s">
        <v>524</v>
      </c>
      <c r="J89" s="97" t="s">
        <v>524</v>
      </c>
      <c r="K89" s="97" t="s">
        <v>524</v>
      </c>
      <c r="L89" s="97" t="s">
        <v>524</v>
      </c>
      <c r="M89" s="97" t="s">
        <v>524</v>
      </c>
      <c r="N89" s="97" t="s">
        <v>524</v>
      </c>
      <c r="O89" s="110">
        <v>357</v>
      </c>
      <c r="P89" s="99"/>
      <c r="Q89" s="99"/>
      <c r="R89" s="99"/>
      <c r="S89" s="99"/>
      <c r="T89" s="99"/>
      <c r="U89" s="99"/>
      <c r="V89" s="99"/>
      <c r="W89" s="99"/>
      <c r="X89" s="99"/>
      <c r="Y89" s="99"/>
      <c r="Z89" s="99"/>
      <c r="AA89" s="99"/>
      <c r="AB89" s="99"/>
      <c r="AC89" s="99"/>
      <c r="AD89" s="99"/>
      <c r="AE89" s="99"/>
      <c r="AF89" s="99"/>
      <c r="AG89" s="99"/>
      <c r="AH89" s="99"/>
    </row>
    <row r="90" spans="3:34">
      <c r="C90" s="3" t="s">
        <v>86</v>
      </c>
      <c r="D90" s="3" t="s">
        <v>154</v>
      </c>
      <c r="E90" s="3" t="s">
        <v>155</v>
      </c>
      <c r="F90" s="3" t="s">
        <v>628</v>
      </c>
      <c r="G90" s="97" t="s">
        <v>524</v>
      </c>
      <c r="H90" s="97" t="s">
        <v>524</v>
      </c>
      <c r="I90" s="97" t="s">
        <v>524</v>
      </c>
      <c r="J90" s="97" t="s">
        <v>524</v>
      </c>
      <c r="K90" s="97" t="s">
        <v>524</v>
      </c>
      <c r="L90" s="97" t="s">
        <v>524</v>
      </c>
      <c r="M90" s="97" t="s">
        <v>524</v>
      </c>
      <c r="N90" s="97" t="s">
        <v>524</v>
      </c>
      <c r="O90" s="110">
        <v>529</v>
      </c>
      <c r="P90" s="99"/>
      <c r="Q90" s="99"/>
      <c r="R90" s="99"/>
      <c r="S90" s="99"/>
      <c r="T90" s="99"/>
      <c r="U90" s="99"/>
      <c r="V90" s="99"/>
      <c r="W90" s="99"/>
      <c r="X90" s="99"/>
      <c r="Y90" s="99"/>
      <c r="Z90" s="99"/>
      <c r="AA90" s="99"/>
      <c r="AB90" s="99"/>
      <c r="AC90" s="99"/>
      <c r="AD90" s="99"/>
      <c r="AE90" s="99"/>
      <c r="AF90" s="99"/>
      <c r="AG90" s="99"/>
      <c r="AH90" s="99"/>
    </row>
    <row r="91" spans="3:34">
      <c r="C91" s="3" t="s">
        <v>86</v>
      </c>
      <c r="D91" s="3" t="s">
        <v>156</v>
      </c>
      <c r="E91" s="3" t="s">
        <v>157</v>
      </c>
      <c r="F91" s="3" t="s">
        <v>628</v>
      </c>
      <c r="G91" s="97" t="s">
        <v>524</v>
      </c>
      <c r="H91" s="97" t="s">
        <v>524</v>
      </c>
      <c r="I91" s="97" t="s">
        <v>524</v>
      </c>
      <c r="J91" s="97" t="s">
        <v>524</v>
      </c>
      <c r="K91" s="97" t="s">
        <v>524</v>
      </c>
      <c r="L91" s="97" t="s">
        <v>524</v>
      </c>
      <c r="M91" s="97" t="s">
        <v>524</v>
      </c>
      <c r="N91" s="97" t="s">
        <v>524</v>
      </c>
      <c r="O91" s="110">
        <v>40</v>
      </c>
      <c r="P91" s="99"/>
      <c r="Q91" s="99"/>
      <c r="R91" s="99"/>
      <c r="S91" s="99"/>
      <c r="T91" s="99"/>
      <c r="U91" s="99"/>
      <c r="V91" s="99"/>
      <c r="W91" s="99"/>
      <c r="X91" s="99"/>
      <c r="Y91" s="99"/>
      <c r="Z91" s="99"/>
      <c r="AA91" s="99"/>
      <c r="AB91" s="99"/>
      <c r="AC91" s="99"/>
      <c r="AD91" s="99"/>
      <c r="AE91" s="99"/>
      <c r="AF91" s="99"/>
      <c r="AG91" s="99"/>
      <c r="AH91" s="99"/>
    </row>
    <row r="92" spans="3:34">
      <c r="C92" s="3" t="s">
        <v>86</v>
      </c>
      <c r="D92" s="3" t="s">
        <v>158</v>
      </c>
      <c r="E92" s="3" t="s">
        <v>159</v>
      </c>
      <c r="F92" s="3" t="s">
        <v>628</v>
      </c>
      <c r="G92" s="97" t="s">
        <v>524</v>
      </c>
      <c r="H92" s="97" t="s">
        <v>524</v>
      </c>
      <c r="I92" s="97" t="s">
        <v>524</v>
      </c>
      <c r="J92" s="97" t="s">
        <v>524</v>
      </c>
      <c r="K92" s="97" t="s">
        <v>524</v>
      </c>
      <c r="L92" s="97" t="s">
        <v>524</v>
      </c>
      <c r="M92" s="97" t="s">
        <v>524</v>
      </c>
      <c r="N92" s="97" t="s">
        <v>524</v>
      </c>
      <c r="O92" s="110">
        <v>1768</v>
      </c>
      <c r="P92" s="99"/>
      <c r="Q92" s="99"/>
      <c r="R92" s="99"/>
      <c r="S92" s="99"/>
      <c r="T92" s="99"/>
      <c r="U92" s="99"/>
      <c r="V92" s="99"/>
      <c r="W92" s="99"/>
      <c r="X92" s="99"/>
      <c r="Y92" s="99"/>
      <c r="Z92" s="99"/>
      <c r="AA92" s="99"/>
      <c r="AB92" s="99"/>
      <c r="AC92" s="99"/>
      <c r="AD92" s="99"/>
      <c r="AE92" s="99"/>
      <c r="AF92" s="99"/>
      <c r="AG92" s="99"/>
      <c r="AH92" s="99"/>
    </row>
    <row r="93" spans="3:34">
      <c r="C93" s="3" t="s">
        <v>86</v>
      </c>
      <c r="D93" s="3" t="s">
        <v>160</v>
      </c>
      <c r="E93" s="3" t="s">
        <v>161</v>
      </c>
      <c r="F93" s="3" t="s">
        <v>628</v>
      </c>
      <c r="G93" s="97" t="s">
        <v>524</v>
      </c>
      <c r="H93" s="97" t="s">
        <v>524</v>
      </c>
      <c r="I93" s="97" t="s">
        <v>524</v>
      </c>
      <c r="J93" s="97" t="s">
        <v>524</v>
      </c>
      <c r="K93" s="97" t="s">
        <v>524</v>
      </c>
      <c r="L93" s="97" t="s">
        <v>524</v>
      </c>
      <c r="M93" s="97" t="s">
        <v>524</v>
      </c>
      <c r="N93" s="97" t="s">
        <v>524</v>
      </c>
      <c r="O93" s="110">
        <v>3462</v>
      </c>
      <c r="P93" s="99"/>
      <c r="Q93" s="99"/>
      <c r="R93" s="99"/>
      <c r="S93" s="99"/>
      <c r="T93" s="99"/>
      <c r="U93" s="99"/>
      <c r="V93" s="99"/>
      <c r="W93" s="99"/>
      <c r="X93" s="99"/>
      <c r="Y93" s="99"/>
      <c r="Z93" s="99"/>
      <c r="AA93" s="99"/>
      <c r="AB93" s="99"/>
      <c r="AC93" s="99"/>
      <c r="AD93" s="99"/>
      <c r="AE93" s="99"/>
      <c r="AF93" s="99"/>
      <c r="AG93" s="99"/>
      <c r="AH93" s="99"/>
    </row>
    <row r="94" spans="3:34">
      <c r="C94" s="3" t="s">
        <v>86</v>
      </c>
      <c r="D94" s="3" t="s">
        <v>162</v>
      </c>
      <c r="E94" s="3" t="s">
        <v>163</v>
      </c>
      <c r="F94" s="3" t="s">
        <v>628</v>
      </c>
      <c r="G94" s="97" t="s">
        <v>524</v>
      </c>
      <c r="H94" s="97" t="s">
        <v>524</v>
      </c>
      <c r="I94" s="97" t="s">
        <v>524</v>
      </c>
      <c r="J94" s="97" t="s">
        <v>524</v>
      </c>
      <c r="K94" s="97" t="s">
        <v>524</v>
      </c>
      <c r="L94" s="97" t="s">
        <v>524</v>
      </c>
      <c r="M94" s="97" t="s">
        <v>524</v>
      </c>
      <c r="N94" s="97" t="s">
        <v>524</v>
      </c>
      <c r="O94" s="110">
        <v>536</v>
      </c>
      <c r="P94" s="99"/>
      <c r="Q94" s="99"/>
      <c r="R94" s="99"/>
      <c r="S94" s="99"/>
      <c r="T94" s="99"/>
      <c r="U94" s="99"/>
      <c r="V94" s="99"/>
      <c r="W94" s="99"/>
      <c r="X94" s="99"/>
      <c r="Y94" s="99"/>
      <c r="Z94" s="99"/>
      <c r="AA94" s="99"/>
      <c r="AB94" s="99"/>
      <c r="AC94" s="99"/>
      <c r="AD94" s="99"/>
      <c r="AE94" s="99"/>
      <c r="AF94" s="99"/>
      <c r="AG94" s="99"/>
      <c r="AH94" s="99"/>
    </row>
    <row r="95" spans="3:34">
      <c r="C95" s="3" t="s">
        <v>86</v>
      </c>
      <c r="D95" s="3" t="s">
        <v>164</v>
      </c>
      <c r="E95" s="3" t="s">
        <v>165</v>
      </c>
      <c r="F95" s="3" t="s">
        <v>628</v>
      </c>
      <c r="G95" s="97" t="s">
        <v>524</v>
      </c>
      <c r="H95" s="97" t="s">
        <v>524</v>
      </c>
      <c r="I95" s="97" t="s">
        <v>524</v>
      </c>
      <c r="J95" s="97" t="s">
        <v>524</v>
      </c>
      <c r="K95" s="97" t="s">
        <v>524</v>
      </c>
      <c r="L95" s="97" t="s">
        <v>524</v>
      </c>
      <c r="M95" s="97" t="s">
        <v>524</v>
      </c>
      <c r="N95" s="97" t="s">
        <v>524</v>
      </c>
      <c r="O95" s="110">
        <v>394</v>
      </c>
      <c r="P95" s="99"/>
      <c r="Q95" s="99"/>
      <c r="R95" s="99"/>
      <c r="S95" s="99"/>
      <c r="T95" s="99"/>
      <c r="U95" s="99"/>
      <c r="V95" s="99"/>
      <c r="W95" s="99"/>
      <c r="X95" s="99"/>
      <c r="Y95" s="99"/>
      <c r="Z95" s="99"/>
      <c r="AA95" s="99"/>
      <c r="AB95" s="99"/>
      <c r="AC95" s="99"/>
      <c r="AD95" s="99"/>
      <c r="AE95" s="99"/>
      <c r="AF95" s="99"/>
      <c r="AG95" s="99"/>
      <c r="AH95" s="99"/>
    </row>
    <row r="96" spans="3:34">
      <c r="C96" s="3" t="s">
        <v>86</v>
      </c>
      <c r="D96" s="3" t="s">
        <v>166</v>
      </c>
      <c r="E96" s="3" t="s">
        <v>167</v>
      </c>
      <c r="F96" s="3" t="s">
        <v>628</v>
      </c>
      <c r="G96" s="97" t="s">
        <v>524</v>
      </c>
      <c r="H96" s="97" t="s">
        <v>524</v>
      </c>
      <c r="I96" s="97" t="s">
        <v>524</v>
      </c>
      <c r="J96" s="97" t="s">
        <v>524</v>
      </c>
      <c r="K96" s="97" t="s">
        <v>524</v>
      </c>
      <c r="L96" s="97" t="s">
        <v>524</v>
      </c>
      <c r="M96" s="97" t="s">
        <v>524</v>
      </c>
      <c r="N96" s="97" t="s">
        <v>524</v>
      </c>
      <c r="O96" s="110">
        <v>631</v>
      </c>
      <c r="P96" s="99"/>
      <c r="Q96" s="99"/>
      <c r="R96" s="99"/>
      <c r="S96" s="99"/>
      <c r="T96" s="99"/>
      <c r="U96" s="99"/>
      <c r="V96" s="99"/>
      <c r="W96" s="99"/>
      <c r="X96" s="99"/>
      <c r="Y96" s="99"/>
      <c r="Z96" s="99"/>
      <c r="AA96" s="99"/>
      <c r="AB96" s="99"/>
      <c r="AC96" s="99"/>
      <c r="AD96" s="99"/>
      <c r="AE96" s="99"/>
      <c r="AF96" s="99"/>
      <c r="AG96" s="99"/>
      <c r="AH96" s="99"/>
    </row>
    <row r="97" spans="3:34">
      <c r="C97" s="3" t="s">
        <v>86</v>
      </c>
      <c r="D97" s="3" t="s">
        <v>168</v>
      </c>
      <c r="E97" s="3" t="s">
        <v>169</v>
      </c>
      <c r="F97" s="3" t="s">
        <v>628</v>
      </c>
      <c r="G97" s="97" t="s">
        <v>524</v>
      </c>
      <c r="H97" s="97" t="s">
        <v>524</v>
      </c>
      <c r="I97" s="97" t="s">
        <v>524</v>
      </c>
      <c r="J97" s="97" t="s">
        <v>524</v>
      </c>
      <c r="K97" s="97" t="s">
        <v>524</v>
      </c>
      <c r="L97" s="97" t="s">
        <v>524</v>
      </c>
      <c r="M97" s="97" t="s">
        <v>524</v>
      </c>
      <c r="N97" s="97" t="s">
        <v>524</v>
      </c>
      <c r="O97" s="110">
        <v>211</v>
      </c>
      <c r="P97" s="99"/>
      <c r="Q97" s="99"/>
      <c r="R97" s="99"/>
      <c r="S97" s="99"/>
      <c r="T97" s="99"/>
      <c r="U97" s="99"/>
      <c r="V97" s="99"/>
      <c r="W97" s="99"/>
      <c r="X97" s="99"/>
      <c r="Y97" s="99"/>
      <c r="Z97" s="99"/>
      <c r="AA97" s="99"/>
      <c r="AB97" s="99"/>
      <c r="AC97" s="99"/>
      <c r="AD97" s="99"/>
      <c r="AE97" s="99"/>
      <c r="AF97" s="99"/>
      <c r="AG97" s="99"/>
      <c r="AH97" s="99"/>
    </row>
    <row r="98" spans="3:34">
      <c r="C98" s="3" t="s">
        <v>86</v>
      </c>
      <c r="D98" s="3" t="s">
        <v>170</v>
      </c>
      <c r="E98" s="3" t="s">
        <v>171</v>
      </c>
      <c r="F98" s="3" t="s">
        <v>628</v>
      </c>
      <c r="G98" s="97" t="s">
        <v>524</v>
      </c>
      <c r="H98" s="97" t="s">
        <v>524</v>
      </c>
      <c r="I98" s="97" t="s">
        <v>524</v>
      </c>
      <c r="J98" s="97" t="s">
        <v>524</v>
      </c>
      <c r="K98" s="97" t="s">
        <v>524</v>
      </c>
      <c r="L98" s="97" t="s">
        <v>524</v>
      </c>
      <c r="M98" s="97" t="s">
        <v>524</v>
      </c>
      <c r="N98" s="97" t="s">
        <v>524</v>
      </c>
      <c r="O98" s="110">
        <v>1629</v>
      </c>
      <c r="P98" s="99"/>
      <c r="Q98" s="99"/>
      <c r="R98" s="99"/>
      <c r="S98" s="99"/>
      <c r="T98" s="99"/>
      <c r="U98" s="99"/>
      <c r="V98" s="99"/>
      <c r="W98" s="99"/>
      <c r="X98" s="99"/>
      <c r="Y98" s="99"/>
      <c r="Z98" s="99"/>
      <c r="AA98" s="99"/>
      <c r="AB98" s="99"/>
      <c r="AC98" s="99"/>
      <c r="AD98" s="99"/>
      <c r="AE98" s="99"/>
      <c r="AF98" s="99"/>
      <c r="AG98" s="99"/>
      <c r="AH98" s="99"/>
    </row>
    <row r="99" spans="3:34">
      <c r="C99" s="3" t="s">
        <v>86</v>
      </c>
      <c r="D99" s="3" t="s">
        <v>172</v>
      </c>
      <c r="E99" s="3" t="s">
        <v>173</v>
      </c>
      <c r="F99" s="3" t="s">
        <v>628</v>
      </c>
      <c r="G99" s="97" t="s">
        <v>524</v>
      </c>
      <c r="H99" s="97" t="s">
        <v>524</v>
      </c>
      <c r="I99" s="97" t="s">
        <v>524</v>
      </c>
      <c r="J99" s="97" t="s">
        <v>524</v>
      </c>
      <c r="K99" s="97" t="s">
        <v>524</v>
      </c>
      <c r="L99" s="97" t="s">
        <v>524</v>
      </c>
      <c r="M99" s="97" t="s">
        <v>524</v>
      </c>
      <c r="N99" s="97" t="s">
        <v>524</v>
      </c>
      <c r="O99" s="110">
        <v>690</v>
      </c>
      <c r="P99" s="99"/>
      <c r="Q99" s="99"/>
      <c r="R99" s="99"/>
      <c r="S99" s="99"/>
      <c r="T99" s="99"/>
      <c r="U99" s="99"/>
      <c r="V99" s="99"/>
      <c r="W99" s="99"/>
      <c r="X99" s="99"/>
      <c r="Y99" s="99"/>
      <c r="Z99" s="99"/>
      <c r="AA99" s="99"/>
      <c r="AB99" s="99"/>
      <c r="AC99" s="99"/>
      <c r="AD99" s="99"/>
      <c r="AE99" s="99"/>
      <c r="AF99" s="99"/>
      <c r="AG99" s="99"/>
      <c r="AH99" s="99"/>
    </row>
    <row r="100" spans="3:34">
      <c r="C100" s="3" t="s">
        <v>86</v>
      </c>
      <c r="D100" s="3" t="s">
        <v>174</v>
      </c>
      <c r="E100" s="3" t="s">
        <v>175</v>
      </c>
      <c r="F100" s="3" t="s">
        <v>628</v>
      </c>
      <c r="G100" s="97" t="s">
        <v>524</v>
      </c>
      <c r="H100" s="97" t="s">
        <v>524</v>
      </c>
      <c r="I100" s="97" t="s">
        <v>524</v>
      </c>
      <c r="J100" s="97" t="s">
        <v>524</v>
      </c>
      <c r="K100" s="97" t="s">
        <v>524</v>
      </c>
      <c r="L100" s="97" t="s">
        <v>524</v>
      </c>
      <c r="M100" s="97" t="s">
        <v>524</v>
      </c>
      <c r="N100" s="97" t="s">
        <v>524</v>
      </c>
      <c r="O100" s="110">
        <v>909</v>
      </c>
      <c r="P100" s="99"/>
      <c r="Q100" s="99"/>
      <c r="R100" s="99"/>
      <c r="S100" s="99"/>
      <c r="T100" s="99"/>
      <c r="U100" s="99"/>
      <c r="V100" s="99"/>
      <c r="W100" s="99"/>
      <c r="X100" s="99"/>
      <c r="Y100" s="99"/>
      <c r="Z100" s="99"/>
      <c r="AA100" s="99"/>
      <c r="AB100" s="99"/>
      <c r="AC100" s="99"/>
      <c r="AD100" s="99"/>
      <c r="AE100" s="99"/>
      <c r="AF100" s="99"/>
      <c r="AG100" s="99"/>
      <c r="AH100" s="99"/>
    </row>
    <row r="101" spans="3:34">
      <c r="C101" s="3" t="s">
        <v>86</v>
      </c>
      <c r="D101" s="3" t="s">
        <v>176</v>
      </c>
      <c r="E101" s="3" t="s">
        <v>177</v>
      </c>
      <c r="F101" s="3" t="s">
        <v>628</v>
      </c>
      <c r="G101" s="97" t="s">
        <v>524</v>
      </c>
      <c r="H101" s="97" t="s">
        <v>524</v>
      </c>
      <c r="I101" s="97" t="s">
        <v>524</v>
      </c>
      <c r="J101" s="97" t="s">
        <v>524</v>
      </c>
      <c r="K101" s="97" t="s">
        <v>524</v>
      </c>
      <c r="L101" s="97" t="s">
        <v>524</v>
      </c>
      <c r="M101" s="97" t="s">
        <v>524</v>
      </c>
      <c r="N101" s="97" t="s">
        <v>524</v>
      </c>
      <c r="O101" s="110">
        <v>502</v>
      </c>
      <c r="P101" s="99"/>
      <c r="Q101" s="99"/>
      <c r="R101" s="99"/>
      <c r="S101" s="99"/>
      <c r="T101" s="99"/>
      <c r="U101" s="99"/>
      <c r="V101" s="99"/>
      <c r="W101" s="99"/>
      <c r="X101" s="99"/>
      <c r="Y101" s="99"/>
      <c r="Z101" s="99"/>
      <c r="AA101" s="99"/>
      <c r="AB101" s="99"/>
      <c r="AC101" s="99"/>
      <c r="AD101" s="99"/>
      <c r="AE101" s="99"/>
      <c r="AF101" s="99"/>
      <c r="AG101" s="99"/>
      <c r="AH101" s="99"/>
    </row>
    <row r="102" spans="3:34">
      <c r="C102" s="3" t="s">
        <v>86</v>
      </c>
      <c r="D102" s="3" t="s">
        <v>178</v>
      </c>
      <c r="E102" s="3" t="s">
        <v>179</v>
      </c>
      <c r="F102" s="3" t="s">
        <v>628</v>
      </c>
      <c r="G102" s="97" t="s">
        <v>524</v>
      </c>
      <c r="H102" s="97" t="s">
        <v>524</v>
      </c>
      <c r="I102" s="97" t="s">
        <v>524</v>
      </c>
      <c r="J102" s="97" t="s">
        <v>524</v>
      </c>
      <c r="K102" s="97" t="s">
        <v>524</v>
      </c>
      <c r="L102" s="97" t="s">
        <v>524</v>
      </c>
      <c r="M102" s="97" t="s">
        <v>524</v>
      </c>
      <c r="N102" s="97" t="s">
        <v>524</v>
      </c>
      <c r="O102" s="110">
        <v>1101.3869978</v>
      </c>
      <c r="P102" s="99"/>
      <c r="Q102" s="99"/>
      <c r="R102" s="99"/>
      <c r="S102" s="99"/>
      <c r="T102" s="99"/>
      <c r="U102" s="99"/>
      <c r="V102" s="99"/>
      <c r="W102" s="99"/>
      <c r="X102" s="99"/>
      <c r="Y102" s="99"/>
      <c r="Z102" s="99"/>
      <c r="AA102" s="99"/>
      <c r="AB102" s="99"/>
      <c r="AC102" s="99"/>
      <c r="AD102" s="99"/>
      <c r="AE102" s="99"/>
      <c r="AF102" s="99"/>
      <c r="AG102" s="99"/>
      <c r="AH102" s="99"/>
    </row>
    <row r="103" spans="3:34">
      <c r="C103" s="3" t="s">
        <v>86</v>
      </c>
      <c r="D103" s="3" t="s">
        <v>180</v>
      </c>
      <c r="E103" s="3" t="s">
        <v>181</v>
      </c>
      <c r="F103" s="3" t="s">
        <v>628</v>
      </c>
      <c r="G103" s="97" t="s">
        <v>524</v>
      </c>
      <c r="H103" s="97" t="s">
        <v>524</v>
      </c>
      <c r="I103" s="97" t="s">
        <v>524</v>
      </c>
      <c r="J103" s="97" t="s">
        <v>524</v>
      </c>
      <c r="K103" s="97" t="s">
        <v>524</v>
      </c>
      <c r="L103" s="97" t="s">
        <v>524</v>
      </c>
      <c r="M103" s="97" t="s">
        <v>524</v>
      </c>
      <c r="N103" s="97" t="s">
        <v>524</v>
      </c>
      <c r="O103" s="110">
        <v>488.15211799999997</v>
      </c>
      <c r="P103" s="99"/>
      <c r="Q103" s="99"/>
      <c r="R103" s="99"/>
      <c r="S103" s="99"/>
      <c r="T103" s="99"/>
      <c r="U103" s="99"/>
      <c r="V103" s="99"/>
      <c r="W103" s="99"/>
      <c r="X103" s="99"/>
      <c r="Y103" s="99"/>
      <c r="Z103" s="99"/>
      <c r="AA103" s="99"/>
      <c r="AB103" s="99"/>
      <c r="AC103" s="99"/>
      <c r="AD103" s="99"/>
      <c r="AE103" s="99"/>
      <c r="AF103" s="99"/>
      <c r="AG103" s="99"/>
      <c r="AH103" s="99"/>
    </row>
    <row r="104" spans="3:34">
      <c r="C104" s="3" t="s">
        <v>86</v>
      </c>
      <c r="D104" s="3" t="s">
        <v>182</v>
      </c>
      <c r="E104" s="3" t="s">
        <v>183</v>
      </c>
      <c r="F104" s="3" t="s">
        <v>628</v>
      </c>
      <c r="G104" s="97" t="s">
        <v>524</v>
      </c>
      <c r="H104" s="97" t="s">
        <v>524</v>
      </c>
      <c r="I104" s="97" t="s">
        <v>524</v>
      </c>
      <c r="J104" s="97" t="s">
        <v>524</v>
      </c>
      <c r="K104" s="97" t="s">
        <v>524</v>
      </c>
      <c r="L104" s="97" t="s">
        <v>524</v>
      </c>
      <c r="M104" s="97" t="s">
        <v>524</v>
      </c>
      <c r="N104" s="97" t="s">
        <v>524</v>
      </c>
      <c r="O104" s="110">
        <v>296</v>
      </c>
      <c r="P104" s="99"/>
      <c r="Q104" s="99"/>
      <c r="R104" s="99"/>
      <c r="S104" s="99"/>
      <c r="T104" s="99"/>
      <c r="U104" s="99"/>
      <c r="V104" s="99"/>
      <c r="W104" s="99"/>
      <c r="X104" s="99"/>
      <c r="Y104" s="99"/>
      <c r="Z104" s="99"/>
      <c r="AA104" s="99"/>
      <c r="AB104" s="99"/>
      <c r="AC104" s="99"/>
      <c r="AD104" s="99"/>
      <c r="AE104" s="99"/>
      <c r="AF104" s="99"/>
      <c r="AG104" s="99"/>
      <c r="AH104" s="99"/>
    </row>
    <row r="105" spans="3:34">
      <c r="C105" s="3" t="s">
        <v>86</v>
      </c>
      <c r="D105" s="3" t="s">
        <v>184</v>
      </c>
      <c r="E105" s="3" t="s">
        <v>185</v>
      </c>
      <c r="F105" s="3" t="s">
        <v>628</v>
      </c>
      <c r="G105" s="97" t="s">
        <v>524</v>
      </c>
      <c r="H105" s="97" t="s">
        <v>524</v>
      </c>
      <c r="I105" s="97" t="s">
        <v>524</v>
      </c>
      <c r="J105" s="97" t="s">
        <v>524</v>
      </c>
      <c r="K105" s="97" t="s">
        <v>524</v>
      </c>
      <c r="L105" s="97" t="s">
        <v>524</v>
      </c>
      <c r="M105" s="97" t="s">
        <v>524</v>
      </c>
      <c r="N105" s="97" t="s">
        <v>524</v>
      </c>
      <c r="O105" s="110">
        <v>216</v>
      </c>
      <c r="P105" s="99"/>
      <c r="Q105" s="99"/>
      <c r="R105" s="99"/>
      <c r="S105" s="99"/>
      <c r="T105" s="99"/>
      <c r="U105" s="99"/>
      <c r="V105" s="99"/>
      <c r="W105" s="99"/>
      <c r="X105" s="99"/>
      <c r="Y105" s="99"/>
      <c r="Z105" s="99"/>
      <c r="AA105" s="99"/>
      <c r="AB105" s="99"/>
      <c r="AC105" s="99"/>
      <c r="AD105" s="99"/>
      <c r="AE105" s="99"/>
      <c r="AF105" s="99"/>
      <c r="AG105" s="99"/>
      <c r="AH105" s="99"/>
    </row>
    <row r="106" spans="3:34">
      <c r="C106" s="3" t="s">
        <v>86</v>
      </c>
      <c r="D106" s="3" t="s">
        <v>186</v>
      </c>
      <c r="E106" s="3" t="s">
        <v>187</v>
      </c>
      <c r="F106" s="3" t="s">
        <v>628</v>
      </c>
      <c r="G106" s="97" t="s">
        <v>524</v>
      </c>
      <c r="H106" s="97" t="s">
        <v>524</v>
      </c>
      <c r="I106" s="97" t="s">
        <v>524</v>
      </c>
      <c r="J106" s="97" t="s">
        <v>524</v>
      </c>
      <c r="K106" s="97" t="s">
        <v>524</v>
      </c>
      <c r="L106" s="97" t="s">
        <v>524</v>
      </c>
      <c r="M106" s="97" t="s">
        <v>524</v>
      </c>
      <c r="N106" s="97" t="s">
        <v>524</v>
      </c>
      <c r="O106" s="110">
        <v>872</v>
      </c>
      <c r="P106" s="99"/>
      <c r="Q106" s="99"/>
      <c r="R106" s="99"/>
      <c r="S106" s="99"/>
      <c r="T106" s="99"/>
      <c r="U106" s="99"/>
      <c r="V106" s="99"/>
      <c r="W106" s="99"/>
      <c r="X106" s="99"/>
      <c r="Y106" s="99"/>
      <c r="Z106" s="99"/>
      <c r="AA106" s="99"/>
      <c r="AB106" s="99"/>
      <c r="AC106" s="99"/>
      <c r="AD106" s="99"/>
      <c r="AE106" s="99"/>
      <c r="AF106" s="99"/>
      <c r="AG106" s="99"/>
      <c r="AH106" s="99"/>
    </row>
    <row r="107" spans="3:34">
      <c r="C107" s="3" t="s">
        <v>86</v>
      </c>
      <c r="D107" s="3" t="s">
        <v>188</v>
      </c>
      <c r="E107" s="3" t="s">
        <v>189</v>
      </c>
      <c r="F107" s="3" t="s">
        <v>628</v>
      </c>
      <c r="G107" s="97" t="s">
        <v>524</v>
      </c>
      <c r="H107" s="97" t="s">
        <v>524</v>
      </c>
      <c r="I107" s="97" t="s">
        <v>524</v>
      </c>
      <c r="J107" s="97" t="s">
        <v>524</v>
      </c>
      <c r="K107" s="97" t="s">
        <v>524</v>
      </c>
      <c r="L107" s="97" t="s">
        <v>524</v>
      </c>
      <c r="M107" s="97" t="s">
        <v>524</v>
      </c>
      <c r="N107" s="97" t="s">
        <v>524</v>
      </c>
      <c r="O107" s="110">
        <v>442</v>
      </c>
      <c r="P107" s="99"/>
      <c r="Q107" s="99"/>
      <c r="R107" s="99"/>
      <c r="S107" s="99"/>
      <c r="T107" s="99"/>
      <c r="U107" s="99"/>
      <c r="V107" s="99"/>
      <c r="W107" s="99"/>
      <c r="X107" s="99"/>
      <c r="Y107" s="99"/>
      <c r="Z107" s="99"/>
      <c r="AA107" s="99"/>
      <c r="AB107" s="99"/>
      <c r="AC107" s="99"/>
      <c r="AD107" s="99"/>
      <c r="AE107" s="99"/>
      <c r="AF107" s="99"/>
      <c r="AG107" s="99"/>
      <c r="AH107" s="99"/>
    </row>
    <row r="108" spans="3:34">
      <c r="C108" s="3" t="s">
        <v>86</v>
      </c>
      <c r="D108" s="3" t="s">
        <v>190</v>
      </c>
      <c r="E108" s="3" t="s">
        <v>191</v>
      </c>
      <c r="F108" s="3" t="s">
        <v>628</v>
      </c>
      <c r="G108" s="97" t="s">
        <v>524</v>
      </c>
      <c r="H108" s="97" t="s">
        <v>524</v>
      </c>
      <c r="I108" s="97" t="s">
        <v>524</v>
      </c>
      <c r="J108" s="97" t="s">
        <v>524</v>
      </c>
      <c r="K108" s="97" t="s">
        <v>524</v>
      </c>
      <c r="L108" s="97" t="s">
        <v>524</v>
      </c>
      <c r="M108" s="97" t="s">
        <v>524</v>
      </c>
      <c r="N108" s="97" t="s">
        <v>524</v>
      </c>
      <c r="O108" s="110">
        <v>711</v>
      </c>
      <c r="P108" s="99"/>
      <c r="Q108" s="99"/>
      <c r="R108" s="99"/>
      <c r="S108" s="99"/>
      <c r="T108" s="99"/>
      <c r="U108" s="99"/>
      <c r="V108" s="99"/>
      <c r="W108" s="99"/>
      <c r="X108" s="99"/>
      <c r="Y108" s="99"/>
      <c r="Z108" s="99"/>
      <c r="AA108" s="99"/>
      <c r="AB108" s="99"/>
      <c r="AC108" s="99"/>
      <c r="AD108" s="99"/>
      <c r="AE108" s="99"/>
      <c r="AF108" s="99"/>
      <c r="AG108" s="99"/>
      <c r="AH108" s="99"/>
    </row>
    <row r="109" spans="3:34">
      <c r="C109" s="3" t="s">
        <v>86</v>
      </c>
      <c r="D109" s="3" t="s">
        <v>192</v>
      </c>
      <c r="E109" s="3" t="s">
        <v>193</v>
      </c>
      <c r="F109" s="3" t="s">
        <v>628</v>
      </c>
      <c r="G109" s="97" t="s">
        <v>524</v>
      </c>
      <c r="H109" s="97" t="s">
        <v>524</v>
      </c>
      <c r="I109" s="97" t="s">
        <v>524</v>
      </c>
      <c r="J109" s="97" t="s">
        <v>524</v>
      </c>
      <c r="K109" s="97" t="s">
        <v>524</v>
      </c>
      <c r="L109" s="97" t="s">
        <v>524</v>
      </c>
      <c r="M109" s="97" t="s">
        <v>524</v>
      </c>
      <c r="N109" s="97" t="s">
        <v>524</v>
      </c>
      <c r="O109" s="110">
        <v>179</v>
      </c>
      <c r="P109" s="99"/>
      <c r="Q109" s="99"/>
      <c r="R109" s="99"/>
      <c r="S109" s="99"/>
      <c r="T109" s="99"/>
      <c r="U109" s="99"/>
      <c r="V109" s="99"/>
      <c r="W109" s="99"/>
      <c r="X109" s="99"/>
      <c r="Y109" s="99"/>
      <c r="Z109" s="99"/>
      <c r="AA109" s="99"/>
      <c r="AB109" s="99"/>
      <c r="AC109" s="99"/>
      <c r="AD109" s="99"/>
      <c r="AE109" s="99"/>
      <c r="AF109" s="99"/>
      <c r="AG109" s="99"/>
      <c r="AH109" s="99"/>
    </row>
    <row r="110" spans="3:34">
      <c r="C110" s="3" t="s">
        <v>86</v>
      </c>
      <c r="D110" s="3" t="s">
        <v>194</v>
      </c>
      <c r="E110" s="3" t="s">
        <v>195</v>
      </c>
      <c r="F110" s="3" t="s">
        <v>628</v>
      </c>
      <c r="G110" s="97" t="s">
        <v>524</v>
      </c>
      <c r="H110" s="97" t="s">
        <v>524</v>
      </c>
      <c r="I110" s="97" t="s">
        <v>524</v>
      </c>
      <c r="J110" s="97" t="s">
        <v>524</v>
      </c>
      <c r="K110" s="97" t="s">
        <v>524</v>
      </c>
      <c r="L110" s="97" t="s">
        <v>524</v>
      </c>
      <c r="M110" s="97" t="s">
        <v>524</v>
      </c>
      <c r="N110" s="97" t="s">
        <v>524</v>
      </c>
      <c r="O110" s="110">
        <v>821.06343000000004</v>
      </c>
      <c r="P110" s="99"/>
      <c r="Q110" s="99"/>
      <c r="R110" s="99"/>
      <c r="S110" s="99"/>
      <c r="T110" s="99"/>
      <c r="U110" s="99"/>
      <c r="V110" s="99"/>
      <c r="W110" s="99"/>
      <c r="X110" s="99"/>
      <c r="Y110" s="99"/>
      <c r="Z110" s="99"/>
      <c r="AA110" s="99"/>
      <c r="AB110" s="99"/>
      <c r="AC110" s="99"/>
      <c r="AD110" s="99"/>
      <c r="AE110" s="99"/>
      <c r="AF110" s="99"/>
      <c r="AG110" s="99"/>
      <c r="AH110" s="99"/>
    </row>
    <row r="111" spans="3:34">
      <c r="C111" s="3" t="s">
        <v>86</v>
      </c>
      <c r="D111" s="3" t="s">
        <v>196</v>
      </c>
      <c r="E111" s="3" t="s">
        <v>197</v>
      </c>
      <c r="F111" s="3" t="s">
        <v>628</v>
      </c>
      <c r="G111" s="97" t="s">
        <v>524</v>
      </c>
      <c r="H111" s="97" t="s">
        <v>524</v>
      </c>
      <c r="I111" s="97" t="s">
        <v>524</v>
      </c>
      <c r="J111" s="97" t="s">
        <v>524</v>
      </c>
      <c r="K111" s="97" t="s">
        <v>524</v>
      </c>
      <c r="L111" s="97" t="s">
        <v>524</v>
      </c>
      <c r="M111" s="97" t="s">
        <v>524</v>
      </c>
      <c r="N111" s="97" t="s">
        <v>524</v>
      </c>
      <c r="O111" s="110">
        <v>1381</v>
      </c>
      <c r="P111" s="99"/>
      <c r="Q111" s="99"/>
      <c r="R111" s="99"/>
      <c r="S111" s="99"/>
      <c r="T111" s="99"/>
      <c r="U111" s="99"/>
      <c r="V111" s="99"/>
      <c r="W111" s="99"/>
      <c r="X111" s="99"/>
      <c r="Y111" s="99"/>
      <c r="Z111" s="99"/>
      <c r="AA111" s="99"/>
      <c r="AB111" s="99"/>
      <c r="AC111" s="99"/>
      <c r="AD111" s="99"/>
      <c r="AE111" s="99"/>
      <c r="AF111" s="99"/>
      <c r="AG111" s="99"/>
      <c r="AH111" s="99"/>
    </row>
    <row r="112" spans="3:34">
      <c r="C112" s="3" t="s">
        <v>86</v>
      </c>
      <c r="D112" s="3" t="s">
        <v>198</v>
      </c>
      <c r="E112" s="3" t="s">
        <v>199</v>
      </c>
      <c r="F112" s="3" t="s">
        <v>628</v>
      </c>
      <c r="G112" s="97" t="s">
        <v>524</v>
      </c>
      <c r="H112" s="97" t="s">
        <v>524</v>
      </c>
      <c r="I112" s="97" t="s">
        <v>524</v>
      </c>
      <c r="J112" s="97" t="s">
        <v>524</v>
      </c>
      <c r="K112" s="97" t="s">
        <v>524</v>
      </c>
      <c r="L112" s="97" t="s">
        <v>524</v>
      </c>
      <c r="M112" s="97" t="s">
        <v>524</v>
      </c>
      <c r="N112" s="97" t="s">
        <v>524</v>
      </c>
      <c r="O112" s="110">
        <v>183</v>
      </c>
      <c r="P112" s="99"/>
      <c r="Q112" s="99"/>
      <c r="R112" s="99"/>
      <c r="S112" s="99"/>
      <c r="T112" s="99"/>
      <c r="U112" s="99"/>
      <c r="V112" s="99"/>
      <c r="W112" s="99"/>
      <c r="X112" s="99"/>
      <c r="Y112" s="99"/>
      <c r="Z112" s="99"/>
      <c r="AA112" s="99"/>
      <c r="AB112" s="99"/>
      <c r="AC112" s="99"/>
      <c r="AD112" s="99"/>
      <c r="AE112" s="99"/>
      <c r="AF112" s="99"/>
      <c r="AG112" s="99"/>
      <c r="AH112" s="99"/>
    </row>
    <row r="113" spans="3:34">
      <c r="C113" s="3" t="s">
        <v>86</v>
      </c>
      <c r="D113" s="3" t="s">
        <v>200</v>
      </c>
      <c r="E113" s="3" t="s">
        <v>201</v>
      </c>
      <c r="F113" s="3" t="s">
        <v>628</v>
      </c>
      <c r="G113" s="97" t="s">
        <v>524</v>
      </c>
      <c r="H113" s="97" t="s">
        <v>524</v>
      </c>
      <c r="I113" s="97" t="s">
        <v>524</v>
      </c>
      <c r="J113" s="97" t="s">
        <v>524</v>
      </c>
      <c r="K113" s="97" t="s">
        <v>524</v>
      </c>
      <c r="L113" s="97" t="s">
        <v>524</v>
      </c>
      <c r="M113" s="97" t="s">
        <v>524</v>
      </c>
      <c r="N113" s="97" t="s">
        <v>524</v>
      </c>
      <c r="O113" s="110">
        <v>1092</v>
      </c>
      <c r="P113" s="99"/>
      <c r="Q113" s="99"/>
      <c r="R113" s="99"/>
      <c r="S113" s="99"/>
      <c r="T113" s="99"/>
      <c r="U113" s="99"/>
      <c r="V113" s="99"/>
      <c r="W113" s="99"/>
      <c r="X113" s="99"/>
      <c r="Y113" s="99"/>
      <c r="Z113" s="99"/>
      <c r="AA113" s="99"/>
      <c r="AB113" s="99"/>
      <c r="AC113" s="99"/>
      <c r="AD113" s="99"/>
      <c r="AE113" s="99"/>
      <c r="AF113" s="99"/>
      <c r="AG113" s="99"/>
      <c r="AH113" s="99"/>
    </row>
    <row r="114" spans="3:34">
      <c r="C114" s="3" t="s">
        <v>86</v>
      </c>
      <c r="D114" s="3" t="s">
        <v>202</v>
      </c>
      <c r="E114" s="3" t="s">
        <v>203</v>
      </c>
      <c r="F114" s="3" t="s">
        <v>628</v>
      </c>
      <c r="G114" s="97" t="s">
        <v>524</v>
      </c>
      <c r="H114" s="97" t="s">
        <v>524</v>
      </c>
      <c r="I114" s="97" t="s">
        <v>524</v>
      </c>
      <c r="J114" s="97" t="s">
        <v>524</v>
      </c>
      <c r="K114" s="97" t="s">
        <v>524</v>
      </c>
      <c r="L114" s="97" t="s">
        <v>524</v>
      </c>
      <c r="M114" s="97" t="s">
        <v>524</v>
      </c>
      <c r="N114" s="97" t="s">
        <v>524</v>
      </c>
      <c r="O114" s="110">
        <v>1144</v>
      </c>
      <c r="P114" s="99"/>
      <c r="Q114" s="99"/>
      <c r="R114" s="99"/>
      <c r="S114" s="99"/>
      <c r="T114" s="99"/>
      <c r="U114" s="99"/>
      <c r="V114" s="99"/>
      <c r="W114" s="99"/>
      <c r="X114" s="99"/>
      <c r="Y114" s="99"/>
      <c r="Z114" s="99"/>
      <c r="AA114" s="99"/>
      <c r="AB114" s="99"/>
      <c r="AC114" s="99"/>
      <c r="AD114" s="99"/>
      <c r="AE114" s="99"/>
      <c r="AF114" s="99"/>
      <c r="AG114" s="99"/>
      <c r="AH114" s="99"/>
    </row>
    <row r="115" spans="3:34">
      <c r="C115" s="3" t="s">
        <v>86</v>
      </c>
      <c r="D115" s="3" t="s">
        <v>204</v>
      </c>
      <c r="E115" s="3" t="s">
        <v>205</v>
      </c>
      <c r="F115" s="3" t="s">
        <v>628</v>
      </c>
      <c r="G115" s="97" t="s">
        <v>524</v>
      </c>
      <c r="H115" s="97" t="s">
        <v>524</v>
      </c>
      <c r="I115" s="97" t="s">
        <v>524</v>
      </c>
      <c r="J115" s="97" t="s">
        <v>524</v>
      </c>
      <c r="K115" s="97" t="s">
        <v>524</v>
      </c>
      <c r="L115" s="97" t="s">
        <v>524</v>
      </c>
      <c r="M115" s="97" t="s">
        <v>524</v>
      </c>
      <c r="N115" s="97" t="s">
        <v>524</v>
      </c>
      <c r="O115" s="110">
        <v>252.53360364</v>
      </c>
      <c r="P115" s="99"/>
      <c r="Q115" s="99"/>
      <c r="R115" s="99"/>
      <c r="S115" s="99"/>
      <c r="T115" s="99"/>
      <c r="U115" s="99"/>
      <c r="V115" s="99"/>
      <c r="W115" s="99"/>
      <c r="X115" s="99"/>
      <c r="Y115" s="99"/>
      <c r="Z115" s="99"/>
      <c r="AA115" s="99"/>
      <c r="AB115" s="99"/>
      <c r="AC115" s="99"/>
      <c r="AD115" s="99"/>
      <c r="AE115" s="99"/>
      <c r="AF115" s="99"/>
      <c r="AG115" s="99"/>
      <c r="AH115" s="99"/>
    </row>
    <row r="116" spans="3:34">
      <c r="C116" s="3" t="s">
        <v>86</v>
      </c>
      <c r="D116" s="3" t="s">
        <v>206</v>
      </c>
      <c r="E116" s="3" t="s">
        <v>207</v>
      </c>
      <c r="F116" s="3" t="s">
        <v>628</v>
      </c>
      <c r="G116" s="97" t="s">
        <v>524</v>
      </c>
      <c r="H116" s="97" t="s">
        <v>524</v>
      </c>
      <c r="I116" s="97" t="s">
        <v>524</v>
      </c>
      <c r="J116" s="97" t="s">
        <v>524</v>
      </c>
      <c r="K116" s="97" t="s">
        <v>524</v>
      </c>
      <c r="L116" s="97" t="s">
        <v>524</v>
      </c>
      <c r="M116" s="97" t="s">
        <v>524</v>
      </c>
      <c r="N116" s="97" t="s">
        <v>524</v>
      </c>
      <c r="O116" s="110">
        <v>280.55818126000003</v>
      </c>
      <c r="P116" s="99"/>
      <c r="Q116" s="99"/>
      <c r="R116" s="99"/>
      <c r="S116" s="99"/>
      <c r="T116" s="99"/>
      <c r="U116" s="99"/>
      <c r="V116" s="99"/>
      <c r="W116" s="99"/>
      <c r="X116" s="99"/>
      <c r="Y116" s="99"/>
      <c r="Z116" s="99"/>
      <c r="AA116" s="99"/>
      <c r="AB116" s="99"/>
      <c r="AC116" s="99"/>
      <c r="AD116" s="99"/>
      <c r="AE116" s="99"/>
      <c r="AF116" s="99"/>
      <c r="AG116" s="99"/>
      <c r="AH116" s="99"/>
    </row>
    <row r="117" spans="3:34">
      <c r="C117" s="3" t="s">
        <v>86</v>
      </c>
      <c r="D117" s="3" t="s">
        <v>208</v>
      </c>
      <c r="E117" s="3" t="s">
        <v>209</v>
      </c>
      <c r="F117" s="3" t="s">
        <v>628</v>
      </c>
      <c r="G117" s="97" t="s">
        <v>524</v>
      </c>
      <c r="H117" s="97" t="s">
        <v>524</v>
      </c>
      <c r="I117" s="97" t="s">
        <v>524</v>
      </c>
      <c r="J117" s="97" t="s">
        <v>524</v>
      </c>
      <c r="K117" s="97" t="s">
        <v>524</v>
      </c>
      <c r="L117" s="97" t="s">
        <v>524</v>
      </c>
      <c r="M117" s="97" t="s">
        <v>524</v>
      </c>
      <c r="N117" s="97" t="s">
        <v>524</v>
      </c>
      <c r="O117" s="110">
        <v>361</v>
      </c>
      <c r="P117" s="99"/>
      <c r="Q117" s="99"/>
      <c r="R117" s="99"/>
      <c r="S117" s="99"/>
      <c r="T117" s="99"/>
      <c r="U117" s="99"/>
      <c r="V117" s="99"/>
      <c r="W117" s="99"/>
      <c r="X117" s="99"/>
      <c r="Y117" s="99"/>
      <c r="Z117" s="99"/>
      <c r="AA117" s="99"/>
      <c r="AB117" s="99"/>
      <c r="AC117" s="99"/>
      <c r="AD117" s="99"/>
      <c r="AE117" s="99"/>
      <c r="AF117" s="99"/>
      <c r="AG117" s="99"/>
      <c r="AH117" s="99"/>
    </row>
    <row r="118" spans="3:34">
      <c r="C118" s="3" t="s">
        <v>86</v>
      </c>
      <c r="D118" s="3" t="s">
        <v>210</v>
      </c>
      <c r="E118" s="3" t="s">
        <v>211</v>
      </c>
      <c r="F118" s="3" t="s">
        <v>628</v>
      </c>
      <c r="G118" s="97" t="s">
        <v>524</v>
      </c>
      <c r="H118" s="97" t="s">
        <v>524</v>
      </c>
      <c r="I118" s="97" t="s">
        <v>524</v>
      </c>
      <c r="J118" s="97" t="s">
        <v>524</v>
      </c>
      <c r="K118" s="97" t="s">
        <v>524</v>
      </c>
      <c r="L118" s="97" t="s">
        <v>524</v>
      </c>
      <c r="M118" s="97" t="s">
        <v>524</v>
      </c>
      <c r="N118" s="97" t="s">
        <v>524</v>
      </c>
      <c r="O118" s="110">
        <v>1184</v>
      </c>
      <c r="P118" s="99"/>
      <c r="Q118" s="99"/>
      <c r="R118" s="99"/>
      <c r="S118" s="99"/>
      <c r="T118" s="99"/>
      <c r="U118" s="99"/>
      <c r="V118" s="99"/>
      <c r="W118" s="99"/>
      <c r="X118" s="99"/>
      <c r="Y118" s="99"/>
      <c r="Z118" s="99"/>
      <c r="AA118" s="99"/>
      <c r="AB118" s="99"/>
      <c r="AC118" s="99"/>
      <c r="AD118" s="99"/>
      <c r="AE118" s="99"/>
      <c r="AF118" s="99"/>
      <c r="AG118" s="99"/>
      <c r="AH118" s="99"/>
    </row>
    <row r="119" spans="3:34">
      <c r="C119" s="3" t="s">
        <v>86</v>
      </c>
      <c r="D119" s="3" t="s">
        <v>212</v>
      </c>
      <c r="E119" s="3" t="s">
        <v>213</v>
      </c>
      <c r="F119" s="3" t="s">
        <v>628</v>
      </c>
      <c r="G119" s="97" t="s">
        <v>524</v>
      </c>
      <c r="H119" s="97" t="s">
        <v>524</v>
      </c>
      <c r="I119" s="97" t="s">
        <v>524</v>
      </c>
      <c r="J119" s="97" t="s">
        <v>524</v>
      </c>
      <c r="K119" s="97" t="s">
        <v>524</v>
      </c>
      <c r="L119" s="97" t="s">
        <v>524</v>
      </c>
      <c r="M119" s="97" t="s">
        <v>524</v>
      </c>
      <c r="N119" s="97" t="s">
        <v>524</v>
      </c>
      <c r="O119" s="110" t="s">
        <v>524</v>
      </c>
      <c r="P119" s="99"/>
      <c r="Q119" s="99"/>
      <c r="R119" s="99"/>
      <c r="S119" s="99"/>
      <c r="T119" s="99"/>
      <c r="U119" s="99"/>
      <c r="V119" s="99"/>
      <c r="W119" s="99"/>
      <c r="X119" s="99"/>
      <c r="Y119" s="99"/>
      <c r="Z119" s="99"/>
      <c r="AA119" s="99"/>
      <c r="AB119" s="99"/>
      <c r="AC119" s="99"/>
      <c r="AD119" s="99"/>
      <c r="AE119" s="99"/>
      <c r="AF119" s="99"/>
      <c r="AG119" s="99"/>
      <c r="AH119" s="99"/>
    </row>
    <row r="120" spans="3:34">
      <c r="C120" s="3" t="s">
        <v>86</v>
      </c>
      <c r="D120" s="3" t="s">
        <v>214</v>
      </c>
      <c r="E120" s="3" t="s">
        <v>215</v>
      </c>
      <c r="F120" s="3" t="s">
        <v>628</v>
      </c>
      <c r="G120" s="97" t="s">
        <v>524</v>
      </c>
      <c r="H120" s="97" t="s">
        <v>524</v>
      </c>
      <c r="I120" s="97" t="s">
        <v>524</v>
      </c>
      <c r="J120" s="97" t="s">
        <v>524</v>
      </c>
      <c r="K120" s="97" t="s">
        <v>524</v>
      </c>
      <c r="L120" s="97" t="s">
        <v>524</v>
      </c>
      <c r="M120" s="97" t="s">
        <v>524</v>
      </c>
      <c r="N120" s="97" t="s">
        <v>524</v>
      </c>
      <c r="O120" s="110">
        <v>947</v>
      </c>
      <c r="P120" s="99"/>
      <c r="Q120" s="99"/>
      <c r="R120" s="99"/>
      <c r="S120" s="99"/>
      <c r="T120" s="99"/>
      <c r="U120" s="99"/>
      <c r="V120" s="99"/>
      <c r="W120" s="99"/>
      <c r="X120" s="99"/>
      <c r="Y120" s="99"/>
      <c r="Z120" s="99"/>
      <c r="AA120" s="99"/>
      <c r="AB120" s="99"/>
      <c r="AC120" s="99"/>
      <c r="AD120" s="99"/>
      <c r="AE120" s="99"/>
      <c r="AF120" s="99"/>
      <c r="AG120" s="99"/>
      <c r="AH120" s="99"/>
    </row>
    <row r="121" spans="3:34">
      <c r="C121" s="3" t="s">
        <v>86</v>
      </c>
      <c r="D121" s="3" t="s">
        <v>216</v>
      </c>
      <c r="E121" s="3" t="s">
        <v>217</v>
      </c>
      <c r="F121" s="3" t="s">
        <v>628</v>
      </c>
      <c r="G121" s="97" t="s">
        <v>524</v>
      </c>
      <c r="H121" s="97" t="s">
        <v>524</v>
      </c>
      <c r="I121" s="97" t="s">
        <v>524</v>
      </c>
      <c r="J121" s="97" t="s">
        <v>524</v>
      </c>
      <c r="K121" s="97" t="s">
        <v>524</v>
      </c>
      <c r="L121" s="97" t="s">
        <v>524</v>
      </c>
      <c r="M121" s="97" t="s">
        <v>524</v>
      </c>
      <c r="N121" s="97" t="s">
        <v>524</v>
      </c>
      <c r="O121" s="110">
        <v>845</v>
      </c>
      <c r="P121" s="99"/>
      <c r="Q121" s="99"/>
      <c r="R121" s="99"/>
      <c r="S121" s="99"/>
      <c r="T121" s="99"/>
      <c r="U121" s="99"/>
      <c r="V121" s="99"/>
      <c r="W121" s="99"/>
      <c r="X121" s="99"/>
      <c r="Y121" s="99"/>
      <c r="Z121" s="99"/>
      <c r="AA121" s="99"/>
      <c r="AB121" s="99"/>
      <c r="AC121" s="99"/>
      <c r="AD121" s="99"/>
      <c r="AE121" s="99"/>
      <c r="AF121" s="99"/>
      <c r="AG121" s="99"/>
      <c r="AH121" s="99"/>
    </row>
    <row r="122" spans="3:34">
      <c r="C122" s="3" t="s">
        <v>86</v>
      </c>
      <c r="D122" s="3" t="s">
        <v>218</v>
      </c>
      <c r="E122" s="3" t="s">
        <v>219</v>
      </c>
      <c r="F122" s="3" t="s">
        <v>628</v>
      </c>
      <c r="G122" s="97" t="s">
        <v>524</v>
      </c>
      <c r="H122" s="97" t="s">
        <v>524</v>
      </c>
      <c r="I122" s="97" t="s">
        <v>524</v>
      </c>
      <c r="J122" s="97" t="s">
        <v>524</v>
      </c>
      <c r="K122" s="97" t="s">
        <v>524</v>
      </c>
      <c r="L122" s="97" t="s">
        <v>524</v>
      </c>
      <c r="M122" s="97" t="s">
        <v>524</v>
      </c>
      <c r="N122" s="97" t="s">
        <v>524</v>
      </c>
      <c r="O122" s="110">
        <v>780.49199999999996</v>
      </c>
      <c r="P122" s="99"/>
      <c r="Q122" s="99"/>
      <c r="R122" s="99"/>
      <c r="S122" s="99"/>
      <c r="T122" s="99"/>
      <c r="U122" s="99"/>
      <c r="V122" s="99"/>
      <c r="W122" s="99"/>
      <c r="X122" s="99"/>
      <c r="Y122" s="99"/>
      <c r="Z122" s="99"/>
      <c r="AA122" s="99"/>
      <c r="AB122" s="99"/>
      <c r="AC122" s="99"/>
      <c r="AD122" s="99"/>
      <c r="AE122" s="99"/>
      <c r="AF122" s="99"/>
      <c r="AG122" s="99"/>
      <c r="AH122" s="99"/>
    </row>
    <row r="123" spans="3:34">
      <c r="C123" s="3" t="s">
        <v>86</v>
      </c>
      <c r="D123" s="3" t="s">
        <v>220</v>
      </c>
      <c r="E123" s="3" t="s">
        <v>221</v>
      </c>
      <c r="F123" s="3" t="s">
        <v>628</v>
      </c>
      <c r="G123" s="97" t="s">
        <v>524</v>
      </c>
      <c r="H123" s="97" t="s">
        <v>524</v>
      </c>
      <c r="I123" s="97" t="s">
        <v>524</v>
      </c>
      <c r="J123" s="97" t="s">
        <v>524</v>
      </c>
      <c r="K123" s="97" t="s">
        <v>524</v>
      </c>
      <c r="L123" s="97" t="s">
        <v>524</v>
      </c>
      <c r="M123" s="97" t="s">
        <v>524</v>
      </c>
      <c r="N123" s="97" t="s">
        <v>524</v>
      </c>
      <c r="O123" s="110">
        <v>1294</v>
      </c>
      <c r="P123" s="99"/>
      <c r="Q123" s="99"/>
      <c r="R123" s="99"/>
      <c r="S123" s="99"/>
      <c r="T123" s="99"/>
      <c r="U123" s="99"/>
      <c r="V123" s="99"/>
      <c r="W123" s="99"/>
      <c r="X123" s="99"/>
      <c r="Y123" s="99"/>
      <c r="Z123" s="99"/>
      <c r="AA123" s="99"/>
      <c r="AB123" s="99"/>
      <c r="AC123" s="99"/>
      <c r="AD123" s="99"/>
      <c r="AE123" s="99"/>
      <c r="AF123" s="99"/>
      <c r="AG123" s="99"/>
      <c r="AH123" s="99"/>
    </row>
    <row r="124" spans="3:34">
      <c r="C124" s="3" t="s">
        <v>86</v>
      </c>
      <c r="D124" s="3" t="s">
        <v>222</v>
      </c>
      <c r="E124" s="3" t="s">
        <v>223</v>
      </c>
      <c r="F124" s="3" t="s">
        <v>628</v>
      </c>
      <c r="G124" s="97" t="s">
        <v>524</v>
      </c>
      <c r="H124" s="97" t="s">
        <v>524</v>
      </c>
      <c r="I124" s="97" t="s">
        <v>524</v>
      </c>
      <c r="J124" s="97" t="s">
        <v>524</v>
      </c>
      <c r="K124" s="97" t="s">
        <v>524</v>
      </c>
      <c r="L124" s="97" t="s">
        <v>524</v>
      </c>
      <c r="M124" s="97" t="s">
        <v>524</v>
      </c>
      <c r="N124" s="97" t="s">
        <v>524</v>
      </c>
      <c r="O124" s="110">
        <v>567</v>
      </c>
      <c r="P124" s="99"/>
      <c r="Q124" s="99"/>
      <c r="R124" s="99"/>
      <c r="S124" s="99"/>
      <c r="T124" s="99"/>
      <c r="U124" s="99"/>
      <c r="V124" s="99"/>
      <c r="W124" s="99"/>
      <c r="X124" s="99"/>
      <c r="Y124" s="99"/>
      <c r="Z124" s="99"/>
      <c r="AA124" s="99"/>
      <c r="AB124" s="99"/>
      <c r="AC124" s="99"/>
      <c r="AD124" s="99"/>
      <c r="AE124" s="99"/>
      <c r="AF124" s="99"/>
      <c r="AG124" s="99"/>
      <c r="AH124" s="99"/>
    </row>
    <row r="125" spans="3:34">
      <c r="C125" s="3" t="s">
        <v>86</v>
      </c>
      <c r="D125" s="3" t="s">
        <v>224</v>
      </c>
      <c r="E125" s="3" t="s">
        <v>225</v>
      </c>
      <c r="F125" s="3" t="s">
        <v>628</v>
      </c>
      <c r="G125" s="97" t="s">
        <v>524</v>
      </c>
      <c r="H125" s="97" t="s">
        <v>524</v>
      </c>
      <c r="I125" s="97" t="s">
        <v>524</v>
      </c>
      <c r="J125" s="97" t="s">
        <v>524</v>
      </c>
      <c r="K125" s="97" t="s">
        <v>524</v>
      </c>
      <c r="L125" s="97" t="s">
        <v>524</v>
      </c>
      <c r="M125" s="97" t="s">
        <v>524</v>
      </c>
      <c r="N125" s="97" t="s">
        <v>524</v>
      </c>
      <c r="O125" s="110" t="s">
        <v>524</v>
      </c>
      <c r="P125" s="99"/>
      <c r="Q125" s="99"/>
      <c r="R125" s="99"/>
      <c r="S125" s="99"/>
      <c r="T125" s="99"/>
      <c r="U125" s="99"/>
      <c r="V125" s="99"/>
      <c r="W125" s="99"/>
      <c r="X125" s="99"/>
      <c r="Y125" s="99"/>
      <c r="Z125" s="99"/>
      <c r="AA125" s="99"/>
      <c r="AB125" s="99"/>
      <c r="AC125" s="99"/>
      <c r="AD125" s="99"/>
      <c r="AE125" s="99"/>
      <c r="AF125" s="99"/>
      <c r="AG125" s="99"/>
      <c r="AH125" s="99"/>
    </row>
    <row r="126" spans="3:34">
      <c r="C126" s="3" t="s">
        <v>88</v>
      </c>
      <c r="D126" s="3" t="s">
        <v>226</v>
      </c>
      <c r="E126" s="3" t="s">
        <v>227</v>
      </c>
      <c r="F126" s="3" t="s">
        <v>628</v>
      </c>
      <c r="G126" s="97" t="s">
        <v>524</v>
      </c>
      <c r="H126" s="97" t="s">
        <v>524</v>
      </c>
      <c r="I126" s="97" t="s">
        <v>524</v>
      </c>
      <c r="J126" s="97" t="s">
        <v>524</v>
      </c>
      <c r="K126" s="97" t="s">
        <v>524</v>
      </c>
      <c r="L126" s="97" t="s">
        <v>524</v>
      </c>
      <c r="M126" s="97" t="s">
        <v>524</v>
      </c>
      <c r="N126" s="97" t="s">
        <v>524</v>
      </c>
      <c r="O126" s="110">
        <v>1758</v>
      </c>
      <c r="P126" s="99"/>
      <c r="Q126" s="99"/>
      <c r="R126" s="99"/>
      <c r="S126" s="99"/>
      <c r="T126" s="99"/>
      <c r="U126" s="99"/>
      <c r="V126" s="99"/>
      <c r="W126" s="99"/>
      <c r="X126" s="99"/>
      <c r="Y126" s="99"/>
      <c r="Z126" s="99"/>
      <c r="AA126" s="99"/>
      <c r="AB126" s="99"/>
      <c r="AC126" s="99"/>
      <c r="AD126" s="99"/>
      <c r="AE126" s="99"/>
      <c r="AF126" s="99"/>
      <c r="AG126" s="99"/>
      <c r="AH126" s="99"/>
    </row>
    <row r="127" spans="3:34">
      <c r="C127" s="3" t="s">
        <v>88</v>
      </c>
      <c r="D127" s="3" t="s">
        <v>228</v>
      </c>
      <c r="E127" s="3" t="s">
        <v>229</v>
      </c>
      <c r="F127" s="3" t="s">
        <v>628</v>
      </c>
      <c r="G127" s="97" t="s">
        <v>524</v>
      </c>
      <c r="H127" s="97" t="s">
        <v>524</v>
      </c>
      <c r="I127" s="97" t="s">
        <v>524</v>
      </c>
      <c r="J127" s="97" t="s">
        <v>524</v>
      </c>
      <c r="K127" s="97" t="s">
        <v>524</v>
      </c>
      <c r="L127" s="97" t="s">
        <v>524</v>
      </c>
      <c r="M127" s="97" t="s">
        <v>524</v>
      </c>
      <c r="N127" s="97" t="s">
        <v>524</v>
      </c>
      <c r="O127" s="110">
        <v>302</v>
      </c>
      <c r="P127" s="99"/>
      <c r="Q127" s="99"/>
      <c r="R127" s="99"/>
      <c r="S127" s="99"/>
      <c r="T127" s="99"/>
      <c r="U127" s="99"/>
      <c r="V127" s="99"/>
      <c r="W127" s="99"/>
      <c r="X127" s="99"/>
      <c r="Y127" s="99"/>
      <c r="Z127" s="99"/>
      <c r="AA127" s="99"/>
      <c r="AB127" s="99"/>
      <c r="AC127" s="99"/>
      <c r="AD127" s="99"/>
      <c r="AE127" s="99"/>
      <c r="AF127" s="99"/>
      <c r="AG127" s="99"/>
      <c r="AH127" s="99"/>
    </row>
    <row r="128" spans="3:34">
      <c r="C128" s="3" t="s">
        <v>88</v>
      </c>
      <c r="D128" s="3" t="s">
        <v>230</v>
      </c>
      <c r="E128" s="3" t="s">
        <v>231</v>
      </c>
      <c r="F128" s="3" t="s">
        <v>628</v>
      </c>
      <c r="G128" s="97" t="s">
        <v>524</v>
      </c>
      <c r="H128" s="97" t="s">
        <v>524</v>
      </c>
      <c r="I128" s="97" t="s">
        <v>524</v>
      </c>
      <c r="J128" s="97" t="s">
        <v>524</v>
      </c>
      <c r="K128" s="97" t="s">
        <v>524</v>
      </c>
      <c r="L128" s="97" t="s">
        <v>524</v>
      </c>
      <c r="M128" s="97" t="s">
        <v>524</v>
      </c>
      <c r="N128" s="97" t="s">
        <v>524</v>
      </c>
      <c r="O128" s="110" t="s">
        <v>524</v>
      </c>
      <c r="P128" s="99"/>
      <c r="Q128" s="99"/>
      <c r="R128" s="99"/>
      <c r="S128" s="99"/>
      <c r="T128" s="99"/>
      <c r="U128" s="99"/>
      <c r="V128" s="99"/>
      <c r="W128" s="99"/>
      <c r="X128" s="99"/>
      <c r="Y128" s="99"/>
      <c r="Z128" s="99"/>
      <c r="AA128" s="99"/>
      <c r="AB128" s="99"/>
      <c r="AC128" s="99"/>
      <c r="AD128" s="99"/>
      <c r="AE128" s="99"/>
      <c r="AF128" s="99"/>
      <c r="AG128" s="99"/>
      <c r="AH128" s="99"/>
    </row>
    <row r="129" spans="3:34">
      <c r="C129" s="3" t="s">
        <v>88</v>
      </c>
      <c r="D129" s="3" t="s">
        <v>232</v>
      </c>
      <c r="E129" s="3" t="s">
        <v>233</v>
      </c>
      <c r="F129" s="3" t="s">
        <v>628</v>
      </c>
      <c r="G129" s="97" t="s">
        <v>524</v>
      </c>
      <c r="H129" s="97" t="s">
        <v>524</v>
      </c>
      <c r="I129" s="97" t="s">
        <v>524</v>
      </c>
      <c r="J129" s="97" t="s">
        <v>524</v>
      </c>
      <c r="K129" s="97" t="s">
        <v>524</v>
      </c>
      <c r="L129" s="97" t="s">
        <v>524</v>
      </c>
      <c r="M129" s="97" t="s">
        <v>524</v>
      </c>
      <c r="N129" s="97" t="s">
        <v>524</v>
      </c>
      <c r="O129" s="110">
        <v>1100</v>
      </c>
      <c r="P129" s="99"/>
      <c r="Q129" s="99"/>
      <c r="R129" s="99"/>
      <c r="S129" s="99"/>
      <c r="T129" s="99"/>
      <c r="U129" s="99"/>
      <c r="V129" s="99"/>
      <c r="W129" s="99"/>
      <c r="X129" s="99"/>
      <c r="Y129" s="99"/>
      <c r="Z129" s="99"/>
      <c r="AA129" s="99"/>
      <c r="AB129" s="99"/>
      <c r="AC129" s="99"/>
      <c r="AD129" s="99"/>
      <c r="AE129" s="99"/>
      <c r="AF129" s="99"/>
      <c r="AG129" s="99"/>
      <c r="AH129" s="99"/>
    </row>
    <row r="130" spans="3:34">
      <c r="C130" s="3" t="s">
        <v>88</v>
      </c>
      <c r="D130" s="3" t="s">
        <v>234</v>
      </c>
      <c r="E130" s="3" t="s">
        <v>235</v>
      </c>
      <c r="F130" s="3" t="s">
        <v>628</v>
      </c>
      <c r="G130" s="97" t="s">
        <v>524</v>
      </c>
      <c r="H130" s="97" t="s">
        <v>524</v>
      </c>
      <c r="I130" s="97" t="s">
        <v>524</v>
      </c>
      <c r="J130" s="97" t="s">
        <v>524</v>
      </c>
      <c r="K130" s="97" t="s">
        <v>524</v>
      </c>
      <c r="L130" s="97" t="s">
        <v>524</v>
      </c>
      <c r="M130" s="97" t="s">
        <v>524</v>
      </c>
      <c r="N130" s="97" t="s">
        <v>524</v>
      </c>
      <c r="O130" s="110" t="s">
        <v>524</v>
      </c>
      <c r="P130" s="99"/>
      <c r="Q130" s="99"/>
      <c r="R130" s="99"/>
      <c r="S130" s="99"/>
      <c r="T130" s="99"/>
      <c r="U130" s="99"/>
      <c r="V130" s="99"/>
      <c r="W130" s="99"/>
      <c r="X130" s="99"/>
      <c r="Y130" s="99"/>
      <c r="Z130" s="99"/>
      <c r="AA130" s="99"/>
      <c r="AB130" s="99"/>
      <c r="AC130" s="99"/>
      <c r="AD130" s="99"/>
      <c r="AE130" s="99"/>
      <c r="AF130" s="99"/>
      <c r="AG130" s="99"/>
      <c r="AH130" s="99"/>
    </row>
    <row r="131" spans="3:34">
      <c r="C131" s="3" t="s">
        <v>88</v>
      </c>
      <c r="D131" s="3" t="s">
        <v>236</v>
      </c>
      <c r="E131" s="3" t="s">
        <v>237</v>
      </c>
      <c r="F131" s="3" t="s">
        <v>628</v>
      </c>
      <c r="G131" s="97" t="s">
        <v>524</v>
      </c>
      <c r="H131" s="97" t="s">
        <v>524</v>
      </c>
      <c r="I131" s="97" t="s">
        <v>524</v>
      </c>
      <c r="J131" s="97" t="s">
        <v>524</v>
      </c>
      <c r="K131" s="97" t="s">
        <v>524</v>
      </c>
      <c r="L131" s="97" t="s">
        <v>524</v>
      </c>
      <c r="M131" s="97" t="s">
        <v>524</v>
      </c>
      <c r="N131" s="97" t="s">
        <v>524</v>
      </c>
      <c r="O131" s="110">
        <v>3291</v>
      </c>
      <c r="P131" s="99"/>
      <c r="Q131" s="99"/>
      <c r="R131" s="99"/>
      <c r="S131" s="99"/>
      <c r="T131" s="99"/>
      <c r="U131" s="99"/>
      <c r="V131" s="99"/>
      <c r="W131" s="99"/>
      <c r="X131" s="99"/>
      <c r="Y131" s="99"/>
      <c r="Z131" s="99"/>
      <c r="AA131" s="99"/>
      <c r="AB131" s="99"/>
      <c r="AC131" s="99"/>
      <c r="AD131" s="99"/>
      <c r="AE131" s="99"/>
      <c r="AF131" s="99"/>
      <c r="AG131" s="99"/>
      <c r="AH131" s="99"/>
    </row>
    <row r="132" spans="3:34">
      <c r="C132" s="3" t="s">
        <v>88</v>
      </c>
      <c r="D132" s="3" t="s">
        <v>238</v>
      </c>
      <c r="E132" s="3" t="s">
        <v>239</v>
      </c>
      <c r="F132" s="3" t="s">
        <v>628</v>
      </c>
      <c r="G132" s="97" t="s">
        <v>524</v>
      </c>
      <c r="H132" s="97" t="s">
        <v>524</v>
      </c>
      <c r="I132" s="97" t="s">
        <v>524</v>
      </c>
      <c r="J132" s="97" t="s">
        <v>524</v>
      </c>
      <c r="K132" s="97" t="s">
        <v>524</v>
      </c>
      <c r="L132" s="97" t="s">
        <v>524</v>
      </c>
      <c r="M132" s="97" t="s">
        <v>524</v>
      </c>
      <c r="N132" s="97" t="s">
        <v>524</v>
      </c>
      <c r="O132" s="110" t="s">
        <v>524</v>
      </c>
      <c r="P132" s="99"/>
      <c r="Q132" s="99"/>
      <c r="R132" s="99"/>
      <c r="S132" s="99"/>
      <c r="T132" s="99"/>
      <c r="U132" s="99"/>
      <c r="V132" s="99"/>
      <c r="W132" s="99"/>
      <c r="X132" s="99"/>
      <c r="Y132" s="99"/>
      <c r="Z132" s="99"/>
      <c r="AA132" s="99"/>
      <c r="AB132" s="99"/>
      <c r="AC132" s="99"/>
      <c r="AD132" s="99"/>
      <c r="AE132" s="99"/>
      <c r="AF132" s="99"/>
      <c r="AG132" s="99"/>
      <c r="AH132" s="99"/>
    </row>
    <row r="133" spans="3:34">
      <c r="C133" s="3" t="s">
        <v>88</v>
      </c>
      <c r="D133" s="3" t="s">
        <v>240</v>
      </c>
      <c r="E133" s="3" t="s">
        <v>241</v>
      </c>
      <c r="F133" s="3" t="s">
        <v>628</v>
      </c>
      <c r="G133" s="97" t="s">
        <v>524</v>
      </c>
      <c r="H133" s="97" t="s">
        <v>524</v>
      </c>
      <c r="I133" s="97" t="s">
        <v>524</v>
      </c>
      <c r="J133" s="97" t="s">
        <v>524</v>
      </c>
      <c r="K133" s="97" t="s">
        <v>524</v>
      </c>
      <c r="L133" s="97" t="s">
        <v>524</v>
      </c>
      <c r="M133" s="97" t="s">
        <v>524</v>
      </c>
      <c r="N133" s="97" t="s">
        <v>524</v>
      </c>
      <c r="O133" s="110">
        <v>2699.7492261000002</v>
      </c>
      <c r="P133" s="99"/>
      <c r="Q133" s="99"/>
      <c r="R133" s="99"/>
      <c r="S133" s="99"/>
      <c r="T133" s="99"/>
      <c r="U133" s="99"/>
      <c r="V133" s="99"/>
      <c r="W133" s="99"/>
      <c r="X133" s="99"/>
      <c r="Y133" s="99"/>
      <c r="Z133" s="99"/>
      <c r="AA133" s="99"/>
      <c r="AB133" s="99"/>
      <c r="AC133" s="99"/>
      <c r="AD133" s="99"/>
      <c r="AE133" s="99"/>
      <c r="AF133" s="99"/>
      <c r="AG133" s="99"/>
      <c r="AH133" s="99"/>
    </row>
    <row r="134" spans="3:34">
      <c r="C134" s="3" t="s">
        <v>88</v>
      </c>
      <c r="D134" s="3" t="s">
        <v>242</v>
      </c>
      <c r="E134" s="3" t="s">
        <v>243</v>
      </c>
      <c r="F134" s="3" t="s">
        <v>628</v>
      </c>
      <c r="G134" s="97" t="s">
        <v>524</v>
      </c>
      <c r="H134" s="97" t="s">
        <v>524</v>
      </c>
      <c r="I134" s="97" t="s">
        <v>524</v>
      </c>
      <c r="J134" s="97" t="s">
        <v>524</v>
      </c>
      <c r="K134" s="97" t="s">
        <v>524</v>
      </c>
      <c r="L134" s="97" t="s">
        <v>524</v>
      </c>
      <c r="M134" s="97" t="s">
        <v>524</v>
      </c>
      <c r="N134" s="97" t="s">
        <v>524</v>
      </c>
      <c r="O134" s="110">
        <v>1524</v>
      </c>
      <c r="P134" s="99"/>
      <c r="Q134" s="99"/>
      <c r="R134" s="99"/>
      <c r="S134" s="99"/>
      <c r="T134" s="99"/>
      <c r="U134" s="99"/>
      <c r="V134" s="99"/>
      <c r="W134" s="99"/>
      <c r="X134" s="99"/>
      <c r="Y134" s="99"/>
      <c r="Z134" s="99"/>
      <c r="AA134" s="99"/>
      <c r="AB134" s="99"/>
      <c r="AC134" s="99"/>
      <c r="AD134" s="99"/>
      <c r="AE134" s="99"/>
      <c r="AF134" s="99"/>
      <c r="AG134" s="99"/>
      <c r="AH134" s="99"/>
    </row>
    <row r="135" spans="3:34">
      <c r="C135" s="3" t="s">
        <v>88</v>
      </c>
      <c r="D135" s="3" t="s">
        <v>244</v>
      </c>
      <c r="E135" s="3" t="s">
        <v>245</v>
      </c>
      <c r="F135" s="3" t="s">
        <v>628</v>
      </c>
      <c r="G135" s="97" t="s">
        <v>524</v>
      </c>
      <c r="H135" s="97" t="s">
        <v>524</v>
      </c>
      <c r="I135" s="97" t="s">
        <v>524</v>
      </c>
      <c r="J135" s="97" t="s">
        <v>524</v>
      </c>
      <c r="K135" s="97" t="s">
        <v>524</v>
      </c>
      <c r="L135" s="97" t="s">
        <v>524</v>
      </c>
      <c r="M135" s="97" t="s">
        <v>524</v>
      </c>
      <c r="N135" s="97" t="s">
        <v>524</v>
      </c>
      <c r="O135" s="110">
        <v>926</v>
      </c>
      <c r="P135" s="99"/>
      <c r="Q135" s="99"/>
      <c r="R135" s="99"/>
      <c r="S135" s="99"/>
      <c r="T135" s="99"/>
      <c r="U135" s="99"/>
      <c r="V135" s="99"/>
      <c r="W135" s="99"/>
      <c r="X135" s="99"/>
      <c r="Y135" s="99"/>
      <c r="Z135" s="99"/>
      <c r="AA135" s="99"/>
      <c r="AB135" s="99"/>
      <c r="AC135" s="99"/>
      <c r="AD135" s="99"/>
      <c r="AE135" s="99"/>
      <c r="AF135" s="99"/>
      <c r="AG135" s="99"/>
      <c r="AH135" s="99"/>
    </row>
    <row r="136" spans="3:34">
      <c r="C136" s="3" t="s">
        <v>88</v>
      </c>
      <c r="D136" s="3" t="s">
        <v>246</v>
      </c>
      <c r="E136" s="3" t="s">
        <v>247</v>
      </c>
      <c r="F136" s="3" t="s">
        <v>628</v>
      </c>
      <c r="G136" s="97" t="s">
        <v>524</v>
      </c>
      <c r="H136" s="97" t="s">
        <v>524</v>
      </c>
      <c r="I136" s="97" t="s">
        <v>524</v>
      </c>
      <c r="J136" s="97" t="s">
        <v>524</v>
      </c>
      <c r="K136" s="97" t="s">
        <v>524</v>
      </c>
      <c r="L136" s="97" t="s">
        <v>524</v>
      </c>
      <c r="M136" s="97" t="s">
        <v>524</v>
      </c>
      <c r="N136" s="97" t="s">
        <v>524</v>
      </c>
      <c r="O136" s="110">
        <v>2554.5480536</v>
      </c>
      <c r="P136" s="99"/>
      <c r="Q136" s="99"/>
      <c r="R136" s="99"/>
      <c r="S136" s="99"/>
      <c r="T136" s="99"/>
      <c r="U136" s="99"/>
      <c r="V136" s="99"/>
      <c r="W136" s="99"/>
      <c r="X136" s="99"/>
      <c r="Y136" s="99"/>
      <c r="Z136" s="99"/>
      <c r="AA136" s="99"/>
      <c r="AB136" s="99"/>
      <c r="AC136" s="99"/>
      <c r="AD136" s="99"/>
      <c r="AE136" s="99"/>
      <c r="AF136" s="99"/>
      <c r="AG136" s="99"/>
      <c r="AH136" s="99"/>
    </row>
    <row r="137" spans="3:34">
      <c r="C137" s="3" t="s">
        <v>88</v>
      </c>
      <c r="D137" s="3" t="s">
        <v>248</v>
      </c>
      <c r="E137" s="3" t="s">
        <v>249</v>
      </c>
      <c r="F137" s="3" t="s">
        <v>628</v>
      </c>
      <c r="G137" s="97" t="s">
        <v>524</v>
      </c>
      <c r="H137" s="97" t="s">
        <v>524</v>
      </c>
      <c r="I137" s="97" t="s">
        <v>524</v>
      </c>
      <c r="J137" s="97" t="s">
        <v>524</v>
      </c>
      <c r="K137" s="97" t="s">
        <v>524</v>
      </c>
      <c r="L137" s="97" t="s">
        <v>524</v>
      </c>
      <c r="M137" s="97" t="s">
        <v>524</v>
      </c>
      <c r="N137" s="97" t="s">
        <v>524</v>
      </c>
      <c r="O137" s="110">
        <v>768</v>
      </c>
      <c r="P137" s="99"/>
      <c r="Q137" s="99"/>
      <c r="R137" s="99"/>
      <c r="S137" s="99"/>
      <c r="T137" s="99"/>
      <c r="U137" s="99"/>
      <c r="V137" s="99"/>
      <c r="W137" s="99"/>
      <c r="X137" s="99"/>
      <c r="Y137" s="99"/>
      <c r="Z137" s="99"/>
      <c r="AA137" s="99"/>
      <c r="AB137" s="99"/>
      <c r="AC137" s="99"/>
      <c r="AD137" s="99"/>
      <c r="AE137" s="99"/>
      <c r="AF137" s="99"/>
      <c r="AG137" s="99"/>
      <c r="AH137" s="99"/>
    </row>
    <row r="138" spans="3:34">
      <c r="C138" s="3" t="s">
        <v>88</v>
      </c>
      <c r="D138" s="3" t="s">
        <v>250</v>
      </c>
      <c r="E138" s="3" t="s">
        <v>251</v>
      </c>
      <c r="F138" s="3" t="s">
        <v>628</v>
      </c>
      <c r="G138" s="97" t="s">
        <v>524</v>
      </c>
      <c r="H138" s="97" t="s">
        <v>524</v>
      </c>
      <c r="I138" s="97" t="s">
        <v>524</v>
      </c>
      <c r="J138" s="97" t="s">
        <v>524</v>
      </c>
      <c r="K138" s="97" t="s">
        <v>524</v>
      </c>
      <c r="L138" s="97" t="s">
        <v>524</v>
      </c>
      <c r="M138" s="97" t="s">
        <v>524</v>
      </c>
      <c r="N138" s="97" t="s">
        <v>524</v>
      </c>
      <c r="O138" s="110">
        <v>981</v>
      </c>
      <c r="P138" s="99"/>
      <c r="Q138" s="99"/>
      <c r="R138" s="99"/>
      <c r="S138" s="99"/>
      <c r="T138" s="99"/>
      <c r="U138" s="99"/>
      <c r="V138" s="99"/>
      <c r="W138" s="99"/>
      <c r="X138" s="99"/>
      <c r="Y138" s="99"/>
      <c r="Z138" s="99"/>
      <c r="AA138" s="99"/>
      <c r="AB138" s="99"/>
      <c r="AC138" s="99"/>
      <c r="AD138" s="99"/>
      <c r="AE138" s="99"/>
      <c r="AF138" s="99"/>
      <c r="AG138" s="99"/>
      <c r="AH138" s="99"/>
    </row>
    <row r="139" spans="3:34">
      <c r="C139" s="3" t="s">
        <v>88</v>
      </c>
      <c r="D139" s="3" t="s">
        <v>252</v>
      </c>
      <c r="E139" s="3" t="s">
        <v>253</v>
      </c>
      <c r="F139" s="3" t="s">
        <v>628</v>
      </c>
      <c r="G139" s="97" t="s">
        <v>524</v>
      </c>
      <c r="H139" s="97" t="s">
        <v>524</v>
      </c>
      <c r="I139" s="97" t="s">
        <v>524</v>
      </c>
      <c r="J139" s="97" t="s">
        <v>524</v>
      </c>
      <c r="K139" s="97" t="s">
        <v>524</v>
      </c>
      <c r="L139" s="97" t="s">
        <v>524</v>
      </c>
      <c r="M139" s="97" t="s">
        <v>524</v>
      </c>
      <c r="N139" s="97" t="s">
        <v>524</v>
      </c>
      <c r="O139" s="110">
        <v>662</v>
      </c>
      <c r="P139" s="99"/>
      <c r="Q139" s="99"/>
      <c r="R139" s="99"/>
      <c r="S139" s="99"/>
      <c r="T139" s="99"/>
      <c r="U139" s="99"/>
      <c r="V139" s="99"/>
      <c r="W139" s="99"/>
      <c r="X139" s="99"/>
      <c r="Y139" s="99"/>
      <c r="Z139" s="99"/>
      <c r="AA139" s="99"/>
      <c r="AB139" s="99"/>
      <c r="AC139" s="99"/>
      <c r="AD139" s="99"/>
      <c r="AE139" s="99"/>
      <c r="AF139" s="99"/>
      <c r="AG139" s="99"/>
      <c r="AH139" s="99"/>
    </row>
    <row r="140" spans="3:34">
      <c r="C140" s="3" t="s">
        <v>88</v>
      </c>
      <c r="D140" s="3" t="s">
        <v>254</v>
      </c>
      <c r="E140" s="3" t="s">
        <v>255</v>
      </c>
      <c r="F140" s="3" t="s">
        <v>628</v>
      </c>
      <c r="G140" s="97" t="s">
        <v>524</v>
      </c>
      <c r="H140" s="97" t="s">
        <v>524</v>
      </c>
      <c r="I140" s="97" t="s">
        <v>524</v>
      </c>
      <c r="J140" s="97" t="s">
        <v>524</v>
      </c>
      <c r="K140" s="97" t="s">
        <v>524</v>
      </c>
      <c r="L140" s="97" t="s">
        <v>524</v>
      </c>
      <c r="M140" s="97" t="s">
        <v>524</v>
      </c>
      <c r="N140" s="97" t="s">
        <v>524</v>
      </c>
      <c r="O140" s="110">
        <v>497</v>
      </c>
      <c r="P140" s="99"/>
      <c r="Q140" s="99"/>
      <c r="R140" s="99"/>
      <c r="S140" s="99"/>
      <c r="T140" s="99"/>
      <c r="U140" s="99"/>
      <c r="V140" s="99"/>
      <c r="W140" s="99"/>
      <c r="X140" s="99"/>
      <c r="Y140" s="99"/>
      <c r="Z140" s="99"/>
      <c r="AA140" s="99"/>
      <c r="AB140" s="99"/>
      <c r="AC140" s="99"/>
      <c r="AD140" s="99"/>
      <c r="AE140" s="99"/>
      <c r="AF140" s="99"/>
      <c r="AG140" s="99"/>
      <c r="AH140" s="99"/>
    </row>
    <row r="141" spans="3:34">
      <c r="C141" s="3" t="s">
        <v>88</v>
      </c>
      <c r="D141" s="3" t="s">
        <v>256</v>
      </c>
      <c r="E141" s="3" t="s">
        <v>257</v>
      </c>
      <c r="F141" s="3" t="s">
        <v>628</v>
      </c>
      <c r="G141" s="97" t="s">
        <v>524</v>
      </c>
      <c r="H141" s="97" t="s">
        <v>524</v>
      </c>
      <c r="I141" s="97" t="s">
        <v>524</v>
      </c>
      <c r="J141" s="97" t="s">
        <v>524</v>
      </c>
      <c r="K141" s="97" t="s">
        <v>524</v>
      </c>
      <c r="L141" s="97" t="s">
        <v>524</v>
      </c>
      <c r="M141" s="97" t="s">
        <v>524</v>
      </c>
      <c r="N141" s="97" t="s">
        <v>524</v>
      </c>
      <c r="O141" s="110">
        <v>207</v>
      </c>
      <c r="P141" s="99"/>
      <c r="Q141" s="99"/>
      <c r="R141" s="99"/>
      <c r="S141" s="99"/>
      <c r="T141" s="99"/>
      <c r="U141" s="99"/>
      <c r="V141" s="99"/>
      <c r="W141" s="99"/>
      <c r="X141" s="99"/>
      <c r="Y141" s="99"/>
      <c r="Z141" s="99"/>
      <c r="AA141" s="99"/>
      <c r="AB141" s="99"/>
      <c r="AC141" s="99"/>
      <c r="AD141" s="99"/>
      <c r="AE141" s="99"/>
      <c r="AF141" s="99"/>
      <c r="AG141" s="99"/>
      <c r="AH141" s="99"/>
    </row>
    <row r="142" spans="3:34">
      <c r="C142" s="3" t="s">
        <v>88</v>
      </c>
      <c r="D142" s="3" t="s">
        <v>258</v>
      </c>
      <c r="E142" s="3" t="s">
        <v>259</v>
      </c>
      <c r="F142" s="3" t="s">
        <v>628</v>
      </c>
      <c r="G142" s="97" t="s">
        <v>524</v>
      </c>
      <c r="H142" s="97" t="s">
        <v>524</v>
      </c>
      <c r="I142" s="97" t="s">
        <v>524</v>
      </c>
      <c r="J142" s="97" t="s">
        <v>524</v>
      </c>
      <c r="K142" s="97" t="s">
        <v>524</v>
      </c>
      <c r="L142" s="97" t="s">
        <v>524</v>
      </c>
      <c r="M142" s="97" t="s">
        <v>524</v>
      </c>
      <c r="N142" s="97" t="s">
        <v>524</v>
      </c>
      <c r="O142" s="110">
        <v>513</v>
      </c>
      <c r="P142" s="99"/>
      <c r="Q142" s="99"/>
      <c r="R142" s="99"/>
      <c r="S142" s="99"/>
      <c r="T142" s="99"/>
      <c r="U142" s="99"/>
      <c r="V142" s="99"/>
      <c r="W142" s="99"/>
      <c r="X142" s="99"/>
      <c r="Y142" s="99"/>
      <c r="Z142" s="99"/>
      <c r="AA142" s="99"/>
      <c r="AB142" s="99"/>
      <c r="AC142" s="99"/>
      <c r="AD142" s="99"/>
      <c r="AE142" s="99"/>
      <c r="AF142" s="99"/>
      <c r="AG142" s="99"/>
      <c r="AH142" s="99"/>
    </row>
    <row r="143" spans="3:34">
      <c r="C143" s="3" t="s">
        <v>88</v>
      </c>
      <c r="D143" s="3" t="s">
        <v>260</v>
      </c>
      <c r="E143" s="3" t="s">
        <v>261</v>
      </c>
      <c r="F143" s="3" t="s">
        <v>628</v>
      </c>
      <c r="G143" s="97" t="s">
        <v>524</v>
      </c>
      <c r="H143" s="97" t="s">
        <v>524</v>
      </c>
      <c r="I143" s="97" t="s">
        <v>524</v>
      </c>
      <c r="J143" s="97" t="s">
        <v>524</v>
      </c>
      <c r="K143" s="97" t="s">
        <v>524</v>
      </c>
      <c r="L143" s="97" t="s">
        <v>524</v>
      </c>
      <c r="M143" s="97" t="s">
        <v>524</v>
      </c>
      <c r="N143" s="97" t="s">
        <v>524</v>
      </c>
      <c r="O143" s="110">
        <v>245</v>
      </c>
      <c r="P143" s="99"/>
      <c r="Q143" s="99"/>
      <c r="R143" s="99"/>
      <c r="S143" s="99"/>
      <c r="T143" s="99"/>
      <c r="U143" s="99"/>
      <c r="V143" s="99"/>
      <c r="W143" s="99"/>
      <c r="X143" s="99"/>
      <c r="Y143" s="99"/>
      <c r="Z143" s="99"/>
      <c r="AA143" s="99"/>
      <c r="AB143" s="99"/>
      <c r="AC143" s="99"/>
      <c r="AD143" s="99"/>
      <c r="AE143" s="99"/>
      <c r="AF143" s="99"/>
      <c r="AG143" s="99"/>
      <c r="AH143" s="99"/>
    </row>
    <row r="144" spans="3:34">
      <c r="C144" s="3" t="s">
        <v>88</v>
      </c>
      <c r="D144" s="3" t="s">
        <v>262</v>
      </c>
      <c r="E144" s="3" t="s">
        <v>263</v>
      </c>
      <c r="F144" s="3" t="s">
        <v>628</v>
      </c>
      <c r="G144" s="97" t="s">
        <v>524</v>
      </c>
      <c r="H144" s="97" t="s">
        <v>524</v>
      </c>
      <c r="I144" s="97" t="s">
        <v>524</v>
      </c>
      <c r="J144" s="97" t="s">
        <v>524</v>
      </c>
      <c r="K144" s="97" t="s">
        <v>524</v>
      </c>
      <c r="L144" s="97" t="s">
        <v>524</v>
      </c>
      <c r="M144" s="97" t="s">
        <v>524</v>
      </c>
      <c r="N144" s="97" t="s">
        <v>524</v>
      </c>
      <c r="O144" s="110">
        <v>755</v>
      </c>
      <c r="P144" s="99"/>
      <c r="Q144" s="99"/>
      <c r="R144" s="99"/>
      <c r="S144" s="99"/>
      <c r="T144" s="99"/>
      <c r="U144" s="99"/>
      <c r="V144" s="99"/>
      <c r="W144" s="99"/>
      <c r="X144" s="99"/>
      <c r="Y144" s="99"/>
      <c r="Z144" s="99"/>
      <c r="AA144" s="99"/>
      <c r="AB144" s="99"/>
      <c r="AC144" s="99"/>
      <c r="AD144" s="99"/>
      <c r="AE144" s="99"/>
      <c r="AF144" s="99"/>
      <c r="AG144" s="99"/>
      <c r="AH144" s="99"/>
    </row>
    <row r="145" spans="3:34">
      <c r="C145" s="3" t="s">
        <v>88</v>
      </c>
      <c r="D145" s="3" t="s">
        <v>264</v>
      </c>
      <c r="E145" s="3" t="s">
        <v>265</v>
      </c>
      <c r="F145" s="3" t="s">
        <v>628</v>
      </c>
      <c r="G145" s="97" t="s">
        <v>524</v>
      </c>
      <c r="H145" s="97" t="s">
        <v>524</v>
      </c>
      <c r="I145" s="97" t="s">
        <v>524</v>
      </c>
      <c r="J145" s="97" t="s">
        <v>524</v>
      </c>
      <c r="K145" s="97" t="s">
        <v>524</v>
      </c>
      <c r="L145" s="97" t="s">
        <v>524</v>
      </c>
      <c r="M145" s="97" t="s">
        <v>524</v>
      </c>
      <c r="N145" s="97" t="s">
        <v>524</v>
      </c>
      <c r="O145" s="110">
        <v>1383</v>
      </c>
      <c r="P145" s="99"/>
      <c r="Q145" s="99"/>
      <c r="R145" s="99"/>
      <c r="S145" s="99"/>
      <c r="T145" s="99"/>
      <c r="U145" s="99"/>
      <c r="V145" s="99"/>
      <c r="W145" s="99"/>
      <c r="X145" s="99"/>
      <c r="Y145" s="99"/>
      <c r="Z145" s="99"/>
      <c r="AA145" s="99"/>
      <c r="AB145" s="99"/>
      <c r="AC145" s="99"/>
      <c r="AD145" s="99"/>
      <c r="AE145" s="99"/>
      <c r="AF145" s="99"/>
      <c r="AG145" s="99"/>
      <c r="AH145" s="99"/>
    </row>
    <row r="146" spans="3:34">
      <c r="C146" s="3" t="s">
        <v>88</v>
      </c>
      <c r="D146" s="3" t="s">
        <v>266</v>
      </c>
      <c r="E146" s="3" t="s">
        <v>267</v>
      </c>
      <c r="F146" s="3" t="s">
        <v>628</v>
      </c>
      <c r="G146" s="97" t="s">
        <v>524</v>
      </c>
      <c r="H146" s="97" t="s">
        <v>524</v>
      </c>
      <c r="I146" s="97" t="s">
        <v>524</v>
      </c>
      <c r="J146" s="97" t="s">
        <v>524</v>
      </c>
      <c r="K146" s="97" t="s">
        <v>524</v>
      </c>
      <c r="L146" s="97" t="s">
        <v>524</v>
      </c>
      <c r="M146" s="97" t="s">
        <v>524</v>
      </c>
      <c r="N146" s="97" t="s">
        <v>524</v>
      </c>
      <c r="O146" s="110">
        <v>241</v>
      </c>
      <c r="P146" s="99"/>
      <c r="Q146" s="99"/>
      <c r="R146" s="99"/>
      <c r="S146" s="99"/>
      <c r="T146" s="99"/>
      <c r="U146" s="99"/>
      <c r="V146" s="99"/>
      <c r="W146" s="99"/>
      <c r="X146" s="99"/>
      <c r="Y146" s="99"/>
      <c r="Z146" s="99"/>
      <c r="AA146" s="99"/>
      <c r="AB146" s="99"/>
      <c r="AC146" s="99"/>
      <c r="AD146" s="99"/>
      <c r="AE146" s="99"/>
      <c r="AF146" s="99"/>
      <c r="AG146" s="99"/>
      <c r="AH146" s="99"/>
    </row>
    <row r="147" spans="3:34">
      <c r="C147" s="3" t="s">
        <v>88</v>
      </c>
      <c r="D147" s="3" t="s">
        <v>268</v>
      </c>
      <c r="E147" s="3" t="s">
        <v>269</v>
      </c>
      <c r="F147" s="3" t="s">
        <v>628</v>
      </c>
      <c r="G147" s="97" t="s">
        <v>524</v>
      </c>
      <c r="H147" s="97" t="s">
        <v>524</v>
      </c>
      <c r="I147" s="97" t="s">
        <v>524</v>
      </c>
      <c r="J147" s="97" t="s">
        <v>524</v>
      </c>
      <c r="K147" s="97" t="s">
        <v>524</v>
      </c>
      <c r="L147" s="97" t="s">
        <v>524</v>
      </c>
      <c r="M147" s="97" t="s">
        <v>524</v>
      </c>
      <c r="N147" s="97" t="s">
        <v>524</v>
      </c>
      <c r="O147" s="110">
        <v>108</v>
      </c>
      <c r="P147" s="99"/>
      <c r="Q147" s="99"/>
      <c r="R147" s="99"/>
      <c r="S147" s="99"/>
      <c r="T147" s="99"/>
      <c r="U147" s="99"/>
      <c r="V147" s="99"/>
      <c r="W147" s="99"/>
      <c r="X147" s="99"/>
      <c r="Y147" s="99"/>
      <c r="Z147" s="99"/>
      <c r="AA147" s="99"/>
      <c r="AB147" s="99"/>
      <c r="AC147" s="99"/>
      <c r="AD147" s="99"/>
      <c r="AE147" s="99"/>
      <c r="AF147" s="99"/>
      <c r="AG147" s="99"/>
      <c r="AH147" s="99"/>
    </row>
    <row r="148" spans="3:34">
      <c r="C148" s="3" t="s">
        <v>88</v>
      </c>
      <c r="D148" s="3" t="s">
        <v>270</v>
      </c>
      <c r="E148" s="3" t="s">
        <v>271</v>
      </c>
      <c r="F148" s="3" t="s">
        <v>628</v>
      </c>
      <c r="G148" s="97" t="s">
        <v>524</v>
      </c>
      <c r="H148" s="97" t="s">
        <v>524</v>
      </c>
      <c r="I148" s="97" t="s">
        <v>524</v>
      </c>
      <c r="J148" s="97" t="s">
        <v>524</v>
      </c>
      <c r="K148" s="97" t="s">
        <v>524</v>
      </c>
      <c r="L148" s="97" t="s">
        <v>524</v>
      </c>
      <c r="M148" s="97" t="s">
        <v>524</v>
      </c>
      <c r="N148" s="97" t="s">
        <v>524</v>
      </c>
      <c r="O148" s="110">
        <v>240</v>
      </c>
      <c r="P148" s="99"/>
      <c r="Q148" s="99"/>
      <c r="R148" s="99"/>
      <c r="S148" s="99"/>
      <c r="T148" s="99"/>
      <c r="U148" s="99"/>
      <c r="V148" s="99"/>
      <c r="W148" s="99"/>
      <c r="X148" s="99"/>
      <c r="Y148" s="99"/>
      <c r="Z148" s="99"/>
      <c r="AA148" s="99"/>
      <c r="AB148" s="99"/>
      <c r="AC148" s="99"/>
      <c r="AD148" s="99"/>
      <c r="AE148" s="99"/>
      <c r="AF148" s="99"/>
      <c r="AG148" s="99"/>
      <c r="AH148" s="99"/>
    </row>
    <row r="149" spans="3:34">
      <c r="C149" s="3" t="s">
        <v>88</v>
      </c>
      <c r="D149" s="3" t="s">
        <v>272</v>
      </c>
      <c r="E149" s="3" t="s">
        <v>273</v>
      </c>
      <c r="F149" s="3" t="s">
        <v>628</v>
      </c>
      <c r="G149" s="97" t="s">
        <v>524</v>
      </c>
      <c r="H149" s="97" t="s">
        <v>524</v>
      </c>
      <c r="I149" s="97" t="s">
        <v>524</v>
      </c>
      <c r="J149" s="97" t="s">
        <v>524</v>
      </c>
      <c r="K149" s="97" t="s">
        <v>524</v>
      </c>
      <c r="L149" s="97" t="s">
        <v>524</v>
      </c>
      <c r="M149" s="97" t="s">
        <v>524</v>
      </c>
      <c r="N149" s="97" t="s">
        <v>524</v>
      </c>
      <c r="O149" s="110">
        <v>2084</v>
      </c>
      <c r="P149" s="99"/>
      <c r="Q149" s="99"/>
      <c r="R149" s="99"/>
      <c r="S149" s="99"/>
      <c r="T149" s="99"/>
      <c r="U149" s="99"/>
      <c r="V149" s="99"/>
      <c r="W149" s="99"/>
      <c r="X149" s="99"/>
      <c r="Y149" s="99"/>
      <c r="Z149" s="99"/>
      <c r="AA149" s="99"/>
      <c r="AB149" s="99"/>
      <c r="AC149" s="99"/>
      <c r="AD149" s="99"/>
      <c r="AE149" s="99"/>
      <c r="AF149" s="99"/>
      <c r="AG149" s="99"/>
      <c r="AH149" s="99"/>
    </row>
    <row r="150" spans="3:34">
      <c r="C150" s="3" t="s">
        <v>88</v>
      </c>
      <c r="D150" s="3" t="s">
        <v>274</v>
      </c>
      <c r="E150" s="3" t="s">
        <v>275</v>
      </c>
      <c r="F150" s="3" t="s">
        <v>628</v>
      </c>
      <c r="G150" s="97" t="s">
        <v>524</v>
      </c>
      <c r="H150" s="97" t="s">
        <v>524</v>
      </c>
      <c r="I150" s="97" t="s">
        <v>524</v>
      </c>
      <c r="J150" s="97" t="s">
        <v>524</v>
      </c>
      <c r="K150" s="97" t="s">
        <v>524</v>
      </c>
      <c r="L150" s="97" t="s">
        <v>524</v>
      </c>
      <c r="M150" s="97" t="s">
        <v>524</v>
      </c>
      <c r="N150" s="97" t="s">
        <v>524</v>
      </c>
      <c r="O150" s="110">
        <v>166</v>
      </c>
      <c r="P150" s="99"/>
      <c r="Q150" s="99"/>
      <c r="R150" s="99"/>
      <c r="S150" s="99"/>
      <c r="T150" s="99"/>
      <c r="U150" s="99"/>
      <c r="V150" s="99"/>
      <c r="W150" s="99"/>
      <c r="X150" s="99"/>
      <c r="Y150" s="99"/>
      <c r="Z150" s="99"/>
      <c r="AA150" s="99"/>
      <c r="AB150" s="99"/>
      <c r="AC150" s="99"/>
      <c r="AD150" s="99"/>
      <c r="AE150" s="99"/>
      <c r="AF150" s="99"/>
      <c r="AG150" s="99"/>
      <c r="AH150" s="99"/>
    </row>
    <row r="151" spans="3:34">
      <c r="C151" s="3" t="s">
        <v>88</v>
      </c>
      <c r="D151" s="3" t="s">
        <v>276</v>
      </c>
      <c r="E151" s="3" t="s">
        <v>277</v>
      </c>
      <c r="F151" s="3" t="s">
        <v>628</v>
      </c>
      <c r="G151" s="97" t="s">
        <v>524</v>
      </c>
      <c r="H151" s="97" t="s">
        <v>524</v>
      </c>
      <c r="I151" s="97" t="s">
        <v>524</v>
      </c>
      <c r="J151" s="97" t="s">
        <v>524</v>
      </c>
      <c r="K151" s="97" t="s">
        <v>524</v>
      </c>
      <c r="L151" s="97" t="s">
        <v>524</v>
      </c>
      <c r="M151" s="97" t="s">
        <v>524</v>
      </c>
      <c r="N151" s="97" t="s">
        <v>524</v>
      </c>
      <c r="O151" s="110" t="s">
        <v>524</v>
      </c>
      <c r="P151" s="99"/>
      <c r="Q151" s="99"/>
      <c r="R151" s="99"/>
      <c r="S151" s="99"/>
      <c r="T151" s="99"/>
      <c r="U151" s="99"/>
      <c r="V151" s="99"/>
      <c r="W151" s="99"/>
      <c r="X151" s="99"/>
      <c r="Y151" s="99"/>
      <c r="Z151" s="99"/>
      <c r="AA151" s="99"/>
      <c r="AB151" s="99"/>
      <c r="AC151" s="99"/>
      <c r="AD151" s="99"/>
      <c r="AE151" s="99"/>
      <c r="AF151" s="99"/>
      <c r="AG151" s="99"/>
      <c r="AH151" s="99"/>
    </row>
    <row r="152" spans="3:34">
      <c r="C152" s="3" t="s">
        <v>88</v>
      </c>
      <c r="D152" s="3" t="s">
        <v>278</v>
      </c>
      <c r="E152" s="3" t="s">
        <v>279</v>
      </c>
      <c r="F152" s="3" t="s">
        <v>628</v>
      </c>
      <c r="G152" s="97" t="s">
        <v>524</v>
      </c>
      <c r="H152" s="97" t="s">
        <v>524</v>
      </c>
      <c r="I152" s="97" t="s">
        <v>524</v>
      </c>
      <c r="J152" s="97" t="s">
        <v>524</v>
      </c>
      <c r="K152" s="97" t="s">
        <v>524</v>
      </c>
      <c r="L152" s="97" t="s">
        <v>524</v>
      </c>
      <c r="M152" s="97" t="s">
        <v>524</v>
      </c>
      <c r="N152" s="97" t="s">
        <v>524</v>
      </c>
      <c r="O152" s="110">
        <v>975</v>
      </c>
      <c r="P152" s="99"/>
      <c r="Q152" s="99"/>
      <c r="R152" s="99"/>
      <c r="S152" s="99"/>
      <c r="T152" s="99"/>
      <c r="U152" s="99"/>
      <c r="V152" s="99"/>
      <c r="W152" s="99"/>
      <c r="X152" s="99"/>
      <c r="Y152" s="99"/>
      <c r="Z152" s="99"/>
      <c r="AA152" s="99"/>
      <c r="AB152" s="99"/>
      <c r="AC152" s="99"/>
      <c r="AD152" s="99"/>
      <c r="AE152" s="99"/>
      <c r="AF152" s="99"/>
      <c r="AG152" s="99"/>
      <c r="AH152" s="99"/>
    </row>
    <row r="153" spans="3:34">
      <c r="C153" s="3" t="s">
        <v>88</v>
      </c>
      <c r="D153" s="3" t="s">
        <v>280</v>
      </c>
      <c r="E153" s="3" t="s">
        <v>281</v>
      </c>
      <c r="F153" s="3" t="s">
        <v>628</v>
      </c>
      <c r="G153" s="97" t="s">
        <v>524</v>
      </c>
      <c r="H153" s="97" t="s">
        <v>524</v>
      </c>
      <c r="I153" s="97" t="s">
        <v>524</v>
      </c>
      <c r="J153" s="97" t="s">
        <v>524</v>
      </c>
      <c r="K153" s="97" t="s">
        <v>524</v>
      </c>
      <c r="L153" s="97" t="s">
        <v>524</v>
      </c>
      <c r="M153" s="97" t="s">
        <v>524</v>
      </c>
      <c r="N153" s="97" t="s">
        <v>524</v>
      </c>
      <c r="O153" s="110">
        <v>559.18259999999998</v>
      </c>
      <c r="P153" s="99"/>
      <c r="Q153" s="99"/>
      <c r="R153" s="99"/>
      <c r="S153" s="99"/>
      <c r="T153" s="99"/>
      <c r="U153" s="99"/>
      <c r="V153" s="99"/>
      <c r="W153" s="99"/>
      <c r="X153" s="99"/>
      <c r="Y153" s="99"/>
      <c r="Z153" s="99"/>
      <c r="AA153" s="99"/>
      <c r="AB153" s="99"/>
      <c r="AC153" s="99"/>
      <c r="AD153" s="99"/>
      <c r="AE153" s="99"/>
      <c r="AF153" s="99"/>
      <c r="AG153" s="99"/>
      <c r="AH153" s="99"/>
    </row>
    <row r="154" spans="3:34">
      <c r="C154" s="3" t="s">
        <v>88</v>
      </c>
      <c r="D154" s="3" t="s">
        <v>282</v>
      </c>
      <c r="E154" s="3" t="s">
        <v>283</v>
      </c>
      <c r="F154" s="3" t="s">
        <v>628</v>
      </c>
      <c r="G154" s="97" t="s">
        <v>524</v>
      </c>
      <c r="H154" s="97" t="s">
        <v>524</v>
      </c>
      <c r="I154" s="97" t="s">
        <v>524</v>
      </c>
      <c r="J154" s="97" t="s">
        <v>524</v>
      </c>
      <c r="K154" s="97" t="s">
        <v>524</v>
      </c>
      <c r="L154" s="97" t="s">
        <v>524</v>
      </c>
      <c r="M154" s="97" t="s">
        <v>524</v>
      </c>
      <c r="N154" s="97" t="s">
        <v>524</v>
      </c>
      <c r="O154" s="110">
        <v>680</v>
      </c>
      <c r="P154" s="99"/>
      <c r="Q154" s="99"/>
      <c r="R154" s="99"/>
      <c r="S154" s="99"/>
      <c r="T154" s="99"/>
      <c r="U154" s="99"/>
      <c r="V154" s="99"/>
      <c r="W154" s="99"/>
      <c r="X154" s="99"/>
      <c r="Y154" s="99"/>
      <c r="Z154" s="99"/>
      <c r="AA154" s="99"/>
      <c r="AB154" s="99"/>
      <c r="AC154" s="99"/>
      <c r="AD154" s="99"/>
      <c r="AE154" s="99"/>
      <c r="AF154" s="99"/>
      <c r="AG154" s="99"/>
      <c r="AH154" s="99"/>
    </row>
    <row r="155" spans="3:34">
      <c r="C155" s="3" t="s">
        <v>88</v>
      </c>
      <c r="D155" s="3" t="s">
        <v>284</v>
      </c>
      <c r="E155" s="3" t="s">
        <v>285</v>
      </c>
      <c r="F155" s="3" t="s">
        <v>628</v>
      </c>
      <c r="G155" s="97" t="s">
        <v>524</v>
      </c>
      <c r="H155" s="97" t="s">
        <v>524</v>
      </c>
      <c r="I155" s="97" t="s">
        <v>524</v>
      </c>
      <c r="J155" s="97" t="s">
        <v>524</v>
      </c>
      <c r="K155" s="97" t="s">
        <v>524</v>
      </c>
      <c r="L155" s="97" t="s">
        <v>524</v>
      </c>
      <c r="M155" s="97" t="s">
        <v>524</v>
      </c>
      <c r="N155" s="97" t="s">
        <v>524</v>
      </c>
      <c r="O155" s="110">
        <v>598.99770000000001</v>
      </c>
      <c r="P155" s="99"/>
      <c r="Q155" s="99"/>
      <c r="R155" s="99"/>
      <c r="S155" s="99"/>
      <c r="T155" s="99"/>
      <c r="U155" s="99"/>
      <c r="V155" s="99"/>
      <c r="W155" s="99"/>
      <c r="X155" s="99"/>
      <c r="Y155" s="99"/>
      <c r="Z155" s="99"/>
      <c r="AA155" s="99"/>
      <c r="AB155" s="99"/>
      <c r="AC155" s="99"/>
      <c r="AD155" s="99"/>
      <c r="AE155" s="99"/>
      <c r="AF155" s="99"/>
      <c r="AG155" s="99"/>
      <c r="AH155" s="99"/>
    </row>
    <row r="156" spans="3:34">
      <c r="C156" s="3" t="s">
        <v>88</v>
      </c>
      <c r="D156" s="3" t="s">
        <v>286</v>
      </c>
      <c r="E156" s="3" t="s">
        <v>287</v>
      </c>
      <c r="F156" s="3" t="s">
        <v>628</v>
      </c>
      <c r="G156" s="97" t="s">
        <v>524</v>
      </c>
      <c r="H156" s="97" t="s">
        <v>524</v>
      </c>
      <c r="I156" s="97" t="s">
        <v>524</v>
      </c>
      <c r="J156" s="97" t="s">
        <v>524</v>
      </c>
      <c r="K156" s="97" t="s">
        <v>524</v>
      </c>
      <c r="L156" s="97" t="s">
        <v>524</v>
      </c>
      <c r="M156" s="97" t="s">
        <v>524</v>
      </c>
      <c r="N156" s="97" t="s">
        <v>524</v>
      </c>
      <c r="O156" s="110">
        <v>625</v>
      </c>
      <c r="P156" s="99"/>
      <c r="Q156" s="99"/>
      <c r="R156" s="99"/>
      <c r="S156" s="99"/>
      <c r="T156" s="99"/>
      <c r="U156" s="99"/>
      <c r="V156" s="99"/>
      <c r="W156" s="99"/>
      <c r="X156" s="99"/>
      <c r="Y156" s="99"/>
      <c r="Z156" s="99"/>
      <c r="AA156" s="99"/>
      <c r="AB156" s="99"/>
      <c r="AC156" s="99"/>
      <c r="AD156" s="99"/>
      <c r="AE156" s="99"/>
      <c r="AF156" s="99"/>
      <c r="AG156" s="99"/>
      <c r="AH156" s="99"/>
    </row>
    <row r="157" spans="3:34">
      <c r="C157" s="3" t="s">
        <v>88</v>
      </c>
      <c r="D157" s="3" t="s">
        <v>288</v>
      </c>
      <c r="E157" s="3" t="s">
        <v>289</v>
      </c>
      <c r="F157" s="3" t="s">
        <v>628</v>
      </c>
      <c r="G157" s="97" t="s">
        <v>524</v>
      </c>
      <c r="H157" s="97" t="s">
        <v>524</v>
      </c>
      <c r="I157" s="97" t="s">
        <v>524</v>
      </c>
      <c r="J157" s="97" t="s">
        <v>524</v>
      </c>
      <c r="K157" s="97" t="s">
        <v>524</v>
      </c>
      <c r="L157" s="97" t="s">
        <v>524</v>
      </c>
      <c r="M157" s="97" t="s">
        <v>524</v>
      </c>
      <c r="N157" s="97" t="s">
        <v>524</v>
      </c>
      <c r="O157" s="110">
        <v>525</v>
      </c>
      <c r="P157" s="99"/>
      <c r="Q157" s="99"/>
      <c r="R157" s="99"/>
      <c r="S157" s="99"/>
      <c r="T157" s="99"/>
      <c r="U157" s="99"/>
      <c r="V157" s="99"/>
      <c r="W157" s="99"/>
      <c r="X157" s="99"/>
      <c r="Y157" s="99"/>
      <c r="Z157" s="99"/>
      <c r="AA157" s="99"/>
      <c r="AB157" s="99"/>
      <c r="AC157" s="99"/>
      <c r="AD157" s="99"/>
      <c r="AE157" s="99"/>
      <c r="AF157" s="99"/>
      <c r="AG157" s="99"/>
      <c r="AH157" s="99"/>
    </row>
    <row r="158" spans="3:34">
      <c r="C158" s="3" t="s">
        <v>88</v>
      </c>
      <c r="D158" s="3" t="s">
        <v>290</v>
      </c>
      <c r="E158" s="3" t="s">
        <v>291</v>
      </c>
      <c r="F158" s="3" t="s">
        <v>628</v>
      </c>
      <c r="G158" s="97" t="s">
        <v>524</v>
      </c>
      <c r="H158" s="97" t="s">
        <v>524</v>
      </c>
      <c r="I158" s="97" t="s">
        <v>524</v>
      </c>
      <c r="J158" s="97" t="s">
        <v>524</v>
      </c>
      <c r="K158" s="97" t="s">
        <v>524</v>
      </c>
      <c r="L158" s="97" t="s">
        <v>524</v>
      </c>
      <c r="M158" s="97" t="s">
        <v>524</v>
      </c>
      <c r="N158" s="97" t="s">
        <v>524</v>
      </c>
      <c r="O158" s="110">
        <v>832</v>
      </c>
      <c r="P158" s="99"/>
      <c r="Q158" s="99"/>
      <c r="R158" s="99"/>
      <c r="S158" s="99"/>
      <c r="T158" s="99"/>
      <c r="U158" s="99"/>
      <c r="V158" s="99"/>
      <c r="W158" s="99"/>
      <c r="X158" s="99"/>
      <c r="Y158" s="99"/>
      <c r="Z158" s="99"/>
      <c r="AA158" s="99"/>
      <c r="AB158" s="99"/>
      <c r="AC158" s="99"/>
      <c r="AD158" s="99"/>
      <c r="AE158" s="99"/>
      <c r="AF158" s="99"/>
      <c r="AG158" s="99"/>
      <c r="AH158" s="99"/>
    </row>
    <row r="159" spans="3:34">
      <c r="C159" s="3" t="s">
        <v>88</v>
      </c>
      <c r="D159" s="3" t="s">
        <v>292</v>
      </c>
      <c r="E159" s="3" t="s">
        <v>293</v>
      </c>
      <c r="F159" s="3" t="s">
        <v>628</v>
      </c>
      <c r="G159" s="97" t="s">
        <v>524</v>
      </c>
      <c r="H159" s="97" t="s">
        <v>524</v>
      </c>
      <c r="I159" s="97" t="s">
        <v>524</v>
      </c>
      <c r="J159" s="97" t="s">
        <v>524</v>
      </c>
      <c r="K159" s="97" t="s">
        <v>524</v>
      </c>
      <c r="L159" s="97" t="s">
        <v>524</v>
      </c>
      <c r="M159" s="97" t="s">
        <v>524</v>
      </c>
      <c r="N159" s="97" t="s">
        <v>524</v>
      </c>
      <c r="O159" s="110">
        <v>638</v>
      </c>
      <c r="P159" s="99"/>
      <c r="Q159" s="99"/>
      <c r="R159" s="99"/>
      <c r="S159" s="99"/>
      <c r="T159" s="99"/>
      <c r="U159" s="99"/>
      <c r="V159" s="99"/>
      <c r="W159" s="99"/>
      <c r="X159" s="99"/>
      <c r="Y159" s="99"/>
      <c r="Z159" s="99"/>
      <c r="AA159" s="99"/>
      <c r="AB159" s="99"/>
      <c r="AC159" s="99"/>
      <c r="AD159" s="99"/>
      <c r="AE159" s="99"/>
      <c r="AF159" s="99"/>
      <c r="AG159" s="99"/>
      <c r="AH159" s="99"/>
    </row>
    <row r="160" spans="3:34">
      <c r="C160" s="3" t="s">
        <v>88</v>
      </c>
      <c r="D160" s="3" t="s">
        <v>294</v>
      </c>
      <c r="E160" s="3" t="s">
        <v>295</v>
      </c>
      <c r="F160" s="3" t="s">
        <v>628</v>
      </c>
      <c r="G160" s="97" t="s">
        <v>524</v>
      </c>
      <c r="H160" s="97" t="s">
        <v>524</v>
      </c>
      <c r="I160" s="97" t="s">
        <v>524</v>
      </c>
      <c r="J160" s="97" t="s">
        <v>524</v>
      </c>
      <c r="K160" s="97" t="s">
        <v>524</v>
      </c>
      <c r="L160" s="97" t="s">
        <v>524</v>
      </c>
      <c r="M160" s="97" t="s">
        <v>524</v>
      </c>
      <c r="N160" s="97" t="s">
        <v>524</v>
      </c>
      <c r="O160" s="110">
        <v>79</v>
      </c>
      <c r="P160" s="99"/>
      <c r="Q160" s="99"/>
      <c r="R160" s="99"/>
      <c r="S160" s="99"/>
      <c r="T160" s="99"/>
      <c r="U160" s="99"/>
      <c r="V160" s="99"/>
      <c r="W160" s="99"/>
      <c r="X160" s="99"/>
      <c r="Y160" s="99"/>
      <c r="Z160" s="99"/>
      <c r="AA160" s="99"/>
      <c r="AB160" s="99"/>
      <c r="AC160" s="99"/>
      <c r="AD160" s="99"/>
      <c r="AE160" s="99"/>
      <c r="AF160" s="99"/>
      <c r="AG160" s="99"/>
      <c r="AH160" s="99"/>
    </row>
    <row r="161" spans="3:34">
      <c r="C161" s="3" t="s">
        <v>88</v>
      </c>
      <c r="D161" s="3" t="s">
        <v>296</v>
      </c>
      <c r="E161" s="3" t="s">
        <v>297</v>
      </c>
      <c r="F161" s="3" t="s">
        <v>628</v>
      </c>
      <c r="G161" s="97" t="s">
        <v>524</v>
      </c>
      <c r="H161" s="97" t="s">
        <v>524</v>
      </c>
      <c r="I161" s="97" t="s">
        <v>524</v>
      </c>
      <c r="J161" s="97" t="s">
        <v>524</v>
      </c>
      <c r="K161" s="97" t="s">
        <v>524</v>
      </c>
      <c r="L161" s="97" t="s">
        <v>524</v>
      </c>
      <c r="M161" s="97" t="s">
        <v>524</v>
      </c>
      <c r="N161" s="97" t="s">
        <v>524</v>
      </c>
      <c r="O161" s="110">
        <v>94</v>
      </c>
      <c r="P161" s="99"/>
      <c r="Q161" s="99"/>
      <c r="R161" s="99"/>
      <c r="S161" s="99"/>
      <c r="T161" s="99"/>
      <c r="U161" s="99"/>
      <c r="V161" s="99"/>
      <c r="W161" s="99"/>
      <c r="X161" s="99"/>
      <c r="Y161" s="99"/>
      <c r="Z161" s="99"/>
      <c r="AA161" s="99"/>
      <c r="AB161" s="99"/>
      <c r="AC161" s="99"/>
      <c r="AD161" s="99"/>
      <c r="AE161" s="99"/>
      <c r="AF161" s="99"/>
      <c r="AG161" s="99"/>
      <c r="AH161" s="99"/>
    </row>
    <row r="162" spans="3:34">
      <c r="C162" s="3" t="s">
        <v>88</v>
      </c>
      <c r="D162" s="3" t="s">
        <v>298</v>
      </c>
      <c r="E162" s="3" t="s">
        <v>299</v>
      </c>
      <c r="F162" s="3" t="s">
        <v>628</v>
      </c>
      <c r="G162" s="97" t="s">
        <v>524</v>
      </c>
      <c r="H162" s="97" t="s">
        <v>524</v>
      </c>
      <c r="I162" s="97" t="s">
        <v>524</v>
      </c>
      <c r="J162" s="97" t="s">
        <v>524</v>
      </c>
      <c r="K162" s="97" t="s">
        <v>524</v>
      </c>
      <c r="L162" s="97" t="s">
        <v>524</v>
      </c>
      <c r="M162" s="97" t="s">
        <v>524</v>
      </c>
      <c r="N162" s="97" t="s">
        <v>524</v>
      </c>
      <c r="O162" s="110">
        <v>606</v>
      </c>
      <c r="P162" s="99"/>
      <c r="Q162" s="99"/>
      <c r="R162" s="99"/>
      <c r="S162" s="99"/>
      <c r="T162" s="99"/>
      <c r="U162" s="99"/>
      <c r="V162" s="99"/>
      <c r="W162" s="99"/>
      <c r="X162" s="99"/>
      <c r="Y162" s="99"/>
      <c r="Z162" s="99"/>
      <c r="AA162" s="99"/>
      <c r="AB162" s="99"/>
      <c r="AC162" s="99"/>
      <c r="AD162" s="99"/>
      <c r="AE162" s="99"/>
      <c r="AF162" s="99"/>
      <c r="AG162" s="99"/>
      <c r="AH162" s="99"/>
    </row>
    <row r="163" spans="3:34">
      <c r="C163" s="3" t="s">
        <v>88</v>
      </c>
      <c r="D163" s="3" t="s">
        <v>300</v>
      </c>
      <c r="E163" s="3" t="s">
        <v>301</v>
      </c>
      <c r="F163" s="3" t="s">
        <v>628</v>
      </c>
      <c r="G163" s="97" t="s">
        <v>524</v>
      </c>
      <c r="H163" s="97" t="s">
        <v>524</v>
      </c>
      <c r="I163" s="97" t="s">
        <v>524</v>
      </c>
      <c r="J163" s="97" t="s">
        <v>524</v>
      </c>
      <c r="K163" s="97" t="s">
        <v>524</v>
      </c>
      <c r="L163" s="97" t="s">
        <v>524</v>
      </c>
      <c r="M163" s="97" t="s">
        <v>524</v>
      </c>
      <c r="N163" s="97" t="s">
        <v>524</v>
      </c>
      <c r="O163" s="110">
        <v>509</v>
      </c>
      <c r="P163" s="99"/>
      <c r="Q163" s="99"/>
      <c r="R163" s="99"/>
      <c r="S163" s="99"/>
      <c r="T163" s="99"/>
      <c r="U163" s="99"/>
      <c r="V163" s="99"/>
      <c r="W163" s="99"/>
      <c r="X163" s="99"/>
      <c r="Y163" s="99"/>
      <c r="Z163" s="99"/>
      <c r="AA163" s="99"/>
      <c r="AB163" s="99"/>
      <c r="AC163" s="99"/>
      <c r="AD163" s="99"/>
      <c r="AE163" s="99"/>
      <c r="AF163" s="99"/>
      <c r="AG163" s="99"/>
      <c r="AH163" s="99"/>
    </row>
    <row r="164" spans="3:34">
      <c r="C164" s="3" t="s">
        <v>88</v>
      </c>
      <c r="D164" s="3" t="s">
        <v>302</v>
      </c>
      <c r="E164" s="3" t="s">
        <v>303</v>
      </c>
      <c r="F164" s="3" t="s">
        <v>628</v>
      </c>
      <c r="G164" s="97" t="s">
        <v>524</v>
      </c>
      <c r="H164" s="97" t="s">
        <v>524</v>
      </c>
      <c r="I164" s="97" t="s">
        <v>524</v>
      </c>
      <c r="J164" s="97" t="s">
        <v>524</v>
      </c>
      <c r="K164" s="97" t="s">
        <v>524</v>
      </c>
      <c r="L164" s="97" t="s">
        <v>524</v>
      </c>
      <c r="M164" s="97" t="s">
        <v>524</v>
      </c>
      <c r="N164" s="97" t="s">
        <v>524</v>
      </c>
      <c r="O164" s="110" t="s">
        <v>524</v>
      </c>
      <c r="P164" s="99"/>
      <c r="Q164" s="99"/>
      <c r="R164" s="99"/>
      <c r="S164" s="99"/>
      <c r="T164" s="99"/>
      <c r="U164" s="99"/>
      <c r="V164" s="99"/>
      <c r="W164" s="99"/>
      <c r="X164" s="99"/>
      <c r="Y164" s="99"/>
      <c r="Z164" s="99"/>
      <c r="AA164" s="99"/>
      <c r="AB164" s="99"/>
      <c r="AC164" s="99"/>
      <c r="AD164" s="99"/>
      <c r="AE164" s="99"/>
      <c r="AF164" s="99"/>
      <c r="AG164" s="99"/>
      <c r="AH164" s="99"/>
    </row>
    <row r="165" spans="3:34">
      <c r="C165" s="3" t="s">
        <v>88</v>
      </c>
      <c r="D165" s="3" t="s">
        <v>304</v>
      </c>
      <c r="E165" s="3" t="s">
        <v>305</v>
      </c>
      <c r="F165" s="3" t="s">
        <v>628</v>
      </c>
      <c r="G165" s="97" t="s">
        <v>524</v>
      </c>
      <c r="H165" s="97" t="s">
        <v>524</v>
      </c>
      <c r="I165" s="97" t="s">
        <v>524</v>
      </c>
      <c r="J165" s="97" t="s">
        <v>524</v>
      </c>
      <c r="K165" s="97" t="s">
        <v>524</v>
      </c>
      <c r="L165" s="97" t="s">
        <v>524</v>
      </c>
      <c r="M165" s="97" t="s">
        <v>524</v>
      </c>
      <c r="N165" s="97" t="s">
        <v>524</v>
      </c>
      <c r="O165" s="110">
        <v>392</v>
      </c>
      <c r="P165" s="99"/>
      <c r="Q165" s="99"/>
      <c r="R165" s="99"/>
      <c r="S165" s="99"/>
      <c r="T165" s="99"/>
      <c r="U165" s="99"/>
      <c r="V165" s="99"/>
      <c r="W165" s="99"/>
      <c r="X165" s="99"/>
      <c r="Y165" s="99"/>
      <c r="Z165" s="99"/>
      <c r="AA165" s="99"/>
      <c r="AB165" s="99"/>
      <c r="AC165" s="99"/>
      <c r="AD165" s="99"/>
      <c r="AE165" s="99"/>
      <c r="AF165" s="99"/>
      <c r="AG165" s="99"/>
      <c r="AH165" s="99"/>
    </row>
    <row r="166" spans="3:34">
      <c r="C166" s="3" t="s">
        <v>88</v>
      </c>
      <c r="D166" s="3" t="s">
        <v>306</v>
      </c>
      <c r="E166" s="3" t="s">
        <v>307</v>
      </c>
      <c r="F166" s="3" t="s">
        <v>628</v>
      </c>
      <c r="G166" s="97" t="s">
        <v>524</v>
      </c>
      <c r="H166" s="97" t="s">
        <v>524</v>
      </c>
      <c r="I166" s="97" t="s">
        <v>524</v>
      </c>
      <c r="J166" s="97" t="s">
        <v>524</v>
      </c>
      <c r="K166" s="97" t="s">
        <v>524</v>
      </c>
      <c r="L166" s="97" t="s">
        <v>524</v>
      </c>
      <c r="M166" s="97" t="s">
        <v>524</v>
      </c>
      <c r="N166" s="97" t="s">
        <v>524</v>
      </c>
      <c r="O166" s="110">
        <v>143</v>
      </c>
      <c r="P166" s="99"/>
      <c r="Q166" s="99"/>
      <c r="R166" s="99"/>
      <c r="S166" s="99"/>
      <c r="T166" s="99"/>
      <c r="U166" s="99"/>
      <c r="V166" s="99"/>
      <c r="W166" s="99"/>
      <c r="X166" s="99"/>
      <c r="Y166" s="99"/>
      <c r="Z166" s="99"/>
      <c r="AA166" s="99"/>
      <c r="AB166" s="99"/>
      <c r="AC166" s="99"/>
      <c r="AD166" s="99"/>
      <c r="AE166" s="99"/>
      <c r="AF166" s="99"/>
      <c r="AG166" s="99"/>
      <c r="AH166" s="99"/>
    </row>
    <row r="167" spans="3:34">
      <c r="C167" s="3" t="s">
        <v>88</v>
      </c>
      <c r="D167" s="3" t="s">
        <v>308</v>
      </c>
      <c r="E167" s="3" t="s">
        <v>309</v>
      </c>
      <c r="F167" s="3" t="s">
        <v>628</v>
      </c>
      <c r="G167" s="97" t="s">
        <v>524</v>
      </c>
      <c r="H167" s="97" t="s">
        <v>524</v>
      </c>
      <c r="I167" s="97" t="s">
        <v>524</v>
      </c>
      <c r="J167" s="97" t="s">
        <v>524</v>
      </c>
      <c r="K167" s="97" t="s">
        <v>524</v>
      </c>
      <c r="L167" s="97" t="s">
        <v>524</v>
      </c>
      <c r="M167" s="97" t="s">
        <v>524</v>
      </c>
      <c r="N167" s="97" t="s">
        <v>524</v>
      </c>
      <c r="O167" s="110" t="s">
        <v>524</v>
      </c>
      <c r="P167" s="99"/>
      <c r="Q167" s="99"/>
      <c r="R167" s="99"/>
      <c r="S167" s="99"/>
      <c r="T167" s="99"/>
      <c r="U167" s="99"/>
      <c r="V167" s="99"/>
      <c r="W167" s="99"/>
      <c r="X167" s="99"/>
      <c r="Y167" s="99"/>
      <c r="Z167" s="99"/>
      <c r="AA167" s="99"/>
      <c r="AB167" s="99"/>
      <c r="AC167" s="99"/>
      <c r="AD167" s="99"/>
      <c r="AE167" s="99"/>
      <c r="AF167" s="99"/>
      <c r="AG167" s="99"/>
      <c r="AH167" s="99"/>
    </row>
    <row r="168" spans="3:34">
      <c r="C168" s="3" t="s">
        <v>88</v>
      </c>
      <c r="D168" s="3" t="s">
        <v>310</v>
      </c>
      <c r="E168" s="3" t="s">
        <v>311</v>
      </c>
      <c r="F168" s="3" t="s">
        <v>628</v>
      </c>
      <c r="G168" s="97" t="s">
        <v>524</v>
      </c>
      <c r="H168" s="97" t="s">
        <v>524</v>
      </c>
      <c r="I168" s="97" t="s">
        <v>524</v>
      </c>
      <c r="J168" s="97" t="s">
        <v>524</v>
      </c>
      <c r="K168" s="97" t="s">
        <v>524</v>
      </c>
      <c r="L168" s="97" t="s">
        <v>524</v>
      </c>
      <c r="M168" s="97" t="s">
        <v>524</v>
      </c>
      <c r="N168" s="97" t="s">
        <v>524</v>
      </c>
      <c r="O168" s="110">
        <v>252</v>
      </c>
      <c r="P168" s="99"/>
      <c r="Q168" s="99"/>
      <c r="R168" s="99"/>
      <c r="S168" s="99"/>
      <c r="T168" s="99"/>
      <c r="U168" s="99"/>
      <c r="V168" s="99"/>
      <c r="W168" s="99"/>
      <c r="X168" s="99"/>
      <c r="Y168" s="99"/>
      <c r="Z168" s="99"/>
      <c r="AA168" s="99"/>
      <c r="AB168" s="99"/>
      <c r="AC168" s="99"/>
      <c r="AD168" s="99"/>
      <c r="AE168" s="99"/>
      <c r="AF168" s="99"/>
      <c r="AG168" s="99"/>
      <c r="AH168" s="99"/>
    </row>
    <row r="169" spans="3:34">
      <c r="C169" s="3" t="s">
        <v>88</v>
      </c>
      <c r="D169" s="3" t="s">
        <v>312</v>
      </c>
      <c r="E169" s="3" t="s">
        <v>313</v>
      </c>
      <c r="F169" s="3" t="s">
        <v>628</v>
      </c>
      <c r="G169" s="97" t="s">
        <v>524</v>
      </c>
      <c r="H169" s="97" t="s">
        <v>524</v>
      </c>
      <c r="I169" s="97" t="s">
        <v>524</v>
      </c>
      <c r="J169" s="97" t="s">
        <v>524</v>
      </c>
      <c r="K169" s="97" t="s">
        <v>524</v>
      </c>
      <c r="L169" s="97" t="s">
        <v>524</v>
      </c>
      <c r="M169" s="97" t="s">
        <v>524</v>
      </c>
      <c r="N169" s="97" t="s">
        <v>524</v>
      </c>
      <c r="O169" s="110">
        <v>343</v>
      </c>
      <c r="P169" s="99"/>
      <c r="Q169" s="99"/>
      <c r="R169" s="99"/>
      <c r="S169" s="99"/>
      <c r="T169" s="99"/>
      <c r="U169" s="99"/>
      <c r="V169" s="99"/>
      <c r="W169" s="99"/>
      <c r="X169" s="99"/>
      <c r="Y169" s="99"/>
      <c r="Z169" s="99"/>
      <c r="AA169" s="99"/>
      <c r="AB169" s="99"/>
      <c r="AC169" s="99"/>
      <c r="AD169" s="99"/>
      <c r="AE169" s="99"/>
      <c r="AF169" s="99"/>
      <c r="AG169" s="99"/>
      <c r="AH169" s="99"/>
    </row>
    <row r="170" spans="3:34">
      <c r="C170" s="3" t="s">
        <v>88</v>
      </c>
      <c r="D170" s="3" t="s">
        <v>314</v>
      </c>
      <c r="E170" s="3" t="s">
        <v>315</v>
      </c>
      <c r="F170" s="3" t="s">
        <v>628</v>
      </c>
      <c r="G170" s="97" t="s">
        <v>524</v>
      </c>
      <c r="H170" s="97" t="s">
        <v>524</v>
      </c>
      <c r="I170" s="97" t="s">
        <v>524</v>
      </c>
      <c r="J170" s="97" t="s">
        <v>524</v>
      </c>
      <c r="K170" s="97" t="s">
        <v>524</v>
      </c>
      <c r="L170" s="97" t="s">
        <v>524</v>
      </c>
      <c r="M170" s="97" t="s">
        <v>524</v>
      </c>
      <c r="N170" s="97" t="s">
        <v>524</v>
      </c>
      <c r="O170" s="110">
        <v>123</v>
      </c>
      <c r="P170" s="99"/>
      <c r="Q170" s="99"/>
      <c r="R170" s="99"/>
      <c r="S170" s="99"/>
      <c r="T170" s="99"/>
      <c r="U170" s="99"/>
      <c r="V170" s="99"/>
      <c r="W170" s="99"/>
      <c r="X170" s="99"/>
      <c r="Y170" s="99"/>
      <c r="Z170" s="99"/>
      <c r="AA170" s="99"/>
      <c r="AB170" s="99"/>
      <c r="AC170" s="99"/>
      <c r="AD170" s="99"/>
      <c r="AE170" s="99"/>
      <c r="AF170" s="99"/>
      <c r="AG170" s="99"/>
      <c r="AH170" s="99"/>
    </row>
    <row r="171" spans="3:34">
      <c r="C171" s="3" t="s">
        <v>88</v>
      </c>
      <c r="D171" s="3" t="s">
        <v>316</v>
      </c>
      <c r="E171" s="3" t="s">
        <v>317</v>
      </c>
      <c r="F171" s="3" t="s">
        <v>628</v>
      </c>
      <c r="G171" s="97" t="s">
        <v>524</v>
      </c>
      <c r="H171" s="97" t="s">
        <v>524</v>
      </c>
      <c r="I171" s="97" t="s">
        <v>524</v>
      </c>
      <c r="J171" s="97" t="s">
        <v>524</v>
      </c>
      <c r="K171" s="97" t="s">
        <v>524</v>
      </c>
      <c r="L171" s="97" t="s">
        <v>524</v>
      </c>
      <c r="M171" s="97" t="s">
        <v>524</v>
      </c>
      <c r="N171" s="97" t="s">
        <v>524</v>
      </c>
      <c r="O171" s="110">
        <v>1209</v>
      </c>
      <c r="P171" s="99"/>
      <c r="Q171" s="99"/>
      <c r="R171" s="99"/>
      <c r="S171" s="99"/>
      <c r="T171" s="99"/>
      <c r="U171" s="99"/>
      <c r="V171" s="99"/>
      <c r="W171" s="99"/>
      <c r="X171" s="99"/>
      <c r="Y171" s="99"/>
      <c r="Z171" s="99"/>
      <c r="AA171" s="99"/>
      <c r="AB171" s="99"/>
      <c r="AC171" s="99"/>
      <c r="AD171" s="99"/>
      <c r="AE171" s="99"/>
      <c r="AF171" s="99"/>
      <c r="AG171" s="99"/>
      <c r="AH171" s="99"/>
    </row>
    <row r="172" spans="3:34">
      <c r="C172" s="3" t="s">
        <v>88</v>
      </c>
      <c r="D172" s="3" t="s">
        <v>318</v>
      </c>
      <c r="E172" s="3" t="s">
        <v>319</v>
      </c>
      <c r="F172" s="3" t="s">
        <v>628</v>
      </c>
      <c r="G172" s="97" t="s">
        <v>524</v>
      </c>
      <c r="H172" s="97" t="s">
        <v>524</v>
      </c>
      <c r="I172" s="97" t="s">
        <v>524</v>
      </c>
      <c r="J172" s="97" t="s">
        <v>524</v>
      </c>
      <c r="K172" s="97" t="s">
        <v>524</v>
      </c>
      <c r="L172" s="97" t="s">
        <v>524</v>
      </c>
      <c r="M172" s="97" t="s">
        <v>524</v>
      </c>
      <c r="N172" s="97" t="s">
        <v>524</v>
      </c>
      <c r="O172" s="110" t="s">
        <v>524</v>
      </c>
      <c r="P172" s="99"/>
      <c r="Q172" s="99"/>
      <c r="R172" s="99"/>
      <c r="S172" s="99"/>
      <c r="T172" s="99"/>
      <c r="U172" s="99"/>
      <c r="V172" s="99"/>
      <c r="W172" s="99"/>
      <c r="X172" s="99"/>
      <c r="Y172" s="99"/>
      <c r="Z172" s="99"/>
      <c r="AA172" s="99"/>
      <c r="AB172" s="99"/>
      <c r="AC172" s="99"/>
      <c r="AD172" s="99"/>
      <c r="AE172" s="99"/>
      <c r="AF172" s="99"/>
      <c r="AG172" s="99"/>
      <c r="AH172" s="99"/>
    </row>
    <row r="173" spans="3:34">
      <c r="C173" s="3" t="s">
        <v>88</v>
      </c>
      <c r="D173" s="3" t="s">
        <v>320</v>
      </c>
      <c r="E173" s="3" t="s">
        <v>321</v>
      </c>
      <c r="F173" s="3" t="s">
        <v>628</v>
      </c>
      <c r="G173" s="97" t="s">
        <v>524</v>
      </c>
      <c r="H173" s="97" t="s">
        <v>524</v>
      </c>
      <c r="I173" s="97" t="s">
        <v>524</v>
      </c>
      <c r="J173" s="97" t="s">
        <v>524</v>
      </c>
      <c r="K173" s="97" t="s">
        <v>524</v>
      </c>
      <c r="L173" s="97" t="s">
        <v>524</v>
      </c>
      <c r="M173" s="97" t="s">
        <v>524</v>
      </c>
      <c r="N173" s="97" t="s">
        <v>524</v>
      </c>
      <c r="O173" s="110">
        <v>1273</v>
      </c>
      <c r="P173" s="99"/>
      <c r="Q173" s="99"/>
      <c r="R173" s="99"/>
      <c r="S173" s="99"/>
      <c r="T173" s="99"/>
      <c r="U173" s="99"/>
      <c r="V173" s="99"/>
      <c r="W173" s="99"/>
      <c r="X173" s="99"/>
      <c r="Y173" s="99"/>
      <c r="Z173" s="99"/>
      <c r="AA173" s="99"/>
      <c r="AB173" s="99"/>
      <c r="AC173" s="99"/>
      <c r="AD173" s="99"/>
      <c r="AE173" s="99"/>
      <c r="AF173" s="99"/>
      <c r="AG173" s="99"/>
      <c r="AH173" s="99"/>
    </row>
    <row r="174" spans="3:34">
      <c r="C174" s="3" t="s">
        <v>88</v>
      </c>
      <c r="D174" s="3" t="s">
        <v>322</v>
      </c>
      <c r="E174" s="3" t="s">
        <v>323</v>
      </c>
      <c r="F174" s="3" t="s">
        <v>628</v>
      </c>
      <c r="G174" s="97" t="s">
        <v>524</v>
      </c>
      <c r="H174" s="97" t="s">
        <v>524</v>
      </c>
      <c r="I174" s="97" t="s">
        <v>524</v>
      </c>
      <c r="J174" s="97" t="s">
        <v>524</v>
      </c>
      <c r="K174" s="97" t="s">
        <v>524</v>
      </c>
      <c r="L174" s="97" t="s">
        <v>524</v>
      </c>
      <c r="M174" s="97" t="s">
        <v>524</v>
      </c>
      <c r="N174" s="97" t="s">
        <v>524</v>
      </c>
      <c r="O174" s="110">
        <v>53</v>
      </c>
      <c r="P174" s="99"/>
      <c r="Q174" s="99"/>
      <c r="R174" s="99"/>
      <c r="S174" s="99"/>
      <c r="T174" s="99"/>
      <c r="U174" s="99"/>
      <c r="V174" s="99"/>
      <c r="W174" s="99"/>
      <c r="X174" s="99"/>
      <c r="Y174" s="99"/>
      <c r="Z174" s="99"/>
      <c r="AA174" s="99"/>
      <c r="AB174" s="99"/>
      <c r="AC174" s="99"/>
      <c r="AD174" s="99"/>
      <c r="AE174" s="99"/>
      <c r="AF174" s="99"/>
      <c r="AG174" s="99"/>
      <c r="AH174" s="99"/>
    </row>
    <row r="175" spans="3:34">
      <c r="C175" s="3" t="s">
        <v>88</v>
      </c>
      <c r="D175" s="3" t="s">
        <v>324</v>
      </c>
      <c r="E175" s="3" t="s">
        <v>325</v>
      </c>
      <c r="F175" s="3" t="s">
        <v>628</v>
      </c>
      <c r="G175" s="97" t="s">
        <v>524</v>
      </c>
      <c r="H175" s="97" t="s">
        <v>524</v>
      </c>
      <c r="I175" s="97" t="s">
        <v>524</v>
      </c>
      <c r="J175" s="97" t="s">
        <v>524</v>
      </c>
      <c r="K175" s="97" t="s">
        <v>524</v>
      </c>
      <c r="L175" s="97" t="s">
        <v>524</v>
      </c>
      <c r="M175" s="97" t="s">
        <v>524</v>
      </c>
      <c r="N175" s="97" t="s">
        <v>524</v>
      </c>
      <c r="O175" s="110">
        <v>59</v>
      </c>
      <c r="P175" s="99"/>
      <c r="Q175" s="99"/>
      <c r="R175" s="99"/>
      <c r="S175" s="99"/>
      <c r="T175" s="99"/>
      <c r="U175" s="99"/>
      <c r="V175" s="99"/>
      <c r="W175" s="99"/>
      <c r="X175" s="99"/>
      <c r="Y175" s="99"/>
      <c r="Z175" s="99"/>
      <c r="AA175" s="99"/>
      <c r="AB175" s="99"/>
      <c r="AC175" s="99"/>
      <c r="AD175" s="99"/>
      <c r="AE175" s="99"/>
      <c r="AF175" s="99"/>
      <c r="AG175" s="99"/>
      <c r="AH175" s="99"/>
    </row>
    <row r="176" spans="3:34">
      <c r="C176" s="3" t="s">
        <v>88</v>
      </c>
      <c r="D176" s="3" t="s">
        <v>326</v>
      </c>
      <c r="E176" s="3" t="s">
        <v>327</v>
      </c>
      <c r="F176" s="3" t="s">
        <v>628</v>
      </c>
      <c r="G176" s="97" t="s">
        <v>524</v>
      </c>
      <c r="H176" s="97" t="s">
        <v>524</v>
      </c>
      <c r="I176" s="97" t="s">
        <v>524</v>
      </c>
      <c r="J176" s="97" t="s">
        <v>524</v>
      </c>
      <c r="K176" s="97" t="s">
        <v>524</v>
      </c>
      <c r="L176" s="97" t="s">
        <v>524</v>
      </c>
      <c r="M176" s="97" t="s">
        <v>524</v>
      </c>
      <c r="N176" s="97" t="s">
        <v>524</v>
      </c>
      <c r="O176" s="110">
        <v>26</v>
      </c>
      <c r="P176" s="99"/>
      <c r="Q176" s="99"/>
      <c r="R176" s="99"/>
      <c r="S176" s="99"/>
      <c r="T176" s="99"/>
      <c r="U176" s="99"/>
      <c r="V176" s="99"/>
      <c r="W176" s="99"/>
      <c r="X176" s="99"/>
      <c r="Y176" s="99"/>
      <c r="Z176" s="99"/>
      <c r="AA176" s="99"/>
      <c r="AB176" s="99"/>
      <c r="AC176" s="99"/>
      <c r="AD176" s="99"/>
      <c r="AE176" s="99"/>
      <c r="AF176" s="99"/>
      <c r="AG176" s="99"/>
      <c r="AH176" s="99"/>
    </row>
    <row r="177" spans="3:34">
      <c r="C177" s="3" t="s">
        <v>88</v>
      </c>
      <c r="D177" s="3" t="s">
        <v>328</v>
      </c>
      <c r="E177" s="3" t="s">
        <v>329</v>
      </c>
      <c r="F177" s="3" t="s">
        <v>628</v>
      </c>
      <c r="G177" s="97" t="s">
        <v>524</v>
      </c>
      <c r="H177" s="97" t="s">
        <v>524</v>
      </c>
      <c r="I177" s="97" t="s">
        <v>524</v>
      </c>
      <c r="J177" s="97" t="s">
        <v>524</v>
      </c>
      <c r="K177" s="97" t="s">
        <v>524</v>
      </c>
      <c r="L177" s="97" t="s">
        <v>524</v>
      </c>
      <c r="M177" s="97" t="s">
        <v>524</v>
      </c>
      <c r="N177" s="97" t="s">
        <v>524</v>
      </c>
      <c r="O177" s="110">
        <v>26</v>
      </c>
      <c r="P177" s="99"/>
      <c r="Q177" s="99"/>
      <c r="R177" s="99"/>
      <c r="S177" s="99"/>
      <c r="T177" s="99"/>
      <c r="U177" s="99"/>
      <c r="V177" s="99"/>
      <c r="W177" s="99"/>
      <c r="X177" s="99"/>
      <c r="Y177" s="99"/>
      <c r="Z177" s="99"/>
      <c r="AA177" s="99"/>
      <c r="AB177" s="99"/>
      <c r="AC177" s="99"/>
      <c r="AD177" s="99"/>
      <c r="AE177" s="99"/>
      <c r="AF177" s="99"/>
      <c r="AG177" s="99"/>
      <c r="AH177" s="99"/>
    </row>
    <row r="178" spans="3:34">
      <c r="C178" s="3" t="s">
        <v>88</v>
      </c>
      <c r="D178" s="3" t="s">
        <v>330</v>
      </c>
      <c r="E178" s="3" t="s">
        <v>331</v>
      </c>
      <c r="F178" s="3" t="s">
        <v>628</v>
      </c>
      <c r="G178" s="97" t="s">
        <v>524</v>
      </c>
      <c r="H178" s="97" t="s">
        <v>524</v>
      </c>
      <c r="I178" s="97" t="s">
        <v>524</v>
      </c>
      <c r="J178" s="97" t="s">
        <v>524</v>
      </c>
      <c r="K178" s="97" t="s">
        <v>524</v>
      </c>
      <c r="L178" s="97" t="s">
        <v>524</v>
      </c>
      <c r="M178" s="97" t="s">
        <v>524</v>
      </c>
      <c r="N178" s="97" t="s">
        <v>524</v>
      </c>
      <c r="O178" s="110">
        <v>580</v>
      </c>
      <c r="P178" s="99"/>
      <c r="Q178" s="99"/>
      <c r="R178" s="99"/>
      <c r="S178" s="99"/>
      <c r="T178" s="99"/>
      <c r="U178" s="99"/>
      <c r="V178" s="99"/>
      <c r="W178" s="99"/>
      <c r="X178" s="99"/>
      <c r="Y178" s="99"/>
      <c r="Z178" s="99"/>
      <c r="AA178" s="99"/>
      <c r="AB178" s="99"/>
      <c r="AC178" s="99"/>
      <c r="AD178" s="99"/>
      <c r="AE178" s="99"/>
      <c r="AF178" s="99"/>
      <c r="AG178" s="99"/>
      <c r="AH178" s="99"/>
    </row>
    <row r="179" spans="3:34">
      <c r="C179" s="3" t="s">
        <v>88</v>
      </c>
      <c r="D179" s="3" t="s">
        <v>332</v>
      </c>
      <c r="E179" s="3" t="s">
        <v>333</v>
      </c>
      <c r="F179" s="3" t="s">
        <v>628</v>
      </c>
      <c r="G179" s="97" t="s">
        <v>524</v>
      </c>
      <c r="H179" s="97" t="s">
        <v>524</v>
      </c>
      <c r="I179" s="97" t="s">
        <v>524</v>
      </c>
      <c r="J179" s="97" t="s">
        <v>524</v>
      </c>
      <c r="K179" s="97" t="s">
        <v>524</v>
      </c>
      <c r="L179" s="97" t="s">
        <v>524</v>
      </c>
      <c r="M179" s="97" t="s">
        <v>524</v>
      </c>
      <c r="N179" s="97" t="s">
        <v>524</v>
      </c>
      <c r="O179" s="110">
        <v>330.15339939</v>
      </c>
      <c r="P179" s="99"/>
      <c r="Q179" s="99"/>
      <c r="R179" s="99"/>
      <c r="S179" s="99"/>
      <c r="T179" s="99"/>
      <c r="U179" s="99"/>
      <c r="V179" s="99"/>
      <c r="W179" s="99"/>
      <c r="X179" s="99"/>
      <c r="Y179" s="99"/>
      <c r="Z179" s="99"/>
      <c r="AA179" s="99"/>
      <c r="AB179" s="99"/>
      <c r="AC179" s="99"/>
      <c r="AD179" s="99"/>
      <c r="AE179" s="99"/>
      <c r="AF179" s="99"/>
      <c r="AG179" s="99"/>
      <c r="AH179" s="99"/>
    </row>
    <row r="180" spans="3:34">
      <c r="C180" s="3" t="s">
        <v>88</v>
      </c>
      <c r="D180" s="3" t="s">
        <v>334</v>
      </c>
      <c r="E180" s="3" t="s">
        <v>335</v>
      </c>
      <c r="F180" s="3" t="s">
        <v>628</v>
      </c>
      <c r="G180" s="97" t="s">
        <v>524</v>
      </c>
      <c r="H180" s="97" t="s">
        <v>524</v>
      </c>
      <c r="I180" s="97" t="s">
        <v>524</v>
      </c>
      <c r="J180" s="97" t="s">
        <v>524</v>
      </c>
      <c r="K180" s="97" t="s">
        <v>524</v>
      </c>
      <c r="L180" s="97" t="s">
        <v>524</v>
      </c>
      <c r="M180" s="97" t="s">
        <v>524</v>
      </c>
      <c r="N180" s="97" t="s">
        <v>524</v>
      </c>
      <c r="O180" s="110">
        <v>212</v>
      </c>
      <c r="P180" s="99"/>
      <c r="Q180" s="99"/>
      <c r="R180" s="99"/>
      <c r="S180" s="99"/>
      <c r="T180" s="99"/>
      <c r="U180" s="99"/>
      <c r="V180" s="99"/>
      <c r="W180" s="99"/>
      <c r="X180" s="99"/>
      <c r="Y180" s="99"/>
      <c r="Z180" s="99"/>
      <c r="AA180" s="99"/>
      <c r="AB180" s="99"/>
      <c r="AC180" s="99"/>
      <c r="AD180" s="99"/>
      <c r="AE180" s="99"/>
      <c r="AF180" s="99"/>
      <c r="AG180" s="99"/>
      <c r="AH180" s="99"/>
    </row>
    <row r="181" spans="3:34">
      <c r="C181" s="3" t="s">
        <v>88</v>
      </c>
      <c r="D181" s="3" t="s">
        <v>336</v>
      </c>
      <c r="E181" s="3" t="s">
        <v>337</v>
      </c>
      <c r="F181" s="3" t="s">
        <v>628</v>
      </c>
      <c r="G181" s="97" t="s">
        <v>524</v>
      </c>
      <c r="H181" s="97" t="s">
        <v>524</v>
      </c>
      <c r="I181" s="97" t="s">
        <v>524</v>
      </c>
      <c r="J181" s="97" t="s">
        <v>524</v>
      </c>
      <c r="K181" s="97" t="s">
        <v>524</v>
      </c>
      <c r="L181" s="97" t="s">
        <v>524</v>
      </c>
      <c r="M181" s="97" t="s">
        <v>524</v>
      </c>
      <c r="N181" s="97" t="s">
        <v>524</v>
      </c>
      <c r="O181" s="110">
        <v>410</v>
      </c>
      <c r="P181" s="99"/>
      <c r="Q181" s="99"/>
      <c r="R181" s="99"/>
      <c r="S181" s="99"/>
      <c r="T181" s="99"/>
      <c r="U181" s="99"/>
      <c r="V181" s="99"/>
      <c r="W181" s="99"/>
      <c r="X181" s="99"/>
      <c r="Y181" s="99"/>
      <c r="Z181" s="99"/>
      <c r="AA181" s="99"/>
      <c r="AB181" s="99"/>
      <c r="AC181" s="99"/>
      <c r="AD181" s="99"/>
      <c r="AE181" s="99"/>
      <c r="AF181" s="99"/>
      <c r="AG181" s="99"/>
      <c r="AH181" s="99"/>
    </row>
    <row r="182" spans="3:34">
      <c r="C182" s="3" t="s">
        <v>88</v>
      </c>
      <c r="D182" s="3" t="s">
        <v>338</v>
      </c>
      <c r="E182" s="3" t="s">
        <v>339</v>
      </c>
      <c r="F182" s="3" t="s">
        <v>628</v>
      </c>
      <c r="G182" s="97" t="s">
        <v>524</v>
      </c>
      <c r="H182" s="97" t="s">
        <v>524</v>
      </c>
      <c r="I182" s="97" t="s">
        <v>524</v>
      </c>
      <c r="J182" s="97" t="s">
        <v>524</v>
      </c>
      <c r="K182" s="97" t="s">
        <v>524</v>
      </c>
      <c r="L182" s="97" t="s">
        <v>524</v>
      </c>
      <c r="M182" s="97" t="s">
        <v>524</v>
      </c>
      <c r="N182" s="97" t="s">
        <v>524</v>
      </c>
      <c r="O182" s="110" t="s">
        <v>524</v>
      </c>
      <c r="P182" s="99"/>
      <c r="Q182" s="99"/>
      <c r="R182" s="99"/>
      <c r="S182" s="99"/>
      <c r="T182" s="99"/>
      <c r="U182" s="99"/>
      <c r="V182" s="99"/>
      <c r="W182" s="99"/>
      <c r="X182" s="99"/>
      <c r="Y182" s="99"/>
      <c r="Z182" s="99"/>
      <c r="AA182" s="99"/>
      <c r="AB182" s="99"/>
      <c r="AC182" s="99"/>
      <c r="AD182" s="99"/>
      <c r="AE182" s="99"/>
      <c r="AF182" s="99"/>
      <c r="AG182" s="99"/>
      <c r="AH182" s="99"/>
    </row>
    <row r="183" spans="3:34">
      <c r="C183" s="3" t="s">
        <v>88</v>
      </c>
      <c r="D183" s="3" t="s">
        <v>340</v>
      </c>
      <c r="E183" s="3" t="s">
        <v>341</v>
      </c>
      <c r="F183" s="3" t="s">
        <v>628</v>
      </c>
      <c r="G183" s="97" t="s">
        <v>524</v>
      </c>
      <c r="H183" s="97" t="s">
        <v>524</v>
      </c>
      <c r="I183" s="97" t="s">
        <v>524</v>
      </c>
      <c r="J183" s="97" t="s">
        <v>524</v>
      </c>
      <c r="K183" s="97" t="s">
        <v>524</v>
      </c>
      <c r="L183" s="97" t="s">
        <v>524</v>
      </c>
      <c r="M183" s="97" t="s">
        <v>524</v>
      </c>
      <c r="N183" s="97" t="s">
        <v>524</v>
      </c>
      <c r="O183" s="110">
        <v>582.74538207000001</v>
      </c>
      <c r="P183" s="99"/>
      <c r="Q183" s="99"/>
      <c r="R183" s="99"/>
      <c r="S183" s="99"/>
      <c r="T183" s="99"/>
      <c r="U183" s="99"/>
      <c r="V183" s="99"/>
      <c r="W183" s="99"/>
      <c r="X183" s="99"/>
      <c r="Y183" s="99"/>
      <c r="Z183" s="99"/>
      <c r="AA183" s="99"/>
      <c r="AB183" s="99"/>
      <c r="AC183" s="99"/>
      <c r="AD183" s="99"/>
      <c r="AE183" s="99"/>
      <c r="AF183" s="99"/>
      <c r="AG183" s="99"/>
      <c r="AH183" s="99"/>
    </row>
    <row r="184" spans="3:34">
      <c r="C184" s="3" t="s">
        <v>88</v>
      </c>
      <c r="D184" s="3" t="s">
        <v>342</v>
      </c>
      <c r="E184" s="3" t="s">
        <v>343</v>
      </c>
      <c r="F184" s="3" t="s">
        <v>628</v>
      </c>
      <c r="G184" s="97" t="s">
        <v>524</v>
      </c>
      <c r="H184" s="97" t="s">
        <v>524</v>
      </c>
      <c r="I184" s="97" t="s">
        <v>524</v>
      </c>
      <c r="J184" s="97" t="s">
        <v>524</v>
      </c>
      <c r="K184" s="97" t="s">
        <v>524</v>
      </c>
      <c r="L184" s="97" t="s">
        <v>524</v>
      </c>
      <c r="M184" s="97" t="s">
        <v>524</v>
      </c>
      <c r="N184" s="97" t="s">
        <v>524</v>
      </c>
      <c r="O184" s="110">
        <v>329.10560800000002</v>
      </c>
      <c r="P184" s="99"/>
      <c r="Q184" s="99"/>
      <c r="R184" s="99"/>
      <c r="S184" s="99"/>
      <c r="T184" s="99"/>
      <c r="U184" s="99"/>
      <c r="V184" s="99"/>
      <c r="W184" s="99"/>
      <c r="X184" s="99"/>
      <c r="Y184" s="99"/>
      <c r="Z184" s="99"/>
      <c r="AA184" s="99"/>
      <c r="AB184" s="99"/>
      <c r="AC184" s="99"/>
      <c r="AD184" s="99"/>
      <c r="AE184" s="99"/>
      <c r="AF184" s="99"/>
      <c r="AG184" s="99"/>
      <c r="AH184" s="99"/>
    </row>
    <row r="185" spans="3:34">
      <c r="C185" s="3" t="s">
        <v>88</v>
      </c>
      <c r="D185" s="3" t="s">
        <v>344</v>
      </c>
      <c r="E185" s="3" t="s">
        <v>345</v>
      </c>
      <c r="F185" s="3" t="s">
        <v>628</v>
      </c>
      <c r="G185" s="97" t="s">
        <v>524</v>
      </c>
      <c r="H185" s="97" t="s">
        <v>524</v>
      </c>
      <c r="I185" s="97" t="s">
        <v>524</v>
      </c>
      <c r="J185" s="97" t="s">
        <v>524</v>
      </c>
      <c r="K185" s="97" t="s">
        <v>524</v>
      </c>
      <c r="L185" s="97" t="s">
        <v>524</v>
      </c>
      <c r="M185" s="97" t="s">
        <v>524</v>
      </c>
      <c r="N185" s="97" t="s">
        <v>524</v>
      </c>
      <c r="O185" s="110">
        <v>615</v>
      </c>
      <c r="P185" s="99"/>
      <c r="Q185" s="99"/>
      <c r="R185" s="99"/>
      <c r="S185" s="99"/>
      <c r="T185" s="99"/>
      <c r="U185" s="99"/>
      <c r="V185" s="99"/>
      <c r="W185" s="99"/>
      <c r="X185" s="99"/>
      <c r="Y185" s="99"/>
      <c r="Z185" s="99"/>
      <c r="AA185" s="99"/>
      <c r="AB185" s="99"/>
      <c r="AC185" s="99"/>
      <c r="AD185" s="99"/>
      <c r="AE185" s="99"/>
      <c r="AF185" s="99"/>
      <c r="AG185" s="99"/>
      <c r="AH185" s="99"/>
    </row>
    <row r="186" spans="3:34">
      <c r="C186" s="3" t="s">
        <v>88</v>
      </c>
      <c r="D186" s="3" t="s">
        <v>346</v>
      </c>
      <c r="E186" s="3" t="s">
        <v>347</v>
      </c>
      <c r="F186" s="3" t="s">
        <v>628</v>
      </c>
      <c r="G186" s="97" t="s">
        <v>524</v>
      </c>
      <c r="H186" s="97" t="s">
        <v>524</v>
      </c>
      <c r="I186" s="97" t="s">
        <v>524</v>
      </c>
      <c r="J186" s="97" t="s">
        <v>524</v>
      </c>
      <c r="K186" s="97" t="s">
        <v>524</v>
      </c>
      <c r="L186" s="97" t="s">
        <v>524</v>
      </c>
      <c r="M186" s="97" t="s">
        <v>524</v>
      </c>
      <c r="N186" s="97" t="s">
        <v>524</v>
      </c>
      <c r="O186" s="110">
        <v>465</v>
      </c>
      <c r="P186" s="99"/>
      <c r="Q186" s="99"/>
      <c r="R186" s="99"/>
      <c r="S186" s="99"/>
      <c r="T186" s="99"/>
      <c r="U186" s="99"/>
      <c r="V186" s="99"/>
      <c r="W186" s="99"/>
      <c r="X186" s="99"/>
      <c r="Y186" s="99"/>
      <c r="Z186" s="99"/>
      <c r="AA186" s="99"/>
      <c r="AB186" s="99"/>
      <c r="AC186" s="99"/>
      <c r="AD186" s="99"/>
      <c r="AE186" s="99"/>
      <c r="AF186" s="99"/>
      <c r="AG186" s="99"/>
      <c r="AH186" s="99"/>
    </row>
    <row r="187" spans="3:34">
      <c r="C187" s="3" t="s">
        <v>92</v>
      </c>
      <c r="D187" s="3" t="s">
        <v>348</v>
      </c>
      <c r="E187" s="3" t="s">
        <v>349</v>
      </c>
      <c r="F187" s="3" t="s">
        <v>628</v>
      </c>
      <c r="G187" s="97" t="s">
        <v>524</v>
      </c>
      <c r="H187" s="97" t="s">
        <v>524</v>
      </c>
      <c r="I187" s="97" t="s">
        <v>524</v>
      </c>
      <c r="J187" s="97" t="s">
        <v>524</v>
      </c>
      <c r="K187" s="97" t="s">
        <v>524</v>
      </c>
      <c r="L187" s="97" t="s">
        <v>524</v>
      </c>
      <c r="M187" s="97" t="s">
        <v>524</v>
      </c>
      <c r="N187" s="97" t="s">
        <v>524</v>
      </c>
      <c r="O187" s="110">
        <v>447</v>
      </c>
      <c r="P187" s="99"/>
      <c r="Q187" s="99"/>
      <c r="R187" s="99"/>
      <c r="S187" s="99"/>
      <c r="T187" s="99"/>
      <c r="U187" s="99"/>
      <c r="V187" s="99"/>
      <c r="W187" s="99"/>
      <c r="X187" s="99"/>
      <c r="Y187" s="99"/>
      <c r="Z187" s="99"/>
      <c r="AA187" s="99"/>
      <c r="AB187" s="99"/>
      <c r="AC187" s="99"/>
      <c r="AD187" s="99"/>
      <c r="AE187" s="99"/>
      <c r="AF187" s="99"/>
      <c r="AG187" s="99"/>
      <c r="AH187" s="99"/>
    </row>
    <row r="188" spans="3:34">
      <c r="C188" s="3" t="s">
        <v>92</v>
      </c>
      <c r="D188" s="3" t="s">
        <v>350</v>
      </c>
      <c r="E188" s="3" t="s">
        <v>351</v>
      </c>
      <c r="F188" s="3" t="s">
        <v>628</v>
      </c>
      <c r="G188" s="97" t="s">
        <v>524</v>
      </c>
      <c r="H188" s="97" t="s">
        <v>524</v>
      </c>
      <c r="I188" s="97" t="s">
        <v>524</v>
      </c>
      <c r="J188" s="97" t="s">
        <v>524</v>
      </c>
      <c r="K188" s="97" t="s">
        <v>524</v>
      </c>
      <c r="L188" s="97" t="s">
        <v>524</v>
      </c>
      <c r="M188" s="97" t="s">
        <v>524</v>
      </c>
      <c r="N188" s="97" t="s">
        <v>524</v>
      </c>
      <c r="O188" s="110">
        <v>2426.4792333</v>
      </c>
      <c r="P188" s="99"/>
      <c r="Q188" s="99"/>
      <c r="R188" s="99"/>
      <c r="S188" s="99"/>
      <c r="T188" s="99"/>
      <c r="U188" s="99"/>
      <c r="V188" s="99"/>
      <c r="W188" s="99"/>
      <c r="X188" s="99"/>
      <c r="Y188" s="99"/>
      <c r="Z188" s="99"/>
      <c r="AA188" s="99"/>
      <c r="AB188" s="99"/>
      <c r="AC188" s="99"/>
      <c r="AD188" s="99"/>
      <c r="AE188" s="99"/>
      <c r="AF188" s="99"/>
      <c r="AG188" s="99"/>
      <c r="AH188" s="99"/>
    </row>
    <row r="189" spans="3:34">
      <c r="C189" s="3" t="s">
        <v>92</v>
      </c>
      <c r="D189" s="3" t="s">
        <v>352</v>
      </c>
      <c r="E189" s="3" t="s">
        <v>353</v>
      </c>
      <c r="F189" s="3" t="s">
        <v>628</v>
      </c>
      <c r="G189" s="97" t="s">
        <v>524</v>
      </c>
      <c r="H189" s="97" t="s">
        <v>524</v>
      </c>
      <c r="I189" s="97" t="s">
        <v>524</v>
      </c>
      <c r="J189" s="97" t="s">
        <v>524</v>
      </c>
      <c r="K189" s="97" t="s">
        <v>524</v>
      </c>
      <c r="L189" s="97" t="s">
        <v>524</v>
      </c>
      <c r="M189" s="97" t="s">
        <v>524</v>
      </c>
      <c r="N189" s="97" t="s">
        <v>524</v>
      </c>
      <c r="O189" s="110" t="s">
        <v>524</v>
      </c>
      <c r="P189" s="99"/>
      <c r="Q189" s="99"/>
      <c r="R189" s="99"/>
      <c r="S189" s="99"/>
      <c r="T189" s="99"/>
      <c r="U189" s="99"/>
      <c r="V189" s="99"/>
      <c r="W189" s="99"/>
      <c r="X189" s="99"/>
      <c r="Y189" s="99"/>
      <c r="Z189" s="99"/>
      <c r="AA189" s="99"/>
      <c r="AB189" s="99"/>
      <c r="AC189" s="99"/>
      <c r="AD189" s="99"/>
      <c r="AE189" s="99"/>
      <c r="AF189" s="99"/>
      <c r="AG189" s="99"/>
      <c r="AH189" s="99"/>
    </row>
    <row r="190" spans="3:34">
      <c r="C190" s="3" t="s">
        <v>92</v>
      </c>
      <c r="D190" s="3" t="s">
        <v>354</v>
      </c>
      <c r="E190" s="3" t="s">
        <v>355</v>
      </c>
      <c r="F190" s="3" t="s">
        <v>628</v>
      </c>
      <c r="G190" s="97" t="s">
        <v>524</v>
      </c>
      <c r="H190" s="97" t="s">
        <v>524</v>
      </c>
      <c r="I190" s="97" t="s">
        <v>524</v>
      </c>
      <c r="J190" s="97" t="s">
        <v>524</v>
      </c>
      <c r="K190" s="97" t="s">
        <v>524</v>
      </c>
      <c r="L190" s="97" t="s">
        <v>524</v>
      </c>
      <c r="M190" s="97" t="s">
        <v>524</v>
      </c>
      <c r="N190" s="97" t="s">
        <v>524</v>
      </c>
      <c r="O190" s="110">
        <v>182</v>
      </c>
      <c r="P190" s="99"/>
      <c r="Q190" s="99"/>
      <c r="R190" s="99"/>
      <c r="S190" s="99"/>
      <c r="T190" s="99"/>
      <c r="U190" s="99"/>
      <c r="V190" s="99"/>
      <c r="W190" s="99"/>
      <c r="X190" s="99"/>
      <c r="Y190" s="99"/>
      <c r="Z190" s="99"/>
      <c r="AA190" s="99"/>
      <c r="AB190" s="99"/>
      <c r="AC190" s="99"/>
      <c r="AD190" s="99"/>
      <c r="AE190" s="99"/>
      <c r="AF190" s="99"/>
      <c r="AG190" s="99"/>
      <c r="AH190" s="99"/>
    </row>
    <row r="191" spans="3:34">
      <c r="C191" s="3" t="s">
        <v>92</v>
      </c>
      <c r="D191" s="3" t="s">
        <v>356</v>
      </c>
      <c r="E191" s="3" t="s">
        <v>357</v>
      </c>
      <c r="F191" s="3" t="s">
        <v>628</v>
      </c>
      <c r="G191" s="97" t="s">
        <v>524</v>
      </c>
      <c r="H191" s="97" t="s">
        <v>524</v>
      </c>
      <c r="I191" s="97" t="s">
        <v>524</v>
      </c>
      <c r="J191" s="97" t="s">
        <v>524</v>
      </c>
      <c r="K191" s="97" t="s">
        <v>524</v>
      </c>
      <c r="L191" s="97" t="s">
        <v>524</v>
      </c>
      <c r="M191" s="97" t="s">
        <v>524</v>
      </c>
      <c r="N191" s="97" t="s">
        <v>524</v>
      </c>
      <c r="O191" s="110">
        <v>1094</v>
      </c>
      <c r="P191" s="99"/>
      <c r="Q191" s="99"/>
      <c r="R191" s="99"/>
      <c r="S191" s="99"/>
      <c r="T191" s="99"/>
      <c r="U191" s="99"/>
      <c r="V191" s="99"/>
      <c r="W191" s="99"/>
      <c r="X191" s="99"/>
      <c r="Y191" s="99"/>
      <c r="Z191" s="99"/>
      <c r="AA191" s="99"/>
      <c r="AB191" s="99"/>
      <c r="AC191" s="99"/>
      <c r="AD191" s="99"/>
      <c r="AE191" s="99"/>
      <c r="AF191" s="99"/>
      <c r="AG191" s="99"/>
      <c r="AH191" s="99"/>
    </row>
    <row r="192" spans="3:34">
      <c r="C192" s="3" t="s">
        <v>92</v>
      </c>
      <c r="D192" s="3" t="s">
        <v>358</v>
      </c>
      <c r="E192" s="3" t="s">
        <v>359</v>
      </c>
      <c r="F192" s="3" t="s">
        <v>628</v>
      </c>
      <c r="G192" s="97" t="s">
        <v>524</v>
      </c>
      <c r="H192" s="97" t="s">
        <v>524</v>
      </c>
      <c r="I192" s="97" t="s">
        <v>524</v>
      </c>
      <c r="J192" s="97" t="s">
        <v>524</v>
      </c>
      <c r="K192" s="97" t="s">
        <v>524</v>
      </c>
      <c r="L192" s="97" t="s">
        <v>524</v>
      </c>
      <c r="M192" s="97" t="s">
        <v>524</v>
      </c>
      <c r="N192" s="97" t="s">
        <v>524</v>
      </c>
      <c r="O192" s="110">
        <v>377</v>
      </c>
      <c r="P192" s="99"/>
      <c r="Q192" s="99"/>
      <c r="R192" s="99"/>
      <c r="S192" s="99"/>
      <c r="T192" s="99"/>
      <c r="U192" s="99"/>
      <c r="V192" s="99"/>
      <c r="W192" s="99"/>
      <c r="X192" s="99"/>
      <c r="Y192" s="99"/>
      <c r="Z192" s="99"/>
      <c r="AA192" s="99"/>
      <c r="AB192" s="99"/>
      <c r="AC192" s="99"/>
      <c r="AD192" s="99"/>
      <c r="AE192" s="99"/>
      <c r="AF192" s="99"/>
      <c r="AG192" s="99"/>
      <c r="AH192" s="99"/>
    </row>
    <row r="193" spans="3:34">
      <c r="C193" s="3" t="s">
        <v>92</v>
      </c>
      <c r="D193" s="3" t="s">
        <v>360</v>
      </c>
      <c r="E193" s="3" t="s">
        <v>361</v>
      </c>
      <c r="F193" s="3" t="s">
        <v>628</v>
      </c>
      <c r="G193" s="97" t="s">
        <v>524</v>
      </c>
      <c r="H193" s="97" t="s">
        <v>524</v>
      </c>
      <c r="I193" s="97" t="s">
        <v>524</v>
      </c>
      <c r="J193" s="97" t="s">
        <v>524</v>
      </c>
      <c r="K193" s="97" t="s">
        <v>524</v>
      </c>
      <c r="L193" s="97" t="s">
        <v>524</v>
      </c>
      <c r="M193" s="97" t="s">
        <v>524</v>
      </c>
      <c r="N193" s="97" t="s">
        <v>524</v>
      </c>
      <c r="O193" s="110">
        <v>587</v>
      </c>
      <c r="P193" s="99"/>
      <c r="Q193" s="99"/>
      <c r="R193" s="99"/>
      <c r="S193" s="99"/>
      <c r="T193" s="99"/>
      <c r="U193" s="99"/>
      <c r="V193" s="99"/>
      <c r="W193" s="99"/>
      <c r="X193" s="99"/>
      <c r="Y193" s="99"/>
      <c r="Z193" s="99"/>
      <c r="AA193" s="99"/>
      <c r="AB193" s="99"/>
      <c r="AC193" s="99"/>
      <c r="AD193" s="99"/>
      <c r="AE193" s="99"/>
      <c r="AF193" s="99"/>
      <c r="AG193" s="99"/>
      <c r="AH193" s="99"/>
    </row>
    <row r="194" spans="3:34">
      <c r="C194" s="3" t="s">
        <v>92</v>
      </c>
      <c r="D194" s="3" t="s">
        <v>362</v>
      </c>
      <c r="E194" s="3" t="s">
        <v>363</v>
      </c>
      <c r="F194" s="3" t="s">
        <v>628</v>
      </c>
      <c r="G194" s="97" t="s">
        <v>524</v>
      </c>
      <c r="H194" s="97" t="s">
        <v>524</v>
      </c>
      <c r="I194" s="97" t="s">
        <v>524</v>
      </c>
      <c r="J194" s="97" t="s">
        <v>524</v>
      </c>
      <c r="K194" s="97" t="s">
        <v>524</v>
      </c>
      <c r="L194" s="97" t="s">
        <v>524</v>
      </c>
      <c r="M194" s="97" t="s">
        <v>524</v>
      </c>
      <c r="N194" s="97" t="s">
        <v>524</v>
      </c>
      <c r="O194" s="110">
        <v>489</v>
      </c>
      <c r="P194" s="99"/>
      <c r="Q194" s="99"/>
      <c r="R194" s="99"/>
      <c r="S194" s="99"/>
      <c r="T194" s="99"/>
      <c r="U194" s="99"/>
      <c r="V194" s="99"/>
      <c r="W194" s="99"/>
      <c r="X194" s="99"/>
      <c r="Y194" s="99"/>
      <c r="Z194" s="99"/>
      <c r="AA194" s="99"/>
      <c r="AB194" s="99"/>
      <c r="AC194" s="99"/>
      <c r="AD194" s="99"/>
      <c r="AE194" s="99"/>
      <c r="AF194" s="99"/>
      <c r="AG194" s="99"/>
      <c r="AH194" s="99"/>
    </row>
    <row r="195" spans="3:34">
      <c r="C195" s="3" t="s">
        <v>92</v>
      </c>
      <c r="D195" s="3" t="s">
        <v>364</v>
      </c>
      <c r="E195" s="3" t="s">
        <v>365</v>
      </c>
      <c r="F195" s="3" t="s">
        <v>628</v>
      </c>
      <c r="G195" s="97" t="s">
        <v>524</v>
      </c>
      <c r="H195" s="97" t="s">
        <v>524</v>
      </c>
      <c r="I195" s="97" t="s">
        <v>524</v>
      </c>
      <c r="J195" s="97" t="s">
        <v>524</v>
      </c>
      <c r="K195" s="97" t="s">
        <v>524</v>
      </c>
      <c r="L195" s="97" t="s">
        <v>524</v>
      </c>
      <c r="M195" s="97" t="s">
        <v>524</v>
      </c>
      <c r="N195" s="97" t="s">
        <v>524</v>
      </c>
      <c r="O195" s="110" t="s">
        <v>524</v>
      </c>
      <c r="P195" s="99"/>
      <c r="Q195" s="99"/>
      <c r="R195" s="99"/>
      <c r="S195" s="99"/>
      <c r="T195" s="99"/>
      <c r="U195" s="99"/>
      <c r="V195" s="99"/>
      <c r="W195" s="99"/>
      <c r="X195" s="99"/>
      <c r="Y195" s="99"/>
      <c r="Z195" s="99"/>
      <c r="AA195" s="99"/>
      <c r="AB195" s="99"/>
      <c r="AC195" s="99"/>
      <c r="AD195" s="99"/>
      <c r="AE195" s="99"/>
      <c r="AF195" s="99"/>
      <c r="AG195" s="99"/>
      <c r="AH195" s="99"/>
    </row>
    <row r="196" spans="3:34">
      <c r="C196" s="3" t="s">
        <v>92</v>
      </c>
      <c r="D196" s="3" t="s">
        <v>366</v>
      </c>
      <c r="E196" s="3" t="s">
        <v>367</v>
      </c>
      <c r="F196" s="3" t="s">
        <v>628</v>
      </c>
      <c r="G196" s="97" t="s">
        <v>524</v>
      </c>
      <c r="H196" s="97" t="s">
        <v>524</v>
      </c>
      <c r="I196" s="97" t="s">
        <v>524</v>
      </c>
      <c r="J196" s="97" t="s">
        <v>524</v>
      </c>
      <c r="K196" s="97" t="s">
        <v>524</v>
      </c>
      <c r="L196" s="97" t="s">
        <v>524</v>
      </c>
      <c r="M196" s="97" t="s">
        <v>524</v>
      </c>
      <c r="N196" s="97" t="s">
        <v>524</v>
      </c>
      <c r="O196" s="110">
        <v>3304.8136055999998</v>
      </c>
      <c r="P196" s="99"/>
      <c r="Q196" s="99"/>
      <c r="R196" s="99"/>
      <c r="S196" s="99"/>
      <c r="T196" s="99"/>
      <c r="U196" s="99"/>
      <c r="V196" s="99"/>
      <c r="W196" s="99"/>
      <c r="X196" s="99"/>
      <c r="Y196" s="99"/>
      <c r="Z196" s="99"/>
      <c r="AA196" s="99"/>
      <c r="AB196" s="99"/>
      <c r="AC196" s="99"/>
      <c r="AD196" s="99"/>
      <c r="AE196" s="99"/>
      <c r="AF196" s="99"/>
      <c r="AG196" s="99"/>
      <c r="AH196" s="99"/>
    </row>
    <row r="197" spans="3:34">
      <c r="C197" s="3" t="s">
        <v>92</v>
      </c>
      <c r="D197" s="3" t="s">
        <v>368</v>
      </c>
      <c r="E197" s="3" t="s">
        <v>369</v>
      </c>
      <c r="F197" s="3" t="s">
        <v>628</v>
      </c>
      <c r="G197" s="97" t="s">
        <v>524</v>
      </c>
      <c r="H197" s="97" t="s">
        <v>524</v>
      </c>
      <c r="I197" s="97" t="s">
        <v>524</v>
      </c>
      <c r="J197" s="97" t="s">
        <v>524</v>
      </c>
      <c r="K197" s="97" t="s">
        <v>524</v>
      </c>
      <c r="L197" s="97" t="s">
        <v>524</v>
      </c>
      <c r="M197" s="97" t="s">
        <v>524</v>
      </c>
      <c r="N197" s="97" t="s">
        <v>524</v>
      </c>
      <c r="O197" s="110">
        <v>52</v>
      </c>
      <c r="P197" s="99"/>
      <c r="Q197" s="99"/>
      <c r="R197" s="99"/>
      <c r="S197" s="99"/>
      <c r="T197" s="99"/>
      <c r="U197" s="99"/>
      <c r="V197" s="99"/>
      <c r="W197" s="99"/>
      <c r="X197" s="99"/>
      <c r="Y197" s="99"/>
      <c r="Z197" s="99"/>
      <c r="AA197" s="99"/>
      <c r="AB197" s="99"/>
      <c r="AC197" s="99"/>
      <c r="AD197" s="99"/>
      <c r="AE197" s="99"/>
      <c r="AF197" s="99"/>
      <c r="AG197" s="99"/>
      <c r="AH197" s="99"/>
    </row>
    <row r="198" spans="3:34">
      <c r="C198" s="3" t="s">
        <v>92</v>
      </c>
      <c r="D198" s="3" t="s">
        <v>370</v>
      </c>
      <c r="E198" s="3" t="s">
        <v>371</v>
      </c>
      <c r="F198" s="3" t="s">
        <v>628</v>
      </c>
      <c r="G198" s="97" t="s">
        <v>524</v>
      </c>
      <c r="H198" s="97" t="s">
        <v>524</v>
      </c>
      <c r="I198" s="97" t="s">
        <v>524</v>
      </c>
      <c r="J198" s="97" t="s">
        <v>524</v>
      </c>
      <c r="K198" s="97" t="s">
        <v>524</v>
      </c>
      <c r="L198" s="97" t="s">
        <v>524</v>
      </c>
      <c r="M198" s="97" t="s">
        <v>524</v>
      </c>
      <c r="N198" s="97" t="s">
        <v>524</v>
      </c>
      <c r="O198" s="110" t="s">
        <v>524</v>
      </c>
      <c r="P198" s="99"/>
      <c r="Q198" s="99"/>
      <c r="R198" s="99"/>
      <c r="S198" s="99"/>
      <c r="T198" s="99"/>
      <c r="U198" s="99"/>
      <c r="V198" s="99"/>
      <c r="W198" s="99"/>
      <c r="X198" s="99"/>
      <c r="Y198" s="99"/>
      <c r="Z198" s="99"/>
      <c r="AA198" s="99"/>
      <c r="AB198" s="99"/>
      <c r="AC198" s="99"/>
      <c r="AD198" s="99"/>
      <c r="AE198" s="99"/>
      <c r="AF198" s="99"/>
      <c r="AG198" s="99"/>
      <c r="AH198" s="99"/>
    </row>
    <row r="199" spans="3:34">
      <c r="C199" s="3" t="s">
        <v>92</v>
      </c>
      <c r="D199" s="3" t="s">
        <v>372</v>
      </c>
      <c r="E199" s="3" t="s">
        <v>373</v>
      </c>
      <c r="F199" s="3" t="s">
        <v>628</v>
      </c>
      <c r="G199" s="97" t="s">
        <v>524</v>
      </c>
      <c r="H199" s="97" t="s">
        <v>524</v>
      </c>
      <c r="I199" s="97" t="s">
        <v>524</v>
      </c>
      <c r="J199" s="97" t="s">
        <v>524</v>
      </c>
      <c r="K199" s="97" t="s">
        <v>524</v>
      </c>
      <c r="L199" s="97" t="s">
        <v>524</v>
      </c>
      <c r="M199" s="97" t="s">
        <v>524</v>
      </c>
      <c r="N199" s="97" t="s">
        <v>524</v>
      </c>
      <c r="O199" s="110" t="s">
        <v>524</v>
      </c>
      <c r="P199" s="99"/>
      <c r="Q199" s="99"/>
      <c r="R199" s="99"/>
      <c r="S199" s="99"/>
      <c r="T199" s="99"/>
      <c r="U199" s="99"/>
      <c r="V199" s="99"/>
      <c r="W199" s="99"/>
      <c r="X199" s="99"/>
      <c r="Y199" s="99"/>
      <c r="Z199" s="99"/>
      <c r="AA199" s="99"/>
      <c r="AB199" s="99"/>
      <c r="AC199" s="99"/>
      <c r="AD199" s="99"/>
      <c r="AE199" s="99"/>
      <c r="AF199" s="99"/>
      <c r="AG199" s="99"/>
      <c r="AH199" s="99"/>
    </row>
    <row r="200" spans="3:34">
      <c r="C200" s="3" t="s">
        <v>92</v>
      </c>
      <c r="D200" s="3" t="s">
        <v>374</v>
      </c>
      <c r="E200" s="3" t="s">
        <v>375</v>
      </c>
      <c r="F200" s="3" t="s">
        <v>628</v>
      </c>
      <c r="G200" s="97" t="s">
        <v>524</v>
      </c>
      <c r="H200" s="97" t="s">
        <v>524</v>
      </c>
      <c r="I200" s="97" t="s">
        <v>524</v>
      </c>
      <c r="J200" s="97" t="s">
        <v>524</v>
      </c>
      <c r="K200" s="97" t="s">
        <v>524</v>
      </c>
      <c r="L200" s="97" t="s">
        <v>524</v>
      </c>
      <c r="M200" s="97" t="s">
        <v>524</v>
      </c>
      <c r="N200" s="97" t="s">
        <v>524</v>
      </c>
      <c r="O200" s="110" t="s">
        <v>524</v>
      </c>
      <c r="P200" s="99"/>
      <c r="Q200" s="99"/>
      <c r="R200" s="99"/>
      <c r="S200" s="99"/>
      <c r="T200" s="99"/>
      <c r="U200" s="99"/>
      <c r="V200" s="99"/>
      <c r="W200" s="99"/>
      <c r="X200" s="99"/>
      <c r="Y200" s="99"/>
      <c r="Z200" s="99"/>
      <c r="AA200" s="99"/>
      <c r="AB200" s="99"/>
      <c r="AC200" s="99"/>
      <c r="AD200" s="99"/>
      <c r="AE200" s="99"/>
      <c r="AF200" s="99"/>
      <c r="AG200" s="99"/>
      <c r="AH200" s="99"/>
    </row>
    <row r="201" spans="3:34">
      <c r="C201" s="3" t="s">
        <v>92</v>
      </c>
      <c r="D201" s="3" t="s">
        <v>376</v>
      </c>
      <c r="E201" s="3" t="s">
        <v>377</v>
      </c>
      <c r="F201" s="3" t="s">
        <v>628</v>
      </c>
      <c r="G201" s="97" t="s">
        <v>524</v>
      </c>
      <c r="H201" s="97" t="s">
        <v>524</v>
      </c>
      <c r="I201" s="97" t="s">
        <v>524</v>
      </c>
      <c r="J201" s="97" t="s">
        <v>524</v>
      </c>
      <c r="K201" s="97" t="s">
        <v>524</v>
      </c>
      <c r="L201" s="97" t="s">
        <v>524</v>
      </c>
      <c r="M201" s="97" t="s">
        <v>524</v>
      </c>
      <c r="N201" s="97" t="s">
        <v>524</v>
      </c>
      <c r="O201" s="110" t="s">
        <v>524</v>
      </c>
      <c r="P201" s="99"/>
      <c r="Q201" s="99"/>
      <c r="R201" s="99"/>
      <c r="S201" s="99"/>
      <c r="T201" s="99"/>
      <c r="U201" s="99"/>
      <c r="V201" s="99"/>
      <c r="W201" s="99"/>
      <c r="X201" s="99"/>
      <c r="Y201" s="99"/>
      <c r="Z201" s="99"/>
      <c r="AA201" s="99"/>
      <c r="AB201" s="99"/>
      <c r="AC201" s="99"/>
      <c r="AD201" s="99"/>
      <c r="AE201" s="99"/>
      <c r="AF201" s="99"/>
      <c r="AG201" s="99"/>
      <c r="AH201" s="99"/>
    </row>
    <row r="202" spans="3:34">
      <c r="C202" s="3" t="s">
        <v>92</v>
      </c>
      <c r="D202" s="3" t="s">
        <v>378</v>
      </c>
      <c r="E202" s="3" t="s">
        <v>379</v>
      </c>
      <c r="F202" s="3" t="s">
        <v>628</v>
      </c>
      <c r="G202" s="97" t="s">
        <v>524</v>
      </c>
      <c r="H202" s="97" t="s">
        <v>524</v>
      </c>
      <c r="I202" s="97" t="s">
        <v>524</v>
      </c>
      <c r="J202" s="97" t="s">
        <v>524</v>
      </c>
      <c r="K202" s="97" t="s">
        <v>524</v>
      </c>
      <c r="L202" s="97" t="s">
        <v>524</v>
      </c>
      <c r="M202" s="97" t="s">
        <v>524</v>
      </c>
      <c r="N202" s="97" t="s">
        <v>524</v>
      </c>
      <c r="O202" s="110">
        <v>52</v>
      </c>
      <c r="P202" s="99"/>
      <c r="Q202" s="99"/>
      <c r="R202" s="99"/>
      <c r="S202" s="99"/>
      <c r="T202" s="99"/>
      <c r="U202" s="99"/>
      <c r="V202" s="99"/>
      <c r="W202" s="99"/>
      <c r="X202" s="99"/>
      <c r="Y202" s="99"/>
      <c r="Z202" s="99"/>
      <c r="AA202" s="99"/>
      <c r="AB202" s="99"/>
      <c r="AC202" s="99"/>
      <c r="AD202" s="99"/>
      <c r="AE202" s="99"/>
      <c r="AF202" s="99"/>
      <c r="AG202" s="99"/>
      <c r="AH202" s="99"/>
    </row>
    <row r="203" spans="3:34">
      <c r="C203" s="3" t="s">
        <v>92</v>
      </c>
      <c r="D203" s="3" t="s">
        <v>380</v>
      </c>
      <c r="E203" s="3" t="s">
        <v>381</v>
      </c>
      <c r="F203" s="3" t="s">
        <v>628</v>
      </c>
      <c r="G203" s="97" t="s">
        <v>524</v>
      </c>
      <c r="H203" s="97" t="s">
        <v>524</v>
      </c>
      <c r="I203" s="97" t="s">
        <v>524</v>
      </c>
      <c r="J203" s="97" t="s">
        <v>524</v>
      </c>
      <c r="K203" s="97" t="s">
        <v>524</v>
      </c>
      <c r="L203" s="97" t="s">
        <v>524</v>
      </c>
      <c r="M203" s="97" t="s">
        <v>524</v>
      </c>
      <c r="N203" s="97" t="s">
        <v>524</v>
      </c>
      <c r="O203" s="110" t="s">
        <v>524</v>
      </c>
      <c r="P203" s="99"/>
      <c r="Q203" s="99"/>
      <c r="R203" s="99"/>
      <c r="S203" s="99"/>
      <c r="T203" s="99"/>
      <c r="U203" s="99"/>
      <c r="V203" s="99"/>
      <c r="W203" s="99"/>
      <c r="X203" s="99"/>
      <c r="Y203" s="99"/>
      <c r="Z203" s="99"/>
      <c r="AA203" s="99"/>
      <c r="AB203" s="99"/>
      <c r="AC203" s="99"/>
      <c r="AD203" s="99"/>
      <c r="AE203" s="99"/>
      <c r="AF203" s="99"/>
      <c r="AG203" s="99"/>
      <c r="AH203" s="99"/>
    </row>
    <row r="204" spans="3:34">
      <c r="C204" s="3" t="s">
        <v>92</v>
      </c>
      <c r="D204" s="3" t="s">
        <v>382</v>
      </c>
      <c r="E204" s="3" t="s">
        <v>383</v>
      </c>
      <c r="F204" s="3" t="s">
        <v>628</v>
      </c>
      <c r="G204" s="97" t="s">
        <v>524</v>
      </c>
      <c r="H204" s="97" t="s">
        <v>524</v>
      </c>
      <c r="I204" s="97" t="s">
        <v>524</v>
      </c>
      <c r="J204" s="97" t="s">
        <v>524</v>
      </c>
      <c r="K204" s="97" t="s">
        <v>524</v>
      </c>
      <c r="L204" s="97" t="s">
        <v>524</v>
      </c>
      <c r="M204" s="97" t="s">
        <v>524</v>
      </c>
      <c r="N204" s="97" t="s">
        <v>524</v>
      </c>
      <c r="O204" s="110">
        <v>39</v>
      </c>
      <c r="P204" s="99"/>
      <c r="Q204" s="99"/>
      <c r="R204" s="99"/>
      <c r="S204" s="99"/>
      <c r="T204" s="99"/>
      <c r="U204" s="99"/>
      <c r="V204" s="99"/>
      <c r="W204" s="99"/>
      <c r="X204" s="99"/>
      <c r="Y204" s="99"/>
      <c r="Z204" s="99"/>
      <c r="AA204" s="99"/>
      <c r="AB204" s="99"/>
      <c r="AC204" s="99"/>
      <c r="AD204" s="99"/>
      <c r="AE204" s="99"/>
      <c r="AF204" s="99"/>
      <c r="AG204" s="99"/>
      <c r="AH204" s="99"/>
    </row>
    <row r="205" spans="3:34">
      <c r="C205" s="3" t="s">
        <v>92</v>
      </c>
      <c r="D205" s="3" t="s">
        <v>384</v>
      </c>
      <c r="E205" s="3" t="s">
        <v>385</v>
      </c>
      <c r="F205" s="3" t="s">
        <v>628</v>
      </c>
      <c r="G205" s="97" t="s">
        <v>524</v>
      </c>
      <c r="H205" s="97" t="s">
        <v>524</v>
      </c>
      <c r="I205" s="97" t="s">
        <v>524</v>
      </c>
      <c r="J205" s="97" t="s">
        <v>524</v>
      </c>
      <c r="K205" s="97" t="s">
        <v>524</v>
      </c>
      <c r="L205" s="97" t="s">
        <v>524</v>
      </c>
      <c r="M205" s="97" t="s">
        <v>524</v>
      </c>
      <c r="N205" s="97" t="s">
        <v>524</v>
      </c>
      <c r="O205" s="110">
        <v>100</v>
      </c>
      <c r="P205" s="99"/>
      <c r="Q205" s="99"/>
      <c r="R205" s="99"/>
      <c r="S205" s="99"/>
      <c r="T205" s="99"/>
      <c r="U205" s="99"/>
      <c r="V205" s="99"/>
      <c r="W205" s="99"/>
      <c r="X205" s="99"/>
      <c r="Y205" s="99"/>
      <c r="Z205" s="99"/>
      <c r="AA205" s="99"/>
      <c r="AB205" s="99"/>
      <c r="AC205" s="99"/>
      <c r="AD205" s="99"/>
      <c r="AE205" s="99"/>
      <c r="AF205" s="99"/>
      <c r="AG205" s="99"/>
      <c r="AH205" s="99"/>
    </row>
    <row r="206" spans="3:34">
      <c r="C206" s="3" t="s">
        <v>92</v>
      </c>
      <c r="D206" s="3" t="s">
        <v>386</v>
      </c>
      <c r="E206" s="3" t="s">
        <v>387</v>
      </c>
      <c r="F206" s="3" t="s">
        <v>628</v>
      </c>
      <c r="G206" s="97" t="s">
        <v>524</v>
      </c>
      <c r="H206" s="97" t="s">
        <v>524</v>
      </c>
      <c r="I206" s="97" t="s">
        <v>524</v>
      </c>
      <c r="J206" s="97" t="s">
        <v>524</v>
      </c>
      <c r="K206" s="97" t="s">
        <v>524</v>
      </c>
      <c r="L206" s="97" t="s">
        <v>524</v>
      </c>
      <c r="M206" s="97" t="s">
        <v>524</v>
      </c>
      <c r="N206" s="97" t="s">
        <v>524</v>
      </c>
      <c r="O206" s="110">
        <v>933</v>
      </c>
      <c r="P206" s="99"/>
      <c r="Q206" s="99"/>
      <c r="R206" s="99"/>
      <c r="S206" s="99"/>
      <c r="T206" s="99"/>
      <c r="U206" s="99"/>
      <c r="V206" s="99"/>
      <c r="W206" s="99"/>
      <c r="X206" s="99"/>
      <c r="Y206" s="99"/>
      <c r="Z206" s="99"/>
      <c r="AA206" s="99"/>
      <c r="AB206" s="99"/>
      <c r="AC206" s="99"/>
      <c r="AD206" s="99"/>
      <c r="AE206" s="99"/>
      <c r="AF206" s="99"/>
      <c r="AG206" s="99"/>
      <c r="AH206" s="99"/>
    </row>
    <row r="207" spans="3:34">
      <c r="C207" s="3" t="s">
        <v>92</v>
      </c>
      <c r="D207" s="3" t="s">
        <v>388</v>
      </c>
      <c r="E207" s="3" t="s">
        <v>389</v>
      </c>
      <c r="F207" s="3" t="s">
        <v>628</v>
      </c>
      <c r="G207" s="97" t="s">
        <v>524</v>
      </c>
      <c r="H207" s="97" t="s">
        <v>524</v>
      </c>
      <c r="I207" s="97" t="s">
        <v>524</v>
      </c>
      <c r="J207" s="97" t="s">
        <v>524</v>
      </c>
      <c r="K207" s="97" t="s">
        <v>524</v>
      </c>
      <c r="L207" s="97" t="s">
        <v>524</v>
      </c>
      <c r="M207" s="97" t="s">
        <v>524</v>
      </c>
      <c r="N207" s="97" t="s">
        <v>524</v>
      </c>
      <c r="O207" s="110">
        <v>821</v>
      </c>
      <c r="P207" s="99"/>
      <c r="Q207" s="99"/>
      <c r="R207" s="99"/>
      <c r="S207" s="99"/>
      <c r="T207" s="99"/>
      <c r="U207" s="99"/>
      <c r="V207" s="99"/>
      <c r="W207" s="99"/>
      <c r="X207" s="99"/>
      <c r="Y207" s="99"/>
      <c r="Z207" s="99"/>
      <c r="AA207" s="99"/>
      <c r="AB207" s="99"/>
      <c r="AC207" s="99"/>
      <c r="AD207" s="99"/>
      <c r="AE207" s="99"/>
      <c r="AF207" s="99"/>
      <c r="AG207" s="99"/>
      <c r="AH207" s="99"/>
    </row>
    <row r="208" spans="3:34">
      <c r="C208" s="3" t="s">
        <v>92</v>
      </c>
      <c r="D208" s="3" t="s">
        <v>390</v>
      </c>
      <c r="E208" s="3" t="s">
        <v>391</v>
      </c>
      <c r="F208" s="3" t="s">
        <v>628</v>
      </c>
      <c r="G208" s="97" t="s">
        <v>524</v>
      </c>
      <c r="H208" s="97" t="s">
        <v>524</v>
      </c>
      <c r="I208" s="97" t="s">
        <v>524</v>
      </c>
      <c r="J208" s="97" t="s">
        <v>524</v>
      </c>
      <c r="K208" s="97" t="s">
        <v>524</v>
      </c>
      <c r="L208" s="97" t="s">
        <v>524</v>
      </c>
      <c r="M208" s="97" t="s">
        <v>524</v>
      </c>
      <c r="N208" s="97" t="s">
        <v>524</v>
      </c>
      <c r="O208" s="110">
        <v>129.4711791</v>
      </c>
      <c r="P208" s="99"/>
      <c r="Q208" s="99"/>
      <c r="R208" s="99"/>
      <c r="S208" s="99"/>
      <c r="T208" s="99"/>
      <c r="U208" s="99"/>
      <c r="V208" s="99"/>
      <c r="W208" s="99"/>
      <c r="X208" s="99"/>
      <c r="Y208" s="99"/>
      <c r="Z208" s="99"/>
      <c r="AA208" s="99"/>
      <c r="AB208" s="99"/>
      <c r="AC208" s="99"/>
      <c r="AD208" s="99"/>
      <c r="AE208" s="99"/>
      <c r="AF208" s="99"/>
      <c r="AG208" s="99"/>
      <c r="AH208" s="99"/>
    </row>
    <row r="209" spans="3:34">
      <c r="C209" s="3" t="s">
        <v>92</v>
      </c>
      <c r="D209" s="3" t="s">
        <v>392</v>
      </c>
      <c r="E209" s="3" t="s">
        <v>393</v>
      </c>
      <c r="F209" s="3" t="s">
        <v>628</v>
      </c>
      <c r="G209" s="97" t="s">
        <v>524</v>
      </c>
      <c r="H209" s="97" t="s">
        <v>524</v>
      </c>
      <c r="I209" s="97" t="s">
        <v>524</v>
      </c>
      <c r="J209" s="97" t="s">
        <v>524</v>
      </c>
      <c r="K209" s="97" t="s">
        <v>524</v>
      </c>
      <c r="L209" s="97" t="s">
        <v>524</v>
      </c>
      <c r="M209" s="97" t="s">
        <v>524</v>
      </c>
      <c r="N209" s="97" t="s">
        <v>524</v>
      </c>
      <c r="O209" s="110">
        <v>368</v>
      </c>
      <c r="P209" s="99"/>
      <c r="Q209" s="99"/>
      <c r="R209" s="99"/>
      <c r="S209" s="99"/>
      <c r="T209" s="99"/>
      <c r="U209" s="99"/>
      <c r="V209" s="99"/>
      <c r="W209" s="99"/>
      <c r="X209" s="99"/>
      <c r="Y209" s="99"/>
      <c r="Z209" s="99"/>
      <c r="AA209" s="99"/>
      <c r="AB209" s="99"/>
      <c r="AC209" s="99"/>
      <c r="AD209" s="99"/>
      <c r="AE209" s="99"/>
      <c r="AF209" s="99"/>
      <c r="AG209" s="99"/>
      <c r="AH209" s="99"/>
    </row>
    <row r="210" spans="3:34">
      <c r="C210" s="3" t="s">
        <v>92</v>
      </c>
      <c r="D210" s="3" t="s">
        <v>394</v>
      </c>
      <c r="E210" s="3" t="s">
        <v>395</v>
      </c>
      <c r="F210" s="3" t="s">
        <v>628</v>
      </c>
      <c r="G210" s="97" t="s">
        <v>524</v>
      </c>
      <c r="H210" s="97" t="s">
        <v>524</v>
      </c>
      <c r="I210" s="97" t="s">
        <v>524</v>
      </c>
      <c r="J210" s="97" t="s">
        <v>524</v>
      </c>
      <c r="K210" s="97" t="s">
        <v>524</v>
      </c>
      <c r="L210" s="97" t="s">
        <v>524</v>
      </c>
      <c r="M210" s="97" t="s">
        <v>524</v>
      </c>
      <c r="N210" s="97" t="s">
        <v>524</v>
      </c>
      <c r="O210" s="110">
        <v>90.530490322999995</v>
      </c>
      <c r="P210" s="99"/>
      <c r="Q210" s="99"/>
      <c r="R210" s="99"/>
      <c r="S210" s="99"/>
      <c r="T210" s="99"/>
      <c r="U210" s="99"/>
      <c r="V210" s="99"/>
      <c r="W210" s="99"/>
      <c r="X210" s="99"/>
      <c r="Y210" s="99"/>
      <c r="Z210" s="99"/>
      <c r="AA210" s="99"/>
      <c r="AB210" s="99"/>
      <c r="AC210" s="99"/>
      <c r="AD210" s="99"/>
      <c r="AE210" s="99"/>
      <c r="AF210" s="99"/>
      <c r="AG210" s="99"/>
      <c r="AH210" s="99"/>
    </row>
    <row r="211" spans="3:34">
      <c r="C211" s="3" t="s">
        <v>92</v>
      </c>
      <c r="D211" s="3" t="s">
        <v>396</v>
      </c>
      <c r="E211" s="3" t="s">
        <v>397</v>
      </c>
      <c r="F211" s="3" t="s">
        <v>628</v>
      </c>
      <c r="G211" s="97" t="s">
        <v>524</v>
      </c>
      <c r="H211" s="97" t="s">
        <v>524</v>
      </c>
      <c r="I211" s="97" t="s">
        <v>524</v>
      </c>
      <c r="J211" s="97" t="s">
        <v>524</v>
      </c>
      <c r="K211" s="97" t="s">
        <v>524</v>
      </c>
      <c r="L211" s="97" t="s">
        <v>524</v>
      </c>
      <c r="M211" s="97" t="s">
        <v>524</v>
      </c>
      <c r="N211" s="97" t="s">
        <v>524</v>
      </c>
      <c r="O211" s="110">
        <v>529.49599999999998</v>
      </c>
      <c r="P211" s="99"/>
      <c r="Q211" s="99"/>
      <c r="R211" s="99"/>
      <c r="S211" s="99"/>
      <c r="T211" s="99"/>
      <c r="U211" s="99"/>
      <c r="V211" s="99"/>
      <c r="W211" s="99"/>
      <c r="X211" s="99"/>
      <c r="Y211" s="99"/>
      <c r="Z211" s="99"/>
      <c r="AA211" s="99"/>
      <c r="AB211" s="99"/>
      <c r="AC211" s="99"/>
      <c r="AD211" s="99"/>
      <c r="AE211" s="99"/>
      <c r="AF211" s="99"/>
      <c r="AG211" s="99"/>
      <c r="AH211" s="99"/>
    </row>
    <row r="212" spans="3:34">
      <c r="C212" s="3" t="s">
        <v>92</v>
      </c>
      <c r="D212" s="3" t="s">
        <v>398</v>
      </c>
      <c r="E212" s="3" t="s">
        <v>399</v>
      </c>
      <c r="F212" s="3" t="s">
        <v>628</v>
      </c>
      <c r="G212" s="97" t="s">
        <v>524</v>
      </c>
      <c r="H212" s="97" t="s">
        <v>524</v>
      </c>
      <c r="I212" s="97" t="s">
        <v>524</v>
      </c>
      <c r="J212" s="97" t="s">
        <v>524</v>
      </c>
      <c r="K212" s="97" t="s">
        <v>524</v>
      </c>
      <c r="L212" s="97" t="s">
        <v>524</v>
      </c>
      <c r="M212" s="97" t="s">
        <v>524</v>
      </c>
      <c r="N212" s="97" t="s">
        <v>524</v>
      </c>
      <c r="O212" s="110">
        <v>105</v>
      </c>
      <c r="P212" s="99"/>
      <c r="Q212" s="99"/>
      <c r="R212" s="99"/>
      <c r="S212" s="99"/>
      <c r="T212" s="99"/>
      <c r="U212" s="99"/>
      <c r="V212" s="99"/>
      <c r="W212" s="99"/>
      <c r="X212" s="99"/>
      <c r="Y212" s="99"/>
      <c r="Z212" s="99"/>
      <c r="AA212" s="99"/>
      <c r="AB212" s="99"/>
      <c r="AC212" s="99"/>
      <c r="AD212" s="99"/>
      <c r="AE212" s="99"/>
      <c r="AF212" s="99"/>
      <c r="AG212" s="99"/>
      <c r="AH212" s="99"/>
    </row>
    <row r="213" spans="3:34">
      <c r="C213" s="3" t="s">
        <v>92</v>
      </c>
      <c r="D213" s="3" t="s">
        <v>400</v>
      </c>
      <c r="E213" s="3" t="s">
        <v>401</v>
      </c>
      <c r="F213" s="3" t="s">
        <v>628</v>
      </c>
      <c r="G213" s="97" t="s">
        <v>524</v>
      </c>
      <c r="H213" s="97" t="s">
        <v>524</v>
      </c>
      <c r="I213" s="97" t="s">
        <v>524</v>
      </c>
      <c r="J213" s="97" t="s">
        <v>524</v>
      </c>
      <c r="K213" s="97" t="s">
        <v>524</v>
      </c>
      <c r="L213" s="97" t="s">
        <v>524</v>
      </c>
      <c r="M213" s="97" t="s">
        <v>524</v>
      </c>
      <c r="N213" s="97" t="s">
        <v>524</v>
      </c>
      <c r="O213" s="110" t="s">
        <v>524</v>
      </c>
      <c r="P213" s="99"/>
      <c r="Q213" s="99"/>
      <c r="R213" s="99"/>
      <c r="S213" s="99"/>
      <c r="T213" s="99"/>
      <c r="U213" s="99"/>
      <c r="V213" s="99"/>
      <c r="W213" s="99"/>
      <c r="X213" s="99"/>
      <c r="Y213" s="99"/>
      <c r="Z213" s="99"/>
      <c r="AA213" s="99"/>
      <c r="AB213" s="99"/>
      <c r="AC213" s="99"/>
      <c r="AD213" s="99"/>
      <c r="AE213" s="99"/>
      <c r="AF213" s="99"/>
      <c r="AG213" s="99"/>
      <c r="AH213" s="99"/>
    </row>
    <row r="214" spans="3:34">
      <c r="C214" s="3" t="s">
        <v>92</v>
      </c>
      <c r="D214" s="3" t="s">
        <v>402</v>
      </c>
      <c r="E214" s="3" t="s">
        <v>403</v>
      </c>
      <c r="F214" s="3" t="s">
        <v>628</v>
      </c>
      <c r="G214" s="97" t="s">
        <v>524</v>
      </c>
      <c r="H214" s="97" t="s">
        <v>524</v>
      </c>
      <c r="I214" s="97" t="s">
        <v>524</v>
      </c>
      <c r="J214" s="97" t="s">
        <v>524</v>
      </c>
      <c r="K214" s="97" t="s">
        <v>524</v>
      </c>
      <c r="L214" s="97" t="s">
        <v>524</v>
      </c>
      <c r="M214" s="97" t="s">
        <v>524</v>
      </c>
      <c r="N214" s="97" t="s">
        <v>524</v>
      </c>
      <c r="O214" s="110">
        <v>217.04931685</v>
      </c>
      <c r="P214" s="99"/>
      <c r="Q214" s="99"/>
      <c r="R214" s="99"/>
      <c r="S214" s="99"/>
      <c r="T214" s="99"/>
      <c r="U214" s="99"/>
      <c r="V214" s="99"/>
      <c r="W214" s="99"/>
      <c r="X214" s="99"/>
      <c r="Y214" s="99"/>
      <c r="Z214" s="99"/>
      <c r="AA214" s="99"/>
      <c r="AB214" s="99"/>
      <c r="AC214" s="99"/>
      <c r="AD214" s="99"/>
      <c r="AE214" s="99"/>
      <c r="AF214" s="99"/>
      <c r="AG214" s="99"/>
      <c r="AH214" s="99"/>
    </row>
    <row r="215" spans="3:34">
      <c r="C215" s="3" t="s">
        <v>92</v>
      </c>
      <c r="D215" s="3" t="s">
        <v>404</v>
      </c>
      <c r="E215" s="3" t="s">
        <v>405</v>
      </c>
      <c r="F215" s="3" t="s">
        <v>628</v>
      </c>
      <c r="G215" s="97" t="s">
        <v>524</v>
      </c>
      <c r="H215" s="97" t="s">
        <v>524</v>
      </c>
      <c r="I215" s="97" t="s">
        <v>524</v>
      </c>
      <c r="J215" s="97" t="s">
        <v>524</v>
      </c>
      <c r="K215" s="97" t="s">
        <v>524</v>
      </c>
      <c r="L215" s="97" t="s">
        <v>524</v>
      </c>
      <c r="M215" s="97" t="s">
        <v>524</v>
      </c>
      <c r="N215" s="97" t="s">
        <v>524</v>
      </c>
      <c r="O215" s="110">
        <v>722</v>
      </c>
      <c r="P215" s="99"/>
      <c r="Q215" s="99"/>
      <c r="R215" s="99"/>
      <c r="S215" s="99"/>
      <c r="T215" s="99"/>
      <c r="U215" s="99"/>
      <c r="V215" s="99"/>
      <c r="W215" s="99"/>
      <c r="X215" s="99"/>
      <c r="Y215" s="99"/>
      <c r="Z215" s="99"/>
      <c r="AA215" s="99"/>
      <c r="AB215" s="99"/>
      <c r="AC215" s="99"/>
      <c r="AD215" s="99"/>
      <c r="AE215" s="99"/>
      <c r="AF215" s="99"/>
      <c r="AG215" s="99"/>
      <c r="AH215" s="99"/>
    </row>
    <row r="216" spans="3:34">
      <c r="C216" s="3" t="s">
        <v>92</v>
      </c>
      <c r="D216" s="3" t="s">
        <v>406</v>
      </c>
      <c r="E216" s="3" t="s">
        <v>407</v>
      </c>
      <c r="F216" s="3" t="s">
        <v>628</v>
      </c>
      <c r="G216" s="97" t="s">
        <v>524</v>
      </c>
      <c r="H216" s="97" t="s">
        <v>524</v>
      </c>
      <c r="I216" s="97" t="s">
        <v>524</v>
      </c>
      <c r="J216" s="97" t="s">
        <v>524</v>
      </c>
      <c r="K216" s="97" t="s">
        <v>524</v>
      </c>
      <c r="L216" s="97" t="s">
        <v>524</v>
      </c>
      <c r="M216" s="97" t="s">
        <v>524</v>
      </c>
      <c r="N216" s="97" t="s">
        <v>524</v>
      </c>
      <c r="O216" s="110">
        <v>474</v>
      </c>
      <c r="P216" s="99"/>
      <c r="Q216" s="99"/>
      <c r="R216" s="99"/>
      <c r="S216" s="99"/>
      <c r="T216" s="99"/>
      <c r="U216" s="99"/>
      <c r="V216" s="99"/>
      <c r="W216" s="99"/>
      <c r="X216" s="99"/>
      <c r="Y216" s="99"/>
      <c r="Z216" s="99"/>
      <c r="AA216" s="99"/>
      <c r="AB216" s="99"/>
      <c r="AC216" s="99"/>
      <c r="AD216" s="99"/>
      <c r="AE216" s="99"/>
      <c r="AF216" s="99"/>
      <c r="AG216" s="99"/>
      <c r="AH216" s="99"/>
    </row>
    <row r="217" spans="3:34">
      <c r="C217" s="3" t="s">
        <v>92</v>
      </c>
      <c r="D217" s="3" t="s">
        <v>408</v>
      </c>
      <c r="E217" s="3" t="s">
        <v>409</v>
      </c>
      <c r="F217" s="3" t="s">
        <v>628</v>
      </c>
      <c r="G217" s="97" t="s">
        <v>524</v>
      </c>
      <c r="H217" s="97" t="s">
        <v>524</v>
      </c>
      <c r="I217" s="97" t="s">
        <v>524</v>
      </c>
      <c r="J217" s="97" t="s">
        <v>524</v>
      </c>
      <c r="K217" s="97" t="s">
        <v>524</v>
      </c>
      <c r="L217" s="97" t="s">
        <v>524</v>
      </c>
      <c r="M217" s="97" t="s">
        <v>524</v>
      </c>
      <c r="N217" s="97" t="s">
        <v>524</v>
      </c>
      <c r="O217" s="110">
        <v>165</v>
      </c>
      <c r="P217" s="99"/>
      <c r="Q217" s="99"/>
      <c r="R217" s="99"/>
      <c r="S217" s="99"/>
      <c r="T217" s="99"/>
      <c r="U217" s="99"/>
      <c r="V217" s="99"/>
      <c r="W217" s="99"/>
      <c r="X217" s="99"/>
      <c r="Y217" s="99"/>
      <c r="Z217" s="99"/>
      <c r="AA217" s="99"/>
      <c r="AB217" s="99"/>
      <c r="AC217" s="99"/>
      <c r="AD217" s="99"/>
      <c r="AE217" s="99"/>
      <c r="AF217" s="99"/>
      <c r="AG217" s="99"/>
      <c r="AH217" s="99"/>
    </row>
    <row r="218" spans="3:34">
      <c r="C218" s="3" t="s">
        <v>92</v>
      </c>
      <c r="D218" s="3" t="s">
        <v>410</v>
      </c>
      <c r="E218" s="3" t="s">
        <v>411</v>
      </c>
      <c r="F218" s="3" t="s">
        <v>628</v>
      </c>
      <c r="G218" s="97" t="s">
        <v>524</v>
      </c>
      <c r="H218" s="97" t="s">
        <v>524</v>
      </c>
      <c r="I218" s="97" t="s">
        <v>524</v>
      </c>
      <c r="J218" s="97" t="s">
        <v>524</v>
      </c>
      <c r="K218" s="97" t="s">
        <v>524</v>
      </c>
      <c r="L218" s="97" t="s">
        <v>524</v>
      </c>
      <c r="M218" s="97" t="s">
        <v>524</v>
      </c>
      <c r="N218" s="97" t="s">
        <v>524</v>
      </c>
      <c r="O218" s="110">
        <v>130</v>
      </c>
      <c r="P218" s="99"/>
      <c r="Q218" s="99"/>
      <c r="R218" s="99"/>
      <c r="S218" s="99"/>
      <c r="T218" s="99"/>
      <c r="U218" s="99"/>
      <c r="V218" s="99"/>
      <c r="W218" s="99"/>
      <c r="X218" s="99"/>
      <c r="Y218" s="99"/>
      <c r="Z218" s="99"/>
      <c r="AA218" s="99"/>
      <c r="AB218" s="99"/>
      <c r="AC218" s="99"/>
      <c r="AD218" s="99"/>
      <c r="AE218" s="99"/>
      <c r="AF218" s="99"/>
      <c r="AG218" s="99"/>
      <c r="AH218" s="99"/>
    </row>
    <row r="219" spans="3:34">
      <c r="C219" s="3" t="s">
        <v>92</v>
      </c>
      <c r="D219" s="3" t="s">
        <v>412</v>
      </c>
      <c r="E219" s="3" t="s">
        <v>413</v>
      </c>
      <c r="F219" s="3" t="s">
        <v>628</v>
      </c>
      <c r="G219" s="97" t="s">
        <v>524</v>
      </c>
      <c r="H219" s="97" t="s">
        <v>524</v>
      </c>
      <c r="I219" s="97" t="s">
        <v>524</v>
      </c>
      <c r="J219" s="97" t="s">
        <v>524</v>
      </c>
      <c r="K219" s="97" t="s">
        <v>524</v>
      </c>
      <c r="L219" s="97" t="s">
        <v>524</v>
      </c>
      <c r="M219" s="97" t="s">
        <v>524</v>
      </c>
      <c r="N219" s="97" t="s">
        <v>524</v>
      </c>
      <c r="O219" s="110">
        <v>158</v>
      </c>
      <c r="P219" s="99"/>
      <c r="Q219" s="99"/>
      <c r="R219" s="99"/>
      <c r="S219" s="99"/>
      <c r="T219" s="99"/>
      <c r="U219" s="99"/>
      <c r="V219" s="99"/>
      <c r="W219" s="99"/>
      <c r="X219" s="99"/>
      <c r="Y219" s="99"/>
      <c r="Z219" s="99"/>
      <c r="AA219" s="99"/>
      <c r="AB219" s="99"/>
      <c r="AC219" s="99"/>
      <c r="AD219" s="99"/>
      <c r="AE219" s="99"/>
      <c r="AF219" s="99"/>
      <c r="AG219" s="99"/>
      <c r="AH219" s="99"/>
    </row>
    <row r="220" spans="3:34">
      <c r="C220" s="3" t="s">
        <v>92</v>
      </c>
      <c r="D220" s="3" t="s">
        <v>414</v>
      </c>
      <c r="E220" s="3" t="s">
        <v>415</v>
      </c>
      <c r="F220" s="3" t="s">
        <v>628</v>
      </c>
      <c r="G220" s="97" t="s">
        <v>524</v>
      </c>
      <c r="H220" s="97" t="s">
        <v>524</v>
      </c>
      <c r="I220" s="97" t="s">
        <v>524</v>
      </c>
      <c r="J220" s="97" t="s">
        <v>524</v>
      </c>
      <c r="K220" s="97" t="s">
        <v>524</v>
      </c>
      <c r="L220" s="97" t="s">
        <v>524</v>
      </c>
      <c r="M220" s="97" t="s">
        <v>524</v>
      </c>
      <c r="N220" s="97" t="s">
        <v>524</v>
      </c>
      <c r="O220" s="110">
        <v>183</v>
      </c>
      <c r="P220" s="99"/>
      <c r="Q220" s="99"/>
      <c r="R220" s="99"/>
      <c r="S220" s="99"/>
      <c r="T220" s="99"/>
      <c r="U220" s="99"/>
      <c r="V220" s="99"/>
      <c r="W220" s="99"/>
      <c r="X220" s="99"/>
      <c r="Y220" s="99"/>
      <c r="Z220" s="99"/>
      <c r="AA220" s="99"/>
      <c r="AB220" s="99"/>
      <c r="AC220" s="99"/>
      <c r="AD220" s="99"/>
      <c r="AE220" s="99"/>
      <c r="AF220" s="99"/>
      <c r="AG220" s="99"/>
      <c r="AH220" s="99"/>
    </row>
    <row r="221" spans="3:34">
      <c r="C221" s="3" t="s">
        <v>92</v>
      </c>
      <c r="D221" s="3" t="s">
        <v>416</v>
      </c>
      <c r="E221" s="3" t="s">
        <v>417</v>
      </c>
      <c r="F221" s="3" t="s">
        <v>628</v>
      </c>
      <c r="G221" s="97" t="s">
        <v>524</v>
      </c>
      <c r="H221" s="97" t="s">
        <v>524</v>
      </c>
      <c r="I221" s="97" t="s">
        <v>524</v>
      </c>
      <c r="J221" s="97" t="s">
        <v>524</v>
      </c>
      <c r="K221" s="97" t="s">
        <v>524</v>
      </c>
      <c r="L221" s="97" t="s">
        <v>524</v>
      </c>
      <c r="M221" s="97" t="s">
        <v>524</v>
      </c>
      <c r="N221" s="97" t="s">
        <v>524</v>
      </c>
      <c r="O221" s="110">
        <v>119</v>
      </c>
      <c r="P221" s="99"/>
      <c r="Q221" s="99"/>
      <c r="R221" s="99"/>
      <c r="S221" s="99"/>
      <c r="T221" s="99"/>
      <c r="U221" s="99"/>
      <c r="V221" s="99"/>
      <c r="W221" s="99"/>
      <c r="X221" s="99"/>
      <c r="Y221" s="99"/>
      <c r="Z221" s="99"/>
      <c r="AA221" s="99"/>
      <c r="AB221" s="99"/>
      <c r="AC221" s="99"/>
      <c r="AD221" s="99"/>
      <c r="AE221" s="99"/>
      <c r="AF221" s="99"/>
      <c r="AG221" s="99"/>
      <c r="AH221" s="99"/>
    </row>
    <row r="222" spans="3:34">
      <c r="C222" s="3" t="s">
        <v>92</v>
      </c>
      <c r="D222" s="3" t="s">
        <v>418</v>
      </c>
      <c r="E222" s="3" t="s">
        <v>419</v>
      </c>
      <c r="F222" s="3" t="s">
        <v>628</v>
      </c>
      <c r="G222" s="97" t="s">
        <v>524</v>
      </c>
      <c r="H222" s="97" t="s">
        <v>524</v>
      </c>
      <c r="I222" s="97" t="s">
        <v>524</v>
      </c>
      <c r="J222" s="97" t="s">
        <v>524</v>
      </c>
      <c r="K222" s="97" t="s">
        <v>524</v>
      </c>
      <c r="L222" s="97" t="s">
        <v>524</v>
      </c>
      <c r="M222" s="97" t="s">
        <v>524</v>
      </c>
      <c r="N222" s="97" t="s">
        <v>524</v>
      </c>
      <c r="O222" s="110">
        <v>116</v>
      </c>
      <c r="P222" s="99"/>
      <c r="Q222" s="99"/>
      <c r="R222" s="99"/>
      <c r="S222" s="99"/>
      <c r="T222" s="99"/>
      <c r="U222" s="99"/>
      <c r="V222" s="99"/>
      <c r="W222" s="99"/>
      <c r="X222" s="99"/>
      <c r="Y222" s="99"/>
      <c r="Z222" s="99"/>
      <c r="AA222" s="99"/>
      <c r="AB222" s="99"/>
      <c r="AC222" s="99"/>
      <c r="AD222" s="99"/>
      <c r="AE222" s="99"/>
      <c r="AF222" s="99"/>
      <c r="AG222" s="99"/>
      <c r="AH222" s="99"/>
    </row>
    <row r="223" spans="3:34">
      <c r="C223" s="3" t="s">
        <v>92</v>
      </c>
      <c r="D223" s="3" t="s">
        <v>420</v>
      </c>
      <c r="E223" s="3" t="s">
        <v>421</v>
      </c>
      <c r="F223" s="3" t="s">
        <v>628</v>
      </c>
      <c r="G223" s="97" t="s">
        <v>524</v>
      </c>
      <c r="H223" s="97" t="s">
        <v>524</v>
      </c>
      <c r="I223" s="97" t="s">
        <v>524</v>
      </c>
      <c r="J223" s="97" t="s">
        <v>524</v>
      </c>
      <c r="K223" s="97" t="s">
        <v>524</v>
      </c>
      <c r="L223" s="97" t="s">
        <v>524</v>
      </c>
      <c r="M223" s="97" t="s">
        <v>524</v>
      </c>
      <c r="N223" s="97" t="s">
        <v>524</v>
      </c>
      <c r="O223" s="110">
        <v>1394</v>
      </c>
      <c r="P223" s="99"/>
      <c r="Q223" s="99"/>
      <c r="R223" s="99"/>
      <c r="S223" s="99"/>
      <c r="T223" s="99"/>
      <c r="U223" s="99"/>
      <c r="V223" s="99"/>
      <c r="W223" s="99"/>
      <c r="X223" s="99"/>
      <c r="Y223" s="99"/>
      <c r="Z223" s="99"/>
      <c r="AA223" s="99"/>
      <c r="AB223" s="99"/>
      <c r="AC223" s="99"/>
      <c r="AD223" s="99"/>
      <c r="AE223" s="99"/>
      <c r="AF223" s="99"/>
      <c r="AG223" s="99"/>
      <c r="AH223" s="99"/>
    </row>
    <row r="224" spans="3:34">
      <c r="C224" s="3" t="s">
        <v>92</v>
      </c>
      <c r="D224" s="3" t="s">
        <v>422</v>
      </c>
      <c r="E224" s="3" t="s">
        <v>423</v>
      </c>
      <c r="F224" s="3" t="s">
        <v>628</v>
      </c>
      <c r="G224" s="97" t="s">
        <v>524</v>
      </c>
      <c r="H224" s="97" t="s">
        <v>524</v>
      </c>
      <c r="I224" s="97" t="s">
        <v>524</v>
      </c>
      <c r="J224" s="97" t="s">
        <v>524</v>
      </c>
      <c r="K224" s="97" t="s">
        <v>524</v>
      </c>
      <c r="L224" s="97" t="s">
        <v>524</v>
      </c>
      <c r="M224" s="97" t="s">
        <v>524</v>
      </c>
      <c r="N224" s="97" t="s">
        <v>524</v>
      </c>
      <c r="O224" s="110">
        <v>187</v>
      </c>
      <c r="P224" s="99"/>
      <c r="Q224" s="99"/>
      <c r="R224" s="99"/>
      <c r="S224" s="99"/>
      <c r="T224" s="99"/>
      <c r="U224" s="99"/>
      <c r="V224" s="99"/>
      <c r="W224" s="99"/>
      <c r="X224" s="99"/>
      <c r="Y224" s="99"/>
      <c r="Z224" s="99"/>
      <c r="AA224" s="99"/>
      <c r="AB224" s="99"/>
      <c r="AC224" s="99"/>
      <c r="AD224" s="99"/>
      <c r="AE224" s="99"/>
      <c r="AF224" s="99"/>
      <c r="AG224" s="99"/>
      <c r="AH224" s="99"/>
    </row>
    <row r="225" spans="3:34">
      <c r="C225" s="3" t="s">
        <v>92</v>
      </c>
      <c r="D225" s="3" t="s">
        <v>424</v>
      </c>
      <c r="E225" s="3" t="s">
        <v>425</v>
      </c>
      <c r="F225" s="3" t="s">
        <v>628</v>
      </c>
      <c r="G225" s="97" t="s">
        <v>524</v>
      </c>
      <c r="H225" s="97" t="s">
        <v>524</v>
      </c>
      <c r="I225" s="97" t="s">
        <v>524</v>
      </c>
      <c r="J225" s="97" t="s">
        <v>524</v>
      </c>
      <c r="K225" s="97" t="s">
        <v>524</v>
      </c>
      <c r="L225" s="97" t="s">
        <v>524</v>
      </c>
      <c r="M225" s="97" t="s">
        <v>524</v>
      </c>
      <c r="N225" s="97" t="s">
        <v>524</v>
      </c>
      <c r="O225" s="110">
        <v>133</v>
      </c>
      <c r="P225" s="99"/>
      <c r="Q225" s="99"/>
      <c r="R225" s="99"/>
      <c r="S225" s="99"/>
      <c r="T225" s="99"/>
      <c r="U225" s="99"/>
      <c r="V225" s="99"/>
      <c r="W225" s="99"/>
      <c r="X225" s="99"/>
      <c r="Y225" s="99"/>
      <c r="Z225" s="99"/>
      <c r="AA225" s="99"/>
      <c r="AB225" s="99"/>
      <c r="AC225" s="99"/>
      <c r="AD225" s="99"/>
      <c r="AE225" s="99"/>
      <c r="AF225" s="99"/>
      <c r="AG225" s="99"/>
      <c r="AH225" s="99"/>
    </row>
    <row r="226" spans="3:34">
      <c r="C226" s="3" t="s">
        <v>92</v>
      </c>
      <c r="D226" s="3" t="s">
        <v>426</v>
      </c>
      <c r="E226" s="3" t="s">
        <v>427</v>
      </c>
      <c r="F226" s="3" t="s">
        <v>628</v>
      </c>
      <c r="G226" s="97" t="s">
        <v>524</v>
      </c>
      <c r="H226" s="97" t="s">
        <v>524</v>
      </c>
      <c r="I226" s="97" t="s">
        <v>524</v>
      </c>
      <c r="J226" s="97" t="s">
        <v>524</v>
      </c>
      <c r="K226" s="97" t="s">
        <v>524</v>
      </c>
      <c r="L226" s="97" t="s">
        <v>524</v>
      </c>
      <c r="M226" s="97" t="s">
        <v>524</v>
      </c>
      <c r="N226" s="97" t="s">
        <v>524</v>
      </c>
      <c r="O226" s="110">
        <v>175</v>
      </c>
      <c r="P226" s="99"/>
      <c r="Q226" s="99"/>
      <c r="R226" s="99"/>
      <c r="S226" s="99"/>
      <c r="T226" s="99"/>
      <c r="U226" s="99"/>
      <c r="V226" s="99"/>
      <c r="W226" s="99"/>
      <c r="X226" s="99"/>
      <c r="Y226" s="99"/>
      <c r="Z226" s="99"/>
      <c r="AA226" s="99"/>
      <c r="AB226" s="99"/>
      <c r="AC226" s="99"/>
      <c r="AD226" s="99"/>
      <c r="AE226" s="99"/>
      <c r="AF226" s="99"/>
      <c r="AG226" s="99"/>
      <c r="AH226" s="99"/>
    </row>
    <row r="227" spans="3:34">
      <c r="C227" s="3" t="s">
        <v>92</v>
      </c>
      <c r="D227" s="3" t="s">
        <v>428</v>
      </c>
      <c r="E227" s="3" t="s">
        <v>429</v>
      </c>
      <c r="F227" s="3" t="s">
        <v>628</v>
      </c>
      <c r="G227" s="97" t="s">
        <v>524</v>
      </c>
      <c r="H227" s="97" t="s">
        <v>524</v>
      </c>
      <c r="I227" s="97" t="s">
        <v>524</v>
      </c>
      <c r="J227" s="97" t="s">
        <v>524</v>
      </c>
      <c r="K227" s="97" t="s">
        <v>524</v>
      </c>
      <c r="L227" s="97" t="s">
        <v>524</v>
      </c>
      <c r="M227" s="97" t="s">
        <v>524</v>
      </c>
      <c r="N227" s="97" t="s">
        <v>524</v>
      </c>
      <c r="O227" s="110">
        <v>149</v>
      </c>
      <c r="P227" s="99"/>
      <c r="Q227" s="99"/>
      <c r="R227" s="99"/>
      <c r="S227" s="99"/>
      <c r="T227" s="99"/>
      <c r="U227" s="99"/>
      <c r="V227" s="99"/>
      <c r="W227" s="99"/>
      <c r="X227" s="99"/>
      <c r="Y227" s="99"/>
      <c r="Z227" s="99"/>
      <c r="AA227" s="99"/>
      <c r="AB227" s="99"/>
      <c r="AC227" s="99"/>
      <c r="AD227" s="99"/>
      <c r="AE227" s="99"/>
      <c r="AF227" s="99"/>
      <c r="AG227" s="99"/>
      <c r="AH227" s="99"/>
    </row>
    <row r="228" spans="3:34">
      <c r="C228" s="3" t="s">
        <v>92</v>
      </c>
      <c r="D228" s="3" t="s">
        <v>430</v>
      </c>
      <c r="E228" s="3" t="s">
        <v>431</v>
      </c>
      <c r="F228" s="3" t="s">
        <v>628</v>
      </c>
      <c r="G228" s="97" t="s">
        <v>524</v>
      </c>
      <c r="H228" s="97" t="s">
        <v>524</v>
      </c>
      <c r="I228" s="97" t="s">
        <v>524</v>
      </c>
      <c r="J228" s="97" t="s">
        <v>524</v>
      </c>
      <c r="K228" s="97" t="s">
        <v>524</v>
      </c>
      <c r="L228" s="97" t="s">
        <v>524</v>
      </c>
      <c r="M228" s="97" t="s">
        <v>524</v>
      </c>
      <c r="N228" s="97" t="s">
        <v>524</v>
      </c>
      <c r="O228" s="110">
        <v>1039</v>
      </c>
      <c r="P228" s="99"/>
      <c r="Q228" s="99"/>
      <c r="R228" s="99"/>
      <c r="S228" s="99"/>
      <c r="T228" s="99"/>
      <c r="U228" s="99"/>
      <c r="V228" s="99"/>
      <c r="W228" s="99"/>
      <c r="X228" s="99"/>
      <c r="Y228" s="99"/>
      <c r="Z228" s="99"/>
      <c r="AA228" s="99"/>
      <c r="AB228" s="99"/>
      <c r="AC228" s="99"/>
      <c r="AD228" s="99"/>
      <c r="AE228" s="99"/>
      <c r="AF228" s="99"/>
      <c r="AG228" s="99"/>
      <c r="AH228" s="99"/>
    </row>
    <row r="229" spans="3:34">
      <c r="C229" s="3" t="s">
        <v>92</v>
      </c>
      <c r="D229" s="3" t="s">
        <v>432</v>
      </c>
      <c r="E229" s="3" t="s">
        <v>433</v>
      </c>
      <c r="F229" s="3" t="s">
        <v>628</v>
      </c>
      <c r="G229" s="97" t="s">
        <v>524</v>
      </c>
      <c r="H229" s="97" t="s">
        <v>524</v>
      </c>
      <c r="I229" s="97" t="s">
        <v>524</v>
      </c>
      <c r="J229" s="97" t="s">
        <v>524</v>
      </c>
      <c r="K229" s="97" t="s">
        <v>524</v>
      </c>
      <c r="L229" s="97" t="s">
        <v>524</v>
      </c>
      <c r="M229" s="97" t="s">
        <v>524</v>
      </c>
      <c r="N229" s="97" t="s">
        <v>524</v>
      </c>
      <c r="O229" s="110">
        <v>424</v>
      </c>
      <c r="P229" s="99"/>
      <c r="Q229" s="99"/>
      <c r="R229" s="99"/>
      <c r="S229" s="99"/>
      <c r="T229" s="99"/>
      <c r="U229" s="99"/>
      <c r="V229" s="99"/>
      <c r="W229" s="99"/>
      <c r="X229" s="99"/>
      <c r="Y229" s="99"/>
      <c r="Z229" s="99"/>
      <c r="AA229" s="99"/>
      <c r="AB229" s="99"/>
      <c r="AC229" s="99"/>
      <c r="AD229" s="99"/>
      <c r="AE229" s="99"/>
      <c r="AF229" s="99"/>
      <c r="AG229" s="99"/>
      <c r="AH229" s="99"/>
    </row>
    <row r="230" spans="3:34">
      <c r="C230" s="3" t="s">
        <v>92</v>
      </c>
      <c r="D230" s="3" t="s">
        <v>434</v>
      </c>
      <c r="E230" s="3" t="s">
        <v>435</v>
      </c>
      <c r="F230" s="3" t="s">
        <v>628</v>
      </c>
      <c r="G230" s="97" t="s">
        <v>524</v>
      </c>
      <c r="H230" s="97" t="s">
        <v>524</v>
      </c>
      <c r="I230" s="97" t="s">
        <v>524</v>
      </c>
      <c r="J230" s="97" t="s">
        <v>524</v>
      </c>
      <c r="K230" s="97" t="s">
        <v>524</v>
      </c>
      <c r="L230" s="97" t="s">
        <v>524</v>
      </c>
      <c r="M230" s="97" t="s">
        <v>524</v>
      </c>
      <c r="N230" s="97" t="s">
        <v>524</v>
      </c>
      <c r="O230" s="110">
        <v>531</v>
      </c>
      <c r="P230" s="99"/>
      <c r="Q230" s="99"/>
      <c r="R230" s="99"/>
      <c r="S230" s="99"/>
      <c r="T230" s="99"/>
      <c r="U230" s="99"/>
      <c r="V230" s="99"/>
      <c r="W230" s="99"/>
      <c r="X230" s="99"/>
      <c r="Y230" s="99"/>
      <c r="Z230" s="99"/>
      <c r="AA230" s="99"/>
      <c r="AB230" s="99"/>
      <c r="AC230" s="99"/>
      <c r="AD230" s="99"/>
      <c r="AE230" s="99"/>
      <c r="AF230" s="99"/>
      <c r="AG230" s="99"/>
      <c r="AH230" s="99"/>
    </row>
    <row r="231" spans="3:34">
      <c r="C231" s="3" t="s">
        <v>92</v>
      </c>
      <c r="D231" s="3" t="s">
        <v>436</v>
      </c>
      <c r="E231" s="3" t="s">
        <v>437</v>
      </c>
      <c r="F231" s="3" t="s">
        <v>628</v>
      </c>
      <c r="G231" s="97" t="s">
        <v>524</v>
      </c>
      <c r="H231" s="97" t="s">
        <v>524</v>
      </c>
      <c r="I231" s="97" t="s">
        <v>524</v>
      </c>
      <c r="J231" s="97" t="s">
        <v>524</v>
      </c>
      <c r="K231" s="97" t="s">
        <v>524</v>
      </c>
      <c r="L231" s="97" t="s">
        <v>524</v>
      </c>
      <c r="M231" s="97" t="s">
        <v>524</v>
      </c>
      <c r="N231" s="97" t="s">
        <v>524</v>
      </c>
      <c r="O231" s="110">
        <v>363</v>
      </c>
      <c r="P231" s="99"/>
      <c r="Q231" s="99"/>
      <c r="R231" s="99"/>
      <c r="S231" s="99"/>
      <c r="T231" s="99"/>
      <c r="U231" s="99"/>
      <c r="V231" s="99"/>
      <c r="W231" s="99"/>
      <c r="X231" s="99"/>
      <c r="Y231" s="99"/>
      <c r="Z231" s="99"/>
      <c r="AA231" s="99"/>
      <c r="AB231" s="99"/>
      <c r="AC231" s="99"/>
      <c r="AD231" s="99"/>
      <c r="AE231" s="99"/>
      <c r="AF231" s="99"/>
      <c r="AG231" s="99"/>
      <c r="AH231" s="99"/>
    </row>
    <row r="232" spans="3:34">
      <c r="C232" s="3" t="s">
        <v>92</v>
      </c>
      <c r="D232" s="3" t="s">
        <v>438</v>
      </c>
      <c r="E232" s="3" t="s">
        <v>439</v>
      </c>
      <c r="F232" s="3" t="s">
        <v>628</v>
      </c>
      <c r="G232" s="97" t="s">
        <v>524</v>
      </c>
      <c r="H232" s="97" t="s">
        <v>524</v>
      </c>
      <c r="I232" s="97" t="s">
        <v>524</v>
      </c>
      <c r="J232" s="97" t="s">
        <v>524</v>
      </c>
      <c r="K232" s="97" t="s">
        <v>524</v>
      </c>
      <c r="L232" s="97" t="s">
        <v>524</v>
      </c>
      <c r="M232" s="97" t="s">
        <v>524</v>
      </c>
      <c r="N232" s="97" t="s">
        <v>524</v>
      </c>
      <c r="O232" s="110">
        <v>526</v>
      </c>
      <c r="P232" s="99"/>
      <c r="Q232" s="99"/>
      <c r="R232" s="99"/>
      <c r="S232" s="99"/>
      <c r="T232" s="99"/>
      <c r="U232" s="99"/>
      <c r="V232" s="99"/>
      <c r="W232" s="99"/>
      <c r="X232" s="99"/>
      <c r="Y232" s="99"/>
      <c r="Z232" s="99"/>
      <c r="AA232" s="99"/>
      <c r="AB232" s="99"/>
      <c r="AC232" s="99"/>
      <c r="AD232" s="99"/>
      <c r="AE232" s="99"/>
      <c r="AF232" s="99"/>
      <c r="AG232" s="99"/>
      <c r="AH232" s="99"/>
    </row>
    <row r="233" spans="3:34">
      <c r="C233" s="3" t="s">
        <v>92</v>
      </c>
      <c r="D233" s="3" t="s">
        <v>440</v>
      </c>
      <c r="E233" s="3" t="s">
        <v>441</v>
      </c>
      <c r="F233" s="3" t="s">
        <v>628</v>
      </c>
      <c r="G233" s="97" t="s">
        <v>524</v>
      </c>
      <c r="H233" s="97" t="s">
        <v>524</v>
      </c>
      <c r="I233" s="97" t="s">
        <v>524</v>
      </c>
      <c r="J233" s="97" t="s">
        <v>524</v>
      </c>
      <c r="K233" s="97" t="s">
        <v>524</v>
      </c>
      <c r="L233" s="97" t="s">
        <v>524</v>
      </c>
      <c r="M233" s="97" t="s">
        <v>524</v>
      </c>
      <c r="N233" s="97" t="s">
        <v>524</v>
      </c>
      <c r="O233" s="110">
        <v>1287</v>
      </c>
      <c r="P233" s="99"/>
      <c r="Q233" s="99"/>
      <c r="R233" s="99"/>
      <c r="S233" s="99"/>
      <c r="T233" s="99"/>
      <c r="U233" s="99"/>
      <c r="V233" s="99"/>
      <c r="W233" s="99"/>
      <c r="X233" s="99"/>
      <c r="Y233" s="99"/>
      <c r="Z233" s="99"/>
      <c r="AA233" s="99"/>
      <c r="AB233" s="99"/>
      <c r="AC233" s="99"/>
      <c r="AD233" s="99"/>
      <c r="AE233" s="99"/>
      <c r="AF233" s="99"/>
      <c r="AG233" s="99"/>
      <c r="AH233" s="99"/>
    </row>
    <row r="234" spans="3:34">
      <c r="C234" s="3" t="s">
        <v>92</v>
      </c>
      <c r="D234" s="3" t="s">
        <v>442</v>
      </c>
      <c r="E234" s="3" t="s">
        <v>443</v>
      </c>
      <c r="F234" s="3" t="s">
        <v>628</v>
      </c>
      <c r="G234" s="97" t="s">
        <v>524</v>
      </c>
      <c r="H234" s="97" t="s">
        <v>524</v>
      </c>
      <c r="I234" s="97" t="s">
        <v>524</v>
      </c>
      <c r="J234" s="97" t="s">
        <v>524</v>
      </c>
      <c r="K234" s="97" t="s">
        <v>524</v>
      </c>
      <c r="L234" s="97" t="s">
        <v>524</v>
      </c>
      <c r="M234" s="97" t="s">
        <v>524</v>
      </c>
      <c r="N234" s="97" t="s">
        <v>524</v>
      </c>
      <c r="O234" s="110">
        <v>566</v>
      </c>
      <c r="P234" s="99"/>
      <c r="Q234" s="99"/>
      <c r="R234" s="99"/>
      <c r="S234" s="99"/>
      <c r="T234" s="99"/>
      <c r="U234" s="99"/>
      <c r="V234" s="99"/>
      <c r="W234" s="99"/>
      <c r="X234" s="99"/>
      <c r="Y234" s="99"/>
      <c r="Z234" s="99"/>
      <c r="AA234" s="99"/>
      <c r="AB234" s="99"/>
      <c r="AC234" s="99"/>
      <c r="AD234" s="99"/>
      <c r="AE234" s="99"/>
      <c r="AF234" s="99"/>
      <c r="AG234" s="99"/>
      <c r="AH234" s="99"/>
    </row>
    <row r="235" spans="3:34">
      <c r="C235" s="3" t="s">
        <v>92</v>
      </c>
      <c r="D235" s="3" t="s">
        <v>444</v>
      </c>
      <c r="E235" s="3" t="s">
        <v>445</v>
      </c>
      <c r="F235" s="3" t="s">
        <v>628</v>
      </c>
      <c r="G235" s="97" t="s">
        <v>524</v>
      </c>
      <c r="H235" s="97" t="s">
        <v>524</v>
      </c>
      <c r="I235" s="97" t="s">
        <v>524</v>
      </c>
      <c r="J235" s="97" t="s">
        <v>524</v>
      </c>
      <c r="K235" s="97" t="s">
        <v>524</v>
      </c>
      <c r="L235" s="97" t="s">
        <v>524</v>
      </c>
      <c r="M235" s="97" t="s">
        <v>524</v>
      </c>
      <c r="N235" s="97" t="s">
        <v>524</v>
      </c>
      <c r="O235" s="110">
        <v>687</v>
      </c>
      <c r="P235" s="99"/>
      <c r="Q235" s="99"/>
      <c r="R235" s="99"/>
      <c r="S235" s="99"/>
      <c r="T235" s="99"/>
      <c r="U235" s="99"/>
      <c r="V235" s="99"/>
      <c r="W235" s="99"/>
      <c r="X235" s="99"/>
      <c r="Y235" s="99"/>
      <c r="Z235" s="99"/>
      <c r="AA235" s="99"/>
      <c r="AB235" s="99"/>
      <c r="AC235" s="99"/>
      <c r="AD235" s="99"/>
      <c r="AE235" s="99"/>
      <c r="AF235" s="99"/>
      <c r="AG235" s="99"/>
      <c r="AH235" s="99"/>
    </row>
    <row r="236" spans="3:34">
      <c r="C236" s="3" t="s">
        <v>92</v>
      </c>
      <c r="D236" s="3" t="s">
        <v>446</v>
      </c>
      <c r="E236" s="3" t="s">
        <v>447</v>
      </c>
      <c r="F236" s="3" t="s">
        <v>628</v>
      </c>
      <c r="G236" s="97" t="s">
        <v>524</v>
      </c>
      <c r="H236" s="97" t="s">
        <v>524</v>
      </c>
      <c r="I236" s="97" t="s">
        <v>524</v>
      </c>
      <c r="J236" s="97" t="s">
        <v>524</v>
      </c>
      <c r="K236" s="97" t="s">
        <v>524</v>
      </c>
      <c r="L236" s="97" t="s">
        <v>524</v>
      </c>
      <c r="M236" s="97" t="s">
        <v>524</v>
      </c>
      <c r="N236" s="97" t="s">
        <v>524</v>
      </c>
      <c r="O236" s="110">
        <v>1110</v>
      </c>
      <c r="P236" s="99"/>
      <c r="Q236" s="99"/>
      <c r="R236" s="99"/>
      <c r="S236" s="99"/>
      <c r="T236" s="99"/>
      <c r="U236" s="99"/>
      <c r="V236" s="99"/>
      <c r="W236" s="99"/>
      <c r="X236" s="99"/>
      <c r="Y236" s="99"/>
      <c r="Z236" s="99"/>
      <c r="AA236" s="99"/>
      <c r="AB236" s="99"/>
      <c r="AC236" s="99"/>
      <c r="AD236" s="99"/>
      <c r="AE236" s="99"/>
      <c r="AF236" s="99"/>
      <c r="AG236" s="99"/>
      <c r="AH236" s="99"/>
    </row>
    <row r="237" spans="3:34">
      <c r="C237" s="3" t="s">
        <v>90</v>
      </c>
      <c r="D237" s="3" t="s">
        <v>448</v>
      </c>
      <c r="E237" s="3" t="s">
        <v>449</v>
      </c>
      <c r="F237" s="3" t="s">
        <v>628</v>
      </c>
      <c r="G237" s="97" t="s">
        <v>524</v>
      </c>
      <c r="H237" s="97" t="s">
        <v>524</v>
      </c>
      <c r="I237" s="97" t="s">
        <v>524</v>
      </c>
      <c r="J237" s="97" t="s">
        <v>524</v>
      </c>
      <c r="K237" s="97" t="s">
        <v>524</v>
      </c>
      <c r="L237" s="97" t="s">
        <v>524</v>
      </c>
      <c r="M237" s="97" t="s">
        <v>524</v>
      </c>
      <c r="N237" s="97" t="s">
        <v>524</v>
      </c>
      <c r="O237" s="110">
        <v>865.41600000000005</v>
      </c>
      <c r="P237" s="99"/>
      <c r="Q237" s="99"/>
      <c r="R237" s="99"/>
      <c r="S237" s="99"/>
      <c r="T237" s="99"/>
      <c r="U237" s="99"/>
      <c r="V237" s="99"/>
      <c r="W237" s="99"/>
      <c r="X237" s="99"/>
      <c r="Y237" s="99"/>
      <c r="Z237" s="99"/>
      <c r="AA237" s="99"/>
      <c r="AB237" s="99"/>
      <c r="AC237" s="99"/>
      <c r="AD237" s="99"/>
      <c r="AE237" s="99"/>
      <c r="AF237" s="99"/>
      <c r="AG237" s="99"/>
      <c r="AH237" s="99"/>
    </row>
    <row r="238" spans="3:34">
      <c r="C238" s="3" t="s">
        <v>90</v>
      </c>
      <c r="D238" s="3" t="s">
        <v>450</v>
      </c>
      <c r="E238" s="3" t="s">
        <v>451</v>
      </c>
      <c r="F238" s="3" t="s">
        <v>628</v>
      </c>
      <c r="G238" s="97" t="s">
        <v>524</v>
      </c>
      <c r="H238" s="97" t="s">
        <v>524</v>
      </c>
      <c r="I238" s="97" t="s">
        <v>524</v>
      </c>
      <c r="J238" s="97" t="s">
        <v>524</v>
      </c>
      <c r="K238" s="97" t="s">
        <v>524</v>
      </c>
      <c r="L238" s="97" t="s">
        <v>524</v>
      </c>
      <c r="M238" s="97" t="s">
        <v>524</v>
      </c>
      <c r="N238" s="97" t="s">
        <v>524</v>
      </c>
      <c r="O238" s="110">
        <v>685.01400000000001</v>
      </c>
      <c r="P238" s="99"/>
      <c r="Q238" s="99"/>
      <c r="R238" s="99"/>
      <c r="S238" s="99"/>
      <c r="T238" s="99"/>
      <c r="U238" s="99"/>
      <c r="V238" s="99"/>
      <c r="W238" s="99"/>
      <c r="X238" s="99"/>
      <c r="Y238" s="99"/>
      <c r="Z238" s="99"/>
      <c r="AA238" s="99"/>
      <c r="AB238" s="99"/>
      <c r="AC238" s="99"/>
      <c r="AD238" s="99"/>
      <c r="AE238" s="99"/>
      <c r="AF238" s="99"/>
      <c r="AG238" s="99"/>
      <c r="AH238" s="99"/>
    </row>
    <row r="239" spans="3:34">
      <c r="C239" s="3" t="s">
        <v>90</v>
      </c>
      <c r="D239" s="3" t="s">
        <v>452</v>
      </c>
      <c r="E239" s="3" t="s">
        <v>453</v>
      </c>
      <c r="F239" s="3" t="s">
        <v>628</v>
      </c>
      <c r="G239" s="97" t="s">
        <v>524</v>
      </c>
      <c r="H239" s="97" t="s">
        <v>524</v>
      </c>
      <c r="I239" s="97" t="s">
        <v>524</v>
      </c>
      <c r="J239" s="97" t="s">
        <v>524</v>
      </c>
      <c r="K239" s="97" t="s">
        <v>524</v>
      </c>
      <c r="L239" s="97" t="s">
        <v>524</v>
      </c>
      <c r="M239" s="97" t="s">
        <v>524</v>
      </c>
      <c r="N239" s="97" t="s">
        <v>524</v>
      </c>
      <c r="O239" s="110">
        <v>473</v>
      </c>
      <c r="P239" s="99"/>
      <c r="Q239" s="99"/>
      <c r="R239" s="99"/>
      <c r="S239" s="99"/>
      <c r="T239" s="99"/>
      <c r="U239" s="99"/>
      <c r="V239" s="99"/>
      <c r="W239" s="99"/>
      <c r="X239" s="99"/>
      <c r="Y239" s="99"/>
      <c r="Z239" s="99"/>
      <c r="AA239" s="99"/>
      <c r="AB239" s="99"/>
      <c r="AC239" s="99"/>
      <c r="AD239" s="99"/>
      <c r="AE239" s="99"/>
      <c r="AF239" s="99"/>
      <c r="AG239" s="99"/>
      <c r="AH239" s="99"/>
    </row>
    <row r="240" spans="3:34">
      <c r="C240" s="3" t="s">
        <v>90</v>
      </c>
      <c r="D240" s="3" t="s">
        <v>454</v>
      </c>
      <c r="E240" s="3" t="s">
        <v>455</v>
      </c>
      <c r="F240" s="3" t="s">
        <v>628</v>
      </c>
      <c r="G240" s="97" t="s">
        <v>524</v>
      </c>
      <c r="H240" s="97" t="s">
        <v>524</v>
      </c>
      <c r="I240" s="97" t="s">
        <v>524</v>
      </c>
      <c r="J240" s="97" t="s">
        <v>524</v>
      </c>
      <c r="K240" s="97" t="s">
        <v>524</v>
      </c>
      <c r="L240" s="97" t="s">
        <v>524</v>
      </c>
      <c r="M240" s="97" t="s">
        <v>524</v>
      </c>
      <c r="N240" s="97" t="s">
        <v>524</v>
      </c>
      <c r="O240" s="110">
        <v>333</v>
      </c>
      <c r="P240" s="99"/>
      <c r="Q240" s="99"/>
      <c r="R240" s="99"/>
      <c r="S240" s="99"/>
      <c r="T240" s="99"/>
      <c r="U240" s="99"/>
      <c r="V240" s="99"/>
      <c r="W240" s="99"/>
      <c r="X240" s="99"/>
      <c r="Y240" s="99"/>
      <c r="Z240" s="99"/>
      <c r="AA240" s="99"/>
      <c r="AB240" s="99"/>
      <c r="AC240" s="99"/>
      <c r="AD240" s="99"/>
      <c r="AE240" s="99"/>
      <c r="AF240" s="99"/>
      <c r="AG240" s="99"/>
      <c r="AH240" s="99"/>
    </row>
    <row r="241" spans="3:34">
      <c r="C241" s="3" t="s">
        <v>90</v>
      </c>
      <c r="D241" s="3" t="s">
        <v>456</v>
      </c>
      <c r="E241" s="3" t="s">
        <v>457</v>
      </c>
      <c r="F241" s="3" t="s">
        <v>628</v>
      </c>
      <c r="G241" s="97" t="s">
        <v>524</v>
      </c>
      <c r="H241" s="97" t="s">
        <v>524</v>
      </c>
      <c r="I241" s="97" t="s">
        <v>524</v>
      </c>
      <c r="J241" s="97" t="s">
        <v>524</v>
      </c>
      <c r="K241" s="97" t="s">
        <v>524</v>
      </c>
      <c r="L241" s="97" t="s">
        <v>524</v>
      </c>
      <c r="M241" s="97" t="s">
        <v>524</v>
      </c>
      <c r="N241" s="97" t="s">
        <v>524</v>
      </c>
      <c r="O241" s="110">
        <v>524</v>
      </c>
      <c r="P241" s="99"/>
      <c r="Q241" s="99"/>
      <c r="R241" s="99"/>
      <c r="S241" s="99"/>
      <c r="T241" s="99"/>
      <c r="U241" s="99"/>
      <c r="V241" s="99"/>
      <c r="W241" s="99"/>
      <c r="X241" s="99"/>
      <c r="Y241" s="99"/>
      <c r="Z241" s="99"/>
      <c r="AA241" s="99"/>
      <c r="AB241" s="99"/>
      <c r="AC241" s="99"/>
      <c r="AD241" s="99"/>
      <c r="AE241" s="99"/>
      <c r="AF241" s="99"/>
      <c r="AG241" s="99"/>
      <c r="AH241" s="99"/>
    </row>
    <row r="242" spans="3:34">
      <c r="C242" s="3" t="s">
        <v>90</v>
      </c>
      <c r="D242" s="3" t="s">
        <v>458</v>
      </c>
      <c r="E242" s="3" t="s">
        <v>459</v>
      </c>
      <c r="F242" s="3" t="s">
        <v>628</v>
      </c>
      <c r="G242" s="97" t="s">
        <v>524</v>
      </c>
      <c r="H242" s="97" t="s">
        <v>524</v>
      </c>
      <c r="I242" s="97" t="s">
        <v>524</v>
      </c>
      <c r="J242" s="97" t="s">
        <v>524</v>
      </c>
      <c r="K242" s="97" t="s">
        <v>524</v>
      </c>
      <c r="L242" s="97" t="s">
        <v>524</v>
      </c>
      <c r="M242" s="97" t="s">
        <v>524</v>
      </c>
      <c r="N242" s="97" t="s">
        <v>524</v>
      </c>
      <c r="O242" s="110">
        <v>2502.357</v>
      </c>
      <c r="P242" s="99"/>
      <c r="Q242" s="99"/>
      <c r="R242" s="99"/>
      <c r="S242" s="99"/>
      <c r="T242" s="99"/>
      <c r="U242" s="99"/>
      <c r="V242" s="99"/>
      <c r="W242" s="99"/>
      <c r="X242" s="99"/>
      <c r="Y242" s="99"/>
      <c r="Z242" s="99"/>
      <c r="AA242" s="99"/>
      <c r="AB242" s="99"/>
      <c r="AC242" s="99"/>
      <c r="AD242" s="99"/>
      <c r="AE242" s="99"/>
      <c r="AF242" s="99"/>
      <c r="AG242" s="99"/>
      <c r="AH242" s="99"/>
    </row>
    <row r="243" spans="3:34">
      <c r="C243" s="3" t="s">
        <v>90</v>
      </c>
      <c r="D243" s="3" t="s">
        <v>460</v>
      </c>
      <c r="E243" s="3" t="s">
        <v>461</v>
      </c>
      <c r="F243" s="3" t="s">
        <v>628</v>
      </c>
      <c r="G243" s="97" t="s">
        <v>524</v>
      </c>
      <c r="H243" s="97" t="s">
        <v>524</v>
      </c>
      <c r="I243" s="97" t="s">
        <v>524</v>
      </c>
      <c r="J243" s="97" t="s">
        <v>524</v>
      </c>
      <c r="K243" s="97" t="s">
        <v>524</v>
      </c>
      <c r="L243" s="97" t="s">
        <v>524</v>
      </c>
      <c r="M243" s="97" t="s">
        <v>524</v>
      </c>
      <c r="N243" s="97" t="s">
        <v>524</v>
      </c>
      <c r="O243" s="110">
        <v>120.354</v>
      </c>
      <c r="P243" s="99"/>
      <c r="Q243" s="99"/>
      <c r="R243" s="99"/>
      <c r="S243" s="99"/>
      <c r="T243" s="99"/>
      <c r="U243" s="99"/>
      <c r="V243" s="99"/>
      <c r="W243" s="99"/>
      <c r="X243" s="99"/>
      <c r="Y243" s="99"/>
      <c r="Z243" s="99"/>
      <c r="AA243" s="99"/>
      <c r="AB243" s="99"/>
      <c r="AC243" s="99"/>
      <c r="AD243" s="99"/>
      <c r="AE243" s="99"/>
      <c r="AF243" s="99"/>
      <c r="AG243" s="99"/>
      <c r="AH243" s="99"/>
    </row>
    <row r="244" spans="3:34">
      <c r="C244" s="3" t="s">
        <v>90</v>
      </c>
      <c r="D244" s="3" t="s">
        <v>462</v>
      </c>
      <c r="E244" s="3" t="s">
        <v>463</v>
      </c>
      <c r="F244" s="3" t="s">
        <v>628</v>
      </c>
      <c r="G244" s="97" t="s">
        <v>524</v>
      </c>
      <c r="H244" s="97" t="s">
        <v>524</v>
      </c>
      <c r="I244" s="97" t="s">
        <v>524</v>
      </c>
      <c r="J244" s="97" t="s">
        <v>524</v>
      </c>
      <c r="K244" s="97" t="s">
        <v>524</v>
      </c>
      <c r="L244" s="97" t="s">
        <v>524</v>
      </c>
      <c r="M244" s="97" t="s">
        <v>524</v>
      </c>
      <c r="N244" s="97" t="s">
        <v>524</v>
      </c>
      <c r="O244" s="110">
        <v>1099.1818464</v>
      </c>
      <c r="P244" s="99"/>
      <c r="Q244" s="99"/>
      <c r="R244" s="99"/>
      <c r="S244" s="99"/>
      <c r="T244" s="99"/>
      <c r="U244" s="99"/>
      <c r="V244" s="99"/>
      <c r="W244" s="99"/>
      <c r="X244" s="99"/>
      <c r="Y244" s="99"/>
      <c r="Z244" s="99"/>
      <c r="AA244" s="99"/>
      <c r="AB244" s="99"/>
      <c r="AC244" s="99"/>
      <c r="AD244" s="99"/>
      <c r="AE244" s="99"/>
      <c r="AF244" s="99"/>
      <c r="AG244" s="99"/>
      <c r="AH244" s="99"/>
    </row>
    <row r="245" spans="3:34">
      <c r="C245" s="3" t="s">
        <v>90</v>
      </c>
      <c r="D245" s="3" t="s">
        <v>464</v>
      </c>
      <c r="E245" s="3" t="s">
        <v>465</v>
      </c>
      <c r="F245" s="3" t="s">
        <v>628</v>
      </c>
      <c r="G245" s="97" t="s">
        <v>524</v>
      </c>
      <c r="H245" s="97" t="s">
        <v>524</v>
      </c>
      <c r="I245" s="97" t="s">
        <v>524</v>
      </c>
      <c r="J245" s="97" t="s">
        <v>524</v>
      </c>
      <c r="K245" s="97" t="s">
        <v>524</v>
      </c>
      <c r="L245" s="97" t="s">
        <v>524</v>
      </c>
      <c r="M245" s="97" t="s">
        <v>524</v>
      </c>
      <c r="N245" s="97" t="s">
        <v>524</v>
      </c>
      <c r="O245" s="110">
        <v>495</v>
      </c>
      <c r="P245" s="99"/>
      <c r="Q245" s="99"/>
      <c r="R245" s="99"/>
      <c r="S245" s="99"/>
      <c r="T245" s="99"/>
      <c r="U245" s="99"/>
      <c r="V245" s="99"/>
      <c r="W245" s="99"/>
      <c r="X245" s="99"/>
      <c r="Y245" s="99"/>
      <c r="Z245" s="99"/>
      <c r="AA245" s="99"/>
      <c r="AB245" s="99"/>
      <c r="AC245" s="99"/>
      <c r="AD245" s="99"/>
      <c r="AE245" s="99"/>
      <c r="AF245" s="99"/>
      <c r="AG245" s="99"/>
      <c r="AH245" s="99"/>
    </row>
    <row r="246" spans="3:34">
      <c r="C246" s="3" t="s">
        <v>90</v>
      </c>
      <c r="D246" s="3" t="s">
        <v>466</v>
      </c>
      <c r="E246" s="3" t="s">
        <v>467</v>
      </c>
      <c r="F246" s="3" t="s">
        <v>628</v>
      </c>
      <c r="G246" s="97" t="s">
        <v>524</v>
      </c>
      <c r="H246" s="97" t="s">
        <v>524</v>
      </c>
      <c r="I246" s="97" t="s">
        <v>524</v>
      </c>
      <c r="J246" s="97" t="s">
        <v>524</v>
      </c>
      <c r="K246" s="97" t="s">
        <v>524</v>
      </c>
      <c r="L246" s="97" t="s">
        <v>524</v>
      </c>
      <c r="M246" s="97" t="s">
        <v>524</v>
      </c>
      <c r="N246" s="97" t="s">
        <v>524</v>
      </c>
      <c r="O246" s="110" t="s">
        <v>524</v>
      </c>
      <c r="P246" s="99"/>
      <c r="Q246" s="99"/>
      <c r="R246" s="99"/>
      <c r="S246" s="99"/>
      <c r="T246" s="99"/>
      <c r="U246" s="99"/>
      <c r="V246" s="99"/>
      <c r="W246" s="99"/>
      <c r="X246" s="99"/>
      <c r="Y246" s="99"/>
      <c r="Z246" s="99"/>
      <c r="AA246" s="99"/>
      <c r="AB246" s="99"/>
      <c r="AC246" s="99"/>
      <c r="AD246" s="99"/>
      <c r="AE246" s="99"/>
      <c r="AF246" s="99"/>
      <c r="AG246" s="99"/>
      <c r="AH246" s="99"/>
    </row>
    <row r="247" spans="3:34">
      <c r="C247" s="3" t="s">
        <v>90</v>
      </c>
      <c r="D247" s="3" t="s">
        <v>468</v>
      </c>
      <c r="E247" s="3" t="s">
        <v>469</v>
      </c>
      <c r="F247" s="3" t="s">
        <v>628</v>
      </c>
      <c r="G247" s="97" t="s">
        <v>524</v>
      </c>
      <c r="H247" s="97" t="s">
        <v>524</v>
      </c>
      <c r="I247" s="97" t="s">
        <v>524</v>
      </c>
      <c r="J247" s="97" t="s">
        <v>524</v>
      </c>
      <c r="K247" s="97" t="s">
        <v>524</v>
      </c>
      <c r="L247" s="97" t="s">
        <v>524</v>
      </c>
      <c r="M247" s="97" t="s">
        <v>524</v>
      </c>
      <c r="N247" s="97" t="s">
        <v>524</v>
      </c>
      <c r="O247" s="110">
        <v>854.11755271000004</v>
      </c>
      <c r="P247" s="99"/>
      <c r="Q247" s="99"/>
      <c r="R247" s="99"/>
      <c r="S247" s="99"/>
      <c r="T247" s="99"/>
      <c r="U247" s="99"/>
      <c r="V247" s="99"/>
      <c r="W247" s="99"/>
      <c r="X247" s="99"/>
      <c r="Y247" s="99"/>
      <c r="Z247" s="99"/>
      <c r="AA247" s="99"/>
      <c r="AB247" s="99"/>
      <c r="AC247" s="99"/>
      <c r="AD247" s="99"/>
      <c r="AE247" s="99"/>
      <c r="AF247" s="99"/>
      <c r="AG247" s="99"/>
      <c r="AH247" s="99"/>
    </row>
    <row r="248" spans="3:34">
      <c r="C248" s="3" t="s">
        <v>90</v>
      </c>
      <c r="D248" s="3" t="s">
        <v>470</v>
      </c>
      <c r="E248" s="3" t="s">
        <v>471</v>
      </c>
      <c r="F248" s="3" t="s">
        <v>628</v>
      </c>
      <c r="G248" s="97" t="s">
        <v>524</v>
      </c>
      <c r="H248" s="97" t="s">
        <v>524</v>
      </c>
      <c r="I248" s="97" t="s">
        <v>524</v>
      </c>
      <c r="J248" s="97" t="s">
        <v>524</v>
      </c>
      <c r="K248" s="97" t="s">
        <v>524</v>
      </c>
      <c r="L248" s="97" t="s">
        <v>524</v>
      </c>
      <c r="M248" s="97" t="s">
        <v>524</v>
      </c>
      <c r="N248" s="97" t="s">
        <v>524</v>
      </c>
      <c r="O248" s="110">
        <v>547</v>
      </c>
      <c r="P248" s="99"/>
      <c r="Q248" s="99"/>
      <c r="R248" s="99"/>
      <c r="S248" s="99"/>
      <c r="T248" s="99"/>
      <c r="U248" s="99"/>
      <c r="V248" s="99"/>
      <c r="W248" s="99"/>
      <c r="X248" s="99"/>
      <c r="Y248" s="99"/>
      <c r="Z248" s="99"/>
      <c r="AA248" s="99"/>
      <c r="AB248" s="99"/>
      <c r="AC248" s="99"/>
      <c r="AD248" s="99"/>
      <c r="AE248" s="99"/>
      <c r="AF248" s="99"/>
      <c r="AG248" s="99"/>
      <c r="AH248" s="99"/>
    </row>
    <row r="249" spans="3:34">
      <c r="C249" s="3" t="s">
        <v>90</v>
      </c>
      <c r="D249" s="3" t="s">
        <v>472</v>
      </c>
      <c r="E249" s="3" t="s">
        <v>473</v>
      </c>
      <c r="F249" s="3" t="s">
        <v>628</v>
      </c>
      <c r="G249" s="97" t="s">
        <v>524</v>
      </c>
      <c r="H249" s="97" t="s">
        <v>524</v>
      </c>
      <c r="I249" s="97" t="s">
        <v>524</v>
      </c>
      <c r="J249" s="97" t="s">
        <v>524</v>
      </c>
      <c r="K249" s="97" t="s">
        <v>524</v>
      </c>
      <c r="L249" s="97" t="s">
        <v>524</v>
      </c>
      <c r="M249" s="97" t="s">
        <v>524</v>
      </c>
      <c r="N249" s="97" t="s">
        <v>524</v>
      </c>
      <c r="O249" s="110">
        <v>83</v>
      </c>
      <c r="P249" s="99"/>
      <c r="Q249" s="99"/>
      <c r="R249" s="99"/>
      <c r="S249" s="99"/>
      <c r="T249" s="99"/>
      <c r="U249" s="99"/>
      <c r="V249" s="99"/>
      <c r="W249" s="99"/>
      <c r="X249" s="99"/>
      <c r="Y249" s="99"/>
      <c r="Z249" s="99"/>
      <c r="AA249" s="99"/>
      <c r="AB249" s="99"/>
      <c r="AC249" s="99"/>
      <c r="AD249" s="99"/>
      <c r="AE249" s="99"/>
      <c r="AF249" s="99"/>
      <c r="AG249" s="99"/>
      <c r="AH249" s="99"/>
    </row>
    <row r="250" spans="3:34">
      <c r="C250" s="3" t="s">
        <v>90</v>
      </c>
      <c r="D250" s="3" t="s">
        <v>474</v>
      </c>
      <c r="E250" s="3" t="s">
        <v>475</v>
      </c>
      <c r="F250" s="3" t="s">
        <v>628</v>
      </c>
      <c r="G250" s="97" t="s">
        <v>524</v>
      </c>
      <c r="H250" s="97" t="s">
        <v>524</v>
      </c>
      <c r="I250" s="97" t="s">
        <v>524</v>
      </c>
      <c r="J250" s="97" t="s">
        <v>524</v>
      </c>
      <c r="K250" s="97" t="s">
        <v>524</v>
      </c>
      <c r="L250" s="97" t="s">
        <v>524</v>
      </c>
      <c r="M250" s="97" t="s">
        <v>524</v>
      </c>
      <c r="N250" s="97" t="s">
        <v>524</v>
      </c>
      <c r="O250" s="110">
        <v>1069.0250000000001</v>
      </c>
      <c r="P250" s="99"/>
      <c r="Q250" s="99"/>
      <c r="R250" s="99"/>
      <c r="S250" s="99"/>
      <c r="T250" s="99"/>
      <c r="U250" s="99"/>
      <c r="V250" s="99"/>
      <c r="W250" s="99"/>
      <c r="X250" s="99"/>
      <c r="Y250" s="99"/>
      <c r="Z250" s="99"/>
      <c r="AA250" s="99"/>
      <c r="AB250" s="99"/>
      <c r="AC250" s="99"/>
      <c r="AD250" s="99"/>
      <c r="AE250" s="99"/>
      <c r="AF250" s="99"/>
      <c r="AG250" s="99"/>
      <c r="AH250" s="99"/>
    </row>
    <row r="251" spans="3:34">
      <c r="C251" s="3" t="s">
        <v>90</v>
      </c>
      <c r="D251" s="3" t="s">
        <v>476</v>
      </c>
      <c r="E251" s="3" t="s">
        <v>477</v>
      </c>
      <c r="F251" s="3" t="s">
        <v>628</v>
      </c>
      <c r="G251" s="97" t="s">
        <v>524</v>
      </c>
      <c r="H251" s="97" t="s">
        <v>524</v>
      </c>
      <c r="I251" s="97" t="s">
        <v>524</v>
      </c>
      <c r="J251" s="97" t="s">
        <v>524</v>
      </c>
      <c r="K251" s="97" t="s">
        <v>524</v>
      </c>
      <c r="L251" s="97" t="s">
        <v>524</v>
      </c>
      <c r="M251" s="97" t="s">
        <v>524</v>
      </c>
      <c r="N251" s="97" t="s">
        <v>524</v>
      </c>
      <c r="O251" s="110">
        <v>126</v>
      </c>
      <c r="P251" s="99"/>
      <c r="Q251" s="99"/>
      <c r="R251" s="99"/>
      <c r="S251" s="99"/>
      <c r="T251" s="99"/>
      <c r="U251" s="99"/>
      <c r="V251" s="99"/>
      <c r="W251" s="99"/>
      <c r="X251" s="99"/>
      <c r="Y251" s="99"/>
      <c r="Z251" s="99"/>
      <c r="AA251" s="99"/>
      <c r="AB251" s="99"/>
      <c r="AC251" s="99"/>
      <c r="AD251" s="99"/>
      <c r="AE251" s="99"/>
      <c r="AF251" s="99"/>
      <c r="AG251" s="99"/>
      <c r="AH251" s="99"/>
    </row>
    <row r="252" spans="3:34">
      <c r="C252" s="3" t="s">
        <v>90</v>
      </c>
      <c r="D252" s="3" t="s">
        <v>478</v>
      </c>
      <c r="E252" s="3" t="s">
        <v>479</v>
      </c>
      <c r="F252" s="3" t="s">
        <v>628</v>
      </c>
      <c r="G252" s="97" t="s">
        <v>524</v>
      </c>
      <c r="H252" s="97" t="s">
        <v>524</v>
      </c>
      <c r="I252" s="97" t="s">
        <v>524</v>
      </c>
      <c r="J252" s="97" t="s">
        <v>524</v>
      </c>
      <c r="K252" s="97" t="s">
        <v>524</v>
      </c>
      <c r="L252" s="97" t="s">
        <v>524</v>
      </c>
      <c r="M252" s="97" t="s">
        <v>524</v>
      </c>
      <c r="N252" s="97" t="s">
        <v>524</v>
      </c>
      <c r="O252" s="110">
        <v>872.49300000000005</v>
      </c>
      <c r="P252" s="99"/>
      <c r="Q252" s="99"/>
      <c r="R252" s="99"/>
      <c r="S252" s="99"/>
      <c r="T252" s="99"/>
      <c r="U252" s="99"/>
      <c r="V252" s="99"/>
      <c r="W252" s="99"/>
      <c r="X252" s="99"/>
      <c r="Y252" s="99"/>
      <c r="Z252" s="99"/>
      <c r="AA252" s="99"/>
      <c r="AB252" s="99"/>
      <c r="AC252" s="99"/>
      <c r="AD252" s="99"/>
      <c r="AE252" s="99"/>
      <c r="AF252" s="99"/>
      <c r="AG252" s="99"/>
      <c r="AH252" s="99"/>
    </row>
    <row r="253" spans="3:34">
      <c r="C253" s="3" t="s">
        <v>90</v>
      </c>
      <c r="D253" s="3" t="s">
        <v>480</v>
      </c>
      <c r="E253" s="3" t="s">
        <v>481</v>
      </c>
      <c r="F253" s="3" t="s">
        <v>628</v>
      </c>
      <c r="G253" s="97" t="s">
        <v>524</v>
      </c>
      <c r="H253" s="97" t="s">
        <v>524</v>
      </c>
      <c r="I253" s="97" t="s">
        <v>524</v>
      </c>
      <c r="J253" s="97" t="s">
        <v>524</v>
      </c>
      <c r="K253" s="97" t="s">
        <v>524</v>
      </c>
      <c r="L253" s="97" t="s">
        <v>524</v>
      </c>
      <c r="M253" s="97" t="s">
        <v>524</v>
      </c>
      <c r="N253" s="97" t="s">
        <v>524</v>
      </c>
      <c r="O253" s="110">
        <v>121</v>
      </c>
      <c r="P253" s="99"/>
      <c r="Q253" s="99"/>
      <c r="R253" s="99"/>
      <c r="S253" s="99"/>
      <c r="T253" s="99"/>
      <c r="U253" s="99"/>
      <c r="V253" s="99"/>
      <c r="W253" s="99"/>
      <c r="X253" s="99"/>
      <c r="Y253" s="99"/>
      <c r="Z253" s="99"/>
      <c r="AA253" s="99"/>
      <c r="AB253" s="99"/>
      <c r="AC253" s="99"/>
      <c r="AD253" s="99"/>
      <c r="AE253" s="99"/>
      <c r="AF253" s="99"/>
      <c r="AG253" s="99"/>
      <c r="AH253" s="99"/>
    </row>
    <row r="254" spans="3:34">
      <c r="C254" s="3" t="s">
        <v>90</v>
      </c>
      <c r="D254" s="3" t="s">
        <v>482</v>
      </c>
      <c r="E254" s="3" t="s">
        <v>483</v>
      </c>
      <c r="F254" s="3" t="s">
        <v>628</v>
      </c>
      <c r="G254" s="97" t="s">
        <v>524</v>
      </c>
      <c r="H254" s="97" t="s">
        <v>524</v>
      </c>
      <c r="I254" s="97" t="s">
        <v>524</v>
      </c>
      <c r="J254" s="97" t="s">
        <v>524</v>
      </c>
      <c r="K254" s="97" t="s">
        <v>524</v>
      </c>
      <c r="L254" s="97" t="s">
        <v>524</v>
      </c>
      <c r="M254" s="97" t="s">
        <v>524</v>
      </c>
      <c r="N254" s="97" t="s">
        <v>524</v>
      </c>
      <c r="O254" s="110">
        <v>383.25</v>
      </c>
      <c r="P254" s="99"/>
      <c r="Q254" s="99"/>
      <c r="R254" s="99"/>
      <c r="S254" s="99"/>
      <c r="T254" s="99"/>
      <c r="U254" s="99"/>
      <c r="V254" s="99"/>
      <c r="W254" s="99"/>
      <c r="X254" s="99"/>
      <c r="Y254" s="99"/>
      <c r="Z254" s="99"/>
      <c r="AA254" s="99"/>
      <c r="AB254" s="99"/>
      <c r="AC254" s="99"/>
      <c r="AD254" s="99"/>
      <c r="AE254" s="99"/>
      <c r="AF254" s="99"/>
      <c r="AG254" s="99"/>
      <c r="AH254" s="99"/>
    </row>
    <row r="255" spans="3:34">
      <c r="C255" s="3" t="s">
        <v>90</v>
      </c>
      <c r="D255" s="3" t="s">
        <v>484</v>
      </c>
      <c r="E255" s="3" t="s">
        <v>485</v>
      </c>
      <c r="F255" s="3" t="s">
        <v>628</v>
      </c>
      <c r="G255" s="97" t="s">
        <v>524</v>
      </c>
      <c r="H255" s="97" t="s">
        <v>524</v>
      </c>
      <c r="I255" s="97" t="s">
        <v>524</v>
      </c>
      <c r="J255" s="97" t="s">
        <v>524</v>
      </c>
      <c r="K255" s="97" t="s">
        <v>524</v>
      </c>
      <c r="L255" s="97" t="s">
        <v>524</v>
      </c>
      <c r="M255" s="97" t="s">
        <v>524</v>
      </c>
      <c r="N255" s="97" t="s">
        <v>524</v>
      </c>
      <c r="O255" s="110">
        <v>2490</v>
      </c>
      <c r="P255" s="99"/>
      <c r="Q255" s="99"/>
      <c r="R255" s="99"/>
      <c r="S255" s="99"/>
      <c r="T255" s="99"/>
      <c r="U255" s="99"/>
      <c r="V255" s="99"/>
      <c r="W255" s="99"/>
      <c r="X255" s="99"/>
      <c r="Y255" s="99"/>
      <c r="Z255" s="99"/>
      <c r="AA255" s="99"/>
      <c r="AB255" s="99"/>
      <c r="AC255" s="99"/>
      <c r="AD255" s="99"/>
      <c r="AE255" s="99"/>
      <c r="AF255" s="99"/>
      <c r="AG255" s="99"/>
      <c r="AH255" s="99"/>
    </row>
    <row r="256" spans="3:34">
      <c r="C256" s="3" t="s">
        <v>90</v>
      </c>
      <c r="D256" s="3" t="s">
        <v>486</v>
      </c>
      <c r="E256" s="3" t="s">
        <v>487</v>
      </c>
      <c r="F256" s="3" t="s">
        <v>628</v>
      </c>
      <c r="G256" s="97" t="s">
        <v>524</v>
      </c>
      <c r="H256" s="97" t="s">
        <v>524</v>
      </c>
      <c r="I256" s="97" t="s">
        <v>524</v>
      </c>
      <c r="J256" s="97" t="s">
        <v>524</v>
      </c>
      <c r="K256" s="97" t="s">
        <v>524</v>
      </c>
      <c r="L256" s="97" t="s">
        <v>524</v>
      </c>
      <c r="M256" s="97" t="s">
        <v>524</v>
      </c>
      <c r="N256" s="97" t="s">
        <v>524</v>
      </c>
      <c r="O256" s="110">
        <v>437.84199999999998</v>
      </c>
      <c r="P256" s="99"/>
      <c r="Q256" s="99"/>
      <c r="R256" s="99"/>
      <c r="S256" s="99"/>
      <c r="T256" s="99"/>
      <c r="U256" s="99"/>
      <c r="V256" s="99"/>
      <c r="W256" s="99"/>
      <c r="X256" s="99"/>
      <c r="Y256" s="99"/>
      <c r="Z256" s="99"/>
      <c r="AA256" s="99"/>
      <c r="AB256" s="99"/>
      <c r="AC256" s="99"/>
      <c r="AD256" s="99"/>
      <c r="AE256" s="99"/>
      <c r="AF256" s="99"/>
      <c r="AG256" s="99"/>
      <c r="AH256" s="99"/>
    </row>
    <row r="257" spans="3:34">
      <c r="C257" s="3" t="s">
        <v>90</v>
      </c>
      <c r="D257" s="3" t="s">
        <v>488</v>
      </c>
      <c r="E257" s="3" t="s">
        <v>489</v>
      </c>
      <c r="F257" s="3" t="s">
        <v>628</v>
      </c>
      <c r="G257" s="97" t="s">
        <v>524</v>
      </c>
      <c r="H257" s="97" t="s">
        <v>524</v>
      </c>
      <c r="I257" s="97" t="s">
        <v>524</v>
      </c>
      <c r="J257" s="97" t="s">
        <v>524</v>
      </c>
      <c r="K257" s="97" t="s">
        <v>524</v>
      </c>
      <c r="L257" s="97" t="s">
        <v>524</v>
      </c>
      <c r="M257" s="97" t="s">
        <v>524</v>
      </c>
      <c r="N257" s="97" t="s">
        <v>524</v>
      </c>
      <c r="O257" s="110">
        <v>593</v>
      </c>
      <c r="P257" s="99"/>
      <c r="Q257" s="99"/>
      <c r="R257" s="99"/>
      <c r="S257" s="99"/>
      <c r="T257" s="99"/>
      <c r="U257" s="99"/>
      <c r="V257" s="99"/>
      <c r="W257" s="99"/>
      <c r="X257" s="99"/>
      <c r="Y257" s="99"/>
      <c r="Z257" s="99"/>
      <c r="AA257" s="99"/>
      <c r="AB257" s="99"/>
      <c r="AC257" s="99"/>
      <c r="AD257" s="99"/>
      <c r="AE257" s="99"/>
      <c r="AF257" s="99"/>
      <c r="AG257" s="99"/>
      <c r="AH257" s="99"/>
    </row>
    <row r="258" spans="3:34">
      <c r="C258" s="3" t="s">
        <v>90</v>
      </c>
      <c r="D258" s="3" t="s">
        <v>490</v>
      </c>
      <c r="E258" s="3" t="s">
        <v>491</v>
      </c>
      <c r="F258" s="3" t="s">
        <v>628</v>
      </c>
      <c r="G258" s="97" t="s">
        <v>524</v>
      </c>
      <c r="H258" s="97" t="s">
        <v>524</v>
      </c>
      <c r="I258" s="97" t="s">
        <v>524</v>
      </c>
      <c r="J258" s="97" t="s">
        <v>524</v>
      </c>
      <c r="K258" s="97" t="s">
        <v>524</v>
      </c>
      <c r="L258" s="97" t="s">
        <v>524</v>
      </c>
      <c r="M258" s="97" t="s">
        <v>524</v>
      </c>
      <c r="N258" s="97" t="s">
        <v>524</v>
      </c>
      <c r="O258" s="110">
        <v>195</v>
      </c>
      <c r="P258" s="99"/>
      <c r="Q258" s="99"/>
      <c r="R258" s="99"/>
      <c r="S258" s="99"/>
      <c r="T258" s="99"/>
      <c r="U258" s="99"/>
      <c r="V258" s="99"/>
      <c r="W258" s="99"/>
      <c r="X258" s="99"/>
      <c r="Y258" s="99"/>
      <c r="Z258" s="99"/>
      <c r="AA258" s="99"/>
      <c r="AB258" s="99"/>
      <c r="AC258" s="99"/>
      <c r="AD258" s="99"/>
      <c r="AE258" s="99"/>
      <c r="AF258" s="99"/>
      <c r="AG258" s="99"/>
      <c r="AH258" s="99"/>
    </row>
    <row r="259" spans="3:34">
      <c r="C259" s="3" t="s">
        <v>90</v>
      </c>
      <c r="D259" s="3" t="s">
        <v>492</v>
      </c>
      <c r="E259" s="3" t="s">
        <v>493</v>
      </c>
      <c r="F259" s="3" t="s">
        <v>628</v>
      </c>
      <c r="G259" s="97" t="s">
        <v>524</v>
      </c>
      <c r="H259" s="97" t="s">
        <v>524</v>
      </c>
      <c r="I259" s="97" t="s">
        <v>524</v>
      </c>
      <c r="J259" s="97" t="s">
        <v>524</v>
      </c>
      <c r="K259" s="97" t="s">
        <v>524</v>
      </c>
      <c r="L259" s="97" t="s">
        <v>524</v>
      </c>
      <c r="M259" s="97" t="s">
        <v>524</v>
      </c>
      <c r="N259" s="97" t="s">
        <v>524</v>
      </c>
      <c r="O259" s="110">
        <v>790</v>
      </c>
      <c r="P259" s="99"/>
      <c r="Q259" s="99"/>
      <c r="R259" s="99"/>
      <c r="S259" s="99"/>
      <c r="T259" s="99"/>
      <c r="U259" s="99"/>
      <c r="V259" s="99"/>
      <c r="W259" s="99"/>
      <c r="X259" s="99"/>
      <c r="Y259" s="99"/>
      <c r="Z259" s="99"/>
      <c r="AA259" s="99"/>
      <c r="AB259" s="99"/>
      <c r="AC259" s="99"/>
      <c r="AD259" s="99"/>
      <c r="AE259" s="99"/>
      <c r="AF259" s="99"/>
      <c r="AG259" s="99"/>
      <c r="AH259" s="99"/>
    </row>
    <row r="260" spans="3:34">
      <c r="C260" s="3" t="s">
        <v>90</v>
      </c>
      <c r="D260" s="3" t="s">
        <v>494</v>
      </c>
      <c r="E260" s="3" t="s">
        <v>495</v>
      </c>
      <c r="F260" s="3" t="s">
        <v>628</v>
      </c>
      <c r="G260" s="97" t="s">
        <v>524</v>
      </c>
      <c r="H260" s="97" t="s">
        <v>524</v>
      </c>
      <c r="I260" s="97" t="s">
        <v>524</v>
      </c>
      <c r="J260" s="97" t="s">
        <v>524</v>
      </c>
      <c r="K260" s="97" t="s">
        <v>524</v>
      </c>
      <c r="L260" s="97" t="s">
        <v>524</v>
      </c>
      <c r="M260" s="97" t="s">
        <v>524</v>
      </c>
      <c r="N260" s="97" t="s">
        <v>524</v>
      </c>
      <c r="O260" s="110">
        <v>382.78800000000001</v>
      </c>
      <c r="P260" s="99"/>
      <c r="Q260" s="99"/>
      <c r="R260" s="99"/>
      <c r="S260" s="99"/>
      <c r="T260" s="99"/>
      <c r="U260" s="99"/>
      <c r="V260" s="99"/>
      <c r="W260" s="99"/>
      <c r="X260" s="99"/>
      <c r="Y260" s="99"/>
      <c r="Z260" s="99"/>
      <c r="AA260" s="99"/>
      <c r="AB260" s="99"/>
      <c r="AC260" s="99"/>
      <c r="AD260" s="99"/>
      <c r="AE260" s="99"/>
      <c r="AF260" s="99"/>
      <c r="AG260" s="99"/>
      <c r="AH260" s="99"/>
    </row>
    <row r="261" spans="3:34">
      <c r="C261" s="3" t="s">
        <v>90</v>
      </c>
      <c r="D261" s="3" t="s">
        <v>496</v>
      </c>
      <c r="E261" s="3" t="s">
        <v>497</v>
      </c>
      <c r="F261" s="3" t="s">
        <v>628</v>
      </c>
      <c r="G261" s="97" t="s">
        <v>524</v>
      </c>
      <c r="H261" s="97" t="s">
        <v>524</v>
      </c>
      <c r="I261" s="97" t="s">
        <v>524</v>
      </c>
      <c r="J261" s="97" t="s">
        <v>524</v>
      </c>
      <c r="K261" s="97" t="s">
        <v>524</v>
      </c>
      <c r="L261" s="97" t="s">
        <v>524</v>
      </c>
      <c r="M261" s="97" t="s">
        <v>524</v>
      </c>
      <c r="N261" s="97" t="s">
        <v>524</v>
      </c>
      <c r="O261" s="110">
        <v>1703.5350000000001</v>
      </c>
      <c r="P261" s="99"/>
      <c r="Q261" s="99"/>
      <c r="R261" s="99"/>
      <c r="S261" s="99"/>
      <c r="T261" s="99"/>
      <c r="U261" s="99"/>
      <c r="V261" s="99"/>
      <c r="W261" s="99"/>
      <c r="X261" s="99"/>
      <c r="Y261" s="99"/>
      <c r="Z261" s="99"/>
      <c r="AA261" s="99"/>
      <c r="AB261" s="99"/>
      <c r="AC261" s="99"/>
      <c r="AD261" s="99"/>
      <c r="AE261" s="99"/>
      <c r="AF261" s="99"/>
      <c r="AG261" s="99"/>
      <c r="AH261" s="99"/>
    </row>
    <row r="262" spans="3:34">
      <c r="C262" s="3" t="s">
        <v>90</v>
      </c>
      <c r="D262" s="3" t="s">
        <v>498</v>
      </c>
      <c r="E262" s="3" t="s">
        <v>499</v>
      </c>
      <c r="F262" s="3" t="s">
        <v>628</v>
      </c>
      <c r="G262" s="97" t="s">
        <v>524</v>
      </c>
      <c r="H262" s="97" t="s">
        <v>524</v>
      </c>
      <c r="I262" s="97" t="s">
        <v>524</v>
      </c>
      <c r="J262" s="97" t="s">
        <v>524</v>
      </c>
      <c r="K262" s="97" t="s">
        <v>524</v>
      </c>
      <c r="L262" s="97" t="s">
        <v>524</v>
      </c>
      <c r="M262" s="97" t="s">
        <v>524</v>
      </c>
      <c r="N262" s="97" t="s">
        <v>524</v>
      </c>
      <c r="O262" s="110">
        <v>345</v>
      </c>
      <c r="P262" s="99"/>
      <c r="Q262" s="99"/>
      <c r="R262" s="99"/>
      <c r="S262" s="99"/>
      <c r="T262" s="99"/>
      <c r="U262" s="99"/>
      <c r="V262" s="99"/>
      <c r="W262" s="99"/>
      <c r="X262" s="99"/>
      <c r="Y262" s="99"/>
      <c r="Z262" s="99"/>
      <c r="AA262" s="99"/>
      <c r="AB262" s="99"/>
      <c r="AC262" s="99"/>
      <c r="AD262" s="99"/>
      <c r="AE262" s="99"/>
      <c r="AF262" s="99"/>
      <c r="AG262" s="99"/>
      <c r="AH262" s="99"/>
    </row>
    <row r="263" spans="3:34">
      <c r="C263" s="3" t="s">
        <v>90</v>
      </c>
      <c r="D263" s="3" t="s">
        <v>500</v>
      </c>
      <c r="E263" s="3" t="s">
        <v>501</v>
      </c>
      <c r="F263" s="3" t="s">
        <v>628</v>
      </c>
      <c r="G263" s="97" t="s">
        <v>524</v>
      </c>
      <c r="H263" s="97" t="s">
        <v>524</v>
      </c>
      <c r="I263" s="97" t="s">
        <v>524</v>
      </c>
      <c r="J263" s="97" t="s">
        <v>524</v>
      </c>
      <c r="K263" s="97" t="s">
        <v>524</v>
      </c>
      <c r="L263" s="97" t="s">
        <v>524</v>
      </c>
      <c r="M263" s="97" t="s">
        <v>524</v>
      </c>
      <c r="N263" s="97" t="s">
        <v>524</v>
      </c>
      <c r="O263" s="110">
        <v>336</v>
      </c>
      <c r="P263" s="99"/>
      <c r="Q263" s="99"/>
      <c r="R263" s="99"/>
      <c r="S263" s="99"/>
      <c r="T263" s="99"/>
      <c r="U263" s="99"/>
      <c r="V263" s="99"/>
      <c r="W263" s="99"/>
      <c r="X263" s="99"/>
      <c r="Y263" s="99"/>
      <c r="Z263" s="99"/>
      <c r="AA263" s="99"/>
      <c r="AB263" s="99"/>
      <c r="AC263" s="99"/>
      <c r="AD263" s="99"/>
      <c r="AE263" s="99"/>
      <c r="AF263" s="99"/>
      <c r="AG263" s="99"/>
      <c r="AH263" s="99"/>
    </row>
    <row r="264" spans="3:34">
      <c r="C264" s="3" t="s">
        <v>90</v>
      </c>
      <c r="D264" s="3" t="s">
        <v>502</v>
      </c>
      <c r="E264" s="3" t="s">
        <v>503</v>
      </c>
      <c r="F264" s="3" t="s">
        <v>628</v>
      </c>
      <c r="G264" s="97" t="s">
        <v>524</v>
      </c>
      <c r="H264" s="97" t="s">
        <v>524</v>
      </c>
      <c r="I264" s="97" t="s">
        <v>524</v>
      </c>
      <c r="J264" s="97" t="s">
        <v>524</v>
      </c>
      <c r="K264" s="97" t="s">
        <v>524</v>
      </c>
      <c r="L264" s="97" t="s">
        <v>524</v>
      </c>
      <c r="M264" s="97" t="s">
        <v>524</v>
      </c>
      <c r="N264" s="97" t="s">
        <v>524</v>
      </c>
      <c r="O264" s="110">
        <v>654</v>
      </c>
      <c r="P264" s="99"/>
      <c r="Q264" s="99"/>
      <c r="R264" s="99"/>
      <c r="S264" s="99"/>
      <c r="T264" s="99"/>
      <c r="U264" s="99"/>
      <c r="V264" s="99"/>
      <c r="W264" s="99"/>
      <c r="X264" s="99"/>
      <c r="Y264" s="99"/>
      <c r="Z264" s="99"/>
      <c r="AA264" s="99"/>
      <c r="AB264" s="99"/>
      <c r="AC264" s="99"/>
      <c r="AD264" s="99"/>
      <c r="AE264" s="99"/>
      <c r="AF264" s="99"/>
      <c r="AG264" s="99"/>
      <c r="AH264" s="99"/>
    </row>
    <row r="265" spans="3:34">
      <c r="C265" s="3" t="s">
        <v>90</v>
      </c>
      <c r="D265" s="3" t="s">
        <v>504</v>
      </c>
      <c r="E265" s="3" t="s">
        <v>505</v>
      </c>
      <c r="F265" s="3" t="s">
        <v>628</v>
      </c>
      <c r="G265" s="97" t="s">
        <v>524</v>
      </c>
      <c r="H265" s="97" t="s">
        <v>524</v>
      </c>
      <c r="I265" s="97" t="s">
        <v>524</v>
      </c>
      <c r="J265" s="97" t="s">
        <v>524</v>
      </c>
      <c r="K265" s="97" t="s">
        <v>524</v>
      </c>
      <c r="L265" s="97" t="s">
        <v>524</v>
      </c>
      <c r="M265" s="97" t="s">
        <v>524</v>
      </c>
      <c r="N265" s="97" t="s">
        <v>524</v>
      </c>
      <c r="O265" s="110">
        <v>160</v>
      </c>
      <c r="P265" s="99"/>
      <c r="Q265" s="99"/>
      <c r="R265" s="99"/>
      <c r="S265" s="99"/>
      <c r="T265" s="99"/>
      <c r="U265" s="99"/>
      <c r="V265" s="99"/>
      <c r="W265" s="99"/>
      <c r="X265" s="99"/>
      <c r="Y265" s="99"/>
      <c r="Z265" s="99"/>
      <c r="AA265" s="99"/>
      <c r="AB265" s="99"/>
      <c r="AC265" s="99"/>
      <c r="AD265" s="99"/>
      <c r="AE265" s="99"/>
      <c r="AF265" s="99"/>
      <c r="AG265" s="99"/>
      <c r="AH265" s="99"/>
    </row>
    <row r="266" spans="3:34">
      <c r="C266" s="3" t="s">
        <v>90</v>
      </c>
      <c r="D266" s="3" t="s">
        <v>506</v>
      </c>
      <c r="E266" s="3" t="s">
        <v>507</v>
      </c>
      <c r="F266" s="3" t="s">
        <v>628</v>
      </c>
      <c r="G266" s="97" t="s">
        <v>524</v>
      </c>
      <c r="H266" s="97" t="s">
        <v>524</v>
      </c>
      <c r="I266" s="97" t="s">
        <v>524</v>
      </c>
      <c r="J266" s="97" t="s">
        <v>524</v>
      </c>
      <c r="K266" s="97" t="s">
        <v>524</v>
      </c>
      <c r="L266" s="97" t="s">
        <v>524</v>
      </c>
      <c r="M266" s="97" t="s">
        <v>524</v>
      </c>
      <c r="N266" s="97" t="s">
        <v>524</v>
      </c>
      <c r="O266" s="110">
        <v>690</v>
      </c>
      <c r="P266" s="99"/>
      <c r="Q266" s="99"/>
      <c r="R266" s="99"/>
      <c r="S266" s="99"/>
      <c r="T266" s="99"/>
      <c r="U266" s="99"/>
      <c r="V266" s="99"/>
      <c r="W266" s="99"/>
      <c r="X266" s="99"/>
      <c r="Y266" s="99"/>
      <c r="Z266" s="99"/>
      <c r="AA266" s="99"/>
      <c r="AB266" s="99"/>
      <c r="AC266" s="99"/>
      <c r="AD266" s="99"/>
      <c r="AE266" s="99"/>
      <c r="AF266" s="99"/>
      <c r="AG266" s="99"/>
      <c r="AH266" s="99"/>
    </row>
    <row r="267" spans="3:34">
      <c r="C267" s="3" t="s">
        <v>90</v>
      </c>
      <c r="D267" s="3" t="s">
        <v>508</v>
      </c>
      <c r="E267" s="3" t="s">
        <v>509</v>
      </c>
      <c r="F267" s="3" t="s">
        <v>628</v>
      </c>
      <c r="G267" s="97" t="s">
        <v>524</v>
      </c>
      <c r="H267" s="97" t="s">
        <v>524</v>
      </c>
      <c r="I267" s="97" t="s">
        <v>524</v>
      </c>
      <c r="J267" s="97" t="s">
        <v>524</v>
      </c>
      <c r="K267" s="97" t="s">
        <v>524</v>
      </c>
      <c r="L267" s="97" t="s">
        <v>524</v>
      </c>
      <c r="M267" s="97" t="s">
        <v>524</v>
      </c>
      <c r="N267" s="97" t="s">
        <v>524</v>
      </c>
      <c r="O267" s="110">
        <v>934</v>
      </c>
      <c r="P267" s="99"/>
      <c r="Q267" s="99"/>
      <c r="R267" s="99"/>
      <c r="S267" s="99"/>
      <c r="T267" s="99"/>
      <c r="U267" s="99"/>
      <c r="V267" s="99"/>
      <c r="W267" s="99"/>
      <c r="X267" s="99"/>
      <c r="Y267" s="99"/>
      <c r="Z267" s="99"/>
      <c r="AA267" s="99"/>
      <c r="AB267" s="99"/>
      <c r="AC267" s="99"/>
      <c r="AD267" s="99"/>
      <c r="AE267" s="99"/>
      <c r="AF267" s="99"/>
      <c r="AG267" s="99"/>
      <c r="AH267" s="99"/>
    </row>
    <row r="268" spans="3:34">
      <c r="C268" s="3" t="s">
        <v>90</v>
      </c>
      <c r="D268" s="3" t="s">
        <v>510</v>
      </c>
      <c r="E268" s="3" t="s">
        <v>511</v>
      </c>
      <c r="F268" s="3" t="s">
        <v>628</v>
      </c>
      <c r="G268" s="97" t="s">
        <v>524</v>
      </c>
      <c r="H268" s="97" t="s">
        <v>524</v>
      </c>
      <c r="I268" s="97" t="s">
        <v>524</v>
      </c>
      <c r="J268" s="97" t="s">
        <v>524</v>
      </c>
      <c r="K268" s="97" t="s">
        <v>524</v>
      </c>
      <c r="L268" s="97" t="s">
        <v>524</v>
      </c>
      <c r="M268" s="97" t="s">
        <v>524</v>
      </c>
      <c r="N268" s="97" t="s">
        <v>524</v>
      </c>
      <c r="O268" s="110">
        <v>152</v>
      </c>
      <c r="P268" s="99"/>
      <c r="Q268" s="99"/>
      <c r="R268" s="99"/>
      <c r="S268" s="99"/>
      <c r="T268" s="99"/>
      <c r="U268" s="99"/>
      <c r="V268" s="99"/>
      <c r="W268" s="99"/>
      <c r="X268" s="99"/>
      <c r="Y268" s="99"/>
      <c r="Z268" s="99"/>
      <c r="AA268" s="99"/>
      <c r="AB268" s="99"/>
      <c r="AC268" s="99"/>
      <c r="AD268" s="99"/>
      <c r="AE268" s="99"/>
      <c r="AF268" s="99"/>
      <c r="AG268" s="99"/>
      <c r="AH268" s="99"/>
    </row>
  </sheetData>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FF99"/>
  </sheetPr>
  <dimension ref="A1:N11"/>
  <sheetViews>
    <sheetView zoomScale="80" zoomScaleNormal="80" workbookViewId="0">
      <pane ySplit="11" topLeftCell="A12" activePane="bottomLeft" state="frozen"/>
      <selection pane="bottomLeft" activeCell="I41" sqref="I41"/>
    </sheetView>
  </sheetViews>
  <sheetFormatPr defaultRowHeight="15"/>
  <cols>
    <col min="1" max="2" width="9.140625" style="1"/>
    <col min="3" max="3" width="12.7109375" style="3" bestFit="1" customWidth="1"/>
    <col min="4" max="4" width="11.42578125" style="3" customWidth="1"/>
    <col min="5" max="5" width="48.5703125" style="3" customWidth="1"/>
    <col min="6" max="6" width="13.42578125" style="3" customWidth="1"/>
    <col min="7" max="14" width="11.5703125" style="1" bestFit="1" customWidth="1"/>
    <col min="15" max="16384" width="9.140625" style="1"/>
  </cols>
  <sheetData>
    <row r="1" spans="1:14">
      <c r="C1" s="91" t="s">
        <v>547</v>
      </c>
      <c r="D1" s="102" t="s">
        <v>974</v>
      </c>
    </row>
    <row r="2" spans="1:14">
      <c r="C2" s="91" t="s">
        <v>549</v>
      </c>
      <c r="D2" s="3" t="s">
        <v>40</v>
      </c>
    </row>
    <row r="3" spans="1:14">
      <c r="C3" s="91" t="s">
        <v>550</v>
      </c>
      <c r="D3" s="103" t="s">
        <v>642</v>
      </c>
    </row>
    <row r="4" spans="1:14">
      <c r="C4" s="91" t="s">
        <v>551</v>
      </c>
      <c r="D4" s="92">
        <v>42636</v>
      </c>
    </row>
    <row r="5" spans="1:14">
      <c r="C5" s="91"/>
      <c r="D5" s="104"/>
    </row>
    <row r="6" spans="1:14">
      <c r="C6" s="615"/>
      <c r="D6" s="615"/>
    </row>
    <row r="7" spans="1:14">
      <c r="C7" s="94"/>
      <c r="D7" s="94"/>
    </row>
    <row r="9" spans="1:14">
      <c r="A9" s="3"/>
      <c r="B9" s="3"/>
      <c r="G9" s="3"/>
      <c r="H9" s="3"/>
      <c r="I9" s="3"/>
      <c r="J9" s="3"/>
      <c r="K9" s="3"/>
      <c r="L9" s="3"/>
      <c r="M9" s="3"/>
      <c r="N9" s="3"/>
    </row>
    <row r="10" spans="1:14" s="91" customFormat="1" ht="15.75" thickBot="1">
      <c r="A10" s="2"/>
      <c r="B10" s="2"/>
      <c r="C10" s="2" t="s">
        <v>552</v>
      </c>
      <c r="D10" s="2" t="s">
        <v>82</v>
      </c>
      <c r="E10" s="2" t="s">
        <v>83</v>
      </c>
      <c r="F10" s="2" t="s">
        <v>553</v>
      </c>
      <c r="G10" s="96" t="s">
        <v>643</v>
      </c>
      <c r="H10" s="96" t="s">
        <v>526</v>
      </c>
      <c r="I10" s="96" t="s">
        <v>527</v>
      </c>
      <c r="J10" s="96" t="s">
        <v>644</v>
      </c>
      <c r="K10" s="96" t="s">
        <v>645</v>
      </c>
      <c r="L10" s="96" t="s">
        <v>646</v>
      </c>
      <c r="M10" s="96" t="s">
        <v>647</v>
      </c>
      <c r="N10" s="96" t="s">
        <v>648</v>
      </c>
    </row>
    <row r="11" spans="1:14" ht="15.75" thickTop="1">
      <c r="D11" s="3" t="s">
        <v>84</v>
      </c>
      <c r="E11" s="3" t="s">
        <v>85</v>
      </c>
      <c r="F11" s="3" t="s">
        <v>581</v>
      </c>
      <c r="G11" s="105" t="s">
        <v>524</v>
      </c>
      <c r="H11" s="100">
        <v>0.65200360128018819</v>
      </c>
      <c r="I11" s="101">
        <v>0.64759588055983608</v>
      </c>
      <c r="J11" s="106" t="s">
        <v>524</v>
      </c>
      <c r="K11" s="99"/>
      <c r="L11" s="99"/>
      <c r="M11" s="99"/>
      <c r="N11" s="99"/>
    </row>
  </sheetData>
  <mergeCells count="1">
    <mergeCell ref="C6:D6"/>
  </mergeCell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FF99"/>
  </sheetPr>
  <dimension ref="A1:N268"/>
  <sheetViews>
    <sheetView zoomScale="80" zoomScaleNormal="80" workbookViewId="0">
      <pane ySplit="11" topLeftCell="A12" activePane="bottomLeft" state="frozen"/>
      <selection activeCell="C257" sqref="C257"/>
      <selection pane="bottomLeft"/>
    </sheetView>
  </sheetViews>
  <sheetFormatPr defaultRowHeight="15"/>
  <cols>
    <col min="1" max="2" width="9.140625" style="1"/>
    <col min="3" max="3" width="12.7109375" style="3" bestFit="1" customWidth="1"/>
    <col min="4" max="4" width="11.42578125" style="3" customWidth="1"/>
    <col min="5" max="5" width="48.5703125" style="3" customWidth="1"/>
    <col min="6" max="6" width="13.42578125" style="3" customWidth="1"/>
    <col min="7" max="14" width="11.5703125" style="1" bestFit="1" customWidth="1"/>
    <col min="15" max="16384" width="9.140625" style="1"/>
  </cols>
  <sheetData>
    <row r="1" spans="1:14">
      <c r="C1" s="91" t="s">
        <v>547</v>
      </c>
      <c r="D1" s="102" t="s">
        <v>649</v>
      </c>
    </row>
    <row r="2" spans="1:14">
      <c r="C2" s="91" t="s">
        <v>549</v>
      </c>
      <c r="D2" s="3" t="s">
        <v>41</v>
      </c>
    </row>
    <row r="3" spans="1:14">
      <c r="C3" s="91" t="s">
        <v>550</v>
      </c>
      <c r="D3" s="103" t="s">
        <v>650</v>
      </c>
    </row>
    <row r="4" spans="1:14">
      <c r="C4" s="91" t="s">
        <v>551</v>
      </c>
      <c r="D4" s="92">
        <v>42620</v>
      </c>
    </row>
    <row r="5" spans="1:14">
      <c r="C5" s="91" t="s">
        <v>651</v>
      </c>
      <c r="D5" s="104" t="s">
        <v>652</v>
      </c>
    </row>
    <row r="6" spans="1:14">
      <c r="C6" s="615"/>
      <c r="D6" s="615"/>
    </row>
    <row r="7" spans="1:14">
      <c r="C7" s="94"/>
      <c r="D7" s="94"/>
    </row>
    <row r="9" spans="1:14">
      <c r="A9" s="3"/>
      <c r="B9" s="3"/>
      <c r="G9" s="3"/>
      <c r="H9" s="3"/>
      <c r="I9" s="3"/>
      <c r="J9" s="3"/>
      <c r="K9" s="3"/>
      <c r="L9" s="3"/>
      <c r="M9" s="3"/>
      <c r="N9" s="3"/>
    </row>
    <row r="10" spans="1:14" s="91" customFormat="1" ht="15.75" thickBot="1">
      <c r="A10" s="2"/>
      <c r="B10" s="2"/>
      <c r="C10" s="2" t="s">
        <v>552</v>
      </c>
      <c r="D10" s="2" t="s">
        <v>82</v>
      </c>
      <c r="E10" s="2" t="s">
        <v>83</v>
      </c>
      <c r="F10" s="2" t="s">
        <v>553</v>
      </c>
      <c r="G10" s="96" t="s">
        <v>643</v>
      </c>
      <c r="H10" s="96" t="s">
        <v>526</v>
      </c>
      <c r="I10" s="96" t="s">
        <v>527</v>
      </c>
      <c r="J10" s="96" t="s">
        <v>644</v>
      </c>
      <c r="K10" s="96" t="s">
        <v>645</v>
      </c>
      <c r="L10" s="96" t="s">
        <v>646</v>
      </c>
      <c r="M10" s="96" t="s">
        <v>647</v>
      </c>
      <c r="N10" s="96" t="s">
        <v>648</v>
      </c>
    </row>
    <row r="11" spans="1:14" ht="15.75" thickTop="1">
      <c r="D11" s="3" t="s">
        <v>84</v>
      </c>
      <c r="E11" s="3" t="s">
        <v>85</v>
      </c>
      <c r="F11" s="3" t="s">
        <v>581</v>
      </c>
      <c r="G11" s="100">
        <v>0.53400000000000003</v>
      </c>
      <c r="H11" s="100">
        <v>0.34799999999999998</v>
      </c>
      <c r="I11" s="106" t="s">
        <v>524</v>
      </c>
      <c r="J11" s="106"/>
      <c r="K11" s="99"/>
      <c r="L11" s="99"/>
      <c r="M11" s="99"/>
      <c r="N11" s="99"/>
    </row>
    <row r="12" spans="1:14">
      <c r="C12" s="3" t="s">
        <v>84</v>
      </c>
      <c r="D12" s="3" t="s">
        <v>86</v>
      </c>
      <c r="E12" s="3" t="s">
        <v>87</v>
      </c>
      <c r="F12" s="3" t="s">
        <v>582</v>
      </c>
      <c r="G12" s="100">
        <v>0.53656983155253046</v>
      </c>
      <c r="H12" s="100">
        <v>0.38607778140902937</v>
      </c>
      <c r="I12" s="106" t="s">
        <v>524</v>
      </c>
      <c r="J12" s="106"/>
      <c r="K12" s="99"/>
      <c r="L12" s="99"/>
      <c r="M12" s="99"/>
      <c r="N12" s="99"/>
    </row>
    <row r="13" spans="1:14">
      <c r="C13" s="3" t="s">
        <v>84</v>
      </c>
      <c r="D13" s="3" t="s">
        <v>88</v>
      </c>
      <c r="E13" s="3" t="s">
        <v>89</v>
      </c>
      <c r="F13" s="3" t="s">
        <v>582</v>
      </c>
      <c r="G13" s="100">
        <v>0.47878186376932719</v>
      </c>
      <c r="H13" s="100">
        <v>0.33646531518565731</v>
      </c>
      <c r="I13" s="106" t="s">
        <v>524</v>
      </c>
      <c r="J13" s="106"/>
      <c r="K13" s="99"/>
      <c r="L13" s="99"/>
      <c r="M13" s="99"/>
      <c r="N13" s="99"/>
    </row>
    <row r="14" spans="1:14">
      <c r="C14" s="3" t="s">
        <v>84</v>
      </c>
      <c r="D14" s="3" t="s">
        <v>90</v>
      </c>
      <c r="E14" s="3" t="s">
        <v>91</v>
      </c>
      <c r="F14" s="3" t="s">
        <v>582</v>
      </c>
      <c r="G14" s="100">
        <v>0.60453927279258934</v>
      </c>
      <c r="H14" s="100">
        <v>0.3575920472228295</v>
      </c>
      <c r="I14" s="106" t="s">
        <v>524</v>
      </c>
      <c r="J14" s="100"/>
      <c r="K14" s="99"/>
      <c r="L14" s="99"/>
      <c r="M14" s="99"/>
      <c r="N14" s="99"/>
    </row>
    <row r="15" spans="1:14">
      <c r="C15" s="3" t="s">
        <v>84</v>
      </c>
      <c r="D15" s="3" t="s">
        <v>92</v>
      </c>
      <c r="E15" s="3" t="s">
        <v>93</v>
      </c>
      <c r="F15" s="3" t="s">
        <v>582</v>
      </c>
      <c r="G15" s="100">
        <v>0.53152479197837099</v>
      </c>
      <c r="H15" s="100">
        <v>0.30165877390471757</v>
      </c>
      <c r="I15" s="106" t="s">
        <v>524</v>
      </c>
      <c r="J15" s="100"/>
      <c r="K15" s="99"/>
      <c r="L15" s="99"/>
      <c r="M15" s="99"/>
      <c r="N15" s="99"/>
    </row>
    <row r="16" spans="1:14">
      <c r="E16" s="3" t="s">
        <v>583</v>
      </c>
      <c r="F16" s="3" t="s">
        <v>584</v>
      </c>
      <c r="G16" s="100"/>
      <c r="H16" s="100"/>
      <c r="I16" s="106"/>
      <c r="J16" s="100"/>
      <c r="K16" s="99"/>
      <c r="L16" s="99"/>
      <c r="M16" s="99"/>
      <c r="N16" s="99"/>
    </row>
    <row r="17" spans="5:14">
      <c r="E17" s="3" t="s">
        <v>585</v>
      </c>
      <c r="F17" s="3" t="s">
        <v>584</v>
      </c>
      <c r="G17" s="100"/>
      <c r="H17" s="100"/>
      <c r="I17" s="106"/>
      <c r="J17" s="100"/>
      <c r="K17" s="99"/>
      <c r="L17" s="99"/>
      <c r="M17" s="99"/>
      <c r="N17" s="99"/>
    </row>
    <row r="18" spans="5:14">
      <c r="E18" s="3" t="s">
        <v>586</v>
      </c>
      <c r="F18" s="3" t="s">
        <v>584</v>
      </c>
      <c r="G18" s="100"/>
      <c r="H18" s="100"/>
      <c r="I18" s="106"/>
      <c r="J18" s="100"/>
      <c r="K18" s="99"/>
      <c r="L18" s="99"/>
      <c r="M18" s="99"/>
      <c r="N18" s="99"/>
    </row>
    <row r="19" spans="5:14">
      <c r="E19" s="3" t="s">
        <v>587</v>
      </c>
      <c r="F19" s="3" t="s">
        <v>584</v>
      </c>
      <c r="G19" s="100"/>
      <c r="H19" s="100"/>
      <c r="I19" s="106"/>
      <c r="J19" s="100"/>
      <c r="K19" s="99"/>
      <c r="L19" s="99"/>
      <c r="M19" s="99"/>
      <c r="N19" s="99"/>
    </row>
    <row r="20" spans="5:14">
      <c r="E20" s="3" t="s">
        <v>588</v>
      </c>
      <c r="F20" s="3" t="s">
        <v>584</v>
      </c>
      <c r="G20" s="100"/>
      <c r="H20" s="100"/>
      <c r="I20" s="106"/>
      <c r="J20" s="100"/>
      <c r="K20" s="99"/>
      <c r="L20" s="99"/>
      <c r="M20" s="99"/>
      <c r="N20" s="99"/>
    </row>
    <row r="21" spans="5:14">
      <c r="E21" s="3" t="s">
        <v>589</v>
      </c>
      <c r="F21" s="3" t="s">
        <v>584</v>
      </c>
      <c r="G21" s="100"/>
      <c r="H21" s="100"/>
      <c r="I21" s="106"/>
      <c r="J21" s="100"/>
      <c r="K21" s="99"/>
      <c r="L21" s="99"/>
      <c r="M21" s="99"/>
      <c r="N21" s="99"/>
    </row>
    <row r="22" spans="5:14">
      <c r="E22" s="3" t="s">
        <v>590</v>
      </c>
      <c r="F22" s="3" t="s">
        <v>584</v>
      </c>
      <c r="G22" s="100"/>
      <c r="H22" s="100"/>
      <c r="I22" s="106"/>
      <c r="J22" s="106"/>
      <c r="K22" s="99"/>
      <c r="L22" s="99"/>
      <c r="M22" s="99"/>
      <c r="N22" s="99"/>
    </row>
    <row r="23" spans="5:14">
      <c r="E23" s="3" t="s">
        <v>591</v>
      </c>
      <c r="F23" s="3" t="s">
        <v>584</v>
      </c>
      <c r="G23" s="100"/>
      <c r="H23" s="100"/>
      <c r="I23" s="106"/>
      <c r="J23" s="106"/>
      <c r="K23" s="99"/>
      <c r="L23" s="99"/>
      <c r="M23" s="99"/>
      <c r="N23" s="99"/>
    </row>
    <row r="24" spans="5:14">
      <c r="E24" s="3" t="s">
        <v>592</v>
      </c>
      <c r="F24" s="3" t="s">
        <v>584</v>
      </c>
      <c r="G24" s="100"/>
      <c r="H24" s="100"/>
      <c r="I24" s="106"/>
      <c r="J24" s="106"/>
      <c r="K24" s="99"/>
      <c r="L24" s="99"/>
      <c r="M24" s="99"/>
      <c r="N24" s="99"/>
    </row>
    <row r="25" spans="5:14">
      <c r="E25" s="3" t="s">
        <v>593</v>
      </c>
      <c r="F25" s="3" t="s">
        <v>584</v>
      </c>
      <c r="G25" s="100"/>
      <c r="H25" s="100"/>
      <c r="I25" s="106"/>
      <c r="J25" s="106"/>
      <c r="K25" s="99"/>
      <c r="L25" s="99"/>
      <c r="M25" s="99"/>
      <c r="N25" s="99"/>
    </row>
    <row r="26" spans="5:14">
      <c r="E26" s="3" t="s">
        <v>594</v>
      </c>
      <c r="F26" s="3" t="s">
        <v>584</v>
      </c>
      <c r="G26" s="100"/>
      <c r="H26" s="100"/>
      <c r="I26" s="106"/>
      <c r="J26" s="106"/>
      <c r="K26" s="99"/>
      <c r="L26" s="99"/>
      <c r="M26" s="99"/>
      <c r="N26" s="99"/>
    </row>
    <row r="27" spans="5:14">
      <c r="E27" s="3" t="s">
        <v>595</v>
      </c>
      <c r="F27" s="3" t="s">
        <v>584</v>
      </c>
      <c r="G27" s="100"/>
      <c r="H27" s="100"/>
      <c r="I27" s="106"/>
      <c r="J27" s="106"/>
      <c r="K27" s="99"/>
      <c r="L27" s="99"/>
      <c r="M27" s="99"/>
      <c r="N27" s="99"/>
    </row>
    <row r="28" spans="5:14">
      <c r="E28" s="3" t="s">
        <v>596</v>
      </c>
      <c r="F28" s="3" t="s">
        <v>584</v>
      </c>
      <c r="G28" s="100"/>
      <c r="H28" s="100"/>
      <c r="I28" s="106"/>
      <c r="J28" s="106"/>
      <c r="K28" s="99"/>
      <c r="L28" s="99"/>
      <c r="M28" s="99"/>
      <c r="N28" s="99"/>
    </row>
    <row r="29" spans="5:14">
      <c r="E29" s="3" t="s">
        <v>597</v>
      </c>
      <c r="F29" s="3" t="s">
        <v>584</v>
      </c>
      <c r="G29" s="100"/>
      <c r="H29" s="100"/>
      <c r="I29" s="106"/>
      <c r="J29" s="106"/>
      <c r="K29" s="99"/>
      <c r="L29" s="99"/>
      <c r="M29" s="99"/>
      <c r="N29" s="99"/>
    </row>
    <row r="30" spans="5:14">
      <c r="E30" s="3" t="s">
        <v>598</v>
      </c>
      <c r="F30" s="3" t="s">
        <v>584</v>
      </c>
      <c r="G30" s="100"/>
      <c r="H30" s="100"/>
      <c r="I30" s="106"/>
      <c r="J30" s="106"/>
      <c r="K30" s="99"/>
      <c r="L30" s="99"/>
      <c r="M30" s="99"/>
      <c r="N30" s="99"/>
    </row>
    <row r="31" spans="5:14">
      <c r="E31" s="3" t="s">
        <v>599</v>
      </c>
      <c r="F31" s="3" t="s">
        <v>584</v>
      </c>
      <c r="G31" s="100"/>
      <c r="H31" s="100"/>
      <c r="I31" s="106"/>
      <c r="J31" s="106"/>
      <c r="K31" s="99"/>
      <c r="L31" s="99"/>
      <c r="M31" s="99"/>
      <c r="N31" s="99"/>
    </row>
    <row r="32" spans="5:14">
      <c r="E32" s="3" t="s">
        <v>600</v>
      </c>
      <c r="F32" s="3" t="s">
        <v>584</v>
      </c>
      <c r="G32" s="100"/>
      <c r="H32" s="100"/>
      <c r="I32" s="106"/>
      <c r="J32" s="106"/>
      <c r="K32" s="99"/>
      <c r="L32" s="99"/>
      <c r="M32" s="99"/>
      <c r="N32" s="99"/>
    </row>
    <row r="33" spans="5:14">
      <c r="E33" s="3" t="s">
        <v>601</v>
      </c>
      <c r="F33" s="3" t="s">
        <v>584</v>
      </c>
      <c r="G33" s="100"/>
      <c r="H33" s="100"/>
      <c r="I33" s="106"/>
      <c r="J33" s="106"/>
      <c r="K33" s="99"/>
      <c r="L33" s="99"/>
      <c r="M33" s="99"/>
      <c r="N33" s="99"/>
    </row>
    <row r="34" spans="5:14">
      <c r="E34" s="3" t="s">
        <v>602</v>
      </c>
      <c r="F34" s="3" t="s">
        <v>584</v>
      </c>
      <c r="G34" s="100"/>
      <c r="H34" s="100"/>
      <c r="I34" s="106"/>
      <c r="J34" s="106"/>
      <c r="K34" s="99"/>
      <c r="L34" s="99"/>
      <c r="M34" s="99"/>
      <c r="N34" s="99"/>
    </row>
    <row r="35" spans="5:14">
      <c r="E35" s="3" t="s">
        <v>603</v>
      </c>
      <c r="F35" s="3" t="s">
        <v>584</v>
      </c>
      <c r="G35" s="100"/>
      <c r="H35" s="100"/>
      <c r="I35" s="106"/>
      <c r="J35" s="106"/>
      <c r="K35" s="99"/>
      <c r="L35" s="99"/>
      <c r="M35" s="99"/>
      <c r="N35" s="99"/>
    </row>
    <row r="36" spans="5:14">
      <c r="E36" s="3" t="s">
        <v>604</v>
      </c>
      <c r="F36" s="3" t="s">
        <v>584</v>
      </c>
      <c r="G36" s="100"/>
      <c r="H36" s="100"/>
      <c r="I36" s="106"/>
      <c r="J36" s="106"/>
      <c r="K36" s="99"/>
      <c r="L36" s="99"/>
      <c r="M36" s="99"/>
      <c r="N36" s="99"/>
    </row>
    <row r="37" spans="5:14">
      <c r="E37" s="3" t="s">
        <v>605</v>
      </c>
      <c r="F37" s="3" t="s">
        <v>584</v>
      </c>
      <c r="G37" s="100"/>
      <c r="H37" s="100"/>
      <c r="I37" s="106"/>
      <c r="J37" s="106"/>
      <c r="K37" s="99"/>
      <c r="L37" s="99"/>
      <c r="M37" s="99"/>
      <c r="N37" s="99"/>
    </row>
    <row r="38" spans="5:14">
      <c r="E38" s="3" t="s">
        <v>606</v>
      </c>
      <c r="F38" s="3" t="s">
        <v>584</v>
      </c>
      <c r="G38" s="100"/>
      <c r="H38" s="100"/>
      <c r="I38" s="106"/>
      <c r="J38" s="106"/>
      <c r="K38" s="99"/>
      <c r="L38" s="99"/>
      <c r="M38" s="99"/>
      <c r="N38" s="99"/>
    </row>
    <row r="39" spans="5:14">
      <c r="E39" s="3" t="s">
        <v>607</v>
      </c>
      <c r="F39" s="3" t="s">
        <v>584</v>
      </c>
      <c r="G39" s="100"/>
      <c r="H39" s="100"/>
      <c r="I39" s="106"/>
      <c r="J39" s="106"/>
      <c r="K39" s="99"/>
      <c r="L39" s="99"/>
      <c r="M39" s="99"/>
      <c r="N39" s="99"/>
    </row>
    <row r="40" spans="5:14">
      <c r="E40" s="3" t="s">
        <v>608</v>
      </c>
      <c r="F40" s="3" t="s">
        <v>584</v>
      </c>
      <c r="G40" s="100"/>
      <c r="H40" s="100"/>
      <c r="I40" s="106"/>
      <c r="J40" s="106"/>
      <c r="K40" s="99"/>
      <c r="L40" s="99"/>
      <c r="M40" s="99"/>
      <c r="N40" s="99"/>
    </row>
    <row r="41" spans="5:14">
      <c r="E41" s="3" t="s">
        <v>609</v>
      </c>
      <c r="F41" s="3" t="s">
        <v>584</v>
      </c>
      <c r="G41" s="100"/>
      <c r="H41" s="100"/>
      <c r="I41" s="106"/>
      <c r="J41" s="106"/>
      <c r="K41" s="99"/>
      <c r="L41" s="99"/>
      <c r="M41" s="99"/>
      <c r="N41" s="99"/>
    </row>
    <row r="42" spans="5:14">
      <c r="E42" s="3" t="s">
        <v>610</v>
      </c>
      <c r="F42" s="3" t="s">
        <v>584</v>
      </c>
      <c r="G42" s="100"/>
      <c r="H42" s="100"/>
      <c r="I42" s="106"/>
      <c r="J42" s="106"/>
      <c r="K42" s="99"/>
      <c r="L42" s="99"/>
      <c r="M42" s="99"/>
      <c r="N42" s="99"/>
    </row>
    <row r="43" spans="5:14">
      <c r="E43" s="3" t="s">
        <v>611</v>
      </c>
      <c r="F43" s="3" t="s">
        <v>584</v>
      </c>
      <c r="G43" s="100"/>
      <c r="H43" s="100"/>
      <c r="I43" s="106"/>
      <c r="J43" s="106"/>
      <c r="K43" s="99"/>
      <c r="L43" s="99"/>
      <c r="M43" s="99"/>
      <c r="N43" s="99"/>
    </row>
    <row r="44" spans="5:14">
      <c r="E44" s="3" t="s">
        <v>612</v>
      </c>
      <c r="F44" s="3" t="s">
        <v>584</v>
      </c>
      <c r="G44" s="100"/>
      <c r="H44" s="100"/>
      <c r="I44" s="106"/>
      <c r="J44" s="106"/>
      <c r="K44" s="99"/>
      <c r="L44" s="99"/>
      <c r="M44" s="99"/>
      <c r="N44" s="99"/>
    </row>
    <row r="45" spans="5:14">
      <c r="E45" s="3" t="s">
        <v>613</v>
      </c>
      <c r="F45" s="3" t="s">
        <v>584</v>
      </c>
      <c r="G45" s="100"/>
      <c r="H45" s="100"/>
      <c r="I45" s="106"/>
      <c r="J45" s="106"/>
      <c r="K45" s="99"/>
      <c r="L45" s="99"/>
      <c r="M45" s="99"/>
      <c r="N45" s="99"/>
    </row>
    <row r="46" spans="5:14">
      <c r="E46" s="3" t="s">
        <v>614</v>
      </c>
      <c r="F46" s="3" t="s">
        <v>584</v>
      </c>
      <c r="G46" s="100"/>
      <c r="H46" s="100"/>
      <c r="I46" s="106"/>
      <c r="J46" s="106"/>
      <c r="K46" s="99"/>
      <c r="L46" s="99"/>
      <c r="M46" s="99"/>
      <c r="N46" s="99"/>
    </row>
    <row r="47" spans="5:14">
      <c r="E47" s="3" t="s">
        <v>615</v>
      </c>
      <c r="F47" s="3" t="s">
        <v>584</v>
      </c>
      <c r="G47" s="100"/>
      <c r="H47" s="100"/>
      <c r="I47" s="106"/>
      <c r="J47" s="106"/>
      <c r="K47" s="99"/>
      <c r="L47" s="99"/>
      <c r="M47" s="99"/>
      <c r="N47" s="99"/>
    </row>
    <row r="48" spans="5:14">
      <c r="E48" s="3" t="s">
        <v>616</v>
      </c>
      <c r="F48" s="3" t="s">
        <v>584</v>
      </c>
      <c r="G48" s="100"/>
      <c r="H48" s="100"/>
      <c r="I48" s="106"/>
      <c r="J48" s="106"/>
      <c r="K48" s="99"/>
      <c r="L48" s="99"/>
      <c r="M48" s="99"/>
      <c r="N48" s="99"/>
    </row>
    <row r="49" spans="3:14">
      <c r="E49" s="3" t="s">
        <v>617</v>
      </c>
      <c r="F49" s="3" t="s">
        <v>584</v>
      </c>
      <c r="G49" s="100"/>
      <c r="H49" s="100"/>
      <c r="I49" s="106"/>
      <c r="J49" s="106"/>
      <c r="K49" s="99"/>
      <c r="L49" s="99"/>
      <c r="M49" s="99"/>
      <c r="N49" s="99"/>
    </row>
    <row r="50" spans="3:14">
      <c r="E50" s="3" t="s">
        <v>618</v>
      </c>
      <c r="F50" s="3" t="s">
        <v>584</v>
      </c>
      <c r="G50" s="100"/>
      <c r="H50" s="100"/>
      <c r="I50" s="106"/>
      <c r="J50" s="106"/>
      <c r="K50" s="99"/>
      <c r="L50" s="99"/>
      <c r="M50" s="99"/>
      <c r="N50" s="99"/>
    </row>
    <row r="51" spans="3:14">
      <c r="E51" s="3" t="s">
        <v>619</v>
      </c>
      <c r="F51" s="3" t="s">
        <v>584</v>
      </c>
      <c r="G51" s="100"/>
      <c r="H51" s="100"/>
      <c r="I51" s="106"/>
      <c r="J51" s="106"/>
      <c r="K51" s="99"/>
      <c r="L51" s="99"/>
      <c r="M51" s="99"/>
      <c r="N51" s="99"/>
    </row>
    <row r="52" spans="3:14">
      <c r="E52" s="3" t="s">
        <v>620</v>
      </c>
      <c r="F52" s="3" t="s">
        <v>584</v>
      </c>
      <c r="G52" s="100"/>
      <c r="H52" s="100"/>
      <c r="I52" s="106"/>
      <c r="J52" s="106"/>
      <c r="K52" s="99"/>
      <c r="L52" s="99"/>
      <c r="M52" s="99"/>
      <c r="N52" s="99"/>
    </row>
    <row r="53" spans="3:14">
      <c r="E53" s="3" t="s">
        <v>621</v>
      </c>
      <c r="F53" s="3" t="s">
        <v>584</v>
      </c>
      <c r="G53" s="100"/>
      <c r="H53" s="100"/>
      <c r="I53" s="106"/>
      <c r="J53" s="106"/>
      <c r="K53" s="99"/>
      <c r="L53" s="99"/>
      <c r="M53" s="99"/>
      <c r="N53" s="99"/>
    </row>
    <row r="54" spans="3:14">
      <c r="E54" s="3" t="s">
        <v>622</v>
      </c>
      <c r="F54" s="3" t="s">
        <v>584</v>
      </c>
      <c r="G54" s="100"/>
      <c r="H54" s="100"/>
      <c r="I54" s="106"/>
      <c r="J54" s="106"/>
      <c r="K54" s="99"/>
      <c r="L54" s="99"/>
      <c r="M54" s="99"/>
      <c r="N54" s="99"/>
    </row>
    <row r="55" spans="3:14">
      <c r="E55" s="3" t="s">
        <v>623</v>
      </c>
      <c r="F55" s="3" t="s">
        <v>584</v>
      </c>
      <c r="G55" s="100"/>
      <c r="H55" s="100"/>
      <c r="I55" s="106"/>
      <c r="J55" s="106"/>
      <c r="K55" s="99"/>
      <c r="L55" s="99"/>
      <c r="M55" s="99"/>
      <c r="N55" s="99"/>
    </row>
    <row r="56" spans="3:14">
      <c r="E56" s="3" t="s">
        <v>624</v>
      </c>
      <c r="F56" s="3" t="s">
        <v>584</v>
      </c>
      <c r="G56" s="100"/>
      <c r="H56" s="100"/>
      <c r="I56" s="106"/>
      <c r="J56" s="106"/>
      <c r="K56" s="99"/>
      <c r="L56" s="99"/>
      <c r="M56" s="99"/>
      <c r="N56" s="99"/>
    </row>
    <row r="57" spans="3:14">
      <c r="E57" s="3" t="s">
        <v>625</v>
      </c>
      <c r="F57" s="3" t="s">
        <v>584</v>
      </c>
      <c r="G57" s="100"/>
      <c r="H57" s="100"/>
      <c r="I57" s="106"/>
      <c r="J57" s="106"/>
      <c r="K57" s="99"/>
      <c r="L57" s="99"/>
      <c r="M57" s="99"/>
      <c r="N57" s="99"/>
    </row>
    <row r="58" spans="3:14">
      <c r="E58" s="3" t="s">
        <v>626</v>
      </c>
      <c r="F58" s="3" t="s">
        <v>584</v>
      </c>
      <c r="G58" s="100"/>
      <c r="H58" s="100"/>
      <c r="I58" s="106"/>
      <c r="J58" s="106"/>
      <c r="K58" s="99"/>
      <c r="L58" s="99"/>
      <c r="M58" s="99"/>
      <c r="N58" s="99"/>
    </row>
    <row r="59" spans="3:14">
      <c r="E59" s="3" t="s">
        <v>627</v>
      </c>
      <c r="F59" s="3" t="s">
        <v>584</v>
      </c>
      <c r="G59" s="100"/>
      <c r="H59" s="100"/>
      <c r="I59" s="106"/>
      <c r="J59" s="106"/>
      <c r="K59" s="99"/>
      <c r="L59" s="99"/>
      <c r="M59" s="99"/>
      <c r="N59" s="99"/>
    </row>
    <row r="60" spans="3:14">
      <c r="C60" s="3" t="s">
        <v>86</v>
      </c>
      <c r="D60" s="3" t="s">
        <v>94</v>
      </c>
      <c r="E60" s="3" t="s">
        <v>95</v>
      </c>
      <c r="F60" s="3" t="s">
        <v>628</v>
      </c>
      <c r="G60" s="100">
        <v>0.621</v>
      </c>
      <c r="H60" s="100">
        <v>0.28499999999999998</v>
      </c>
      <c r="I60" s="106" t="s">
        <v>524</v>
      </c>
      <c r="J60" s="106"/>
      <c r="K60" s="99"/>
      <c r="L60" s="99"/>
      <c r="M60" s="99"/>
      <c r="N60" s="99"/>
    </row>
    <row r="61" spans="3:14">
      <c r="C61" s="3" t="s">
        <v>86</v>
      </c>
      <c r="D61" s="3" t="s">
        <v>96</v>
      </c>
      <c r="E61" s="3" t="s">
        <v>97</v>
      </c>
      <c r="F61" s="3" t="s">
        <v>628</v>
      </c>
      <c r="G61" s="100">
        <v>0.60499999999999998</v>
      </c>
      <c r="H61" s="100">
        <v>0.30099999999999999</v>
      </c>
      <c r="I61" s="106" t="s">
        <v>524</v>
      </c>
      <c r="J61" s="106"/>
      <c r="K61" s="99"/>
      <c r="L61" s="99"/>
      <c r="M61" s="99"/>
      <c r="N61" s="99"/>
    </row>
    <row r="62" spans="3:14">
      <c r="C62" s="3" t="s">
        <v>86</v>
      </c>
      <c r="D62" s="3" t="s">
        <v>98</v>
      </c>
      <c r="E62" s="3" t="s">
        <v>99</v>
      </c>
      <c r="F62" s="3" t="s">
        <v>628</v>
      </c>
      <c r="G62" s="100">
        <v>0.63900000000000001</v>
      </c>
      <c r="H62" s="100">
        <v>0.41899999999999998</v>
      </c>
      <c r="I62" s="106" t="s">
        <v>524</v>
      </c>
      <c r="J62" s="106"/>
      <c r="K62" s="99"/>
      <c r="L62" s="99"/>
      <c r="M62" s="99"/>
      <c r="N62" s="99"/>
    </row>
    <row r="63" spans="3:14">
      <c r="C63" s="3" t="s">
        <v>86</v>
      </c>
      <c r="D63" s="3" t="s">
        <v>100</v>
      </c>
      <c r="E63" s="3" t="s">
        <v>101</v>
      </c>
      <c r="F63" s="3" t="s">
        <v>628</v>
      </c>
      <c r="G63" s="100">
        <v>0.48200000000000004</v>
      </c>
      <c r="H63" s="100">
        <v>0.376</v>
      </c>
      <c r="I63" s="106" t="s">
        <v>524</v>
      </c>
      <c r="J63" s="106"/>
      <c r="K63" s="99"/>
      <c r="L63" s="99"/>
      <c r="M63" s="99"/>
      <c r="N63" s="99"/>
    </row>
    <row r="64" spans="3:14">
      <c r="C64" s="3" t="s">
        <v>86</v>
      </c>
      <c r="D64" s="3" t="s">
        <v>102</v>
      </c>
      <c r="E64" s="3" t="s">
        <v>103</v>
      </c>
      <c r="F64" s="3" t="s">
        <v>628</v>
      </c>
      <c r="G64" s="100">
        <v>0.63200000000000001</v>
      </c>
      <c r="H64" s="100">
        <v>0.30199999999999999</v>
      </c>
      <c r="I64" s="106" t="s">
        <v>524</v>
      </c>
      <c r="J64" s="106"/>
      <c r="K64" s="99"/>
      <c r="L64" s="99"/>
      <c r="M64" s="99"/>
      <c r="N64" s="99"/>
    </row>
    <row r="65" spans="3:14">
      <c r="C65" s="3" t="s">
        <v>86</v>
      </c>
      <c r="D65" s="3" t="s">
        <v>104</v>
      </c>
      <c r="E65" s="3" t="s">
        <v>105</v>
      </c>
      <c r="F65" s="3" t="s">
        <v>628</v>
      </c>
      <c r="G65" s="100">
        <v>0.63500000000000001</v>
      </c>
      <c r="H65" s="100">
        <v>0.35600000000000004</v>
      </c>
      <c r="I65" s="106" t="s">
        <v>524</v>
      </c>
      <c r="J65" s="106"/>
      <c r="K65" s="99"/>
      <c r="L65" s="99"/>
      <c r="M65" s="99"/>
      <c r="N65" s="99"/>
    </row>
    <row r="66" spans="3:14">
      <c r="C66" s="3" t="s">
        <v>86</v>
      </c>
      <c r="D66" s="3" t="s">
        <v>106</v>
      </c>
      <c r="E66" s="3" t="s">
        <v>107</v>
      </c>
      <c r="F66" s="3" t="s">
        <v>628</v>
      </c>
      <c r="G66" s="100">
        <v>0.35700000000000004</v>
      </c>
      <c r="H66" s="100">
        <v>0.45500000000000002</v>
      </c>
      <c r="I66" s="106" t="s">
        <v>524</v>
      </c>
      <c r="J66" s="106"/>
      <c r="K66" s="99"/>
      <c r="L66" s="99"/>
      <c r="M66" s="99"/>
      <c r="N66" s="99"/>
    </row>
    <row r="67" spans="3:14">
      <c r="C67" s="3" t="s">
        <v>86</v>
      </c>
      <c r="D67" s="3" t="s">
        <v>108</v>
      </c>
      <c r="E67" s="3" t="s">
        <v>109</v>
      </c>
      <c r="F67" s="3" t="s">
        <v>628</v>
      </c>
      <c r="G67" s="100">
        <v>0.32500000000000001</v>
      </c>
      <c r="H67" s="100">
        <v>0.441</v>
      </c>
      <c r="I67" s="106" t="s">
        <v>524</v>
      </c>
      <c r="J67" s="106"/>
      <c r="K67" s="99"/>
      <c r="L67" s="99"/>
      <c r="M67" s="99"/>
      <c r="N67" s="99"/>
    </row>
    <row r="68" spans="3:14">
      <c r="C68" s="3" t="s">
        <v>86</v>
      </c>
      <c r="D68" s="3" t="s">
        <v>110</v>
      </c>
      <c r="E68" s="3" t="s">
        <v>111</v>
      </c>
      <c r="F68" s="3" t="s">
        <v>628</v>
      </c>
      <c r="G68" s="100">
        <v>0.39299999999999996</v>
      </c>
      <c r="H68" s="100">
        <v>0.36499999999999999</v>
      </c>
      <c r="I68" s="106" t="s">
        <v>524</v>
      </c>
      <c r="J68" s="106"/>
      <c r="K68" s="99"/>
      <c r="L68" s="99"/>
      <c r="M68" s="99"/>
      <c r="N68" s="99"/>
    </row>
    <row r="69" spans="3:14">
      <c r="C69" s="3" t="s">
        <v>86</v>
      </c>
      <c r="D69" s="3" t="s">
        <v>112</v>
      </c>
      <c r="E69" s="3" t="s">
        <v>113</v>
      </c>
      <c r="F69" s="3" t="s">
        <v>628</v>
      </c>
      <c r="G69" s="100">
        <v>0.52300000000000002</v>
      </c>
      <c r="H69" s="100">
        <v>0.42499999999999999</v>
      </c>
      <c r="I69" s="106" t="s">
        <v>524</v>
      </c>
      <c r="J69" s="106"/>
      <c r="K69" s="99"/>
      <c r="L69" s="99"/>
      <c r="M69" s="99"/>
      <c r="N69" s="99"/>
    </row>
    <row r="70" spans="3:14">
      <c r="C70" s="3" t="s">
        <v>86</v>
      </c>
      <c r="D70" s="3" t="s">
        <v>114</v>
      </c>
      <c r="E70" s="3" t="s">
        <v>115</v>
      </c>
      <c r="F70" s="3" t="s">
        <v>628</v>
      </c>
      <c r="G70" s="100">
        <v>0.39600000000000002</v>
      </c>
      <c r="H70" s="100">
        <v>0.39899999999999997</v>
      </c>
      <c r="I70" s="106" t="s">
        <v>524</v>
      </c>
      <c r="J70" s="106"/>
      <c r="K70" s="99"/>
      <c r="L70" s="99"/>
      <c r="M70" s="99"/>
      <c r="N70" s="99"/>
    </row>
    <row r="71" spans="3:14">
      <c r="C71" s="3" t="s">
        <v>86</v>
      </c>
      <c r="D71" s="3" t="s">
        <v>116</v>
      </c>
      <c r="E71" s="3" t="s">
        <v>117</v>
      </c>
      <c r="F71" s="3" t="s">
        <v>628</v>
      </c>
      <c r="G71" s="100">
        <v>0.56700000000000006</v>
      </c>
      <c r="H71" s="100">
        <v>0.47399999999999998</v>
      </c>
      <c r="I71" s="106" t="s">
        <v>524</v>
      </c>
      <c r="J71" s="106"/>
      <c r="K71" s="99"/>
      <c r="L71" s="99"/>
      <c r="M71" s="99"/>
      <c r="N71" s="99"/>
    </row>
    <row r="72" spans="3:14">
      <c r="C72" s="3" t="s">
        <v>86</v>
      </c>
      <c r="D72" s="3" t="s">
        <v>118</v>
      </c>
      <c r="E72" s="3" t="s">
        <v>119</v>
      </c>
      <c r="F72" s="3" t="s">
        <v>628</v>
      </c>
      <c r="G72" s="100" t="s">
        <v>653</v>
      </c>
      <c r="H72" s="100">
        <v>0.43700000000000006</v>
      </c>
      <c r="I72" s="106" t="s">
        <v>524</v>
      </c>
      <c r="J72" s="106"/>
      <c r="K72" s="99"/>
      <c r="L72" s="99"/>
      <c r="M72" s="99"/>
      <c r="N72" s="99"/>
    </row>
    <row r="73" spans="3:14">
      <c r="C73" s="3" t="s">
        <v>86</v>
      </c>
      <c r="D73" s="3" t="s">
        <v>120</v>
      </c>
      <c r="E73" s="3" t="s">
        <v>121</v>
      </c>
      <c r="F73" s="3" t="s">
        <v>628</v>
      </c>
      <c r="G73" s="100">
        <v>0.57899999999999996</v>
      </c>
      <c r="H73" s="100">
        <v>0.32500000000000001</v>
      </c>
      <c r="I73" s="106" t="s">
        <v>524</v>
      </c>
      <c r="J73" s="106"/>
      <c r="K73" s="99"/>
      <c r="L73" s="99"/>
      <c r="M73" s="99"/>
      <c r="N73" s="99"/>
    </row>
    <row r="74" spans="3:14">
      <c r="C74" s="3" t="s">
        <v>86</v>
      </c>
      <c r="D74" s="3" t="s">
        <v>122</v>
      </c>
      <c r="E74" s="3" t="s">
        <v>123</v>
      </c>
      <c r="F74" s="3" t="s">
        <v>628</v>
      </c>
      <c r="G74" s="100">
        <v>0.71</v>
      </c>
      <c r="H74" s="100">
        <v>0.45299999999999996</v>
      </c>
      <c r="I74" s="106" t="s">
        <v>524</v>
      </c>
      <c r="J74" s="106"/>
      <c r="K74" s="99"/>
      <c r="L74" s="99"/>
      <c r="M74" s="99"/>
      <c r="N74" s="99"/>
    </row>
    <row r="75" spans="3:14">
      <c r="C75" s="3" t="s">
        <v>86</v>
      </c>
      <c r="D75" s="3" t="s">
        <v>124</v>
      </c>
      <c r="E75" s="3" t="s">
        <v>125</v>
      </c>
      <c r="F75" s="3" t="s">
        <v>628</v>
      </c>
      <c r="G75" s="100">
        <v>0.60199999999999998</v>
      </c>
      <c r="H75" s="100">
        <v>0.35700000000000004</v>
      </c>
      <c r="I75" s="106" t="s">
        <v>524</v>
      </c>
      <c r="J75" s="106"/>
      <c r="K75" s="99"/>
      <c r="L75" s="99"/>
      <c r="M75" s="99"/>
      <c r="N75" s="99"/>
    </row>
    <row r="76" spans="3:14">
      <c r="C76" s="3" t="s">
        <v>86</v>
      </c>
      <c r="D76" s="3" t="s">
        <v>126</v>
      </c>
      <c r="E76" s="3" t="s">
        <v>127</v>
      </c>
      <c r="F76" s="3" t="s">
        <v>628</v>
      </c>
      <c r="G76" s="100">
        <v>0.65599999999999992</v>
      </c>
      <c r="H76" s="100">
        <v>0.41200000000000003</v>
      </c>
      <c r="I76" s="106" t="s">
        <v>524</v>
      </c>
      <c r="J76" s="106"/>
      <c r="K76" s="99"/>
      <c r="L76" s="99"/>
      <c r="M76" s="99"/>
      <c r="N76" s="99"/>
    </row>
    <row r="77" spans="3:14">
      <c r="C77" s="3" t="s">
        <v>86</v>
      </c>
      <c r="D77" s="3" t="s">
        <v>128</v>
      </c>
      <c r="E77" s="3" t="s">
        <v>129</v>
      </c>
      <c r="F77" s="3" t="s">
        <v>628</v>
      </c>
      <c r="G77" s="100">
        <v>0.65300000000000002</v>
      </c>
      <c r="H77" s="100">
        <v>0.52100000000000002</v>
      </c>
      <c r="I77" s="106" t="s">
        <v>524</v>
      </c>
      <c r="J77" s="106"/>
      <c r="K77" s="99"/>
      <c r="L77" s="99"/>
      <c r="M77" s="99"/>
      <c r="N77" s="99"/>
    </row>
    <row r="78" spans="3:14">
      <c r="C78" s="3" t="s">
        <v>86</v>
      </c>
      <c r="D78" s="3" t="s">
        <v>130</v>
      </c>
      <c r="E78" s="3" t="s">
        <v>131</v>
      </c>
      <c r="F78" s="3" t="s">
        <v>628</v>
      </c>
      <c r="G78" s="100">
        <v>0.56299999999999994</v>
      </c>
      <c r="H78" s="100">
        <v>0.3</v>
      </c>
      <c r="I78" s="106" t="s">
        <v>524</v>
      </c>
      <c r="J78" s="106"/>
      <c r="K78" s="99"/>
      <c r="L78" s="99"/>
      <c r="M78" s="99"/>
      <c r="N78" s="99"/>
    </row>
    <row r="79" spans="3:14">
      <c r="C79" s="3" t="s">
        <v>86</v>
      </c>
      <c r="D79" s="3" t="s">
        <v>132</v>
      </c>
      <c r="E79" s="3" t="s">
        <v>133</v>
      </c>
      <c r="F79" s="3" t="s">
        <v>628</v>
      </c>
      <c r="G79" s="100">
        <v>0.64400000000000002</v>
      </c>
      <c r="H79" s="100">
        <v>0.36599999999999999</v>
      </c>
      <c r="I79" s="106" t="s">
        <v>524</v>
      </c>
      <c r="J79" s="106"/>
      <c r="K79" s="99"/>
      <c r="L79" s="99"/>
      <c r="M79" s="99"/>
      <c r="N79" s="99"/>
    </row>
    <row r="80" spans="3:14">
      <c r="C80" s="3" t="s">
        <v>86</v>
      </c>
      <c r="D80" s="3" t="s">
        <v>134</v>
      </c>
      <c r="E80" s="3" t="s">
        <v>135</v>
      </c>
      <c r="F80" s="3" t="s">
        <v>628</v>
      </c>
      <c r="G80" s="100">
        <v>0.66900000000000004</v>
      </c>
      <c r="H80" s="100">
        <v>0.36599999999999999</v>
      </c>
      <c r="I80" s="106" t="s">
        <v>524</v>
      </c>
      <c r="J80" s="106"/>
      <c r="K80" s="99"/>
      <c r="L80" s="99"/>
      <c r="M80" s="99"/>
      <c r="N80" s="99"/>
    </row>
    <row r="81" spans="3:14">
      <c r="C81" s="3" t="s">
        <v>86</v>
      </c>
      <c r="D81" s="3" t="s">
        <v>136</v>
      </c>
      <c r="E81" s="3" t="s">
        <v>137</v>
      </c>
      <c r="F81" s="3" t="s">
        <v>628</v>
      </c>
      <c r="G81" s="100">
        <v>0.64200000000000002</v>
      </c>
      <c r="H81" s="100">
        <v>0.36</v>
      </c>
      <c r="I81" s="106" t="s">
        <v>524</v>
      </c>
      <c r="J81" s="106"/>
      <c r="K81" s="99"/>
      <c r="L81" s="99"/>
      <c r="M81" s="99"/>
      <c r="N81" s="99"/>
    </row>
    <row r="82" spans="3:14">
      <c r="C82" s="3" t="s">
        <v>86</v>
      </c>
      <c r="D82" s="3" t="s">
        <v>138</v>
      </c>
      <c r="E82" s="3" t="s">
        <v>139</v>
      </c>
      <c r="F82" s="3" t="s">
        <v>628</v>
      </c>
      <c r="G82" s="100">
        <v>0.57200000000000006</v>
      </c>
      <c r="H82" s="100">
        <v>0.45299999999999996</v>
      </c>
      <c r="I82" s="106" t="s">
        <v>524</v>
      </c>
      <c r="J82" s="106"/>
      <c r="K82" s="99"/>
      <c r="L82" s="99"/>
      <c r="M82" s="99"/>
      <c r="N82" s="99"/>
    </row>
    <row r="83" spans="3:14">
      <c r="C83" s="3" t="s">
        <v>86</v>
      </c>
      <c r="D83" s="3" t="s">
        <v>140</v>
      </c>
      <c r="E83" s="3" t="s">
        <v>141</v>
      </c>
      <c r="F83" s="3" t="s">
        <v>628</v>
      </c>
      <c r="G83" s="100">
        <v>0.65799999999999992</v>
      </c>
      <c r="H83" s="100">
        <v>0.49099999999999999</v>
      </c>
      <c r="I83" s="106" t="s">
        <v>524</v>
      </c>
      <c r="J83" s="106"/>
      <c r="K83" s="99"/>
      <c r="L83" s="99"/>
      <c r="M83" s="99"/>
      <c r="N83" s="99"/>
    </row>
    <row r="84" spans="3:14">
      <c r="C84" s="3" t="s">
        <v>86</v>
      </c>
      <c r="D84" s="3" t="s">
        <v>142</v>
      </c>
      <c r="E84" s="3" t="s">
        <v>143</v>
      </c>
      <c r="F84" s="3" t="s">
        <v>628</v>
      </c>
      <c r="G84" s="100">
        <v>0.59299999999999997</v>
      </c>
      <c r="H84" s="100">
        <v>0.36899999999999999</v>
      </c>
      <c r="I84" s="106" t="s">
        <v>524</v>
      </c>
      <c r="J84" s="106"/>
      <c r="K84" s="99"/>
      <c r="L84" s="99"/>
      <c r="M84" s="99"/>
      <c r="N84" s="99"/>
    </row>
    <row r="85" spans="3:14">
      <c r="C85" s="3" t="s">
        <v>86</v>
      </c>
      <c r="D85" s="3" t="s">
        <v>144</v>
      </c>
      <c r="E85" s="3" t="s">
        <v>145</v>
      </c>
      <c r="F85" s="3" t="s">
        <v>628</v>
      </c>
      <c r="G85" s="100">
        <v>0.65500000000000003</v>
      </c>
      <c r="H85" s="100">
        <v>0.41600000000000004</v>
      </c>
      <c r="I85" s="106" t="s">
        <v>524</v>
      </c>
      <c r="J85" s="106"/>
      <c r="K85" s="99"/>
      <c r="L85" s="99"/>
      <c r="M85" s="99"/>
      <c r="N85" s="99"/>
    </row>
    <row r="86" spans="3:14">
      <c r="C86" s="3" t="s">
        <v>86</v>
      </c>
      <c r="D86" s="3" t="s">
        <v>146</v>
      </c>
      <c r="E86" s="3" t="s">
        <v>147</v>
      </c>
      <c r="F86" s="3" t="s">
        <v>628</v>
      </c>
      <c r="G86" s="100">
        <v>0.64500000000000002</v>
      </c>
      <c r="H86" s="100">
        <v>0.39</v>
      </c>
      <c r="I86" s="106" t="s">
        <v>524</v>
      </c>
      <c r="J86" s="106"/>
      <c r="K86" s="99"/>
      <c r="L86" s="99"/>
      <c r="M86" s="99"/>
      <c r="N86" s="99"/>
    </row>
    <row r="87" spans="3:14">
      <c r="C87" s="3" t="s">
        <v>86</v>
      </c>
      <c r="D87" s="3" t="s">
        <v>148</v>
      </c>
      <c r="E87" s="3" t="s">
        <v>149</v>
      </c>
      <c r="F87" s="3" t="s">
        <v>628</v>
      </c>
      <c r="G87" s="100">
        <v>0.61799999999999999</v>
      </c>
      <c r="H87" s="100">
        <v>0.37200000000000005</v>
      </c>
      <c r="I87" s="106" t="s">
        <v>524</v>
      </c>
      <c r="J87" s="106"/>
      <c r="K87" s="99"/>
      <c r="L87" s="99"/>
      <c r="M87" s="99"/>
      <c r="N87" s="99"/>
    </row>
    <row r="88" spans="3:14">
      <c r="C88" s="3" t="s">
        <v>86</v>
      </c>
      <c r="D88" s="3" t="s">
        <v>150</v>
      </c>
      <c r="E88" s="3" t="s">
        <v>151</v>
      </c>
      <c r="F88" s="3" t="s">
        <v>628</v>
      </c>
      <c r="G88" s="100">
        <v>0.61</v>
      </c>
      <c r="H88" s="100">
        <v>0.39399999999999996</v>
      </c>
      <c r="I88" s="106" t="s">
        <v>524</v>
      </c>
      <c r="J88" s="106"/>
      <c r="K88" s="99"/>
      <c r="L88" s="99"/>
      <c r="M88" s="99"/>
      <c r="N88" s="99"/>
    </row>
    <row r="89" spans="3:14">
      <c r="C89" s="3" t="s">
        <v>86</v>
      </c>
      <c r="D89" s="3" t="s">
        <v>152</v>
      </c>
      <c r="E89" s="3" t="s">
        <v>153</v>
      </c>
      <c r="F89" s="3" t="s">
        <v>628</v>
      </c>
      <c r="G89" s="100">
        <v>0.63700000000000001</v>
      </c>
      <c r="H89" s="100">
        <v>0.35499999999999998</v>
      </c>
      <c r="I89" s="106" t="s">
        <v>524</v>
      </c>
      <c r="J89" s="106"/>
      <c r="K89" s="99"/>
      <c r="L89" s="99"/>
      <c r="M89" s="99"/>
      <c r="N89" s="99"/>
    </row>
    <row r="90" spans="3:14">
      <c r="C90" s="3" t="s">
        <v>86</v>
      </c>
      <c r="D90" s="3" t="s">
        <v>154</v>
      </c>
      <c r="E90" s="3" t="s">
        <v>155</v>
      </c>
      <c r="F90" s="3" t="s">
        <v>628</v>
      </c>
      <c r="G90" s="100">
        <v>0.67299999999999993</v>
      </c>
      <c r="H90" s="100">
        <v>0.43200000000000005</v>
      </c>
      <c r="I90" s="106" t="s">
        <v>524</v>
      </c>
      <c r="J90" s="106"/>
      <c r="K90" s="99"/>
      <c r="L90" s="99"/>
      <c r="M90" s="99"/>
      <c r="N90" s="99"/>
    </row>
    <row r="91" spans="3:14">
      <c r="C91" s="3" t="s">
        <v>86</v>
      </c>
      <c r="D91" s="3" t="s">
        <v>156</v>
      </c>
      <c r="E91" s="3" t="s">
        <v>157</v>
      </c>
      <c r="F91" s="3" t="s">
        <v>628</v>
      </c>
      <c r="G91" s="100">
        <v>0.67099999999999993</v>
      </c>
      <c r="H91" s="100">
        <v>0.52400000000000002</v>
      </c>
      <c r="I91" s="106" t="s">
        <v>524</v>
      </c>
      <c r="J91" s="106"/>
      <c r="K91" s="99"/>
      <c r="L91" s="99"/>
      <c r="M91" s="99"/>
      <c r="N91" s="99"/>
    </row>
    <row r="92" spans="3:14">
      <c r="C92" s="3" t="s">
        <v>86</v>
      </c>
      <c r="D92" s="3" t="s">
        <v>158</v>
      </c>
      <c r="E92" s="3" t="s">
        <v>159</v>
      </c>
      <c r="F92" s="3" t="s">
        <v>628</v>
      </c>
      <c r="G92" s="100">
        <v>0.65300000000000002</v>
      </c>
      <c r="H92" s="100">
        <v>0.45299999999999996</v>
      </c>
      <c r="I92" s="106" t="s">
        <v>524</v>
      </c>
      <c r="J92" s="106"/>
      <c r="K92" s="99"/>
      <c r="L92" s="99"/>
      <c r="M92" s="99"/>
      <c r="N92" s="99"/>
    </row>
    <row r="93" spans="3:14">
      <c r="C93" s="3" t="s">
        <v>86</v>
      </c>
      <c r="D93" s="3" t="s">
        <v>160</v>
      </c>
      <c r="E93" s="3" t="s">
        <v>161</v>
      </c>
      <c r="F93" s="3" t="s">
        <v>628</v>
      </c>
      <c r="G93" s="100">
        <v>0.57100000000000006</v>
      </c>
      <c r="H93" s="100">
        <v>0.41700000000000004</v>
      </c>
      <c r="I93" s="106" t="s">
        <v>524</v>
      </c>
      <c r="J93" s="106"/>
      <c r="K93" s="99"/>
      <c r="L93" s="99"/>
      <c r="M93" s="99"/>
      <c r="N93" s="99"/>
    </row>
    <row r="94" spans="3:14">
      <c r="C94" s="3" t="s">
        <v>86</v>
      </c>
      <c r="D94" s="3" t="s">
        <v>162</v>
      </c>
      <c r="E94" s="3" t="s">
        <v>163</v>
      </c>
      <c r="F94" s="3" t="s">
        <v>628</v>
      </c>
      <c r="G94" s="100">
        <v>0.58499999999999996</v>
      </c>
      <c r="H94" s="100">
        <v>0.34499999999999997</v>
      </c>
      <c r="I94" s="106" t="s">
        <v>524</v>
      </c>
      <c r="J94" s="106"/>
      <c r="K94" s="99"/>
      <c r="L94" s="99"/>
      <c r="M94" s="99"/>
      <c r="N94" s="99"/>
    </row>
    <row r="95" spans="3:14">
      <c r="C95" s="3" t="s">
        <v>86</v>
      </c>
      <c r="D95" s="3" t="s">
        <v>164</v>
      </c>
      <c r="E95" s="3" t="s">
        <v>165</v>
      </c>
      <c r="F95" s="3" t="s">
        <v>628</v>
      </c>
      <c r="G95" s="100">
        <v>0.69</v>
      </c>
      <c r="H95" s="100">
        <v>0.40100000000000002</v>
      </c>
      <c r="I95" s="106" t="s">
        <v>524</v>
      </c>
      <c r="J95" s="106"/>
      <c r="K95" s="99"/>
      <c r="L95" s="99"/>
      <c r="M95" s="99"/>
      <c r="N95" s="99"/>
    </row>
    <row r="96" spans="3:14">
      <c r="C96" s="3" t="s">
        <v>86</v>
      </c>
      <c r="D96" s="3" t="s">
        <v>166</v>
      </c>
      <c r="E96" s="3" t="s">
        <v>167</v>
      </c>
      <c r="F96" s="3" t="s">
        <v>628</v>
      </c>
      <c r="G96" s="100">
        <v>0.64300000000000002</v>
      </c>
      <c r="H96" s="100">
        <v>0.35600000000000004</v>
      </c>
      <c r="I96" s="106" t="s">
        <v>524</v>
      </c>
      <c r="J96" s="106"/>
      <c r="K96" s="99"/>
      <c r="L96" s="99"/>
      <c r="M96" s="99"/>
      <c r="N96" s="99"/>
    </row>
    <row r="97" spans="3:14">
      <c r="C97" s="3" t="s">
        <v>86</v>
      </c>
      <c r="D97" s="3" t="s">
        <v>168</v>
      </c>
      <c r="E97" s="3" t="s">
        <v>169</v>
      </c>
      <c r="F97" s="3" t="s">
        <v>628</v>
      </c>
      <c r="G97" s="100">
        <v>0.59099999999999997</v>
      </c>
      <c r="H97" s="100">
        <v>0.36899999999999999</v>
      </c>
      <c r="I97" s="106" t="s">
        <v>524</v>
      </c>
      <c r="J97" s="106"/>
      <c r="K97" s="99"/>
      <c r="L97" s="99"/>
      <c r="M97" s="99"/>
      <c r="N97" s="99"/>
    </row>
    <row r="98" spans="3:14">
      <c r="C98" s="3" t="s">
        <v>86</v>
      </c>
      <c r="D98" s="3" t="s">
        <v>170</v>
      </c>
      <c r="E98" s="3" t="s">
        <v>171</v>
      </c>
      <c r="F98" s="3" t="s">
        <v>628</v>
      </c>
      <c r="G98" s="100">
        <v>0.59699999999999998</v>
      </c>
      <c r="H98" s="100">
        <v>0.44</v>
      </c>
      <c r="I98" s="106" t="s">
        <v>524</v>
      </c>
      <c r="J98" s="106"/>
      <c r="K98" s="99"/>
      <c r="L98" s="99"/>
      <c r="M98" s="99"/>
      <c r="N98" s="99"/>
    </row>
    <row r="99" spans="3:14">
      <c r="C99" s="3" t="s">
        <v>86</v>
      </c>
      <c r="D99" s="3" t="s">
        <v>172</v>
      </c>
      <c r="E99" s="3" t="s">
        <v>173</v>
      </c>
      <c r="F99" s="3" t="s">
        <v>628</v>
      </c>
      <c r="G99" s="100">
        <v>0.51500000000000001</v>
      </c>
      <c r="H99" s="100">
        <v>0.47200000000000003</v>
      </c>
      <c r="I99" s="106" t="s">
        <v>524</v>
      </c>
      <c r="J99" s="106"/>
      <c r="K99" s="99"/>
      <c r="L99" s="99"/>
      <c r="M99" s="99"/>
      <c r="N99" s="99"/>
    </row>
    <row r="100" spans="3:14">
      <c r="C100" s="3" t="s">
        <v>86</v>
      </c>
      <c r="D100" s="3" t="s">
        <v>174</v>
      </c>
      <c r="E100" s="3" t="s">
        <v>175</v>
      </c>
      <c r="F100" s="3" t="s">
        <v>628</v>
      </c>
      <c r="G100" s="100">
        <v>0.54799999999999993</v>
      </c>
      <c r="H100" s="100">
        <v>0.47200000000000003</v>
      </c>
      <c r="I100" s="106" t="s">
        <v>524</v>
      </c>
      <c r="J100" s="106"/>
      <c r="K100" s="99"/>
      <c r="L100" s="99"/>
      <c r="M100" s="99"/>
      <c r="N100" s="99"/>
    </row>
    <row r="101" spans="3:14">
      <c r="C101" s="3" t="s">
        <v>86</v>
      </c>
      <c r="D101" s="3" t="s">
        <v>176</v>
      </c>
      <c r="E101" s="3" t="s">
        <v>177</v>
      </c>
      <c r="F101" s="3" t="s">
        <v>628</v>
      </c>
      <c r="G101" s="100">
        <v>0.63600000000000001</v>
      </c>
      <c r="H101" s="100">
        <v>0.46299999999999997</v>
      </c>
      <c r="I101" s="106" t="s">
        <v>524</v>
      </c>
      <c r="J101" s="106"/>
      <c r="K101" s="99"/>
      <c r="L101" s="99"/>
      <c r="M101" s="99"/>
      <c r="N101" s="99"/>
    </row>
    <row r="102" spans="3:14">
      <c r="C102" s="3" t="s">
        <v>86</v>
      </c>
      <c r="D102" s="3" t="s">
        <v>178</v>
      </c>
      <c r="E102" s="3" t="s">
        <v>179</v>
      </c>
      <c r="F102" s="3" t="s">
        <v>628</v>
      </c>
      <c r="G102" s="100">
        <v>0.63600000000000001</v>
      </c>
      <c r="H102" s="100">
        <v>0.379</v>
      </c>
      <c r="I102" s="106" t="s">
        <v>524</v>
      </c>
      <c r="J102" s="106"/>
      <c r="K102" s="99"/>
      <c r="L102" s="99"/>
      <c r="M102" s="99"/>
      <c r="N102" s="99"/>
    </row>
    <row r="103" spans="3:14">
      <c r="C103" s="3" t="s">
        <v>86</v>
      </c>
      <c r="D103" s="3" t="s">
        <v>180</v>
      </c>
      <c r="E103" s="3" t="s">
        <v>181</v>
      </c>
      <c r="F103" s="3" t="s">
        <v>628</v>
      </c>
      <c r="G103" s="100">
        <v>0.40899999999999997</v>
      </c>
      <c r="H103" s="100">
        <v>0.25700000000000001</v>
      </c>
      <c r="I103" s="106" t="s">
        <v>524</v>
      </c>
      <c r="J103" s="106"/>
      <c r="K103" s="99"/>
      <c r="L103" s="99"/>
      <c r="M103" s="99"/>
      <c r="N103" s="99"/>
    </row>
    <row r="104" spans="3:14">
      <c r="C104" s="3" t="s">
        <v>86</v>
      </c>
      <c r="D104" s="3" t="s">
        <v>182</v>
      </c>
      <c r="E104" s="3" t="s">
        <v>183</v>
      </c>
      <c r="F104" s="3" t="s">
        <v>628</v>
      </c>
      <c r="G104" s="100">
        <v>0.63100000000000001</v>
      </c>
      <c r="H104" s="100">
        <v>0.39799999999999996</v>
      </c>
      <c r="I104" s="106" t="s">
        <v>524</v>
      </c>
      <c r="J104" s="106"/>
      <c r="K104" s="99"/>
      <c r="L104" s="99"/>
      <c r="M104" s="99"/>
      <c r="N104" s="99"/>
    </row>
    <row r="105" spans="3:14">
      <c r="C105" s="3" t="s">
        <v>86</v>
      </c>
      <c r="D105" s="3" t="s">
        <v>184</v>
      </c>
      <c r="E105" s="3" t="s">
        <v>185</v>
      </c>
      <c r="F105" s="3" t="s">
        <v>628</v>
      </c>
      <c r="G105" s="100">
        <v>0.39399999999999996</v>
      </c>
      <c r="H105" s="100">
        <v>0.30299999999999999</v>
      </c>
      <c r="I105" s="106" t="s">
        <v>524</v>
      </c>
      <c r="J105" s="106"/>
      <c r="K105" s="99"/>
      <c r="L105" s="99"/>
      <c r="M105" s="99"/>
      <c r="N105" s="99"/>
    </row>
    <row r="106" spans="3:14">
      <c r="C106" s="3" t="s">
        <v>86</v>
      </c>
      <c r="D106" s="3" t="s">
        <v>186</v>
      </c>
      <c r="E106" s="3" t="s">
        <v>187</v>
      </c>
      <c r="F106" s="3" t="s">
        <v>628</v>
      </c>
      <c r="G106" s="100">
        <v>0.36299999999999999</v>
      </c>
      <c r="H106" s="100">
        <v>0.313</v>
      </c>
      <c r="I106" s="106" t="s">
        <v>524</v>
      </c>
      <c r="J106" s="106"/>
      <c r="K106" s="99"/>
      <c r="L106" s="99"/>
      <c r="M106" s="99"/>
      <c r="N106" s="99"/>
    </row>
    <row r="107" spans="3:14">
      <c r="C107" s="3" t="s">
        <v>86</v>
      </c>
      <c r="D107" s="3" t="s">
        <v>188</v>
      </c>
      <c r="E107" s="3" t="s">
        <v>189</v>
      </c>
      <c r="F107" s="3" t="s">
        <v>628</v>
      </c>
      <c r="G107" s="100">
        <v>0.5</v>
      </c>
      <c r="H107" s="100">
        <v>0.308</v>
      </c>
      <c r="I107" s="106" t="s">
        <v>524</v>
      </c>
      <c r="J107" s="106"/>
      <c r="K107" s="99"/>
      <c r="L107" s="99"/>
      <c r="M107" s="99"/>
      <c r="N107" s="99"/>
    </row>
    <row r="108" spans="3:14">
      <c r="C108" s="3" t="s">
        <v>86</v>
      </c>
      <c r="D108" s="3" t="s">
        <v>190</v>
      </c>
      <c r="E108" s="3" t="s">
        <v>191</v>
      </c>
      <c r="F108" s="3" t="s">
        <v>628</v>
      </c>
      <c r="G108" s="100">
        <v>0.43</v>
      </c>
      <c r="H108" s="100">
        <v>0.30599999999999999</v>
      </c>
      <c r="I108" s="106" t="s">
        <v>524</v>
      </c>
      <c r="J108" s="106"/>
      <c r="K108" s="99"/>
      <c r="L108" s="99"/>
      <c r="M108" s="99"/>
      <c r="N108" s="99"/>
    </row>
    <row r="109" spans="3:14">
      <c r="C109" s="3" t="s">
        <v>86</v>
      </c>
      <c r="D109" s="3" t="s">
        <v>192</v>
      </c>
      <c r="E109" s="3" t="s">
        <v>193</v>
      </c>
      <c r="F109" s="3" t="s">
        <v>628</v>
      </c>
      <c r="G109" s="100">
        <v>0.33299999999999996</v>
      </c>
      <c r="H109" s="100">
        <v>0.39500000000000002</v>
      </c>
      <c r="I109" s="106" t="s">
        <v>524</v>
      </c>
      <c r="J109" s="106"/>
      <c r="K109" s="99"/>
      <c r="L109" s="99"/>
      <c r="M109" s="99"/>
      <c r="N109" s="99"/>
    </row>
    <row r="110" spans="3:14">
      <c r="C110" s="3" t="s">
        <v>86</v>
      </c>
      <c r="D110" s="3" t="s">
        <v>194</v>
      </c>
      <c r="E110" s="3" t="s">
        <v>195</v>
      </c>
      <c r="F110" s="3" t="s">
        <v>628</v>
      </c>
      <c r="G110" s="100">
        <v>0.48599999999999999</v>
      </c>
      <c r="H110" s="100">
        <v>0.29100000000000004</v>
      </c>
      <c r="I110" s="106" t="s">
        <v>524</v>
      </c>
      <c r="J110" s="106"/>
      <c r="K110" s="99"/>
      <c r="L110" s="99"/>
      <c r="M110" s="99"/>
      <c r="N110" s="99"/>
    </row>
    <row r="111" spans="3:14">
      <c r="C111" s="3" t="s">
        <v>86</v>
      </c>
      <c r="D111" s="3" t="s">
        <v>196</v>
      </c>
      <c r="E111" s="3" t="s">
        <v>197</v>
      </c>
      <c r="F111" s="3" t="s">
        <v>628</v>
      </c>
      <c r="G111" s="100">
        <v>0.441</v>
      </c>
      <c r="H111" s="100">
        <v>0.45100000000000001</v>
      </c>
      <c r="I111" s="106" t="s">
        <v>524</v>
      </c>
      <c r="J111" s="106"/>
      <c r="K111" s="99"/>
      <c r="L111" s="99"/>
      <c r="M111" s="99"/>
      <c r="N111" s="99"/>
    </row>
    <row r="112" spans="3:14">
      <c r="C112" s="3" t="s">
        <v>86</v>
      </c>
      <c r="D112" s="3" t="s">
        <v>198</v>
      </c>
      <c r="E112" s="3" t="s">
        <v>199</v>
      </c>
      <c r="F112" s="3" t="s">
        <v>628</v>
      </c>
      <c r="G112" s="100">
        <v>0.33</v>
      </c>
      <c r="H112" s="100">
        <v>0.309</v>
      </c>
      <c r="I112" s="106" t="s">
        <v>524</v>
      </c>
      <c r="J112" s="106"/>
      <c r="K112" s="99"/>
      <c r="L112" s="99"/>
      <c r="M112" s="99"/>
      <c r="N112" s="99"/>
    </row>
    <row r="113" spans="3:14">
      <c r="C113" s="3" t="s">
        <v>86</v>
      </c>
      <c r="D113" s="3" t="s">
        <v>200</v>
      </c>
      <c r="E113" s="3" t="s">
        <v>201</v>
      </c>
      <c r="F113" s="3" t="s">
        <v>628</v>
      </c>
      <c r="G113" s="100">
        <v>0.499</v>
      </c>
      <c r="H113" s="100">
        <v>0.502</v>
      </c>
      <c r="I113" s="106" t="s">
        <v>524</v>
      </c>
      <c r="J113" s="106"/>
      <c r="K113" s="99"/>
      <c r="L113" s="99"/>
      <c r="M113" s="99"/>
      <c r="N113" s="99"/>
    </row>
    <row r="114" spans="3:14">
      <c r="C114" s="3" t="s">
        <v>86</v>
      </c>
      <c r="D114" s="3" t="s">
        <v>202</v>
      </c>
      <c r="E114" s="3" t="s">
        <v>203</v>
      </c>
      <c r="F114" s="3" t="s">
        <v>628</v>
      </c>
      <c r="G114" s="100">
        <v>0.46600000000000003</v>
      </c>
      <c r="H114" s="100">
        <v>0.40600000000000003</v>
      </c>
      <c r="I114" s="106" t="s">
        <v>524</v>
      </c>
      <c r="J114" s="106"/>
      <c r="K114" s="99"/>
      <c r="L114" s="99"/>
      <c r="M114" s="99"/>
      <c r="N114" s="99"/>
    </row>
    <row r="115" spans="3:14">
      <c r="C115" s="3" t="s">
        <v>86</v>
      </c>
      <c r="D115" s="3" t="s">
        <v>204</v>
      </c>
      <c r="E115" s="3" t="s">
        <v>205</v>
      </c>
      <c r="F115" s="3" t="s">
        <v>628</v>
      </c>
      <c r="G115" s="100">
        <v>0.38799999999999996</v>
      </c>
      <c r="H115" s="100">
        <v>0.312</v>
      </c>
      <c r="I115" s="106" t="s">
        <v>524</v>
      </c>
      <c r="J115" s="106"/>
      <c r="K115" s="99"/>
      <c r="L115" s="99"/>
      <c r="M115" s="99"/>
      <c r="N115" s="99"/>
    </row>
    <row r="116" spans="3:14">
      <c r="C116" s="3" t="s">
        <v>86</v>
      </c>
      <c r="D116" s="3" t="s">
        <v>206</v>
      </c>
      <c r="E116" s="3" t="s">
        <v>207</v>
      </c>
      <c r="F116" s="3" t="s">
        <v>628</v>
      </c>
      <c r="G116" s="100">
        <v>0.29299999999999998</v>
      </c>
      <c r="H116" s="100">
        <v>0.27699999999999997</v>
      </c>
      <c r="I116" s="106" t="s">
        <v>524</v>
      </c>
      <c r="J116" s="106"/>
      <c r="K116" s="99"/>
      <c r="L116" s="99"/>
      <c r="M116" s="99"/>
      <c r="N116" s="99"/>
    </row>
    <row r="117" spans="3:14">
      <c r="C117" s="3" t="s">
        <v>86</v>
      </c>
      <c r="D117" s="3" t="s">
        <v>208</v>
      </c>
      <c r="E117" s="3" t="s">
        <v>209</v>
      </c>
      <c r="F117" s="3" t="s">
        <v>628</v>
      </c>
      <c r="G117" s="100">
        <v>0.39200000000000002</v>
      </c>
      <c r="H117" s="100">
        <v>0.40500000000000003</v>
      </c>
      <c r="I117" s="106" t="s">
        <v>524</v>
      </c>
      <c r="J117" s="106"/>
      <c r="K117" s="99"/>
      <c r="L117" s="99"/>
      <c r="M117" s="99"/>
      <c r="N117" s="99"/>
    </row>
    <row r="118" spans="3:14">
      <c r="C118" s="3" t="s">
        <v>86</v>
      </c>
      <c r="D118" s="3" t="s">
        <v>210</v>
      </c>
      <c r="E118" s="3" t="s">
        <v>211</v>
      </c>
      <c r="F118" s="3" t="s">
        <v>628</v>
      </c>
      <c r="G118" s="100">
        <v>0.35</v>
      </c>
      <c r="H118" s="100">
        <v>0.33500000000000002</v>
      </c>
      <c r="I118" s="106" t="s">
        <v>524</v>
      </c>
      <c r="J118" s="106"/>
      <c r="K118" s="99"/>
      <c r="L118" s="99"/>
      <c r="M118" s="99"/>
      <c r="N118" s="99"/>
    </row>
    <row r="119" spans="3:14">
      <c r="C119" s="3" t="s">
        <v>86</v>
      </c>
      <c r="D119" s="3" t="s">
        <v>212</v>
      </c>
      <c r="E119" s="3" t="s">
        <v>213</v>
      </c>
      <c r="F119" s="3" t="s">
        <v>628</v>
      </c>
      <c r="G119" s="100" t="s">
        <v>653</v>
      </c>
      <c r="H119" s="100" t="s">
        <v>653</v>
      </c>
      <c r="I119" s="106" t="s">
        <v>524</v>
      </c>
      <c r="J119" s="106"/>
      <c r="K119" s="99"/>
      <c r="L119" s="99"/>
      <c r="M119" s="99"/>
      <c r="N119" s="99"/>
    </row>
    <row r="120" spans="3:14">
      <c r="C120" s="3" t="s">
        <v>86</v>
      </c>
      <c r="D120" s="3" t="s">
        <v>214</v>
      </c>
      <c r="E120" s="3" t="s">
        <v>215</v>
      </c>
      <c r="F120" s="3" t="s">
        <v>628</v>
      </c>
      <c r="G120" s="100">
        <v>0.47</v>
      </c>
      <c r="H120" s="100">
        <v>0.34399999999999997</v>
      </c>
      <c r="I120" s="106" t="s">
        <v>524</v>
      </c>
      <c r="J120" s="106"/>
      <c r="K120" s="99"/>
      <c r="L120" s="99"/>
      <c r="M120" s="99"/>
      <c r="N120" s="99"/>
    </row>
    <row r="121" spans="3:14">
      <c r="C121" s="3" t="s">
        <v>86</v>
      </c>
      <c r="D121" s="3" t="s">
        <v>216</v>
      </c>
      <c r="E121" s="3" t="s">
        <v>217</v>
      </c>
      <c r="F121" s="3" t="s">
        <v>628</v>
      </c>
      <c r="G121" s="100">
        <v>0.42599999999999999</v>
      </c>
      <c r="H121" s="100">
        <v>0.35600000000000004</v>
      </c>
      <c r="I121" s="106" t="s">
        <v>524</v>
      </c>
      <c r="J121" s="106"/>
      <c r="K121" s="99"/>
      <c r="L121" s="99"/>
      <c r="M121" s="99"/>
      <c r="N121" s="99"/>
    </row>
    <row r="122" spans="3:14">
      <c r="C122" s="3" t="s">
        <v>86</v>
      </c>
      <c r="D122" s="3" t="s">
        <v>218</v>
      </c>
      <c r="E122" s="3" t="s">
        <v>219</v>
      </c>
      <c r="F122" s="3" t="s">
        <v>628</v>
      </c>
      <c r="G122" s="100">
        <v>0.35799999999999998</v>
      </c>
      <c r="H122" s="100">
        <v>0.34799999999999998</v>
      </c>
      <c r="I122" s="106" t="s">
        <v>524</v>
      </c>
      <c r="J122" s="106"/>
      <c r="K122" s="99"/>
      <c r="L122" s="99"/>
      <c r="M122" s="99"/>
      <c r="N122" s="99"/>
    </row>
    <row r="123" spans="3:14">
      <c r="C123" s="3" t="s">
        <v>86</v>
      </c>
      <c r="D123" s="3" t="s">
        <v>220</v>
      </c>
      <c r="E123" s="3" t="s">
        <v>221</v>
      </c>
      <c r="F123" s="3" t="s">
        <v>628</v>
      </c>
      <c r="G123" s="100">
        <v>0.47600000000000003</v>
      </c>
      <c r="H123" s="100">
        <v>0.35600000000000004</v>
      </c>
      <c r="I123" s="106" t="s">
        <v>524</v>
      </c>
      <c r="J123" s="106"/>
      <c r="K123" s="99"/>
      <c r="L123" s="99"/>
      <c r="M123" s="99"/>
      <c r="N123" s="99"/>
    </row>
    <row r="124" spans="3:14">
      <c r="C124" s="3" t="s">
        <v>86</v>
      </c>
      <c r="D124" s="3" t="s">
        <v>222</v>
      </c>
      <c r="E124" s="3" t="s">
        <v>223</v>
      </c>
      <c r="F124" s="3" t="s">
        <v>628</v>
      </c>
      <c r="G124" s="100">
        <v>0.32400000000000001</v>
      </c>
      <c r="H124" s="100">
        <v>0.46200000000000002</v>
      </c>
      <c r="I124" s="106" t="s">
        <v>524</v>
      </c>
      <c r="J124" s="106"/>
      <c r="K124" s="99"/>
      <c r="L124" s="99"/>
      <c r="M124" s="99"/>
      <c r="N124" s="99"/>
    </row>
    <row r="125" spans="3:14">
      <c r="C125" s="3" t="s">
        <v>86</v>
      </c>
      <c r="D125" s="3" t="s">
        <v>224</v>
      </c>
      <c r="E125" s="3" t="s">
        <v>225</v>
      </c>
      <c r="F125" s="3" t="s">
        <v>628</v>
      </c>
      <c r="G125" s="100">
        <v>0.40700000000000003</v>
      </c>
      <c r="H125" s="100">
        <v>0.34</v>
      </c>
      <c r="I125" s="106" t="s">
        <v>524</v>
      </c>
      <c r="J125" s="106"/>
      <c r="K125" s="99"/>
      <c r="L125" s="99"/>
      <c r="M125" s="99"/>
      <c r="N125" s="99"/>
    </row>
    <row r="126" spans="3:14">
      <c r="C126" s="3" t="s">
        <v>88</v>
      </c>
      <c r="D126" s="3" t="s">
        <v>226</v>
      </c>
      <c r="E126" s="3" t="s">
        <v>227</v>
      </c>
      <c r="F126" s="3" t="s">
        <v>628</v>
      </c>
      <c r="G126" s="100">
        <v>0.68599999999999994</v>
      </c>
      <c r="H126" s="100">
        <v>0.318</v>
      </c>
      <c r="I126" s="106" t="s">
        <v>524</v>
      </c>
      <c r="J126" s="106"/>
      <c r="K126" s="99"/>
      <c r="L126" s="99"/>
      <c r="M126" s="99"/>
      <c r="N126" s="99"/>
    </row>
    <row r="127" spans="3:14">
      <c r="C127" s="3" t="s">
        <v>88</v>
      </c>
      <c r="D127" s="3" t="s">
        <v>228</v>
      </c>
      <c r="E127" s="3" t="s">
        <v>229</v>
      </c>
      <c r="F127" s="3" t="s">
        <v>628</v>
      </c>
      <c r="G127" s="100">
        <v>0.65300000000000002</v>
      </c>
      <c r="H127" s="100">
        <v>0.318</v>
      </c>
      <c r="I127" s="106" t="s">
        <v>524</v>
      </c>
      <c r="J127" s="106"/>
      <c r="K127" s="99"/>
      <c r="L127" s="99"/>
      <c r="M127" s="99"/>
      <c r="N127" s="99"/>
    </row>
    <row r="128" spans="3:14">
      <c r="C128" s="3" t="s">
        <v>88</v>
      </c>
      <c r="D128" s="3" t="s">
        <v>230</v>
      </c>
      <c r="E128" s="3" t="s">
        <v>231</v>
      </c>
      <c r="F128" s="3" t="s">
        <v>628</v>
      </c>
      <c r="G128" s="100">
        <v>0.69299999999999995</v>
      </c>
      <c r="H128" s="100">
        <v>0.38700000000000001</v>
      </c>
      <c r="I128" s="106" t="s">
        <v>524</v>
      </c>
      <c r="J128" s="106"/>
      <c r="K128" s="99"/>
      <c r="L128" s="99"/>
      <c r="M128" s="99"/>
      <c r="N128" s="99"/>
    </row>
    <row r="129" spans="3:14">
      <c r="C129" s="3" t="s">
        <v>88</v>
      </c>
      <c r="D129" s="3" t="s">
        <v>232</v>
      </c>
      <c r="E129" s="3" t="s">
        <v>233</v>
      </c>
      <c r="F129" s="3" t="s">
        <v>628</v>
      </c>
      <c r="G129" s="100">
        <v>0.69099999999999995</v>
      </c>
      <c r="H129" s="100">
        <v>0.39299999999999996</v>
      </c>
      <c r="I129" s="106" t="s">
        <v>524</v>
      </c>
      <c r="J129" s="106"/>
      <c r="K129" s="99"/>
      <c r="L129" s="99"/>
      <c r="M129" s="99"/>
      <c r="N129" s="99"/>
    </row>
    <row r="130" spans="3:14">
      <c r="C130" s="3" t="s">
        <v>88</v>
      </c>
      <c r="D130" s="3" t="s">
        <v>234</v>
      </c>
      <c r="E130" s="3" t="s">
        <v>235</v>
      </c>
      <c r="F130" s="3" t="s">
        <v>628</v>
      </c>
      <c r="G130" s="100">
        <v>0.65400000000000003</v>
      </c>
      <c r="H130" s="100">
        <v>0.35600000000000004</v>
      </c>
      <c r="I130" s="106" t="s">
        <v>524</v>
      </c>
      <c r="J130" s="106"/>
      <c r="K130" s="99"/>
      <c r="L130" s="99"/>
      <c r="M130" s="99"/>
      <c r="N130" s="99"/>
    </row>
    <row r="131" spans="3:14">
      <c r="C131" s="3" t="s">
        <v>88</v>
      </c>
      <c r="D131" s="3" t="s">
        <v>236</v>
      </c>
      <c r="E131" s="3" t="s">
        <v>237</v>
      </c>
      <c r="F131" s="3" t="s">
        <v>628</v>
      </c>
      <c r="G131" s="100">
        <v>0.69299999999999995</v>
      </c>
      <c r="H131" s="100">
        <v>0.39200000000000002</v>
      </c>
      <c r="I131" s="106" t="s">
        <v>524</v>
      </c>
      <c r="J131" s="106"/>
      <c r="K131" s="99"/>
      <c r="L131" s="99"/>
      <c r="M131" s="99"/>
      <c r="N131" s="99"/>
    </row>
    <row r="132" spans="3:14">
      <c r="C132" s="3" t="s">
        <v>88</v>
      </c>
      <c r="D132" s="3" t="s">
        <v>238</v>
      </c>
      <c r="E132" s="3" t="s">
        <v>239</v>
      </c>
      <c r="F132" s="3" t="s">
        <v>628</v>
      </c>
      <c r="G132" s="100">
        <v>0.68500000000000005</v>
      </c>
      <c r="H132" s="100">
        <v>0.40100000000000002</v>
      </c>
      <c r="I132" s="106" t="s">
        <v>524</v>
      </c>
      <c r="J132" s="106"/>
      <c r="K132" s="99"/>
      <c r="L132" s="99"/>
      <c r="M132" s="99"/>
      <c r="N132" s="99"/>
    </row>
    <row r="133" spans="3:14">
      <c r="C133" s="3" t="s">
        <v>88</v>
      </c>
      <c r="D133" s="3" t="s">
        <v>240</v>
      </c>
      <c r="E133" s="3" t="s">
        <v>241</v>
      </c>
      <c r="F133" s="3" t="s">
        <v>628</v>
      </c>
      <c r="G133" s="100">
        <v>0.55700000000000005</v>
      </c>
      <c r="H133" s="100">
        <v>0.315</v>
      </c>
      <c r="I133" s="106" t="s">
        <v>524</v>
      </c>
      <c r="J133" s="106"/>
      <c r="K133" s="99"/>
      <c r="L133" s="99"/>
      <c r="M133" s="99"/>
      <c r="N133" s="99"/>
    </row>
    <row r="134" spans="3:14">
      <c r="C134" s="3" t="s">
        <v>88</v>
      </c>
      <c r="D134" s="3" t="s">
        <v>242</v>
      </c>
      <c r="E134" s="3" t="s">
        <v>243</v>
      </c>
      <c r="F134" s="3" t="s">
        <v>628</v>
      </c>
      <c r="G134" s="100">
        <v>0.7</v>
      </c>
      <c r="H134" s="100">
        <v>0.34399999999999997</v>
      </c>
      <c r="I134" s="106" t="s">
        <v>524</v>
      </c>
      <c r="J134" s="106"/>
      <c r="K134" s="99"/>
      <c r="L134" s="99"/>
      <c r="M134" s="99"/>
      <c r="N134" s="99"/>
    </row>
    <row r="135" spans="3:14">
      <c r="C135" s="3" t="s">
        <v>88</v>
      </c>
      <c r="D135" s="3" t="s">
        <v>244</v>
      </c>
      <c r="E135" s="3" t="s">
        <v>245</v>
      </c>
      <c r="F135" s="3" t="s">
        <v>628</v>
      </c>
      <c r="G135" s="100">
        <v>0.59399999999999997</v>
      </c>
      <c r="H135" s="100">
        <v>0.34700000000000003</v>
      </c>
      <c r="I135" s="106" t="s">
        <v>524</v>
      </c>
      <c r="J135" s="106"/>
      <c r="K135" s="99"/>
      <c r="L135" s="99"/>
      <c r="M135" s="99"/>
      <c r="N135" s="99"/>
    </row>
    <row r="136" spans="3:14">
      <c r="C136" s="3" t="s">
        <v>88</v>
      </c>
      <c r="D136" s="3" t="s">
        <v>246</v>
      </c>
      <c r="E136" s="3" t="s">
        <v>247</v>
      </c>
      <c r="F136" s="3" t="s">
        <v>628</v>
      </c>
      <c r="G136" s="100">
        <v>0.55700000000000005</v>
      </c>
      <c r="H136" s="100">
        <v>0.309</v>
      </c>
      <c r="I136" s="106" t="s">
        <v>524</v>
      </c>
      <c r="J136" s="106"/>
      <c r="K136" s="99"/>
      <c r="L136" s="99"/>
      <c r="M136" s="99"/>
      <c r="N136" s="99"/>
    </row>
    <row r="137" spans="3:14">
      <c r="C137" s="3" t="s">
        <v>88</v>
      </c>
      <c r="D137" s="3" t="s">
        <v>248</v>
      </c>
      <c r="E137" s="3" t="s">
        <v>249</v>
      </c>
      <c r="F137" s="3" t="s">
        <v>628</v>
      </c>
      <c r="G137" s="100">
        <v>0.47499999999999998</v>
      </c>
      <c r="H137" s="100">
        <v>0.29499999999999998</v>
      </c>
      <c r="I137" s="106" t="s">
        <v>524</v>
      </c>
      <c r="J137" s="106"/>
      <c r="K137" s="99"/>
      <c r="L137" s="99"/>
      <c r="M137" s="99"/>
      <c r="N137" s="99"/>
    </row>
    <row r="138" spans="3:14">
      <c r="C138" s="3" t="s">
        <v>88</v>
      </c>
      <c r="D138" s="3" t="s">
        <v>250</v>
      </c>
      <c r="E138" s="3" t="s">
        <v>251</v>
      </c>
      <c r="F138" s="3" t="s">
        <v>628</v>
      </c>
      <c r="G138" s="100">
        <v>0.75</v>
      </c>
      <c r="H138" s="100">
        <v>0.42399999999999999</v>
      </c>
      <c r="I138" s="106" t="s">
        <v>524</v>
      </c>
      <c r="J138" s="106"/>
      <c r="K138" s="99"/>
      <c r="L138" s="99"/>
      <c r="M138" s="99"/>
      <c r="N138" s="99"/>
    </row>
    <row r="139" spans="3:14">
      <c r="C139" s="3" t="s">
        <v>88</v>
      </c>
      <c r="D139" s="3" t="s">
        <v>252</v>
      </c>
      <c r="E139" s="3" t="s">
        <v>253</v>
      </c>
      <c r="F139" s="3" t="s">
        <v>628</v>
      </c>
      <c r="G139" s="100">
        <v>0.627</v>
      </c>
      <c r="H139" s="100">
        <v>0.35100000000000003</v>
      </c>
      <c r="I139" s="106" t="s">
        <v>524</v>
      </c>
      <c r="J139" s="106"/>
      <c r="K139" s="99"/>
      <c r="L139" s="99"/>
      <c r="M139" s="99"/>
      <c r="N139" s="99"/>
    </row>
    <row r="140" spans="3:14">
      <c r="C140" s="3" t="s">
        <v>88</v>
      </c>
      <c r="D140" s="3" t="s">
        <v>254</v>
      </c>
      <c r="E140" s="3" t="s">
        <v>255</v>
      </c>
      <c r="F140" s="3" t="s">
        <v>628</v>
      </c>
      <c r="G140" s="100">
        <v>0.27899999999999997</v>
      </c>
      <c r="H140" s="100">
        <v>0.36299999999999999</v>
      </c>
      <c r="I140" s="106" t="s">
        <v>524</v>
      </c>
      <c r="J140" s="106"/>
      <c r="K140" s="99"/>
      <c r="L140" s="99"/>
      <c r="M140" s="99"/>
      <c r="N140" s="99"/>
    </row>
    <row r="141" spans="3:14">
      <c r="C141" s="3" t="s">
        <v>88</v>
      </c>
      <c r="D141" s="3" t="s">
        <v>256</v>
      </c>
      <c r="E141" s="3" t="s">
        <v>257</v>
      </c>
      <c r="F141" s="3" t="s">
        <v>628</v>
      </c>
      <c r="G141" s="100">
        <v>0.39600000000000002</v>
      </c>
      <c r="H141" s="100">
        <v>0.33399999999999996</v>
      </c>
      <c r="I141" s="106" t="s">
        <v>524</v>
      </c>
      <c r="J141" s="106"/>
      <c r="K141" s="99"/>
      <c r="L141" s="99"/>
      <c r="M141" s="99"/>
      <c r="N141" s="99"/>
    </row>
    <row r="142" spans="3:14">
      <c r="C142" s="3" t="s">
        <v>88</v>
      </c>
      <c r="D142" s="3" t="s">
        <v>258</v>
      </c>
      <c r="E142" s="3" t="s">
        <v>259</v>
      </c>
      <c r="F142" s="3" t="s">
        <v>628</v>
      </c>
      <c r="G142" s="100">
        <v>0.30399999999999999</v>
      </c>
      <c r="H142" s="100">
        <v>0.34499999999999997</v>
      </c>
      <c r="I142" s="106" t="s">
        <v>524</v>
      </c>
      <c r="J142" s="106"/>
      <c r="K142" s="99"/>
      <c r="L142" s="99"/>
      <c r="M142" s="99"/>
      <c r="N142" s="99"/>
    </row>
    <row r="143" spans="3:14">
      <c r="C143" s="3" t="s">
        <v>88</v>
      </c>
      <c r="D143" s="3" t="s">
        <v>260</v>
      </c>
      <c r="E143" s="3" t="s">
        <v>261</v>
      </c>
      <c r="F143" s="3" t="s">
        <v>628</v>
      </c>
      <c r="G143" s="100">
        <v>0.27899999999999997</v>
      </c>
      <c r="H143" s="100">
        <v>0.33700000000000002</v>
      </c>
      <c r="I143" s="106" t="s">
        <v>524</v>
      </c>
      <c r="J143" s="106"/>
      <c r="K143" s="99"/>
      <c r="L143" s="99"/>
      <c r="M143" s="99"/>
      <c r="N143" s="99"/>
    </row>
    <row r="144" spans="3:14">
      <c r="C144" s="3" t="s">
        <v>88</v>
      </c>
      <c r="D144" s="3" t="s">
        <v>262</v>
      </c>
      <c r="E144" s="3" t="s">
        <v>263</v>
      </c>
      <c r="F144" s="3" t="s">
        <v>628</v>
      </c>
      <c r="G144" s="100">
        <v>0.36299999999999999</v>
      </c>
      <c r="H144" s="100">
        <v>0.33799999999999997</v>
      </c>
      <c r="I144" s="106" t="s">
        <v>524</v>
      </c>
      <c r="J144" s="106"/>
      <c r="K144" s="99"/>
      <c r="L144" s="99"/>
      <c r="M144" s="99"/>
      <c r="N144" s="99"/>
    </row>
    <row r="145" spans="3:14">
      <c r="C145" s="3" t="s">
        <v>88</v>
      </c>
      <c r="D145" s="3" t="s">
        <v>264</v>
      </c>
      <c r="E145" s="3" t="s">
        <v>265</v>
      </c>
      <c r="F145" s="3" t="s">
        <v>628</v>
      </c>
      <c r="G145" s="100">
        <v>0.39500000000000002</v>
      </c>
      <c r="H145" s="100">
        <v>0.36299999999999999</v>
      </c>
      <c r="I145" s="106" t="s">
        <v>524</v>
      </c>
      <c r="J145" s="106"/>
      <c r="K145" s="99"/>
      <c r="L145" s="99"/>
      <c r="M145" s="99"/>
      <c r="N145" s="99"/>
    </row>
    <row r="146" spans="3:14">
      <c r="C146" s="3" t="s">
        <v>88</v>
      </c>
      <c r="D146" s="3" t="s">
        <v>266</v>
      </c>
      <c r="E146" s="3" t="s">
        <v>267</v>
      </c>
      <c r="F146" s="3" t="s">
        <v>628</v>
      </c>
      <c r="G146" s="100">
        <v>0.29899999999999999</v>
      </c>
      <c r="H146" s="100">
        <v>0.36799999999999999</v>
      </c>
      <c r="I146" s="106" t="s">
        <v>524</v>
      </c>
      <c r="J146" s="106"/>
      <c r="K146" s="99"/>
      <c r="L146" s="99"/>
      <c r="M146" s="99"/>
      <c r="N146" s="99"/>
    </row>
    <row r="147" spans="3:14">
      <c r="C147" s="3" t="s">
        <v>88</v>
      </c>
      <c r="D147" s="3" t="s">
        <v>268</v>
      </c>
      <c r="E147" s="3" t="s">
        <v>269</v>
      </c>
      <c r="F147" s="3" t="s">
        <v>628</v>
      </c>
      <c r="G147" s="100">
        <v>0.52500000000000002</v>
      </c>
      <c r="H147" s="100">
        <v>0.39299999999999996</v>
      </c>
      <c r="I147" s="106" t="s">
        <v>524</v>
      </c>
      <c r="J147" s="106"/>
      <c r="K147" s="99"/>
      <c r="L147" s="99"/>
      <c r="M147" s="99"/>
      <c r="N147" s="99"/>
    </row>
    <row r="148" spans="3:14">
      <c r="C148" s="3" t="s">
        <v>88</v>
      </c>
      <c r="D148" s="3" t="s">
        <v>270</v>
      </c>
      <c r="E148" s="3" t="s">
        <v>271</v>
      </c>
      <c r="F148" s="3" t="s">
        <v>628</v>
      </c>
      <c r="G148" s="100">
        <v>0.39700000000000002</v>
      </c>
      <c r="H148" s="100">
        <v>0.39100000000000001</v>
      </c>
      <c r="I148" s="106" t="s">
        <v>524</v>
      </c>
      <c r="J148" s="106"/>
      <c r="K148" s="99"/>
      <c r="L148" s="99"/>
      <c r="M148" s="99"/>
      <c r="N148" s="99"/>
    </row>
    <row r="149" spans="3:14">
      <c r="C149" s="3" t="s">
        <v>88</v>
      </c>
      <c r="D149" s="3" t="s">
        <v>272</v>
      </c>
      <c r="E149" s="3" t="s">
        <v>273</v>
      </c>
      <c r="F149" s="3" t="s">
        <v>628</v>
      </c>
      <c r="G149" s="100">
        <v>0.36700000000000005</v>
      </c>
      <c r="H149" s="100">
        <v>0.34600000000000003</v>
      </c>
      <c r="I149" s="106" t="s">
        <v>524</v>
      </c>
      <c r="J149" s="106"/>
      <c r="K149" s="99"/>
      <c r="L149" s="99"/>
      <c r="M149" s="99"/>
      <c r="N149" s="99"/>
    </row>
    <row r="150" spans="3:14">
      <c r="C150" s="3" t="s">
        <v>88</v>
      </c>
      <c r="D150" s="3" t="s">
        <v>274</v>
      </c>
      <c r="E150" s="3" t="s">
        <v>275</v>
      </c>
      <c r="F150" s="3" t="s">
        <v>628</v>
      </c>
      <c r="G150" s="100">
        <v>0.317</v>
      </c>
      <c r="H150" s="100">
        <v>0.29100000000000004</v>
      </c>
      <c r="I150" s="106" t="s">
        <v>524</v>
      </c>
      <c r="J150" s="106"/>
      <c r="K150" s="99"/>
      <c r="L150" s="99"/>
      <c r="M150" s="99"/>
      <c r="N150" s="99"/>
    </row>
    <row r="151" spans="3:14">
      <c r="C151" s="3" t="s">
        <v>88</v>
      </c>
      <c r="D151" s="3" t="s">
        <v>276</v>
      </c>
      <c r="E151" s="3" t="s">
        <v>277</v>
      </c>
      <c r="F151" s="3" t="s">
        <v>628</v>
      </c>
      <c r="G151" s="100">
        <v>0.41200000000000003</v>
      </c>
      <c r="H151" s="100">
        <v>0.27500000000000002</v>
      </c>
      <c r="I151" s="106" t="s">
        <v>524</v>
      </c>
      <c r="J151" s="106"/>
      <c r="K151" s="99"/>
      <c r="L151" s="99"/>
      <c r="M151" s="99"/>
      <c r="N151" s="99"/>
    </row>
    <row r="152" spans="3:14">
      <c r="C152" s="3" t="s">
        <v>88</v>
      </c>
      <c r="D152" s="3" t="s">
        <v>278</v>
      </c>
      <c r="E152" s="3" t="s">
        <v>279</v>
      </c>
      <c r="F152" s="3" t="s">
        <v>628</v>
      </c>
      <c r="G152" s="100">
        <v>0.30299999999999999</v>
      </c>
      <c r="H152" s="100">
        <v>0.32</v>
      </c>
      <c r="I152" s="106" t="s">
        <v>524</v>
      </c>
      <c r="J152" s="106"/>
      <c r="K152" s="99"/>
      <c r="L152" s="99"/>
      <c r="M152" s="99"/>
      <c r="N152" s="99"/>
    </row>
    <row r="153" spans="3:14">
      <c r="C153" s="3" t="s">
        <v>88</v>
      </c>
      <c r="D153" s="3" t="s">
        <v>280</v>
      </c>
      <c r="E153" s="3" t="s">
        <v>281</v>
      </c>
      <c r="F153" s="3" t="s">
        <v>628</v>
      </c>
      <c r="G153" s="100">
        <v>0.34700000000000003</v>
      </c>
      <c r="H153" s="100">
        <v>0.32700000000000001</v>
      </c>
      <c r="I153" s="106" t="s">
        <v>524</v>
      </c>
      <c r="J153" s="106"/>
      <c r="K153" s="99"/>
      <c r="L153" s="99"/>
      <c r="M153" s="99"/>
      <c r="N153" s="99"/>
    </row>
    <row r="154" spans="3:14">
      <c r="C154" s="3" t="s">
        <v>88</v>
      </c>
      <c r="D154" s="3" t="s">
        <v>282</v>
      </c>
      <c r="E154" s="3" t="s">
        <v>283</v>
      </c>
      <c r="F154" s="3" t="s">
        <v>628</v>
      </c>
      <c r="G154" s="100">
        <v>0.29399999999999998</v>
      </c>
      <c r="H154" s="100">
        <v>0.30299999999999999</v>
      </c>
      <c r="I154" s="106" t="s">
        <v>524</v>
      </c>
      <c r="J154" s="106"/>
      <c r="K154" s="99"/>
      <c r="L154" s="99"/>
      <c r="M154" s="99"/>
      <c r="N154" s="99"/>
    </row>
    <row r="155" spans="3:14">
      <c r="C155" s="3" t="s">
        <v>88</v>
      </c>
      <c r="D155" s="3" t="s">
        <v>284</v>
      </c>
      <c r="E155" s="3" t="s">
        <v>285</v>
      </c>
      <c r="F155" s="3" t="s">
        <v>628</v>
      </c>
      <c r="G155" s="100">
        <v>0.377</v>
      </c>
      <c r="H155" s="100">
        <v>0.29600000000000004</v>
      </c>
      <c r="I155" s="106" t="s">
        <v>524</v>
      </c>
      <c r="J155" s="106"/>
      <c r="K155" s="99"/>
      <c r="L155" s="99"/>
      <c r="M155" s="99"/>
      <c r="N155" s="99"/>
    </row>
    <row r="156" spans="3:14">
      <c r="C156" s="3" t="s">
        <v>88</v>
      </c>
      <c r="D156" s="3" t="s">
        <v>286</v>
      </c>
      <c r="E156" s="3" t="s">
        <v>287</v>
      </c>
      <c r="F156" s="3" t="s">
        <v>628</v>
      </c>
      <c r="G156" s="100">
        <v>0.34799999999999998</v>
      </c>
      <c r="H156" s="100">
        <v>0.30099999999999999</v>
      </c>
      <c r="I156" s="106" t="s">
        <v>524</v>
      </c>
      <c r="J156" s="106"/>
      <c r="K156" s="99"/>
      <c r="L156" s="99"/>
      <c r="M156" s="99"/>
      <c r="N156" s="99"/>
    </row>
    <row r="157" spans="3:14">
      <c r="C157" s="3" t="s">
        <v>88</v>
      </c>
      <c r="D157" s="3" t="s">
        <v>288</v>
      </c>
      <c r="E157" s="3" t="s">
        <v>289</v>
      </c>
      <c r="F157" s="3" t="s">
        <v>628</v>
      </c>
      <c r="G157" s="100">
        <v>0.28300000000000003</v>
      </c>
      <c r="H157" s="100">
        <v>0.313</v>
      </c>
      <c r="I157" s="106" t="s">
        <v>524</v>
      </c>
      <c r="J157" s="106"/>
      <c r="K157" s="99"/>
      <c r="L157" s="99"/>
      <c r="M157" s="99"/>
      <c r="N157" s="99"/>
    </row>
    <row r="158" spans="3:14">
      <c r="C158" s="3" t="s">
        <v>88</v>
      </c>
      <c r="D158" s="3" t="s">
        <v>290</v>
      </c>
      <c r="E158" s="3" t="s">
        <v>291</v>
      </c>
      <c r="F158" s="3" t="s">
        <v>628</v>
      </c>
      <c r="G158" s="100">
        <v>0.33799999999999997</v>
      </c>
      <c r="H158" s="100">
        <v>0.36</v>
      </c>
      <c r="I158" s="106" t="s">
        <v>524</v>
      </c>
      <c r="J158" s="106"/>
      <c r="K158" s="99"/>
      <c r="L158" s="99"/>
      <c r="M158" s="99"/>
      <c r="N158" s="99"/>
    </row>
    <row r="159" spans="3:14">
      <c r="C159" s="3" t="s">
        <v>88</v>
      </c>
      <c r="D159" s="3" t="s">
        <v>292</v>
      </c>
      <c r="E159" s="3" t="s">
        <v>293</v>
      </c>
      <c r="F159" s="3" t="s">
        <v>628</v>
      </c>
      <c r="G159" s="100">
        <v>0.32899999999999996</v>
      </c>
      <c r="H159" s="100">
        <v>0.32899999999999996</v>
      </c>
      <c r="I159" s="106" t="s">
        <v>524</v>
      </c>
      <c r="J159" s="106"/>
      <c r="K159" s="99"/>
      <c r="L159" s="99"/>
      <c r="M159" s="99"/>
      <c r="N159" s="99"/>
    </row>
    <row r="160" spans="3:14">
      <c r="C160" s="3" t="s">
        <v>88</v>
      </c>
      <c r="D160" s="3" t="s">
        <v>294</v>
      </c>
      <c r="E160" s="3" t="s">
        <v>295</v>
      </c>
      <c r="F160" s="3" t="s">
        <v>628</v>
      </c>
      <c r="G160" s="100">
        <v>0.28600000000000003</v>
      </c>
      <c r="H160" s="100">
        <v>0.23899999999999999</v>
      </c>
      <c r="I160" s="106" t="s">
        <v>524</v>
      </c>
      <c r="J160" s="106"/>
      <c r="K160" s="99"/>
      <c r="L160" s="99"/>
      <c r="M160" s="99"/>
      <c r="N160" s="99"/>
    </row>
    <row r="161" spans="3:14">
      <c r="C161" s="3" t="s">
        <v>88</v>
      </c>
      <c r="D161" s="3" t="s">
        <v>296</v>
      </c>
      <c r="E161" s="3" t="s">
        <v>297</v>
      </c>
      <c r="F161" s="3" t="s">
        <v>628</v>
      </c>
      <c r="G161" s="100" t="s">
        <v>653</v>
      </c>
      <c r="H161" s="100" t="s">
        <v>653</v>
      </c>
      <c r="I161" s="106" t="s">
        <v>524</v>
      </c>
      <c r="J161" s="106"/>
      <c r="K161" s="99"/>
      <c r="L161" s="99"/>
      <c r="M161" s="99"/>
      <c r="N161" s="99"/>
    </row>
    <row r="162" spans="3:14">
      <c r="C162" s="3" t="s">
        <v>88</v>
      </c>
      <c r="D162" s="3" t="s">
        <v>298</v>
      </c>
      <c r="E162" s="3" t="s">
        <v>299</v>
      </c>
      <c r="F162" s="3" t="s">
        <v>628</v>
      </c>
      <c r="G162" s="100">
        <v>0.48299999999999998</v>
      </c>
      <c r="H162" s="100">
        <v>0.30499999999999999</v>
      </c>
      <c r="I162" s="106" t="s">
        <v>524</v>
      </c>
      <c r="J162" s="106"/>
      <c r="K162" s="99"/>
      <c r="L162" s="99"/>
      <c r="M162" s="99"/>
      <c r="N162" s="99"/>
    </row>
    <row r="163" spans="3:14">
      <c r="C163" s="3" t="s">
        <v>88</v>
      </c>
      <c r="D163" s="3" t="s">
        <v>300</v>
      </c>
      <c r="E163" s="3" t="s">
        <v>301</v>
      </c>
      <c r="F163" s="3" t="s">
        <v>628</v>
      </c>
      <c r="G163" s="100">
        <v>0.4</v>
      </c>
      <c r="H163" s="100">
        <v>0.41700000000000004</v>
      </c>
      <c r="I163" s="106" t="s">
        <v>524</v>
      </c>
      <c r="J163" s="106"/>
      <c r="K163" s="99"/>
      <c r="L163" s="99"/>
      <c r="M163" s="99"/>
      <c r="N163" s="99"/>
    </row>
    <row r="164" spans="3:14">
      <c r="C164" s="3" t="s">
        <v>88</v>
      </c>
      <c r="D164" s="3" t="s">
        <v>302</v>
      </c>
      <c r="E164" s="3" t="s">
        <v>303</v>
      </c>
      <c r="F164" s="3" t="s">
        <v>628</v>
      </c>
      <c r="G164" s="100">
        <v>0.40600000000000003</v>
      </c>
      <c r="H164" s="100">
        <v>0.32</v>
      </c>
      <c r="I164" s="106" t="s">
        <v>524</v>
      </c>
      <c r="J164" s="106"/>
      <c r="K164" s="99"/>
      <c r="L164" s="99"/>
      <c r="M164" s="99"/>
      <c r="N164" s="99"/>
    </row>
    <row r="165" spans="3:14">
      <c r="C165" s="3" t="s">
        <v>88</v>
      </c>
      <c r="D165" s="3" t="s">
        <v>304</v>
      </c>
      <c r="E165" s="3" t="s">
        <v>305</v>
      </c>
      <c r="F165" s="3" t="s">
        <v>628</v>
      </c>
      <c r="G165" s="100">
        <v>0.28300000000000003</v>
      </c>
      <c r="H165" s="100">
        <v>0.39799999999999996</v>
      </c>
      <c r="I165" s="106" t="s">
        <v>524</v>
      </c>
      <c r="J165" s="106"/>
      <c r="K165" s="99"/>
      <c r="L165" s="99"/>
      <c r="M165" s="99"/>
      <c r="N165" s="99"/>
    </row>
    <row r="166" spans="3:14">
      <c r="C166" s="3" t="s">
        <v>88</v>
      </c>
      <c r="D166" s="3" t="s">
        <v>306</v>
      </c>
      <c r="E166" s="3" t="s">
        <v>307</v>
      </c>
      <c r="F166" s="3" t="s">
        <v>628</v>
      </c>
      <c r="G166" s="100">
        <v>0.35899999999999999</v>
      </c>
      <c r="H166" s="100">
        <v>0.35399999999999998</v>
      </c>
      <c r="I166" s="106" t="s">
        <v>524</v>
      </c>
      <c r="J166" s="106"/>
      <c r="K166" s="99"/>
      <c r="L166" s="99"/>
      <c r="M166" s="99"/>
      <c r="N166" s="99"/>
    </row>
    <row r="167" spans="3:14">
      <c r="C167" s="3" t="s">
        <v>88</v>
      </c>
      <c r="D167" s="3" t="s">
        <v>308</v>
      </c>
      <c r="E167" s="3" t="s">
        <v>309</v>
      </c>
      <c r="F167" s="3" t="s">
        <v>628</v>
      </c>
      <c r="G167" s="100">
        <v>0.44299999999999995</v>
      </c>
      <c r="H167" s="100">
        <v>0.33700000000000002</v>
      </c>
      <c r="I167" s="106" t="s">
        <v>524</v>
      </c>
      <c r="J167" s="106"/>
      <c r="K167" s="99"/>
      <c r="L167" s="99"/>
      <c r="M167" s="99"/>
      <c r="N167" s="99"/>
    </row>
    <row r="168" spans="3:14">
      <c r="C168" s="3" t="s">
        <v>88</v>
      </c>
      <c r="D168" s="3" t="s">
        <v>310</v>
      </c>
      <c r="E168" s="3" t="s">
        <v>311</v>
      </c>
      <c r="F168" s="3" t="s">
        <v>628</v>
      </c>
      <c r="G168" s="100">
        <v>0.63600000000000001</v>
      </c>
      <c r="H168" s="100">
        <v>0.35399999999999998</v>
      </c>
      <c r="I168" s="106" t="s">
        <v>524</v>
      </c>
      <c r="J168" s="106"/>
      <c r="K168" s="99"/>
      <c r="L168" s="99"/>
      <c r="M168" s="99"/>
      <c r="N168" s="99"/>
    </row>
    <row r="169" spans="3:14">
      <c r="C169" s="3" t="s">
        <v>88</v>
      </c>
      <c r="D169" s="3" t="s">
        <v>312</v>
      </c>
      <c r="E169" s="3" t="s">
        <v>313</v>
      </c>
      <c r="F169" s="3" t="s">
        <v>628</v>
      </c>
      <c r="G169" s="100">
        <v>0.35600000000000004</v>
      </c>
      <c r="H169" s="100">
        <v>0.38100000000000001</v>
      </c>
      <c r="I169" s="106" t="s">
        <v>524</v>
      </c>
      <c r="J169" s="106"/>
      <c r="K169" s="99"/>
      <c r="L169" s="99"/>
      <c r="M169" s="99"/>
      <c r="N169" s="99"/>
    </row>
    <row r="170" spans="3:14">
      <c r="C170" s="3" t="s">
        <v>88</v>
      </c>
      <c r="D170" s="3" t="s">
        <v>314</v>
      </c>
      <c r="E170" s="3" t="s">
        <v>315</v>
      </c>
      <c r="F170" s="3" t="s">
        <v>628</v>
      </c>
      <c r="G170" s="100">
        <v>0.30099999999999999</v>
      </c>
      <c r="H170" s="100">
        <v>0.314</v>
      </c>
      <c r="I170" s="106" t="s">
        <v>524</v>
      </c>
      <c r="J170" s="106"/>
      <c r="K170" s="99"/>
      <c r="L170" s="99"/>
      <c r="M170" s="99"/>
      <c r="N170" s="99"/>
    </row>
    <row r="171" spans="3:14">
      <c r="C171" s="3" t="s">
        <v>88</v>
      </c>
      <c r="D171" s="3" t="s">
        <v>316</v>
      </c>
      <c r="E171" s="3" t="s">
        <v>317</v>
      </c>
      <c r="F171" s="3" t="s">
        <v>628</v>
      </c>
      <c r="G171" s="100">
        <v>0.38600000000000001</v>
      </c>
      <c r="H171" s="100">
        <v>0.32799999999999996</v>
      </c>
      <c r="I171" s="106" t="s">
        <v>524</v>
      </c>
      <c r="J171" s="106"/>
      <c r="K171" s="99"/>
      <c r="L171" s="99"/>
      <c r="M171" s="99"/>
      <c r="N171" s="99"/>
    </row>
    <row r="172" spans="3:14">
      <c r="C172" s="3" t="s">
        <v>88</v>
      </c>
      <c r="D172" s="3" t="s">
        <v>318</v>
      </c>
      <c r="E172" s="3" t="s">
        <v>319</v>
      </c>
      <c r="F172" s="3" t="s">
        <v>628</v>
      </c>
      <c r="G172" s="100">
        <v>0.45899999999999996</v>
      </c>
      <c r="H172" s="100">
        <v>0.311</v>
      </c>
      <c r="I172" s="106" t="s">
        <v>524</v>
      </c>
      <c r="J172" s="106"/>
      <c r="K172" s="99"/>
      <c r="L172" s="99"/>
      <c r="M172" s="99"/>
      <c r="N172" s="99"/>
    </row>
    <row r="173" spans="3:14">
      <c r="C173" s="3" t="s">
        <v>88</v>
      </c>
      <c r="D173" s="3" t="s">
        <v>320</v>
      </c>
      <c r="E173" s="3" t="s">
        <v>321</v>
      </c>
      <c r="F173" s="3" t="s">
        <v>628</v>
      </c>
      <c r="G173" s="100">
        <v>0.36200000000000004</v>
      </c>
      <c r="H173" s="100">
        <v>0.316</v>
      </c>
      <c r="I173" s="106" t="s">
        <v>524</v>
      </c>
      <c r="J173" s="106"/>
      <c r="K173" s="99"/>
      <c r="L173" s="99"/>
      <c r="M173" s="99"/>
      <c r="N173" s="99"/>
    </row>
    <row r="174" spans="3:14">
      <c r="C174" s="3" t="s">
        <v>88</v>
      </c>
      <c r="D174" s="3" t="s">
        <v>322</v>
      </c>
      <c r="E174" s="3" t="s">
        <v>323</v>
      </c>
      <c r="F174" s="3" t="s">
        <v>628</v>
      </c>
      <c r="G174" s="100">
        <v>0.29299999999999998</v>
      </c>
      <c r="H174" s="100">
        <v>0.29199999999999998</v>
      </c>
      <c r="I174" s="106" t="s">
        <v>524</v>
      </c>
      <c r="J174" s="106"/>
      <c r="K174" s="99"/>
      <c r="L174" s="99"/>
      <c r="M174" s="99"/>
      <c r="N174" s="99"/>
    </row>
    <row r="175" spans="3:14">
      <c r="C175" s="3" t="s">
        <v>88</v>
      </c>
      <c r="D175" s="3" t="s">
        <v>324</v>
      </c>
      <c r="E175" s="3" t="s">
        <v>325</v>
      </c>
      <c r="F175" s="3" t="s">
        <v>628</v>
      </c>
      <c r="G175" s="100">
        <v>0.29299999999999998</v>
      </c>
      <c r="H175" s="100">
        <v>0.315</v>
      </c>
      <c r="I175" s="106" t="s">
        <v>524</v>
      </c>
      <c r="J175" s="106"/>
      <c r="K175" s="99"/>
      <c r="L175" s="99"/>
      <c r="M175" s="99"/>
      <c r="N175" s="99"/>
    </row>
    <row r="176" spans="3:14">
      <c r="C176" s="3" t="s">
        <v>88</v>
      </c>
      <c r="D176" s="3" t="s">
        <v>326</v>
      </c>
      <c r="E176" s="3" t="s">
        <v>327</v>
      </c>
      <c r="F176" s="3" t="s">
        <v>628</v>
      </c>
      <c r="G176" s="100">
        <v>0.57399999999999995</v>
      </c>
      <c r="H176" s="100">
        <v>0.29299999999999998</v>
      </c>
      <c r="I176" s="106" t="s">
        <v>524</v>
      </c>
      <c r="J176" s="106"/>
      <c r="K176" s="99"/>
      <c r="L176" s="99"/>
      <c r="M176" s="99"/>
      <c r="N176" s="99"/>
    </row>
    <row r="177" spans="3:14">
      <c r="C177" s="3" t="s">
        <v>88</v>
      </c>
      <c r="D177" s="3" t="s">
        <v>328</v>
      </c>
      <c r="E177" s="3" t="s">
        <v>329</v>
      </c>
      <c r="F177" s="3" t="s">
        <v>628</v>
      </c>
      <c r="G177" s="100" t="s">
        <v>653</v>
      </c>
      <c r="H177" s="100" t="s">
        <v>653</v>
      </c>
      <c r="I177" s="106" t="s">
        <v>524</v>
      </c>
      <c r="J177" s="106"/>
      <c r="K177" s="99"/>
      <c r="L177" s="99"/>
      <c r="M177" s="99"/>
      <c r="N177" s="99"/>
    </row>
    <row r="178" spans="3:14">
      <c r="C178" s="3" t="s">
        <v>88</v>
      </c>
      <c r="D178" s="3" t="s">
        <v>330</v>
      </c>
      <c r="E178" s="3" t="s">
        <v>331</v>
      </c>
      <c r="F178" s="3" t="s">
        <v>628</v>
      </c>
      <c r="G178" s="100">
        <v>0.47200000000000003</v>
      </c>
      <c r="H178" s="100">
        <v>0.35799999999999998</v>
      </c>
      <c r="I178" s="106" t="s">
        <v>524</v>
      </c>
      <c r="J178" s="106"/>
      <c r="K178" s="99"/>
      <c r="L178" s="99"/>
      <c r="M178" s="99"/>
      <c r="N178" s="99"/>
    </row>
    <row r="179" spans="3:14">
      <c r="C179" s="3" t="s">
        <v>88</v>
      </c>
      <c r="D179" s="3" t="s">
        <v>332</v>
      </c>
      <c r="E179" s="3" t="s">
        <v>333</v>
      </c>
      <c r="F179" s="3" t="s">
        <v>628</v>
      </c>
      <c r="G179" s="100">
        <v>0.58200000000000007</v>
      </c>
      <c r="H179" s="100">
        <v>0.37</v>
      </c>
      <c r="I179" s="106" t="s">
        <v>524</v>
      </c>
      <c r="J179" s="106"/>
      <c r="K179" s="99"/>
      <c r="L179" s="99"/>
      <c r="M179" s="99"/>
      <c r="N179" s="99"/>
    </row>
    <row r="180" spans="3:14">
      <c r="C180" s="3" t="s">
        <v>88</v>
      </c>
      <c r="D180" s="3" t="s">
        <v>334</v>
      </c>
      <c r="E180" s="3" t="s">
        <v>335</v>
      </c>
      <c r="F180" s="3" t="s">
        <v>628</v>
      </c>
      <c r="G180" s="100">
        <v>0.504</v>
      </c>
      <c r="H180" s="100">
        <v>0.38600000000000001</v>
      </c>
      <c r="I180" s="106" t="s">
        <v>524</v>
      </c>
      <c r="J180" s="106"/>
      <c r="K180" s="99"/>
      <c r="L180" s="99"/>
      <c r="M180" s="99"/>
      <c r="N180" s="99"/>
    </row>
    <row r="181" spans="3:14">
      <c r="C181" s="3" t="s">
        <v>88</v>
      </c>
      <c r="D181" s="3" t="s">
        <v>336</v>
      </c>
      <c r="E181" s="3" t="s">
        <v>337</v>
      </c>
      <c r="F181" s="3" t="s">
        <v>628</v>
      </c>
      <c r="G181" s="100">
        <v>0.54200000000000004</v>
      </c>
      <c r="H181" s="100">
        <v>0.34700000000000003</v>
      </c>
      <c r="I181" s="106" t="s">
        <v>524</v>
      </c>
      <c r="J181" s="106"/>
      <c r="K181" s="99"/>
      <c r="L181" s="99"/>
      <c r="M181" s="99"/>
      <c r="N181" s="99"/>
    </row>
    <row r="182" spans="3:14">
      <c r="C182" s="3" t="s">
        <v>88</v>
      </c>
      <c r="D182" s="3" t="s">
        <v>338</v>
      </c>
      <c r="E182" s="3" t="s">
        <v>339</v>
      </c>
      <c r="F182" s="3" t="s">
        <v>628</v>
      </c>
      <c r="G182" s="100">
        <v>0.61199999999999999</v>
      </c>
      <c r="H182" s="100">
        <v>0.316</v>
      </c>
      <c r="I182" s="106" t="s">
        <v>524</v>
      </c>
      <c r="J182" s="106"/>
      <c r="K182" s="99"/>
      <c r="L182" s="99"/>
      <c r="M182" s="99"/>
      <c r="N182" s="99"/>
    </row>
    <row r="183" spans="3:14">
      <c r="C183" s="3" t="s">
        <v>88</v>
      </c>
      <c r="D183" s="3" t="s">
        <v>340</v>
      </c>
      <c r="E183" s="3" t="s">
        <v>341</v>
      </c>
      <c r="F183" s="3" t="s">
        <v>628</v>
      </c>
      <c r="G183" s="100">
        <v>0.51600000000000001</v>
      </c>
      <c r="H183" s="100">
        <v>0.33299999999999996</v>
      </c>
      <c r="I183" s="106" t="s">
        <v>524</v>
      </c>
      <c r="J183" s="106"/>
      <c r="K183" s="99"/>
      <c r="L183" s="99"/>
      <c r="M183" s="99"/>
      <c r="N183" s="99"/>
    </row>
    <row r="184" spans="3:14">
      <c r="C184" s="3" t="s">
        <v>88</v>
      </c>
      <c r="D184" s="3" t="s">
        <v>342</v>
      </c>
      <c r="E184" s="3" t="s">
        <v>343</v>
      </c>
      <c r="F184" s="3" t="s">
        <v>628</v>
      </c>
      <c r="G184" s="100">
        <v>0.54</v>
      </c>
      <c r="H184" s="100">
        <v>0.32100000000000001</v>
      </c>
      <c r="I184" s="106" t="s">
        <v>524</v>
      </c>
      <c r="J184" s="106"/>
      <c r="K184" s="99"/>
      <c r="L184" s="99"/>
      <c r="M184" s="99"/>
      <c r="N184" s="99"/>
    </row>
    <row r="185" spans="3:14">
      <c r="C185" s="3" t="s">
        <v>88</v>
      </c>
      <c r="D185" s="3" t="s">
        <v>344</v>
      </c>
      <c r="E185" s="3" t="s">
        <v>345</v>
      </c>
      <c r="F185" s="3" t="s">
        <v>628</v>
      </c>
      <c r="G185" s="100">
        <v>0.58399999999999996</v>
      </c>
      <c r="H185" s="100">
        <v>0.44400000000000001</v>
      </c>
      <c r="I185" s="106" t="s">
        <v>524</v>
      </c>
      <c r="J185" s="106"/>
      <c r="K185" s="99"/>
      <c r="L185" s="99"/>
      <c r="M185" s="99"/>
      <c r="N185" s="99"/>
    </row>
    <row r="186" spans="3:14">
      <c r="C186" s="3" t="s">
        <v>88</v>
      </c>
      <c r="D186" s="3" t="s">
        <v>346</v>
      </c>
      <c r="E186" s="3" t="s">
        <v>347</v>
      </c>
      <c r="F186" s="3" t="s">
        <v>628</v>
      </c>
      <c r="G186" s="100">
        <v>0.59799999999999998</v>
      </c>
      <c r="H186" s="100">
        <v>0.30599999999999999</v>
      </c>
      <c r="I186" s="106" t="s">
        <v>524</v>
      </c>
      <c r="J186" s="106"/>
      <c r="K186" s="99"/>
      <c r="L186" s="99"/>
      <c r="M186" s="99"/>
      <c r="N186" s="99"/>
    </row>
    <row r="187" spans="3:14">
      <c r="C187" s="3" t="s">
        <v>92</v>
      </c>
      <c r="D187" s="3" t="s">
        <v>348</v>
      </c>
      <c r="E187" s="3" t="s">
        <v>349</v>
      </c>
      <c r="F187" s="3" t="s">
        <v>628</v>
      </c>
      <c r="G187" s="100">
        <v>0.43700000000000006</v>
      </c>
      <c r="H187" s="100">
        <v>0.27800000000000002</v>
      </c>
      <c r="I187" s="106" t="s">
        <v>524</v>
      </c>
      <c r="J187" s="106"/>
      <c r="K187" s="99"/>
      <c r="L187" s="99"/>
      <c r="M187" s="99"/>
      <c r="N187" s="99"/>
    </row>
    <row r="188" spans="3:14">
      <c r="C188" s="3" t="s">
        <v>92</v>
      </c>
      <c r="D188" s="3" t="s">
        <v>350</v>
      </c>
      <c r="E188" s="3" t="s">
        <v>351</v>
      </c>
      <c r="F188" s="3" t="s">
        <v>628</v>
      </c>
      <c r="G188" s="100">
        <v>0.504</v>
      </c>
      <c r="H188" s="100">
        <v>0.34</v>
      </c>
      <c r="I188" s="106" t="s">
        <v>524</v>
      </c>
      <c r="J188" s="106"/>
      <c r="K188" s="99"/>
      <c r="L188" s="99"/>
      <c r="M188" s="99"/>
      <c r="N188" s="99"/>
    </row>
    <row r="189" spans="3:14">
      <c r="C189" s="3" t="s">
        <v>92</v>
      </c>
      <c r="D189" s="3" t="s">
        <v>352</v>
      </c>
      <c r="E189" s="3" t="s">
        <v>353</v>
      </c>
      <c r="F189" s="3" t="s">
        <v>628</v>
      </c>
      <c r="G189" s="100">
        <v>0.42299999999999999</v>
      </c>
      <c r="H189" s="100">
        <v>0.26</v>
      </c>
      <c r="I189" s="106" t="s">
        <v>524</v>
      </c>
      <c r="J189" s="106"/>
      <c r="K189" s="99"/>
      <c r="L189" s="99"/>
      <c r="M189" s="99"/>
      <c r="N189" s="99"/>
    </row>
    <row r="190" spans="3:14">
      <c r="C190" s="3" t="s">
        <v>92</v>
      </c>
      <c r="D190" s="3" t="s">
        <v>354</v>
      </c>
      <c r="E190" s="3" t="s">
        <v>355</v>
      </c>
      <c r="F190" s="3" t="s">
        <v>628</v>
      </c>
      <c r="G190" s="100">
        <v>0.33</v>
      </c>
      <c r="H190" s="100">
        <v>0.28300000000000003</v>
      </c>
      <c r="I190" s="106" t="s">
        <v>524</v>
      </c>
      <c r="J190" s="106"/>
      <c r="K190" s="99"/>
      <c r="L190" s="99"/>
      <c r="M190" s="99"/>
      <c r="N190" s="99"/>
    </row>
    <row r="191" spans="3:14">
      <c r="C191" s="3" t="s">
        <v>92</v>
      </c>
      <c r="D191" s="3" t="s">
        <v>356</v>
      </c>
      <c r="E191" s="3" t="s">
        <v>357</v>
      </c>
      <c r="F191" s="3" t="s">
        <v>628</v>
      </c>
      <c r="G191" s="100">
        <v>0.46899999999999997</v>
      </c>
      <c r="H191" s="100">
        <v>0.27300000000000002</v>
      </c>
      <c r="I191" s="106" t="s">
        <v>524</v>
      </c>
      <c r="J191" s="106"/>
      <c r="K191" s="99"/>
      <c r="L191" s="99"/>
      <c r="M191" s="99"/>
      <c r="N191" s="99"/>
    </row>
    <row r="192" spans="3:14">
      <c r="C192" s="3" t="s">
        <v>92</v>
      </c>
      <c r="D192" s="3" t="s">
        <v>358</v>
      </c>
      <c r="E192" s="3" t="s">
        <v>359</v>
      </c>
      <c r="F192" s="3" t="s">
        <v>628</v>
      </c>
      <c r="G192" s="100">
        <v>0.57799999999999996</v>
      </c>
      <c r="H192" s="100">
        <v>0.28600000000000003</v>
      </c>
      <c r="I192" s="106" t="s">
        <v>524</v>
      </c>
      <c r="J192" s="106"/>
      <c r="K192" s="99"/>
      <c r="L192" s="99"/>
      <c r="M192" s="99"/>
      <c r="N192" s="99"/>
    </row>
    <row r="193" spans="3:14">
      <c r="C193" s="3" t="s">
        <v>92</v>
      </c>
      <c r="D193" s="3" t="s">
        <v>360</v>
      </c>
      <c r="E193" s="3" t="s">
        <v>361</v>
      </c>
      <c r="F193" s="3" t="s">
        <v>628</v>
      </c>
      <c r="G193" s="100">
        <v>0.376</v>
      </c>
      <c r="H193" s="100">
        <v>0.188</v>
      </c>
      <c r="I193" s="106" t="s">
        <v>524</v>
      </c>
      <c r="J193" s="106"/>
      <c r="K193" s="99"/>
      <c r="L193" s="99"/>
      <c r="M193" s="99"/>
      <c r="N193" s="99"/>
    </row>
    <row r="194" spans="3:14">
      <c r="C194" s="3" t="s">
        <v>92</v>
      </c>
      <c r="D194" s="3" t="s">
        <v>362</v>
      </c>
      <c r="E194" s="3" t="s">
        <v>363</v>
      </c>
      <c r="F194" s="3" t="s">
        <v>628</v>
      </c>
      <c r="G194" s="100">
        <v>0.621</v>
      </c>
      <c r="H194" s="100">
        <v>0.31</v>
      </c>
      <c r="I194" s="106" t="s">
        <v>524</v>
      </c>
      <c r="J194" s="106"/>
      <c r="K194" s="99"/>
      <c r="L194" s="99"/>
      <c r="M194" s="99"/>
      <c r="N194" s="99"/>
    </row>
    <row r="195" spans="3:14">
      <c r="C195" s="3" t="s">
        <v>92</v>
      </c>
      <c r="D195" s="3" t="s">
        <v>364</v>
      </c>
      <c r="E195" s="3" t="s">
        <v>365</v>
      </c>
      <c r="F195" s="3" t="s">
        <v>628</v>
      </c>
      <c r="G195" s="100">
        <v>0.42700000000000005</v>
      </c>
      <c r="H195" s="100">
        <v>0.311</v>
      </c>
      <c r="I195" s="106" t="s">
        <v>524</v>
      </c>
      <c r="J195" s="106"/>
      <c r="K195" s="99"/>
      <c r="L195" s="99"/>
      <c r="M195" s="99"/>
      <c r="N195" s="99"/>
    </row>
    <row r="196" spans="3:14">
      <c r="C196" s="3" t="s">
        <v>92</v>
      </c>
      <c r="D196" s="3" t="s">
        <v>366</v>
      </c>
      <c r="E196" s="3" t="s">
        <v>367</v>
      </c>
      <c r="F196" s="3" t="s">
        <v>628</v>
      </c>
      <c r="G196" s="100">
        <v>0.374</v>
      </c>
      <c r="H196" s="100">
        <v>0.30099999999999999</v>
      </c>
      <c r="I196" s="106" t="s">
        <v>524</v>
      </c>
      <c r="J196" s="106"/>
      <c r="K196" s="99"/>
      <c r="L196" s="99"/>
      <c r="M196" s="99"/>
      <c r="N196" s="99"/>
    </row>
    <row r="197" spans="3:14">
      <c r="C197" s="3" t="s">
        <v>92</v>
      </c>
      <c r="D197" s="3" t="s">
        <v>368</v>
      </c>
      <c r="E197" s="3" t="s">
        <v>369</v>
      </c>
      <c r="F197" s="3" t="s">
        <v>628</v>
      </c>
      <c r="G197" s="100">
        <v>0.46200000000000002</v>
      </c>
      <c r="H197" s="100">
        <v>0.32299999999999995</v>
      </c>
      <c r="I197" s="106" t="s">
        <v>524</v>
      </c>
      <c r="J197" s="106"/>
      <c r="K197" s="99"/>
      <c r="L197" s="99"/>
      <c r="M197" s="99"/>
      <c r="N197" s="99"/>
    </row>
    <row r="198" spans="3:14">
      <c r="C198" s="3" t="s">
        <v>92</v>
      </c>
      <c r="D198" s="3" t="s">
        <v>370</v>
      </c>
      <c r="E198" s="3" t="s">
        <v>371</v>
      </c>
      <c r="F198" s="3" t="s">
        <v>628</v>
      </c>
      <c r="G198" s="100">
        <v>0.61699999999999999</v>
      </c>
      <c r="H198" s="100">
        <v>0.34799999999999998</v>
      </c>
      <c r="I198" s="106" t="s">
        <v>524</v>
      </c>
      <c r="J198" s="106"/>
      <c r="K198" s="99"/>
      <c r="L198" s="99"/>
      <c r="M198" s="99"/>
      <c r="N198" s="99"/>
    </row>
    <row r="199" spans="3:14">
      <c r="C199" s="3" t="s">
        <v>92</v>
      </c>
      <c r="D199" s="3" t="s">
        <v>372</v>
      </c>
      <c r="E199" s="3" t="s">
        <v>373</v>
      </c>
      <c r="F199" s="3" t="s">
        <v>628</v>
      </c>
      <c r="G199" s="100">
        <v>0.65700000000000003</v>
      </c>
      <c r="H199" s="100">
        <v>0.38</v>
      </c>
      <c r="I199" s="106" t="s">
        <v>524</v>
      </c>
      <c r="J199" s="106"/>
      <c r="K199" s="99"/>
      <c r="L199" s="99"/>
      <c r="M199" s="99"/>
      <c r="N199" s="99"/>
    </row>
    <row r="200" spans="3:14">
      <c r="C200" s="3" t="s">
        <v>92</v>
      </c>
      <c r="D200" s="3" t="s">
        <v>374</v>
      </c>
      <c r="E200" s="3" t="s">
        <v>375</v>
      </c>
      <c r="F200" s="3" t="s">
        <v>628</v>
      </c>
      <c r="G200" s="100">
        <v>0.66299999999999992</v>
      </c>
      <c r="H200" s="100">
        <v>0.36799999999999999</v>
      </c>
      <c r="I200" s="106" t="s">
        <v>524</v>
      </c>
      <c r="J200" s="106"/>
      <c r="K200" s="99"/>
      <c r="L200" s="99"/>
      <c r="M200" s="99"/>
      <c r="N200" s="99"/>
    </row>
    <row r="201" spans="3:14">
      <c r="C201" s="3" t="s">
        <v>92</v>
      </c>
      <c r="D201" s="3" t="s">
        <v>376</v>
      </c>
      <c r="E201" s="3" t="s">
        <v>377</v>
      </c>
      <c r="F201" s="3" t="s">
        <v>628</v>
      </c>
      <c r="G201" s="100">
        <v>0.61499999999999999</v>
      </c>
      <c r="H201" s="100">
        <v>0.42899999999999999</v>
      </c>
      <c r="I201" s="106" t="s">
        <v>524</v>
      </c>
      <c r="J201" s="106"/>
      <c r="K201" s="99"/>
      <c r="L201" s="99"/>
      <c r="M201" s="99"/>
      <c r="N201" s="99"/>
    </row>
    <row r="202" spans="3:14">
      <c r="C202" s="3" t="s">
        <v>92</v>
      </c>
      <c r="D202" s="3" t="s">
        <v>378</v>
      </c>
      <c r="E202" s="3" t="s">
        <v>379</v>
      </c>
      <c r="F202" s="3" t="s">
        <v>628</v>
      </c>
      <c r="G202" s="100">
        <v>0.67</v>
      </c>
      <c r="H202" s="100">
        <v>0.41200000000000003</v>
      </c>
      <c r="I202" s="106" t="s">
        <v>524</v>
      </c>
      <c r="J202" s="106"/>
      <c r="K202" s="99"/>
      <c r="L202" s="99"/>
      <c r="M202" s="99"/>
      <c r="N202" s="99"/>
    </row>
    <row r="203" spans="3:14">
      <c r="C203" s="3" t="s">
        <v>92</v>
      </c>
      <c r="D203" s="3" t="s">
        <v>380</v>
      </c>
      <c r="E203" s="3" t="s">
        <v>381</v>
      </c>
      <c r="F203" s="3" t="s">
        <v>628</v>
      </c>
      <c r="G203" s="100">
        <v>0.67900000000000005</v>
      </c>
      <c r="H203" s="100">
        <v>0.371</v>
      </c>
      <c r="I203" s="106" t="s">
        <v>524</v>
      </c>
      <c r="J203" s="106"/>
      <c r="K203" s="99"/>
      <c r="L203" s="99"/>
      <c r="M203" s="99"/>
      <c r="N203" s="99"/>
    </row>
    <row r="204" spans="3:14">
      <c r="C204" s="3" t="s">
        <v>92</v>
      </c>
      <c r="D204" s="3" t="s">
        <v>382</v>
      </c>
      <c r="E204" s="3" t="s">
        <v>383</v>
      </c>
      <c r="F204" s="3" t="s">
        <v>628</v>
      </c>
      <c r="G204" s="100">
        <v>0.61</v>
      </c>
      <c r="H204" s="100">
        <v>0.30399999999999999</v>
      </c>
      <c r="I204" s="106" t="s">
        <v>524</v>
      </c>
      <c r="J204" s="106"/>
      <c r="K204" s="99"/>
      <c r="L204" s="99"/>
      <c r="M204" s="99"/>
      <c r="N204" s="99"/>
    </row>
    <row r="205" spans="3:14">
      <c r="C205" s="3" t="s">
        <v>92</v>
      </c>
      <c r="D205" s="3" t="s">
        <v>384</v>
      </c>
      <c r="E205" s="3" t="s">
        <v>385</v>
      </c>
      <c r="F205" s="3" t="s">
        <v>628</v>
      </c>
      <c r="G205" s="100">
        <v>0.63900000000000001</v>
      </c>
      <c r="H205" s="100">
        <v>0.29600000000000004</v>
      </c>
      <c r="I205" s="106" t="s">
        <v>524</v>
      </c>
      <c r="J205" s="106"/>
      <c r="K205" s="99"/>
      <c r="L205" s="99"/>
      <c r="M205" s="99"/>
      <c r="N205" s="99"/>
    </row>
    <row r="206" spans="3:14">
      <c r="C206" s="3" t="s">
        <v>92</v>
      </c>
      <c r="D206" s="3" t="s">
        <v>386</v>
      </c>
      <c r="E206" s="3" t="s">
        <v>387</v>
      </c>
      <c r="F206" s="3" t="s">
        <v>628</v>
      </c>
      <c r="G206" s="100" t="s">
        <v>653</v>
      </c>
      <c r="H206" s="100" t="s">
        <v>653</v>
      </c>
      <c r="I206" s="106" t="s">
        <v>524</v>
      </c>
      <c r="J206" s="106"/>
      <c r="K206" s="99"/>
      <c r="L206" s="99"/>
      <c r="M206" s="99"/>
      <c r="N206" s="99"/>
    </row>
    <row r="207" spans="3:14">
      <c r="C207" s="3" t="s">
        <v>92</v>
      </c>
      <c r="D207" s="3" t="s">
        <v>388</v>
      </c>
      <c r="E207" s="3" t="s">
        <v>389</v>
      </c>
      <c r="F207" s="3" t="s">
        <v>628</v>
      </c>
      <c r="G207" s="100">
        <v>0.51300000000000001</v>
      </c>
      <c r="H207" s="100">
        <v>0.33299999999999996</v>
      </c>
      <c r="I207" s="106" t="s">
        <v>524</v>
      </c>
      <c r="J207" s="106"/>
      <c r="K207" s="99"/>
      <c r="L207" s="99"/>
      <c r="M207" s="99"/>
      <c r="N207" s="99"/>
    </row>
    <row r="208" spans="3:14">
      <c r="C208" s="3" t="s">
        <v>92</v>
      </c>
      <c r="D208" s="3" t="s">
        <v>390</v>
      </c>
      <c r="E208" s="3" t="s">
        <v>391</v>
      </c>
      <c r="F208" s="3" t="s">
        <v>628</v>
      </c>
      <c r="G208" s="100" t="s">
        <v>653</v>
      </c>
      <c r="H208" s="100" t="s">
        <v>653</v>
      </c>
      <c r="I208" s="106" t="s">
        <v>524</v>
      </c>
      <c r="J208" s="106"/>
      <c r="K208" s="99"/>
      <c r="L208" s="99"/>
      <c r="M208" s="99"/>
      <c r="N208" s="99"/>
    </row>
    <row r="209" spans="3:14">
      <c r="C209" s="3" t="s">
        <v>92</v>
      </c>
      <c r="D209" s="3" t="s">
        <v>392</v>
      </c>
      <c r="E209" s="3" t="s">
        <v>393</v>
      </c>
      <c r="F209" s="3" t="s">
        <v>628</v>
      </c>
      <c r="G209" s="100">
        <v>0.50600000000000001</v>
      </c>
      <c r="H209" s="100">
        <v>0.25</v>
      </c>
      <c r="I209" s="106" t="s">
        <v>524</v>
      </c>
      <c r="J209" s="106"/>
      <c r="K209" s="99"/>
      <c r="L209" s="99"/>
      <c r="M209" s="99"/>
      <c r="N209" s="99"/>
    </row>
    <row r="210" spans="3:14">
      <c r="C210" s="3" t="s">
        <v>92</v>
      </c>
      <c r="D210" s="3" t="s">
        <v>394</v>
      </c>
      <c r="E210" s="3" t="s">
        <v>395</v>
      </c>
      <c r="F210" s="3" t="s">
        <v>628</v>
      </c>
      <c r="G210" s="100">
        <v>0.66299999999999992</v>
      </c>
      <c r="H210" s="100">
        <v>0.36399999999999999</v>
      </c>
      <c r="I210" s="106" t="s">
        <v>524</v>
      </c>
      <c r="J210" s="106"/>
      <c r="K210" s="99"/>
      <c r="L210" s="99"/>
      <c r="M210" s="99"/>
      <c r="N210" s="99"/>
    </row>
    <row r="211" spans="3:14">
      <c r="C211" s="3" t="s">
        <v>92</v>
      </c>
      <c r="D211" s="3" t="s">
        <v>396</v>
      </c>
      <c r="E211" s="3" t="s">
        <v>397</v>
      </c>
      <c r="F211" s="3" t="s">
        <v>628</v>
      </c>
      <c r="G211" s="100">
        <v>0.58200000000000007</v>
      </c>
      <c r="H211" s="100">
        <v>0.245</v>
      </c>
      <c r="I211" s="106" t="s">
        <v>524</v>
      </c>
      <c r="J211" s="106"/>
      <c r="K211" s="99"/>
      <c r="L211" s="99"/>
      <c r="M211" s="99"/>
      <c r="N211" s="99"/>
    </row>
    <row r="212" spans="3:14">
      <c r="C212" s="3" t="s">
        <v>92</v>
      </c>
      <c r="D212" s="3" t="s">
        <v>398</v>
      </c>
      <c r="E212" s="3" t="s">
        <v>399</v>
      </c>
      <c r="F212" s="3" t="s">
        <v>628</v>
      </c>
      <c r="G212" s="100">
        <v>0.58799999999999997</v>
      </c>
      <c r="H212" s="100">
        <v>0.33200000000000002</v>
      </c>
      <c r="I212" s="106" t="s">
        <v>524</v>
      </c>
      <c r="J212" s="106"/>
      <c r="K212" s="99"/>
      <c r="L212" s="99"/>
      <c r="M212" s="99"/>
      <c r="N212" s="99"/>
    </row>
    <row r="213" spans="3:14">
      <c r="C213" s="3" t="s">
        <v>92</v>
      </c>
      <c r="D213" s="3" t="s">
        <v>400</v>
      </c>
      <c r="E213" s="3" t="s">
        <v>401</v>
      </c>
      <c r="F213" s="3" t="s">
        <v>628</v>
      </c>
      <c r="G213" s="100">
        <v>0.51</v>
      </c>
      <c r="H213" s="100">
        <v>0.37</v>
      </c>
      <c r="I213" s="106" t="s">
        <v>524</v>
      </c>
      <c r="J213" s="106"/>
      <c r="K213" s="99"/>
      <c r="L213" s="99"/>
      <c r="M213" s="99"/>
      <c r="N213" s="99"/>
    </row>
    <row r="214" spans="3:14">
      <c r="C214" s="3" t="s">
        <v>92</v>
      </c>
      <c r="D214" s="3" t="s">
        <v>402</v>
      </c>
      <c r="E214" s="3" t="s">
        <v>403</v>
      </c>
      <c r="F214" s="3" t="s">
        <v>628</v>
      </c>
      <c r="G214" s="100">
        <v>0.505</v>
      </c>
      <c r="H214" s="100">
        <v>0.317</v>
      </c>
      <c r="I214" s="106" t="s">
        <v>524</v>
      </c>
      <c r="J214" s="106"/>
      <c r="K214" s="99"/>
      <c r="L214" s="99"/>
      <c r="M214" s="99"/>
      <c r="N214" s="99"/>
    </row>
    <row r="215" spans="3:14">
      <c r="C215" s="3" t="s">
        <v>92</v>
      </c>
      <c r="D215" s="3" t="s">
        <v>404</v>
      </c>
      <c r="E215" s="3" t="s">
        <v>405</v>
      </c>
      <c r="F215" s="3" t="s">
        <v>628</v>
      </c>
      <c r="G215" s="100">
        <v>0.65599999999999992</v>
      </c>
      <c r="H215" s="100">
        <v>0.31</v>
      </c>
      <c r="I215" s="106" t="s">
        <v>524</v>
      </c>
      <c r="J215" s="106"/>
      <c r="K215" s="99"/>
      <c r="L215" s="99"/>
      <c r="M215" s="99"/>
      <c r="N215" s="99"/>
    </row>
    <row r="216" spans="3:14">
      <c r="C216" s="3" t="s">
        <v>92</v>
      </c>
      <c r="D216" s="3" t="s">
        <v>406</v>
      </c>
      <c r="E216" s="3" t="s">
        <v>407</v>
      </c>
      <c r="F216" s="3" t="s">
        <v>628</v>
      </c>
      <c r="G216" s="100">
        <v>0.57100000000000006</v>
      </c>
      <c r="H216" s="100">
        <v>0.17499999999999999</v>
      </c>
      <c r="I216" s="106" t="s">
        <v>524</v>
      </c>
      <c r="J216" s="106"/>
      <c r="K216" s="99"/>
      <c r="L216" s="99"/>
      <c r="M216" s="99"/>
      <c r="N216" s="99"/>
    </row>
    <row r="217" spans="3:14">
      <c r="C217" s="3" t="s">
        <v>92</v>
      </c>
      <c r="D217" s="3" t="s">
        <v>408</v>
      </c>
      <c r="E217" s="3" t="s">
        <v>409</v>
      </c>
      <c r="F217" s="3" t="s">
        <v>628</v>
      </c>
      <c r="G217" s="100">
        <v>0.64400000000000002</v>
      </c>
      <c r="H217" s="100">
        <v>0.27100000000000002</v>
      </c>
      <c r="I217" s="106" t="s">
        <v>524</v>
      </c>
      <c r="J217" s="106"/>
      <c r="K217" s="99"/>
      <c r="L217" s="99"/>
      <c r="M217" s="99"/>
      <c r="N217" s="99"/>
    </row>
    <row r="218" spans="3:14">
      <c r="C218" s="3" t="s">
        <v>92</v>
      </c>
      <c r="D218" s="3" t="s">
        <v>410</v>
      </c>
      <c r="E218" s="3" t="s">
        <v>411</v>
      </c>
      <c r="F218" s="3" t="s">
        <v>628</v>
      </c>
      <c r="G218" s="100">
        <v>0.58899999999999997</v>
      </c>
      <c r="H218" s="100">
        <v>0.24</v>
      </c>
      <c r="I218" s="106" t="s">
        <v>524</v>
      </c>
      <c r="J218" s="106"/>
      <c r="K218" s="99"/>
      <c r="L218" s="99"/>
      <c r="M218" s="99"/>
      <c r="N218" s="99"/>
    </row>
    <row r="219" spans="3:14">
      <c r="C219" s="3" t="s">
        <v>92</v>
      </c>
      <c r="D219" s="3" t="s">
        <v>412</v>
      </c>
      <c r="E219" s="3" t="s">
        <v>413</v>
      </c>
      <c r="F219" s="3" t="s">
        <v>628</v>
      </c>
      <c r="G219" s="100">
        <v>0.65799999999999992</v>
      </c>
      <c r="H219" s="100">
        <v>0.29499999999999998</v>
      </c>
      <c r="I219" s="106" t="s">
        <v>524</v>
      </c>
      <c r="J219" s="106"/>
      <c r="K219" s="99"/>
      <c r="L219" s="99"/>
      <c r="M219" s="99"/>
      <c r="N219" s="99"/>
    </row>
    <row r="220" spans="3:14">
      <c r="C220" s="3" t="s">
        <v>92</v>
      </c>
      <c r="D220" s="3" t="s">
        <v>414</v>
      </c>
      <c r="E220" s="3" t="s">
        <v>415</v>
      </c>
      <c r="F220" s="3" t="s">
        <v>628</v>
      </c>
      <c r="G220" s="100">
        <v>0.59899999999999998</v>
      </c>
      <c r="H220" s="100">
        <v>0.27500000000000002</v>
      </c>
      <c r="I220" s="106" t="s">
        <v>524</v>
      </c>
      <c r="J220" s="106"/>
      <c r="K220" s="99"/>
      <c r="L220" s="99"/>
      <c r="M220" s="99"/>
      <c r="N220" s="99"/>
    </row>
    <row r="221" spans="3:14">
      <c r="C221" s="3" t="s">
        <v>92</v>
      </c>
      <c r="D221" s="3" t="s">
        <v>416</v>
      </c>
      <c r="E221" s="3" t="s">
        <v>417</v>
      </c>
      <c r="F221" s="3" t="s">
        <v>628</v>
      </c>
      <c r="G221" s="100">
        <v>0.621</v>
      </c>
      <c r="H221" s="100">
        <v>0.27500000000000002</v>
      </c>
      <c r="I221" s="106" t="s">
        <v>524</v>
      </c>
      <c r="J221" s="106"/>
      <c r="K221" s="99"/>
      <c r="L221" s="99"/>
      <c r="M221" s="99"/>
      <c r="N221" s="99"/>
    </row>
    <row r="222" spans="3:14">
      <c r="C222" s="3" t="s">
        <v>92</v>
      </c>
      <c r="D222" s="3" t="s">
        <v>418</v>
      </c>
      <c r="E222" s="3" t="s">
        <v>419</v>
      </c>
      <c r="F222" s="3" t="s">
        <v>628</v>
      </c>
      <c r="G222" s="100">
        <v>0.72400000000000009</v>
      </c>
      <c r="H222" s="100">
        <v>0.35</v>
      </c>
      <c r="I222" s="106" t="s">
        <v>524</v>
      </c>
      <c r="J222" s="106"/>
      <c r="K222" s="99"/>
      <c r="L222" s="99"/>
      <c r="M222" s="99"/>
      <c r="N222" s="99"/>
    </row>
    <row r="223" spans="3:14">
      <c r="C223" s="3" t="s">
        <v>92</v>
      </c>
      <c r="D223" s="3" t="s">
        <v>420</v>
      </c>
      <c r="E223" s="3" t="s">
        <v>421</v>
      </c>
      <c r="F223" s="3" t="s">
        <v>628</v>
      </c>
      <c r="G223" s="100">
        <v>0.623</v>
      </c>
      <c r="H223" s="100">
        <v>0.309</v>
      </c>
      <c r="I223" s="106" t="s">
        <v>524</v>
      </c>
      <c r="J223" s="106"/>
      <c r="K223" s="99"/>
      <c r="L223" s="99"/>
      <c r="M223" s="99"/>
      <c r="N223" s="99"/>
    </row>
    <row r="224" spans="3:14">
      <c r="C224" s="3" t="s">
        <v>92</v>
      </c>
      <c r="D224" s="3" t="s">
        <v>422</v>
      </c>
      <c r="E224" s="3" t="s">
        <v>423</v>
      </c>
      <c r="F224" s="3" t="s">
        <v>628</v>
      </c>
      <c r="G224" s="100">
        <v>0.70400000000000007</v>
      </c>
      <c r="H224" s="100">
        <v>0.35399999999999998</v>
      </c>
      <c r="I224" s="106" t="s">
        <v>524</v>
      </c>
      <c r="J224" s="106"/>
      <c r="K224" s="99"/>
      <c r="L224" s="99"/>
      <c r="M224" s="99"/>
      <c r="N224" s="99"/>
    </row>
    <row r="225" spans="3:14">
      <c r="C225" s="3" t="s">
        <v>92</v>
      </c>
      <c r="D225" s="3" t="s">
        <v>424</v>
      </c>
      <c r="E225" s="3" t="s">
        <v>425</v>
      </c>
      <c r="F225" s="3" t="s">
        <v>628</v>
      </c>
      <c r="G225" s="100">
        <v>0.72699999999999998</v>
      </c>
      <c r="H225" s="100">
        <v>0.371</v>
      </c>
      <c r="I225" s="106" t="s">
        <v>524</v>
      </c>
      <c r="J225" s="106"/>
      <c r="K225" s="99"/>
      <c r="L225" s="99"/>
      <c r="M225" s="99"/>
      <c r="N225" s="99"/>
    </row>
    <row r="226" spans="3:14">
      <c r="C226" s="3" t="s">
        <v>92</v>
      </c>
      <c r="D226" s="3" t="s">
        <v>426</v>
      </c>
      <c r="E226" s="3" t="s">
        <v>427</v>
      </c>
      <c r="F226" s="3" t="s">
        <v>628</v>
      </c>
      <c r="G226" s="100">
        <v>0.63100000000000001</v>
      </c>
      <c r="H226" s="100">
        <v>0.27100000000000002</v>
      </c>
      <c r="I226" s="106" t="s">
        <v>524</v>
      </c>
      <c r="J226" s="106"/>
      <c r="K226" s="99"/>
      <c r="L226" s="99"/>
      <c r="M226" s="99"/>
      <c r="N226" s="99"/>
    </row>
    <row r="227" spans="3:14">
      <c r="C227" s="3" t="s">
        <v>92</v>
      </c>
      <c r="D227" s="3" t="s">
        <v>428</v>
      </c>
      <c r="E227" s="3" t="s">
        <v>429</v>
      </c>
      <c r="F227" s="3" t="s">
        <v>628</v>
      </c>
      <c r="G227" s="100">
        <v>0.67299999999999993</v>
      </c>
      <c r="H227" s="100">
        <v>0.33299999999999996</v>
      </c>
      <c r="I227" s="106" t="s">
        <v>524</v>
      </c>
      <c r="J227" s="106"/>
      <c r="K227" s="99"/>
      <c r="L227" s="99"/>
      <c r="M227" s="99"/>
      <c r="N227" s="99"/>
    </row>
    <row r="228" spans="3:14">
      <c r="C228" s="3" t="s">
        <v>92</v>
      </c>
      <c r="D228" s="3" t="s">
        <v>430</v>
      </c>
      <c r="E228" s="3" t="s">
        <v>431</v>
      </c>
      <c r="F228" s="3" t="s">
        <v>628</v>
      </c>
      <c r="G228" s="100">
        <v>0.39799999999999996</v>
      </c>
      <c r="H228" s="100">
        <v>0.26</v>
      </c>
      <c r="I228" s="106" t="s">
        <v>524</v>
      </c>
      <c r="J228" s="106"/>
      <c r="K228" s="99"/>
      <c r="L228" s="99"/>
      <c r="M228" s="99"/>
      <c r="N228" s="99"/>
    </row>
    <row r="229" spans="3:14">
      <c r="C229" s="3" t="s">
        <v>92</v>
      </c>
      <c r="D229" s="3" t="s">
        <v>432</v>
      </c>
      <c r="E229" s="3" t="s">
        <v>433</v>
      </c>
      <c r="F229" s="3" t="s">
        <v>628</v>
      </c>
      <c r="G229" s="100">
        <v>0.54299999999999993</v>
      </c>
      <c r="H229" s="100">
        <v>0.29199999999999998</v>
      </c>
      <c r="I229" s="106" t="s">
        <v>524</v>
      </c>
      <c r="J229" s="106"/>
      <c r="K229" s="99"/>
      <c r="L229" s="99"/>
      <c r="M229" s="99"/>
      <c r="N229" s="99"/>
    </row>
    <row r="230" spans="3:14">
      <c r="C230" s="3" t="s">
        <v>92</v>
      </c>
      <c r="D230" s="3" t="s">
        <v>434</v>
      </c>
      <c r="E230" s="3" t="s">
        <v>435</v>
      </c>
      <c r="F230" s="3" t="s">
        <v>628</v>
      </c>
      <c r="G230" s="100">
        <v>0.65599999999999992</v>
      </c>
      <c r="H230" s="100">
        <v>0.38500000000000001</v>
      </c>
      <c r="I230" s="106" t="s">
        <v>524</v>
      </c>
      <c r="J230" s="106"/>
      <c r="K230" s="99"/>
      <c r="L230" s="99"/>
      <c r="M230" s="99"/>
      <c r="N230" s="99"/>
    </row>
    <row r="231" spans="3:14">
      <c r="C231" s="3" t="s">
        <v>92</v>
      </c>
      <c r="D231" s="3" t="s">
        <v>436</v>
      </c>
      <c r="E231" s="3" t="s">
        <v>437</v>
      </c>
      <c r="F231" s="3" t="s">
        <v>628</v>
      </c>
      <c r="G231" s="100">
        <v>0.63700000000000001</v>
      </c>
      <c r="H231" s="100">
        <v>0.307</v>
      </c>
      <c r="I231" s="106" t="s">
        <v>524</v>
      </c>
      <c r="J231" s="106"/>
      <c r="K231" s="99"/>
      <c r="L231" s="99"/>
      <c r="M231" s="99"/>
      <c r="N231" s="99"/>
    </row>
    <row r="232" spans="3:14">
      <c r="C232" s="3" t="s">
        <v>92</v>
      </c>
      <c r="D232" s="3" t="s">
        <v>438</v>
      </c>
      <c r="E232" s="3" t="s">
        <v>439</v>
      </c>
      <c r="F232" s="3" t="s">
        <v>628</v>
      </c>
      <c r="G232" s="100">
        <v>0.56299999999999994</v>
      </c>
      <c r="H232" s="100">
        <v>0.27300000000000002</v>
      </c>
      <c r="I232" s="106" t="s">
        <v>524</v>
      </c>
      <c r="J232" s="106"/>
      <c r="K232" s="99"/>
      <c r="L232" s="99"/>
      <c r="M232" s="99"/>
      <c r="N232" s="99"/>
    </row>
    <row r="233" spans="3:14">
      <c r="C233" s="3" t="s">
        <v>92</v>
      </c>
      <c r="D233" s="3" t="s">
        <v>440</v>
      </c>
      <c r="E233" s="3" t="s">
        <v>441</v>
      </c>
      <c r="F233" s="3" t="s">
        <v>628</v>
      </c>
      <c r="G233" s="100">
        <v>0.38299999999999995</v>
      </c>
      <c r="H233" s="100">
        <v>0.317</v>
      </c>
      <c r="I233" s="106" t="s">
        <v>524</v>
      </c>
      <c r="J233" s="106"/>
      <c r="K233" s="99"/>
      <c r="L233" s="99"/>
      <c r="M233" s="99"/>
      <c r="N233" s="99"/>
    </row>
    <row r="234" spans="3:14">
      <c r="C234" s="3" t="s">
        <v>92</v>
      </c>
      <c r="D234" s="3" t="s">
        <v>442</v>
      </c>
      <c r="E234" s="3" t="s">
        <v>443</v>
      </c>
      <c r="F234" s="3" t="s">
        <v>628</v>
      </c>
      <c r="G234" s="100">
        <v>0.57799999999999996</v>
      </c>
      <c r="H234" s="100">
        <v>0.27200000000000002</v>
      </c>
      <c r="I234" s="106" t="s">
        <v>524</v>
      </c>
      <c r="J234" s="106"/>
      <c r="K234" s="99"/>
      <c r="L234" s="99"/>
      <c r="M234" s="99"/>
      <c r="N234" s="99"/>
    </row>
    <row r="235" spans="3:14">
      <c r="C235" s="3" t="s">
        <v>92</v>
      </c>
      <c r="D235" s="3" t="s">
        <v>444</v>
      </c>
      <c r="E235" s="3" t="s">
        <v>445</v>
      </c>
      <c r="F235" s="3" t="s">
        <v>628</v>
      </c>
      <c r="G235" s="100">
        <v>0.47299999999999998</v>
      </c>
      <c r="H235" s="100">
        <v>0.32799999999999996</v>
      </c>
      <c r="I235" s="106" t="s">
        <v>524</v>
      </c>
      <c r="J235" s="106"/>
      <c r="K235" s="99"/>
      <c r="L235" s="99"/>
      <c r="M235" s="99"/>
      <c r="N235" s="99"/>
    </row>
    <row r="236" spans="3:14">
      <c r="C236" s="3" t="s">
        <v>92</v>
      </c>
      <c r="D236" s="3" t="s">
        <v>446</v>
      </c>
      <c r="E236" s="3" t="s">
        <v>447</v>
      </c>
      <c r="F236" s="3" t="s">
        <v>628</v>
      </c>
      <c r="G236" s="100">
        <v>0.51200000000000001</v>
      </c>
      <c r="H236" s="100">
        <v>0.255</v>
      </c>
      <c r="I236" s="106" t="s">
        <v>524</v>
      </c>
      <c r="J236" s="106"/>
      <c r="K236" s="99"/>
      <c r="L236" s="99"/>
      <c r="M236" s="99"/>
      <c r="N236" s="99"/>
    </row>
    <row r="237" spans="3:14">
      <c r="C237" s="3" t="s">
        <v>90</v>
      </c>
      <c r="D237" s="3" t="s">
        <v>448</v>
      </c>
      <c r="E237" s="3" t="s">
        <v>449</v>
      </c>
      <c r="F237" s="3" t="s">
        <v>628</v>
      </c>
      <c r="G237" s="100">
        <v>0.69700000000000006</v>
      </c>
      <c r="H237" s="100">
        <v>0.434</v>
      </c>
      <c r="I237" s="106" t="s">
        <v>524</v>
      </c>
      <c r="J237" s="106"/>
      <c r="K237" s="99"/>
      <c r="L237" s="99"/>
      <c r="M237" s="99"/>
      <c r="N237" s="99"/>
    </row>
    <row r="238" spans="3:14">
      <c r="C238" s="3" t="s">
        <v>90</v>
      </c>
      <c r="D238" s="3" t="s">
        <v>450</v>
      </c>
      <c r="E238" s="3" t="s">
        <v>451</v>
      </c>
      <c r="F238" s="3" t="s">
        <v>628</v>
      </c>
      <c r="G238" s="100">
        <v>0.65500000000000003</v>
      </c>
      <c r="H238" s="100">
        <v>0.29699999999999999</v>
      </c>
      <c r="I238" s="106" t="s">
        <v>524</v>
      </c>
      <c r="J238" s="106"/>
      <c r="K238" s="99"/>
      <c r="L238" s="99"/>
      <c r="M238" s="99"/>
      <c r="N238" s="99"/>
    </row>
    <row r="239" spans="3:14">
      <c r="C239" s="3" t="s">
        <v>90</v>
      </c>
      <c r="D239" s="3" t="s">
        <v>452</v>
      </c>
      <c r="E239" s="3" t="s">
        <v>453</v>
      </c>
      <c r="F239" s="3" t="s">
        <v>628</v>
      </c>
      <c r="G239" s="100">
        <v>0.65700000000000003</v>
      </c>
      <c r="H239" s="100">
        <v>0.39500000000000002</v>
      </c>
      <c r="I239" s="106" t="s">
        <v>524</v>
      </c>
      <c r="J239" s="106"/>
      <c r="K239" s="99"/>
      <c r="L239" s="99"/>
      <c r="M239" s="99"/>
      <c r="N239" s="99"/>
    </row>
    <row r="240" spans="3:14">
      <c r="C240" s="3" t="s">
        <v>90</v>
      </c>
      <c r="D240" s="3" t="s">
        <v>454</v>
      </c>
      <c r="E240" s="3" t="s">
        <v>455</v>
      </c>
      <c r="F240" s="3" t="s">
        <v>628</v>
      </c>
      <c r="G240" s="100">
        <v>0.67500000000000004</v>
      </c>
      <c r="H240" s="100">
        <v>0.35700000000000004</v>
      </c>
      <c r="I240" s="106" t="s">
        <v>524</v>
      </c>
      <c r="J240" s="106"/>
      <c r="K240" s="99"/>
      <c r="L240" s="99"/>
      <c r="M240" s="99"/>
      <c r="N240" s="99"/>
    </row>
    <row r="241" spans="3:14">
      <c r="C241" s="3" t="s">
        <v>90</v>
      </c>
      <c r="D241" s="3" t="s">
        <v>456</v>
      </c>
      <c r="E241" s="3" t="s">
        <v>457</v>
      </c>
      <c r="F241" s="3" t="s">
        <v>628</v>
      </c>
      <c r="G241" s="100">
        <v>0.6409999999999999</v>
      </c>
      <c r="H241" s="100">
        <v>0.33299999999999996</v>
      </c>
      <c r="I241" s="106" t="s">
        <v>524</v>
      </c>
      <c r="J241" s="106"/>
      <c r="K241" s="99"/>
      <c r="L241" s="99"/>
      <c r="M241" s="99"/>
      <c r="N241" s="99"/>
    </row>
    <row r="242" spans="3:14">
      <c r="C242" s="3" t="s">
        <v>90</v>
      </c>
      <c r="D242" s="3" t="s">
        <v>458</v>
      </c>
      <c r="E242" s="3" t="s">
        <v>459</v>
      </c>
      <c r="F242" s="3" t="s">
        <v>628</v>
      </c>
      <c r="G242" s="100">
        <v>0.64700000000000002</v>
      </c>
      <c r="H242" s="100">
        <v>0.36</v>
      </c>
      <c r="I242" s="106" t="s">
        <v>524</v>
      </c>
      <c r="J242" s="106"/>
      <c r="K242" s="99"/>
      <c r="L242" s="99"/>
      <c r="M242" s="99"/>
      <c r="N242" s="99"/>
    </row>
    <row r="243" spans="3:14">
      <c r="C243" s="3" t="s">
        <v>90</v>
      </c>
      <c r="D243" s="3" t="s">
        <v>460</v>
      </c>
      <c r="E243" s="3" t="s">
        <v>461</v>
      </c>
      <c r="F243" s="3" t="s">
        <v>628</v>
      </c>
      <c r="G243" s="100">
        <v>0.36599999999999999</v>
      </c>
      <c r="H243" s="100">
        <v>0.34</v>
      </c>
      <c r="I243" s="106" t="s">
        <v>524</v>
      </c>
      <c r="J243" s="106"/>
      <c r="K243" s="99"/>
      <c r="L243" s="99"/>
      <c r="M243" s="99"/>
      <c r="N243" s="99"/>
    </row>
    <row r="244" spans="3:14">
      <c r="C244" s="3" t="s">
        <v>90</v>
      </c>
      <c r="D244" s="3" t="s">
        <v>462</v>
      </c>
      <c r="E244" s="3" t="s">
        <v>463</v>
      </c>
      <c r="F244" s="3" t="s">
        <v>628</v>
      </c>
      <c r="G244" s="100">
        <v>0.71099999999999997</v>
      </c>
      <c r="H244" s="100">
        <v>0.49</v>
      </c>
      <c r="I244" s="106" t="s">
        <v>524</v>
      </c>
      <c r="J244" s="106"/>
      <c r="K244" s="99"/>
      <c r="L244" s="99"/>
      <c r="M244" s="99"/>
      <c r="N244" s="99"/>
    </row>
    <row r="245" spans="3:14">
      <c r="C245" s="3" t="s">
        <v>90</v>
      </c>
      <c r="D245" s="3" t="s">
        <v>464</v>
      </c>
      <c r="E245" s="3" t="s">
        <v>465</v>
      </c>
      <c r="F245" s="3" t="s">
        <v>628</v>
      </c>
      <c r="G245" s="100">
        <v>0.63100000000000001</v>
      </c>
      <c r="H245" s="100">
        <v>0.32100000000000001</v>
      </c>
      <c r="I245" s="106" t="s">
        <v>524</v>
      </c>
      <c r="J245" s="106"/>
      <c r="K245" s="99"/>
      <c r="L245" s="99"/>
      <c r="M245" s="99"/>
      <c r="N245" s="99"/>
    </row>
    <row r="246" spans="3:14">
      <c r="C246" s="3" t="s">
        <v>90</v>
      </c>
      <c r="D246" s="3" t="s">
        <v>466</v>
      </c>
      <c r="E246" s="3" t="s">
        <v>467</v>
      </c>
      <c r="F246" s="3" t="s">
        <v>628</v>
      </c>
      <c r="G246" s="100">
        <v>0.35399999999999998</v>
      </c>
      <c r="H246" s="100">
        <v>0.373</v>
      </c>
      <c r="I246" s="106" t="s">
        <v>524</v>
      </c>
      <c r="J246" s="106"/>
      <c r="K246" s="99"/>
      <c r="L246" s="99"/>
      <c r="M246" s="99"/>
      <c r="N246" s="99"/>
    </row>
    <row r="247" spans="3:14">
      <c r="C247" s="3" t="s">
        <v>90</v>
      </c>
      <c r="D247" s="3" t="s">
        <v>468</v>
      </c>
      <c r="E247" s="3" t="s">
        <v>469</v>
      </c>
      <c r="F247" s="3" t="s">
        <v>628</v>
      </c>
      <c r="G247" s="100">
        <v>0.64300000000000002</v>
      </c>
      <c r="H247" s="100">
        <v>0.37200000000000005</v>
      </c>
      <c r="I247" s="106" t="s">
        <v>524</v>
      </c>
      <c r="J247" s="106"/>
      <c r="K247" s="99"/>
      <c r="L247" s="99"/>
      <c r="M247" s="99"/>
      <c r="N247" s="99"/>
    </row>
    <row r="248" spans="3:14">
      <c r="C248" s="3" t="s">
        <v>90</v>
      </c>
      <c r="D248" s="3" t="s">
        <v>470</v>
      </c>
      <c r="E248" s="3" t="s">
        <v>471</v>
      </c>
      <c r="F248" s="3" t="s">
        <v>628</v>
      </c>
      <c r="G248" s="100">
        <v>0.67200000000000004</v>
      </c>
      <c r="H248" s="100">
        <v>0.41299999999999998</v>
      </c>
      <c r="I248" s="106" t="s">
        <v>524</v>
      </c>
      <c r="J248" s="106"/>
      <c r="K248" s="99"/>
      <c r="L248" s="99"/>
      <c r="M248" s="99"/>
      <c r="N248" s="99"/>
    </row>
    <row r="249" spans="3:14">
      <c r="C249" s="3" t="s">
        <v>90</v>
      </c>
      <c r="D249" s="3" t="s">
        <v>472</v>
      </c>
      <c r="E249" s="3" t="s">
        <v>473</v>
      </c>
      <c r="F249" s="3" t="s">
        <v>628</v>
      </c>
      <c r="G249" s="100">
        <v>0.32</v>
      </c>
      <c r="H249" s="100">
        <v>0.32899999999999996</v>
      </c>
      <c r="I249" s="106" t="s">
        <v>524</v>
      </c>
      <c r="J249" s="106"/>
      <c r="K249" s="99"/>
      <c r="L249" s="99"/>
      <c r="M249" s="99"/>
      <c r="N249" s="99"/>
    </row>
    <row r="250" spans="3:14">
      <c r="C250" s="3" t="s">
        <v>90</v>
      </c>
      <c r="D250" s="3" t="s">
        <v>474</v>
      </c>
      <c r="E250" s="3" t="s">
        <v>475</v>
      </c>
      <c r="F250" s="3" t="s">
        <v>628</v>
      </c>
      <c r="G250" s="100">
        <v>0.64200000000000002</v>
      </c>
      <c r="H250" s="100">
        <v>0.38299999999999995</v>
      </c>
      <c r="I250" s="106" t="s">
        <v>524</v>
      </c>
      <c r="J250" s="106"/>
      <c r="K250" s="99"/>
      <c r="L250" s="99"/>
      <c r="M250" s="99"/>
      <c r="N250" s="99"/>
    </row>
    <row r="251" spans="3:14">
      <c r="C251" s="3" t="s">
        <v>90</v>
      </c>
      <c r="D251" s="3" t="s">
        <v>476</v>
      </c>
      <c r="E251" s="3" t="s">
        <v>477</v>
      </c>
      <c r="F251" s="3" t="s">
        <v>628</v>
      </c>
      <c r="G251" s="100">
        <v>0.66099999999999992</v>
      </c>
      <c r="H251" s="100">
        <v>0.308</v>
      </c>
      <c r="I251" s="106" t="s">
        <v>524</v>
      </c>
      <c r="J251" s="106"/>
      <c r="K251" s="99"/>
      <c r="L251" s="99"/>
      <c r="M251" s="99"/>
      <c r="N251" s="99"/>
    </row>
    <row r="252" spans="3:14">
      <c r="C252" s="3" t="s">
        <v>90</v>
      </c>
      <c r="D252" s="3" t="s">
        <v>478</v>
      </c>
      <c r="E252" s="3" t="s">
        <v>479</v>
      </c>
      <c r="F252" s="3" t="s">
        <v>628</v>
      </c>
      <c r="G252" s="100">
        <v>0.67200000000000004</v>
      </c>
      <c r="H252" s="100">
        <v>0.32600000000000001</v>
      </c>
      <c r="I252" s="106" t="s">
        <v>524</v>
      </c>
      <c r="J252" s="106"/>
      <c r="K252" s="99"/>
      <c r="L252" s="99"/>
      <c r="M252" s="99"/>
      <c r="N252" s="99"/>
    </row>
    <row r="253" spans="3:14">
      <c r="C253" s="3" t="s">
        <v>90</v>
      </c>
      <c r="D253" s="3" t="s">
        <v>480</v>
      </c>
      <c r="E253" s="3" t="s">
        <v>481</v>
      </c>
      <c r="F253" s="3" t="s">
        <v>628</v>
      </c>
      <c r="G253" s="100">
        <v>0.64800000000000002</v>
      </c>
      <c r="H253" s="100">
        <v>0.27100000000000002</v>
      </c>
      <c r="I253" s="106" t="s">
        <v>524</v>
      </c>
      <c r="J253" s="106"/>
      <c r="K253" s="99"/>
      <c r="L253" s="99"/>
      <c r="M253" s="99"/>
      <c r="N253" s="99"/>
    </row>
    <row r="254" spans="3:14">
      <c r="C254" s="3" t="s">
        <v>90</v>
      </c>
      <c r="D254" s="3" t="s">
        <v>482</v>
      </c>
      <c r="E254" s="3" t="s">
        <v>483</v>
      </c>
      <c r="F254" s="3" t="s">
        <v>628</v>
      </c>
      <c r="G254" s="100">
        <v>0.38600000000000001</v>
      </c>
      <c r="H254" s="100">
        <v>0.39</v>
      </c>
      <c r="I254" s="106" t="s">
        <v>524</v>
      </c>
      <c r="J254" s="106"/>
      <c r="K254" s="99"/>
      <c r="L254" s="99"/>
      <c r="M254" s="99"/>
      <c r="N254" s="99"/>
    </row>
    <row r="255" spans="3:14">
      <c r="C255" s="3" t="s">
        <v>90</v>
      </c>
      <c r="D255" s="3" t="s">
        <v>484</v>
      </c>
      <c r="E255" s="3" t="s">
        <v>485</v>
      </c>
      <c r="F255" s="3" t="s">
        <v>628</v>
      </c>
      <c r="G255" s="100">
        <v>0.59299999999999997</v>
      </c>
      <c r="H255" s="100">
        <v>0.35200000000000004</v>
      </c>
      <c r="I255" s="106" t="s">
        <v>524</v>
      </c>
      <c r="J255" s="106"/>
      <c r="K255" s="99"/>
      <c r="L255" s="99"/>
      <c r="M255" s="99"/>
      <c r="N255" s="99"/>
    </row>
    <row r="256" spans="3:14">
      <c r="C256" s="3" t="s">
        <v>90</v>
      </c>
      <c r="D256" s="3" t="s">
        <v>486</v>
      </c>
      <c r="E256" s="3" t="s">
        <v>487</v>
      </c>
      <c r="F256" s="3" t="s">
        <v>628</v>
      </c>
      <c r="G256" s="100">
        <v>0.64400000000000002</v>
      </c>
      <c r="H256" s="100">
        <v>0.34700000000000003</v>
      </c>
      <c r="I256" s="106" t="s">
        <v>524</v>
      </c>
      <c r="J256" s="106"/>
      <c r="K256" s="99"/>
      <c r="L256" s="99"/>
      <c r="M256" s="99"/>
      <c r="N256" s="99"/>
    </row>
    <row r="257" spans="3:14">
      <c r="C257" s="3" t="s">
        <v>90</v>
      </c>
      <c r="D257" s="3" t="s">
        <v>488</v>
      </c>
      <c r="E257" s="3" t="s">
        <v>489</v>
      </c>
      <c r="F257" s="3" t="s">
        <v>628</v>
      </c>
      <c r="G257" s="100">
        <v>0.64200000000000002</v>
      </c>
      <c r="H257" s="100">
        <v>0.255</v>
      </c>
      <c r="I257" s="106" t="s">
        <v>524</v>
      </c>
      <c r="J257" s="106"/>
      <c r="K257" s="99"/>
      <c r="L257" s="99"/>
      <c r="M257" s="99"/>
      <c r="N257" s="99"/>
    </row>
    <row r="258" spans="3:14">
      <c r="C258" s="3" t="s">
        <v>90</v>
      </c>
      <c r="D258" s="3" t="s">
        <v>490</v>
      </c>
      <c r="E258" s="3" t="s">
        <v>491</v>
      </c>
      <c r="F258" s="3" t="s">
        <v>628</v>
      </c>
      <c r="G258" s="100">
        <v>0.626</v>
      </c>
      <c r="H258" s="100">
        <v>0.316</v>
      </c>
      <c r="I258" s="106" t="s">
        <v>524</v>
      </c>
      <c r="J258" s="106"/>
      <c r="K258" s="99"/>
      <c r="L258" s="99"/>
      <c r="M258" s="99"/>
      <c r="N258" s="99"/>
    </row>
    <row r="259" spans="3:14">
      <c r="C259" s="3" t="s">
        <v>90</v>
      </c>
      <c r="D259" s="3" t="s">
        <v>492</v>
      </c>
      <c r="E259" s="3" t="s">
        <v>493</v>
      </c>
      <c r="F259" s="3" t="s">
        <v>628</v>
      </c>
      <c r="G259" s="100">
        <v>0.65</v>
      </c>
      <c r="H259" s="100">
        <v>0.35899999999999999</v>
      </c>
      <c r="I259" s="106" t="s">
        <v>524</v>
      </c>
      <c r="J259" s="106"/>
      <c r="K259" s="99"/>
      <c r="L259" s="99"/>
      <c r="M259" s="99"/>
      <c r="N259" s="99"/>
    </row>
    <row r="260" spans="3:14">
      <c r="C260" s="3" t="s">
        <v>90</v>
      </c>
      <c r="D260" s="3" t="s">
        <v>494</v>
      </c>
      <c r="E260" s="3" t="s">
        <v>495</v>
      </c>
      <c r="F260" s="3" t="s">
        <v>628</v>
      </c>
      <c r="G260" s="100">
        <v>0.70499999999999996</v>
      </c>
      <c r="H260" s="100">
        <v>0.48700000000000004</v>
      </c>
      <c r="I260" s="106" t="s">
        <v>524</v>
      </c>
      <c r="J260" s="106"/>
      <c r="K260" s="99"/>
      <c r="L260" s="99"/>
      <c r="M260" s="99"/>
      <c r="N260" s="99"/>
    </row>
    <row r="261" spans="3:14">
      <c r="C261" s="3" t="s">
        <v>90</v>
      </c>
      <c r="D261" s="3" t="s">
        <v>496</v>
      </c>
      <c r="E261" s="3" t="s">
        <v>497</v>
      </c>
      <c r="F261" s="3" t="s">
        <v>628</v>
      </c>
      <c r="G261" s="100">
        <v>0.60299999999999998</v>
      </c>
      <c r="H261" s="100">
        <v>0.318</v>
      </c>
      <c r="I261" s="106" t="s">
        <v>524</v>
      </c>
      <c r="J261" s="106"/>
      <c r="K261" s="99"/>
      <c r="L261" s="99"/>
      <c r="M261" s="99"/>
      <c r="N261" s="99"/>
    </row>
    <row r="262" spans="3:14">
      <c r="C262" s="3" t="s">
        <v>90</v>
      </c>
      <c r="D262" s="3" t="s">
        <v>498</v>
      </c>
      <c r="E262" s="3" t="s">
        <v>499</v>
      </c>
      <c r="F262" s="3" t="s">
        <v>628</v>
      </c>
      <c r="G262" s="100">
        <v>0.68700000000000006</v>
      </c>
      <c r="H262" s="100">
        <v>0.32899999999999996</v>
      </c>
      <c r="I262" s="106" t="s">
        <v>524</v>
      </c>
      <c r="J262" s="106"/>
      <c r="K262" s="99"/>
      <c r="L262" s="99"/>
      <c r="M262" s="99"/>
      <c r="N262" s="99"/>
    </row>
    <row r="263" spans="3:14">
      <c r="C263" s="3" t="s">
        <v>90</v>
      </c>
      <c r="D263" s="3" t="s">
        <v>500</v>
      </c>
      <c r="E263" s="3" t="s">
        <v>501</v>
      </c>
      <c r="F263" s="3" t="s">
        <v>628</v>
      </c>
      <c r="G263" s="100">
        <v>0.65300000000000002</v>
      </c>
      <c r="H263" s="100">
        <v>0.318</v>
      </c>
      <c r="I263" s="106" t="s">
        <v>524</v>
      </c>
      <c r="J263" s="106"/>
      <c r="K263" s="99"/>
      <c r="L263" s="99"/>
      <c r="M263" s="99"/>
      <c r="N263" s="99"/>
    </row>
    <row r="264" spans="3:14">
      <c r="C264" s="3" t="s">
        <v>90</v>
      </c>
      <c r="D264" s="3" t="s">
        <v>502</v>
      </c>
      <c r="E264" s="3" t="s">
        <v>503</v>
      </c>
      <c r="F264" s="3" t="s">
        <v>628</v>
      </c>
      <c r="G264" s="100" t="s">
        <v>653</v>
      </c>
      <c r="H264" s="100" t="s">
        <v>653</v>
      </c>
      <c r="I264" s="106" t="s">
        <v>524</v>
      </c>
      <c r="J264" s="106"/>
      <c r="K264" s="99"/>
      <c r="L264" s="99"/>
      <c r="M264" s="99"/>
      <c r="N264" s="99"/>
    </row>
    <row r="265" spans="3:14">
      <c r="C265" s="3" t="s">
        <v>90</v>
      </c>
      <c r="D265" s="3" t="s">
        <v>504</v>
      </c>
      <c r="E265" s="3" t="s">
        <v>505</v>
      </c>
      <c r="F265" s="3" t="s">
        <v>628</v>
      </c>
      <c r="G265" s="100">
        <v>0.70400000000000007</v>
      </c>
      <c r="H265" s="100">
        <v>0.42899999999999999</v>
      </c>
      <c r="I265" s="106" t="s">
        <v>524</v>
      </c>
      <c r="J265" s="106"/>
      <c r="K265" s="99"/>
      <c r="L265" s="99"/>
      <c r="M265" s="99"/>
      <c r="N265" s="99"/>
    </row>
    <row r="266" spans="3:14">
      <c r="C266" s="3" t="s">
        <v>90</v>
      </c>
      <c r="D266" s="3" t="s">
        <v>506</v>
      </c>
      <c r="E266" s="3" t="s">
        <v>507</v>
      </c>
      <c r="F266" s="3" t="s">
        <v>628</v>
      </c>
      <c r="G266" s="100">
        <v>0.59599999999999997</v>
      </c>
      <c r="H266" s="100">
        <v>0.39299999999999996</v>
      </c>
      <c r="I266" s="106" t="s">
        <v>524</v>
      </c>
      <c r="J266" s="106"/>
      <c r="K266" s="99"/>
      <c r="L266" s="99"/>
      <c r="M266" s="99"/>
      <c r="N266" s="99"/>
    </row>
    <row r="267" spans="3:14">
      <c r="C267" s="3" t="s">
        <v>90</v>
      </c>
      <c r="D267" s="3" t="s">
        <v>508</v>
      </c>
      <c r="E267" s="3" t="s">
        <v>509</v>
      </c>
      <c r="F267" s="3" t="s">
        <v>628</v>
      </c>
      <c r="G267" s="100">
        <v>0.65700000000000003</v>
      </c>
      <c r="H267" s="100">
        <v>0.36700000000000005</v>
      </c>
      <c r="I267" s="106" t="s">
        <v>524</v>
      </c>
      <c r="J267" s="106"/>
      <c r="K267" s="99"/>
      <c r="L267" s="99"/>
      <c r="M267" s="99"/>
      <c r="N267" s="99"/>
    </row>
    <row r="268" spans="3:14">
      <c r="C268" s="3" t="s">
        <v>90</v>
      </c>
      <c r="D268" s="3" t="s">
        <v>510</v>
      </c>
      <c r="E268" s="3" t="s">
        <v>511</v>
      </c>
      <c r="F268" s="3" t="s">
        <v>628</v>
      </c>
      <c r="G268" s="100">
        <v>0.35</v>
      </c>
      <c r="H268" s="100">
        <v>0.38200000000000001</v>
      </c>
      <c r="I268" s="106" t="s">
        <v>524</v>
      </c>
      <c r="J268" s="106"/>
      <c r="K268" s="99"/>
      <c r="L268" s="99"/>
      <c r="M268" s="99"/>
      <c r="N268" s="99"/>
    </row>
  </sheetData>
  <mergeCells count="1">
    <mergeCell ref="C6:D6"/>
  </mergeCells>
  <hyperlinks>
    <hyperlink ref="D3" r:id="rId1"/>
  </hyperlinks>
  <pageMargins left="0.7" right="0.7" top="0.75" bottom="0.75" header="0.3" footer="0.3"/>
  <pageSetup paperSize="9" orientation="portrait"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FF99"/>
  </sheetPr>
  <dimension ref="A1:AH268"/>
  <sheetViews>
    <sheetView zoomScale="80" zoomScaleNormal="80" workbookViewId="0">
      <pane xSplit="4" ySplit="10" topLeftCell="E11" activePane="bottomRight" state="frozen"/>
      <selection pane="topRight"/>
      <selection pane="bottomLeft"/>
      <selection pane="bottomRight"/>
    </sheetView>
  </sheetViews>
  <sheetFormatPr defaultRowHeight="15"/>
  <cols>
    <col min="1" max="2" width="9.140625" style="1"/>
    <col min="3" max="3" width="12.7109375" style="3" bestFit="1" customWidth="1"/>
    <col min="4" max="4" width="11.42578125" style="3" customWidth="1"/>
    <col min="5" max="5" width="48.5703125" style="3" customWidth="1"/>
    <col min="6" max="6" width="13.42578125" style="3" customWidth="1"/>
    <col min="7" max="16384" width="9.140625" style="1"/>
  </cols>
  <sheetData>
    <row r="1" spans="1:34">
      <c r="C1" s="91" t="s">
        <v>547</v>
      </c>
      <c r="D1" s="3" t="s">
        <v>963</v>
      </c>
    </row>
    <row r="2" spans="1:34">
      <c r="C2" s="91" t="s">
        <v>549</v>
      </c>
      <c r="D2" s="3" t="s">
        <v>43</v>
      </c>
    </row>
    <row r="3" spans="1:34">
      <c r="C3" s="91" t="s">
        <v>550</v>
      </c>
      <c r="D3" s="3" t="s">
        <v>964</v>
      </c>
    </row>
    <row r="4" spans="1:34">
      <c r="C4" s="91" t="s">
        <v>551</v>
      </c>
      <c r="D4" s="107">
        <v>42636</v>
      </c>
    </row>
    <row r="6" spans="1:34">
      <c r="C6" s="94"/>
      <c r="D6" s="94"/>
    </row>
    <row r="7" spans="1:34">
      <c r="C7" s="94"/>
      <c r="D7" s="94"/>
    </row>
    <row r="9" spans="1:34">
      <c r="A9" s="3"/>
      <c r="B9" s="3"/>
      <c r="G9" s="3"/>
      <c r="H9" s="3"/>
      <c r="I9" s="3"/>
      <c r="J9" s="3"/>
      <c r="K9" s="3"/>
      <c r="L9" s="3"/>
      <c r="M9" s="3"/>
      <c r="N9" s="3"/>
      <c r="O9" s="3"/>
      <c r="P9" s="3"/>
      <c r="Q9" s="3"/>
      <c r="R9" s="3"/>
      <c r="S9" s="3"/>
      <c r="T9" s="3"/>
      <c r="U9" s="3"/>
      <c r="V9" s="3"/>
      <c r="W9" s="3"/>
      <c r="X9" s="3"/>
      <c r="Y9" s="3"/>
      <c r="Z9" s="3"/>
      <c r="AA9" s="3"/>
      <c r="AB9" s="3"/>
      <c r="AC9" s="3"/>
      <c r="AD9" s="3"/>
      <c r="AE9" s="3"/>
      <c r="AF9" s="3"/>
      <c r="AG9" s="3"/>
      <c r="AH9" s="3"/>
    </row>
    <row r="10" spans="1:34" s="91" customFormat="1" ht="15.75" thickBot="1">
      <c r="A10" s="2"/>
      <c r="B10" s="2"/>
      <c r="C10" s="2" t="s">
        <v>552</v>
      </c>
      <c r="D10" s="2" t="s">
        <v>82</v>
      </c>
      <c r="E10" s="2" t="s">
        <v>83</v>
      </c>
      <c r="F10" s="2" t="s">
        <v>553</v>
      </c>
      <c r="G10" s="96" t="s">
        <v>554</v>
      </c>
      <c r="H10" s="96" t="s">
        <v>555</v>
      </c>
      <c r="I10" s="96" t="s">
        <v>556</v>
      </c>
      <c r="J10" s="96" t="s">
        <v>557</v>
      </c>
      <c r="K10" s="96" t="s">
        <v>558</v>
      </c>
      <c r="L10" s="96" t="s">
        <v>559</v>
      </c>
      <c r="M10" s="96" t="s">
        <v>560</v>
      </c>
      <c r="N10" s="96" t="s">
        <v>561</v>
      </c>
      <c r="O10" s="96" t="s">
        <v>525</v>
      </c>
      <c r="P10" s="96" t="s">
        <v>562</v>
      </c>
      <c r="Q10" s="96" t="s">
        <v>563</v>
      </c>
      <c r="R10" s="96" t="s">
        <v>564</v>
      </c>
      <c r="S10" s="96" t="s">
        <v>565</v>
      </c>
      <c r="T10" s="96" t="s">
        <v>566</v>
      </c>
      <c r="U10" s="96" t="s">
        <v>567</v>
      </c>
      <c r="V10" s="96" t="s">
        <v>568</v>
      </c>
      <c r="W10" s="96" t="s">
        <v>569</v>
      </c>
      <c r="X10" s="96" t="s">
        <v>570</v>
      </c>
      <c r="Y10" s="96" t="s">
        <v>571</v>
      </c>
      <c r="Z10" s="96" t="s">
        <v>572</v>
      </c>
      <c r="AA10" s="96" t="s">
        <v>573</v>
      </c>
      <c r="AB10" s="96" t="s">
        <v>574</v>
      </c>
      <c r="AC10" s="96" t="s">
        <v>575</v>
      </c>
      <c r="AD10" s="96" t="s">
        <v>576</v>
      </c>
      <c r="AE10" s="96" t="s">
        <v>577</v>
      </c>
      <c r="AF10" s="96" t="s">
        <v>578</v>
      </c>
      <c r="AG10" s="96" t="s">
        <v>579</v>
      </c>
      <c r="AH10" s="96" t="s">
        <v>580</v>
      </c>
    </row>
    <row r="11" spans="1:34" ht="15.75" thickTop="1">
      <c r="D11" s="3" t="s">
        <v>84</v>
      </c>
      <c r="E11" s="3" t="s">
        <v>85</v>
      </c>
      <c r="F11" s="3" t="s">
        <v>581</v>
      </c>
      <c r="G11" s="99" t="s">
        <v>524</v>
      </c>
      <c r="H11" s="99" t="s">
        <v>524</v>
      </c>
      <c r="I11" s="99" t="s">
        <v>524</v>
      </c>
      <c r="J11" s="99" t="s">
        <v>524</v>
      </c>
      <c r="K11" s="99" t="s">
        <v>524</v>
      </c>
      <c r="L11" s="99" t="s">
        <v>524</v>
      </c>
      <c r="M11" s="99" t="s">
        <v>524</v>
      </c>
      <c r="N11" s="99">
        <v>4.2000000000000003E-2</v>
      </c>
      <c r="O11" s="99">
        <v>5.0999999999999997E-2</v>
      </c>
      <c r="P11" s="99"/>
      <c r="Q11" s="99"/>
      <c r="R11" s="99"/>
      <c r="S11" s="99"/>
      <c r="T11" s="99"/>
      <c r="U11" s="99"/>
      <c r="V11" s="99"/>
      <c r="W11" s="99"/>
      <c r="X11" s="99"/>
      <c r="Y11" s="99"/>
      <c r="Z11" s="99"/>
      <c r="AA11" s="99"/>
      <c r="AB11" s="100"/>
      <c r="AC11" s="100"/>
      <c r="AD11" s="100"/>
      <c r="AE11" s="100"/>
      <c r="AF11" s="100"/>
      <c r="AG11" s="99"/>
      <c r="AH11" s="99"/>
    </row>
    <row r="12" spans="1:34">
      <c r="C12" s="3" t="s">
        <v>84</v>
      </c>
      <c r="D12" s="3" t="s">
        <v>86</v>
      </c>
      <c r="E12" s="3" t="s">
        <v>87</v>
      </c>
      <c r="F12" s="3" t="s">
        <v>582</v>
      </c>
      <c r="G12" s="99" t="s">
        <v>524</v>
      </c>
      <c r="H12" s="99" t="s">
        <v>524</v>
      </c>
      <c r="I12" s="99" t="s">
        <v>524</v>
      </c>
      <c r="J12" s="99" t="s">
        <v>524</v>
      </c>
      <c r="K12" s="99" t="s">
        <v>524</v>
      </c>
      <c r="L12" s="99" t="s">
        <v>524</v>
      </c>
      <c r="M12" s="99" t="s">
        <v>524</v>
      </c>
      <c r="N12" s="99">
        <v>3.7999999999999999E-2</v>
      </c>
      <c r="O12" s="99">
        <v>4.1000000000000002E-2</v>
      </c>
      <c r="P12" s="99"/>
      <c r="Q12" s="99"/>
      <c r="R12" s="99"/>
      <c r="S12" s="99"/>
      <c r="T12" s="99"/>
      <c r="U12" s="99"/>
      <c r="V12" s="99"/>
      <c r="W12" s="99"/>
      <c r="X12" s="99"/>
      <c r="Y12" s="99"/>
      <c r="Z12" s="99"/>
      <c r="AA12" s="99"/>
      <c r="AB12" s="100"/>
      <c r="AC12" s="100"/>
      <c r="AD12" s="100"/>
      <c r="AE12" s="100"/>
      <c r="AF12" s="100"/>
      <c r="AG12" s="99"/>
      <c r="AH12" s="99"/>
    </row>
    <row r="13" spans="1:34">
      <c r="C13" s="3" t="s">
        <v>84</v>
      </c>
      <c r="D13" s="3" t="s">
        <v>88</v>
      </c>
      <c r="E13" s="3" t="s">
        <v>89</v>
      </c>
      <c r="F13" s="3" t="s">
        <v>582</v>
      </c>
      <c r="G13" s="99" t="s">
        <v>524</v>
      </c>
      <c r="H13" s="99" t="s">
        <v>524</v>
      </c>
      <c r="I13" s="99" t="s">
        <v>524</v>
      </c>
      <c r="J13" s="99" t="s">
        <v>524</v>
      </c>
      <c r="K13" s="99" t="s">
        <v>524</v>
      </c>
      <c r="L13" s="99" t="s">
        <v>524</v>
      </c>
      <c r="M13" s="99" t="s">
        <v>524</v>
      </c>
      <c r="N13" s="99">
        <v>3.6999999999999998E-2</v>
      </c>
      <c r="O13" s="99">
        <v>4.9000000000000002E-2</v>
      </c>
      <c r="P13" s="99"/>
      <c r="Q13" s="99"/>
      <c r="R13" s="99"/>
      <c r="S13" s="99"/>
      <c r="T13" s="99"/>
      <c r="U13" s="99"/>
      <c r="V13" s="99"/>
      <c r="W13" s="99"/>
      <c r="X13" s="99"/>
      <c r="Y13" s="99"/>
      <c r="Z13" s="99"/>
      <c r="AA13" s="99"/>
      <c r="AB13" s="100"/>
      <c r="AC13" s="100"/>
      <c r="AD13" s="100"/>
      <c r="AE13" s="100"/>
      <c r="AF13" s="100"/>
      <c r="AG13" s="99"/>
      <c r="AH13" s="99"/>
    </row>
    <row r="14" spans="1:34">
      <c r="C14" s="3" t="s">
        <v>84</v>
      </c>
      <c r="D14" s="3" t="s">
        <v>90</v>
      </c>
      <c r="E14" s="3" t="s">
        <v>91</v>
      </c>
      <c r="F14" s="3" t="s">
        <v>582</v>
      </c>
      <c r="G14" s="99" t="s">
        <v>524</v>
      </c>
      <c r="H14" s="99" t="s">
        <v>524</v>
      </c>
      <c r="I14" s="99" t="s">
        <v>524</v>
      </c>
      <c r="J14" s="99" t="s">
        <v>524</v>
      </c>
      <c r="K14" s="99" t="s">
        <v>524</v>
      </c>
      <c r="L14" s="99" t="s">
        <v>524</v>
      </c>
      <c r="M14" s="99" t="s">
        <v>524</v>
      </c>
      <c r="N14" s="99">
        <v>4.2999999999999997E-2</v>
      </c>
      <c r="O14" s="99">
        <v>5.8000000000000003E-2</v>
      </c>
      <c r="P14" s="99"/>
      <c r="Q14" s="99"/>
      <c r="R14" s="99"/>
      <c r="S14" s="99"/>
      <c r="T14" s="99"/>
      <c r="U14" s="99"/>
      <c r="V14" s="99"/>
      <c r="W14" s="99"/>
      <c r="X14" s="99"/>
      <c r="Y14" s="99"/>
      <c r="Z14" s="99"/>
      <c r="AA14" s="99"/>
      <c r="AB14" s="100"/>
      <c r="AC14" s="100"/>
      <c r="AD14" s="100"/>
      <c r="AE14" s="100"/>
      <c r="AF14" s="100"/>
      <c r="AG14" s="99"/>
      <c r="AH14" s="99"/>
    </row>
    <row r="15" spans="1:34">
      <c r="C15" s="3" t="s">
        <v>84</v>
      </c>
      <c r="D15" s="3" t="s">
        <v>92</v>
      </c>
      <c r="E15" s="3" t="s">
        <v>93</v>
      </c>
      <c r="F15" s="3" t="s">
        <v>582</v>
      </c>
      <c r="G15" s="99" t="s">
        <v>524</v>
      </c>
      <c r="H15" s="99" t="s">
        <v>524</v>
      </c>
      <c r="I15" s="99" t="s">
        <v>524</v>
      </c>
      <c r="J15" s="99" t="s">
        <v>524</v>
      </c>
      <c r="K15" s="99" t="s">
        <v>524</v>
      </c>
      <c r="L15" s="99" t="s">
        <v>524</v>
      </c>
      <c r="M15" s="99" t="s">
        <v>524</v>
      </c>
      <c r="N15" s="99">
        <v>5.5E-2</v>
      </c>
      <c r="O15" s="99">
        <v>6.7000000000000004E-2</v>
      </c>
      <c r="P15" s="99"/>
      <c r="Q15" s="99"/>
      <c r="R15" s="99"/>
      <c r="S15" s="99"/>
      <c r="T15" s="99"/>
      <c r="U15" s="99"/>
      <c r="V15" s="99"/>
      <c r="W15" s="99"/>
      <c r="X15" s="99"/>
      <c r="Y15" s="99"/>
      <c r="Z15" s="99"/>
      <c r="AA15" s="99"/>
      <c r="AB15" s="100"/>
      <c r="AC15" s="100"/>
      <c r="AD15" s="100"/>
      <c r="AE15" s="100"/>
      <c r="AF15" s="100"/>
      <c r="AG15" s="99"/>
      <c r="AH15" s="99"/>
    </row>
    <row r="16" spans="1:34">
      <c r="E16" s="3" t="s">
        <v>583</v>
      </c>
      <c r="F16" s="3" t="s">
        <v>584</v>
      </c>
      <c r="G16" s="99" t="s">
        <v>524</v>
      </c>
      <c r="H16" s="99" t="s">
        <v>524</v>
      </c>
      <c r="I16" s="99" t="s">
        <v>524</v>
      </c>
      <c r="J16" s="99" t="s">
        <v>524</v>
      </c>
      <c r="K16" s="99" t="s">
        <v>524</v>
      </c>
      <c r="L16" s="99" t="s">
        <v>524</v>
      </c>
      <c r="M16" s="99" t="s">
        <v>524</v>
      </c>
      <c r="N16" s="99" t="e">
        <v>#N/A</v>
      </c>
      <c r="O16" s="99" t="e">
        <v>#N/A</v>
      </c>
      <c r="P16" s="99"/>
      <c r="Q16" s="99"/>
      <c r="R16" s="99"/>
      <c r="S16" s="99"/>
      <c r="T16" s="99"/>
      <c r="U16" s="99"/>
      <c r="V16" s="99"/>
      <c r="W16" s="99"/>
      <c r="X16" s="99"/>
      <c r="Y16" s="99"/>
      <c r="Z16" s="99"/>
      <c r="AA16" s="99"/>
      <c r="AB16" s="99"/>
      <c r="AC16" s="99"/>
      <c r="AD16" s="99"/>
      <c r="AE16" s="99"/>
      <c r="AF16" s="99"/>
      <c r="AG16" s="99"/>
      <c r="AH16" s="99"/>
    </row>
    <row r="17" spans="5:34">
      <c r="E17" s="3" t="s">
        <v>585</v>
      </c>
      <c r="F17" s="3" t="s">
        <v>584</v>
      </c>
      <c r="G17" s="99" t="s">
        <v>524</v>
      </c>
      <c r="H17" s="99" t="s">
        <v>524</v>
      </c>
      <c r="I17" s="99" t="s">
        <v>524</v>
      </c>
      <c r="J17" s="99" t="s">
        <v>524</v>
      </c>
      <c r="K17" s="99" t="s">
        <v>524</v>
      </c>
      <c r="L17" s="99" t="s">
        <v>524</v>
      </c>
      <c r="M17" s="99" t="s">
        <v>524</v>
      </c>
      <c r="N17" s="99" t="e">
        <v>#N/A</v>
      </c>
      <c r="O17" s="99" t="e">
        <v>#N/A</v>
      </c>
      <c r="P17" s="99"/>
      <c r="Q17" s="99"/>
      <c r="R17" s="99"/>
      <c r="S17" s="99"/>
      <c r="T17" s="99"/>
      <c r="U17" s="99"/>
      <c r="V17" s="99"/>
      <c r="W17" s="99"/>
      <c r="X17" s="99"/>
      <c r="Y17" s="99"/>
      <c r="Z17" s="99"/>
      <c r="AA17" s="99"/>
      <c r="AB17" s="99"/>
      <c r="AC17" s="99"/>
      <c r="AD17" s="99"/>
      <c r="AE17" s="99"/>
      <c r="AF17" s="99"/>
      <c r="AG17" s="99"/>
      <c r="AH17" s="99"/>
    </row>
    <row r="18" spans="5:34">
      <c r="E18" s="3" t="s">
        <v>586</v>
      </c>
      <c r="F18" s="3" t="s">
        <v>584</v>
      </c>
      <c r="G18" s="99" t="s">
        <v>524</v>
      </c>
      <c r="H18" s="99" t="s">
        <v>524</v>
      </c>
      <c r="I18" s="99" t="s">
        <v>524</v>
      </c>
      <c r="J18" s="99" t="s">
        <v>524</v>
      </c>
      <c r="K18" s="99" t="s">
        <v>524</v>
      </c>
      <c r="L18" s="99" t="s">
        <v>524</v>
      </c>
      <c r="M18" s="99" t="s">
        <v>524</v>
      </c>
      <c r="N18" s="99" t="e">
        <v>#N/A</v>
      </c>
      <c r="O18" s="99" t="e">
        <v>#N/A</v>
      </c>
      <c r="P18" s="99"/>
      <c r="Q18" s="99"/>
      <c r="R18" s="99"/>
      <c r="S18" s="99"/>
      <c r="T18" s="99"/>
      <c r="U18" s="99"/>
      <c r="V18" s="99"/>
      <c r="W18" s="99"/>
      <c r="X18" s="99"/>
      <c r="Y18" s="99"/>
      <c r="Z18" s="99"/>
      <c r="AA18" s="99"/>
      <c r="AB18" s="99"/>
      <c r="AC18" s="99"/>
      <c r="AD18" s="99"/>
      <c r="AE18" s="99"/>
      <c r="AF18" s="99"/>
      <c r="AG18" s="99"/>
      <c r="AH18" s="99"/>
    </row>
    <row r="19" spans="5:34">
      <c r="E19" s="3" t="s">
        <v>587</v>
      </c>
      <c r="F19" s="3" t="s">
        <v>584</v>
      </c>
      <c r="G19" s="99" t="s">
        <v>524</v>
      </c>
      <c r="H19" s="99" t="s">
        <v>524</v>
      </c>
      <c r="I19" s="99" t="s">
        <v>524</v>
      </c>
      <c r="J19" s="99" t="s">
        <v>524</v>
      </c>
      <c r="K19" s="99" t="s">
        <v>524</v>
      </c>
      <c r="L19" s="99" t="s">
        <v>524</v>
      </c>
      <c r="M19" s="99" t="s">
        <v>524</v>
      </c>
      <c r="N19" s="99" t="e">
        <v>#N/A</v>
      </c>
      <c r="O19" s="99" t="e">
        <v>#N/A</v>
      </c>
      <c r="P19" s="99"/>
      <c r="Q19" s="99"/>
      <c r="R19" s="99"/>
      <c r="S19" s="99"/>
      <c r="T19" s="99"/>
      <c r="U19" s="99"/>
      <c r="V19" s="99"/>
      <c r="W19" s="99"/>
      <c r="X19" s="99"/>
      <c r="Y19" s="99"/>
      <c r="Z19" s="99"/>
      <c r="AA19" s="99"/>
      <c r="AB19" s="99"/>
      <c r="AC19" s="99"/>
      <c r="AD19" s="99"/>
      <c r="AE19" s="99"/>
      <c r="AF19" s="99"/>
      <c r="AG19" s="99"/>
      <c r="AH19" s="99"/>
    </row>
    <row r="20" spans="5:34">
      <c r="E20" s="3" t="s">
        <v>588</v>
      </c>
      <c r="F20" s="3" t="s">
        <v>584</v>
      </c>
      <c r="G20" s="99" t="s">
        <v>524</v>
      </c>
      <c r="H20" s="99" t="s">
        <v>524</v>
      </c>
      <c r="I20" s="99" t="s">
        <v>524</v>
      </c>
      <c r="J20" s="99" t="s">
        <v>524</v>
      </c>
      <c r="K20" s="99" t="s">
        <v>524</v>
      </c>
      <c r="L20" s="99" t="s">
        <v>524</v>
      </c>
      <c r="M20" s="99" t="s">
        <v>524</v>
      </c>
      <c r="N20" s="99" t="e">
        <v>#N/A</v>
      </c>
      <c r="O20" s="99" t="e">
        <v>#N/A</v>
      </c>
      <c r="P20" s="99"/>
      <c r="Q20" s="99"/>
      <c r="R20" s="99"/>
      <c r="S20" s="99"/>
      <c r="T20" s="99"/>
      <c r="U20" s="99"/>
      <c r="V20" s="99"/>
      <c r="W20" s="99"/>
      <c r="X20" s="99"/>
      <c r="Y20" s="99"/>
      <c r="Z20" s="99"/>
      <c r="AA20" s="99"/>
      <c r="AB20" s="99"/>
      <c r="AC20" s="99"/>
      <c r="AD20" s="99"/>
      <c r="AE20" s="99"/>
      <c r="AF20" s="99"/>
      <c r="AG20" s="99"/>
      <c r="AH20" s="99"/>
    </row>
    <row r="21" spans="5:34">
      <c r="E21" s="3" t="s">
        <v>589</v>
      </c>
      <c r="F21" s="3" t="s">
        <v>584</v>
      </c>
      <c r="G21" s="99" t="s">
        <v>524</v>
      </c>
      <c r="H21" s="99" t="s">
        <v>524</v>
      </c>
      <c r="I21" s="99" t="s">
        <v>524</v>
      </c>
      <c r="J21" s="99" t="s">
        <v>524</v>
      </c>
      <c r="K21" s="99" t="s">
        <v>524</v>
      </c>
      <c r="L21" s="99" t="s">
        <v>524</v>
      </c>
      <c r="M21" s="99" t="s">
        <v>524</v>
      </c>
      <c r="N21" s="99" t="e">
        <v>#N/A</v>
      </c>
      <c r="O21" s="99" t="e">
        <v>#N/A</v>
      </c>
      <c r="P21" s="99"/>
      <c r="Q21" s="99"/>
      <c r="R21" s="99"/>
      <c r="S21" s="99"/>
      <c r="T21" s="99"/>
      <c r="U21" s="99"/>
      <c r="V21" s="99"/>
      <c r="W21" s="99"/>
      <c r="X21" s="99"/>
      <c r="Y21" s="99"/>
      <c r="Z21" s="99"/>
      <c r="AA21" s="99"/>
      <c r="AB21" s="99"/>
      <c r="AC21" s="99"/>
      <c r="AD21" s="99"/>
      <c r="AE21" s="99"/>
      <c r="AF21" s="99"/>
      <c r="AG21" s="99"/>
      <c r="AH21" s="99"/>
    </row>
    <row r="22" spans="5:34">
      <c r="E22" s="3" t="s">
        <v>590</v>
      </c>
      <c r="F22" s="3" t="s">
        <v>584</v>
      </c>
      <c r="G22" s="99" t="s">
        <v>524</v>
      </c>
      <c r="H22" s="99" t="s">
        <v>524</v>
      </c>
      <c r="I22" s="99" t="s">
        <v>524</v>
      </c>
      <c r="J22" s="99" t="s">
        <v>524</v>
      </c>
      <c r="K22" s="99" t="s">
        <v>524</v>
      </c>
      <c r="L22" s="99" t="s">
        <v>524</v>
      </c>
      <c r="M22" s="99" t="s">
        <v>524</v>
      </c>
      <c r="N22" s="99" t="e">
        <v>#N/A</v>
      </c>
      <c r="O22" s="99" t="e">
        <v>#N/A</v>
      </c>
      <c r="P22" s="99"/>
      <c r="Q22" s="99"/>
      <c r="R22" s="99"/>
      <c r="S22" s="99"/>
      <c r="T22" s="99"/>
      <c r="U22" s="99"/>
      <c r="V22" s="99"/>
      <c r="W22" s="99"/>
      <c r="X22" s="99"/>
      <c r="Y22" s="99"/>
      <c r="Z22" s="99"/>
      <c r="AA22" s="99"/>
      <c r="AB22" s="99"/>
      <c r="AC22" s="99"/>
      <c r="AD22" s="99"/>
      <c r="AE22" s="99"/>
      <c r="AF22" s="99"/>
      <c r="AG22" s="99"/>
      <c r="AH22" s="99"/>
    </row>
    <row r="23" spans="5:34">
      <c r="E23" s="3" t="s">
        <v>591</v>
      </c>
      <c r="F23" s="3" t="s">
        <v>584</v>
      </c>
      <c r="G23" s="99" t="s">
        <v>524</v>
      </c>
      <c r="H23" s="99" t="s">
        <v>524</v>
      </c>
      <c r="I23" s="99" t="s">
        <v>524</v>
      </c>
      <c r="J23" s="99" t="s">
        <v>524</v>
      </c>
      <c r="K23" s="99" t="s">
        <v>524</v>
      </c>
      <c r="L23" s="99" t="s">
        <v>524</v>
      </c>
      <c r="M23" s="99" t="s">
        <v>524</v>
      </c>
      <c r="N23" s="99" t="e">
        <v>#N/A</v>
      </c>
      <c r="O23" s="99" t="e">
        <v>#N/A</v>
      </c>
      <c r="P23" s="99"/>
      <c r="Q23" s="99"/>
      <c r="R23" s="99"/>
      <c r="S23" s="99"/>
      <c r="T23" s="99"/>
      <c r="U23" s="99"/>
      <c r="V23" s="99"/>
      <c r="W23" s="99"/>
      <c r="X23" s="99"/>
      <c r="Y23" s="99"/>
      <c r="Z23" s="99"/>
      <c r="AA23" s="99"/>
      <c r="AB23" s="99"/>
      <c r="AC23" s="99"/>
      <c r="AD23" s="99"/>
      <c r="AE23" s="99"/>
      <c r="AF23" s="99"/>
      <c r="AG23" s="99"/>
      <c r="AH23" s="99"/>
    </row>
    <row r="24" spans="5:34">
      <c r="E24" s="3" t="s">
        <v>592</v>
      </c>
      <c r="F24" s="3" t="s">
        <v>584</v>
      </c>
      <c r="G24" s="99" t="s">
        <v>524</v>
      </c>
      <c r="H24" s="99" t="s">
        <v>524</v>
      </c>
      <c r="I24" s="99" t="s">
        <v>524</v>
      </c>
      <c r="J24" s="99" t="s">
        <v>524</v>
      </c>
      <c r="K24" s="99" t="s">
        <v>524</v>
      </c>
      <c r="L24" s="99" t="s">
        <v>524</v>
      </c>
      <c r="M24" s="99" t="s">
        <v>524</v>
      </c>
      <c r="N24" s="99" t="e">
        <v>#N/A</v>
      </c>
      <c r="O24" s="99" t="e">
        <v>#N/A</v>
      </c>
      <c r="P24" s="99"/>
      <c r="Q24" s="99"/>
      <c r="R24" s="99"/>
      <c r="S24" s="99"/>
      <c r="T24" s="99"/>
      <c r="U24" s="99"/>
      <c r="V24" s="99"/>
      <c r="W24" s="99"/>
      <c r="X24" s="99"/>
      <c r="Y24" s="99"/>
      <c r="Z24" s="99"/>
      <c r="AA24" s="99"/>
      <c r="AB24" s="99"/>
      <c r="AC24" s="99"/>
      <c r="AD24" s="99"/>
      <c r="AE24" s="99"/>
      <c r="AF24" s="99"/>
      <c r="AG24" s="99"/>
      <c r="AH24" s="99"/>
    </row>
    <row r="25" spans="5:34">
      <c r="E25" s="3" t="s">
        <v>593</v>
      </c>
      <c r="F25" s="3" t="s">
        <v>584</v>
      </c>
      <c r="G25" s="99" t="s">
        <v>524</v>
      </c>
      <c r="H25" s="99" t="s">
        <v>524</v>
      </c>
      <c r="I25" s="99" t="s">
        <v>524</v>
      </c>
      <c r="J25" s="99" t="s">
        <v>524</v>
      </c>
      <c r="K25" s="99" t="s">
        <v>524</v>
      </c>
      <c r="L25" s="99" t="s">
        <v>524</v>
      </c>
      <c r="M25" s="99" t="s">
        <v>524</v>
      </c>
      <c r="N25" s="99" t="e">
        <v>#N/A</v>
      </c>
      <c r="O25" s="99" t="e">
        <v>#N/A</v>
      </c>
      <c r="P25" s="99"/>
      <c r="Q25" s="99"/>
      <c r="R25" s="99"/>
      <c r="S25" s="99"/>
      <c r="T25" s="99"/>
      <c r="U25" s="99"/>
      <c r="V25" s="99"/>
      <c r="W25" s="99"/>
      <c r="X25" s="99"/>
      <c r="Y25" s="99"/>
      <c r="Z25" s="99"/>
      <c r="AA25" s="99"/>
      <c r="AB25" s="99"/>
      <c r="AC25" s="99"/>
      <c r="AD25" s="99"/>
      <c r="AE25" s="99"/>
      <c r="AF25" s="99"/>
      <c r="AG25" s="99"/>
      <c r="AH25" s="99"/>
    </row>
    <row r="26" spans="5:34">
      <c r="E26" s="3" t="s">
        <v>594</v>
      </c>
      <c r="F26" s="3" t="s">
        <v>584</v>
      </c>
      <c r="G26" s="99" t="s">
        <v>524</v>
      </c>
      <c r="H26" s="99" t="s">
        <v>524</v>
      </c>
      <c r="I26" s="99" t="s">
        <v>524</v>
      </c>
      <c r="J26" s="99" t="s">
        <v>524</v>
      </c>
      <c r="K26" s="99" t="s">
        <v>524</v>
      </c>
      <c r="L26" s="99" t="s">
        <v>524</v>
      </c>
      <c r="M26" s="99" t="s">
        <v>524</v>
      </c>
      <c r="N26" s="99" t="e">
        <v>#N/A</v>
      </c>
      <c r="O26" s="99" t="e">
        <v>#N/A</v>
      </c>
      <c r="P26" s="99"/>
      <c r="Q26" s="99"/>
      <c r="R26" s="99"/>
      <c r="S26" s="99"/>
      <c r="T26" s="99"/>
      <c r="U26" s="99"/>
      <c r="V26" s="99"/>
      <c r="W26" s="99"/>
      <c r="X26" s="99"/>
      <c r="Y26" s="99"/>
      <c r="Z26" s="99"/>
      <c r="AA26" s="99"/>
      <c r="AB26" s="99"/>
      <c r="AC26" s="99"/>
      <c r="AD26" s="99"/>
      <c r="AE26" s="99"/>
      <c r="AF26" s="99"/>
      <c r="AG26" s="99"/>
      <c r="AH26" s="99"/>
    </row>
    <row r="27" spans="5:34">
      <c r="E27" s="3" t="s">
        <v>595</v>
      </c>
      <c r="F27" s="3" t="s">
        <v>584</v>
      </c>
      <c r="G27" s="99" t="s">
        <v>524</v>
      </c>
      <c r="H27" s="99" t="s">
        <v>524</v>
      </c>
      <c r="I27" s="99" t="s">
        <v>524</v>
      </c>
      <c r="J27" s="99" t="s">
        <v>524</v>
      </c>
      <c r="K27" s="99" t="s">
        <v>524</v>
      </c>
      <c r="L27" s="99" t="s">
        <v>524</v>
      </c>
      <c r="M27" s="99" t="s">
        <v>524</v>
      </c>
      <c r="N27" s="99" t="e">
        <v>#N/A</v>
      </c>
      <c r="O27" s="99" t="e">
        <v>#N/A</v>
      </c>
      <c r="P27" s="99"/>
      <c r="Q27" s="99"/>
      <c r="R27" s="99"/>
      <c r="S27" s="99"/>
      <c r="T27" s="99"/>
      <c r="U27" s="99"/>
      <c r="V27" s="99"/>
      <c r="W27" s="99"/>
      <c r="X27" s="99"/>
      <c r="Y27" s="99"/>
      <c r="Z27" s="99"/>
      <c r="AA27" s="99"/>
      <c r="AB27" s="99"/>
      <c r="AC27" s="99"/>
      <c r="AD27" s="99"/>
      <c r="AE27" s="99"/>
      <c r="AF27" s="99"/>
      <c r="AG27" s="99"/>
      <c r="AH27" s="99"/>
    </row>
    <row r="28" spans="5:34">
      <c r="E28" s="3" t="s">
        <v>596</v>
      </c>
      <c r="F28" s="3" t="s">
        <v>584</v>
      </c>
      <c r="G28" s="99" t="s">
        <v>524</v>
      </c>
      <c r="H28" s="99" t="s">
        <v>524</v>
      </c>
      <c r="I28" s="99" t="s">
        <v>524</v>
      </c>
      <c r="J28" s="99" t="s">
        <v>524</v>
      </c>
      <c r="K28" s="99" t="s">
        <v>524</v>
      </c>
      <c r="L28" s="99" t="s">
        <v>524</v>
      </c>
      <c r="M28" s="99" t="s">
        <v>524</v>
      </c>
      <c r="N28" s="99" t="e">
        <v>#N/A</v>
      </c>
      <c r="O28" s="99" t="e">
        <v>#N/A</v>
      </c>
      <c r="P28" s="99"/>
      <c r="Q28" s="99"/>
      <c r="R28" s="99"/>
      <c r="S28" s="99"/>
      <c r="T28" s="99"/>
      <c r="U28" s="99"/>
      <c r="V28" s="99"/>
      <c r="W28" s="99"/>
      <c r="X28" s="99"/>
      <c r="Y28" s="99"/>
      <c r="Z28" s="99"/>
      <c r="AA28" s="99"/>
      <c r="AB28" s="99"/>
      <c r="AC28" s="99"/>
      <c r="AD28" s="99"/>
      <c r="AE28" s="99"/>
      <c r="AF28" s="99"/>
      <c r="AG28" s="99"/>
      <c r="AH28" s="99"/>
    </row>
    <row r="29" spans="5:34">
      <c r="E29" s="3" t="s">
        <v>597</v>
      </c>
      <c r="F29" s="3" t="s">
        <v>584</v>
      </c>
      <c r="G29" s="99" t="s">
        <v>524</v>
      </c>
      <c r="H29" s="99" t="s">
        <v>524</v>
      </c>
      <c r="I29" s="99" t="s">
        <v>524</v>
      </c>
      <c r="J29" s="99" t="s">
        <v>524</v>
      </c>
      <c r="K29" s="99" t="s">
        <v>524</v>
      </c>
      <c r="L29" s="99" t="s">
        <v>524</v>
      </c>
      <c r="M29" s="99" t="s">
        <v>524</v>
      </c>
      <c r="N29" s="99" t="e">
        <v>#N/A</v>
      </c>
      <c r="O29" s="99" t="e">
        <v>#N/A</v>
      </c>
      <c r="P29" s="99"/>
      <c r="Q29" s="99"/>
      <c r="R29" s="99"/>
      <c r="S29" s="99"/>
      <c r="T29" s="99"/>
      <c r="U29" s="99"/>
      <c r="V29" s="99"/>
      <c r="W29" s="99"/>
      <c r="X29" s="99"/>
      <c r="Y29" s="99"/>
      <c r="Z29" s="99"/>
      <c r="AA29" s="99"/>
      <c r="AB29" s="99"/>
      <c r="AC29" s="99"/>
      <c r="AD29" s="99"/>
      <c r="AE29" s="99"/>
      <c r="AF29" s="99"/>
      <c r="AG29" s="99"/>
      <c r="AH29" s="99"/>
    </row>
    <row r="30" spans="5:34">
      <c r="E30" s="3" t="s">
        <v>598</v>
      </c>
      <c r="F30" s="3" t="s">
        <v>584</v>
      </c>
      <c r="G30" s="99" t="s">
        <v>524</v>
      </c>
      <c r="H30" s="99" t="s">
        <v>524</v>
      </c>
      <c r="I30" s="99" t="s">
        <v>524</v>
      </c>
      <c r="J30" s="99" t="s">
        <v>524</v>
      </c>
      <c r="K30" s="99" t="s">
        <v>524</v>
      </c>
      <c r="L30" s="99" t="s">
        <v>524</v>
      </c>
      <c r="M30" s="99" t="s">
        <v>524</v>
      </c>
      <c r="N30" s="99" t="e">
        <v>#N/A</v>
      </c>
      <c r="O30" s="99" t="e">
        <v>#N/A</v>
      </c>
      <c r="P30" s="99"/>
      <c r="Q30" s="99"/>
      <c r="R30" s="99"/>
      <c r="S30" s="99"/>
      <c r="T30" s="99"/>
      <c r="U30" s="99"/>
      <c r="V30" s="99"/>
      <c r="W30" s="99"/>
      <c r="X30" s="99"/>
      <c r="Y30" s="99"/>
      <c r="Z30" s="99"/>
      <c r="AA30" s="99"/>
      <c r="AB30" s="99"/>
      <c r="AC30" s="99"/>
      <c r="AD30" s="99"/>
      <c r="AE30" s="99"/>
      <c r="AF30" s="99"/>
      <c r="AG30" s="99"/>
      <c r="AH30" s="99"/>
    </row>
    <row r="31" spans="5:34">
      <c r="E31" s="3" t="s">
        <v>599</v>
      </c>
      <c r="F31" s="3" t="s">
        <v>584</v>
      </c>
      <c r="G31" s="99" t="s">
        <v>524</v>
      </c>
      <c r="H31" s="99" t="s">
        <v>524</v>
      </c>
      <c r="I31" s="99" t="s">
        <v>524</v>
      </c>
      <c r="J31" s="99" t="s">
        <v>524</v>
      </c>
      <c r="K31" s="99" t="s">
        <v>524</v>
      </c>
      <c r="L31" s="99" t="s">
        <v>524</v>
      </c>
      <c r="M31" s="99" t="s">
        <v>524</v>
      </c>
      <c r="N31" s="99" t="e">
        <v>#N/A</v>
      </c>
      <c r="O31" s="99" t="e">
        <v>#N/A</v>
      </c>
      <c r="P31" s="99"/>
      <c r="Q31" s="99"/>
      <c r="R31" s="99"/>
      <c r="S31" s="99"/>
      <c r="T31" s="99"/>
      <c r="U31" s="99"/>
      <c r="V31" s="99"/>
      <c r="W31" s="99"/>
      <c r="X31" s="99"/>
      <c r="Y31" s="99"/>
      <c r="Z31" s="99"/>
      <c r="AA31" s="99"/>
      <c r="AB31" s="99"/>
      <c r="AC31" s="99"/>
      <c r="AD31" s="99"/>
      <c r="AE31" s="99"/>
      <c r="AF31" s="99"/>
      <c r="AG31" s="99"/>
      <c r="AH31" s="99"/>
    </row>
    <row r="32" spans="5:34">
      <c r="E32" s="3" t="s">
        <v>600</v>
      </c>
      <c r="F32" s="3" t="s">
        <v>584</v>
      </c>
      <c r="G32" s="99" t="s">
        <v>524</v>
      </c>
      <c r="H32" s="99" t="s">
        <v>524</v>
      </c>
      <c r="I32" s="99" t="s">
        <v>524</v>
      </c>
      <c r="J32" s="99" t="s">
        <v>524</v>
      </c>
      <c r="K32" s="99" t="s">
        <v>524</v>
      </c>
      <c r="L32" s="99" t="s">
        <v>524</v>
      </c>
      <c r="M32" s="99" t="s">
        <v>524</v>
      </c>
      <c r="N32" s="99" t="e">
        <v>#N/A</v>
      </c>
      <c r="O32" s="99" t="e">
        <v>#N/A</v>
      </c>
      <c r="P32" s="99"/>
      <c r="Q32" s="99"/>
      <c r="R32" s="99"/>
      <c r="S32" s="99"/>
      <c r="T32" s="99"/>
      <c r="U32" s="99"/>
      <c r="V32" s="99"/>
      <c r="W32" s="99"/>
      <c r="X32" s="99"/>
      <c r="Y32" s="99"/>
      <c r="Z32" s="99"/>
      <c r="AA32" s="99"/>
      <c r="AB32" s="99"/>
      <c r="AC32" s="99"/>
      <c r="AD32" s="99"/>
      <c r="AE32" s="99"/>
      <c r="AF32" s="99"/>
      <c r="AG32" s="99"/>
      <c r="AH32" s="99"/>
    </row>
    <row r="33" spans="5:34">
      <c r="E33" s="3" t="s">
        <v>601</v>
      </c>
      <c r="F33" s="3" t="s">
        <v>584</v>
      </c>
      <c r="G33" s="99" t="s">
        <v>524</v>
      </c>
      <c r="H33" s="99" t="s">
        <v>524</v>
      </c>
      <c r="I33" s="99" t="s">
        <v>524</v>
      </c>
      <c r="J33" s="99" t="s">
        <v>524</v>
      </c>
      <c r="K33" s="99" t="s">
        <v>524</v>
      </c>
      <c r="L33" s="99" t="s">
        <v>524</v>
      </c>
      <c r="M33" s="99" t="s">
        <v>524</v>
      </c>
      <c r="N33" s="99" t="e">
        <v>#N/A</v>
      </c>
      <c r="O33" s="99" t="e">
        <v>#N/A</v>
      </c>
      <c r="P33" s="99"/>
      <c r="Q33" s="99"/>
      <c r="R33" s="99"/>
      <c r="S33" s="99"/>
      <c r="T33" s="99"/>
      <c r="U33" s="99"/>
      <c r="V33" s="99"/>
      <c r="W33" s="99"/>
      <c r="X33" s="99"/>
      <c r="Y33" s="99"/>
      <c r="Z33" s="99"/>
      <c r="AA33" s="99"/>
      <c r="AB33" s="99"/>
      <c r="AC33" s="99"/>
      <c r="AD33" s="99"/>
      <c r="AE33" s="99"/>
      <c r="AF33" s="99"/>
      <c r="AG33" s="99"/>
      <c r="AH33" s="99"/>
    </row>
    <row r="34" spans="5:34">
      <c r="E34" s="3" t="s">
        <v>602</v>
      </c>
      <c r="F34" s="3" t="s">
        <v>584</v>
      </c>
      <c r="G34" s="99" t="s">
        <v>524</v>
      </c>
      <c r="H34" s="99" t="s">
        <v>524</v>
      </c>
      <c r="I34" s="99" t="s">
        <v>524</v>
      </c>
      <c r="J34" s="99" t="s">
        <v>524</v>
      </c>
      <c r="K34" s="99" t="s">
        <v>524</v>
      </c>
      <c r="L34" s="99" t="s">
        <v>524</v>
      </c>
      <c r="M34" s="99" t="s">
        <v>524</v>
      </c>
      <c r="N34" s="99" t="e">
        <v>#N/A</v>
      </c>
      <c r="O34" s="99" t="e">
        <v>#N/A</v>
      </c>
      <c r="P34" s="99"/>
      <c r="Q34" s="99"/>
      <c r="R34" s="99"/>
      <c r="S34" s="99"/>
      <c r="T34" s="99"/>
      <c r="U34" s="99"/>
      <c r="V34" s="99"/>
      <c r="W34" s="99"/>
      <c r="X34" s="99"/>
      <c r="Y34" s="99"/>
      <c r="Z34" s="99"/>
      <c r="AA34" s="99"/>
      <c r="AB34" s="99"/>
      <c r="AC34" s="99"/>
      <c r="AD34" s="99"/>
      <c r="AE34" s="99"/>
      <c r="AF34" s="99"/>
      <c r="AG34" s="99"/>
      <c r="AH34" s="99"/>
    </row>
    <row r="35" spans="5:34">
      <c r="E35" s="3" t="s">
        <v>603</v>
      </c>
      <c r="F35" s="3" t="s">
        <v>584</v>
      </c>
      <c r="G35" s="99" t="s">
        <v>524</v>
      </c>
      <c r="H35" s="99" t="s">
        <v>524</v>
      </c>
      <c r="I35" s="99" t="s">
        <v>524</v>
      </c>
      <c r="J35" s="99" t="s">
        <v>524</v>
      </c>
      <c r="K35" s="99" t="s">
        <v>524</v>
      </c>
      <c r="L35" s="99" t="s">
        <v>524</v>
      </c>
      <c r="M35" s="99" t="s">
        <v>524</v>
      </c>
      <c r="N35" s="99" t="e">
        <v>#N/A</v>
      </c>
      <c r="O35" s="99" t="e">
        <v>#N/A</v>
      </c>
      <c r="P35" s="99"/>
      <c r="Q35" s="99"/>
      <c r="R35" s="99"/>
      <c r="S35" s="99"/>
      <c r="T35" s="99"/>
      <c r="U35" s="99"/>
      <c r="V35" s="99"/>
      <c r="W35" s="99"/>
      <c r="X35" s="99"/>
      <c r="Y35" s="99"/>
      <c r="Z35" s="99"/>
      <c r="AA35" s="99"/>
      <c r="AB35" s="99"/>
      <c r="AC35" s="99"/>
      <c r="AD35" s="99"/>
      <c r="AE35" s="99"/>
      <c r="AF35" s="99"/>
      <c r="AG35" s="99"/>
      <c r="AH35" s="99"/>
    </row>
    <row r="36" spans="5:34">
      <c r="E36" s="3" t="s">
        <v>604</v>
      </c>
      <c r="F36" s="3" t="s">
        <v>584</v>
      </c>
      <c r="G36" s="99" t="s">
        <v>524</v>
      </c>
      <c r="H36" s="99" t="s">
        <v>524</v>
      </c>
      <c r="I36" s="99" t="s">
        <v>524</v>
      </c>
      <c r="J36" s="99" t="s">
        <v>524</v>
      </c>
      <c r="K36" s="99" t="s">
        <v>524</v>
      </c>
      <c r="L36" s="99" t="s">
        <v>524</v>
      </c>
      <c r="M36" s="99" t="s">
        <v>524</v>
      </c>
      <c r="N36" s="99" t="e">
        <v>#N/A</v>
      </c>
      <c r="O36" s="99" t="e">
        <v>#N/A</v>
      </c>
      <c r="P36" s="99"/>
      <c r="Q36" s="99"/>
      <c r="R36" s="99"/>
      <c r="S36" s="99"/>
      <c r="T36" s="99"/>
      <c r="U36" s="99"/>
      <c r="V36" s="99"/>
      <c r="W36" s="99"/>
      <c r="X36" s="99"/>
      <c r="Y36" s="99"/>
      <c r="Z36" s="99"/>
      <c r="AA36" s="99"/>
      <c r="AB36" s="99"/>
      <c r="AC36" s="99"/>
      <c r="AD36" s="99"/>
      <c r="AE36" s="99"/>
      <c r="AF36" s="99"/>
      <c r="AG36" s="99"/>
      <c r="AH36" s="99"/>
    </row>
    <row r="37" spans="5:34">
      <c r="E37" s="3" t="s">
        <v>605</v>
      </c>
      <c r="F37" s="3" t="s">
        <v>584</v>
      </c>
      <c r="G37" s="99" t="s">
        <v>524</v>
      </c>
      <c r="H37" s="99" t="s">
        <v>524</v>
      </c>
      <c r="I37" s="99" t="s">
        <v>524</v>
      </c>
      <c r="J37" s="99" t="s">
        <v>524</v>
      </c>
      <c r="K37" s="99" t="s">
        <v>524</v>
      </c>
      <c r="L37" s="99" t="s">
        <v>524</v>
      </c>
      <c r="M37" s="99" t="s">
        <v>524</v>
      </c>
      <c r="N37" s="99" t="e">
        <v>#N/A</v>
      </c>
      <c r="O37" s="99" t="e">
        <v>#N/A</v>
      </c>
      <c r="P37" s="99"/>
      <c r="Q37" s="99"/>
      <c r="R37" s="99"/>
      <c r="S37" s="99"/>
      <c r="T37" s="99"/>
      <c r="U37" s="99"/>
      <c r="V37" s="99"/>
      <c r="W37" s="99"/>
      <c r="X37" s="99"/>
      <c r="Y37" s="99"/>
      <c r="Z37" s="99"/>
      <c r="AA37" s="99"/>
      <c r="AB37" s="99"/>
      <c r="AC37" s="99"/>
      <c r="AD37" s="99"/>
      <c r="AE37" s="99"/>
      <c r="AF37" s="99"/>
      <c r="AG37" s="99"/>
      <c r="AH37" s="99"/>
    </row>
    <row r="38" spans="5:34">
      <c r="E38" s="3" t="s">
        <v>606</v>
      </c>
      <c r="F38" s="3" t="s">
        <v>584</v>
      </c>
      <c r="G38" s="99" t="s">
        <v>524</v>
      </c>
      <c r="H38" s="99" t="s">
        <v>524</v>
      </c>
      <c r="I38" s="99" t="s">
        <v>524</v>
      </c>
      <c r="J38" s="99" t="s">
        <v>524</v>
      </c>
      <c r="K38" s="99" t="s">
        <v>524</v>
      </c>
      <c r="L38" s="99" t="s">
        <v>524</v>
      </c>
      <c r="M38" s="99" t="s">
        <v>524</v>
      </c>
      <c r="N38" s="99" t="e">
        <v>#N/A</v>
      </c>
      <c r="O38" s="99" t="e">
        <v>#N/A</v>
      </c>
      <c r="P38" s="99"/>
      <c r="Q38" s="99"/>
      <c r="R38" s="99"/>
      <c r="S38" s="99"/>
      <c r="T38" s="99"/>
      <c r="U38" s="99"/>
      <c r="V38" s="99"/>
      <c r="W38" s="99"/>
      <c r="X38" s="99"/>
      <c r="Y38" s="99"/>
      <c r="Z38" s="99"/>
      <c r="AA38" s="99"/>
      <c r="AB38" s="99"/>
      <c r="AC38" s="99"/>
      <c r="AD38" s="99"/>
      <c r="AE38" s="99"/>
      <c r="AF38" s="99"/>
      <c r="AG38" s="99"/>
      <c r="AH38" s="99"/>
    </row>
    <row r="39" spans="5:34">
      <c r="E39" s="3" t="s">
        <v>607</v>
      </c>
      <c r="F39" s="3" t="s">
        <v>584</v>
      </c>
      <c r="G39" s="99" t="s">
        <v>524</v>
      </c>
      <c r="H39" s="99" t="s">
        <v>524</v>
      </c>
      <c r="I39" s="99" t="s">
        <v>524</v>
      </c>
      <c r="J39" s="99" t="s">
        <v>524</v>
      </c>
      <c r="K39" s="99" t="s">
        <v>524</v>
      </c>
      <c r="L39" s="99" t="s">
        <v>524</v>
      </c>
      <c r="M39" s="99" t="s">
        <v>524</v>
      </c>
      <c r="N39" s="99" t="e">
        <v>#N/A</v>
      </c>
      <c r="O39" s="99" t="e">
        <v>#N/A</v>
      </c>
      <c r="P39" s="99"/>
      <c r="Q39" s="99"/>
      <c r="R39" s="99"/>
      <c r="S39" s="99"/>
      <c r="T39" s="99"/>
      <c r="U39" s="99"/>
      <c r="V39" s="99"/>
      <c r="W39" s="99"/>
      <c r="X39" s="99"/>
      <c r="Y39" s="99"/>
      <c r="Z39" s="99"/>
      <c r="AA39" s="99"/>
      <c r="AB39" s="99"/>
      <c r="AC39" s="99"/>
      <c r="AD39" s="99"/>
      <c r="AE39" s="99"/>
      <c r="AF39" s="99"/>
      <c r="AG39" s="99"/>
      <c r="AH39" s="99"/>
    </row>
    <row r="40" spans="5:34">
      <c r="E40" s="3" t="s">
        <v>608</v>
      </c>
      <c r="F40" s="3" t="s">
        <v>584</v>
      </c>
      <c r="G40" s="99" t="s">
        <v>524</v>
      </c>
      <c r="H40" s="99" t="s">
        <v>524</v>
      </c>
      <c r="I40" s="99" t="s">
        <v>524</v>
      </c>
      <c r="J40" s="99" t="s">
        <v>524</v>
      </c>
      <c r="K40" s="99" t="s">
        <v>524</v>
      </c>
      <c r="L40" s="99" t="s">
        <v>524</v>
      </c>
      <c r="M40" s="99" t="s">
        <v>524</v>
      </c>
      <c r="N40" s="99" t="e">
        <v>#N/A</v>
      </c>
      <c r="O40" s="99" t="e">
        <v>#N/A</v>
      </c>
      <c r="P40" s="99"/>
      <c r="Q40" s="99"/>
      <c r="R40" s="99"/>
      <c r="S40" s="99"/>
      <c r="T40" s="99"/>
      <c r="U40" s="99"/>
      <c r="V40" s="99"/>
      <c r="W40" s="99"/>
      <c r="X40" s="99"/>
      <c r="Y40" s="99"/>
      <c r="Z40" s="99"/>
      <c r="AA40" s="99"/>
      <c r="AB40" s="99"/>
      <c r="AC40" s="99"/>
      <c r="AD40" s="99"/>
      <c r="AE40" s="99"/>
      <c r="AF40" s="99"/>
      <c r="AG40" s="99"/>
      <c r="AH40" s="99"/>
    </row>
    <row r="41" spans="5:34">
      <c r="E41" s="3" t="s">
        <v>609</v>
      </c>
      <c r="F41" s="3" t="s">
        <v>584</v>
      </c>
      <c r="G41" s="99" t="s">
        <v>524</v>
      </c>
      <c r="H41" s="99" t="s">
        <v>524</v>
      </c>
      <c r="I41" s="99" t="s">
        <v>524</v>
      </c>
      <c r="J41" s="99" t="s">
        <v>524</v>
      </c>
      <c r="K41" s="99" t="s">
        <v>524</v>
      </c>
      <c r="L41" s="99" t="s">
        <v>524</v>
      </c>
      <c r="M41" s="99" t="s">
        <v>524</v>
      </c>
      <c r="N41" s="99" t="e">
        <v>#N/A</v>
      </c>
      <c r="O41" s="99" t="e">
        <v>#N/A</v>
      </c>
      <c r="P41" s="99"/>
      <c r="Q41" s="99"/>
      <c r="R41" s="99"/>
      <c r="S41" s="99"/>
      <c r="T41" s="99"/>
      <c r="U41" s="99"/>
      <c r="V41" s="99"/>
      <c r="W41" s="99"/>
      <c r="X41" s="99"/>
      <c r="Y41" s="99"/>
      <c r="Z41" s="99"/>
      <c r="AA41" s="99"/>
      <c r="AB41" s="99"/>
      <c r="AC41" s="99"/>
      <c r="AD41" s="99"/>
      <c r="AE41" s="99"/>
      <c r="AF41" s="99"/>
      <c r="AG41" s="99"/>
      <c r="AH41" s="99"/>
    </row>
    <row r="42" spans="5:34">
      <c r="E42" s="3" t="s">
        <v>610</v>
      </c>
      <c r="F42" s="3" t="s">
        <v>584</v>
      </c>
      <c r="G42" s="99" t="s">
        <v>524</v>
      </c>
      <c r="H42" s="99" t="s">
        <v>524</v>
      </c>
      <c r="I42" s="99" t="s">
        <v>524</v>
      </c>
      <c r="J42" s="99" t="s">
        <v>524</v>
      </c>
      <c r="K42" s="99" t="s">
        <v>524</v>
      </c>
      <c r="L42" s="99" t="s">
        <v>524</v>
      </c>
      <c r="M42" s="99" t="s">
        <v>524</v>
      </c>
      <c r="N42" s="99" t="e">
        <v>#N/A</v>
      </c>
      <c r="O42" s="99" t="e">
        <v>#N/A</v>
      </c>
      <c r="P42" s="99"/>
      <c r="Q42" s="99"/>
      <c r="R42" s="99"/>
      <c r="S42" s="99"/>
      <c r="T42" s="99"/>
      <c r="U42" s="99"/>
      <c r="V42" s="99"/>
      <c r="W42" s="99"/>
      <c r="X42" s="99"/>
      <c r="Y42" s="99"/>
      <c r="Z42" s="99"/>
      <c r="AA42" s="99"/>
      <c r="AB42" s="99"/>
      <c r="AC42" s="99"/>
      <c r="AD42" s="99"/>
      <c r="AE42" s="99"/>
      <c r="AF42" s="99"/>
      <c r="AG42" s="99"/>
      <c r="AH42" s="99"/>
    </row>
    <row r="43" spans="5:34">
      <c r="E43" s="3" t="s">
        <v>611</v>
      </c>
      <c r="F43" s="3" t="s">
        <v>584</v>
      </c>
      <c r="G43" s="99" t="s">
        <v>524</v>
      </c>
      <c r="H43" s="99" t="s">
        <v>524</v>
      </c>
      <c r="I43" s="99" t="s">
        <v>524</v>
      </c>
      <c r="J43" s="99" t="s">
        <v>524</v>
      </c>
      <c r="K43" s="99" t="s">
        <v>524</v>
      </c>
      <c r="L43" s="99" t="s">
        <v>524</v>
      </c>
      <c r="M43" s="99" t="s">
        <v>524</v>
      </c>
      <c r="N43" s="99" t="e">
        <v>#N/A</v>
      </c>
      <c r="O43" s="99" t="e">
        <v>#N/A</v>
      </c>
      <c r="P43" s="99"/>
      <c r="Q43" s="99"/>
      <c r="R43" s="99"/>
      <c r="S43" s="99"/>
      <c r="T43" s="99"/>
      <c r="U43" s="99"/>
      <c r="V43" s="99"/>
      <c r="W43" s="99"/>
      <c r="X43" s="99"/>
      <c r="Y43" s="99"/>
      <c r="Z43" s="99"/>
      <c r="AA43" s="99"/>
      <c r="AB43" s="99"/>
      <c r="AC43" s="99"/>
      <c r="AD43" s="99"/>
      <c r="AE43" s="99"/>
      <c r="AF43" s="99"/>
      <c r="AG43" s="99"/>
      <c r="AH43" s="99"/>
    </row>
    <row r="44" spans="5:34">
      <c r="E44" s="3" t="s">
        <v>612</v>
      </c>
      <c r="F44" s="3" t="s">
        <v>584</v>
      </c>
      <c r="G44" s="99" t="s">
        <v>524</v>
      </c>
      <c r="H44" s="99" t="s">
        <v>524</v>
      </c>
      <c r="I44" s="99" t="s">
        <v>524</v>
      </c>
      <c r="J44" s="99" t="s">
        <v>524</v>
      </c>
      <c r="K44" s="99" t="s">
        <v>524</v>
      </c>
      <c r="L44" s="99" t="s">
        <v>524</v>
      </c>
      <c r="M44" s="99" t="s">
        <v>524</v>
      </c>
      <c r="N44" s="99" t="e">
        <v>#N/A</v>
      </c>
      <c r="O44" s="99" t="e">
        <v>#N/A</v>
      </c>
      <c r="P44" s="99"/>
      <c r="Q44" s="99"/>
      <c r="R44" s="99"/>
      <c r="S44" s="99"/>
      <c r="T44" s="99"/>
      <c r="U44" s="99"/>
      <c r="V44" s="99"/>
      <c r="W44" s="99"/>
      <c r="X44" s="99"/>
      <c r="Y44" s="99"/>
      <c r="Z44" s="99"/>
      <c r="AA44" s="99"/>
      <c r="AB44" s="99"/>
      <c r="AC44" s="99"/>
      <c r="AD44" s="99"/>
      <c r="AE44" s="99"/>
      <c r="AF44" s="99"/>
      <c r="AG44" s="99"/>
      <c r="AH44" s="99"/>
    </row>
    <row r="45" spans="5:34">
      <c r="E45" s="3" t="s">
        <v>613</v>
      </c>
      <c r="F45" s="3" t="s">
        <v>584</v>
      </c>
      <c r="G45" s="99" t="s">
        <v>524</v>
      </c>
      <c r="H45" s="99" t="s">
        <v>524</v>
      </c>
      <c r="I45" s="99" t="s">
        <v>524</v>
      </c>
      <c r="J45" s="99" t="s">
        <v>524</v>
      </c>
      <c r="K45" s="99" t="s">
        <v>524</v>
      </c>
      <c r="L45" s="99" t="s">
        <v>524</v>
      </c>
      <c r="M45" s="99" t="s">
        <v>524</v>
      </c>
      <c r="N45" s="99" t="e">
        <v>#N/A</v>
      </c>
      <c r="O45" s="99" t="e">
        <v>#N/A</v>
      </c>
      <c r="P45" s="99"/>
      <c r="Q45" s="99"/>
      <c r="R45" s="99"/>
      <c r="S45" s="99"/>
      <c r="T45" s="99"/>
      <c r="U45" s="99"/>
      <c r="V45" s="99"/>
      <c r="W45" s="99"/>
      <c r="X45" s="99"/>
      <c r="Y45" s="99"/>
      <c r="Z45" s="99"/>
      <c r="AA45" s="99"/>
      <c r="AB45" s="99"/>
      <c r="AC45" s="99"/>
      <c r="AD45" s="99"/>
      <c r="AE45" s="99"/>
      <c r="AF45" s="99"/>
      <c r="AG45" s="99"/>
      <c r="AH45" s="99"/>
    </row>
    <row r="46" spans="5:34">
      <c r="E46" s="3" t="s">
        <v>614</v>
      </c>
      <c r="F46" s="3" t="s">
        <v>584</v>
      </c>
      <c r="G46" s="99" t="s">
        <v>524</v>
      </c>
      <c r="H46" s="99" t="s">
        <v>524</v>
      </c>
      <c r="I46" s="99" t="s">
        <v>524</v>
      </c>
      <c r="J46" s="99" t="s">
        <v>524</v>
      </c>
      <c r="K46" s="99" t="s">
        <v>524</v>
      </c>
      <c r="L46" s="99" t="s">
        <v>524</v>
      </c>
      <c r="M46" s="99" t="s">
        <v>524</v>
      </c>
      <c r="N46" s="99" t="e">
        <v>#N/A</v>
      </c>
      <c r="O46" s="99" t="e">
        <v>#N/A</v>
      </c>
      <c r="P46" s="99"/>
      <c r="Q46" s="99"/>
      <c r="R46" s="99"/>
      <c r="S46" s="99"/>
      <c r="T46" s="99"/>
      <c r="U46" s="99"/>
      <c r="V46" s="99"/>
      <c r="W46" s="99"/>
      <c r="X46" s="99"/>
      <c r="Y46" s="99"/>
      <c r="Z46" s="99"/>
      <c r="AA46" s="99"/>
      <c r="AB46" s="99"/>
      <c r="AC46" s="99"/>
      <c r="AD46" s="99"/>
      <c r="AE46" s="99"/>
      <c r="AF46" s="99"/>
      <c r="AG46" s="99"/>
      <c r="AH46" s="99"/>
    </row>
    <row r="47" spans="5:34">
      <c r="E47" s="3" t="s">
        <v>615</v>
      </c>
      <c r="F47" s="3" t="s">
        <v>584</v>
      </c>
      <c r="G47" s="99" t="s">
        <v>524</v>
      </c>
      <c r="H47" s="99" t="s">
        <v>524</v>
      </c>
      <c r="I47" s="99" t="s">
        <v>524</v>
      </c>
      <c r="J47" s="99" t="s">
        <v>524</v>
      </c>
      <c r="K47" s="99" t="s">
        <v>524</v>
      </c>
      <c r="L47" s="99" t="s">
        <v>524</v>
      </c>
      <c r="M47" s="99" t="s">
        <v>524</v>
      </c>
      <c r="N47" s="99" t="e">
        <v>#N/A</v>
      </c>
      <c r="O47" s="99" t="e">
        <v>#N/A</v>
      </c>
      <c r="P47" s="99"/>
      <c r="Q47" s="99"/>
      <c r="R47" s="99"/>
      <c r="S47" s="99"/>
      <c r="T47" s="99"/>
      <c r="U47" s="99"/>
      <c r="V47" s="99"/>
      <c r="W47" s="99"/>
      <c r="X47" s="99"/>
      <c r="Y47" s="99"/>
      <c r="Z47" s="99"/>
      <c r="AA47" s="99"/>
      <c r="AB47" s="99"/>
      <c r="AC47" s="99"/>
      <c r="AD47" s="99"/>
      <c r="AE47" s="99"/>
      <c r="AF47" s="99"/>
      <c r="AG47" s="99"/>
      <c r="AH47" s="99"/>
    </row>
    <row r="48" spans="5:34">
      <c r="E48" s="3" t="s">
        <v>616</v>
      </c>
      <c r="F48" s="3" t="s">
        <v>584</v>
      </c>
      <c r="G48" s="99" t="s">
        <v>524</v>
      </c>
      <c r="H48" s="99" t="s">
        <v>524</v>
      </c>
      <c r="I48" s="99" t="s">
        <v>524</v>
      </c>
      <c r="J48" s="99" t="s">
        <v>524</v>
      </c>
      <c r="K48" s="99" t="s">
        <v>524</v>
      </c>
      <c r="L48" s="99" t="s">
        <v>524</v>
      </c>
      <c r="M48" s="99" t="s">
        <v>524</v>
      </c>
      <c r="N48" s="99" t="e">
        <v>#N/A</v>
      </c>
      <c r="O48" s="99" t="e">
        <v>#N/A</v>
      </c>
      <c r="P48" s="99"/>
      <c r="Q48" s="99"/>
      <c r="R48" s="99"/>
      <c r="S48" s="99"/>
      <c r="T48" s="99"/>
      <c r="U48" s="99"/>
      <c r="V48" s="99"/>
      <c r="W48" s="99"/>
      <c r="X48" s="99"/>
      <c r="Y48" s="99"/>
      <c r="Z48" s="99"/>
      <c r="AA48" s="99"/>
      <c r="AB48" s="99"/>
      <c r="AC48" s="99"/>
      <c r="AD48" s="99"/>
      <c r="AE48" s="99"/>
      <c r="AF48" s="99"/>
      <c r="AG48" s="99"/>
      <c r="AH48" s="99"/>
    </row>
    <row r="49" spans="3:34">
      <c r="E49" s="3" t="s">
        <v>617</v>
      </c>
      <c r="F49" s="3" t="s">
        <v>584</v>
      </c>
      <c r="G49" s="99" t="s">
        <v>524</v>
      </c>
      <c r="H49" s="99" t="s">
        <v>524</v>
      </c>
      <c r="I49" s="99" t="s">
        <v>524</v>
      </c>
      <c r="J49" s="99" t="s">
        <v>524</v>
      </c>
      <c r="K49" s="99" t="s">
        <v>524</v>
      </c>
      <c r="L49" s="99" t="s">
        <v>524</v>
      </c>
      <c r="M49" s="99" t="s">
        <v>524</v>
      </c>
      <c r="N49" s="99" t="e">
        <v>#N/A</v>
      </c>
      <c r="O49" s="99" t="e">
        <v>#N/A</v>
      </c>
      <c r="P49" s="99"/>
      <c r="Q49" s="99"/>
      <c r="R49" s="99"/>
      <c r="S49" s="99"/>
      <c r="T49" s="99"/>
      <c r="U49" s="99"/>
      <c r="V49" s="99"/>
      <c r="W49" s="99"/>
      <c r="X49" s="99"/>
      <c r="Y49" s="99"/>
      <c r="Z49" s="99"/>
      <c r="AA49" s="99"/>
      <c r="AB49" s="99"/>
      <c r="AC49" s="99"/>
      <c r="AD49" s="99"/>
      <c r="AE49" s="99"/>
      <c r="AF49" s="99"/>
      <c r="AG49" s="99"/>
      <c r="AH49" s="99"/>
    </row>
    <row r="50" spans="3:34">
      <c r="E50" s="3" t="s">
        <v>618</v>
      </c>
      <c r="F50" s="3" t="s">
        <v>584</v>
      </c>
      <c r="G50" s="99" t="s">
        <v>524</v>
      </c>
      <c r="H50" s="99" t="s">
        <v>524</v>
      </c>
      <c r="I50" s="99" t="s">
        <v>524</v>
      </c>
      <c r="J50" s="99" t="s">
        <v>524</v>
      </c>
      <c r="K50" s="99" t="s">
        <v>524</v>
      </c>
      <c r="L50" s="99" t="s">
        <v>524</v>
      </c>
      <c r="M50" s="99" t="s">
        <v>524</v>
      </c>
      <c r="N50" s="99" t="e">
        <v>#N/A</v>
      </c>
      <c r="O50" s="99" t="e">
        <v>#N/A</v>
      </c>
      <c r="P50" s="99"/>
      <c r="Q50" s="99"/>
      <c r="R50" s="99"/>
      <c r="S50" s="99"/>
      <c r="T50" s="99"/>
      <c r="U50" s="99"/>
      <c r="V50" s="99"/>
      <c r="W50" s="99"/>
      <c r="X50" s="99"/>
      <c r="Y50" s="99"/>
      <c r="Z50" s="99"/>
      <c r="AA50" s="99"/>
      <c r="AB50" s="99"/>
      <c r="AC50" s="99"/>
      <c r="AD50" s="99"/>
      <c r="AE50" s="99"/>
      <c r="AF50" s="99"/>
      <c r="AG50" s="99"/>
      <c r="AH50" s="99"/>
    </row>
    <row r="51" spans="3:34">
      <c r="E51" s="3" t="s">
        <v>619</v>
      </c>
      <c r="F51" s="3" t="s">
        <v>584</v>
      </c>
      <c r="G51" s="99" t="s">
        <v>524</v>
      </c>
      <c r="H51" s="99" t="s">
        <v>524</v>
      </c>
      <c r="I51" s="99" t="s">
        <v>524</v>
      </c>
      <c r="J51" s="99" t="s">
        <v>524</v>
      </c>
      <c r="K51" s="99" t="s">
        <v>524</v>
      </c>
      <c r="L51" s="99" t="s">
        <v>524</v>
      </c>
      <c r="M51" s="99" t="s">
        <v>524</v>
      </c>
      <c r="N51" s="99" t="e">
        <v>#N/A</v>
      </c>
      <c r="O51" s="99" t="e">
        <v>#N/A</v>
      </c>
      <c r="P51" s="99"/>
      <c r="Q51" s="99"/>
      <c r="R51" s="99"/>
      <c r="S51" s="99"/>
      <c r="T51" s="99"/>
      <c r="U51" s="99"/>
      <c r="V51" s="99"/>
      <c r="W51" s="99"/>
      <c r="X51" s="99"/>
      <c r="Y51" s="99"/>
      <c r="Z51" s="99"/>
      <c r="AA51" s="99"/>
      <c r="AB51" s="99"/>
      <c r="AC51" s="99"/>
      <c r="AD51" s="99"/>
      <c r="AE51" s="99"/>
      <c r="AF51" s="99"/>
      <c r="AG51" s="99"/>
      <c r="AH51" s="99"/>
    </row>
    <row r="52" spans="3:34">
      <c r="E52" s="3" t="s">
        <v>620</v>
      </c>
      <c r="F52" s="3" t="s">
        <v>584</v>
      </c>
      <c r="G52" s="99" t="s">
        <v>524</v>
      </c>
      <c r="H52" s="99" t="s">
        <v>524</v>
      </c>
      <c r="I52" s="99" t="s">
        <v>524</v>
      </c>
      <c r="J52" s="99" t="s">
        <v>524</v>
      </c>
      <c r="K52" s="99" t="s">
        <v>524</v>
      </c>
      <c r="L52" s="99" t="s">
        <v>524</v>
      </c>
      <c r="M52" s="99" t="s">
        <v>524</v>
      </c>
      <c r="N52" s="99" t="e">
        <v>#N/A</v>
      </c>
      <c r="O52" s="99" t="e">
        <v>#N/A</v>
      </c>
      <c r="P52" s="99"/>
      <c r="Q52" s="99"/>
      <c r="R52" s="99"/>
      <c r="S52" s="99"/>
      <c r="T52" s="99"/>
      <c r="U52" s="99"/>
      <c r="V52" s="99"/>
      <c r="W52" s="99"/>
      <c r="X52" s="99"/>
      <c r="Y52" s="99"/>
      <c r="Z52" s="99"/>
      <c r="AA52" s="99"/>
      <c r="AB52" s="99"/>
      <c r="AC52" s="99"/>
      <c r="AD52" s="99"/>
      <c r="AE52" s="99"/>
      <c r="AF52" s="99"/>
      <c r="AG52" s="99"/>
      <c r="AH52" s="99"/>
    </row>
    <row r="53" spans="3:34">
      <c r="E53" s="3" t="s">
        <v>621</v>
      </c>
      <c r="F53" s="3" t="s">
        <v>584</v>
      </c>
      <c r="G53" s="99" t="s">
        <v>524</v>
      </c>
      <c r="H53" s="99" t="s">
        <v>524</v>
      </c>
      <c r="I53" s="99" t="s">
        <v>524</v>
      </c>
      <c r="J53" s="99" t="s">
        <v>524</v>
      </c>
      <c r="K53" s="99" t="s">
        <v>524</v>
      </c>
      <c r="L53" s="99" t="s">
        <v>524</v>
      </c>
      <c r="M53" s="99" t="s">
        <v>524</v>
      </c>
      <c r="N53" s="99" t="e">
        <v>#N/A</v>
      </c>
      <c r="O53" s="99" t="e">
        <v>#N/A</v>
      </c>
      <c r="P53" s="99"/>
      <c r="Q53" s="99"/>
      <c r="R53" s="99"/>
      <c r="S53" s="99"/>
      <c r="T53" s="99"/>
      <c r="U53" s="99"/>
      <c r="V53" s="99"/>
      <c r="W53" s="99"/>
      <c r="X53" s="99"/>
      <c r="Y53" s="99"/>
      <c r="Z53" s="99"/>
      <c r="AA53" s="99"/>
      <c r="AB53" s="99"/>
      <c r="AC53" s="99"/>
      <c r="AD53" s="99"/>
      <c r="AE53" s="99"/>
      <c r="AF53" s="99"/>
      <c r="AG53" s="99"/>
      <c r="AH53" s="99"/>
    </row>
    <row r="54" spans="3:34">
      <c r="E54" s="3" t="s">
        <v>622</v>
      </c>
      <c r="F54" s="3" t="s">
        <v>584</v>
      </c>
      <c r="G54" s="99" t="s">
        <v>524</v>
      </c>
      <c r="H54" s="99" t="s">
        <v>524</v>
      </c>
      <c r="I54" s="99" t="s">
        <v>524</v>
      </c>
      <c r="J54" s="99" t="s">
        <v>524</v>
      </c>
      <c r="K54" s="99" t="s">
        <v>524</v>
      </c>
      <c r="L54" s="99" t="s">
        <v>524</v>
      </c>
      <c r="M54" s="99" t="s">
        <v>524</v>
      </c>
      <c r="N54" s="99" t="e">
        <v>#N/A</v>
      </c>
      <c r="O54" s="99" t="e">
        <v>#N/A</v>
      </c>
      <c r="P54" s="99"/>
      <c r="Q54" s="99"/>
      <c r="R54" s="99"/>
      <c r="S54" s="99"/>
      <c r="T54" s="99"/>
      <c r="U54" s="99"/>
      <c r="V54" s="99"/>
      <c r="W54" s="99"/>
      <c r="X54" s="99"/>
      <c r="Y54" s="99"/>
      <c r="Z54" s="99"/>
      <c r="AA54" s="99"/>
      <c r="AB54" s="99"/>
      <c r="AC54" s="99"/>
      <c r="AD54" s="99"/>
      <c r="AE54" s="99"/>
      <c r="AF54" s="99"/>
      <c r="AG54" s="99"/>
      <c r="AH54" s="99"/>
    </row>
    <row r="55" spans="3:34">
      <c r="E55" s="3" t="s">
        <v>623</v>
      </c>
      <c r="F55" s="3" t="s">
        <v>584</v>
      </c>
      <c r="G55" s="99" t="s">
        <v>524</v>
      </c>
      <c r="H55" s="99" t="s">
        <v>524</v>
      </c>
      <c r="I55" s="99" t="s">
        <v>524</v>
      </c>
      <c r="J55" s="99" t="s">
        <v>524</v>
      </c>
      <c r="K55" s="99" t="s">
        <v>524</v>
      </c>
      <c r="L55" s="99" t="s">
        <v>524</v>
      </c>
      <c r="M55" s="99" t="s">
        <v>524</v>
      </c>
      <c r="N55" s="99" t="e">
        <v>#N/A</v>
      </c>
      <c r="O55" s="99" t="e">
        <v>#N/A</v>
      </c>
      <c r="P55" s="99"/>
      <c r="Q55" s="99"/>
      <c r="R55" s="99"/>
      <c r="S55" s="99"/>
      <c r="T55" s="99"/>
      <c r="U55" s="99"/>
      <c r="V55" s="99"/>
      <c r="W55" s="99"/>
      <c r="X55" s="99"/>
      <c r="Y55" s="99"/>
      <c r="Z55" s="99"/>
      <c r="AA55" s="99"/>
      <c r="AB55" s="99"/>
      <c r="AC55" s="99"/>
      <c r="AD55" s="99"/>
      <c r="AE55" s="99"/>
      <c r="AF55" s="99"/>
      <c r="AG55" s="99"/>
      <c r="AH55" s="99"/>
    </row>
    <row r="56" spans="3:34">
      <c r="E56" s="3" t="s">
        <v>624</v>
      </c>
      <c r="F56" s="3" t="s">
        <v>584</v>
      </c>
      <c r="G56" s="99" t="s">
        <v>524</v>
      </c>
      <c r="H56" s="99" t="s">
        <v>524</v>
      </c>
      <c r="I56" s="99" t="s">
        <v>524</v>
      </c>
      <c r="J56" s="99" t="s">
        <v>524</v>
      </c>
      <c r="K56" s="99" t="s">
        <v>524</v>
      </c>
      <c r="L56" s="99" t="s">
        <v>524</v>
      </c>
      <c r="M56" s="99" t="s">
        <v>524</v>
      </c>
      <c r="N56" s="99" t="e">
        <v>#N/A</v>
      </c>
      <c r="O56" s="99" t="e">
        <v>#N/A</v>
      </c>
      <c r="P56" s="99"/>
      <c r="Q56" s="99"/>
      <c r="R56" s="99"/>
      <c r="S56" s="99"/>
      <c r="T56" s="99"/>
      <c r="U56" s="99"/>
      <c r="V56" s="99"/>
      <c r="W56" s="99"/>
      <c r="X56" s="99"/>
      <c r="Y56" s="99"/>
      <c r="Z56" s="99"/>
      <c r="AA56" s="99"/>
      <c r="AB56" s="99"/>
      <c r="AC56" s="99"/>
      <c r="AD56" s="99"/>
      <c r="AE56" s="99"/>
      <c r="AF56" s="99"/>
      <c r="AG56" s="99"/>
      <c r="AH56" s="99"/>
    </row>
    <row r="57" spans="3:34">
      <c r="E57" s="3" t="s">
        <v>625</v>
      </c>
      <c r="F57" s="3" t="s">
        <v>584</v>
      </c>
      <c r="G57" s="99" t="s">
        <v>524</v>
      </c>
      <c r="H57" s="99" t="s">
        <v>524</v>
      </c>
      <c r="I57" s="99" t="s">
        <v>524</v>
      </c>
      <c r="J57" s="99" t="s">
        <v>524</v>
      </c>
      <c r="K57" s="99" t="s">
        <v>524</v>
      </c>
      <c r="L57" s="99" t="s">
        <v>524</v>
      </c>
      <c r="M57" s="99" t="s">
        <v>524</v>
      </c>
      <c r="N57" s="99" t="e">
        <v>#N/A</v>
      </c>
      <c r="O57" s="99" t="e">
        <v>#N/A</v>
      </c>
      <c r="P57" s="99"/>
      <c r="Q57" s="99"/>
      <c r="R57" s="99"/>
      <c r="S57" s="99"/>
      <c r="T57" s="99"/>
      <c r="U57" s="99"/>
      <c r="V57" s="99"/>
      <c r="W57" s="99"/>
      <c r="X57" s="99"/>
      <c r="Y57" s="99"/>
      <c r="Z57" s="99"/>
      <c r="AA57" s="99"/>
      <c r="AB57" s="99"/>
      <c r="AC57" s="99"/>
      <c r="AD57" s="99"/>
      <c r="AE57" s="99"/>
      <c r="AF57" s="99"/>
      <c r="AG57" s="99"/>
      <c r="AH57" s="99"/>
    </row>
    <row r="58" spans="3:34">
      <c r="E58" s="3" t="s">
        <v>626</v>
      </c>
      <c r="F58" s="3" t="s">
        <v>584</v>
      </c>
      <c r="G58" s="99" t="s">
        <v>524</v>
      </c>
      <c r="H58" s="99" t="s">
        <v>524</v>
      </c>
      <c r="I58" s="99" t="s">
        <v>524</v>
      </c>
      <c r="J58" s="99" t="s">
        <v>524</v>
      </c>
      <c r="K58" s="99" t="s">
        <v>524</v>
      </c>
      <c r="L58" s="99" t="s">
        <v>524</v>
      </c>
      <c r="M58" s="99" t="s">
        <v>524</v>
      </c>
      <c r="N58" s="99" t="e">
        <v>#N/A</v>
      </c>
      <c r="O58" s="99" t="e">
        <v>#N/A</v>
      </c>
      <c r="P58" s="99"/>
      <c r="Q58" s="99"/>
      <c r="R58" s="99"/>
      <c r="S58" s="99"/>
      <c r="T58" s="99"/>
      <c r="U58" s="99"/>
      <c r="V58" s="99"/>
      <c r="W58" s="99"/>
      <c r="X58" s="99"/>
      <c r="Y58" s="99"/>
      <c r="Z58" s="99"/>
      <c r="AA58" s="99"/>
      <c r="AB58" s="99"/>
      <c r="AC58" s="99"/>
      <c r="AD58" s="99"/>
      <c r="AE58" s="99"/>
      <c r="AF58" s="99"/>
      <c r="AG58" s="99"/>
      <c r="AH58" s="99"/>
    </row>
    <row r="59" spans="3:34">
      <c r="E59" s="3" t="s">
        <v>627</v>
      </c>
      <c r="F59" s="3" t="s">
        <v>584</v>
      </c>
      <c r="G59" s="99" t="s">
        <v>524</v>
      </c>
      <c r="H59" s="99" t="s">
        <v>524</v>
      </c>
      <c r="I59" s="99" t="s">
        <v>524</v>
      </c>
      <c r="J59" s="99" t="s">
        <v>524</v>
      </c>
      <c r="K59" s="99" t="s">
        <v>524</v>
      </c>
      <c r="L59" s="99" t="s">
        <v>524</v>
      </c>
      <c r="M59" s="99" t="s">
        <v>524</v>
      </c>
      <c r="N59" s="99" t="e">
        <v>#N/A</v>
      </c>
      <c r="O59" s="99" t="e">
        <v>#N/A</v>
      </c>
      <c r="P59" s="99"/>
      <c r="Q59" s="99"/>
      <c r="R59" s="99"/>
      <c r="S59" s="99"/>
      <c r="T59" s="99"/>
      <c r="U59" s="99"/>
      <c r="V59" s="99"/>
      <c r="W59" s="99"/>
      <c r="X59" s="99"/>
      <c r="Y59" s="99"/>
      <c r="Z59" s="99"/>
      <c r="AA59" s="99"/>
      <c r="AB59" s="99"/>
      <c r="AC59" s="99"/>
      <c r="AD59" s="99"/>
      <c r="AE59" s="99"/>
      <c r="AF59" s="99"/>
      <c r="AG59" s="99"/>
      <c r="AH59" s="99"/>
    </row>
    <row r="60" spans="3:34">
      <c r="C60" s="3" t="s">
        <v>86</v>
      </c>
      <c r="D60" s="3" t="s">
        <v>94</v>
      </c>
      <c r="E60" s="3" t="s">
        <v>95</v>
      </c>
      <c r="F60" s="3" t="s">
        <v>628</v>
      </c>
      <c r="G60" s="99" t="s">
        <v>524</v>
      </c>
      <c r="H60" s="99" t="s">
        <v>524</v>
      </c>
      <c r="I60" s="99" t="s">
        <v>524</v>
      </c>
      <c r="J60" s="99" t="s">
        <v>524</v>
      </c>
      <c r="K60" s="99" t="s">
        <v>524</v>
      </c>
      <c r="L60" s="99" t="s">
        <v>524</v>
      </c>
      <c r="M60" s="99" t="s">
        <v>524</v>
      </c>
      <c r="N60" s="99">
        <v>2E-3</v>
      </c>
      <c r="O60" s="99">
        <v>2E-3</v>
      </c>
      <c r="P60" s="99"/>
      <c r="Q60" s="99"/>
      <c r="R60" s="99"/>
      <c r="S60" s="99"/>
      <c r="T60" s="99"/>
      <c r="U60" s="99"/>
      <c r="V60" s="99"/>
      <c r="W60" s="99"/>
      <c r="X60" s="99"/>
      <c r="Y60" s="99"/>
      <c r="Z60" s="99"/>
      <c r="AA60" s="99"/>
      <c r="AB60" s="99"/>
      <c r="AC60" s="99"/>
      <c r="AD60" s="99"/>
      <c r="AE60" s="99"/>
      <c r="AF60" s="99"/>
      <c r="AG60" s="99"/>
      <c r="AH60" s="99"/>
    </row>
    <row r="61" spans="3:34">
      <c r="C61" s="3" t="s">
        <v>86</v>
      </c>
      <c r="D61" s="3" t="s">
        <v>96</v>
      </c>
      <c r="E61" s="3" t="s">
        <v>97</v>
      </c>
      <c r="F61" s="3" t="s">
        <v>628</v>
      </c>
      <c r="G61" s="99" t="s">
        <v>524</v>
      </c>
      <c r="H61" s="99" t="s">
        <v>524</v>
      </c>
      <c r="I61" s="99" t="s">
        <v>524</v>
      </c>
      <c r="J61" s="99" t="s">
        <v>524</v>
      </c>
      <c r="K61" s="99" t="s">
        <v>524</v>
      </c>
      <c r="L61" s="99" t="s">
        <v>524</v>
      </c>
      <c r="M61" s="99" t="s">
        <v>524</v>
      </c>
      <c r="N61" s="99">
        <v>3.0000000000000001E-3</v>
      </c>
      <c r="O61" s="99">
        <v>3.0000000000000001E-3</v>
      </c>
      <c r="P61" s="99"/>
      <c r="Q61" s="99"/>
      <c r="R61" s="99"/>
      <c r="S61" s="99"/>
      <c r="T61" s="99"/>
      <c r="U61" s="99"/>
      <c r="V61" s="99"/>
      <c r="W61" s="99"/>
      <c r="X61" s="99"/>
      <c r="Y61" s="99"/>
      <c r="Z61" s="99"/>
      <c r="AA61" s="99"/>
      <c r="AB61" s="100"/>
      <c r="AC61" s="100"/>
      <c r="AD61" s="100"/>
      <c r="AE61" s="100"/>
      <c r="AF61" s="100"/>
      <c r="AG61" s="99"/>
      <c r="AH61" s="99"/>
    </row>
    <row r="62" spans="3:34">
      <c r="C62" s="3" t="s">
        <v>86</v>
      </c>
      <c r="D62" s="3" t="s">
        <v>98</v>
      </c>
      <c r="E62" s="3" t="s">
        <v>99</v>
      </c>
      <c r="F62" s="3" t="s">
        <v>628</v>
      </c>
      <c r="G62" s="99" t="s">
        <v>524</v>
      </c>
      <c r="H62" s="99" t="s">
        <v>524</v>
      </c>
      <c r="I62" s="99" t="s">
        <v>524</v>
      </c>
      <c r="J62" s="99" t="s">
        <v>524</v>
      </c>
      <c r="K62" s="99" t="s">
        <v>524</v>
      </c>
      <c r="L62" s="99" t="s">
        <v>524</v>
      </c>
      <c r="M62" s="99" t="s">
        <v>524</v>
      </c>
      <c r="N62" s="99">
        <v>1E-3</v>
      </c>
      <c r="O62" s="99">
        <v>6.0000000000000001E-3</v>
      </c>
      <c r="P62" s="99"/>
      <c r="Q62" s="99"/>
      <c r="R62" s="99"/>
      <c r="S62" s="99"/>
      <c r="T62" s="99"/>
      <c r="U62" s="99"/>
      <c r="V62" s="99"/>
      <c r="W62" s="99"/>
      <c r="X62" s="99"/>
      <c r="Y62" s="99"/>
      <c r="Z62" s="99"/>
      <c r="AA62" s="99"/>
      <c r="AB62" s="100"/>
      <c r="AC62" s="100"/>
      <c r="AD62" s="100"/>
      <c r="AE62" s="100"/>
      <c r="AF62" s="100"/>
      <c r="AG62" s="99"/>
      <c r="AH62" s="99"/>
    </row>
    <row r="63" spans="3:34">
      <c r="C63" s="3" t="s">
        <v>86</v>
      </c>
      <c r="D63" s="3" t="s">
        <v>100</v>
      </c>
      <c r="E63" s="3" t="s">
        <v>101</v>
      </c>
      <c r="F63" s="3" t="s">
        <v>628</v>
      </c>
      <c r="G63" s="99" t="s">
        <v>524</v>
      </c>
      <c r="H63" s="99" t="s">
        <v>524</v>
      </c>
      <c r="I63" s="99" t="s">
        <v>524</v>
      </c>
      <c r="J63" s="99" t="s">
        <v>524</v>
      </c>
      <c r="K63" s="99" t="s">
        <v>524</v>
      </c>
      <c r="L63" s="99" t="s">
        <v>524</v>
      </c>
      <c r="M63" s="99" t="s">
        <v>524</v>
      </c>
      <c r="N63" s="99">
        <v>0.10100000000000001</v>
      </c>
      <c r="O63" s="99">
        <v>8.6999999999999994E-2</v>
      </c>
      <c r="P63" s="99"/>
      <c r="Q63" s="99"/>
      <c r="R63" s="99"/>
      <c r="S63" s="99"/>
      <c r="T63" s="99"/>
      <c r="U63" s="99"/>
      <c r="V63" s="99"/>
      <c r="W63" s="99"/>
      <c r="X63" s="99"/>
      <c r="Y63" s="99"/>
      <c r="Z63" s="99"/>
      <c r="AA63" s="99"/>
      <c r="AB63" s="100"/>
      <c r="AC63" s="100"/>
      <c r="AD63" s="100"/>
      <c r="AE63" s="100"/>
      <c r="AF63" s="100"/>
      <c r="AG63" s="99"/>
      <c r="AH63" s="99"/>
    </row>
    <row r="64" spans="3:34">
      <c r="C64" s="3" t="s">
        <v>86</v>
      </c>
      <c r="D64" s="3" t="s">
        <v>102</v>
      </c>
      <c r="E64" s="3" t="s">
        <v>103</v>
      </c>
      <c r="F64" s="3" t="s">
        <v>628</v>
      </c>
      <c r="G64" s="99" t="s">
        <v>524</v>
      </c>
      <c r="H64" s="99" t="s">
        <v>524</v>
      </c>
      <c r="I64" s="99" t="s">
        <v>524</v>
      </c>
      <c r="J64" s="99" t="s">
        <v>524</v>
      </c>
      <c r="K64" s="99" t="s">
        <v>524</v>
      </c>
      <c r="L64" s="99" t="s">
        <v>524</v>
      </c>
      <c r="M64" s="99" t="s">
        <v>524</v>
      </c>
      <c r="N64" s="99">
        <v>1E-3</v>
      </c>
      <c r="O64" s="99">
        <v>2E-3</v>
      </c>
      <c r="P64" s="99"/>
      <c r="Q64" s="99"/>
      <c r="R64" s="99"/>
      <c r="S64" s="99"/>
      <c r="T64" s="99"/>
      <c r="U64" s="99"/>
      <c r="V64" s="99"/>
      <c r="W64" s="99"/>
      <c r="X64" s="99"/>
      <c r="Y64" s="99"/>
      <c r="Z64" s="99"/>
      <c r="AA64" s="99"/>
      <c r="AB64" s="100"/>
      <c r="AC64" s="100"/>
      <c r="AD64" s="100"/>
      <c r="AE64" s="100"/>
      <c r="AF64" s="100"/>
      <c r="AG64" s="99"/>
      <c r="AH64" s="99"/>
    </row>
    <row r="65" spans="3:34">
      <c r="C65" s="3" t="s">
        <v>86</v>
      </c>
      <c r="D65" s="3" t="s">
        <v>104</v>
      </c>
      <c r="E65" s="3" t="s">
        <v>105</v>
      </c>
      <c r="F65" s="3" t="s">
        <v>628</v>
      </c>
      <c r="G65" s="99" t="s">
        <v>524</v>
      </c>
      <c r="H65" s="99" t="s">
        <v>524</v>
      </c>
      <c r="I65" s="99" t="s">
        <v>524</v>
      </c>
      <c r="J65" s="99" t="s">
        <v>524</v>
      </c>
      <c r="K65" s="99" t="s">
        <v>524</v>
      </c>
      <c r="L65" s="99" t="s">
        <v>524</v>
      </c>
      <c r="M65" s="99" t="s">
        <v>524</v>
      </c>
      <c r="N65" s="99">
        <v>1E-3</v>
      </c>
      <c r="O65" s="99">
        <v>1E-3</v>
      </c>
      <c r="P65" s="99"/>
      <c r="Q65" s="99"/>
      <c r="R65" s="99"/>
      <c r="S65" s="99"/>
      <c r="T65" s="99"/>
      <c r="U65" s="99"/>
      <c r="V65" s="99"/>
      <c r="W65" s="99"/>
      <c r="X65" s="99"/>
      <c r="Y65" s="99"/>
      <c r="Z65" s="99"/>
      <c r="AA65" s="99"/>
      <c r="AB65" s="100"/>
      <c r="AC65" s="100"/>
      <c r="AD65" s="100"/>
      <c r="AE65" s="100"/>
      <c r="AF65" s="100"/>
      <c r="AG65" s="99"/>
      <c r="AH65" s="99"/>
    </row>
    <row r="66" spans="3:34">
      <c r="C66" s="3" t="s">
        <v>86</v>
      </c>
      <c r="D66" s="3" t="s">
        <v>106</v>
      </c>
      <c r="E66" s="3" t="s">
        <v>107</v>
      </c>
      <c r="F66" s="3" t="s">
        <v>628</v>
      </c>
      <c r="G66" s="99" t="s">
        <v>524</v>
      </c>
      <c r="H66" s="99" t="s">
        <v>524</v>
      </c>
      <c r="I66" s="99" t="s">
        <v>524</v>
      </c>
      <c r="J66" s="99" t="s">
        <v>524</v>
      </c>
      <c r="K66" s="99" t="s">
        <v>524</v>
      </c>
      <c r="L66" s="99" t="s">
        <v>524</v>
      </c>
      <c r="M66" s="99" t="s">
        <v>524</v>
      </c>
      <c r="N66" s="99">
        <v>4.9000000000000002E-2</v>
      </c>
      <c r="O66" s="99">
        <v>8.1000000000000003E-2</v>
      </c>
      <c r="P66" s="99"/>
      <c r="Q66" s="99"/>
      <c r="R66" s="99"/>
      <c r="S66" s="99"/>
      <c r="T66" s="99"/>
      <c r="U66" s="99"/>
      <c r="V66" s="99"/>
      <c r="W66" s="99"/>
      <c r="X66" s="99"/>
      <c r="Y66" s="99"/>
      <c r="Z66" s="99"/>
      <c r="AA66" s="99"/>
      <c r="AB66" s="100"/>
      <c r="AC66" s="100"/>
      <c r="AD66" s="100"/>
      <c r="AE66" s="100"/>
      <c r="AF66" s="100"/>
      <c r="AG66" s="99"/>
      <c r="AH66" s="99"/>
    </row>
    <row r="67" spans="3:34">
      <c r="C67" s="3" t="s">
        <v>86</v>
      </c>
      <c r="D67" s="3" t="s">
        <v>108</v>
      </c>
      <c r="E67" s="3" t="s">
        <v>109</v>
      </c>
      <c r="F67" s="3" t="s">
        <v>628</v>
      </c>
      <c r="G67" s="99" t="s">
        <v>524</v>
      </c>
      <c r="H67" s="99" t="s">
        <v>524</v>
      </c>
      <c r="I67" s="99" t="s">
        <v>524</v>
      </c>
      <c r="J67" s="99" t="s">
        <v>524</v>
      </c>
      <c r="K67" s="99" t="s">
        <v>524</v>
      </c>
      <c r="L67" s="99" t="s">
        <v>524</v>
      </c>
      <c r="M67" s="99" t="s">
        <v>524</v>
      </c>
      <c r="N67" s="99">
        <v>2.8000000000000001E-2</v>
      </c>
      <c r="O67" s="99">
        <v>5.6000000000000001E-2</v>
      </c>
      <c r="P67" s="99"/>
      <c r="Q67" s="99"/>
      <c r="R67" s="99"/>
      <c r="S67" s="99"/>
      <c r="T67" s="99"/>
      <c r="U67" s="99"/>
      <c r="V67" s="99"/>
      <c r="W67" s="99"/>
      <c r="X67" s="99"/>
      <c r="Y67" s="99"/>
      <c r="Z67" s="99"/>
      <c r="AA67" s="99"/>
      <c r="AB67" s="100"/>
      <c r="AC67" s="100"/>
      <c r="AD67" s="100"/>
      <c r="AE67" s="100"/>
      <c r="AF67" s="100"/>
      <c r="AG67" s="99"/>
      <c r="AH67" s="99"/>
    </row>
    <row r="68" spans="3:34">
      <c r="C68" s="3" t="s">
        <v>86</v>
      </c>
      <c r="D68" s="3" t="s">
        <v>110</v>
      </c>
      <c r="E68" s="3" t="s">
        <v>111</v>
      </c>
      <c r="F68" s="3" t="s">
        <v>628</v>
      </c>
      <c r="G68" s="99" t="s">
        <v>524</v>
      </c>
      <c r="H68" s="99" t="s">
        <v>524</v>
      </c>
      <c r="I68" s="99" t="s">
        <v>524</v>
      </c>
      <c r="J68" s="99" t="s">
        <v>524</v>
      </c>
      <c r="K68" s="99" t="s">
        <v>524</v>
      </c>
      <c r="L68" s="99" t="s">
        <v>524</v>
      </c>
      <c r="M68" s="99" t="s">
        <v>524</v>
      </c>
      <c r="N68" s="99">
        <v>4.2000000000000003E-2</v>
      </c>
      <c r="O68" s="99">
        <v>7.4999999999999997E-2</v>
      </c>
      <c r="P68" s="99"/>
      <c r="Q68" s="99"/>
      <c r="R68" s="99"/>
      <c r="S68" s="99"/>
      <c r="T68" s="99"/>
      <c r="U68" s="99"/>
      <c r="V68" s="99"/>
      <c r="W68" s="99"/>
      <c r="X68" s="99"/>
      <c r="Y68" s="99"/>
      <c r="Z68" s="99"/>
      <c r="AA68" s="99"/>
      <c r="AB68" s="100"/>
      <c r="AC68" s="100"/>
      <c r="AD68" s="100"/>
      <c r="AE68" s="100"/>
      <c r="AF68" s="100"/>
      <c r="AG68" s="99"/>
      <c r="AH68" s="99"/>
    </row>
    <row r="69" spans="3:34">
      <c r="C69" s="3" t="s">
        <v>86</v>
      </c>
      <c r="D69" s="3" t="s">
        <v>112</v>
      </c>
      <c r="E69" s="3" t="s">
        <v>113</v>
      </c>
      <c r="F69" s="3" t="s">
        <v>628</v>
      </c>
      <c r="G69" s="99" t="s">
        <v>524</v>
      </c>
      <c r="H69" s="99" t="s">
        <v>524</v>
      </c>
      <c r="I69" s="99" t="s">
        <v>524</v>
      </c>
      <c r="J69" s="99" t="s">
        <v>524</v>
      </c>
      <c r="K69" s="99" t="s">
        <v>524</v>
      </c>
      <c r="L69" s="99" t="s">
        <v>524</v>
      </c>
      <c r="M69" s="99" t="s">
        <v>524</v>
      </c>
      <c r="N69" s="99">
        <v>3.4000000000000002E-2</v>
      </c>
      <c r="O69" s="99">
        <v>6.3E-2</v>
      </c>
      <c r="P69" s="99"/>
      <c r="Q69" s="99"/>
      <c r="R69" s="99"/>
      <c r="S69" s="99"/>
      <c r="T69" s="99"/>
      <c r="U69" s="99"/>
      <c r="V69" s="99"/>
      <c r="W69" s="99"/>
      <c r="X69" s="99"/>
      <c r="Y69" s="99"/>
      <c r="Z69" s="99"/>
      <c r="AA69" s="99"/>
      <c r="AB69" s="100"/>
      <c r="AC69" s="100"/>
      <c r="AD69" s="100"/>
      <c r="AE69" s="100"/>
      <c r="AF69" s="100"/>
      <c r="AG69" s="99"/>
      <c r="AH69" s="99"/>
    </row>
    <row r="70" spans="3:34">
      <c r="C70" s="3" t="s">
        <v>86</v>
      </c>
      <c r="D70" s="3" t="s">
        <v>114</v>
      </c>
      <c r="E70" s="3" t="s">
        <v>115</v>
      </c>
      <c r="F70" s="3" t="s">
        <v>628</v>
      </c>
      <c r="G70" s="99" t="s">
        <v>524</v>
      </c>
      <c r="H70" s="99" t="s">
        <v>524</v>
      </c>
      <c r="I70" s="99" t="s">
        <v>524</v>
      </c>
      <c r="J70" s="99" t="s">
        <v>524</v>
      </c>
      <c r="K70" s="99" t="s">
        <v>524</v>
      </c>
      <c r="L70" s="99" t="s">
        <v>524</v>
      </c>
      <c r="M70" s="99" t="s">
        <v>524</v>
      </c>
      <c r="N70" s="99">
        <v>4.4999999999999998E-2</v>
      </c>
      <c r="O70" s="99">
        <v>7.8E-2</v>
      </c>
      <c r="P70" s="99"/>
      <c r="Q70" s="99"/>
      <c r="R70" s="99"/>
      <c r="S70" s="99"/>
      <c r="T70" s="99"/>
      <c r="U70" s="99"/>
      <c r="V70" s="99"/>
      <c r="W70" s="99"/>
      <c r="X70" s="99"/>
      <c r="Y70" s="99"/>
      <c r="Z70" s="99"/>
      <c r="AA70" s="99"/>
      <c r="AB70" s="100"/>
      <c r="AC70" s="100"/>
      <c r="AD70" s="100"/>
      <c r="AE70" s="100"/>
      <c r="AF70" s="100"/>
      <c r="AG70" s="99"/>
      <c r="AH70" s="99"/>
    </row>
    <row r="71" spans="3:34">
      <c r="C71" s="3" t="s">
        <v>86</v>
      </c>
      <c r="D71" s="3" t="s">
        <v>116</v>
      </c>
      <c r="E71" s="3" t="s">
        <v>117</v>
      </c>
      <c r="F71" s="3" t="s">
        <v>628</v>
      </c>
      <c r="G71" s="99" t="s">
        <v>524</v>
      </c>
      <c r="H71" s="99" t="s">
        <v>524</v>
      </c>
      <c r="I71" s="99" t="s">
        <v>524</v>
      </c>
      <c r="J71" s="99" t="s">
        <v>524</v>
      </c>
      <c r="K71" s="99" t="s">
        <v>524</v>
      </c>
      <c r="L71" s="99" t="s">
        <v>524</v>
      </c>
      <c r="M71" s="99" t="s">
        <v>524</v>
      </c>
      <c r="N71" s="99">
        <v>4.9000000000000002E-2</v>
      </c>
      <c r="O71" s="99">
        <v>4.1000000000000002E-2</v>
      </c>
      <c r="P71" s="99"/>
      <c r="Q71" s="99"/>
      <c r="R71" s="99"/>
      <c r="S71" s="99"/>
      <c r="T71" s="99"/>
      <c r="U71" s="99"/>
      <c r="V71" s="99"/>
      <c r="W71" s="99"/>
      <c r="X71" s="99"/>
      <c r="Y71" s="99"/>
      <c r="Z71" s="99"/>
      <c r="AA71" s="99"/>
      <c r="AB71" s="100"/>
      <c r="AC71" s="100"/>
      <c r="AD71" s="100"/>
      <c r="AE71" s="100"/>
      <c r="AF71" s="100"/>
      <c r="AG71" s="99"/>
      <c r="AH71" s="99"/>
    </row>
    <row r="72" spans="3:34">
      <c r="C72" s="3" t="s">
        <v>86</v>
      </c>
      <c r="D72" s="3" t="s">
        <v>118</v>
      </c>
      <c r="E72" s="3" t="s">
        <v>119</v>
      </c>
      <c r="F72" s="3" t="s">
        <v>628</v>
      </c>
      <c r="G72" s="99" t="s">
        <v>524</v>
      </c>
      <c r="H72" s="99" t="s">
        <v>524</v>
      </c>
      <c r="I72" s="99" t="s">
        <v>524</v>
      </c>
      <c r="J72" s="99" t="s">
        <v>524</v>
      </c>
      <c r="K72" s="99" t="s">
        <v>524</v>
      </c>
      <c r="L72" s="99" t="s">
        <v>524</v>
      </c>
      <c r="M72" s="99" t="s">
        <v>524</v>
      </c>
      <c r="N72" s="99">
        <v>6.0000000000000001E-3</v>
      </c>
      <c r="O72" s="99">
        <v>6.0000000000000001E-3</v>
      </c>
      <c r="P72" s="99"/>
      <c r="Q72" s="99"/>
      <c r="R72" s="99"/>
      <c r="S72" s="99"/>
      <c r="T72" s="99"/>
      <c r="U72" s="99"/>
      <c r="V72" s="99"/>
      <c r="W72" s="99"/>
      <c r="X72" s="99"/>
      <c r="Y72" s="99"/>
      <c r="Z72" s="99"/>
      <c r="AA72" s="99"/>
      <c r="AB72" s="100"/>
      <c r="AC72" s="100"/>
      <c r="AD72" s="100"/>
      <c r="AE72" s="100"/>
      <c r="AF72" s="100"/>
      <c r="AG72" s="99"/>
      <c r="AH72" s="99"/>
    </row>
    <row r="73" spans="3:34">
      <c r="C73" s="3" t="s">
        <v>86</v>
      </c>
      <c r="D73" s="3" t="s">
        <v>120</v>
      </c>
      <c r="E73" s="3" t="s">
        <v>121</v>
      </c>
      <c r="F73" s="3" t="s">
        <v>628</v>
      </c>
      <c r="G73" s="99" t="s">
        <v>524</v>
      </c>
      <c r="H73" s="99" t="s">
        <v>524</v>
      </c>
      <c r="I73" s="99" t="s">
        <v>524</v>
      </c>
      <c r="J73" s="99" t="s">
        <v>524</v>
      </c>
      <c r="K73" s="99" t="s">
        <v>524</v>
      </c>
      <c r="L73" s="99" t="s">
        <v>524</v>
      </c>
      <c r="M73" s="99" t="s">
        <v>524</v>
      </c>
      <c r="N73" s="99">
        <v>2.5999999999999999E-2</v>
      </c>
      <c r="O73" s="99">
        <v>3.4000000000000002E-2</v>
      </c>
      <c r="P73" s="99"/>
      <c r="Q73" s="99"/>
      <c r="R73" s="99"/>
      <c r="S73" s="99"/>
      <c r="T73" s="99"/>
      <c r="U73" s="99"/>
      <c r="V73" s="99"/>
      <c r="W73" s="99"/>
      <c r="X73" s="99"/>
      <c r="Y73" s="99"/>
      <c r="Z73" s="99"/>
      <c r="AA73" s="99"/>
      <c r="AB73" s="100"/>
      <c r="AC73" s="100"/>
      <c r="AD73" s="100"/>
      <c r="AE73" s="100"/>
      <c r="AF73" s="100"/>
      <c r="AG73" s="99"/>
      <c r="AH73" s="99"/>
    </row>
    <row r="74" spans="3:34">
      <c r="C74" s="3" t="s">
        <v>86</v>
      </c>
      <c r="D74" s="3" t="s">
        <v>122</v>
      </c>
      <c r="E74" s="3" t="s">
        <v>123</v>
      </c>
      <c r="F74" s="3" t="s">
        <v>628</v>
      </c>
      <c r="G74" s="99" t="s">
        <v>524</v>
      </c>
      <c r="H74" s="99" t="s">
        <v>524</v>
      </c>
      <c r="I74" s="99" t="s">
        <v>524</v>
      </c>
      <c r="J74" s="99" t="s">
        <v>524</v>
      </c>
      <c r="K74" s="99" t="s">
        <v>524</v>
      </c>
      <c r="L74" s="99" t="s">
        <v>524</v>
      </c>
      <c r="M74" s="99" t="s">
        <v>524</v>
      </c>
      <c r="N74" s="99">
        <v>5.0000000000000001E-3</v>
      </c>
      <c r="O74" s="99">
        <v>7.0000000000000001E-3</v>
      </c>
      <c r="P74" s="99"/>
      <c r="Q74" s="99"/>
      <c r="R74" s="99"/>
      <c r="S74" s="99"/>
      <c r="T74" s="99"/>
      <c r="U74" s="99"/>
      <c r="V74" s="99"/>
      <c r="W74" s="99"/>
      <c r="X74" s="99"/>
      <c r="Y74" s="99"/>
      <c r="Z74" s="99"/>
      <c r="AA74" s="99"/>
      <c r="AB74" s="100"/>
      <c r="AC74" s="100"/>
      <c r="AD74" s="100"/>
      <c r="AE74" s="100"/>
      <c r="AF74" s="100"/>
      <c r="AG74" s="99"/>
      <c r="AH74" s="99"/>
    </row>
    <row r="75" spans="3:34">
      <c r="C75" s="3" t="s">
        <v>86</v>
      </c>
      <c r="D75" s="3" t="s">
        <v>124</v>
      </c>
      <c r="E75" s="3" t="s">
        <v>125</v>
      </c>
      <c r="F75" s="3" t="s">
        <v>628</v>
      </c>
      <c r="G75" s="99" t="s">
        <v>524</v>
      </c>
      <c r="H75" s="99" t="s">
        <v>524</v>
      </c>
      <c r="I75" s="99" t="s">
        <v>524</v>
      </c>
      <c r="J75" s="99" t="s">
        <v>524</v>
      </c>
      <c r="K75" s="99" t="s">
        <v>524</v>
      </c>
      <c r="L75" s="99" t="s">
        <v>524</v>
      </c>
      <c r="M75" s="99" t="s">
        <v>524</v>
      </c>
      <c r="N75" s="99">
        <v>1.7000000000000001E-2</v>
      </c>
      <c r="O75" s="99">
        <v>1.9E-2</v>
      </c>
      <c r="P75" s="99"/>
      <c r="Q75" s="99"/>
      <c r="R75" s="99"/>
      <c r="S75" s="99"/>
      <c r="T75" s="99"/>
      <c r="U75" s="99"/>
      <c r="V75" s="99"/>
      <c r="W75" s="99"/>
      <c r="X75" s="99"/>
      <c r="Y75" s="99"/>
      <c r="Z75" s="99"/>
      <c r="AA75" s="99"/>
      <c r="AB75" s="100"/>
      <c r="AC75" s="100"/>
      <c r="AD75" s="100"/>
      <c r="AE75" s="100"/>
      <c r="AF75" s="100"/>
      <c r="AG75" s="99"/>
      <c r="AH75" s="99"/>
    </row>
    <row r="76" spans="3:34">
      <c r="C76" s="3" t="s">
        <v>86</v>
      </c>
      <c r="D76" s="3" t="s">
        <v>126</v>
      </c>
      <c r="E76" s="3" t="s">
        <v>127</v>
      </c>
      <c r="F76" s="3" t="s">
        <v>628</v>
      </c>
      <c r="G76" s="99" t="s">
        <v>524</v>
      </c>
      <c r="H76" s="99" t="s">
        <v>524</v>
      </c>
      <c r="I76" s="99" t="s">
        <v>524</v>
      </c>
      <c r="J76" s="99" t="s">
        <v>524</v>
      </c>
      <c r="K76" s="99" t="s">
        <v>524</v>
      </c>
      <c r="L76" s="99" t="s">
        <v>524</v>
      </c>
      <c r="M76" s="99" t="s">
        <v>524</v>
      </c>
      <c r="N76" s="99">
        <v>0.01</v>
      </c>
      <c r="O76" s="99">
        <v>1.4E-2</v>
      </c>
      <c r="P76" s="99"/>
      <c r="Q76" s="99"/>
      <c r="R76" s="99"/>
      <c r="S76" s="99"/>
      <c r="T76" s="99"/>
      <c r="U76" s="99"/>
      <c r="V76" s="99"/>
      <c r="W76" s="99"/>
      <c r="X76" s="99"/>
      <c r="Y76" s="99"/>
      <c r="Z76" s="99"/>
      <c r="AA76" s="99"/>
      <c r="AB76" s="100"/>
      <c r="AC76" s="100"/>
      <c r="AD76" s="100"/>
      <c r="AE76" s="100"/>
      <c r="AF76" s="100"/>
      <c r="AG76" s="99"/>
      <c r="AH76" s="99"/>
    </row>
    <row r="77" spans="3:34">
      <c r="C77" s="3" t="s">
        <v>86</v>
      </c>
      <c r="D77" s="3" t="s">
        <v>128</v>
      </c>
      <c r="E77" s="3" t="s">
        <v>129</v>
      </c>
      <c r="F77" s="3" t="s">
        <v>628</v>
      </c>
      <c r="G77" s="99" t="s">
        <v>524</v>
      </c>
      <c r="H77" s="99" t="s">
        <v>524</v>
      </c>
      <c r="I77" s="99" t="s">
        <v>524</v>
      </c>
      <c r="J77" s="99" t="s">
        <v>524</v>
      </c>
      <c r="K77" s="99" t="s">
        <v>524</v>
      </c>
      <c r="L77" s="99" t="s">
        <v>524</v>
      </c>
      <c r="M77" s="99" t="s">
        <v>524</v>
      </c>
      <c r="N77" s="99">
        <v>5.8000000000000003E-2</v>
      </c>
      <c r="O77" s="99">
        <v>5.0999999999999997E-2</v>
      </c>
      <c r="P77" s="99"/>
      <c r="Q77" s="99"/>
      <c r="R77" s="99"/>
      <c r="S77" s="99"/>
      <c r="T77" s="99"/>
      <c r="U77" s="99"/>
      <c r="V77" s="99"/>
      <c r="W77" s="99"/>
      <c r="X77" s="99"/>
      <c r="Y77" s="99"/>
      <c r="Z77" s="99"/>
      <c r="AA77" s="99"/>
      <c r="AB77" s="100"/>
      <c r="AC77" s="100"/>
      <c r="AD77" s="100"/>
      <c r="AE77" s="100"/>
      <c r="AF77" s="100"/>
      <c r="AG77" s="99"/>
      <c r="AH77" s="99"/>
    </row>
    <row r="78" spans="3:34">
      <c r="C78" s="3" t="s">
        <v>86</v>
      </c>
      <c r="D78" s="3" t="s">
        <v>130</v>
      </c>
      <c r="E78" s="3" t="s">
        <v>131</v>
      </c>
      <c r="F78" s="3" t="s">
        <v>628</v>
      </c>
      <c r="G78" s="99" t="s">
        <v>524</v>
      </c>
      <c r="H78" s="99" t="s">
        <v>524</v>
      </c>
      <c r="I78" s="99" t="s">
        <v>524</v>
      </c>
      <c r="J78" s="99" t="s">
        <v>524</v>
      </c>
      <c r="K78" s="99" t="s">
        <v>524</v>
      </c>
      <c r="L78" s="99" t="s">
        <v>524</v>
      </c>
      <c r="M78" s="99" t="s">
        <v>524</v>
      </c>
      <c r="N78" s="99">
        <v>2.5999999999999999E-2</v>
      </c>
      <c r="O78" s="99">
        <v>3.3000000000000002E-2</v>
      </c>
      <c r="P78" s="99"/>
      <c r="Q78" s="99"/>
      <c r="R78" s="99"/>
      <c r="S78" s="99"/>
      <c r="T78" s="99"/>
      <c r="U78" s="99"/>
      <c r="V78" s="99"/>
      <c r="W78" s="99"/>
      <c r="X78" s="99"/>
      <c r="Y78" s="99"/>
      <c r="Z78" s="99"/>
      <c r="AA78" s="99"/>
      <c r="AB78" s="100"/>
      <c r="AC78" s="100"/>
      <c r="AD78" s="100"/>
      <c r="AE78" s="100"/>
      <c r="AF78" s="100"/>
      <c r="AG78" s="99"/>
      <c r="AH78" s="99"/>
    </row>
    <row r="79" spans="3:34">
      <c r="C79" s="3" t="s">
        <v>86</v>
      </c>
      <c r="D79" s="3" t="s">
        <v>132</v>
      </c>
      <c r="E79" s="3" t="s">
        <v>133</v>
      </c>
      <c r="F79" s="3" t="s">
        <v>628</v>
      </c>
      <c r="G79" s="99" t="s">
        <v>524</v>
      </c>
      <c r="H79" s="99" t="s">
        <v>524</v>
      </c>
      <c r="I79" s="99" t="s">
        <v>524</v>
      </c>
      <c r="J79" s="99" t="s">
        <v>524</v>
      </c>
      <c r="K79" s="99" t="s">
        <v>524</v>
      </c>
      <c r="L79" s="99" t="s">
        <v>524</v>
      </c>
      <c r="M79" s="99" t="s">
        <v>524</v>
      </c>
      <c r="N79" s="99">
        <v>1.4E-2</v>
      </c>
      <c r="O79" s="99">
        <v>1.4999999999999999E-2</v>
      </c>
      <c r="P79" s="99"/>
      <c r="Q79" s="99"/>
      <c r="R79" s="99"/>
      <c r="S79" s="99"/>
      <c r="T79" s="99"/>
      <c r="U79" s="99"/>
      <c r="V79" s="99"/>
      <c r="W79" s="99"/>
      <c r="X79" s="99"/>
      <c r="Y79" s="99"/>
      <c r="Z79" s="99"/>
      <c r="AA79" s="99"/>
      <c r="AB79" s="100"/>
      <c r="AC79" s="100"/>
      <c r="AD79" s="100"/>
      <c r="AE79" s="100"/>
      <c r="AF79" s="100"/>
      <c r="AG79" s="99"/>
      <c r="AH79" s="99"/>
    </row>
    <row r="80" spans="3:34">
      <c r="C80" s="3" t="s">
        <v>86</v>
      </c>
      <c r="D80" s="3" t="s">
        <v>134</v>
      </c>
      <c r="E80" s="3" t="s">
        <v>135</v>
      </c>
      <c r="F80" s="3" t="s">
        <v>628</v>
      </c>
      <c r="G80" s="99" t="s">
        <v>524</v>
      </c>
      <c r="H80" s="99" t="s">
        <v>524</v>
      </c>
      <c r="I80" s="99" t="s">
        <v>524</v>
      </c>
      <c r="J80" s="99" t="s">
        <v>524</v>
      </c>
      <c r="K80" s="99" t="s">
        <v>524</v>
      </c>
      <c r="L80" s="99" t="s">
        <v>524</v>
      </c>
      <c r="M80" s="99" t="s">
        <v>524</v>
      </c>
      <c r="N80" s="99">
        <v>1.7000000000000001E-2</v>
      </c>
      <c r="O80" s="99">
        <v>1.7000000000000001E-2</v>
      </c>
      <c r="P80" s="99"/>
      <c r="Q80" s="99"/>
      <c r="R80" s="99"/>
      <c r="S80" s="99"/>
      <c r="T80" s="99"/>
      <c r="U80" s="99"/>
      <c r="V80" s="99"/>
      <c r="W80" s="99"/>
      <c r="X80" s="99"/>
      <c r="Y80" s="99"/>
      <c r="Z80" s="99"/>
      <c r="AA80" s="99"/>
      <c r="AB80" s="100"/>
      <c r="AC80" s="100"/>
      <c r="AD80" s="100"/>
      <c r="AE80" s="100"/>
      <c r="AF80" s="100"/>
      <c r="AG80" s="99"/>
      <c r="AH80" s="99"/>
    </row>
    <row r="81" spans="3:34">
      <c r="C81" s="3" t="s">
        <v>86</v>
      </c>
      <c r="D81" s="3" t="s">
        <v>136</v>
      </c>
      <c r="E81" s="3" t="s">
        <v>137</v>
      </c>
      <c r="F81" s="3" t="s">
        <v>628</v>
      </c>
      <c r="G81" s="99" t="s">
        <v>524</v>
      </c>
      <c r="H81" s="99" t="s">
        <v>524</v>
      </c>
      <c r="I81" s="99" t="s">
        <v>524</v>
      </c>
      <c r="J81" s="99" t="s">
        <v>524</v>
      </c>
      <c r="K81" s="99" t="s">
        <v>524</v>
      </c>
      <c r="L81" s="99" t="s">
        <v>524</v>
      </c>
      <c r="M81" s="99" t="s">
        <v>524</v>
      </c>
      <c r="N81" s="99">
        <v>5.0999999999999997E-2</v>
      </c>
      <c r="O81" s="99">
        <v>5.7000000000000002E-2</v>
      </c>
      <c r="P81" s="99"/>
      <c r="Q81" s="99"/>
      <c r="R81" s="99"/>
      <c r="S81" s="99"/>
      <c r="T81" s="99"/>
      <c r="U81" s="99"/>
      <c r="V81" s="99"/>
      <c r="W81" s="99"/>
      <c r="X81" s="99"/>
      <c r="Y81" s="99"/>
      <c r="Z81" s="99"/>
      <c r="AA81" s="99"/>
      <c r="AB81" s="100"/>
      <c r="AC81" s="100"/>
      <c r="AD81" s="100"/>
      <c r="AE81" s="100"/>
      <c r="AF81" s="100"/>
      <c r="AG81" s="99"/>
      <c r="AH81" s="99"/>
    </row>
    <row r="82" spans="3:34">
      <c r="C82" s="3" t="s">
        <v>86</v>
      </c>
      <c r="D82" s="3" t="s">
        <v>138</v>
      </c>
      <c r="E82" s="3" t="s">
        <v>139</v>
      </c>
      <c r="F82" s="3" t="s">
        <v>628</v>
      </c>
      <c r="G82" s="99" t="s">
        <v>524</v>
      </c>
      <c r="H82" s="99" t="s">
        <v>524</v>
      </c>
      <c r="I82" s="99" t="s">
        <v>524</v>
      </c>
      <c r="J82" s="99" t="s">
        <v>524</v>
      </c>
      <c r="K82" s="99" t="s">
        <v>524</v>
      </c>
      <c r="L82" s="99" t="s">
        <v>524</v>
      </c>
      <c r="M82" s="99" t="s">
        <v>524</v>
      </c>
      <c r="N82" s="99">
        <v>0.11799999999999999</v>
      </c>
      <c r="O82" s="99">
        <v>0.11</v>
      </c>
      <c r="P82" s="99"/>
      <c r="Q82" s="99"/>
      <c r="R82" s="99"/>
      <c r="S82" s="99"/>
      <c r="T82" s="99"/>
      <c r="U82" s="99"/>
      <c r="V82" s="99"/>
      <c r="W82" s="99"/>
      <c r="X82" s="99"/>
      <c r="Y82" s="99"/>
      <c r="Z82" s="99"/>
      <c r="AA82" s="99"/>
      <c r="AB82" s="100"/>
      <c r="AC82" s="100"/>
      <c r="AD82" s="100"/>
      <c r="AE82" s="100"/>
      <c r="AF82" s="100"/>
      <c r="AG82" s="99"/>
      <c r="AH82" s="99"/>
    </row>
    <row r="83" spans="3:34">
      <c r="C83" s="3" t="s">
        <v>86</v>
      </c>
      <c r="D83" s="3" t="s">
        <v>140</v>
      </c>
      <c r="E83" s="3" t="s">
        <v>141</v>
      </c>
      <c r="F83" s="3" t="s">
        <v>628</v>
      </c>
      <c r="G83" s="99" t="s">
        <v>524</v>
      </c>
      <c r="H83" s="99" t="s">
        <v>524</v>
      </c>
      <c r="I83" s="99" t="s">
        <v>524</v>
      </c>
      <c r="J83" s="99" t="s">
        <v>524</v>
      </c>
      <c r="K83" s="99" t="s">
        <v>524</v>
      </c>
      <c r="L83" s="99" t="s">
        <v>524</v>
      </c>
      <c r="M83" s="99" t="s">
        <v>524</v>
      </c>
      <c r="N83" s="99">
        <v>0</v>
      </c>
      <c r="O83" s="99">
        <v>1.0999999999999999E-2</v>
      </c>
      <c r="P83" s="99"/>
      <c r="Q83" s="99"/>
      <c r="R83" s="99"/>
      <c r="S83" s="99"/>
      <c r="T83" s="99"/>
      <c r="U83" s="99"/>
      <c r="V83" s="99"/>
      <c r="W83" s="99"/>
      <c r="X83" s="99"/>
      <c r="Y83" s="99"/>
      <c r="Z83" s="99"/>
      <c r="AA83" s="99"/>
      <c r="AB83" s="100"/>
      <c r="AC83" s="100"/>
      <c r="AD83" s="100"/>
      <c r="AE83" s="100"/>
      <c r="AF83" s="100"/>
      <c r="AG83" s="99"/>
      <c r="AH83" s="99"/>
    </row>
    <row r="84" spans="3:34">
      <c r="C84" s="3" t="s">
        <v>86</v>
      </c>
      <c r="D84" s="3" t="s">
        <v>142</v>
      </c>
      <c r="E84" s="3" t="s">
        <v>143</v>
      </c>
      <c r="F84" s="3" t="s">
        <v>628</v>
      </c>
      <c r="G84" s="99" t="s">
        <v>524</v>
      </c>
      <c r="H84" s="99" t="s">
        <v>524</v>
      </c>
      <c r="I84" s="99" t="s">
        <v>524</v>
      </c>
      <c r="J84" s="99" t="s">
        <v>524</v>
      </c>
      <c r="K84" s="99" t="s">
        <v>524</v>
      </c>
      <c r="L84" s="99" t="s">
        <v>524</v>
      </c>
      <c r="M84" s="99" t="s">
        <v>524</v>
      </c>
      <c r="N84" s="99">
        <v>0</v>
      </c>
      <c r="O84" s="99">
        <v>1E-3</v>
      </c>
      <c r="P84" s="99"/>
      <c r="Q84" s="99"/>
      <c r="R84" s="99"/>
      <c r="S84" s="99"/>
      <c r="T84" s="99"/>
      <c r="U84" s="99"/>
      <c r="V84" s="99"/>
      <c r="W84" s="99"/>
      <c r="X84" s="99"/>
      <c r="Y84" s="99"/>
      <c r="Z84" s="99"/>
      <c r="AA84" s="99"/>
      <c r="AB84" s="100"/>
      <c r="AC84" s="100"/>
      <c r="AD84" s="100"/>
      <c r="AE84" s="100"/>
      <c r="AF84" s="100"/>
      <c r="AG84" s="99"/>
      <c r="AH84" s="99"/>
    </row>
    <row r="85" spans="3:34">
      <c r="C85" s="3" t="s">
        <v>86</v>
      </c>
      <c r="D85" s="3" t="s">
        <v>144</v>
      </c>
      <c r="E85" s="3" t="s">
        <v>145</v>
      </c>
      <c r="F85" s="3" t="s">
        <v>628</v>
      </c>
      <c r="G85" s="99" t="s">
        <v>524</v>
      </c>
      <c r="H85" s="99" t="s">
        <v>524</v>
      </c>
      <c r="I85" s="99" t="s">
        <v>524</v>
      </c>
      <c r="J85" s="99" t="s">
        <v>524</v>
      </c>
      <c r="K85" s="99" t="s">
        <v>524</v>
      </c>
      <c r="L85" s="99" t="s">
        <v>524</v>
      </c>
      <c r="M85" s="99" t="s">
        <v>524</v>
      </c>
      <c r="N85" s="99">
        <v>4.3999999999999997E-2</v>
      </c>
      <c r="O85" s="99">
        <v>1E-3</v>
      </c>
      <c r="P85" s="99"/>
      <c r="Q85" s="99"/>
      <c r="R85" s="99"/>
      <c r="S85" s="99"/>
      <c r="T85" s="99"/>
      <c r="U85" s="99"/>
      <c r="V85" s="99"/>
      <c r="W85" s="99"/>
      <c r="X85" s="99"/>
      <c r="Y85" s="99"/>
      <c r="Z85" s="99"/>
      <c r="AA85" s="99"/>
      <c r="AB85" s="100"/>
      <c r="AC85" s="100"/>
      <c r="AD85" s="100"/>
      <c r="AE85" s="100"/>
      <c r="AF85" s="100"/>
      <c r="AG85" s="99"/>
      <c r="AH85" s="99"/>
    </row>
    <row r="86" spans="3:34">
      <c r="C86" s="3" t="s">
        <v>86</v>
      </c>
      <c r="D86" s="3" t="s">
        <v>146</v>
      </c>
      <c r="E86" s="3" t="s">
        <v>147</v>
      </c>
      <c r="F86" s="3" t="s">
        <v>628</v>
      </c>
      <c r="G86" s="99" t="s">
        <v>524</v>
      </c>
      <c r="H86" s="99" t="s">
        <v>524</v>
      </c>
      <c r="I86" s="99" t="s">
        <v>524</v>
      </c>
      <c r="J86" s="99" t="s">
        <v>524</v>
      </c>
      <c r="K86" s="99" t="s">
        <v>524</v>
      </c>
      <c r="L86" s="99" t="s">
        <v>524</v>
      </c>
      <c r="M86" s="99" t="s">
        <v>524</v>
      </c>
      <c r="N86" s="99">
        <v>1.7000000000000001E-2</v>
      </c>
      <c r="O86" s="99">
        <v>1E-3</v>
      </c>
      <c r="P86" s="99"/>
      <c r="Q86" s="99"/>
      <c r="R86" s="99"/>
      <c r="S86" s="99"/>
      <c r="T86" s="99"/>
      <c r="U86" s="99"/>
      <c r="V86" s="99"/>
      <c r="W86" s="99"/>
      <c r="X86" s="99"/>
      <c r="Y86" s="99"/>
      <c r="Z86" s="99"/>
      <c r="AA86" s="99"/>
      <c r="AB86" s="100"/>
      <c r="AC86" s="100"/>
      <c r="AD86" s="100"/>
      <c r="AE86" s="100"/>
      <c r="AF86" s="100"/>
      <c r="AG86" s="99"/>
      <c r="AH86" s="99"/>
    </row>
    <row r="87" spans="3:34">
      <c r="C87" s="3" t="s">
        <v>86</v>
      </c>
      <c r="D87" s="3" t="s">
        <v>148</v>
      </c>
      <c r="E87" s="3" t="s">
        <v>149</v>
      </c>
      <c r="F87" s="3" t="s">
        <v>628</v>
      </c>
      <c r="G87" s="99" t="s">
        <v>524</v>
      </c>
      <c r="H87" s="99" t="s">
        <v>524</v>
      </c>
      <c r="I87" s="99" t="s">
        <v>524</v>
      </c>
      <c r="J87" s="99" t="s">
        <v>524</v>
      </c>
      <c r="K87" s="99" t="s">
        <v>524</v>
      </c>
      <c r="L87" s="99" t="s">
        <v>524</v>
      </c>
      <c r="M87" s="99" t="s">
        <v>524</v>
      </c>
      <c r="N87" s="99">
        <v>1.7000000000000001E-2</v>
      </c>
      <c r="O87" s="99">
        <v>1E-3</v>
      </c>
      <c r="P87" s="99"/>
      <c r="Q87" s="99"/>
      <c r="R87" s="99"/>
      <c r="S87" s="99"/>
      <c r="T87" s="99"/>
      <c r="U87" s="99"/>
      <c r="V87" s="99"/>
      <c r="W87" s="99"/>
      <c r="X87" s="99"/>
      <c r="Y87" s="99"/>
      <c r="Z87" s="99"/>
      <c r="AA87" s="99"/>
      <c r="AB87" s="100"/>
      <c r="AC87" s="100"/>
      <c r="AD87" s="100"/>
      <c r="AE87" s="100"/>
      <c r="AF87" s="100"/>
      <c r="AG87" s="99"/>
      <c r="AH87" s="99"/>
    </row>
    <row r="88" spans="3:34">
      <c r="C88" s="3" t="s">
        <v>86</v>
      </c>
      <c r="D88" s="3" t="s">
        <v>150</v>
      </c>
      <c r="E88" s="3" t="s">
        <v>151</v>
      </c>
      <c r="F88" s="3" t="s">
        <v>628</v>
      </c>
      <c r="G88" s="99" t="s">
        <v>524</v>
      </c>
      <c r="H88" s="99" t="s">
        <v>524</v>
      </c>
      <c r="I88" s="99" t="s">
        <v>524</v>
      </c>
      <c r="J88" s="99" t="s">
        <v>524</v>
      </c>
      <c r="K88" s="99" t="s">
        <v>524</v>
      </c>
      <c r="L88" s="99" t="s">
        <v>524</v>
      </c>
      <c r="M88" s="99" t="s">
        <v>524</v>
      </c>
      <c r="N88" s="99">
        <v>1.7000000000000001E-2</v>
      </c>
      <c r="O88" s="99">
        <v>1E-3</v>
      </c>
      <c r="P88" s="99"/>
      <c r="Q88" s="99"/>
      <c r="R88" s="99"/>
      <c r="S88" s="99"/>
      <c r="T88" s="99"/>
      <c r="U88" s="99"/>
      <c r="V88" s="99"/>
      <c r="W88" s="99"/>
      <c r="X88" s="99"/>
      <c r="Y88" s="99"/>
      <c r="Z88" s="99"/>
      <c r="AA88" s="99"/>
      <c r="AB88" s="100"/>
      <c r="AC88" s="100"/>
      <c r="AD88" s="100"/>
      <c r="AE88" s="100"/>
      <c r="AF88" s="100"/>
      <c r="AG88" s="99"/>
      <c r="AH88" s="99"/>
    </row>
    <row r="89" spans="3:34">
      <c r="C89" s="3" t="s">
        <v>86</v>
      </c>
      <c r="D89" s="3" t="s">
        <v>152</v>
      </c>
      <c r="E89" s="3" t="s">
        <v>153</v>
      </c>
      <c r="F89" s="3" t="s">
        <v>628</v>
      </c>
      <c r="G89" s="99" t="s">
        <v>524</v>
      </c>
      <c r="H89" s="99" t="s">
        <v>524</v>
      </c>
      <c r="I89" s="99" t="s">
        <v>524</v>
      </c>
      <c r="J89" s="99" t="s">
        <v>524</v>
      </c>
      <c r="K89" s="99" t="s">
        <v>524</v>
      </c>
      <c r="L89" s="99" t="s">
        <v>524</v>
      </c>
      <c r="M89" s="99" t="s">
        <v>524</v>
      </c>
      <c r="N89" s="99">
        <v>8.9999999999999993E-3</v>
      </c>
      <c r="O89" s="99">
        <v>1E-3</v>
      </c>
      <c r="P89" s="99"/>
      <c r="Q89" s="99"/>
      <c r="R89" s="99"/>
      <c r="S89" s="99"/>
      <c r="T89" s="99"/>
      <c r="U89" s="99"/>
      <c r="V89" s="99"/>
      <c r="W89" s="99"/>
      <c r="X89" s="99"/>
      <c r="Y89" s="99"/>
      <c r="Z89" s="99"/>
      <c r="AA89" s="99"/>
      <c r="AB89" s="100"/>
      <c r="AC89" s="100"/>
      <c r="AD89" s="100"/>
      <c r="AE89" s="100"/>
      <c r="AF89" s="100"/>
      <c r="AG89" s="99"/>
      <c r="AH89" s="99"/>
    </row>
    <row r="90" spans="3:34">
      <c r="C90" s="3" t="s">
        <v>86</v>
      </c>
      <c r="D90" s="3" t="s">
        <v>154</v>
      </c>
      <c r="E90" s="3" t="s">
        <v>155</v>
      </c>
      <c r="F90" s="3" t="s">
        <v>628</v>
      </c>
      <c r="G90" s="99" t="s">
        <v>524</v>
      </c>
      <c r="H90" s="99" t="s">
        <v>524</v>
      </c>
      <c r="I90" s="99" t="s">
        <v>524</v>
      </c>
      <c r="J90" s="99" t="s">
        <v>524</v>
      </c>
      <c r="K90" s="99" t="s">
        <v>524</v>
      </c>
      <c r="L90" s="99" t="s">
        <v>524</v>
      </c>
      <c r="M90" s="99" t="s">
        <v>524</v>
      </c>
      <c r="N90" s="99">
        <v>2.7E-2</v>
      </c>
      <c r="O90" s="99">
        <v>4.0000000000000001E-3</v>
      </c>
      <c r="P90" s="99"/>
      <c r="Q90" s="99"/>
      <c r="R90" s="99"/>
      <c r="S90" s="99"/>
      <c r="T90" s="99"/>
      <c r="U90" s="99"/>
      <c r="V90" s="99"/>
      <c r="W90" s="99"/>
      <c r="X90" s="99"/>
      <c r="Y90" s="99"/>
      <c r="Z90" s="99"/>
      <c r="AA90" s="99"/>
      <c r="AB90" s="100"/>
      <c r="AC90" s="100"/>
      <c r="AD90" s="100"/>
      <c r="AE90" s="100"/>
      <c r="AF90" s="100"/>
      <c r="AG90" s="99"/>
      <c r="AH90" s="99"/>
    </row>
    <row r="91" spans="3:34">
      <c r="C91" s="3" t="s">
        <v>86</v>
      </c>
      <c r="D91" s="3" t="s">
        <v>156</v>
      </c>
      <c r="E91" s="3" t="s">
        <v>157</v>
      </c>
      <c r="F91" s="3" t="s">
        <v>628</v>
      </c>
      <c r="G91" s="99" t="s">
        <v>524</v>
      </c>
      <c r="H91" s="99" t="s">
        <v>524</v>
      </c>
      <c r="I91" s="99" t="s">
        <v>524</v>
      </c>
      <c r="J91" s="99" t="s">
        <v>524</v>
      </c>
      <c r="K91" s="99" t="s">
        <v>524</v>
      </c>
      <c r="L91" s="99" t="s">
        <v>524</v>
      </c>
      <c r="M91" s="99" t="s">
        <v>524</v>
      </c>
      <c r="N91" s="99">
        <v>7.0000000000000007E-2</v>
      </c>
      <c r="O91" s="99">
        <v>5.8999999999999997E-2</v>
      </c>
      <c r="P91" s="99"/>
      <c r="Q91" s="99"/>
      <c r="R91" s="99"/>
      <c r="S91" s="99"/>
      <c r="T91" s="99"/>
      <c r="U91" s="99"/>
      <c r="V91" s="99"/>
      <c r="W91" s="99"/>
      <c r="X91" s="99"/>
      <c r="Y91" s="99"/>
      <c r="Z91" s="99"/>
      <c r="AA91" s="99"/>
      <c r="AB91" s="100"/>
      <c r="AC91" s="100"/>
      <c r="AD91" s="100"/>
      <c r="AE91" s="100"/>
      <c r="AF91" s="100"/>
      <c r="AG91" s="99"/>
      <c r="AH91" s="99"/>
    </row>
    <row r="92" spans="3:34">
      <c r="C92" s="3" t="s">
        <v>86</v>
      </c>
      <c r="D92" s="3" t="s">
        <v>158</v>
      </c>
      <c r="E92" s="3" t="s">
        <v>159</v>
      </c>
      <c r="F92" s="3" t="s">
        <v>628</v>
      </c>
      <c r="G92" s="99" t="s">
        <v>524</v>
      </c>
      <c r="H92" s="99" t="s">
        <v>524</v>
      </c>
      <c r="I92" s="99" t="s">
        <v>524</v>
      </c>
      <c r="J92" s="99" t="s">
        <v>524</v>
      </c>
      <c r="K92" s="99" t="s">
        <v>524</v>
      </c>
      <c r="L92" s="99" t="s">
        <v>524</v>
      </c>
      <c r="M92" s="99" t="s">
        <v>524</v>
      </c>
      <c r="N92" s="99">
        <v>4.5999999999999999E-2</v>
      </c>
      <c r="O92" s="99">
        <v>3.4000000000000002E-2</v>
      </c>
      <c r="P92" s="99"/>
      <c r="Q92" s="99"/>
      <c r="R92" s="99"/>
      <c r="S92" s="99"/>
      <c r="T92" s="99"/>
      <c r="U92" s="99"/>
      <c r="V92" s="99"/>
      <c r="W92" s="99"/>
      <c r="X92" s="99"/>
      <c r="Y92" s="99"/>
      <c r="Z92" s="99"/>
      <c r="AA92" s="99"/>
      <c r="AB92" s="100"/>
      <c r="AC92" s="100"/>
      <c r="AD92" s="100"/>
      <c r="AE92" s="100"/>
      <c r="AF92" s="100"/>
      <c r="AG92" s="99"/>
      <c r="AH92" s="99"/>
    </row>
    <row r="93" spans="3:34">
      <c r="C93" s="3" t="s">
        <v>86</v>
      </c>
      <c r="D93" s="3" t="s">
        <v>160</v>
      </c>
      <c r="E93" s="3" t="s">
        <v>161</v>
      </c>
      <c r="F93" s="3" t="s">
        <v>628</v>
      </c>
      <c r="G93" s="99" t="s">
        <v>524</v>
      </c>
      <c r="H93" s="99" t="s">
        <v>524</v>
      </c>
      <c r="I93" s="99" t="s">
        <v>524</v>
      </c>
      <c r="J93" s="99" t="s">
        <v>524</v>
      </c>
      <c r="K93" s="99" t="s">
        <v>524</v>
      </c>
      <c r="L93" s="99" t="s">
        <v>524</v>
      </c>
      <c r="M93" s="99" t="s">
        <v>524</v>
      </c>
      <c r="N93" s="99">
        <v>0.01</v>
      </c>
      <c r="O93" s="99">
        <v>8.9999999999999993E-3</v>
      </c>
      <c r="P93" s="99"/>
      <c r="Q93" s="99"/>
      <c r="R93" s="99"/>
      <c r="S93" s="99"/>
      <c r="T93" s="99"/>
      <c r="U93" s="99"/>
      <c r="V93" s="99"/>
      <c r="W93" s="99"/>
      <c r="X93" s="99"/>
      <c r="Y93" s="99"/>
      <c r="Z93" s="99"/>
      <c r="AA93" s="99"/>
      <c r="AB93" s="100"/>
      <c r="AC93" s="100"/>
      <c r="AD93" s="100"/>
      <c r="AE93" s="100"/>
      <c r="AF93" s="100"/>
      <c r="AG93" s="99"/>
      <c r="AH93" s="99"/>
    </row>
    <row r="94" spans="3:34">
      <c r="C94" s="3" t="s">
        <v>86</v>
      </c>
      <c r="D94" s="3" t="s">
        <v>162</v>
      </c>
      <c r="E94" s="3" t="s">
        <v>163</v>
      </c>
      <c r="F94" s="3" t="s">
        <v>628</v>
      </c>
      <c r="G94" s="99" t="s">
        <v>524</v>
      </c>
      <c r="H94" s="99" t="s">
        <v>524</v>
      </c>
      <c r="I94" s="99" t="s">
        <v>524</v>
      </c>
      <c r="J94" s="99" t="s">
        <v>524</v>
      </c>
      <c r="K94" s="99" t="s">
        <v>524</v>
      </c>
      <c r="L94" s="99" t="s">
        <v>524</v>
      </c>
      <c r="M94" s="99" t="s">
        <v>524</v>
      </c>
      <c r="N94" s="99">
        <v>8.0000000000000002E-3</v>
      </c>
      <c r="O94" s="99">
        <v>8.9999999999999993E-3</v>
      </c>
      <c r="P94" s="99"/>
      <c r="Q94" s="99"/>
      <c r="R94" s="99"/>
      <c r="S94" s="99"/>
      <c r="T94" s="99"/>
      <c r="U94" s="99"/>
      <c r="V94" s="99"/>
      <c r="W94" s="99"/>
      <c r="X94" s="99"/>
      <c r="Y94" s="99"/>
      <c r="Z94" s="99"/>
      <c r="AA94" s="99"/>
      <c r="AB94" s="100"/>
      <c r="AC94" s="100"/>
      <c r="AD94" s="100"/>
      <c r="AE94" s="100"/>
      <c r="AF94" s="100"/>
      <c r="AG94" s="99"/>
      <c r="AH94" s="99"/>
    </row>
    <row r="95" spans="3:34">
      <c r="C95" s="3" t="s">
        <v>86</v>
      </c>
      <c r="D95" s="3" t="s">
        <v>164</v>
      </c>
      <c r="E95" s="3" t="s">
        <v>165</v>
      </c>
      <c r="F95" s="3" t="s">
        <v>628</v>
      </c>
      <c r="G95" s="99" t="s">
        <v>524</v>
      </c>
      <c r="H95" s="99" t="s">
        <v>524</v>
      </c>
      <c r="I95" s="99" t="s">
        <v>524</v>
      </c>
      <c r="J95" s="99" t="s">
        <v>524</v>
      </c>
      <c r="K95" s="99" t="s">
        <v>524</v>
      </c>
      <c r="L95" s="99" t="s">
        <v>524</v>
      </c>
      <c r="M95" s="99" t="s">
        <v>524</v>
      </c>
      <c r="N95" s="99">
        <v>1.4999999999999999E-2</v>
      </c>
      <c r="O95" s="99">
        <v>1.4E-2</v>
      </c>
      <c r="P95" s="99"/>
      <c r="Q95" s="99"/>
      <c r="R95" s="99"/>
      <c r="S95" s="99"/>
      <c r="T95" s="99"/>
      <c r="U95" s="99"/>
      <c r="V95" s="99"/>
      <c r="W95" s="99"/>
      <c r="X95" s="99"/>
      <c r="Y95" s="99"/>
      <c r="Z95" s="99"/>
      <c r="AA95" s="99"/>
      <c r="AB95" s="100"/>
      <c r="AC95" s="100"/>
      <c r="AD95" s="100"/>
      <c r="AE95" s="100"/>
      <c r="AF95" s="100"/>
      <c r="AG95" s="99"/>
      <c r="AH95" s="99"/>
    </row>
    <row r="96" spans="3:34">
      <c r="C96" s="3" t="s">
        <v>86</v>
      </c>
      <c r="D96" s="3" t="s">
        <v>166</v>
      </c>
      <c r="E96" s="3" t="s">
        <v>167</v>
      </c>
      <c r="F96" s="3" t="s">
        <v>628</v>
      </c>
      <c r="G96" s="99" t="s">
        <v>524</v>
      </c>
      <c r="H96" s="99" t="s">
        <v>524</v>
      </c>
      <c r="I96" s="99" t="s">
        <v>524</v>
      </c>
      <c r="J96" s="99" t="s">
        <v>524</v>
      </c>
      <c r="K96" s="99" t="s">
        <v>524</v>
      </c>
      <c r="L96" s="99" t="s">
        <v>524</v>
      </c>
      <c r="M96" s="99" t="s">
        <v>524</v>
      </c>
      <c r="N96" s="99">
        <v>9.4E-2</v>
      </c>
      <c r="O96" s="99">
        <v>8.1000000000000003E-2</v>
      </c>
      <c r="P96" s="99"/>
      <c r="Q96" s="99"/>
      <c r="R96" s="99"/>
      <c r="S96" s="99"/>
      <c r="T96" s="99"/>
      <c r="U96" s="99"/>
      <c r="V96" s="99"/>
      <c r="W96" s="99"/>
      <c r="X96" s="99"/>
      <c r="Y96" s="99"/>
      <c r="Z96" s="99"/>
      <c r="AA96" s="99"/>
      <c r="AB96" s="100"/>
      <c r="AC96" s="100"/>
      <c r="AD96" s="100"/>
      <c r="AE96" s="100"/>
      <c r="AF96" s="100"/>
      <c r="AG96" s="99"/>
      <c r="AH96" s="99"/>
    </row>
    <row r="97" spans="3:34">
      <c r="C97" s="3" t="s">
        <v>86</v>
      </c>
      <c r="D97" s="3" t="s">
        <v>168</v>
      </c>
      <c r="E97" s="3" t="s">
        <v>169</v>
      </c>
      <c r="F97" s="3" t="s">
        <v>628</v>
      </c>
      <c r="G97" s="99" t="s">
        <v>524</v>
      </c>
      <c r="H97" s="99" t="s">
        <v>524</v>
      </c>
      <c r="I97" s="99" t="s">
        <v>524</v>
      </c>
      <c r="J97" s="99" t="s">
        <v>524</v>
      </c>
      <c r="K97" s="99" t="s">
        <v>524</v>
      </c>
      <c r="L97" s="99" t="s">
        <v>524</v>
      </c>
      <c r="M97" s="99" t="s">
        <v>524</v>
      </c>
      <c r="N97" s="99">
        <v>4.0000000000000001E-3</v>
      </c>
      <c r="O97" s="99">
        <v>8.0000000000000002E-3</v>
      </c>
      <c r="P97" s="99"/>
      <c r="Q97" s="99"/>
      <c r="R97" s="99"/>
      <c r="S97" s="99"/>
      <c r="T97" s="99"/>
      <c r="U97" s="99"/>
      <c r="V97" s="99"/>
      <c r="W97" s="99"/>
      <c r="X97" s="99"/>
      <c r="Y97" s="99"/>
      <c r="Z97" s="99"/>
      <c r="AA97" s="99"/>
      <c r="AB97" s="100"/>
      <c r="AC97" s="100"/>
      <c r="AD97" s="100"/>
      <c r="AE97" s="100"/>
      <c r="AF97" s="100"/>
      <c r="AG97" s="99"/>
      <c r="AH97" s="99"/>
    </row>
    <row r="98" spans="3:34">
      <c r="C98" s="3" t="s">
        <v>86</v>
      </c>
      <c r="D98" s="3" t="s">
        <v>170</v>
      </c>
      <c r="E98" s="3" t="s">
        <v>171</v>
      </c>
      <c r="F98" s="3" t="s">
        <v>628</v>
      </c>
      <c r="G98" s="99" t="s">
        <v>524</v>
      </c>
      <c r="H98" s="99" t="s">
        <v>524</v>
      </c>
      <c r="I98" s="99" t="s">
        <v>524</v>
      </c>
      <c r="J98" s="99" t="s">
        <v>524</v>
      </c>
      <c r="K98" s="99" t="s">
        <v>524</v>
      </c>
      <c r="L98" s="99" t="s">
        <v>524</v>
      </c>
      <c r="M98" s="99" t="s">
        <v>524</v>
      </c>
      <c r="N98" s="99">
        <v>3.5000000000000003E-2</v>
      </c>
      <c r="O98" s="99">
        <v>3.6999999999999998E-2</v>
      </c>
      <c r="P98" s="99"/>
      <c r="Q98" s="99"/>
      <c r="R98" s="99"/>
      <c r="S98" s="99"/>
      <c r="T98" s="99"/>
      <c r="U98" s="99"/>
      <c r="V98" s="99"/>
      <c r="W98" s="99"/>
      <c r="X98" s="99"/>
      <c r="Y98" s="99"/>
      <c r="Z98" s="99"/>
      <c r="AA98" s="99"/>
      <c r="AB98" s="100"/>
      <c r="AC98" s="100"/>
      <c r="AD98" s="100"/>
      <c r="AE98" s="100"/>
      <c r="AF98" s="100"/>
      <c r="AG98" s="99"/>
      <c r="AH98" s="99"/>
    </row>
    <row r="99" spans="3:34">
      <c r="C99" s="3" t="s">
        <v>86</v>
      </c>
      <c r="D99" s="3" t="s">
        <v>172</v>
      </c>
      <c r="E99" s="3" t="s">
        <v>173</v>
      </c>
      <c r="F99" s="3" t="s">
        <v>628</v>
      </c>
      <c r="G99" s="99" t="s">
        <v>524</v>
      </c>
      <c r="H99" s="99" t="s">
        <v>524</v>
      </c>
      <c r="I99" s="99" t="s">
        <v>524</v>
      </c>
      <c r="J99" s="99" t="s">
        <v>524</v>
      </c>
      <c r="K99" s="99" t="s">
        <v>524</v>
      </c>
      <c r="L99" s="99" t="s">
        <v>524</v>
      </c>
      <c r="M99" s="99" t="s">
        <v>524</v>
      </c>
      <c r="N99" s="99">
        <v>3.9E-2</v>
      </c>
      <c r="O99" s="99">
        <v>5.1999999999999998E-2</v>
      </c>
      <c r="P99" s="99"/>
      <c r="Q99" s="99"/>
      <c r="R99" s="99"/>
      <c r="S99" s="99"/>
      <c r="T99" s="99"/>
      <c r="U99" s="99"/>
      <c r="V99" s="99"/>
      <c r="W99" s="99"/>
      <c r="X99" s="99"/>
      <c r="Y99" s="99"/>
      <c r="Z99" s="99"/>
      <c r="AA99" s="99"/>
      <c r="AB99" s="100"/>
      <c r="AC99" s="100"/>
      <c r="AD99" s="100"/>
      <c r="AE99" s="100"/>
      <c r="AF99" s="100"/>
      <c r="AG99" s="99"/>
      <c r="AH99" s="99"/>
    </row>
    <row r="100" spans="3:34">
      <c r="C100" s="3" t="s">
        <v>86</v>
      </c>
      <c r="D100" s="3" t="s">
        <v>174</v>
      </c>
      <c r="E100" s="3" t="s">
        <v>175</v>
      </c>
      <c r="F100" s="3" t="s">
        <v>628</v>
      </c>
      <c r="G100" s="99" t="s">
        <v>524</v>
      </c>
      <c r="H100" s="99" t="s">
        <v>524</v>
      </c>
      <c r="I100" s="99" t="s">
        <v>524</v>
      </c>
      <c r="J100" s="99" t="s">
        <v>524</v>
      </c>
      <c r="K100" s="99" t="s">
        <v>524</v>
      </c>
      <c r="L100" s="99" t="s">
        <v>524</v>
      </c>
      <c r="M100" s="99" t="s">
        <v>524</v>
      </c>
      <c r="N100" s="99">
        <v>6.2E-2</v>
      </c>
      <c r="O100" s="99">
        <v>6.2E-2</v>
      </c>
      <c r="P100" s="99"/>
      <c r="Q100" s="99"/>
      <c r="R100" s="99"/>
      <c r="S100" s="99"/>
      <c r="T100" s="99"/>
      <c r="U100" s="99"/>
      <c r="V100" s="99"/>
      <c r="W100" s="99"/>
      <c r="X100" s="99"/>
      <c r="Y100" s="99"/>
      <c r="Z100" s="99"/>
      <c r="AA100" s="99"/>
      <c r="AB100" s="100"/>
      <c r="AC100" s="100"/>
      <c r="AD100" s="100"/>
      <c r="AE100" s="100"/>
      <c r="AF100" s="100"/>
      <c r="AG100" s="99"/>
      <c r="AH100" s="99"/>
    </row>
    <row r="101" spans="3:34">
      <c r="C101" s="3" t="s">
        <v>86</v>
      </c>
      <c r="D101" s="3" t="s">
        <v>176</v>
      </c>
      <c r="E101" s="3" t="s">
        <v>177</v>
      </c>
      <c r="F101" s="3" t="s">
        <v>628</v>
      </c>
      <c r="G101" s="99" t="s">
        <v>524</v>
      </c>
      <c r="H101" s="99" t="s">
        <v>524</v>
      </c>
      <c r="I101" s="99" t="s">
        <v>524</v>
      </c>
      <c r="J101" s="99" t="s">
        <v>524</v>
      </c>
      <c r="K101" s="99" t="s">
        <v>524</v>
      </c>
      <c r="L101" s="99" t="s">
        <v>524</v>
      </c>
      <c r="M101" s="99" t="s">
        <v>524</v>
      </c>
      <c r="N101" s="99">
        <v>4.1000000000000002E-2</v>
      </c>
      <c r="O101" s="99">
        <v>4.1000000000000002E-2</v>
      </c>
      <c r="P101" s="99"/>
      <c r="Q101" s="99"/>
      <c r="R101" s="99"/>
      <c r="S101" s="99"/>
      <c r="T101" s="99"/>
      <c r="U101" s="99"/>
      <c r="V101" s="99"/>
      <c r="W101" s="99"/>
      <c r="X101" s="99"/>
      <c r="Y101" s="99"/>
      <c r="Z101" s="99"/>
      <c r="AA101" s="99"/>
      <c r="AB101" s="100"/>
      <c r="AC101" s="100"/>
      <c r="AD101" s="100"/>
      <c r="AE101" s="100"/>
      <c r="AF101" s="100"/>
      <c r="AG101" s="99"/>
      <c r="AH101" s="99"/>
    </row>
    <row r="102" spans="3:34">
      <c r="C102" s="3" t="s">
        <v>86</v>
      </c>
      <c r="D102" s="3" t="s">
        <v>178</v>
      </c>
      <c r="E102" s="3" t="s">
        <v>179</v>
      </c>
      <c r="F102" s="3" t="s">
        <v>628</v>
      </c>
      <c r="G102" s="99" t="s">
        <v>524</v>
      </c>
      <c r="H102" s="99" t="s">
        <v>524</v>
      </c>
      <c r="I102" s="99" t="s">
        <v>524</v>
      </c>
      <c r="J102" s="99" t="s">
        <v>524</v>
      </c>
      <c r="K102" s="99" t="s">
        <v>524</v>
      </c>
      <c r="L102" s="99" t="s">
        <v>524</v>
      </c>
      <c r="M102" s="99" t="s">
        <v>524</v>
      </c>
      <c r="N102" s="99">
        <v>3.4000000000000002E-2</v>
      </c>
      <c r="O102" s="99">
        <v>3.6999999999999998E-2</v>
      </c>
      <c r="P102" s="99"/>
      <c r="Q102" s="99"/>
      <c r="R102" s="99"/>
      <c r="S102" s="99"/>
      <c r="T102" s="99"/>
      <c r="U102" s="99"/>
      <c r="V102" s="99"/>
      <c r="W102" s="99"/>
      <c r="X102" s="99"/>
      <c r="Y102" s="99"/>
      <c r="Z102" s="99"/>
      <c r="AA102" s="99"/>
      <c r="AB102" s="100"/>
      <c r="AC102" s="100"/>
      <c r="AD102" s="100"/>
      <c r="AE102" s="100"/>
      <c r="AF102" s="100"/>
      <c r="AG102" s="99"/>
      <c r="AH102" s="99"/>
    </row>
    <row r="103" spans="3:34">
      <c r="C103" s="3" t="s">
        <v>86</v>
      </c>
      <c r="D103" s="3" t="s">
        <v>180</v>
      </c>
      <c r="E103" s="3" t="s">
        <v>181</v>
      </c>
      <c r="F103" s="3" t="s">
        <v>628</v>
      </c>
      <c r="G103" s="99" t="s">
        <v>524</v>
      </c>
      <c r="H103" s="99" t="s">
        <v>524</v>
      </c>
      <c r="I103" s="99" t="s">
        <v>524</v>
      </c>
      <c r="J103" s="99" t="s">
        <v>524</v>
      </c>
      <c r="K103" s="99" t="s">
        <v>524</v>
      </c>
      <c r="L103" s="99" t="s">
        <v>524</v>
      </c>
      <c r="M103" s="99" t="s">
        <v>524</v>
      </c>
      <c r="N103" s="99">
        <v>5.8999999999999997E-2</v>
      </c>
      <c r="O103" s="99">
        <v>0.126</v>
      </c>
      <c r="P103" s="99"/>
      <c r="Q103" s="99"/>
      <c r="R103" s="99"/>
      <c r="S103" s="99"/>
      <c r="T103" s="99"/>
      <c r="U103" s="99"/>
      <c r="V103" s="99"/>
      <c r="W103" s="99"/>
      <c r="X103" s="99"/>
      <c r="Y103" s="99"/>
      <c r="Z103" s="99"/>
      <c r="AA103" s="99"/>
      <c r="AB103" s="100"/>
      <c r="AC103" s="100"/>
      <c r="AD103" s="100"/>
      <c r="AE103" s="100"/>
      <c r="AF103" s="100"/>
      <c r="AG103" s="99"/>
      <c r="AH103" s="99"/>
    </row>
    <row r="104" spans="3:34">
      <c r="C104" s="3" t="s">
        <v>86</v>
      </c>
      <c r="D104" s="3" t="s">
        <v>182</v>
      </c>
      <c r="E104" s="3" t="s">
        <v>183</v>
      </c>
      <c r="F104" s="3" t="s">
        <v>628</v>
      </c>
      <c r="G104" s="99" t="s">
        <v>524</v>
      </c>
      <c r="H104" s="99" t="s">
        <v>524</v>
      </c>
      <c r="I104" s="99" t="s">
        <v>524</v>
      </c>
      <c r="J104" s="99" t="s">
        <v>524</v>
      </c>
      <c r="K104" s="99" t="s">
        <v>524</v>
      </c>
      <c r="L104" s="99" t="s">
        <v>524</v>
      </c>
      <c r="M104" s="99" t="s">
        <v>524</v>
      </c>
      <c r="N104" s="99">
        <v>0.1</v>
      </c>
      <c r="O104" s="99">
        <v>0.184</v>
      </c>
      <c r="P104" s="99"/>
      <c r="Q104" s="99"/>
      <c r="R104" s="99"/>
      <c r="S104" s="99"/>
      <c r="T104" s="99"/>
      <c r="U104" s="99"/>
      <c r="V104" s="99"/>
      <c r="W104" s="99"/>
      <c r="X104" s="99"/>
      <c r="Y104" s="99"/>
      <c r="Z104" s="99"/>
      <c r="AA104" s="99"/>
      <c r="AB104" s="100"/>
      <c r="AC104" s="100"/>
      <c r="AD104" s="100"/>
      <c r="AE104" s="100"/>
      <c r="AF104" s="100"/>
      <c r="AG104" s="99"/>
      <c r="AH104" s="99"/>
    </row>
    <row r="105" spans="3:34">
      <c r="C105" s="3" t="s">
        <v>86</v>
      </c>
      <c r="D105" s="3" t="s">
        <v>184</v>
      </c>
      <c r="E105" s="3" t="s">
        <v>185</v>
      </c>
      <c r="F105" s="3" t="s">
        <v>628</v>
      </c>
      <c r="G105" s="99" t="s">
        <v>524</v>
      </c>
      <c r="H105" s="99" t="s">
        <v>524</v>
      </c>
      <c r="I105" s="99" t="s">
        <v>524</v>
      </c>
      <c r="J105" s="99" t="s">
        <v>524</v>
      </c>
      <c r="K105" s="99" t="s">
        <v>524</v>
      </c>
      <c r="L105" s="99" t="s">
        <v>524</v>
      </c>
      <c r="M105" s="99" t="s">
        <v>524</v>
      </c>
      <c r="N105" s="99">
        <v>0.114</v>
      </c>
      <c r="O105" s="99">
        <v>0.13200000000000001</v>
      </c>
      <c r="P105" s="99"/>
      <c r="Q105" s="99"/>
      <c r="R105" s="99"/>
      <c r="S105" s="99"/>
      <c r="T105" s="99"/>
      <c r="U105" s="99"/>
      <c r="V105" s="99"/>
      <c r="W105" s="99"/>
      <c r="X105" s="99"/>
      <c r="Y105" s="99"/>
      <c r="Z105" s="99"/>
      <c r="AA105" s="99"/>
      <c r="AB105" s="100"/>
      <c r="AC105" s="100"/>
      <c r="AD105" s="100"/>
      <c r="AE105" s="100"/>
      <c r="AF105" s="100"/>
      <c r="AG105" s="99"/>
      <c r="AH105" s="99"/>
    </row>
    <row r="106" spans="3:34">
      <c r="C106" s="3" t="s">
        <v>86</v>
      </c>
      <c r="D106" s="3" t="s">
        <v>186</v>
      </c>
      <c r="E106" s="3" t="s">
        <v>187</v>
      </c>
      <c r="F106" s="3" t="s">
        <v>628</v>
      </c>
      <c r="G106" s="99" t="s">
        <v>524</v>
      </c>
      <c r="H106" s="99" t="s">
        <v>524</v>
      </c>
      <c r="I106" s="99" t="s">
        <v>524</v>
      </c>
      <c r="J106" s="99" t="s">
        <v>524</v>
      </c>
      <c r="K106" s="99" t="s">
        <v>524</v>
      </c>
      <c r="L106" s="99" t="s">
        <v>524</v>
      </c>
      <c r="M106" s="99" t="s">
        <v>524</v>
      </c>
      <c r="N106" s="99">
        <v>2.1999999999999999E-2</v>
      </c>
      <c r="O106" s="99">
        <v>5.0999999999999997E-2</v>
      </c>
      <c r="P106" s="99"/>
      <c r="Q106" s="99"/>
      <c r="R106" s="99"/>
      <c r="S106" s="99"/>
      <c r="T106" s="99"/>
      <c r="U106" s="99"/>
      <c r="V106" s="99"/>
      <c r="W106" s="99"/>
      <c r="X106" s="99"/>
      <c r="Y106" s="99"/>
      <c r="Z106" s="99"/>
      <c r="AA106" s="99"/>
      <c r="AB106" s="100"/>
      <c r="AC106" s="100"/>
      <c r="AD106" s="100"/>
      <c r="AE106" s="100"/>
      <c r="AF106" s="100"/>
      <c r="AG106" s="99"/>
      <c r="AH106" s="99"/>
    </row>
    <row r="107" spans="3:34">
      <c r="C107" s="3" t="s">
        <v>86</v>
      </c>
      <c r="D107" s="3" t="s">
        <v>188</v>
      </c>
      <c r="E107" s="3" t="s">
        <v>189</v>
      </c>
      <c r="F107" s="3" t="s">
        <v>628</v>
      </c>
      <c r="G107" s="99" t="s">
        <v>524</v>
      </c>
      <c r="H107" s="99" t="s">
        <v>524</v>
      </c>
      <c r="I107" s="99" t="s">
        <v>524</v>
      </c>
      <c r="J107" s="99" t="s">
        <v>524</v>
      </c>
      <c r="K107" s="99" t="s">
        <v>524</v>
      </c>
      <c r="L107" s="99" t="s">
        <v>524</v>
      </c>
      <c r="M107" s="99" t="s">
        <v>524</v>
      </c>
      <c r="N107" s="99">
        <v>0.10100000000000001</v>
      </c>
      <c r="O107" s="99">
        <v>0.107</v>
      </c>
      <c r="P107" s="99"/>
      <c r="Q107" s="99"/>
      <c r="R107" s="99"/>
      <c r="S107" s="99"/>
      <c r="T107" s="99"/>
      <c r="U107" s="99"/>
      <c r="V107" s="99"/>
      <c r="W107" s="99"/>
      <c r="X107" s="99"/>
      <c r="Y107" s="99"/>
      <c r="Z107" s="99"/>
      <c r="AA107" s="99"/>
      <c r="AB107" s="100"/>
      <c r="AC107" s="100"/>
      <c r="AD107" s="100"/>
      <c r="AE107" s="100"/>
      <c r="AF107" s="100"/>
      <c r="AG107" s="99"/>
      <c r="AH107" s="99"/>
    </row>
    <row r="108" spans="3:34">
      <c r="C108" s="3" t="s">
        <v>86</v>
      </c>
      <c r="D108" s="3" t="s">
        <v>190</v>
      </c>
      <c r="E108" s="3" t="s">
        <v>191</v>
      </c>
      <c r="F108" s="3" t="s">
        <v>628</v>
      </c>
      <c r="G108" s="99" t="s">
        <v>524</v>
      </c>
      <c r="H108" s="99" t="s">
        <v>524</v>
      </c>
      <c r="I108" s="99" t="s">
        <v>524</v>
      </c>
      <c r="J108" s="99" t="s">
        <v>524</v>
      </c>
      <c r="K108" s="99" t="s">
        <v>524</v>
      </c>
      <c r="L108" s="99" t="s">
        <v>524</v>
      </c>
      <c r="M108" s="99" t="s">
        <v>524</v>
      </c>
      <c r="N108" s="99">
        <v>5.3999999999999999E-2</v>
      </c>
      <c r="O108" s="99">
        <v>6.3E-2</v>
      </c>
      <c r="P108" s="99"/>
      <c r="Q108" s="99"/>
      <c r="R108" s="99"/>
      <c r="S108" s="99"/>
      <c r="T108" s="99"/>
      <c r="U108" s="99"/>
      <c r="V108" s="99"/>
      <c r="W108" s="99"/>
      <c r="X108" s="99"/>
      <c r="Y108" s="99"/>
      <c r="Z108" s="99"/>
      <c r="AA108" s="99"/>
      <c r="AB108" s="100"/>
      <c r="AC108" s="100"/>
      <c r="AD108" s="100"/>
      <c r="AE108" s="100"/>
      <c r="AF108" s="100"/>
      <c r="AG108" s="99"/>
      <c r="AH108" s="99"/>
    </row>
    <row r="109" spans="3:34">
      <c r="C109" s="3" t="s">
        <v>86</v>
      </c>
      <c r="D109" s="3" t="s">
        <v>192</v>
      </c>
      <c r="E109" s="3" t="s">
        <v>193</v>
      </c>
      <c r="F109" s="3" t="s">
        <v>628</v>
      </c>
      <c r="G109" s="99" t="s">
        <v>524</v>
      </c>
      <c r="H109" s="99" t="s">
        <v>524</v>
      </c>
      <c r="I109" s="99" t="s">
        <v>524</v>
      </c>
      <c r="J109" s="99" t="s">
        <v>524</v>
      </c>
      <c r="K109" s="99" t="s">
        <v>524</v>
      </c>
      <c r="L109" s="99" t="s">
        <v>524</v>
      </c>
      <c r="M109" s="99" t="s">
        <v>524</v>
      </c>
      <c r="N109" s="99">
        <v>4.9000000000000002E-2</v>
      </c>
      <c r="O109" s="99">
        <v>8.3000000000000004E-2</v>
      </c>
      <c r="P109" s="99"/>
      <c r="Q109" s="99"/>
      <c r="R109" s="99"/>
      <c r="S109" s="99"/>
      <c r="T109" s="99"/>
      <c r="U109" s="99"/>
      <c r="V109" s="99"/>
      <c r="W109" s="99"/>
      <c r="X109" s="99"/>
      <c r="Y109" s="99"/>
      <c r="Z109" s="99"/>
      <c r="AA109" s="99"/>
      <c r="AB109" s="100"/>
      <c r="AC109" s="100"/>
      <c r="AD109" s="100"/>
      <c r="AE109" s="100"/>
      <c r="AF109" s="100"/>
      <c r="AG109" s="99"/>
      <c r="AH109" s="99"/>
    </row>
    <row r="110" spans="3:34">
      <c r="C110" s="3" t="s">
        <v>86</v>
      </c>
      <c r="D110" s="3" t="s">
        <v>194</v>
      </c>
      <c r="E110" s="3" t="s">
        <v>195</v>
      </c>
      <c r="F110" s="3" t="s">
        <v>628</v>
      </c>
      <c r="G110" s="99" t="s">
        <v>524</v>
      </c>
      <c r="H110" s="99" t="s">
        <v>524</v>
      </c>
      <c r="I110" s="99" t="s">
        <v>524</v>
      </c>
      <c r="J110" s="99" t="s">
        <v>524</v>
      </c>
      <c r="K110" s="99" t="s">
        <v>524</v>
      </c>
      <c r="L110" s="99" t="s">
        <v>524</v>
      </c>
      <c r="M110" s="99" t="s">
        <v>524</v>
      </c>
      <c r="N110" s="99">
        <v>2.8000000000000001E-2</v>
      </c>
      <c r="O110" s="99">
        <v>5.0999999999999997E-2</v>
      </c>
      <c r="P110" s="99"/>
      <c r="Q110" s="99"/>
      <c r="R110" s="99"/>
      <c r="S110" s="99"/>
      <c r="T110" s="99"/>
      <c r="U110" s="99"/>
      <c r="V110" s="99"/>
      <c r="W110" s="99"/>
      <c r="X110" s="99"/>
      <c r="Y110" s="99"/>
      <c r="Z110" s="99"/>
      <c r="AA110" s="99"/>
      <c r="AB110" s="100"/>
      <c r="AC110" s="100"/>
      <c r="AD110" s="100"/>
      <c r="AE110" s="100"/>
      <c r="AF110" s="100"/>
      <c r="AG110" s="99"/>
      <c r="AH110" s="99"/>
    </row>
    <row r="111" spans="3:34">
      <c r="C111" s="3" t="s">
        <v>86</v>
      </c>
      <c r="D111" s="3" t="s">
        <v>196</v>
      </c>
      <c r="E111" s="3" t="s">
        <v>197</v>
      </c>
      <c r="F111" s="3" t="s">
        <v>628</v>
      </c>
      <c r="G111" s="99" t="s">
        <v>524</v>
      </c>
      <c r="H111" s="99" t="s">
        <v>524</v>
      </c>
      <c r="I111" s="99" t="s">
        <v>524</v>
      </c>
      <c r="J111" s="99" t="s">
        <v>524</v>
      </c>
      <c r="K111" s="99" t="s">
        <v>524</v>
      </c>
      <c r="L111" s="99" t="s">
        <v>524</v>
      </c>
      <c r="M111" s="99" t="s">
        <v>524</v>
      </c>
      <c r="N111" s="99">
        <v>4.8000000000000001E-2</v>
      </c>
      <c r="O111" s="99">
        <v>4.3999999999999997E-2</v>
      </c>
      <c r="P111" s="99"/>
      <c r="Q111" s="99"/>
      <c r="R111" s="99"/>
      <c r="S111" s="99"/>
      <c r="T111" s="99"/>
      <c r="U111" s="99"/>
      <c r="V111" s="99"/>
      <c r="W111" s="99"/>
      <c r="X111" s="99"/>
      <c r="Y111" s="99"/>
      <c r="Z111" s="99"/>
      <c r="AA111" s="99"/>
      <c r="AB111" s="100"/>
      <c r="AC111" s="100"/>
      <c r="AD111" s="100"/>
      <c r="AE111" s="100"/>
      <c r="AF111" s="100"/>
      <c r="AG111" s="99"/>
      <c r="AH111" s="99"/>
    </row>
    <row r="112" spans="3:34">
      <c r="C112" s="3" t="s">
        <v>86</v>
      </c>
      <c r="D112" s="3" t="s">
        <v>198</v>
      </c>
      <c r="E112" s="3" t="s">
        <v>199</v>
      </c>
      <c r="F112" s="3" t="s">
        <v>628</v>
      </c>
      <c r="G112" s="99" t="s">
        <v>524</v>
      </c>
      <c r="H112" s="99" t="s">
        <v>524</v>
      </c>
      <c r="I112" s="99" t="s">
        <v>524</v>
      </c>
      <c r="J112" s="99" t="s">
        <v>524</v>
      </c>
      <c r="K112" s="99" t="s">
        <v>524</v>
      </c>
      <c r="L112" s="99" t="s">
        <v>524</v>
      </c>
      <c r="M112" s="99" t="s">
        <v>524</v>
      </c>
      <c r="N112" s="99">
        <v>3.9E-2</v>
      </c>
      <c r="O112" s="99">
        <v>0.10299999999999999</v>
      </c>
      <c r="P112" s="99"/>
      <c r="Q112" s="99"/>
      <c r="R112" s="99"/>
      <c r="S112" s="99"/>
      <c r="T112" s="99"/>
      <c r="U112" s="99"/>
      <c r="V112" s="99"/>
      <c r="W112" s="99"/>
      <c r="X112" s="99"/>
      <c r="Y112" s="99"/>
      <c r="Z112" s="99"/>
      <c r="AA112" s="99"/>
      <c r="AB112" s="100"/>
      <c r="AC112" s="100"/>
      <c r="AD112" s="100"/>
      <c r="AE112" s="100"/>
      <c r="AF112" s="100"/>
      <c r="AG112" s="99"/>
      <c r="AH112" s="99"/>
    </row>
    <row r="113" spans="3:34">
      <c r="C113" s="3" t="s">
        <v>86</v>
      </c>
      <c r="D113" s="3" t="s">
        <v>200</v>
      </c>
      <c r="E113" s="3" t="s">
        <v>201</v>
      </c>
      <c r="F113" s="3" t="s">
        <v>628</v>
      </c>
      <c r="G113" s="99" t="s">
        <v>524</v>
      </c>
      <c r="H113" s="99" t="s">
        <v>524</v>
      </c>
      <c r="I113" s="99" t="s">
        <v>524</v>
      </c>
      <c r="J113" s="99" t="s">
        <v>524</v>
      </c>
      <c r="K113" s="99" t="s">
        <v>524</v>
      </c>
      <c r="L113" s="99" t="s">
        <v>524</v>
      </c>
      <c r="M113" s="99" t="s">
        <v>524</v>
      </c>
      <c r="N113" s="99">
        <v>3.7999999999999999E-2</v>
      </c>
      <c r="O113" s="99">
        <v>3.7999999999999999E-2</v>
      </c>
      <c r="P113" s="99"/>
      <c r="Q113" s="99"/>
      <c r="R113" s="99"/>
      <c r="S113" s="99"/>
      <c r="T113" s="99"/>
      <c r="U113" s="99"/>
      <c r="V113" s="99"/>
      <c r="W113" s="99"/>
      <c r="X113" s="99"/>
      <c r="Y113" s="99"/>
      <c r="Z113" s="99"/>
      <c r="AA113" s="99"/>
      <c r="AB113" s="100"/>
      <c r="AC113" s="100"/>
      <c r="AD113" s="100"/>
      <c r="AE113" s="100"/>
      <c r="AF113" s="100"/>
      <c r="AG113" s="99"/>
      <c r="AH113" s="99"/>
    </row>
    <row r="114" spans="3:34">
      <c r="C114" s="3" t="s">
        <v>86</v>
      </c>
      <c r="D114" s="3" t="s">
        <v>202</v>
      </c>
      <c r="E114" s="3" t="s">
        <v>203</v>
      </c>
      <c r="F114" s="3" t="s">
        <v>628</v>
      </c>
      <c r="G114" s="99" t="s">
        <v>524</v>
      </c>
      <c r="H114" s="99" t="s">
        <v>524</v>
      </c>
      <c r="I114" s="99" t="s">
        <v>524</v>
      </c>
      <c r="J114" s="99" t="s">
        <v>524</v>
      </c>
      <c r="K114" s="99" t="s">
        <v>524</v>
      </c>
      <c r="L114" s="99" t="s">
        <v>524</v>
      </c>
      <c r="M114" s="99" t="s">
        <v>524</v>
      </c>
      <c r="N114" s="99">
        <v>3.9E-2</v>
      </c>
      <c r="O114" s="99">
        <v>4.4999999999999998E-2</v>
      </c>
      <c r="P114" s="99"/>
      <c r="Q114" s="99"/>
      <c r="R114" s="99"/>
      <c r="S114" s="99"/>
      <c r="T114" s="99"/>
      <c r="U114" s="99"/>
      <c r="V114" s="99"/>
      <c r="W114" s="99"/>
      <c r="X114" s="99"/>
      <c r="Y114" s="99"/>
      <c r="Z114" s="99"/>
      <c r="AA114" s="99"/>
      <c r="AB114" s="100"/>
      <c r="AC114" s="100"/>
      <c r="AD114" s="100"/>
      <c r="AE114" s="100"/>
      <c r="AF114" s="100"/>
      <c r="AG114" s="99"/>
      <c r="AH114" s="99"/>
    </row>
    <row r="115" spans="3:34">
      <c r="C115" s="3" t="s">
        <v>86</v>
      </c>
      <c r="D115" s="3" t="s">
        <v>204</v>
      </c>
      <c r="E115" s="3" t="s">
        <v>205</v>
      </c>
      <c r="F115" s="3" t="s">
        <v>628</v>
      </c>
      <c r="G115" s="99" t="s">
        <v>524</v>
      </c>
      <c r="H115" s="99" t="s">
        <v>524</v>
      </c>
      <c r="I115" s="99" t="s">
        <v>524</v>
      </c>
      <c r="J115" s="99" t="s">
        <v>524</v>
      </c>
      <c r="K115" s="99" t="s">
        <v>524</v>
      </c>
      <c r="L115" s="99" t="s">
        <v>524</v>
      </c>
      <c r="M115" s="99" t="s">
        <v>524</v>
      </c>
      <c r="N115" s="99">
        <v>7.9000000000000001E-2</v>
      </c>
      <c r="O115" s="99">
        <v>8.8999999999999996E-2</v>
      </c>
      <c r="P115" s="99"/>
      <c r="Q115" s="99"/>
      <c r="R115" s="99"/>
      <c r="S115" s="99"/>
      <c r="T115" s="99"/>
      <c r="U115" s="99"/>
      <c r="V115" s="99"/>
      <c r="W115" s="99"/>
      <c r="X115" s="99"/>
      <c r="Y115" s="99"/>
      <c r="Z115" s="99"/>
      <c r="AA115" s="99"/>
      <c r="AB115" s="100"/>
      <c r="AC115" s="100"/>
      <c r="AD115" s="100"/>
      <c r="AE115" s="100"/>
      <c r="AF115" s="100"/>
      <c r="AG115" s="99"/>
      <c r="AH115" s="99"/>
    </row>
    <row r="116" spans="3:34">
      <c r="C116" s="3" t="s">
        <v>86</v>
      </c>
      <c r="D116" s="3" t="s">
        <v>206</v>
      </c>
      <c r="E116" s="3" t="s">
        <v>207</v>
      </c>
      <c r="F116" s="3" t="s">
        <v>628</v>
      </c>
      <c r="G116" s="99" t="s">
        <v>524</v>
      </c>
      <c r="H116" s="99" t="s">
        <v>524</v>
      </c>
      <c r="I116" s="99" t="s">
        <v>524</v>
      </c>
      <c r="J116" s="99" t="s">
        <v>524</v>
      </c>
      <c r="K116" s="99" t="s">
        <v>524</v>
      </c>
      <c r="L116" s="99" t="s">
        <v>524</v>
      </c>
      <c r="M116" s="99" t="s">
        <v>524</v>
      </c>
      <c r="N116" s="99">
        <v>8.5999999999999993E-2</v>
      </c>
      <c r="O116" s="99">
        <v>9.2999999999999999E-2</v>
      </c>
      <c r="P116" s="99"/>
      <c r="Q116" s="99"/>
      <c r="R116" s="99"/>
      <c r="S116" s="99"/>
      <c r="T116" s="99"/>
      <c r="U116" s="99"/>
      <c r="V116" s="99"/>
      <c r="W116" s="99"/>
      <c r="X116" s="99"/>
      <c r="Y116" s="99"/>
      <c r="Z116" s="99"/>
      <c r="AA116" s="99"/>
      <c r="AB116" s="100"/>
      <c r="AC116" s="100"/>
      <c r="AD116" s="100"/>
      <c r="AE116" s="100"/>
      <c r="AF116" s="100"/>
      <c r="AG116" s="99"/>
      <c r="AH116" s="99"/>
    </row>
    <row r="117" spans="3:34">
      <c r="C117" s="3" t="s">
        <v>86</v>
      </c>
      <c r="D117" s="3" t="s">
        <v>208</v>
      </c>
      <c r="E117" s="3" t="s">
        <v>209</v>
      </c>
      <c r="F117" s="3" t="s">
        <v>628</v>
      </c>
      <c r="G117" s="99" t="s">
        <v>524</v>
      </c>
      <c r="H117" s="99" t="s">
        <v>524</v>
      </c>
      <c r="I117" s="99" t="s">
        <v>524</v>
      </c>
      <c r="J117" s="99" t="s">
        <v>524</v>
      </c>
      <c r="K117" s="99" t="s">
        <v>524</v>
      </c>
      <c r="L117" s="99" t="s">
        <v>524</v>
      </c>
      <c r="M117" s="99" t="s">
        <v>524</v>
      </c>
      <c r="N117" s="99">
        <v>3.2000000000000001E-2</v>
      </c>
      <c r="O117" s="99">
        <v>0.04</v>
      </c>
      <c r="P117" s="99"/>
      <c r="Q117" s="99"/>
      <c r="R117" s="99"/>
      <c r="S117" s="99"/>
      <c r="T117" s="99"/>
      <c r="U117" s="99"/>
      <c r="V117" s="99"/>
      <c r="W117" s="99"/>
      <c r="X117" s="99"/>
      <c r="Y117" s="99"/>
      <c r="Z117" s="99"/>
      <c r="AA117" s="99"/>
      <c r="AB117" s="100"/>
      <c r="AC117" s="100"/>
      <c r="AD117" s="100"/>
      <c r="AE117" s="100"/>
      <c r="AF117" s="100"/>
      <c r="AG117" s="99"/>
      <c r="AH117" s="99"/>
    </row>
    <row r="118" spans="3:34">
      <c r="C118" s="3" t="s">
        <v>86</v>
      </c>
      <c r="D118" s="3" t="s">
        <v>210</v>
      </c>
      <c r="E118" s="3" t="s">
        <v>211</v>
      </c>
      <c r="F118" s="3" t="s">
        <v>628</v>
      </c>
      <c r="G118" s="99" t="s">
        <v>524</v>
      </c>
      <c r="H118" s="99" t="s">
        <v>524</v>
      </c>
      <c r="I118" s="99" t="s">
        <v>524</v>
      </c>
      <c r="J118" s="99" t="s">
        <v>524</v>
      </c>
      <c r="K118" s="99" t="s">
        <v>524</v>
      </c>
      <c r="L118" s="99" t="s">
        <v>524</v>
      </c>
      <c r="M118" s="99" t="s">
        <v>524</v>
      </c>
      <c r="N118" s="99">
        <v>4.7E-2</v>
      </c>
      <c r="O118" s="99">
        <v>5.0999999999999997E-2</v>
      </c>
      <c r="P118" s="99"/>
      <c r="Q118" s="99"/>
      <c r="R118" s="99"/>
      <c r="S118" s="99"/>
      <c r="T118" s="99"/>
      <c r="U118" s="99"/>
      <c r="V118" s="99"/>
      <c r="W118" s="99"/>
      <c r="X118" s="99"/>
      <c r="Y118" s="99"/>
      <c r="Z118" s="99"/>
      <c r="AA118" s="99"/>
      <c r="AB118" s="100"/>
      <c r="AC118" s="100"/>
      <c r="AD118" s="100"/>
      <c r="AE118" s="100"/>
      <c r="AF118" s="100"/>
      <c r="AG118" s="99"/>
      <c r="AH118" s="99"/>
    </row>
    <row r="119" spans="3:34">
      <c r="C119" s="3" t="s">
        <v>86</v>
      </c>
      <c r="D119" s="3" t="s">
        <v>212</v>
      </c>
      <c r="E119" s="3" t="s">
        <v>213</v>
      </c>
      <c r="F119" s="3" t="s">
        <v>628</v>
      </c>
      <c r="G119" s="99" t="s">
        <v>524</v>
      </c>
      <c r="H119" s="99" t="s">
        <v>524</v>
      </c>
      <c r="I119" s="99" t="s">
        <v>524</v>
      </c>
      <c r="J119" s="99" t="s">
        <v>524</v>
      </c>
      <c r="K119" s="99" t="s">
        <v>524</v>
      </c>
      <c r="L119" s="99" t="s">
        <v>524</v>
      </c>
      <c r="M119" s="99" t="s">
        <v>524</v>
      </c>
      <c r="N119" s="99">
        <v>0.05</v>
      </c>
      <c r="O119" s="99">
        <v>5.2999999999999999E-2</v>
      </c>
      <c r="P119" s="99"/>
      <c r="Q119" s="99"/>
      <c r="R119" s="99"/>
      <c r="S119" s="99"/>
      <c r="T119" s="99"/>
      <c r="U119" s="99"/>
      <c r="V119" s="99"/>
      <c r="W119" s="99"/>
      <c r="X119" s="99"/>
      <c r="Y119" s="99"/>
      <c r="Z119" s="99"/>
      <c r="AA119" s="99"/>
      <c r="AB119" s="100"/>
      <c r="AC119" s="100"/>
      <c r="AD119" s="100"/>
      <c r="AE119" s="100"/>
      <c r="AF119" s="100"/>
      <c r="AG119" s="99"/>
      <c r="AH119" s="99"/>
    </row>
    <row r="120" spans="3:34">
      <c r="C120" s="3" t="s">
        <v>86</v>
      </c>
      <c r="D120" s="3" t="s">
        <v>214</v>
      </c>
      <c r="E120" s="3" t="s">
        <v>215</v>
      </c>
      <c r="F120" s="3" t="s">
        <v>628</v>
      </c>
      <c r="G120" s="99" t="s">
        <v>524</v>
      </c>
      <c r="H120" s="99" t="s">
        <v>524</v>
      </c>
      <c r="I120" s="99" t="s">
        <v>524</v>
      </c>
      <c r="J120" s="99" t="s">
        <v>524</v>
      </c>
      <c r="K120" s="99" t="s">
        <v>524</v>
      </c>
      <c r="L120" s="99" t="s">
        <v>524</v>
      </c>
      <c r="M120" s="99" t="s">
        <v>524</v>
      </c>
      <c r="N120" s="99">
        <v>7.1999999999999995E-2</v>
      </c>
      <c r="O120" s="99">
        <v>8.3000000000000004E-2</v>
      </c>
      <c r="P120" s="99"/>
      <c r="Q120" s="99"/>
      <c r="R120" s="99"/>
      <c r="S120" s="99"/>
      <c r="T120" s="99"/>
      <c r="U120" s="99"/>
      <c r="V120" s="99"/>
      <c r="W120" s="99"/>
      <c r="X120" s="99"/>
      <c r="Y120" s="99"/>
      <c r="Z120" s="99"/>
      <c r="AA120" s="99"/>
      <c r="AB120" s="100"/>
      <c r="AC120" s="100"/>
      <c r="AD120" s="100"/>
      <c r="AE120" s="100"/>
      <c r="AF120" s="100"/>
      <c r="AG120" s="99"/>
      <c r="AH120" s="99"/>
    </row>
    <row r="121" spans="3:34">
      <c r="C121" s="3" t="s">
        <v>86</v>
      </c>
      <c r="D121" s="3" t="s">
        <v>216</v>
      </c>
      <c r="E121" s="3" t="s">
        <v>217</v>
      </c>
      <c r="F121" s="3" t="s">
        <v>628</v>
      </c>
      <c r="G121" s="99" t="s">
        <v>524</v>
      </c>
      <c r="H121" s="99" t="s">
        <v>524</v>
      </c>
      <c r="I121" s="99" t="s">
        <v>524</v>
      </c>
      <c r="J121" s="99" t="s">
        <v>524</v>
      </c>
      <c r="K121" s="99" t="s">
        <v>524</v>
      </c>
      <c r="L121" s="99" t="s">
        <v>524</v>
      </c>
      <c r="M121" s="99" t="s">
        <v>524</v>
      </c>
      <c r="N121" s="99">
        <v>6.3E-2</v>
      </c>
      <c r="O121" s="99">
        <v>0.155</v>
      </c>
      <c r="P121" s="99"/>
      <c r="Q121" s="99"/>
      <c r="R121" s="99"/>
      <c r="S121" s="99"/>
      <c r="T121" s="99"/>
      <c r="U121" s="99"/>
      <c r="V121" s="99"/>
      <c r="W121" s="99"/>
      <c r="X121" s="99"/>
      <c r="Y121" s="99"/>
      <c r="Z121" s="99"/>
      <c r="AA121" s="99"/>
      <c r="AB121" s="100"/>
      <c r="AC121" s="100"/>
      <c r="AD121" s="100"/>
      <c r="AE121" s="100"/>
      <c r="AF121" s="100"/>
      <c r="AG121" s="99"/>
      <c r="AH121" s="99"/>
    </row>
    <row r="122" spans="3:34">
      <c r="C122" s="3" t="s">
        <v>86</v>
      </c>
      <c r="D122" s="3" t="s">
        <v>218</v>
      </c>
      <c r="E122" s="3" t="s">
        <v>219</v>
      </c>
      <c r="F122" s="3" t="s">
        <v>628</v>
      </c>
      <c r="G122" s="99" t="s">
        <v>524</v>
      </c>
      <c r="H122" s="99" t="s">
        <v>524</v>
      </c>
      <c r="I122" s="99" t="s">
        <v>524</v>
      </c>
      <c r="J122" s="99" t="s">
        <v>524</v>
      </c>
      <c r="K122" s="99" t="s">
        <v>524</v>
      </c>
      <c r="L122" s="99" t="s">
        <v>524</v>
      </c>
      <c r="M122" s="99" t="s">
        <v>524</v>
      </c>
      <c r="N122" s="99">
        <v>4.2999999999999997E-2</v>
      </c>
      <c r="O122" s="99">
        <v>0.113</v>
      </c>
      <c r="P122" s="99"/>
      <c r="Q122" s="99"/>
      <c r="R122" s="99"/>
      <c r="S122" s="99"/>
      <c r="T122" s="99"/>
      <c r="U122" s="99"/>
      <c r="V122" s="99"/>
      <c r="W122" s="99"/>
      <c r="X122" s="99"/>
      <c r="Y122" s="99"/>
      <c r="Z122" s="99"/>
      <c r="AA122" s="99"/>
      <c r="AB122" s="100"/>
      <c r="AC122" s="100"/>
      <c r="AD122" s="100"/>
      <c r="AE122" s="100"/>
      <c r="AF122" s="100"/>
      <c r="AG122" s="99"/>
      <c r="AH122" s="99"/>
    </row>
    <row r="123" spans="3:34">
      <c r="C123" s="3" t="s">
        <v>86</v>
      </c>
      <c r="D123" s="3" t="s">
        <v>220</v>
      </c>
      <c r="E123" s="3" t="s">
        <v>221</v>
      </c>
      <c r="F123" s="3" t="s">
        <v>628</v>
      </c>
      <c r="G123" s="99" t="s">
        <v>524</v>
      </c>
      <c r="H123" s="99" t="s">
        <v>524</v>
      </c>
      <c r="I123" s="99" t="s">
        <v>524</v>
      </c>
      <c r="J123" s="99" t="s">
        <v>524</v>
      </c>
      <c r="K123" s="99" t="s">
        <v>524</v>
      </c>
      <c r="L123" s="99" t="s">
        <v>524</v>
      </c>
      <c r="M123" s="99" t="s">
        <v>524</v>
      </c>
      <c r="N123" s="99">
        <v>5.1999999999999998E-2</v>
      </c>
      <c r="O123" s="99">
        <v>0.152</v>
      </c>
      <c r="P123" s="99"/>
      <c r="Q123" s="99"/>
      <c r="R123" s="99"/>
      <c r="S123" s="99"/>
      <c r="T123" s="99"/>
      <c r="U123" s="99"/>
      <c r="V123" s="99"/>
      <c r="W123" s="99"/>
      <c r="X123" s="99"/>
      <c r="Y123" s="99"/>
      <c r="Z123" s="99"/>
      <c r="AA123" s="99"/>
      <c r="AB123" s="100"/>
      <c r="AC123" s="100"/>
      <c r="AD123" s="100"/>
      <c r="AE123" s="100"/>
      <c r="AF123" s="100"/>
      <c r="AG123" s="99"/>
      <c r="AH123" s="99"/>
    </row>
    <row r="124" spans="3:34">
      <c r="C124" s="3" t="s">
        <v>86</v>
      </c>
      <c r="D124" s="3" t="s">
        <v>222</v>
      </c>
      <c r="E124" s="3" t="s">
        <v>223</v>
      </c>
      <c r="F124" s="3" t="s">
        <v>628</v>
      </c>
      <c r="G124" s="99" t="s">
        <v>524</v>
      </c>
      <c r="H124" s="99" t="s">
        <v>524</v>
      </c>
      <c r="I124" s="99" t="s">
        <v>524</v>
      </c>
      <c r="J124" s="99" t="s">
        <v>524</v>
      </c>
      <c r="K124" s="99" t="s">
        <v>524</v>
      </c>
      <c r="L124" s="99" t="s">
        <v>524</v>
      </c>
      <c r="M124" s="99" t="s">
        <v>524</v>
      </c>
      <c r="N124" s="99">
        <v>7.2999999999999995E-2</v>
      </c>
      <c r="O124" s="99">
        <v>7.2999999999999995E-2</v>
      </c>
      <c r="P124" s="99"/>
      <c r="Q124" s="99"/>
      <c r="R124" s="99"/>
      <c r="S124" s="99"/>
      <c r="T124" s="99"/>
      <c r="U124" s="99"/>
      <c r="V124" s="99"/>
      <c r="W124" s="99"/>
      <c r="X124" s="99"/>
      <c r="Y124" s="99"/>
      <c r="Z124" s="99"/>
      <c r="AA124" s="99"/>
      <c r="AB124" s="100"/>
      <c r="AC124" s="100"/>
      <c r="AD124" s="100"/>
      <c r="AE124" s="100"/>
      <c r="AF124" s="100"/>
      <c r="AG124" s="99"/>
      <c r="AH124" s="99"/>
    </row>
    <row r="125" spans="3:34">
      <c r="C125" s="3" t="s">
        <v>86</v>
      </c>
      <c r="D125" s="3" t="s">
        <v>224</v>
      </c>
      <c r="E125" s="3" t="s">
        <v>225</v>
      </c>
      <c r="F125" s="3" t="s">
        <v>628</v>
      </c>
      <c r="G125" s="99" t="s">
        <v>524</v>
      </c>
      <c r="H125" s="99" t="s">
        <v>524</v>
      </c>
      <c r="I125" s="99" t="s">
        <v>524</v>
      </c>
      <c r="J125" s="99" t="s">
        <v>524</v>
      </c>
      <c r="K125" s="99" t="s">
        <v>524</v>
      </c>
      <c r="L125" s="99" t="s">
        <v>524</v>
      </c>
      <c r="M125" s="99" t="s">
        <v>524</v>
      </c>
      <c r="N125" s="99">
        <v>7.1999999999999995E-2</v>
      </c>
      <c r="O125" s="99">
        <v>8.6999999999999994E-2</v>
      </c>
      <c r="P125" s="99"/>
      <c r="Q125" s="99"/>
      <c r="R125" s="99"/>
      <c r="S125" s="99"/>
      <c r="T125" s="99"/>
      <c r="U125" s="99"/>
      <c r="V125" s="99"/>
      <c r="W125" s="99"/>
      <c r="X125" s="99"/>
      <c r="Y125" s="99"/>
      <c r="Z125" s="99"/>
      <c r="AA125" s="99"/>
      <c r="AB125" s="100"/>
      <c r="AC125" s="100"/>
      <c r="AD125" s="100"/>
      <c r="AE125" s="100"/>
      <c r="AF125" s="100"/>
      <c r="AG125" s="99"/>
      <c r="AH125" s="99"/>
    </row>
    <row r="126" spans="3:34">
      <c r="C126" s="3" t="s">
        <v>88</v>
      </c>
      <c r="D126" s="3" t="s">
        <v>226</v>
      </c>
      <c r="E126" s="3" t="s">
        <v>227</v>
      </c>
      <c r="F126" s="3" t="s">
        <v>628</v>
      </c>
      <c r="G126" s="99" t="s">
        <v>524</v>
      </c>
      <c r="H126" s="99" t="s">
        <v>524</v>
      </c>
      <c r="I126" s="99" t="s">
        <v>524</v>
      </c>
      <c r="J126" s="99" t="s">
        <v>524</v>
      </c>
      <c r="K126" s="99" t="s">
        <v>524</v>
      </c>
      <c r="L126" s="99" t="s">
        <v>524</v>
      </c>
      <c r="M126" s="99" t="s">
        <v>524</v>
      </c>
      <c r="N126" s="99">
        <v>2.9000000000000001E-2</v>
      </c>
      <c r="O126" s="99">
        <v>6.2E-2</v>
      </c>
      <c r="P126" s="99"/>
      <c r="Q126" s="99"/>
      <c r="R126" s="99"/>
      <c r="S126" s="99"/>
      <c r="T126" s="99"/>
      <c r="U126" s="99"/>
      <c r="V126" s="99"/>
      <c r="W126" s="99"/>
      <c r="X126" s="99"/>
      <c r="Y126" s="99"/>
      <c r="Z126" s="99"/>
      <c r="AA126" s="99"/>
      <c r="AB126" s="100"/>
      <c r="AC126" s="100"/>
      <c r="AD126" s="100"/>
      <c r="AE126" s="100"/>
      <c r="AF126" s="100"/>
      <c r="AG126" s="99"/>
      <c r="AH126" s="99"/>
    </row>
    <row r="127" spans="3:34">
      <c r="C127" s="3" t="s">
        <v>88</v>
      </c>
      <c r="D127" s="3" t="s">
        <v>228</v>
      </c>
      <c r="E127" s="3" t="s">
        <v>229</v>
      </c>
      <c r="F127" s="3" t="s">
        <v>628</v>
      </c>
      <c r="G127" s="99" t="s">
        <v>524</v>
      </c>
      <c r="H127" s="99" t="s">
        <v>524</v>
      </c>
      <c r="I127" s="99" t="s">
        <v>524</v>
      </c>
      <c r="J127" s="99" t="s">
        <v>524</v>
      </c>
      <c r="K127" s="99" t="s">
        <v>524</v>
      </c>
      <c r="L127" s="99" t="s">
        <v>524</v>
      </c>
      <c r="M127" s="99" t="s">
        <v>524</v>
      </c>
      <c r="N127" s="99">
        <v>6.7000000000000004E-2</v>
      </c>
      <c r="O127" s="99">
        <v>7.8E-2</v>
      </c>
      <c r="P127" s="99"/>
      <c r="Q127" s="99"/>
      <c r="R127" s="99"/>
      <c r="S127" s="99"/>
      <c r="T127" s="99"/>
      <c r="U127" s="99"/>
      <c r="V127" s="99"/>
      <c r="W127" s="99"/>
      <c r="X127" s="99"/>
      <c r="Y127" s="99"/>
      <c r="Z127" s="99"/>
      <c r="AA127" s="99"/>
      <c r="AB127" s="100"/>
      <c r="AC127" s="100"/>
      <c r="AD127" s="100"/>
      <c r="AE127" s="100"/>
      <c r="AF127" s="100"/>
      <c r="AG127" s="99"/>
      <c r="AH127" s="99"/>
    </row>
    <row r="128" spans="3:34">
      <c r="C128" s="3" t="s">
        <v>88</v>
      </c>
      <c r="D128" s="3" t="s">
        <v>230</v>
      </c>
      <c r="E128" s="3" t="s">
        <v>231</v>
      </c>
      <c r="F128" s="3" t="s">
        <v>628</v>
      </c>
      <c r="G128" s="99" t="s">
        <v>524</v>
      </c>
      <c r="H128" s="99" t="s">
        <v>524</v>
      </c>
      <c r="I128" s="99" t="s">
        <v>524</v>
      </c>
      <c r="J128" s="99" t="s">
        <v>524</v>
      </c>
      <c r="K128" s="99" t="s">
        <v>524</v>
      </c>
      <c r="L128" s="99" t="s">
        <v>524</v>
      </c>
      <c r="M128" s="99" t="s">
        <v>524</v>
      </c>
      <c r="N128" s="99">
        <v>1.7999999999999999E-2</v>
      </c>
      <c r="O128" s="99">
        <v>4.1000000000000002E-2</v>
      </c>
      <c r="P128" s="99"/>
      <c r="Q128" s="99"/>
      <c r="R128" s="99"/>
      <c r="S128" s="99"/>
      <c r="T128" s="99"/>
      <c r="U128" s="99"/>
      <c r="V128" s="99"/>
      <c r="W128" s="99"/>
      <c r="X128" s="99"/>
      <c r="Y128" s="99"/>
      <c r="Z128" s="99"/>
      <c r="AA128" s="99"/>
      <c r="AB128" s="100"/>
      <c r="AC128" s="100"/>
      <c r="AD128" s="100"/>
      <c r="AE128" s="100"/>
      <c r="AF128" s="100"/>
      <c r="AG128" s="99"/>
      <c r="AH128" s="99"/>
    </row>
    <row r="129" spans="3:34">
      <c r="C129" s="3" t="s">
        <v>88</v>
      </c>
      <c r="D129" s="3" t="s">
        <v>232</v>
      </c>
      <c r="E129" s="3" t="s">
        <v>233</v>
      </c>
      <c r="F129" s="3" t="s">
        <v>628</v>
      </c>
      <c r="G129" s="99" t="s">
        <v>524</v>
      </c>
      <c r="H129" s="99" t="s">
        <v>524</v>
      </c>
      <c r="I129" s="99" t="s">
        <v>524</v>
      </c>
      <c r="J129" s="99" t="s">
        <v>524</v>
      </c>
      <c r="K129" s="99" t="s">
        <v>524</v>
      </c>
      <c r="L129" s="99" t="s">
        <v>524</v>
      </c>
      <c r="M129" s="99" t="s">
        <v>524</v>
      </c>
      <c r="N129" s="99">
        <v>4.2999999999999997E-2</v>
      </c>
      <c r="O129" s="99">
        <v>0.09</v>
      </c>
      <c r="P129" s="99"/>
      <c r="Q129" s="99"/>
      <c r="R129" s="99"/>
      <c r="S129" s="99"/>
      <c r="T129" s="99"/>
      <c r="U129" s="99"/>
      <c r="V129" s="99"/>
      <c r="W129" s="99"/>
      <c r="X129" s="99"/>
      <c r="Y129" s="99"/>
      <c r="Z129" s="99"/>
      <c r="AA129" s="99"/>
      <c r="AB129" s="100"/>
      <c r="AC129" s="100"/>
      <c r="AD129" s="100"/>
      <c r="AE129" s="100"/>
      <c r="AF129" s="100"/>
      <c r="AG129" s="99"/>
      <c r="AH129" s="99"/>
    </row>
    <row r="130" spans="3:34">
      <c r="C130" s="3" t="s">
        <v>88</v>
      </c>
      <c r="D130" s="3" t="s">
        <v>234</v>
      </c>
      <c r="E130" s="3" t="s">
        <v>235</v>
      </c>
      <c r="F130" s="3" t="s">
        <v>628</v>
      </c>
      <c r="G130" s="99" t="s">
        <v>524</v>
      </c>
      <c r="H130" s="99" t="s">
        <v>524</v>
      </c>
      <c r="I130" s="99" t="s">
        <v>524</v>
      </c>
      <c r="J130" s="99" t="s">
        <v>524</v>
      </c>
      <c r="K130" s="99" t="s">
        <v>524</v>
      </c>
      <c r="L130" s="99" t="s">
        <v>524</v>
      </c>
      <c r="M130" s="99" t="s">
        <v>524</v>
      </c>
      <c r="N130" s="99">
        <v>2.4E-2</v>
      </c>
      <c r="O130" s="99">
        <v>6.7000000000000004E-2</v>
      </c>
      <c r="P130" s="99"/>
      <c r="Q130" s="99"/>
      <c r="R130" s="99"/>
      <c r="S130" s="99"/>
      <c r="T130" s="99"/>
      <c r="U130" s="99"/>
      <c r="V130" s="99"/>
      <c r="W130" s="99"/>
      <c r="X130" s="99"/>
      <c r="Y130" s="99"/>
      <c r="Z130" s="99"/>
      <c r="AA130" s="99"/>
      <c r="AB130" s="100"/>
      <c r="AC130" s="100"/>
      <c r="AD130" s="100"/>
      <c r="AE130" s="100"/>
      <c r="AF130" s="100"/>
      <c r="AG130" s="99"/>
      <c r="AH130" s="99"/>
    </row>
    <row r="131" spans="3:34">
      <c r="C131" s="3" t="s">
        <v>88</v>
      </c>
      <c r="D131" s="3" t="s">
        <v>236</v>
      </c>
      <c r="E131" s="3" t="s">
        <v>237</v>
      </c>
      <c r="F131" s="3" t="s">
        <v>628</v>
      </c>
      <c r="G131" s="99" t="s">
        <v>524</v>
      </c>
      <c r="H131" s="99" t="s">
        <v>524</v>
      </c>
      <c r="I131" s="99" t="s">
        <v>524</v>
      </c>
      <c r="J131" s="99" t="s">
        <v>524</v>
      </c>
      <c r="K131" s="99" t="s">
        <v>524</v>
      </c>
      <c r="L131" s="99" t="s">
        <v>524</v>
      </c>
      <c r="M131" s="99" t="s">
        <v>524</v>
      </c>
      <c r="N131" s="99">
        <v>4.3999999999999997E-2</v>
      </c>
      <c r="O131" s="99">
        <v>8.3000000000000004E-2</v>
      </c>
      <c r="P131" s="99"/>
      <c r="Q131" s="99"/>
      <c r="R131" s="99"/>
      <c r="S131" s="99"/>
      <c r="T131" s="99"/>
      <c r="U131" s="99"/>
      <c r="V131" s="99"/>
      <c r="W131" s="99"/>
      <c r="X131" s="99"/>
      <c r="Y131" s="99"/>
      <c r="Z131" s="99"/>
      <c r="AA131" s="99"/>
      <c r="AB131" s="100"/>
      <c r="AC131" s="100"/>
      <c r="AD131" s="100"/>
      <c r="AE131" s="100"/>
      <c r="AF131" s="100"/>
      <c r="AG131" s="99"/>
      <c r="AH131" s="99"/>
    </row>
    <row r="132" spans="3:34">
      <c r="C132" s="3" t="s">
        <v>88</v>
      </c>
      <c r="D132" s="3" t="s">
        <v>238</v>
      </c>
      <c r="E132" s="3" t="s">
        <v>239</v>
      </c>
      <c r="F132" s="3" t="s">
        <v>628</v>
      </c>
      <c r="G132" s="99" t="s">
        <v>524</v>
      </c>
      <c r="H132" s="99" t="s">
        <v>524</v>
      </c>
      <c r="I132" s="99" t="s">
        <v>524</v>
      </c>
      <c r="J132" s="99" t="s">
        <v>524</v>
      </c>
      <c r="K132" s="99" t="s">
        <v>524</v>
      </c>
      <c r="L132" s="99" t="s">
        <v>524</v>
      </c>
      <c r="M132" s="99" t="s">
        <v>524</v>
      </c>
      <c r="N132" s="99">
        <v>1.6E-2</v>
      </c>
      <c r="O132" s="99">
        <v>0.04</v>
      </c>
      <c r="P132" s="99"/>
      <c r="Q132" s="99"/>
      <c r="R132" s="99"/>
      <c r="S132" s="99"/>
      <c r="T132" s="99"/>
      <c r="U132" s="99"/>
      <c r="V132" s="99"/>
      <c r="W132" s="99"/>
      <c r="X132" s="99"/>
      <c r="Y132" s="99"/>
      <c r="Z132" s="99"/>
      <c r="AA132" s="99"/>
      <c r="AB132" s="100"/>
      <c r="AC132" s="100"/>
      <c r="AD132" s="100"/>
      <c r="AE132" s="100"/>
      <c r="AF132" s="100"/>
      <c r="AG132" s="99"/>
      <c r="AH132" s="99"/>
    </row>
    <row r="133" spans="3:34">
      <c r="C133" s="3" t="s">
        <v>88</v>
      </c>
      <c r="D133" s="3" t="s">
        <v>240</v>
      </c>
      <c r="E133" s="3" t="s">
        <v>241</v>
      </c>
      <c r="F133" s="3" t="s">
        <v>628</v>
      </c>
      <c r="G133" s="99" t="s">
        <v>524</v>
      </c>
      <c r="H133" s="99" t="s">
        <v>524</v>
      </c>
      <c r="I133" s="99" t="s">
        <v>524</v>
      </c>
      <c r="J133" s="99" t="s">
        <v>524</v>
      </c>
      <c r="K133" s="99" t="s">
        <v>524</v>
      </c>
      <c r="L133" s="99" t="s">
        <v>524</v>
      </c>
      <c r="M133" s="99" t="s">
        <v>524</v>
      </c>
      <c r="N133" s="99">
        <v>3.7999999999999999E-2</v>
      </c>
      <c r="O133" s="99">
        <v>3.5999999999999997E-2</v>
      </c>
      <c r="P133" s="99"/>
      <c r="Q133" s="99"/>
      <c r="R133" s="99"/>
      <c r="S133" s="99"/>
      <c r="T133" s="99"/>
      <c r="U133" s="99"/>
      <c r="V133" s="99"/>
      <c r="W133" s="99"/>
      <c r="X133" s="99"/>
      <c r="Y133" s="99"/>
      <c r="Z133" s="99"/>
      <c r="AA133" s="99"/>
      <c r="AB133" s="100"/>
      <c r="AC133" s="100"/>
      <c r="AD133" s="100"/>
      <c r="AE133" s="100"/>
      <c r="AF133" s="100"/>
      <c r="AG133" s="99"/>
      <c r="AH133" s="99"/>
    </row>
    <row r="134" spans="3:34">
      <c r="C134" s="3" t="s">
        <v>88</v>
      </c>
      <c r="D134" s="3" t="s">
        <v>242</v>
      </c>
      <c r="E134" s="3" t="s">
        <v>243</v>
      </c>
      <c r="F134" s="3" t="s">
        <v>628</v>
      </c>
      <c r="G134" s="99" t="s">
        <v>524</v>
      </c>
      <c r="H134" s="99" t="s">
        <v>524</v>
      </c>
      <c r="I134" s="99" t="s">
        <v>524</v>
      </c>
      <c r="J134" s="99" t="s">
        <v>524</v>
      </c>
      <c r="K134" s="99" t="s">
        <v>524</v>
      </c>
      <c r="L134" s="99" t="s">
        <v>524</v>
      </c>
      <c r="M134" s="99" t="s">
        <v>524</v>
      </c>
      <c r="N134" s="99">
        <v>2.1999999999999999E-2</v>
      </c>
      <c r="O134" s="99">
        <v>2.5999999999999999E-2</v>
      </c>
      <c r="P134" s="99"/>
      <c r="Q134" s="99"/>
      <c r="R134" s="99"/>
      <c r="S134" s="99"/>
      <c r="T134" s="99"/>
      <c r="U134" s="99"/>
      <c r="V134" s="99"/>
      <c r="W134" s="99"/>
      <c r="X134" s="99"/>
      <c r="Y134" s="99"/>
      <c r="Z134" s="99"/>
      <c r="AA134" s="99"/>
      <c r="AB134" s="100"/>
      <c r="AC134" s="100"/>
      <c r="AD134" s="100"/>
      <c r="AE134" s="100"/>
      <c r="AF134" s="100"/>
      <c r="AG134" s="99"/>
      <c r="AH134" s="99"/>
    </row>
    <row r="135" spans="3:34">
      <c r="C135" s="3" t="s">
        <v>88</v>
      </c>
      <c r="D135" s="3" t="s">
        <v>244</v>
      </c>
      <c r="E135" s="3" t="s">
        <v>245</v>
      </c>
      <c r="F135" s="3" t="s">
        <v>628</v>
      </c>
      <c r="G135" s="99" t="s">
        <v>524</v>
      </c>
      <c r="H135" s="99" t="s">
        <v>524</v>
      </c>
      <c r="I135" s="99" t="s">
        <v>524</v>
      </c>
      <c r="J135" s="99" t="s">
        <v>524</v>
      </c>
      <c r="K135" s="99" t="s">
        <v>524</v>
      </c>
      <c r="L135" s="99" t="s">
        <v>524</v>
      </c>
      <c r="M135" s="99" t="s">
        <v>524</v>
      </c>
      <c r="N135" s="99">
        <v>7.0000000000000001E-3</v>
      </c>
      <c r="O135" s="99">
        <v>2.3E-2</v>
      </c>
      <c r="P135" s="99"/>
      <c r="Q135" s="99"/>
      <c r="R135" s="99"/>
      <c r="S135" s="99"/>
      <c r="T135" s="99"/>
      <c r="U135" s="99"/>
      <c r="V135" s="99"/>
      <c r="W135" s="99"/>
      <c r="X135" s="99"/>
      <c r="Y135" s="99"/>
      <c r="Z135" s="99"/>
      <c r="AA135" s="99"/>
      <c r="AB135" s="100"/>
      <c r="AC135" s="100"/>
      <c r="AD135" s="100"/>
      <c r="AE135" s="100"/>
      <c r="AF135" s="100"/>
      <c r="AG135" s="99"/>
      <c r="AH135" s="99"/>
    </row>
    <row r="136" spans="3:34">
      <c r="C136" s="3" t="s">
        <v>88</v>
      </c>
      <c r="D136" s="3" t="s">
        <v>246</v>
      </c>
      <c r="E136" s="3" t="s">
        <v>247</v>
      </c>
      <c r="F136" s="3" t="s">
        <v>628</v>
      </c>
      <c r="G136" s="99" t="s">
        <v>524</v>
      </c>
      <c r="H136" s="99" t="s">
        <v>524</v>
      </c>
      <c r="I136" s="99" t="s">
        <v>524</v>
      </c>
      <c r="J136" s="99" t="s">
        <v>524</v>
      </c>
      <c r="K136" s="99" t="s">
        <v>524</v>
      </c>
      <c r="L136" s="99" t="s">
        <v>524</v>
      </c>
      <c r="M136" s="99" t="s">
        <v>524</v>
      </c>
      <c r="N136" s="99">
        <v>2.9000000000000001E-2</v>
      </c>
      <c r="O136" s="99">
        <v>1.0999999999999999E-2</v>
      </c>
      <c r="P136" s="99"/>
      <c r="Q136" s="99"/>
      <c r="R136" s="99"/>
      <c r="S136" s="99"/>
      <c r="T136" s="99"/>
      <c r="U136" s="99"/>
      <c r="V136" s="99"/>
      <c r="W136" s="99"/>
      <c r="X136" s="99"/>
      <c r="Y136" s="99"/>
      <c r="Z136" s="99"/>
      <c r="AA136" s="99"/>
      <c r="AB136" s="100"/>
      <c r="AC136" s="100"/>
      <c r="AD136" s="100"/>
      <c r="AE136" s="100"/>
      <c r="AF136" s="100"/>
      <c r="AG136" s="99"/>
      <c r="AH136" s="99"/>
    </row>
    <row r="137" spans="3:34">
      <c r="C137" s="3" t="s">
        <v>88</v>
      </c>
      <c r="D137" s="3" t="s">
        <v>248</v>
      </c>
      <c r="E137" s="3" t="s">
        <v>249</v>
      </c>
      <c r="F137" s="3" t="s">
        <v>628</v>
      </c>
      <c r="G137" s="99" t="s">
        <v>524</v>
      </c>
      <c r="H137" s="99" t="s">
        <v>524</v>
      </c>
      <c r="I137" s="99" t="s">
        <v>524</v>
      </c>
      <c r="J137" s="99" t="s">
        <v>524</v>
      </c>
      <c r="K137" s="99" t="s">
        <v>524</v>
      </c>
      <c r="L137" s="99" t="s">
        <v>524</v>
      </c>
      <c r="M137" s="99" t="s">
        <v>524</v>
      </c>
      <c r="N137" s="99">
        <v>5.7000000000000002E-2</v>
      </c>
      <c r="O137" s="99">
        <v>5.6000000000000001E-2</v>
      </c>
      <c r="P137" s="99"/>
      <c r="Q137" s="99"/>
      <c r="R137" s="99"/>
      <c r="S137" s="99"/>
      <c r="T137" s="99"/>
      <c r="U137" s="99"/>
      <c r="V137" s="99"/>
      <c r="W137" s="99"/>
      <c r="X137" s="99"/>
      <c r="Y137" s="99"/>
      <c r="Z137" s="99"/>
      <c r="AA137" s="99"/>
      <c r="AB137" s="100"/>
      <c r="AC137" s="100"/>
      <c r="AD137" s="100"/>
      <c r="AE137" s="100"/>
      <c r="AF137" s="100"/>
      <c r="AG137" s="99"/>
      <c r="AH137" s="99"/>
    </row>
    <row r="138" spans="3:34">
      <c r="C138" s="3" t="s">
        <v>88</v>
      </c>
      <c r="D138" s="3" t="s">
        <v>250</v>
      </c>
      <c r="E138" s="3" t="s">
        <v>251</v>
      </c>
      <c r="F138" s="3" t="s">
        <v>628</v>
      </c>
      <c r="G138" s="99" t="s">
        <v>524</v>
      </c>
      <c r="H138" s="99" t="s">
        <v>524</v>
      </c>
      <c r="I138" s="99" t="s">
        <v>524</v>
      </c>
      <c r="J138" s="99" t="s">
        <v>524</v>
      </c>
      <c r="K138" s="99" t="s">
        <v>524</v>
      </c>
      <c r="L138" s="99" t="s">
        <v>524</v>
      </c>
      <c r="M138" s="99" t="s">
        <v>524</v>
      </c>
      <c r="N138" s="99">
        <v>7.0000000000000001E-3</v>
      </c>
      <c r="O138" s="99">
        <v>2.5000000000000001E-2</v>
      </c>
      <c r="P138" s="99"/>
      <c r="Q138" s="99"/>
      <c r="R138" s="99"/>
      <c r="S138" s="99"/>
      <c r="T138" s="99"/>
      <c r="U138" s="99"/>
      <c r="V138" s="99"/>
      <c r="W138" s="99"/>
      <c r="X138" s="99"/>
      <c r="Y138" s="99"/>
      <c r="Z138" s="99"/>
      <c r="AA138" s="99"/>
      <c r="AB138" s="100"/>
      <c r="AC138" s="100"/>
      <c r="AD138" s="100"/>
      <c r="AE138" s="100"/>
      <c r="AF138" s="100"/>
      <c r="AG138" s="99"/>
      <c r="AH138" s="99"/>
    </row>
    <row r="139" spans="3:34">
      <c r="C139" s="3" t="s">
        <v>88</v>
      </c>
      <c r="D139" s="3" t="s">
        <v>252</v>
      </c>
      <c r="E139" s="3" t="s">
        <v>253</v>
      </c>
      <c r="F139" s="3" t="s">
        <v>628</v>
      </c>
      <c r="G139" s="99" t="s">
        <v>524</v>
      </c>
      <c r="H139" s="99" t="s">
        <v>524</v>
      </c>
      <c r="I139" s="99" t="s">
        <v>524</v>
      </c>
      <c r="J139" s="99" t="s">
        <v>524</v>
      </c>
      <c r="K139" s="99" t="s">
        <v>524</v>
      </c>
      <c r="L139" s="99" t="s">
        <v>524</v>
      </c>
      <c r="M139" s="99" t="s">
        <v>524</v>
      </c>
      <c r="N139" s="99">
        <v>1E-3</v>
      </c>
      <c r="O139" s="99">
        <v>6.0000000000000001E-3</v>
      </c>
      <c r="P139" s="99"/>
      <c r="Q139" s="99"/>
      <c r="R139" s="99"/>
      <c r="S139" s="99"/>
      <c r="T139" s="99"/>
      <c r="U139" s="99"/>
      <c r="V139" s="99"/>
      <c r="W139" s="99"/>
      <c r="X139" s="99"/>
      <c r="Y139" s="99"/>
      <c r="Z139" s="99"/>
      <c r="AA139" s="99"/>
      <c r="AB139" s="100"/>
      <c r="AC139" s="100"/>
      <c r="AD139" s="100"/>
      <c r="AE139" s="100"/>
      <c r="AF139" s="100"/>
      <c r="AG139" s="99"/>
      <c r="AH139" s="99"/>
    </row>
    <row r="140" spans="3:34">
      <c r="C140" s="3" t="s">
        <v>88</v>
      </c>
      <c r="D140" s="3" t="s">
        <v>254</v>
      </c>
      <c r="E140" s="3" t="s">
        <v>255</v>
      </c>
      <c r="F140" s="3" t="s">
        <v>628</v>
      </c>
      <c r="G140" s="99" t="s">
        <v>524</v>
      </c>
      <c r="H140" s="99" t="s">
        <v>524</v>
      </c>
      <c r="I140" s="99" t="s">
        <v>524</v>
      </c>
      <c r="J140" s="99" t="s">
        <v>524</v>
      </c>
      <c r="K140" s="99" t="s">
        <v>524</v>
      </c>
      <c r="L140" s="99" t="s">
        <v>524</v>
      </c>
      <c r="M140" s="99" t="s">
        <v>524</v>
      </c>
      <c r="N140" s="99">
        <v>0.107</v>
      </c>
      <c r="O140" s="99">
        <v>0.13600000000000001</v>
      </c>
      <c r="P140" s="99"/>
      <c r="Q140" s="99"/>
      <c r="R140" s="99"/>
      <c r="S140" s="99"/>
      <c r="T140" s="99"/>
      <c r="U140" s="99"/>
      <c r="V140" s="99"/>
      <c r="W140" s="99"/>
      <c r="X140" s="99"/>
      <c r="Y140" s="99"/>
      <c r="Z140" s="99"/>
      <c r="AA140" s="99"/>
      <c r="AB140" s="100"/>
      <c r="AC140" s="100"/>
      <c r="AD140" s="100"/>
      <c r="AE140" s="100"/>
      <c r="AF140" s="100"/>
      <c r="AG140" s="99"/>
      <c r="AH140" s="99"/>
    </row>
    <row r="141" spans="3:34">
      <c r="C141" s="3" t="s">
        <v>88</v>
      </c>
      <c r="D141" s="3" t="s">
        <v>256</v>
      </c>
      <c r="E141" s="3" t="s">
        <v>257</v>
      </c>
      <c r="F141" s="3" t="s">
        <v>628</v>
      </c>
      <c r="G141" s="99" t="s">
        <v>524</v>
      </c>
      <c r="H141" s="99" t="s">
        <v>524</v>
      </c>
      <c r="I141" s="99" t="s">
        <v>524</v>
      </c>
      <c r="J141" s="99" t="s">
        <v>524</v>
      </c>
      <c r="K141" s="99" t="s">
        <v>524</v>
      </c>
      <c r="L141" s="99" t="s">
        <v>524</v>
      </c>
      <c r="M141" s="99" t="s">
        <v>524</v>
      </c>
      <c r="N141" s="99">
        <v>7.6999999999999999E-2</v>
      </c>
      <c r="O141" s="99">
        <v>9.0999999999999998E-2</v>
      </c>
      <c r="P141" s="99"/>
      <c r="Q141" s="99"/>
      <c r="R141" s="99"/>
      <c r="S141" s="99"/>
      <c r="T141" s="99"/>
      <c r="U141" s="99"/>
      <c r="V141" s="99"/>
      <c r="W141" s="99"/>
      <c r="X141" s="99"/>
      <c r="Y141" s="99"/>
      <c r="Z141" s="99"/>
      <c r="AA141" s="99"/>
      <c r="AB141" s="100"/>
      <c r="AC141" s="100"/>
      <c r="AD141" s="100"/>
      <c r="AE141" s="100"/>
      <c r="AF141" s="100"/>
      <c r="AG141" s="99"/>
      <c r="AH141" s="99"/>
    </row>
    <row r="142" spans="3:34">
      <c r="C142" s="3" t="s">
        <v>88</v>
      </c>
      <c r="D142" s="3" t="s">
        <v>258</v>
      </c>
      <c r="E142" s="3" t="s">
        <v>259</v>
      </c>
      <c r="F142" s="3" t="s">
        <v>628</v>
      </c>
      <c r="G142" s="99" t="s">
        <v>524</v>
      </c>
      <c r="H142" s="99" t="s">
        <v>524</v>
      </c>
      <c r="I142" s="99" t="s">
        <v>524</v>
      </c>
      <c r="J142" s="99" t="s">
        <v>524</v>
      </c>
      <c r="K142" s="99" t="s">
        <v>524</v>
      </c>
      <c r="L142" s="99" t="s">
        <v>524</v>
      </c>
      <c r="M142" s="99" t="s">
        <v>524</v>
      </c>
      <c r="N142" s="99">
        <v>2.4E-2</v>
      </c>
      <c r="O142" s="99">
        <v>7.1999999999999995E-2</v>
      </c>
      <c r="P142" s="99"/>
      <c r="Q142" s="99"/>
      <c r="R142" s="99"/>
      <c r="S142" s="99"/>
      <c r="T142" s="99"/>
      <c r="U142" s="99"/>
      <c r="V142" s="99"/>
      <c r="W142" s="99"/>
      <c r="X142" s="99"/>
      <c r="Y142" s="99"/>
      <c r="Z142" s="99"/>
      <c r="AA142" s="99"/>
      <c r="AB142" s="100"/>
      <c r="AC142" s="100"/>
      <c r="AD142" s="100"/>
      <c r="AE142" s="100"/>
      <c r="AF142" s="100"/>
      <c r="AG142" s="99"/>
      <c r="AH142" s="99"/>
    </row>
    <row r="143" spans="3:34">
      <c r="C143" s="3" t="s">
        <v>88</v>
      </c>
      <c r="D143" s="3" t="s">
        <v>260</v>
      </c>
      <c r="E143" s="3" t="s">
        <v>261</v>
      </c>
      <c r="F143" s="3" t="s">
        <v>628</v>
      </c>
      <c r="G143" s="99" t="s">
        <v>524</v>
      </c>
      <c r="H143" s="99" t="s">
        <v>524</v>
      </c>
      <c r="I143" s="99" t="s">
        <v>524</v>
      </c>
      <c r="J143" s="99" t="s">
        <v>524</v>
      </c>
      <c r="K143" s="99" t="s">
        <v>524</v>
      </c>
      <c r="L143" s="99" t="s">
        <v>524</v>
      </c>
      <c r="M143" s="99" t="s">
        <v>524</v>
      </c>
      <c r="N143" s="99">
        <v>3.4000000000000002E-2</v>
      </c>
      <c r="O143" s="99">
        <v>7.0000000000000007E-2</v>
      </c>
      <c r="P143" s="99"/>
      <c r="Q143" s="99"/>
      <c r="R143" s="99"/>
      <c r="S143" s="99"/>
      <c r="T143" s="99"/>
      <c r="U143" s="99"/>
      <c r="V143" s="99"/>
      <c r="W143" s="99"/>
      <c r="X143" s="99"/>
      <c r="Y143" s="99"/>
      <c r="Z143" s="99"/>
      <c r="AA143" s="99"/>
      <c r="AB143" s="100"/>
      <c r="AC143" s="100"/>
      <c r="AD143" s="100"/>
      <c r="AE143" s="100"/>
      <c r="AF143" s="100"/>
      <c r="AG143" s="99"/>
      <c r="AH143" s="99"/>
    </row>
    <row r="144" spans="3:34">
      <c r="C144" s="3" t="s">
        <v>88</v>
      </c>
      <c r="D144" s="3" t="s">
        <v>262</v>
      </c>
      <c r="E144" s="3" t="s">
        <v>263</v>
      </c>
      <c r="F144" s="3" t="s">
        <v>628</v>
      </c>
      <c r="G144" s="99" t="s">
        <v>524</v>
      </c>
      <c r="H144" s="99" t="s">
        <v>524</v>
      </c>
      <c r="I144" s="99" t="s">
        <v>524</v>
      </c>
      <c r="J144" s="99" t="s">
        <v>524</v>
      </c>
      <c r="K144" s="99" t="s">
        <v>524</v>
      </c>
      <c r="L144" s="99" t="s">
        <v>524</v>
      </c>
      <c r="M144" s="99" t="s">
        <v>524</v>
      </c>
      <c r="N144" s="99">
        <v>0.11799999999999999</v>
      </c>
      <c r="O144" s="99">
        <v>0.129</v>
      </c>
      <c r="P144" s="99"/>
      <c r="Q144" s="99"/>
      <c r="R144" s="99"/>
      <c r="S144" s="99"/>
      <c r="T144" s="99"/>
      <c r="U144" s="99"/>
      <c r="V144" s="99"/>
      <c r="W144" s="99"/>
      <c r="X144" s="99"/>
      <c r="Y144" s="99"/>
      <c r="Z144" s="99"/>
      <c r="AA144" s="99"/>
      <c r="AB144" s="100"/>
      <c r="AC144" s="100"/>
      <c r="AD144" s="100"/>
      <c r="AE144" s="100"/>
      <c r="AF144" s="100"/>
      <c r="AG144" s="99"/>
      <c r="AH144" s="99"/>
    </row>
    <row r="145" spans="3:34">
      <c r="C145" s="3" t="s">
        <v>88</v>
      </c>
      <c r="D145" s="3" t="s">
        <v>264</v>
      </c>
      <c r="E145" s="3" t="s">
        <v>265</v>
      </c>
      <c r="F145" s="3" t="s">
        <v>628</v>
      </c>
      <c r="G145" s="99" t="s">
        <v>524</v>
      </c>
      <c r="H145" s="99" t="s">
        <v>524</v>
      </c>
      <c r="I145" s="99" t="s">
        <v>524</v>
      </c>
      <c r="J145" s="99" t="s">
        <v>524</v>
      </c>
      <c r="K145" s="99" t="s">
        <v>524</v>
      </c>
      <c r="L145" s="99" t="s">
        <v>524</v>
      </c>
      <c r="M145" s="99" t="s">
        <v>524</v>
      </c>
      <c r="N145" s="99">
        <v>2.3E-2</v>
      </c>
      <c r="O145" s="99">
        <v>6.9000000000000006E-2</v>
      </c>
      <c r="P145" s="99"/>
      <c r="Q145" s="99"/>
      <c r="R145" s="99"/>
      <c r="S145" s="99"/>
      <c r="T145" s="99"/>
      <c r="U145" s="99"/>
      <c r="V145" s="99"/>
      <c r="W145" s="99"/>
      <c r="X145" s="99"/>
      <c r="Y145" s="99"/>
      <c r="Z145" s="99"/>
      <c r="AA145" s="99"/>
      <c r="AB145" s="100"/>
      <c r="AC145" s="100"/>
      <c r="AD145" s="100"/>
      <c r="AE145" s="100"/>
      <c r="AF145" s="100"/>
      <c r="AG145" s="99"/>
      <c r="AH145" s="99"/>
    </row>
    <row r="146" spans="3:34">
      <c r="C146" s="3" t="s">
        <v>88</v>
      </c>
      <c r="D146" s="3" t="s">
        <v>266</v>
      </c>
      <c r="E146" s="3" t="s">
        <v>267</v>
      </c>
      <c r="F146" s="3" t="s">
        <v>628</v>
      </c>
      <c r="G146" s="99" t="s">
        <v>524</v>
      </c>
      <c r="H146" s="99" t="s">
        <v>524</v>
      </c>
      <c r="I146" s="99" t="s">
        <v>524</v>
      </c>
      <c r="J146" s="99" t="s">
        <v>524</v>
      </c>
      <c r="K146" s="99" t="s">
        <v>524</v>
      </c>
      <c r="L146" s="99" t="s">
        <v>524</v>
      </c>
      <c r="M146" s="99" t="s">
        <v>524</v>
      </c>
      <c r="N146" s="99">
        <v>2.5999999999999999E-2</v>
      </c>
      <c r="O146" s="99">
        <v>5.1999999999999998E-2</v>
      </c>
      <c r="P146" s="99"/>
      <c r="Q146" s="99"/>
      <c r="R146" s="99"/>
      <c r="S146" s="99"/>
      <c r="T146" s="99"/>
      <c r="U146" s="99"/>
      <c r="V146" s="99"/>
      <c r="W146" s="99"/>
      <c r="X146" s="99"/>
      <c r="Y146" s="99"/>
      <c r="Z146" s="99"/>
      <c r="AA146" s="99"/>
      <c r="AB146" s="100"/>
      <c r="AC146" s="100"/>
      <c r="AD146" s="100"/>
      <c r="AE146" s="100"/>
      <c r="AF146" s="100"/>
      <c r="AG146" s="99"/>
      <c r="AH146" s="99"/>
    </row>
    <row r="147" spans="3:34">
      <c r="C147" s="3" t="s">
        <v>88</v>
      </c>
      <c r="D147" s="3" t="s">
        <v>268</v>
      </c>
      <c r="E147" s="3" t="s">
        <v>269</v>
      </c>
      <c r="F147" s="3" t="s">
        <v>628</v>
      </c>
      <c r="G147" s="99" t="s">
        <v>524</v>
      </c>
      <c r="H147" s="99" t="s">
        <v>524</v>
      </c>
      <c r="I147" s="99" t="s">
        <v>524</v>
      </c>
      <c r="J147" s="99" t="s">
        <v>524</v>
      </c>
      <c r="K147" s="99" t="s">
        <v>524</v>
      </c>
      <c r="L147" s="99" t="s">
        <v>524</v>
      </c>
      <c r="M147" s="99" t="s">
        <v>524</v>
      </c>
      <c r="N147" s="99">
        <v>2.1999999999999999E-2</v>
      </c>
      <c r="O147" s="99">
        <v>4.5999999999999999E-2</v>
      </c>
      <c r="P147" s="99"/>
      <c r="Q147" s="99"/>
      <c r="R147" s="99"/>
      <c r="S147" s="99"/>
      <c r="T147" s="99"/>
      <c r="U147" s="99"/>
      <c r="V147" s="99"/>
      <c r="W147" s="99"/>
      <c r="X147" s="99"/>
      <c r="Y147" s="99"/>
      <c r="Z147" s="99"/>
      <c r="AA147" s="99"/>
      <c r="AB147" s="100"/>
      <c r="AC147" s="100"/>
      <c r="AD147" s="100"/>
      <c r="AE147" s="100"/>
      <c r="AF147" s="100"/>
      <c r="AG147" s="99"/>
      <c r="AH147" s="99"/>
    </row>
    <row r="148" spans="3:34">
      <c r="C148" s="3" t="s">
        <v>88</v>
      </c>
      <c r="D148" s="3" t="s">
        <v>270</v>
      </c>
      <c r="E148" s="3" t="s">
        <v>271</v>
      </c>
      <c r="F148" s="3" t="s">
        <v>628</v>
      </c>
      <c r="G148" s="99" t="s">
        <v>524</v>
      </c>
      <c r="H148" s="99" t="s">
        <v>524</v>
      </c>
      <c r="I148" s="99" t="s">
        <v>524</v>
      </c>
      <c r="J148" s="99" t="s">
        <v>524</v>
      </c>
      <c r="K148" s="99" t="s">
        <v>524</v>
      </c>
      <c r="L148" s="99" t="s">
        <v>524</v>
      </c>
      <c r="M148" s="99" t="s">
        <v>524</v>
      </c>
      <c r="N148" s="99">
        <v>3.6999999999999998E-2</v>
      </c>
      <c r="O148" s="99">
        <v>8.7999999999999995E-2</v>
      </c>
      <c r="P148" s="99"/>
      <c r="Q148" s="99"/>
      <c r="R148" s="99"/>
      <c r="S148" s="99"/>
      <c r="T148" s="99"/>
      <c r="U148" s="99"/>
      <c r="V148" s="99"/>
      <c r="W148" s="99"/>
      <c r="X148" s="99"/>
      <c r="Y148" s="99"/>
      <c r="Z148" s="99"/>
      <c r="AA148" s="99"/>
      <c r="AB148" s="100"/>
      <c r="AC148" s="100"/>
      <c r="AD148" s="100"/>
      <c r="AE148" s="100"/>
      <c r="AF148" s="100"/>
      <c r="AG148" s="99"/>
      <c r="AH148" s="99"/>
    </row>
    <row r="149" spans="3:34">
      <c r="C149" s="3" t="s">
        <v>88</v>
      </c>
      <c r="D149" s="3" t="s">
        <v>272</v>
      </c>
      <c r="E149" s="3" t="s">
        <v>273</v>
      </c>
      <c r="F149" s="3" t="s">
        <v>628</v>
      </c>
      <c r="G149" s="99" t="s">
        <v>524</v>
      </c>
      <c r="H149" s="99" t="s">
        <v>524</v>
      </c>
      <c r="I149" s="99" t="s">
        <v>524</v>
      </c>
      <c r="J149" s="99" t="s">
        <v>524</v>
      </c>
      <c r="K149" s="99" t="s">
        <v>524</v>
      </c>
      <c r="L149" s="99" t="s">
        <v>524</v>
      </c>
      <c r="M149" s="99" t="s">
        <v>524</v>
      </c>
      <c r="N149" s="99">
        <v>8.8999999999999996E-2</v>
      </c>
      <c r="O149" s="99">
        <v>0.11</v>
      </c>
      <c r="P149" s="99"/>
      <c r="Q149" s="99"/>
      <c r="R149" s="99"/>
      <c r="S149" s="99"/>
      <c r="T149" s="99"/>
      <c r="U149" s="99"/>
      <c r="V149" s="99"/>
      <c r="W149" s="99"/>
      <c r="X149" s="99"/>
      <c r="Y149" s="99"/>
      <c r="Z149" s="99"/>
      <c r="AA149" s="99"/>
      <c r="AB149" s="100"/>
      <c r="AC149" s="100"/>
      <c r="AD149" s="100"/>
      <c r="AE149" s="100"/>
      <c r="AF149" s="100"/>
      <c r="AG149" s="99"/>
      <c r="AH149" s="99"/>
    </row>
    <row r="150" spans="3:34">
      <c r="C150" s="3" t="s">
        <v>88</v>
      </c>
      <c r="D150" s="3" t="s">
        <v>274</v>
      </c>
      <c r="E150" s="3" t="s">
        <v>275</v>
      </c>
      <c r="F150" s="3" t="s">
        <v>628</v>
      </c>
      <c r="G150" s="99" t="s">
        <v>524</v>
      </c>
      <c r="H150" s="99" t="s">
        <v>524</v>
      </c>
      <c r="I150" s="99" t="s">
        <v>524</v>
      </c>
      <c r="J150" s="99" t="s">
        <v>524</v>
      </c>
      <c r="K150" s="99" t="s">
        <v>524</v>
      </c>
      <c r="L150" s="99" t="s">
        <v>524</v>
      </c>
      <c r="M150" s="99" t="s">
        <v>524</v>
      </c>
      <c r="N150" s="99">
        <v>5.8000000000000003E-2</v>
      </c>
      <c r="O150" s="99">
        <v>7.6999999999999999E-2</v>
      </c>
      <c r="P150" s="99"/>
      <c r="Q150" s="99"/>
      <c r="R150" s="99"/>
      <c r="S150" s="99"/>
      <c r="T150" s="99"/>
      <c r="U150" s="99"/>
      <c r="V150" s="99"/>
      <c r="W150" s="99"/>
      <c r="X150" s="99"/>
      <c r="Y150" s="99"/>
      <c r="Z150" s="99"/>
      <c r="AA150" s="99"/>
      <c r="AB150" s="100"/>
      <c r="AC150" s="100"/>
      <c r="AD150" s="100"/>
      <c r="AE150" s="100"/>
      <c r="AF150" s="100"/>
      <c r="AG150" s="99"/>
      <c r="AH150" s="99"/>
    </row>
    <row r="151" spans="3:34">
      <c r="C151" s="3" t="s">
        <v>88</v>
      </c>
      <c r="D151" s="3" t="s">
        <v>276</v>
      </c>
      <c r="E151" s="3" t="s">
        <v>277</v>
      </c>
      <c r="F151" s="3" t="s">
        <v>628</v>
      </c>
      <c r="G151" s="99" t="s">
        <v>524</v>
      </c>
      <c r="H151" s="99" t="s">
        <v>524</v>
      </c>
      <c r="I151" s="99" t="s">
        <v>524</v>
      </c>
      <c r="J151" s="99" t="s">
        <v>524</v>
      </c>
      <c r="K151" s="99" t="s">
        <v>524</v>
      </c>
      <c r="L151" s="99" t="s">
        <v>524</v>
      </c>
      <c r="M151" s="99" t="s">
        <v>524</v>
      </c>
      <c r="N151" s="99">
        <v>3.2000000000000001E-2</v>
      </c>
      <c r="O151" s="99">
        <v>4.7E-2</v>
      </c>
      <c r="P151" s="99"/>
      <c r="Q151" s="99"/>
      <c r="R151" s="99"/>
      <c r="S151" s="99"/>
      <c r="T151" s="99"/>
      <c r="U151" s="99"/>
      <c r="V151" s="99"/>
      <c r="W151" s="99"/>
      <c r="X151" s="99"/>
      <c r="Y151" s="99"/>
      <c r="Z151" s="99"/>
      <c r="AA151" s="99"/>
      <c r="AB151" s="100"/>
      <c r="AC151" s="100"/>
      <c r="AD151" s="100"/>
      <c r="AE151" s="100"/>
      <c r="AF151" s="100"/>
      <c r="AG151" s="99"/>
      <c r="AH151" s="99"/>
    </row>
    <row r="152" spans="3:34">
      <c r="C152" s="3" t="s">
        <v>88</v>
      </c>
      <c r="D152" s="3" t="s">
        <v>278</v>
      </c>
      <c r="E152" s="3" t="s">
        <v>279</v>
      </c>
      <c r="F152" s="3" t="s">
        <v>628</v>
      </c>
      <c r="G152" s="99" t="s">
        <v>524</v>
      </c>
      <c r="H152" s="99" t="s">
        <v>524</v>
      </c>
      <c r="I152" s="99" t="s">
        <v>524</v>
      </c>
      <c r="J152" s="99" t="s">
        <v>524</v>
      </c>
      <c r="K152" s="99" t="s">
        <v>524</v>
      </c>
      <c r="L152" s="99" t="s">
        <v>524</v>
      </c>
      <c r="M152" s="99" t="s">
        <v>524</v>
      </c>
      <c r="N152" s="99">
        <v>6.2E-2</v>
      </c>
      <c r="O152" s="99">
        <v>8.4000000000000005E-2</v>
      </c>
      <c r="P152" s="99"/>
      <c r="Q152" s="99"/>
      <c r="R152" s="99"/>
      <c r="S152" s="99"/>
      <c r="T152" s="99"/>
      <c r="U152" s="99"/>
      <c r="V152" s="99"/>
      <c r="W152" s="99"/>
      <c r="X152" s="99"/>
      <c r="Y152" s="99"/>
      <c r="Z152" s="99"/>
      <c r="AA152" s="99"/>
      <c r="AB152" s="100"/>
      <c r="AC152" s="100"/>
      <c r="AD152" s="100"/>
      <c r="AE152" s="100"/>
      <c r="AF152" s="100"/>
      <c r="AG152" s="99"/>
      <c r="AH152" s="99"/>
    </row>
    <row r="153" spans="3:34">
      <c r="C153" s="3" t="s">
        <v>88</v>
      </c>
      <c r="D153" s="3" t="s">
        <v>280</v>
      </c>
      <c r="E153" s="3" t="s">
        <v>281</v>
      </c>
      <c r="F153" s="3" t="s">
        <v>628</v>
      </c>
      <c r="G153" s="99" t="s">
        <v>524</v>
      </c>
      <c r="H153" s="99" t="s">
        <v>524</v>
      </c>
      <c r="I153" s="99" t="s">
        <v>524</v>
      </c>
      <c r="J153" s="99" t="s">
        <v>524</v>
      </c>
      <c r="K153" s="99" t="s">
        <v>524</v>
      </c>
      <c r="L153" s="99" t="s">
        <v>524</v>
      </c>
      <c r="M153" s="99" t="s">
        <v>524</v>
      </c>
      <c r="N153" s="99">
        <v>2.1000000000000001E-2</v>
      </c>
      <c r="O153" s="99">
        <v>2.3E-2</v>
      </c>
      <c r="P153" s="99"/>
      <c r="Q153" s="99"/>
      <c r="R153" s="99"/>
      <c r="S153" s="99"/>
      <c r="T153" s="99"/>
      <c r="U153" s="99"/>
      <c r="V153" s="99"/>
      <c r="W153" s="99"/>
      <c r="X153" s="99"/>
      <c r="Y153" s="99"/>
      <c r="Z153" s="99"/>
      <c r="AA153" s="99"/>
      <c r="AB153" s="100"/>
      <c r="AC153" s="100"/>
      <c r="AD153" s="100"/>
      <c r="AE153" s="100"/>
      <c r="AF153" s="100"/>
      <c r="AG153" s="99"/>
      <c r="AH153" s="99"/>
    </row>
    <row r="154" spans="3:34">
      <c r="C154" s="3" t="s">
        <v>88</v>
      </c>
      <c r="D154" s="3" t="s">
        <v>282</v>
      </c>
      <c r="E154" s="3" t="s">
        <v>283</v>
      </c>
      <c r="F154" s="3" t="s">
        <v>628</v>
      </c>
      <c r="G154" s="99" t="s">
        <v>524</v>
      </c>
      <c r="H154" s="99" t="s">
        <v>524</v>
      </c>
      <c r="I154" s="99" t="s">
        <v>524</v>
      </c>
      <c r="J154" s="99" t="s">
        <v>524</v>
      </c>
      <c r="K154" s="99" t="s">
        <v>524</v>
      </c>
      <c r="L154" s="99" t="s">
        <v>524</v>
      </c>
      <c r="M154" s="99" t="s">
        <v>524</v>
      </c>
      <c r="N154" s="99">
        <v>0.02</v>
      </c>
      <c r="O154" s="99">
        <v>1.9E-2</v>
      </c>
      <c r="P154" s="99"/>
      <c r="Q154" s="99"/>
      <c r="R154" s="99"/>
      <c r="S154" s="99"/>
      <c r="T154" s="99"/>
      <c r="U154" s="99"/>
      <c r="V154" s="99"/>
      <c r="W154" s="99"/>
      <c r="X154" s="99"/>
      <c r="Y154" s="99"/>
      <c r="Z154" s="99"/>
      <c r="AA154" s="99"/>
      <c r="AB154" s="100"/>
      <c r="AC154" s="100"/>
      <c r="AD154" s="100"/>
      <c r="AE154" s="100"/>
      <c r="AF154" s="100"/>
      <c r="AG154" s="99"/>
      <c r="AH154" s="99"/>
    </row>
    <row r="155" spans="3:34">
      <c r="C155" s="3" t="s">
        <v>88</v>
      </c>
      <c r="D155" s="3" t="s">
        <v>284</v>
      </c>
      <c r="E155" s="3" t="s">
        <v>285</v>
      </c>
      <c r="F155" s="3" t="s">
        <v>628</v>
      </c>
      <c r="G155" s="99" t="s">
        <v>524</v>
      </c>
      <c r="H155" s="99" t="s">
        <v>524</v>
      </c>
      <c r="I155" s="99" t="s">
        <v>524</v>
      </c>
      <c r="J155" s="99" t="s">
        <v>524</v>
      </c>
      <c r="K155" s="99" t="s">
        <v>524</v>
      </c>
      <c r="L155" s="99" t="s">
        <v>524</v>
      </c>
      <c r="M155" s="99" t="s">
        <v>524</v>
      </c>
      <c r="N155" s="99">
        <v>3.2000000000000001E-2</v>
      </c>
      <c r="O155" s="99">
        <v>0.03</v>
      </c>
      <c r="P155" s="99"/>
      <c r="Q155" s="99"/>
      <c r="R155" s="99"/>
      <c r="S155" s="99"/>
      <c r="T155" s="99"/>
      <c r="U155" s="99"/>
      <c r="V155" s="99"/>
      <c r="W155" s="99"/>
      <c r="X155" s="99"/>
      <c r="Y155" s="99"/>
      <c r="Z155" s="99"/>
      <c r="AA155" s="99"/>
      <c r="AB155" s="100"/>
      <c r="AC155" s="100"/>
      <c r="AD155" s="100"/>
      <c r="AE155" s="100"/>
      <c r="AF155" s="100"/>
      <c r="AG155" s="99"/>
      <c r="AH155" s="99"/>
    </row>
    <row r="156" spans="3:34">
      <c r="C156" s="3" t="s">
        <v>88</v>
      </c>
      <c r="D156" s="3" t="s">
        <v>286</v>
      </c>
      <c r="E156" s="3" t="s">
        <v>287</v>
      </c>
      <c r="F156" s="3" t="s">
        <v>628</v>
      </c>
      <c r="G156" s="99" t="s">
        <v>524</v>
      </c>
      <c r="H156" s="99" t="s">
        <v>524</v>
      </c>
      <c r="I156" s="99" t="s">
        <v>524</v>
      </c>
      <c r="J156" s="99" t="s">
        <v>524</v>
      </c>
      <c r="K156" s="99" t="s">
        <v>524</v>
      </c>
      <c r="L156" s="99" t="s">
        <v>524</v>
      </c>
      <c r="M156" s="99" t="s">
        <v>524</v>
      </c>
      <c r="N156" s="99">
        <v>1.7000000000000001E-2</v>
      </c>
      <c r="O156" s="99">
        <v>3.2000000000000001E-2</v>
      </c>
      <c r="P156" s="99"/>
      <c r="Q156" s="99"/>
      <c r="R156" s="99"/>
      <c r="S156" s="99"/>
      <c r="T156" s="99"/>
      <c r="U156" s="99"/>
      <c r="V156" s="99"/>
      <c r="W156" s="99"/>
      <c r="X156" s="99"/>
      <c r="Y156" s="99"/>
      <c r="Z156" s="99"/>
      <c r="AA156" s="99"/>
      <c r="AB156" s="100"/>
      <c r="AC156" s="100"/>
      <c r="AD156" s="100"/>
      <c r="AE156" s="100"/>
      <c r="AF156" s="100"/>
      <c r="AG156" s="99"/>
      <c r="AH156" s="99"/>
    </row>
    <row r="157" spans="3:34">
      <c r="C157" s="3" t="s">
        <v>88</v>
      </c>
      <c r="D157" s="3" t="s">
        <v>288</v>
      </c>
      <c r="E157" s="3" t="s">
        <v>289</v>
      </c>
      <c r="F157" s="3" t="s">
        <v>628</v>
      </c>
      <c r="G157" s="99" t="s">
        <v>524</v>
      </c>
      <c r="H157" s="99" t="s">
        <v>524</v>
      </c>
      <c r="I157" s="99" t="s">
        <v>524</v>
      </c>
      <c r="J157" s="99" t="s">
        <v>524</v>
      </c>
      <c r="K157" s="99" t="s">
        <v>524</v>
      </c>
      <c r="L157" s="99" t="s">
        <v>524</v>
      </c>
      <c r="M157" s="99" t="s">
        <v>524</v>
      </c>
      <c r="N157" s="99">
        <v>3.7999999999999999E-2</v>
      </c>
      <c r="O157" s="99">
        <v>7.1999999999999995E-2</v>
      </c>
      <c r="P157" s="99"/>
      <c r="Q157" s="99"/>
      <c r="R157" s="99"/>
      <c r="S157" s="99"/>
      <c r="T157" s="99"/>
      <c r="U157" s="99"/>
      <c r="V157" s="99"/>
      <c r="W157" s="99"/>
      <c r="X157" s="99"/>
      <c r="Y157" s="99"/>
      <c r="Z157" s="99"/>
      <c r="AA157" s="99"/>
      <c r="AB157" s="100"/>
      <c r="AC157" s="100"/>
      <c r="AD157" s="100"/>
      <c r="AE157" s="100"/>
      <c r="AF157" s="100"/>
      <c r="AG157" s="99"/>
      <c r="AH157" s="99"/>
    </row>
    <row r="158" spans="3:34">
      <c r="C158" s="3" t="s">
        <v>88</v>
      </c>
      <c r="D158" s="3" t="s">
        <v>290</v>
      </c>
      <c r="E158" s="3" t="s">
        <v>291</v>
      </c>
      <c r="F158" s="3" t="s">
        <v>628</v>
      </c>
      <c r="G158" s="99" t="s">
        <v>524</v>
      </c>
      <c r="H158" s="99" t="s">
        <v>524</v>
      </c>
      <c r="I158" s="99" t="s">
        <v>524</v>
      </c>
      <c r="J158" s="99" t="s">
        <v>524</v>
      </c>
      <c r="K158" s="99" t="s">
        <v>524</v>
      </c>
      <c r="L158" s="99" t="s">
        <v>524</v>
      </c>
      <c r="M158" s="99" t="s">
        <v>524</v>
      </c>
      <c r="N158" s="99">
        <v>8.1000000000000003E-2</v>
      </c>
      <c r="O158" s="99">
        <v>7.4999999999999997E-2</v>
      </c>
      <c r="P158" s="99"/>
      <c r="Q158" s="99"/>
      <c r="R158" s="99"/>
      <c r="S158" s="99"/>
      <c r="T158" s="99"/>
      <c r="U158" s="99"/>
      <c r="V158" s="99"/>
      <c r="W158" s="99"/>
      <c r="X158" s="99"/>
      <c r="Y158" s="99"/>
      <c r="Z158" s="99"/>
      <c r="AA158" s="99"/>
      <c r="AB158" s="100"/>
      <c r="AC158" s="100"/>
      <c r="AD158" s="100"/>
      <c r="AE158" s="100"/>
      <c r="AF158" s="100"/>
      <c r="AG158" s="99"/>
      <c r="AH158" s="99"/>
    </row>
    <row r="159" spans="3:34">
      <c r="C159" s="3" t="s">
        <v>88</v>
      </c>
      <c r="D159" s="3" t="s">
        <v>292</v>
      </c>
      <c r="E159" s="3" t="s">
        <v>293</v>
      </c>
      <c r="F159" s="3" t="s">
        <v>628</v>
      </c>
      <c r="G159" s="99" t="s">
        <v>524</v>
      </c>
      <c r="H159" s="99" t="s">
        <v>524</v>
      </c>
      <c r="I159" s="99" t="s">
        <v>524</v>
      </c>
      <c r="J159" s="99" t="s">
        <v>524</v>
      </c>
      <c r="K159" s="99" t="s">
        <v>524</v>
      </c>
      <c r="L159" s="99" t="s">
        <v>524</v>
      </c>
      <c r="M159" s="99" t="s">
        <v>524</v>
      </c>
      <c r="N159" s="99">
        <v>8.2000000000000003E-2</v>
      </c>
      <c r="O159" s="99">
        <v>7.9000000000000001E-2</v>
      </c>
      <c r="P159" s="99"/>
      <c r="Q159" s="99"/>
      <c r="R159" s="99"/>
      <c r="S159" s="99"/>
      <c r="T159" s="99"/>
      <c r="U159" s="99"/>
      <c r="V159" s="99"/>
      <c r="W159" s="99"/>
      <c r="X159" s="99"/>
      <c r="Y159" s="99"/>
      <c r="Z159" s="99"/>
      <c r="AA159" s="99"/>
      <c r="AB159" s="100"/>
      <c r="AC159" s="100"/>
      <c r="AD159" s="100"/>
      <c r="AE159" s="100"/>
      <c r="AF159" s="100"/>
      <c r="AG159" s="99"/>
      <c r="AH159" s="99"/>
    </row>
    <row r="160" spans="3:34">
      <c r="C160" s="3" t="s">
        <v>88</v>
      </c>
      <c r="D160" s="3" t="s">
        <v>294</v>
      </c>
      <c r="E160" s="3" t="s">
        <v>295</v>
      </c>
      <c r="F160" s="3" t="s">
        <v>628</v>
      </c>
      <c r="G160" s="99" t="s">
        <v>524</v>
      </c>
      <c r="H160" s="99" t="s">
        <v>524</v>
      </c>
      <c r="I160" s="99" t="s">
        <v>524</v>
      </c>
      <c r="J160" s="99" t="s">
        <v>524</v>
      </c>
      <c r="K160" s="99" t="s">
        <v>524</v>
      </c>
      <c r="L160" s="99" t="s">
        <v>524</v>
      </c>
      <c r="M160" s="99" t="s">
        <v>524</v>
      </c>
      <c r="N160" s="99">
        <v>1.2E-2</v>
      </c>
      <c r="O160" s="99">
        <v>1.2999999999999999E-2</v>
      </c>
      <c r="P160" s="99"/>
      <c r="Q160" s="99"/>
      <c r="R160" s="99"/>
      <c r="S160" s="99"/>
      <c r="T160" s="99"/>
      <c r="U160" s="99"/>
      <c r="V160" s="99"/>
      <c r="W160" s="99"/>
      <c r="X160" s="99"/>
      <c r="Y160" s="99"/>
      <c r="Z160" s="99"/>
      <c r="AA160" s="99"/>
      <c r="AB160" s="100"/>
      <c r="AC160" s="100"/>
      <c r="AD160" s="100"/>
      <c r="AE160" s="100"/>
      <c r="AF160" s="100"/>
      <c r="AG160" s="99"/>
      <c r="AH160" s="99"/>
    </row>
    <row r="161" spans="3:34">
      <c r="C161" s="3" t="s">
        <v>88</v>
      </c>
      <c r="D161" s="3" t="s">
        <v>296</v>
      </c>
      <c r="E161" s="3" t="s">
        <v>297</v>
      </c>
      <c r="F161" s="3" t="s">
        <v>628</v>
      </c>
      <c r="G161" s="99" t="s">
        <v>524</v>
      </c>
      <c r="H161" s="99" t="s">
        <v>524</v>
      </c>
      <c r="I161" s="99" t="s">
        <v>524</v>
      </c>
      <c r="J161" s="99" t="s">
        <v>524</v>
      </c>
      <c r="K161" s="99" t="s">
        <v>524</v>
      </c>
      <c r="L161" s="99" t="s">
        <v>524</v>
      </c>
      <c r="M161" s="99" t="s">
        <v>524</v>
      </c>
      <c r="N161" s="99">
        <v>6.0000000000000001E-3</v>
      </c>
      <c r="O161" s="99">
        <v>8.9999999999999993E-3</v>
      </c>
      <c r="P161" s="99"/>
      <c r="Q161" s="99"/>
      <c r="R161" s="99"/>
      <c r="S161" s="99"/>
      <c r="T161" s="99"/>
      <c r="U161" s="99"/>
      <c r="V161" s="99"/>
      <c r="W161" s="99"/>
      <c r="X161" s="99"/>
      <c r="Y161" s="99"/>
      <c r="Z161" s="99"/>
      <c r="AA161" s="99"/>
      <c r="AB161" s="100"/>
      <c r="AC161" s="100"/>
      <c r="AD161" s="100"/>
      <c r="AE161" s="100"/>
      <c r="AF161" s="100"/>
      <c r="AG161" s="99"/>
      <c r="AH161" s="99"/>
    </row>
    <row r="162" spans="3:34">
      <c r="C162" s="3" t="s">
        <v>88</v>
      </c>
      <c r="D162" s="3" t="s">
        <v>298</v>
      </c>
      <c r="E162" s="3" t="s">
        <v>299</v>
      </c>
      <c r="F162" s="3" t="s">
        <v>628</v>
      </c>
      <c r="G162" s="99" t="s">
        <v>524</v>
      </c>
      <c r="H162" s="99" t="s">
        <v>524</v>
      </c>
      <c r="I162" s="99" t="s">
        <v>524</v>
      </c>
      <c r="J162" s="99" t="s">
        <v>524</v>
      </c>
      <c r="K162" s="99" t="s">
        <v>524</v>
      </c>
      <c r="L162" s="99" t="s">
        <v>524</v>
      </c>
      <c r="M162" s="99" t="s">
        <v>524</v>
      </c>
      <c r="N162" s="99">
        <v>0.05</v>
      </c>
      <c r="O162" s="99">
        <v>4.2999999999999997E-2</v>
      </c>
      <c r="P162" s="99"/>
      <c r="Q162" s="99"/>
      <c r="R162" s="99"/>
      <c r="S162" s="99"/>
      <c r="T162" s="99"/>
      <c r="U162" s="99"/>
      <c r="V162" s="99"/>
      <c r="W162" s="99"/>
      <c r="X162" s="99"/>
      <c r="Y162" s="99"/>
      <c r="Z162" s="99"/>
      <c r="AA162" s="99"/>
      <c r="AB162" s="100"/>
      <c r="AC162" s="100"/>
      <c r="AD162" s="100"/>
      <c r="AE162" s="100"/>
      <c r="AF162" s="100"/>
      <c r="AG162" s="99"/>
      <c r="AH162" s="99"/>
    </row>
    <row r="163" spans="3:34">
      <c r="C163" s="3" t="s">
        <v>88</v>
      </c>
      <c r="D163" s="3" t="s">
        <v>300</v>
      </c>
      <c r="E163" s="3" t="s">
        <v>301</v>
      </c>
      <c r="F163" s="3" t="s">
        <v>628</v>
      </c>
      <c r="G163" s="99" t="s">
        <v>524</v>
      </c>
      <c r="H163" s="99" t="s">
        <v>524</v>
      </c>
      <c r="I163" s="99" t="s">
        <v>524</v>
      </c>
      <c r="J163" s="99" t="s">
        <v>524</v>
      </c>
      <c r="K163" s="99" t="s">
        <v>524</v>
      </c>
      <c r="L163" s="99" t="s">
        <v>524</v>
      </c>
      <c r="M163" s="99" t="s">
        <v>524</v>
      </c>
      <c r="N163" s="99">
        <v>9.0999999999999998E-2</v>
      </c>
      <c r="O163" s="99">
        <v>9.0999999999999998E-2</v>
      </c>
      <c r="P163" s="99"/>
      <c r="Q163" s="99"/>
      <c r="R163" s="99"/>
      <c r="S163" s="99"/>
      <c r="T163" s="99"/>
      <c r="U163" s="99"/>
      <c r="V163" s="99"/>
      <c r="W163" s="99"/>
      <c r="X163" s="99"/>
      <c r="Y163" s="99"/>
      <c r="Z163" s="99"/>
      <c r="AA163" s="99"/>
      <c r="AB163" s="100"/>
      <c r="AC163" s="100"/>
      <c r="AD163" s="100"/>
      <c r="AE163" s="100"/>
      <c r="AF163" s="100"/>
      <c r="AG163" s="99"/>
      <c r="AH163" s="99"/>
    </row>
    <row r="164" spans="3:34">
      <c r="C164" s="3" t="s">
        <v>88</v>
      </c>
      <c r="D164" s="3" t="s">
        <v>302</v>
      </c>
      <c r="E164" s="3" t="s">
        <v>303</v>
      </c>
      <c r="F164" s="3" t="s">
        <v>628</v>
      </c>
      <c r="G164" s="99" t="s">
        <v>524</v>
      </c>
      <c r="H164" s="99" t="s">
        <v>524</v>
      </c>
      <c r="I164" s="99" t="s">
        <v>524</v>
      </c>
      <c r="J164" s="99" t="s">
        <v>524</v>
      </c>
      <c r="K164" s="99" t="s">
        <v>524</v>
      </c>
      <c r="L164" s="99" t="s">
        <v>524</v>
      </c>
      <c r="M164" s="99" t="s">
        <v>524</v>
      </c>
      <c r="N164" s="99">
        <v>3.1E-2</v>
      </c>
      <c r="O164" s="99">
        <v>3.5999999999999997E-2</v>
      </c>
      <c r="P164" s="99"/>
      <c r="Q164" s="99"/>
      <c r="R164" s="99"/>
      <c r="S164" s="99"/>
      <c r="T164" s="99"/>
      <c r="U164" s="99"/>
      <c r="V164" s="99"/>
      <c r="W164" s="99"/>
      <c r="X164" s="99"/>
      <c r="Y164" s="99"/>
      <c r="Z164" s="99"/>
      <c r="AA164" s="99"/>
      <c r="AB164" s="100"/>
      <c r="AC164" s="100"/>
      <c r="AD164" s="100"/>
      <c r="AE164" s="100"/>
      <c r="AF164" s="100"/>
      <c r="AG164" s="99"/>
      <c r="AH164" s="99"/>
    </row>
    <row r="165" spans="3:34">
      <c r="C165" s="3" t="s">
        <v>88</v>
      </c>
      <c r="D165" s="3" t="s">
        <v>304</v>
      </c>
      <c r="E165" s="3" t="s">
        <v>305</v>
      </c>
      <c r="F165" s="3" t="s">
        <v>628</v>
      </c>
      <c r="G165" s="99" t="s">
        <v>524</v>
      </c>
      <c r="H165" s="99" t="s">
        <v>524</v>
      </c>
      <c r="I165" s="99" t="s">
        <v>524</v>
      </c>
      <c r="J165" s="99" t="s">
        <v>524</v>
      </c>
      <c r="K165" s="99" t="s">
        <v>524</v>
      </c>
      <c r="L165" s="99" t="s">
        <v>524</v>
      </c>
      <c r="M165" s="99" t="s">
        <v>524</v>
      </c>
      <c r="N165" s="99">
        <v>2E-3</v>
      </c>
      <c r="O165" s="99">
        <v>8.0000000000000002E-3</v>
      </c>
      <c r="P165" s="99"/>
      <c r="Q165" s="99"/>
      <c r="R165" s="99"/>
      <c r="S165" s="99"/>
      <c r="T165" s="99"/>
      <c r="U165" s="99"/>
      <c r="V165" s="99"/>
      <c r="W165" s="99"/>
      <c r="X165" s="99"/>
      <c r="Y165" s="99"/>
      <c r="Z165" s="99"/>
      <c r="AA165" s="99"/>
      <c r="AB165" s="100"/>
      <c r="AC165" s="100"/>
      <c r="AD165" s="100"/>
      <c r="AE165" s="100"/>
      <c r="AF165" s="100"/>
      <c r="AG165" s="99"/>
      <c r="AH165" s="99"/>
    </row>
    <row r="166" spans="3:34">
      <c r="C166" s="3" t="s">
        <v>88</v>
      </c>
      <c r="D166" s="3" t="s">
        <v>306</v>
      </c>
      <c r="E166" s="3" t="s">
        <v>307</v>
      </c>
      <c r="F166" s="3" t="s">
        <v>628</v>
      </c>
      <c r="G166" s="99" t="s">
        <v>524</v>
      </c>
      <c r="H166" s="99" t="s">
        <v>524</v>
      </c>
      <c r="I166" s="99" t="s">
        <v>524</v>
      </c>
      <c r="J166" s="99" t="s">
        <v>524</v>
      </c>
      <c r="K166" s="99" t="s">
        <v>524</v>
      </c>
      <c r="L166" s="99" t="s">
        <v>524</v>
      </c>
      <c r="M166" s="99" t="s">
        <v>524</v>
      </c>
      <c r="N166" s="99">
        <v>2.3E-2</v>
      </c>
      <c r="O166" s="99">
        <v>3.7999999999999999E-2</v>
      </c>
      <c r="P166" s="99"/>
      <c r="Q166" s="99"/>
      <c r="R166" s="99"/>
      <c r="S166" s="99"/>
      <c r="T166" s="99"/>
      <c r="U166" s="99"/>
      <c r="V166" s="99"/>
      <c r="W166" s="99"/>
      <c r="X166" s="99"/>
      <c r="Y166" s="99"/>
      <c r="Z166" s="99"/>
      <c r="AA166" s="99"/>
      <c r="AB166" s="100"/>
      <c r="AC166" s="100"/>
      <c r="AD166" s="100"/>
      <c r="AE166" s="100"/>
      <c r="AF166" s="100"/>
      <c r="AG166" s="99"/>
      <c r="AH166" s="99"/>
    </row>
    <row r="167" spans="3:34">
      <c r="C167" s="3" t="s">
        <v>88</v>
      </c>
      <c r="D167" s="3" t="s">
        <v>308</v>
      </c>
      <c r="E167" s="3" t="s">
        <v>309</v>
      </c>
      <c r="F167" s="3" t="s">
        <v>628</v>
      </c>
      <c r="G167" s="99" t="s">
        <v>524</v>
      </c>
      <c r="H167" s="99" t="s">
        <v>524</v>
      </c>
      <c r="I167" s="99" t="s">
        <v>524</v>
      </c>
      <c r="J167" s="99" t="s">
        <v>524</v>
      </c>
      <c r="K167" s="99" t="s">
        <v>524</v>
      </c>
      <c r="L167" s="99" t="s">
        <v>524</v>
      </c>
      <c r="M167" s="99" t="s">
        <v>524</v>
      </c>
      <c r="N167" s="99">
        <v>3.9E-2</v>
      </c>
      <c r="O167" s="99">
        <v>5.5E-2</v>
      </c>
      <c r="P167" s="99"/>
      <c r="Q167" s="99"/>
      <c r="R167" s="99"/>
      <c r="S167" s="99"/>
      <c r="T167" s="99"/>
      <c r="U167" s="99"/>
      <c r="V167" s="99"/>
      <c r="W167" s="99"/>
      <c r="X167" s="99"/>
      <c r="Y167" s="99"/>
      <c r="Z167" s="99"/>
      <c r="AA167" s="99"/>
      <c r="AB167" s="100"/>
      <c r="AC167" s="100"/>
      <c r="AD167" s="100"/>
      <c r="AE167" s="100"/>
      <c r="AF167" s="100"/>
      <c r="AG167" s="99"/>
      <c r="AH167" s="99"/>
    </row>
    <row r="168" spans="3:34">
      <c r="C168" s="3" t="s">
        <v>88</v>
      </c>
      <c r="D168" s="3" t="s">
        <v>310</v>
      </c>
      <c r="E168" s="3" t="s">
        <v>311</v>
      </c>
      <c r="F168" s="3" t="s">
        <v>628</v>
      </c>
      <c r="G168" s="99" t="s">
        <v>524</v>
      </c>
      <c r="H168" s="99" t="s">
        <v>524</v>
      </c>
      <c r="I168" s="99" t="s">
        <v>524</v>
      </c>
      <c r="J168" s="99" t="s">
        <v>524</v>
      </c>
      <c r="K168" s="99" t="s">
        <v>524</v>
      </c>
      <c r="L168" s="99" t="s">
        <v>524</v>
      </c>
      <c r="M168" s="99" t="s">
        <v>524</v>
      </c>
      <c r="N168" s="99">
        <v>2.5000000000000001E-2</v>
      </c>
      <c r="O168" s="99">
        <v>3.3000000000000002E-2</v>
      </c>
      <c r="P168" s="99"/>
      <c r="Q168" s="99"/>
      <c r="R168" s="99"/>
      <c r="S168" s="99"/>
      <c r="T168" s="99"/>
      <c r="U168" s="99"/>
      <c r="V168" s="99"/>
      <c r="W168" s="99"/>
      <c r="X168" s="99"/>
      <c r="Y168" s="99"/>
      <c r="Z168" s="99"/>
      <c r="AA168" s="99"/>
      <c r="AB168" s="100"/>
      <c r="AC168" s="100"/>
      <c r="AD168" s="100"/>
      <c r="AE168" s="100"/>
      <c r="AF168" s="100"/>
      <c r="AG168" s="99"/>
      <c r="AH168" s="99"/>
    </row>
    <row r="169" spans="3:34">
      <c r="C169" s="3" t="s">
        <v>88</v>
      </c>
      <c r="D169" s="3" t="s">
        <v>312</v>
      </c>
      <c r="E169" s="3" t="s">
        <v>313</v>
      </c>
      <c r="F169" s="3" t="s">
        <v>628</v>
      </c>
      <c r="G169" s="99" t="s">
        <v>524</v>
      </c>
      <c r="H169" s="99" t="s">
        <v>524</v>
      </c>
      <c r="I169" s="99" t="s">
        <v>524</v>
      </c>
      <c r="J169" s="99" t="s">
        <v>524</v>
      </c>
      <c r="K169" s="99" t="s">
        <v>524</v>
      </c>
      <c r="L169" s="99" t="s">
        <v>524</v>
      </c>
      <c r="M169" s="99" t="s">
        <v>524</v>
      </c>
      <c r="N169" s="99">
        <v>1E-3</v>
      </c>
      <c r="O169" s="99">
        <v>0.03</v>
      </c>
      <c r="P169" s="99"/>
      <c r="Q169" s="99"/>
      <c r="R169" s="99"/>
      <c r="S169" s="99"/>
      <c r="T169" s="99"/>
      <c r="U169" s="99"/>
      <c r="V169" s="99"/>
      <c r="W169" s="99"/>
      <c r="X169" s="99"/>
      <c r="Y169" s="99"/>
      <c r="Z169" s="99"/>
      <c r="AA169" s="99"/>
      <c r="AB169" s="100"/>
      <c r="AC169" s="100"/>
      <c r="AD169" s="100"/>
      <c r="AE169" s="100"/>
      <c r="AF169" s="100"/>
      <c r="AG169" s="99"/>
      <c r="AH169" s="99"/>
    </row>
    <row r="170" spans="3:34">
      <c r="C170" s="3" t="s">
        <v>88</v>
      </c>
      <c r="D170" s="3" t="s">
        <v>314</v>
      </c>
      <c r="E170" s="3" t="s">
        <v>315</v>
      </c>
      <c r="F170" s="3" t="s">
        <v>628</v>
      </c>
      <c r="G170" s="99" t="s">
        <v>524</v>
      </c>
      <c r="H170" s="99" t="s">
        <v>524</v>
      </c>
      <c r="I170" s="99" t="s">
        <v>524</v>
      </c>
      <c r="J170" s="99" t="s">
        <v>524</v>
      </c>
      <c r="K170" s="99" t="s">
        <v>524</v>
      </c>
      <c r="L170" s="99" t="s">
        <v>524</v>
      </c>
      <c r="M170" s="99" t="s">
        <v>524</v>
      </c>
      <c r="N170" s="99">
        <v>6.7000000000000004E-2</v>
      </c>
      <c r="O170" s="99">
        <v>5.8999999999999997E-2</v>
      </c>
      <c r="P170" s="99"/>
      <c r="Q170" s="99"/>
      <c r="R170" s="99"/>
      <c r="S170" s="99"/>
      <c r="T170" s="99"/>
      <c r="U170" s="99"/>
      <c r="V170" s="99"/>
      <c r="W170" s="99"/>
      <c r="X170" s="99"/>
      <c r="Y170" s="99"/>
      <c r="Z170" s="99"/>
      <c r="AA170" s="99"/>
      <c r="AB170" s="100"/>
      <c r="AC170" s="100"/>
      <c r="AD170" s="100"/>
      <c r="AE170" s="100"/>
      <c r="AF170" s="100"/>
      <c r="AG170" s="99"/>
      <c r="AH170" s="99"/>
    </row>
    <row r="171" spans="3:34">
      <c r="C171" s="3" t="s">
        <v>88</v>
      </c>
      <c r="D171" s="3" t="s">
        <v>316</v>
      </c>
      <c r="E171" s="3" t="s">
        <v>317</v>
      </c>
      <c r="F171" s="3" t="s">
        <v>628</v>
      </c>
      <c r="G171" s="99" t="s">
        <v>524</v>
      </c>
      <c r="H171" s="99" t="s">
        <v>524</v>
      </c>
      <c r="I171" s="99" t="s">
        <v>524</v>
      </c>
      <c r="J171" s="99" t="s">
        <v>524</v>
      </c>
      <c r="K171" s="99" t="s">
        <v>524</v>
      </c>
      <c r="L171" s="99" t="s">
        <v>524</v>
      </c>
      <c r="M171" s="99" t="s">
        <v>524</v>
      </c>
      <c r="N171" s="99">
        <v>1.2E-2</v>
      </c>
      <c r="O171" s="99">
        <v>3.6999999999999998E-2</v>
      </c>
      <c r="P171" s="99"/>
      <c r="Q171" s="99"/>
      <c r="R171" s="99"/>
      <c r="S171" s="99"/>
      <c r="T171" s="99"/>
      <c r="U171" s="99"/>
      <c r="V171" s="99"/>
      <c r="W171" s="99"/>
      <c r="X171" s="99"/>
      <c r="Y171" s="99"/>
      <c r="Z171" s="99"/>
      <c r="AA171" s="99"/>
      <c r="AB171" s="100"/>
      <c r="AC171" s="100"/>
      <c r="AD171" s="100"/>
      <c r="AE171" s="100"/>
      <c r="AF171" s="100"/>
      <c r="AG171" s="99"/>
      <c r="AH171" s="99"/>
    </row>
    <row r="172" spans="3:34">
      <c r="C172" s="3" t="s">
        <v>88</v>
      </c>
      <c r="D172" s="3" t="s">
        <v>318</v>
      </c>
      <c r="E172" s="3" t="s">
        <v>319</v>
      </c>
      <c r="F172" s="3" t="s">
        <v>628</v>
      </c>
      <c r="G172" s="99" t="s">
        <v>524</v>
      </c>
      <c r="H172" s="99" t="s">
        <v>524</v>
      </c>
      <c r="I172" s="99" t="s">
        <v>524</v>
      </c>
      <c r="J172" s="99" t="s">
        <v>524</v>
      </c>
      <c r="K172" s="99" t="s">
        <v>524</v>
      </c>
      <c r="L172" s="99" t="s">
        <v>524</v>
      </c>
      <c r="M172" s="99" t="s">
        <v>524</v>
      </c>
      <c r="N172" s="99">
        <v>1.0999999999999999E-2</v>
      </c>
      <c r="O172" s="99">
        <v>2.3E-2</v>
      </c>
      <c r="P172" s="99"/>
      <c r="Q172" s="99"/>
      <c r="R172" s="99"/>
      <c r="S172" s="99"/>
      <c r="T172" s="99"/>
      <c r="U172" s="99"/>
      <c r="V172" s="99"/>
      <c r="W172" s="99"/>
      <c r="X172" s="99"/>
      <c r="Y172" s="99"/>
      <c r="Z172" s="99"/>
      <c r="AA172" s="99"/>
      <c r="AB172" s="100"/>
      <c r="AC172" s="100"/>
      <c r="AD172" s="100"/>
      <c r="AE172" s="100"/>
      <c r="AF172" s="100"/>
      <c r="AG172" s="99"/>
      <c r="AH172" s="99"/>
    </row>
    <row r="173" spans="3:34">
      <c r="C173" s="3" t="s">
        <v>88</v>
      </c>
      <c r="D173" s="3" t="s">
        <v>320</v>
      </c>
      <c r="E173" s="3" t="s">
        <v>321</v>
      </c>
      <c r="F173" s="3" t="s">
        <v>628</v>
      </c>
      <c r="G173" s="99" t="s">
        <v>524</v>
      </c>
      <c r="H173" s="99" t="s">
        <v>524</v>
      </c>
      <c r="I173" s="99" t="s">
        <v>524</v>
      </c>
      <c r="J173" s="99" t="s">
        <v>524</v>
      </c>
      <c r="K173" s="99" t="s">
        <v>524</v>
      </c>
      <c r="L173" s="99" t="s">
        <v>524</v>
      </c>
      <c r="M173" s="99" t="s">
        <v>524</v>
      </c>
      <c r="N173" s="99">
        <v>7.0000000000000001E-3</v>
      </c>
      <c r="O173" s="99">
        <v>1.7000000000000001E-2</v>
      </c>
      <c r="P173" s="99"/>
      <c r="Q173" s="99"/>
      <c r="R173" s="99"/>
      <c r="S173" s="99"/>
      <c r="T173" s="99"/>
      <c r="U173" s="99"/>
      <c r="V173" s="99"/>
      <c r="W173" s="99"/>
      <c r="X173" s="99"/>
      <c r="Y173" s="99"/>
      <c r="Z173" s="99"/>
      <c r="AA173" s="99"/>
      <c r="AB173" s="100"/>
      <c r="AC173" s="100"/>
      <c r="AD173" s="100"/>
      <c r="AE173" s="100"/>
      <c r="AF173" s="100"/>
      <c r="AG173" s="99"/>
      <c r="AH173" s="99"/>
    </row>
    <row r="174" spans="3:34">
      <c r="C174" s="3" t="s">
        <v>88</v>
      </c>
      <c r="D174" s="3" t="s">
        <v>322</v>
      </c>
      <c r="E174" s="3" t="s">
        <v>323</v>
      </c>
      <c r="F174" s="3" t="s">
        <v>628</v>
      </c>
      <c r="G174" s="99" t="s">
        <v>524</v>
      </c>
      <c r="H174" s="99" t="s">
        <v>524</v>
      </c>
      <c r="I174" s="99" t="s">
        <v>524</v>
      </c>
      <c r="J174" s="99" t="s">
        <v>524</v>
      </c>
      <c r="K174" s="99" t="s">
        <v>524</v>
      </c>
      <c r="L174" s="99" t="s">
        <v>524</v>
      </c>
      <c r="M174" s="99" t="s">
        <v>524</v>
      </c>
      <c r="N174" s="99">
        <v>5.6000000000000001E-2</v>
      </c>
      <c r="O174" s="99">
        <v>5.6000000000000001E-2</v>
      </c>
      <c r="P174" s="99"/>
      <c r="Q174" s="99"/>
      <c r="R174" s="99"/>
      <c r="S174" s="99"/>
      <c r="T174" s="99"/>
      <c r="U174" s="99"/>
      <c r="V174" s="99"/>
      <c r="W174" s="99"/>
      <c r="X174" s="99"/>
      <c r="Y174" s="99"/>
      <c r="Z174" s="99"/>
      <c r="AA174" s="99"/>
      <c r="AB174" s="100"/>
      <c r="AC174" s="100"/>
      <c r="AD174" s="100"/>
      <c r="AE174" s="100"/>
      <c r="AF174" s="100"/>
      <c r="AG174" s="99"/>
      <c r="AH174" s="99"/>
    </row>
    <row r="175" spans="3:34">
      <c r="C175" s="3" t="s">
        <v>88</v>
      </c>
      <c r="D175" s="3" t="s">
        <v>324</v>
      </c>
      <c r="E175" s="3" t="s">
        <v>325</v>
      </c>
      <c r="F175" s="3" t="s">
        <v>628</v>
      </c>
      <c r="G175" s="99" t="s">
        <v>524</v>
      </c>
      <c r="H175" s="99" t="s">
        <v>524</v>
      </c>
      <c r="I175" s="99" t="s">
        <v>524</v>
      </c>
      <c r="J175" s="99" t="s">
        <v>524</v>
      </c>
      <c r="K175" s="99" t="s">
        <v>524</v>
      </c>
      <c r="L175" s="99" t="s">
        <v>524</v>
      </c>
      <c r="M175" s="99" t="s">
        <v>524</v>
      </c>
      <c r="N175" s="99">
        <v>7.3999999999999996E-2</v>
      </c>
      <c r="O175" s="99">
        <v>7.0999999999999994E-2</v>
      </c>
      <c r="P175" s="99"/>
      <c r="Q175" s="99"/>
      <c r="R175" s="99"/>
      <c r="S175" s="99"/>
      <c r="T175" s="99"/>
      <c r="U175" s="99"/>
      <c r="V175" s="99"/>
      <c r="W175" s="99"/>
      <c r="X175" s="99"/>
      <c r="Y175" s="99"/>
      <c r="Z175" s="99"/>
      <c r="AA175" s="99"/>
      <c r="AB175" s="100"/>
      <c r="AC175" s="100"/>
      <c r="AD175" s="100"/>
      <c r="AE175" s="100"/>
      <c r="AF175" s="100"/>
      <c r="AG175" s="99"/>
      <c r="AH175" s="99"/>
    </row>
    <row r="176" spans="3:34">
      <c r="C176" s="3" t="s">
        <v>88</v>
      </c>
      <c r="D176" s="3" t="s">
        <v>326</v>
      </c>
      <c r="E176" s="3" t="s">
        <v>327</v>
      </c>
      <c r="F176" s="3" t="s">
        <v>628</v>
      </c>
      <c r="G176" s="99" t="s">
        <v>524</v>
      </c>
      <c r="H176" s="99" t="s">
        <v>524</v>
      </c>
      <c r="I176" s="99" t="s">
        <v>524</v>
      </c>
      <c r="J176" s="99" t="s">
        <v>524</v>
      </c>
      <c r="K176" s="99" t="s">
        <v>524</v>
      </c>
      <c r="L176" s="99" t="s">
        <v>524</v>
      </c>
      <c r="M176" s="99" t="s">
        <v>524</v>
      </c>
      <c r="N176" s="99">
        <v>7.8E-2</v>
      </c>
      <c r="O176" s="99">
        <v>7.1999999999999995E-2</v>
      </c>
      <c r="P176" s="99"/>
      <c r="Q176" s="99"/>
      <c r="R176" s="99"/>
      <c r="S176" s="99"/>
      <c r="T176" s="99"/>
      <c r="U176" s="99"/>
      <c r="V176" s="99"/>
      <c r="W176" s="99"/>
      <c r="X176" s="99"/>
      <c r="Y176" s="99"/>
      <c r="Z176" s="99"/>
      <c r="AA176" s="99"/>
      <c r="AB176" s="100"/>
      <c r="AC176" s="100"/>
      <c r="AD176" s="100"/>
      <c r="AE176" s="100"/>
      <c r="AF176" s="100"/>
      <c r="AG176" s="99"/>
      <c r="AH176" s="99"/>
    </row>
    <row r="177" spans="3:34">
      <c r="C177" s="3" t="s">
        <v>88</v>
      </c>
      <c r="D177" s="3" t="s">
        <v>328</v>
      </c>
      <c r="E177" s="3" t="s">
        <v>329</v>
      </c>
      <c r="F177" s="3" t="s">
        <v>628</v>
      </c>
      <c r="G177" s="99" t="s">
        <v>524</v>
      </c>
      <c r="H177" s="99" t="s">
        <v>524</v>
      </c>
      <c r="I177" s="99" t="s">
        <v>524</v>
      </c>
      <c r="J177" s="99" t="s">
        <v>524</v>
      </c>
      <c r="K177" s="99" t="s">
        <v>524</v>
      </c>
      <c r="L177" s="99" t="s">
        <v>524</v>
      </c>
      <c r="M177" s="99" t="s">
        <v>524</v>
      </c>
      <c r="N177" s="99">
        <v>7.6999999999999999E-2</v>
      </c>
      <c r="O177" s="99">
        <v>9.4E-2</v>
      </c>
      <c r="P177" s="99"/>
      <c r="Q177" s="99"/>
      <c r="R177" s="99"/>
      <c r="S177" s="99"/>
      <c r="T177" s="99"/>
      <c r="U177" s="99"/>
      <c r="V177" s="99"/>
      <c r="W177" s="99"/>
      <c r="X177" s="99"/>
      <c r="Y177" s="99"/>
      <c r="Z177" s="99"/>
      <c r="AA177" s="99"/>
      <c r="AB177" s="100"/>
      <c r="AC177" s="100"/>
      <c r="AD177" s="100"/>
      <c r="AE177" s="100"/>
      <c r="AF177" s="100"/>
      <c r="AG177" s="99"/>
      <c r="AH177" s="99"/>
    </row>
    <row r="178" spans="3:34">
      <c r="C178" s="3" t="s">
        <v>88</v>
      </c>
      <c r="D178" s="3" t="s">
        <v>330</v>
      </c>
      <c r="E178" s="3" t="s">
        <v>331</v>
      </c>
      <c r="F178" s="3" t="s">
        <v>628</v>
      </c>
      <c r="G178" s="99" t="s">
        <v>524</v>
      </c>
      <c r="H178" s="99" t="s">
        <v>524</v>
      </c>
      <c r="I178" s="99" t="s">
        <v>524</v>
      </c>
      <c r="J178" s="99" t="s">
        <v>524</v>
      </c>
      <c r="K178" s="99" t="s">
        <v>524</v>
      </c>
      <c r="L178" s="99" t="s">
        <v>524</v>
      </c>
      <c r="M178" s="99" t="s">
        <v>524</v>
      </c>
      <c r="N178" s="99">
        <v>0.01</v>
      </c>
      <c r="O178" s="99">
        <v>2.1999999999999999E-2</v>
      </c>
      <c r="P178" s="99"/>
      <c r="Q178" s="99"/>
      <c r="R178" s="99"/>
      <c r="S178" s="99"/>
      <c r="T178" s="99"/>
      <c r="U178" s="99"/>
      <c r="V178" s="99"/>
      <c r="W178" s="99"/>
      <c r="X178" s="99"/>
      <c r="Y178" s="99"/>
      <c r="Z178" s="99"/>
      <c r="AA178" s="99"/>
      <c r="AB178" s="100"/>
      <c r="AC178" s="100"/>
      <c r="AD178" s="100"/>
      <c r="AE178" s="100"/>
      <c r="AF178" s="100"/>
      <c r="AG178" s="99"/>
      <c r="AH178" s="99"/>
    </row>
    <row r="179" spans="3:34">
      <c r="C179" s="3" t="s">
        <v>88</v>
      </c>
      <c r="D179" s="3" t="s">
        <v>332</v>
      </c>
      <c r="E179" s="3" t="s">
        <v>333</v>
      </c>
      <c r="F179" s="3" t="s">
        <v>628</v>
      </c>
      <c r="G179" s="99" t="s">
        <v>524</v>
      </c>
      <c r="H179" s="99" t="s">
        <v>524</v>
      </c>
      <c r="I179" s="99" t="s">
        <v>524</v>
      </c>
      <c r="J179" s="99" t="s">
        <v>524</v>
      </c>
      <c r="K179" s="99" t="s">
        <v>524</v>
      </c>
      <c r="L179" s="99" t="s">
        <v>524</v>
      </c>
      <c r="M179" s="99" t="s">
        <v>524</v>
      </c>
      <c r="N179" s="99">
        <v>8.2000000000000003E-2</v>
      </c>
      <c r="O179" s="99">
        <v>0.10199999999999999</v>
      </c>
      <c r="P179" s="99"/>
      <c r="Q179" s="99"/>
      <c r="R179" s="99"/>
      <c r="S179" s="99"/>
      <c r="T179" s="99"/>
      <c r="U179" s="99"/>
      <c r="V179" s="99"/>
      <c r="W179" s="99"/>
      <c r="X179" s="99"/>
      <c r="Y179" s="99"/>
      <c r="Z179" s="99"/>
      <c r="AA179" s="99"/>
      <c r="AB179" s="100"/>
      <c r="AC179" s="100"/>
      <c r="AD179" s="100"/>
      <c r="AE179" s="100"/>
      <c r="AF179" s="100"/>
      <c r="AG179" s="99"/>
      <c r="AH179" s="99"/>
    </row>
    <row r="180" spans="3:34">
      <c r="C180" s="3" t="s">
        <v>88</v>
      </c>
      <c r="D180" s="3" t="s">
        <v>334</v>
      </c>
      <c r="E180" s="3" t="s">
        <v>335</v>
      </c>
      <c r="F180" s="3" t="s">
        <v>628</v>
      </c>
      <c r="G180" s="99" t="s">
        <v>524</v>
      </c>
      <c r="H180" s="99" t="s">
        <v>524</v>
      </c>
      <c r="I180" s="99" t="s">
        <v>524</v>
      </c>
      <c r="J180" s="99" t="s">
        <v>524</v>
      </c>
      <c r="K180" s="99" t="s">
        <v>524</v>
      </c>
      <c r="L180" s="99" t="s">
        <v>524</v>
      </c>
      <c r="M180" s="99" t="s">
        <v>524</v>
      </c>
      <c r="N180" s="99">
        <v>6.7000000000000004E-2</v>
      </c>
      <c r="O180" s="99">
        <v>8.5999999999999993E-2</v>
      </c>
      <c r="P180" s="99"/>
      <c r="Q180" s="99"/>
      <c r="R180" s="99"/>
      <c r="S180" s="99"/>
      <c r="T180" s="99"/>
      <c r="U180" s="99"/>
      <c r="V180" s="99"/>
      <c r="W180" s="99"/>
      <c r="X180" s="99"/>
      <c r="Y180" s="99"/>
      <c r="Z180" s="99"/>
      <c r="AA180" s="99"/>
      <c r="AB180" s="100"/>
      <c r="AC180" s="100"/>
      <c r="AD180" s="100"/>
      <c r="AE180" s="100"/>
      <c r="AF180" s="100"/>
      <c r="AG180" s="99"/>
      <c r="AH180" s="99"/>
    </row>
    <row r="181" spans="3:34">
      <c r="C181" s="3" t="s">
        <v>88</v>
      </c>
      <c r="D181" s="3" t="s">
        <v>336</v>
      </c>
      <c r="E181" s="3" t="s">
        <v>337</v>
      </c>
      <c r="F181" s="3" t="s">
        <v>628</v>
      </c>
      <c r="G181" s="99" t="s">
        <v>524</v>
      </c>
      <c r="H181" s="99" t="s">
        <v>524</v>
      </c>
      <c r="I181" s="99" t="s">
        <v>524</v>
      </c>
      <c r="J181" s="99" t="s">
        <v>524</v>
      </c>
      <c r="K181" s="99" t="s">
        <v>524</v>
      </c>
      <c r="L181" s="99" t="s">
        <v>524</v>
      </c>
      <c r="M181" s="99" t="s">
        <v>524</v>
      </c>
      <c r="N181" s="99">
        <v>2.5999999999999999E-2</v>
      </c>
      <c r="O181" s="99">
        <v>4.5999999999999999E-2</v>
      </c>
      <c r="P181" s="99"/>
      <c r="Q181" s="99"/>
      <c r="R181" s="99"/>
      <c r="S181" s="99"/>
      <c r="T181" s="99"/>
      <c r="U181" s="99"/>
      <c r="V181" s="99"/>
      <c r="W181" s="99"/>
      <c r="X181" s="99"/>
      <c r="Y181" s="99"/>
      <c r="Z181" s="99"/>
      <c r="AA181" s="99"/>
      <c r="AB181" s="100"/>
      <c r="AC181" s="100"/>
      <c r="AD181" s="100"/>
      <c r="AE181" s="100"/>
      <c r="AF181" s="100"/>
      <c r="AG181" s="99"/>
      <c r="AH181" s="99"/>
    </row>
    <row r="182" spans="3:34">
      <c r="C182" s="3" t="s">
        <v>88</v>
      </c>
      <c r="D182" s="3" t="s">
        <v>338</v>
      </c>
      <c r="E182" s="3" t="s">
        <v>339</v>
      </c>
      <c r="F182" s="3" t="s">
        <v>628</v>
      </c>
      <c r="G182" s="99" t="s">
        <v>524</v>
      </c>
      <c r="H182" s="99" t="s">
        <v>524</v>
      </c>
      <c r="I182" s="99" t="s">
        <v>524</v>
      </c>
      <c r="J182" s="99" t="s">
        <v>524</v>
      </c>
      <c r="K182" s="99" t="s">
        <v>524</v>
      </c>
      <c r="L182" s="99" t="s">
        <v>524</v>
      </c>
      <c r="M182" s="99" t="s">
        <v>524</v>
      </c>
      <c r="N182" s="99">
        <v>4.2999999999999997E-2</v>
      </c>
      <c r="O182" s="99">
        <v>6.9000000000000006E-2</v>
      </c>
      <c r="P182" s="99"/>
      <c r="Q182" s="99"/>
      <c r="R182" s="99"/>
      <c r="S182" s="99"/>
      <c r="T182" s="99"/>
      <c r="U182" s="99"/>
      <c r="V182" s="99"/>
      <c r="W182" s="99"/>
      <c r="X182" s="99"/>
      <c r="Y182" s="99"/>
      <c r="Z182" s="99"/>
      <c r="AA182" s="99"/>
      <c r="AB182" s="100"/>
      <c r="AC182" s="100"/>
      <c r="AD182" s="100"/>
      <c r="AE182" s="100"/>
      <c r="AF182" s="100"/>
      <c r="AG182" s="99"/>
      <c r="AH182" s="99"/>
    </row>
    <row r="183" spans="3:34">
      <c r="C183" s="3" t="s">
        <v>88</v>
      </c>
      <c r="D183" s="3" t="s">
        <v>340</v>
      </c>
      <c r="E183" s="3" t="s">
        <v>341</v>
      </c>
      <c r="F183" s="3" t="s">
        <v>628</v>
      </c>
      <c r="G183" s="99" t="s">
        <v>524</v>
      </c>
      <c r="H183" s="99" t="s">
        <v>524</v>
      </c>
      <c r="I183" s="99" t="s">
        <v>524</v>
      </c>
      <c r="J183" s="99" t="s">
        <v>524</v>
      </c>
      <c r="K183" s="99" t="s">
        <v>524</v>
      </c>
      <c r="L183" s="99" t="s">
        <v>524</v>
      </c>
      <c r="M183" s="99" t="s">
        <v>524</v>
      </c>
      <c r="N183" s="99">
        <v>0.05</v>
      </c>
      <c r="O183" s="99">
        <v>7.5999999999999998E-2</v>
      </c>
      <c r="P183" s="99"/>
      <c r="Q183" s="99"/>
      <c r="R183" s="99"/>
      <c r="S183" s="99"/>
      <c r="T183" s="99"/>
      <c r="U183" s="99"/>
      <c r="V183" s="99"/>
      <c r="W183" s="99"/>
      <c r="X183" s="99"/>
      <c r="Y183" s="99"/>
      <c r="Z183" s="99"/>
      <c r="AA183" s="99"/>
      <c r="AB183" s="100"/>
      <c r="AC183" s="100"/>
      <c r="AD183" s="100"/>
      <c r="AE183" s="100"/>
      <c r="AF183" s="100"/>
      <c r="AG183" s="99"/>
      <c r="AH183" s="99"/>
    </row>
    <row r="184" spans="3:34">
      <c r="C184" s="3" t="s">
        <v>88</v>
      </c>
      <c r="D184" s="3" t="s">
        <v>342</v>
      </c>
      <c r="E184" s="3" t="s">
        <v>343</v>
      </c>
      <c r="F184" s="3" t="s">
        <v>628</v>
      </c>
      <c r="G184" s="99" t="s">
        <v>524</v>
      </c>
      <c r="H184" s="99" t="s">
        <v>524</v>
      </c>
      <c r="I184" s="99" t="s">
        <v>524</v>
      </c>
      <c r="J184" s="99" t="s">
        <v>524</v>
      </c>
      <c r="K184" s="99" t="s">
        <v>524</v>
      </c>
      <c r="L184" s="99" t="s">
        <v>524</v>
      </c>
      <c r="M184" s="99" t="s">
        <v>524</v>
      </c>
      <c r="N184" s="99">
        <v>3.2000000000000001E-2</v>
      </c>
      <c r="O184" s="99">
        <v>5.7000000000000002E-2</v>
      </c>
      <c r="P184" s="99"/>
      <c r="Q184" s="99"/>
      <c r="R184" s="99"/>
      <c r="S184" s="99"/>
      <c r="T184" s="99"/>
      <c r="U184" s="99"/>
      <c r="V184" s="99"/>
      <c r="W184" s="99"/>
      <c r="X184" s="99"/>
      <c r="Y184" s="99"/>
      <c r="Z184" s="99"/>
      <c r="AA184" s="99"/>
      <c r="AB184" s="100"/>
      <c r="AC184" s="100"/>
      <c r="AD184" s="100"/>
      <c r="AE184" s="100"/>
      <c r="AF184" s="100"/>
      <c r="AG184" s="99"/>
      <c r="AH184" s="99"/>
    </row>
    <row r="185" spans="3:34">
      <c r="C185" s="3" t="s">
        <v>88</v>
      </c>
      <c r="D185" s="3" t="s">
        <v>344</v>
      </c>
      <c r="E185" s="3" t="s">
        <v>345</v>
      </c>
      <c r="F185" s="3" t="s">
        <v>628</v>
      </c>
      <c r="G185" s="99" t="s">
        <v>524</v>
      </c>
      <c r="H185" s="99" t="s">
        <v>524</v>
      </c>
      <c r="I185" s="99" t="s">
        <v>524</v>
      </c>
      <c r="J185" s="99" t="s">
        <v>524</v>
      </c>
      <c r="K185" s="99" t="s">
        <v>524</v>
      </c>
      <c r="L185" s="99" t="s">
        <v>524</v>
      </c>
      <c r="M185" s="99" t="s">
        <v>524</v>
      </c>
      <c r="N185" s="99">
        <v>1.9E-2</v>
      </c>
      <c r="O185" s="99">
        <v>2.8000000000000001E-2</v>
      </c>
      <c r="P185" s="99"/>
      <c r="Q185" s="99"/>
      <c r="R185" s="99"/>
      <c r="S185" s="99"/>
      <c r="T185" s="99"/>
      <c r="U185" s="99"/>
      <c r="V185" s="99"/>
      <c r="W185" s="99"/>
      <c r="X185" s="99"/>
      <c r="Y185" s="99"/>
      <c r="Z185" s="99"/>
      <c r="AA185" s="99"/>
      <c r="AB185" s="100"/>
      <c r="AC185" s="100"/>
      <c r="AD185" s="100"/>
      <c r="AE185" s="100"/>
      <c r="AF185" s="100"/>
      <c r="AG185" s="99"/>
      <c r="AH185" s="99"/>
    </row>
    <row r="186" spans="3:34">
      <c r="C186" s="3" t="s">
        <v>88</v>
      </c>
      <c r="D186" s="3" t="s">
        <v>346</v>
      </c>
      <c r="E186" s="3" t="s">
        <v>347</v>
      </c>
      <c r="F186" s="3" t="s">
        <v>628</v>
      </c>
      <c r="G186" s="99" t="s">
        <v>524</v>
      </c>
      <c r="H186" s="99" t="s">
        <v>524</v>
      </c>
      <c r="I186" s="99" t="s">
        <v>524</v>
      </c>
      <c r="J186" s="99" t="s">
        <v>524</v>
      </c>
      <c r="K186" s="99" t="s">
        <v>524</v>
      </c>
      <c r="L186" s="99" t="s">
        <v>524</v>
      </c>
      <c r="M186" s="99" t="s">
        <v>524</v>
      </c>
      <c r="N186" s="99">
        <v>1.9E-2</v>
      </c>
      <c r="O186" s="99">
        <v>3.2000000000000001E-2</v>
      </c>
      <c r="P186" s="99"/>
      <c r="Q186" s="99"/>
      <c r="R186" s="99"/>
      <c r="S186" s="99"/>
      <c r="T186" s="99"/>
      <c r="U186" s="99"/>
      <c r="V186" s="99"/>
      <c r="W186" s="99"/>
      <c r="X186" s="99"/>
      <c r="Y186" s="99"/>
      <c r="Z186" s="99"/>
      <c r="AA186" s="99"/>
      <c r="AB186" s="100"/>
      <c r="AC186" s="100"/>
      <c r="AD186" s="100"/>
      <c r="AE186" s="100"/>
      <c r="AF186" s="100"/>
      <c r="AG186" s="99"/>
      <c r="AH186" s="99"/>
    </row>
    <row r="187" spans="3:34">
      <c r="C187" s="3" t="s">
        <v>92</v>
      </c>
      <c r="D187" s="3" t="s">
        <v>348</v>
      </c>
      <c r="E187" s="3" t="s">
        <v>349</v>
      </c>
      <c r="F187" s="3" t="s">
        <v>628</v>
      </c>
      <c r="G187" s="99" t="s">
        <v>524</v>
      </c>
      <c r="H187" s="99" t="s">
        <v>524</v>
      </c>
      <c r="I187" s="99" t="s">
        <v>524</v>
      </c>
      <c r="J187" s="99" t="s">
        <v>524</v>
      </c>
      <c r="K187" s="99" t="s">
        <v>524</v>
      </c>
      <c r="L187" s="99" t="s">
        <v>524</v>
      </c>
      <c r="M187" s="99" t="s">
        <v>524</v>
      </c>
      <c r="N187" s="99">
        <v>7.5999999999999998E-2</v>
      </c>
      <c r="O187" s="99">
        <v>8.5000000000000006E-2</v>
      </c>
      <c r="P187" s="99"/>
      <c r="Q187" s="99"/>
      <c r="R187" s="99"/>
      <c r="S187" s="99"/>
      <c r="T187" s="99"/>
      <c r="U187" s="99"/>
      <c r="V187" s="99"/>
      <c r="W187" s="99"/>
      <c r="X187" s="99"/>
      <c r="Y187" s="99"/>
      <c r="Z187" s="99"/>
      <c r="AA187" s="99"/>
      <c r="AB187" s="100"/>
      <c r="AC187" s="100"/>
      <c r="AD187" s="100"/>
      <c r="AE187" s="100"/>
      <c r="AF187" s="100"/>
      <c r="AG187" s="99"/>
      <c r="AH187" s="99"/>
    </row>
    <row r="188" spans="3:34">
      <c r="C188" s="3" t="s">
        <v>92</v>
      </c>
      <c r="D188" s="3" t="s">
        <v>350</v>
      </c>
      <c r="E188" s="3" t="s">
        <v>351</v>
      </c>
      <c r="F188" s="3" t="s">
        <v>628</v>
      </c>
      <c r="G188" s="99" t="s">
        <v>524</v>
      </c>
      <c r="H188" s="99" t="s">
        <v>524</v>
      </c>
      <c r="I188" s="99" t="s">
        <v>524</v>
      </c>
      <c r="J188" s="99" t="s">
        <v>524</v>
      </c>
      <c r="K188" s="99" t="s">
        <v>524</v>
      </c>
      <c r="L188" s="99" t="s">
        <v>524</v>
      </c>
      <c r="M188" s="99" t="s">
        <v>524</v>
      </c>
      <c r="N188" s="99">
        <v>9.8000000000000004E-2</v>
      </c>
      <c r="O188" s="99">
        <v>0.13600000000000001</v>
      </c>
      <c r="P188" s="99"/>
      <c r="Q188" s="99"/>
      <c r="R188" s="99"/>
      <c r="S188" s="99"/>
      <c r="T188" s="99"/>
      <c r="U188" s="99"/>
      <c r="V188" s="99"/>
      <c r="W188" s="99"/>
      <c r="X188" s="99"/>
      <c r="Y188" s="99"/>
      <c r="Z188" s="99"/>
      <c r="AA188" s="99"/>
      <c r="AB188" s="100"/>
      <c r="AC188" s="100"/>
      <c r="AD188" s="100"/>
      <c r="AE188" s="100"/>
      <c r="AF188" s="100"/>
      <c r="AG188" s="99"/>
      <c r="AH188" s="99"/>
    </row>
    <row r="189" spans="3:34">
      <c r="C189" s="3" t="s">
        <v>92</v>
      </c>
      <c r="D189" s="3" t="s">
        <v>352</v>
      </c>
      <c r="E189" s="3" t="s">
        <v>353</v>
      </c>
      <c r="F189" s="3" t="s">
        <v>628</v>
      </c>
      <c r="G189" s="99" t="s">
        <v>524</v>
      </c>
      <c r="H189" s="99" t="s">
        <v>524</v>
      </c>
      <c r="I189" s="99" t="s">
        <v>524</v>
      </c>
      <c r="J189" s="99" t="s">
        <v>524</v>
      </c>
      <c r="K189" s="99" t="s">
        <v>524</v>
      </c>
      <c r="L189" s="99" t="s">
        <v>524</v>
      </c>
      <c r="M189" s="99" t="s">
        <v>524</v>
      </c>
      <c r="N189" s="99">
        <v>0.104</v>
      </c>
      <c r="O189" s="99">
        <v>0.12</v>
      </c>
      <c r="P189" s="99"/>
      <c r="Q189" s="99"/>
      <c r="R189" s="99"/>
      <c r="S189" s="99"/>
      <c r="T189" s="99"/>
      <c r="U189" s="99"/>
      <c r="V189" s="99"/>
      <c r="W189" s="99"/>
      <c r="X189" s="99"/>
      <c r="Y189" s="99"/>
      <c r="Z189" s="99"/>
      <c r="AA189" s="99"/>
      <c r="AB189" s="100"/>
      <c r="AC189" s="100"/>
      <c r="AD189" s="100"/>
      <c r="AE189" s="100"/>
      <c r="AF189" s="100"/>
      <c r="AG189" s="99"/>
      <c r="AH189" s="99"/>
    </row>
    <row r="190" spans="3:34">
      <c r="C190" s="3" t="s">
        <v>92</v>
      </c>
      <c r="D190" s="3" t="s">
        <v>354</v>
      </c>
      <c r="E190" s="3" t="s">
        <v>355</v>
      </c>
      <c r="F190" s="3" t="s">
        <v>628</v>
      </c>
      <c r="G190" s="99" t="s">
        <v>524</v>
      </c>
      <c r="H190" s="99" t="s">
        <v>524</v>
      </c>
      <c r="I190" s="99" t="s">
        <v>524</v>
      </c>
      <c r="J190" s="99" t="s">
        <v>524</v>
      </c>
      <c r="K190" s="99" t="s">
        <v>524</v>
      </c>
      <c r="L190" s="99" t="s">
        <v>524</v>
      </c>
      <c r="M190" s="99" t="s">
        <v>524</v>
      </c>
      <c r="N190" s="99">
        <v>0.11899999999999999</v>
      </c>
      <c r="O190" s="99">
        <v>0.125</v>
      </c>
      <c r="P190" s="99"/>
      <c r="Q190" s="99"/>
      <c r="R190" s="99"/>
      <c r="S190" s="99"/>
      <c r="T190" s="99"/>
      <c r="U190" s="99"/>
      <c r="V190" s="99"/>
      <c r="W190" s="99"/>
      <c r="X190" s="99"/>
      <c r="Y190" s="99"/>
      <c r="Z190" s="99"/>
      <c r="AA190" s="99"/>
      <c r="AB190" s="100"/>
      <c r="AC190" s="100"/>
      <c r="AD190" s="100"/>
      <c r="AE190" s="100"/>
      <c r="AF190" s="100"/>
      <c r="AG190" s="99"/>
      <c r="AH190" s="99"/>
    </row>
    <row r="191" spans="3:34">
      <c r="C191" s="3" t="s">
        <v>92</v>
      </c>
      <c r="D191" s="3" t="s">
        <v>356</v>
      </c>
      <c r="E191" s="3" t="s">
        <v>357</v>
      </c>
      <c r="F191" s="3" t="s">
        <v>628</v>
      </c>
      <c r="G191" s="99" t="s">
        <v>524</v>
      </c>
      <c r="H191" s="99" t="s">
        <v>524</v>
      </c>
      <c r="I191" s="99" t="s">
        <v>524</v>
      </c>
      <c r="J191" s="99" t="s">
        <v>524</v>
      </c>
      <c r="K191" s="99" t="s">
        <v>524</v>
      </c>
      <c r="L191" s="99" t="s">
        <v>524</v>
      </c>
      <c r="M191" s="99" t="s">
        <v>524</v>
      </c>
      <c r="N191" s="99">
        <v>6.2E-2</v>
      </c>
      <c r="O191" s="99">
        <v>7.9000000000000001E-2</v>
      </c>
      <c r="P191" s="99"/>
      <c r="Q191" s="99"/>
      <c r="R191" s="99"/>
      <c r="S191" s="99"/>
      <c r="T191" s="99"/>
      <c r="U191" s="99"/>
      <c r="V191" s="99"/>
      <c r="W191" s="99"/>
      <c r="X191" s="99"/>
      <c r="Y191" s="99"/>
      <c r="Z191" s="99"/>
      <c r="AA191" s="99"/>
      <c r="AB191" s="100"/>
      <c r="AC191" s="100"/>
      <c r="AD191" s="100"/>
      <c r="AE191" s="100"/>
      <c r="AF191" s="100"/>
      <c r="AG191" s="99"/>
      <c r="AH191" s="99"/>
    </row>
    <row r="192" spans="3:34">
      <c r="C192" s="3" t="s">
        <v>92</v>
      </c>
      <c r="D192" s="3" t="s">
        <v>358</v>
      </c>
      <c r="E192" s="3" t="s">
        <v>359</v>
      </c>
      <c r="F192" s="3" t="s">
        <v>628</v>
      </c>
      <c r="G192" s="99" t="s">
        <v>524</v>
      </c>
      <c r="H192" s="99" t="s">
        <v>524</v>
      </c>
      <c r="I192" s="99" t="s">
        <v>524</v>
      </c>
      <c r="J192" s="99" t="s">
        <v>524</v>
      </c>
      <c r="K192" s="99" t="s">
        <v>524</v>
      </c>
      <c r="L192" s="99" t="s">
        <v>524</v>
      </c>
      <c r="M192" s="99" t="s">
        <v>524</v>
      </c>
      <c r="N192" s="99">
        <v>6.6000000000000003E-2</v>
      </c>
      <c r="O192" s="99">
        <v>7.2999999999999995E-2</v>
      </c>
      <c r="P192" s="99"/>
      <c r="Q192" s="99"/>
      <c r="R192" s="99"/>
      <c r="S192" s="99"/>
      <c r="T192" s="99"/>
      <c r="U192" s="99"/>
      <c r="V192" s="99"/>
      <c r="W192" s="99"/>
      <c r="X192" s="99"/>
      <c r="Y192" s="99"/>
      <c r="Z192" s="99"/>
      <c r="AA192" s="99"/>
      <c r="AB192" s="100"/>
      <c r="AC192" s="100"/>
      <c r="AD192" s="100"/>
      <c r="AE192" s="100"/>
      <c r="AF192" s="100"/>
      <c r="AG192" s="99"/>
      <c r="AH192" s="99"/>
    </row>
    <row r="193" spans="3:34">
      <c r="C193" s="3" t="s">
        <v>92</v>
      </c>
      <c r="D193" s="3" t="s">
        <v>360</v>
      </c>
      <c r="E193" s="3" t="s">
        <v>361</v>
      </c>
      <c r="F193" s="3" t="s">
        <v>628</v>
      </c>
      <c r="G193" s="99" t="s">
        <v>524</v>
      </c>
      <c r="H193" s="99" t="s">
        <v>524</v>
      </c>
      <c r="I193" s="99" t="s">
        <v>524</v>
      </c>
      <c r="J193" s="99" t="s">
        <v>524</v>
      </c>
      <c r="K193" s="99" t="s">
        <v>524</v>
      </c>
      <c r="L193" s="99" t="s">
        <v>524</v>
      </c>
      <c r="M193" s="99" t="s">
        <v>524</v>
      </c>
      <c r="N193" s="99">
        <v>0.122</v>
      </c>
      <c r="O193" s="99">
        <v>0.121</v>
      </c>
      <c r="P193" s="99"/>
      <c r="Q193" s="99"/>
      <c r="R193" s="99"/>
      <c r="S193" s="99"/>
      <c r="T193" s="99"/>
      <c r="U193" s="99"/>
      <c r="V193" s="99"/>
      <c r="W193" s="99"/>
      <c r="X193" s="99"/>
      <c r="Y193" s="99"/>
      <c r="Z193" s="99"/>
      <c r="AA193" s="99"/>
      <c r="AB193" s="100"/>
      <c r="AC193" s="100"/>
      <c r="AD193" s="100"/>
      <c r="AE193" s="100"/>
      <c r="AF193" s="100"/>
      <c r="AG193" s="99"/>
      <c r="AH193" s="99"/>
    </row>
    <row r="194" spans="3:34">
      <c r="C194" s="3" t="s">
        <v>92</v>
      </c>
      <c r="D194" s="3" t="s">
        <v>362</v>
      </c>
      <c r="E194" s="3" t="s">
        <v>363</v>
      </c>
      <c r="F194" s="3" t="s">
        <v>628</v>
      </c>
      <c r="G194" s="99" t="s">
        <v>524</v>
      </c>
      <c r="H194" s="99" t="s">
        <v>524</v>
      </c>
      <c r="I194" s="99" t="s">
        <v>524</v>
      </c>
      <c r="J194" s="99" t="s">
        <v>524</v>
      </c>
      <c r="K194" s="99" t="s">
        <v>524</v>
      </c>
      <c r="L194" s="99" t="s">
        <v>524</v>
      </c>
      <c r="M194" s="99" t="s">
        <v>524</v>
      </c>
      <c r="N194" s="99">
        <v>0.16400000000000001</v>
      </c>
      <c r="O194" s="99">
        <v>0.155</v>
      </c>
      <c r="P194" s="99"/>
      <c r="Q194" s="99"/>
      <c r="R194" s="99"/>
      <c r="S194" s="99"/>
      <c r="T194" s="99"/>
      <c r="U194" s="99"/>
      <c r="V194" s="99"/>
      <c r="W194" s="99"/>
      <c r="X194" s="99"/>
      <c r="Y194" s="99"/>
      <c r="Z194" s="99"/>
      <c r="AA194" s="99"/>
      <c r="AB194" s="100"/>
      <c r="AC194" s="100"/>
      <c r="AD194" s="100"/>
      <c r="AE194" s="100"/>
      <c r="AF194" s="100"/>
      <c r="AG194" s="99"/>
      <c r="AH194" s="99"/>
    </row>
    <row r="195" spans="3:34">
      <c r="C195" s="3" t="s">
        <v>92</v>
      </c>
      <c r="D195" s="3" t="s">
        <v>364</v>
      </c>
      <c r="E195" s="3" t="s">
        <v>365</v>
      </c>
      <c r="F195" s="3" t="s">
        <v>628</v>
      </c>
      <c r="G195" s="99" t="s">
        <v>524</v>
      </c>
      <c r="H195" s="99" t="s">
        <v>524</v>
      </c>
      <c r="I195" s="99" t="s">
        <v>524</v>
      </c>
      <c r="J195" s="99" t="s">
        <v>524</v>
      </c>
      <c r="K195" s="99" t="s">
        <v>524</v>
      </c>
      <c r="L195" s="99" t="s">
        <v>524</v>
      </c>
      <c r="M195" s="99" t="s">
        <v>524</v>
      </c>
      <c r="N195" s="99">
        <v>6.2E-2</v>
      </c>
      <c r="O195" s="99">
        <v>0.06</v>
      </c>
      <c r="P195" s="99"/>
      <c r="Q195" s="99"/>
      <c r="R195" s="99"/>
      <c r="S195" s="99"/>
      <c r="T195" s="99"/>
      <c r="U195" s="99"/>
      <c r="V195" s="99"/>
      <c r="W195" s="99"/>
      <c r="X195" s="99"/>
      <c r="Y195" s="99"/>
      <c r="Z195" s="99"/>
      <c r="AA195" s="99"/>
      <c r="AB195" s="100"/>
      <c r="AC195" s="100"/>
      <c r="AD195" s="100"/>
      <c r="AE195" s="100"/>
      <c r="AF195" s="100"/>
      <c r="AG195" s="99"/>
      <c r="AH195" s="99"/>
    </row>
    <row r="196" spans="3:34">
      <c r="C196" s="3" t="s">
        <v>92</v>
      </c>
      <c r="D196" s="3" t="s">
        <v>366</v>
      </c>
      <c r="E196" s="3" t="s">
        <v>367</v>
      </c>
      <c r="F196" s="3" t="s">
        <v>628</v>
      </c>
      <c r="G196" s="99" t="s">
        <v>524</v>
      </c>
      <c r="H196" s="99" t="s">
        <v>524</v>
      </c>
      <c r="I196" s="99" t="s">
        <v>524</v>
      </c>
      <c r="J196" s="99" t="s">
        <v>524</v>
      </c>
      <c r="K196" s="99" t="s">
        <v>524</v>
      </c>
      <c r="L196" s="99" t="s">
        <v>524</v>
      </c>
      <c r="M196" s="99" t="s">
        <v>524</v>
      </c>
      <c r="N196" s="99">
        <v>5.7000000000000002E-2</v>
      </c>
      <c r="O196" s="99">
        <v>6.8000000000000005E-2</v>
      </c>
      <c r="P196" s="99"/>
      <c r="Q196" s="99"/>
      <c r="R196" s="99"/>
      <c r="S196" s="99"/>
      <c r="T196" s="99"/>
      <c r="U196" s="99"/>
      <c r="V196" s="99"/>
      <c r="W196" s="99"/>
      <c r="X196" s="99"/>
      <c r="Y196" s="99"/>
      <c r="Z196" s="99"/>
      <c r="AA196" s="99"/>
      <c r="AB196" s="100"/>
      <c r="AC196" s="100"/>
      <c r="AD196" s="100"/>
      <c r="AE196" s="100"/>
      <c r="AF196" s="100"/>
      <c r="AG196" s="99"/>
      <c r="AH196" s="99"/>
    </row>
    <row r="197" spans="3:34">
      <c r="C197" s="3" t="s">
        <v>92</v>
      </c>
      <c r="D197" s="3" t="s">
        <v>368</v>
      </c>
      <c r="E197" s="3" t="s">
        <v>369</v>
      </c>
      <c r="F197" s="3" t="s">
        <v>628</v>
      </c>
      <c r="G197" s="99" t="s">
        <v>524</v>
      </c>
      <c r="H197" s="99" t="s">
        <v>524</v>
      </c>
      <c r="I197" s="99" t="s">
        <v>524</v>
      </c>
      <c r="J197" s="99" t="s">
        <v>524</v>
      </c>
      <c r="K197" s="99" t="s">
        <v>524</v>
      </c>
      <c r="L197" s="99" t="s">
        <v>524</v>
      </c>
      <c r="M197" s="99" t="s">
        <v>524</v>
      </c>
      <c r="N197" s="99">
        <v>6.8000000000000005E-2</v>
      </c>
      <c r="O197" s="99">
        <v>8.3000000000000004E-2</v>
      </c>
      <c r="P197" s="99"/>
      <c r="Q197" s="99"/>
      <c r="R197" s="99"/>
      <c r="S197" s="99"/>
      <c r="T197" s="99"/>
      <c r="U197" s="99"/>
      <c r="V197" s="99"/>
      <c r="W197" s="99"/>
      <c r="X197" s="99"/>
      <c r="Y197" s="99"/>
      <c r="Z197" s="99"/>
      <c r="AA197" s="99"/>
      <c r="AB197" s="100"/>
      <c r="AC197" s="100"/>
      <c r="AD197" s="100"/>
      <c r="AE197" s="100"/>
      <c r="AF197" s="100"/>
      <c r="AG197" s="99"/>
      <c r="AH197" s="99"/>
    </row>
    <row r="198" spans="3:34">
      <c r="C198" s="3" t="s">
        <v>92</v>
      </c>
      <c r="D198" s="3" t="s">
        <v>370</v>
      </c>
      <c r="E198" s="3" t="s">
        <v>371</v>
      </c>
      <c r="F198" s="3" t="s">
        <v>628</v>
      </c>
      <c r="G198" s="99" t="s">
        <v>524</v>
      </c>
      <c r="H198" s="99" t="s">
        <v>524</v>
      </c>
      <c r="I198" s="99" t="s">
        <v>524</v>
      </c>
      <c r="J198" s="99" t="s">
        <v>524</v>
      </c>
      <c r="K198" s="99" t="s">
        <v>524</v>
      </c>
      <c r="L198" s="99" t="s">
        <v>524</v>
      </c>
      <c r="M198" s="99" t="s">
        <v>524</v>
      </c>
      <c r="N198" s="99">
        <v>0.113</v>
      </c>
      <c r="O198" s="99">
        <v>0.114</v>
      </c>
      <c r="P198" s="99"/>
      <c r="Q198" s="99"/>
      <c r="R198" s="99"/>
      <c r="S198" s="99"/>
      <c r="T198" s="99"/>
      <c r="U198" s="99"/>
      <c r="V198" s="99"/>
      <c r="W198" s="99"/>
      <c r="X198" s="99"/>
      <c r="Y198" s="99"/>
      <c r="Z198" s="99"/>
      <c r="AA198" s="99"/>
      <c r="AB198" s="100"/>
      <c r="AC198" s="100"/>
      <c r="AD198" s="100"/>
      <c r="AE198" s="100"/>
      <c r="AF198" s="100"/>
      <c r="AG198" s="99"/>
      <c r="AH198" s="99"/>
    </row>
    <row r="199" spans="3:34">
      <c r="C199" s="3" t="s">
        <v>92</v>
      </c>
      <c r="D199" s="3" t="s">
        <v>372</v>
      </c>
      <c r="E199" s="3" t="s">
        <v>373</v>
      </c>
      <c r="F199" s="3" t="s">
        <v>628</v>
      </c>
      <c r="G199" s="99" t="s">
        <v>524</v>
      </c>
      <c r="H199" s="99" t="s">
        <v>524</v>
      </c>
      <c r="I199" s="99" t="s">
        <v>524</v>
      </c>
      <c r="J199" s="99" t="s">
        <v>524</v>
      </c>
      <c r="K199" s="99" t="s">
        <v>524</v>
      </c>
      <c r="L199" s="99" t="s">
        <v>524</v>
      </c>
      <c r="M199" s="99" t="s">
        <v>524</v>
      </c>
      <c r="N199" s="99">
        <v>7.9000000000000001E-2</v>
      </c>
      <c r="O199" s="99">
        <v>0.08</v>
      </c>
      <c r="P199" s="99"/>
      <c r="Q199" s="99"/>
      <c r="R199" s="99"/>
      <c r="S199" s="99"/>
      <c r="T199" s="99"/>
      <c r="U199" s="99"/>
      <c r="V199" s="99"/>
      <c r="W199" s="99"/>
      <c r="X199" s="99"/>
      <c r="Y199" s="99"/>
      <c r="Z199" s="99"/>
      <c r="AA199" s="99"/>
      <c r="AB199" s="100"/>
      <c r="AC199" s="100"/>
      <c r="AD199" s="100"/>
      <c r="AE199" s="100"/>
      <c r="AF199" s="100"/>
      <c r="AG199" s="99"/>
      <c r="AH199" s="99"/>
    </row>
    <row r="200" spans="3:34">
      <c r="C200" s="3" t="s">
        <v>92</v>
      </c>
      <c r="D200" s="3" t="s">
        <v>374</v>
      </c>
      <c r="E200" s="3" t="s">
        <v>375</v>
      </c>
      <c r="F200" s="3" t="s">
        <v>628</v>
      </c>
      <c r="G200" s="99" t="s">
        <v>524</v>
      </c>
      <c r="H200" s="99" t="s">
        <v>524</v>
      </c>
      <c r="I200" s="99" t="s">
        <v>524</v>
      </c>
      <c r="J200" s="99" t="s">
        <v>524</v>
      </c>
      <c r="K200" s="99" t="s">
        <v>524</v>
      </c>
      <c r="L200" s="99" t="s">
        <v>524</v>
      </c>
      <c r="M200" s="99" t="s">
        <v>524</v>
      </c>
      <c r="N200" s="99">
        <v>0.106</v>
      </c>
      <c r="O200" s="99">
        <v>0.123</v>
      </c>
      <c r="P200" s="99"/>
      <c r="Q200" s="99"/>
      <c r="R200" s="99"/>
      <c r="S200" s="99"/>
      <c r="T200" s="99"/>
      <c r="U200" s="99"/>
      <c r="V200" s="99"/>
      <c r="W200" s="99"/>
      <c r="X200" s="99"/>
      <c r="Y200" s="99"/>
      <c r="Z200" s="99"/>
      <c r="AA200" s="99"/>
      <c r="AB200" s="100"/>
      <c r="AC200" s="100"/>
      <c r="AD200" s="100"/>
      <c r="AE200" s="100"/>
      <c r="AF200" s="100"/>
      <c r="AG200" s="99"/>
      <c r="AH200" s="99"/>
    </row>
    <row r="201" spans="3:34">
      <c r="C201" s="3" t="s">
        <v>92</v>
      </c>
      <c r="D201" s="3" t="s">
        <v>376</v>
      </c>
      <c r="E201" s="3" t="s">
        <v>377</v>
      </c>
      <c r="F201" s="3" t="s">
        <v>628</v>
      </c>
      <c r="G201" s="99" t="s">
        <v>524</v>
      </c>
      <c r="H201" s="99" t="s">
        <v>524</v>
      </c>
      <c r="I201" s="99" t="s">
        <v>524</v>
      </c>
      <c r="J201" s="99" t="s">
        <v>524</v>
      </c>
      <c r="K201" s="99" t="s">
        <v>524</v>
      </c>
      <c r="L201" s="99" t="s">
        <v>524</v>
      </c>
      <c r="M201" s="99" t="s">
        <v>524</v>
      </c>
      <c r="N201" s="99">
        <v>8.1000000000000003E-2</v>
      </c>
      <c r="O201" s="99">
        <v>8.1000000000000003E-2</v>
      </c>
      <c r="P201" s="99"/>
      <c r="Q201" s="99"/>
      <c r="R201" s="99"/>
      <c r="S201" s="99"/>
      <c r="T201" s="99"/>
      <c r="U201" s="99"/>
      <c r="V201" s="99"/>
      <c r="W201" s="99"/>
      <c r="X201" s="99"/>
      <c r="Y201" s="99"/>
      <c r="Z201" s="99"/>
      <c r="AA201" s="99"/>
      <c r="AB201" s="100"/>
      <c r="AC201" s="100"/>
      <c r="AD201" s="100"/>
      <c r="AE201" s="100"/>
      <c r="AF201" s="100"/>
      <c r="AG201" s="99"/>
      <c r="AH201" s="99"/>
    </row>
    <row r="202" spans="3:34">
      <c r="C202" s="3" t="s">
        <v>92</v>
      </c>
      <c r="D202" s="3" t="s">
        <v>378</v>
      </c>
      <c r="E202" s="3" t="s">
        <v>379</v>
      </c>
      <c r="F202" s="3" t="s">
        <v>628</v>
      </c>
      <c r="G202" s="99" t="s">
        <v>524</v>
      </c>
      <c r="H202" s="99" t="s">
        <v>524</v>
      </c>
      <c r="I202" s="99" t="s">
        <v>524</v>
      </c>
      <c r="J202" s="99" t="s">
        <v>524</v>
      </c>
      <c r="K202" s="99" t="s">
        <v>524</v>
      </c>
      <c r="L202" s="99" t="s">
        <v>524</v>
      </c>
      <c r="M202" s="99" t="s">
        <v>524</v>
      </c>
      <c r="N202" s="99">
        <v>7.1999999999999995E-2</v>
      </c>
      <c r="O202" s="99">
        <v>6.9000000000000006E-2</v>
      </c>
      <c r="P202" s="99"/>
      <c r="Q202" s="99"/>
      <c r="R202" s="99"/>
      <c r="S202" s="99"/>
      <c r="T202" s="99"/>
      <c r="U202" s="99"/>
      <c r="V202" s="99"/>
      <c r="W202" s="99"/>
      <c r="X202" s="99"/>
      <c r="Y202" s="99"/>
      <c r="Z202" s="99"/>
      <c r="AA202" s="99"/>
      <c r="AB202" s="100"/>
      <c r="AC202" s="100"/>
      <c r="AD202" s="100"/>
      <c r="AE202" s="100"/>
      <c r="AF202" s="100"/>
      <c r="AG202" s="99"/>
      <c r="AH202" s="99"/>
    </row>
    <row r="203" spans="3:34">
      <c r="C203" s="3" t="s">
        <v>92</v>
      </c>
      <c r="D203" s="3" t="s">
        <v>380</v>
      </c>
      <c r="E203" s="3" t="s">
        <v>381</v>
      </c>
      <c r="F203" s="3" t="s">
        <v>628</v>
      </c>
      <c r="G203" s="99" t="s">
        <v>524</v>
      </c>
      <c r="H203" s="99" t="s">
        <v>524</v>
      </c>
      <c r="I203" s="99" t="s">
        <v>524</v>
      </c>
      <c r="J203" s="99" t="s">
        <v>524</v>
      </c>
      <c r="K203" s="99" t="s">
        <v>524</v>
      </c>
      <c r="L203" s="99" t="s">
        <v>524</v>
      </c>
      <c r="M203" s="99" t="s">
        <v>524</v>
      </c>
      <c r="N203" s="99">
        <v>8.1000000000000003E-2</v>
      </c>
      <c r="O203" s="99">
        <v>8.1000000000000003E-2</v>
      </c>
      <c r="P203" s="99"/>
      <c r="Q203" s="99"/>
      <c r="R203" s="99"/>
      <c r="S203" s="99"/>
      <c r="T203" s="99"/>
      <c r="U203" s="99"/>
      <c r="V203" s="99"/>
      <c r="W203" s="99"/>
      <c r="X203" s="99"/>
      <c r="Y203" s="99"/>
      <c r="Z203" s="99"/>
      <c r="AA203" s="99"/>
      <c r="AB203" s="100"/>
      <c r="AC203" s="100"/>
      <c r="AD203" s="100"/>
      <c r="AE203" s="100"/>
      <c r="AF203" s="100"/>
      <c r="AG203" s="99"/>
      <c r="AH203" s="99"/>
    </row>
    <row r="204" spans="3:34">
      <c r="C204" s="3" t="s">
        <v>92</v>
      </c>
      <c r="D204" s="3" t="s">
        <v>382</v>
      </c>
      <c r="E204" s="3" t="s">
        <v>383</v>
      </c>
      <c r="F204" s="3" t="s">
        <v>628</v>
      </c>
      <c r="G204" s="99" t="s">
        <v>524</v>
      </c>
      <c r="H204" s="99" t="s">
        <v>524</v>
      </c>
      <c r="I204" s="99" t="s">
        <v>524</v>
      </c>
      <c r="J204" s="99" t="s">
        <v>524</v>
      </c>
      <c r="K204" s="99" t="s">
        <v>524</v>
      </c>
      <c r="L204" s="99" t="s">
        <v>524</v>
      </c>
      <c r="M204" s="99" t="s">
        <v>524</v>
      </c>
      <c r="N204" s="99">
        <v>0.05</v>
      </c>
      <c r="O204" s="99">
        <v>5.8000000000000003E-2</v>
      </c>
      <c r="P204" s="99"/>
      <c r="Q204" s="99"/>
      <c r="R204" s="99"/>
      <c r="S204" s="99"/>
      <c r="T204" s="99"/>
      <c r="U204" s="99"/>
      <c r="V204" s="99"/>
      <c r="W204" s="99"/>
      <c r="X204" s="99"/>
      <c r="Y204" s="99"/>
      <c r="Z204" s="99"/>
      <c r="AA204" s="99"/>
      <c r="AB204" s="100"/>
      <c r="AC204" s="100"/>
      <c r="AD204" s="100"/>
      <c r="AE204" s="100"/>
      <c r="AF204" s="100"/>
      <c r="AG204" s="99"/>
      <c r="AH204" s="99"/>
    </row>
    <row r="205" spans="3:34">
      <c r="C205" s="3" t="s">
        <v>92</v>
      </c>
      <c r="D205" s="3" t="s">
        <v>384</v>
      </c>
      <c r="E205" s="3" t="s">
        <v>385</v>
      </c>
      <c r="F205" s="3" t="s">
        <v>628</v>
      </c>
      <c r="G205" s="99" t="s">
        <v>524</v>
      </c>
      <c r="H205" s="99" t="s">
        <v>524</v>
      </c>
      <c r="I205" s="99" t="s">
        <v>524</v>
      </c>
      <c r="J205" s="99" t="s">
        <v>524</v>
      </c>
      <c r="K205" s="99" t="s">
        <v>524</v>
      </c>
      <c r="L205" s="99" t="s">
        <v>524</v>
      </c>
      <c r="M205" s="99" t="s">
        <v>524</v>
      </c>
      <c r="N205" s="99">
        <v>9.1999999999999998E-2</v>
      </c>
      <c r="O205" s="99">
        <v>8.6999999999999994E-2</v>
      </c>
      <c r="P205" s="99"/>
      <c r="Q205" s="99"/>
      <c r="R205" s="99"/>
      <c r="S205" s="99"/>
      <c r="T205" s="99"/>
      <c r="U205" s="99"/>
      <c r="V205" s="99"/>
      <c r="W205" s="99"/>
      <c r="X205" s="99"/>
      <c r="Y205" s="99"/>
      <c r="Z205" s="99"/>
      <c r="AA205" s="99"/>
      <c r="AB205" s="100"/>
      <c r="AC205" s="100"/>
      <c r="AD205" s="100"/>
      <c r="AE205" s="100"/>
      <c r="AF205" s="100"/>
      <c r="AG205" s="99"/>
      <c r="AH205" s="99"/>
    </row>
    <row r="206" spans="3:34">
      <c r="C206" s="3" t="s">
        <v>92</v>
      </c>
      <c r="D206" s="3" t="s">
        <v>386</v>
      </c>
      <c r="E206" s="3" t="s">
        <v>387</v>
      </c>
      <c r="F206" s="3" t="s">
        <v>628</v>
      </c>
      <c r="G206" s="99" t="s">
        <v>524</v>
      </c>
      <c r="H206" s="99" t="s">
        <v>524</v>
      </c>
      <c r="I206" s="99" t="s">
        <v>524</v>
      </c>
      <c r="J206" s="99" t="s">
        <v>524</v>
      </c>
      <c r="K206" s="99" t="s">
        <v>524</v>
      </c>
      <c r="L206" s="99" t="s">
        <v>524</v>
      </c>
      <c r="M206" s="99" t="s">
        <v>524</v>
      </c>
      <c r="N206" s="99">
        <v>1E-3</v>
      </c>
      <c r="O206" s="99">
        <v>3.9E-2</v>
      </c>
      <c r="P206" s="99"/>
      <c r="Q206" s="99"/>
      <c r="R206" s="99"/>
      <c r="S206" s="99"/>
      <c r="T206" s="99"/>
      <c r="U206" s="99"/>
      <c r="V206" s="99"/>
      <c r="W206" s="99"/>
      <c r="X206" s="99"/>
      <c r="Y206" s="99"/>
      <c r="Z206" s="99"/>
      <c r="AA206" s="99"/>
      <c r="AB206" s="100"/>
      <c r="AC206" s="100"/>
      <c r="AD206" s="100"/>
      <c r="AE206" s="100"/>
      <c r="AF206" s="100"/>
      <c r="AG206" s="99"/>
      <c r="AH206" s="99"/>
    </row>
    <row r="207" spans="3:34">
      <c r="C207" s="3" t="s">
        <v>92</v>
      </c>
      <c r="D207" s="3" t="s">
        <v>388</v>
      </c>
      <c r="E207" s="3" t="s">
        <v>389</v>
      </c>
      <c r="F207" s="3" t="s">
        <v>628</v>
      </c>
      <c r="G207" s="99" t="s">
        <v>524</v>
      </c>
      <c r="H207" s="99" t="s">
        <v>524</v>
      </c>
      <c r="I207" s="99" t="s">
        <v>524</v>
      </c>
      <c r="J207" s="99" t="s">
        <v>524</v>
      </c>
      <c r="K207" s="99" t="s">
        <v>524</v>
      </c>
      <c r="L207" s="99" t="s">
        <v>524</v>
      </c>
      <c r="M207" s="99" t="s">
        <v>524</v>
      </c>
      <c r="N207" s="99">
        <v>1E-3</v>
      </c>
      <c r="O207" s="99">
        <v>5.6000000000000001E-2</v>
      </c>
      <c r="P207" s="99"/>
      <c r="Q207" s="99"/>
      <c r="R207" s="99"/>
      <c r="S207" s="99"/>
      <c r="T207" s="99"/>
      <c r="U207" s="99"/>
      <c r="V207" s="99"/>
      <c r="W207" s="99"/>
      <c r="X207" s="99"/>
      <c r="Y207" s="99"/>
      <c r="Z207" s="99"/>
      <c r="AA207" s="99"/>
      <c r="AB207" s="100"/>
      <c r="AC207" s="100"/>
      <c r="AD207" s="100"/>
      <c r="AE207" s="100"/>
      <c r="AF207" s="100"/>
      <c r="AG207" s="99"/>
      <c r="AH207" s="99"/>
    </row>
    <row r="208" spans="3:34">
      <c r="C208" s="3" t="s">
        <v>92</v>
      </c>
      <c r="D208" s="3" t="s">
        <v>390</v>
      </c>
      <c r="E208" s="3" t="s">
        <v>391</v>
      </c>
      <c r="F208" s="3" t="s">
        <v>628</v>
      </c>
      <c r="G208" s="99" t="s">
        <v>524</v>
      </c>
      <c r="H208" s="99" t="s">
        <v>524</v>
      </c>
      <c r="I208" s="99" t="s">
        <v>524</v>
      </c>
      <c r="J208" s="99" t="s">
        <v>524</v>
      </c>
      <c r="K208" s="99" t="s">
        <v>524</v>
      </c>
      <c r="L208" s="99" t="s">
        <v>524</v>
      </c>
      <c r="M208" s="99" t="s">
        <v>524</v>
      </c>
      <c r="N208" s="99">
        <v>8.9999999999999993E-3</v>
      </c>
      <c r="O208" s="99">
        <v>6.2E-2</v>
      </c>
      <c r="P208" s="99"/>
      <c r="Q208" s="99"/>
      <c r="R208" s="99"/>
      <c r="S208" s="99"/>
      <c r="T208" s="99"/>
      <c r="U208" s="99"/>
      <c r="V208" s="99"/>
      <c r="W208" s="99"/>
      <c r="X208" s="99"/>
      <c r="Y208" s="99"/>
      <c r="Z208" s="99"/>
      <c r="AA208" s="99"/>
      <c r="AB208" s="100"/>
      <c r="AC208" s="100"/>
      <c r="AD208" s="100"/>
      <c r="AE208" s="100"/>
      <c r="AF208" s="100"/>
      <c r="AG208" s="99"/>
      <c r="AH208" s="99"/>
    </row>
    <row r="209" spans="3:34">
      <c r="C209" s="3" t="s">
        <v>92</v>
      </c>
      <c r="D209" s="3" t="s">
        <v>392</v>
      </c>
      <c r="E209" s="3" t="s">
        <v>393</v>
      </c>
      <c r="F209" s="3" t="s">
        <v>628</v>
      </c>
      <c r="G209" s="99" t="s">
        <v>524</v>
      </c>
      <c r="H209" s="99" t="s">
        <v>524</v>
      </c>
      <c r="I209" s="99" t="s">
        <v>524</v>
      </c>
      <c r="J209" s="99" t="s">
        <v>524</v>
      </c>
      <c r="K209" s="99" t="s">
        <v>524</v>
      </c>
      <c r="L209" s="99" t="s">
        <v>524</v>
      </c>
      <c r="M209" s="99" t="s">
        <v>524</v>
      </c>
      <c r="N209" s="99">
        <v>6.9000000000000006E-2</v>
      </c>
      <c r="O209" s="99">
        <v>7.0999999999999994E-2</v>
      </c>
      <c r="P209" s="99"/>
      <c r="Q209" s="99"/>
      <c r="R209" s="99"/>
      <c r="S209" s="99"/>
      <c r="T209" s="99"/>
      <c r="U209" s="99"/>
      <c r="V209" s="99"/>
      <c r="W209" s="99"/>
      <c r="X209" s="99"/>
      <c r="Y209" s="99"/>
      <c r="Z209" s="99"/>
      <c r="AA209" s="99"/>
      <c r="AB209" s="100"/>
      <c r="AC209" s="100"/>
      <c r="AD209" s="100"/>
      <c r="AE209" s="100"/>
      <c r="AF209" s="100"/>
      <c r="AG209" s="99"/>
      <c r="AH209" s="99"/>
    </row>
    <row r="210" spans="3:34">
      <c r="C210" s="3" t="s">
        <v>92</v>
      </c>
      <c r="D210" s="3" t="s">
        <v>394</v>
      </c>
      <c r="E210" s="3" t="s">
        <v>395</v>
      </c>
      <c r="F210" s="3" t="s">
        <v>628</v>
      </c>
      <c r="G210" s="99" t="s">
        <v>524</v>
      </c>
      <c r="H210" s="99" t="s">
        <v>524</v>
      </c>
      <c r="I210" s="99" t="s">
        <v>524</v>
      </c>
      <c r="J210" s="99" t="s">
        <v>524</v>
      </c>
      <c r="K210" s="99" t="s">
        <v>524</v>
      </c>
      <c r="L210" s="99" t="s">
        <v>524</v>
      </c>
      <c r="M210" s="99" t="s">
        <v>524</v>
      </c>
      <c r="N210" s="99">
        <v>1E-3</v>
      </c>
      <c r="O210" s="99">
        <v>2.9000000000000001E-2</v>
      </c>
      <c r="P210" s="99"/>
      <c r="Q210" s="99"/>
      <c r="R210" s="99"/>
      <c r="S210" s="99"/>
      <c r="T210" s="99"/>
      <c r="U210" s="99"/>
      <c r="V210" s="99"/>
      <c r="W210" s="99"/>
      <c r="X210" s="99"/>
      <c r="Y210" s="99"/>
      <c r="Z210" s="99"/>
      <c r="AA210" s="99"/>
      <c r="AB210" s="100"/>
      <c r="AC210" s="100"/>
      <c r="AD210" s="100"/>
      <c r="AE210" s="100"/>
      <c r="AF210" s="100"/>
      <c r="AG210" s="99"/>
      <c r="AH210" s="99"/>
    </row>
    <row r="211" spans="3:34">
      <c r="C211" s="3" t="s">
        <v>92</v>
      </c>
      <c r="D211" s="3" t="s">
        <v>396</v>
      </c>
      <c r="E211" s="3" t="s">
        <v>397</v>
      </c>
      <c r="F211" s="3" t="s">
        <v>628</v>
      </c>
      <c r="G211" s="99" t="s">
        <v>524</v>
      </c>
      <c r="H211" s="99" t="s">
        <v>524</v>
      </c>
      <c r="I211" s="99" t="s">
        <v>524</v>
      </c>
      <c r="J211" s="99" t="s">
        <v>524</v>
      </c>
      <c r="K211" s="99" t="s">
        <v>524</v>
      </c>
      <c r="L211" s="99" t="s">
        <v>524</v>
      </c>
      <c r="M211" s="99" t="s">
        <v>524</v>
      </c>
      <c r="N211" s="99">
        <v>5.8000000000000003E-2</v>
      </c>
      <c r="O211" s="99">
        <v>6.3E-2</v>
      </c>
      <c r="P211" s="99"/>
      <c r="Q211" s="99"/>
      <c r="R211" s="99"/>
      <c r="S211" s="99"/>
      <c r="T211" s="99"/>
      <c r="U211" s="99"/>
      <c r="V211" s="99"/>
      <c r="W211" s="99"/>
      <c r="X211" s="99"/>
      <c r="Y211" s="99"/>
      <c r="Z211" s="99"/>
      <c r="AA211" s="99"/>
      <c r="AB211" s="100"/>
      <c r="AC211" s="100"/>
      <c r="AD211" s="100"/>
      <c r="AE211" s="100"/>
      <c r="AF211" s="100"/>
      <c r="AG211" s="99"/>
      <c r="AH211" s="99"/>
    </row>
    <row r="212" spans="3:34">
      <c r="C212" s="3" t="s">
        <v>92</v>
      </c>
      <c r="D212" s="3" t="s">
        <v>398</v>
      </c>
      <c r="E212" s="3" t="s">
        <v>399</v>
      </c>
      <c r="F212" s="3" t="s">
        <v>628</v>
      </c>
      <c r="G212" s="99" t="s">
        <v>524</v>
      </c>
      <c r="H212" s="99" t="s">
        <v>524</v>
      </c>
      <c r="I212" s="99" t="s">
        <v>524</v>
      </c>
      <c r="J212" s="99" t="s">
        <v>524</v>
      </c>
      <c r="K212" s="99" t="s">
        <v>524</v>
      </c>
      <c r="L212" s="99" t="s">
        <v>524</v>
      </c>
      <c r="M212" s="99" t="s">
        <v>524</v>
      </c>
      <c r="N212" s="99">
        <v>1E-3</v>
      </c>
      <c r="O212" s="99">
        <v>1.7999999999999999E-2</v>
      </c>
      <c r="P212" s="99"/>
      <c r="Q212" s="99"/>
      <c r="R212" s="99"/>
      <c r="S212" s="99"/>
      <c r="T212" s="99"/>
      <c r="U212" s="99"/>
      <c r="V212" s="99"/>
      <c r="W212" s="99"/>
      <c r="X212" s="99"/>
      <c r="Y212" s="99"/>
      <c r="Z212" s="99"/>
      <c r="AA212" s="99"/>
      <c r="AB212" s="100"/>
      <c r="AC212" s="100"/>
      <c r="AD212" s="100"/>
      <c r="AE212" s="100"/>
      <c r="AF212" s="100"/>
      <c r="AG212" s="99"/>
      <c r="AH212" s="99"/>
    </row>
    <row r="213" spans="3:34">
      <c r="C213" s="3" t="s">
        <v>92</v>
      </c>
      <c r="D213" s="3" t="s">
        <v>400</v>
      </c>
      <c r="E213" s="3" t="s">
        <v>401</v>
      </c>
      <c r="F213" s="3" t="s">
        <v>628</v>
      </c>
      <c r="G213" s="99" t="s">
        <v>524</v>
      </c>
      <c r="H213" s="99" t="s">
        <v>524</v>
      </c>
      <c r="I213" s="99" t="s">
        <v>524</v>
      </c>
      <c r="J213" s="99" t="s">
        <v>524</v>
      </c>
      <c r="K213" s="99" t="s">
        <v>524</v>
      </c>
      <c r="L213" s="99" t="s">
        <v>524</v>
      </c>
      <c r="M213" s="99" t="s">
        <v>524</v>
      </c>
      <c r="N213" s="99">
        <v>2E-3</v>
      </c>
      <c r="O213" s="99">
        <v>4.4999999999999998E-2</v>
      </c>
      <c r="P213" s="99"/>
      <c r="Q213" s="99"/>
      <c r="R213" s="99"/>
      <c r="S213" s="99"/>
      <c r="T213" s="99"/>
      <c r="U213" s="99"/>
      <c r="V213" s="99"/>
      <c r="W213" s="99"/>
      <c r="X213" s="99"/>
      <c r="Y213" s="99"/>
      <c r="Z213" s="99"/>
      <c r="AA213" s="99"/>
      <c r="AB213" s="100"/>
      <c r="AC213" s="100"/>
      <c r="AD213" s="100"/>
      <c r="AE213" s="100"/>
      <c r="AF213" s="100"/>
      <c r="AG213" s="99"/>
      <c r="AH213" s="99"/>
    </row>
    <row r="214" spans="3:34">
      <c r="C214" s="3" t="s">
        <v>92</v>
      </c>
      <c r="D214" s="3" t="s">
        <v>402</v>
      </c>
      <c r="E214" s="3" t="s">
        <v>403</v>
      </c>
      <c r="F214" s="3" t="s">
        <v>628</v>
      </c>
      <c r="G214" s="99" t="s">
        <v>524</v>
      </c>
      <c r="H214" s="99" t="s">
        <v>524</v>
      </c>
      <c r="I214" s="99" t="s">
        <v>524</v>
      </c>
      <c r="J214" s="99" t="s">
        <v>524</v>
      </c>
      <c r="K214" s="99" t="s">
        <v>524</v>
      </c>
      <c r="L214" s="99" t="s">
        <v>524</v>
      </c>
      <c r="M214" s="99" t="s">
        <v>524</v>
      </c>
      <c r="N214" s="99">
        <v>3.0000000000000001E-3</v>
      </c>
      <c r="O214" s="99">
        <v>0.05</v>
      </c>
      <c r="P214" s="99"/>
      <c r="Q214" s="99"/>
      <c r="R214" s="99"/>
      <c r="S214" s="99"/>
      <c r="T214" s="99"/>
      <c r="U214" s="99"/>
      <c r="V214" s="99"/>
      <c r="W214" s="99"/>
      <c r="X214" s="99"/>
      <c r="Y214" s="99"/>
      <c r="Z214" s="99"/>
      <c r="AA214" s="99"/>
      <c r="AB214" s="100"/>
      <c r="AC214" s="100"/>
      <c r="AD214" s="100"/>
      <c r="AE214" s="100"/>
      <c r="AF214" s="100"/>
      <c r="AG214" s="99"/>
      <c r="AH214" s="99"/>
    </row>
    <row r="215" spans="3:34">
      <c r="C215" s="3" t="s">
        <v>92</v>
      </c>
      <c r="D215" s="3" t="s">
        <v>404</v>
      </c>
      <c r="E215" s="3" t="s">
        <v>405</v>
      </c>
      <c r="F215" s="3" t="s">
        <v>628</v>
      </c>
      <c r="G215" s="99" t="s">
        <v>524</v>
      </c>
      <c r="H215" s="99" t="s">
        <v>524</v>
      </c>
      <c r="I215" s="99" t="s">
        <v>524</v>
      </c>
      <c r="J215" s="99" t="s">
        <v>524</v>
      </c>
      <c r="K215" s="99" t="s">
        <v>524</v>
      </c>
      <c r="L215" s="99" t="s">
        <v>524</v>
      </c>
      <c r="M215" s="99" t="s">
        <v>524</v>
      </c>
      <c r="N215" s="99">
        <v>6.5000000000000002E-2</v>
      </c>
      <c r="O215" s="99">
        <v>6.6000000000000003E-2</v>
      </c>
      <c r="P215" s="99"/>
      <c r="Q215" s="99"/>
      <c r="R215" s="99"/>
      <c r="S215" s="99"/>
      <c r="T215" s="99"/>
      <c r="U215" s="99"/>
      <c r="V215" s="99"/>
      <c r="W215" s="99"/>
      <c r="X215" s="99"/>
      <c r="Y215" s="99"/>
      <c r="Z215" s="99"/>
      <c r="AA215" s="99"/>
      <c r="AB215" s="100"/>
      <c r="AC215" s="100"/>
      <c r="AD215" s="100"/>
      <c r="AE215" s="100"/>
      <c r="AF215" s="100"/>
      <c r="AG215" s="99"/>
      <c r="AH215" s="99"/>
    </row>
    <row r="216" spans="3:34">
      <c r="C216" s="3" t="s">
        <v>92</v>
      </c>
      <c r="D216" s="3" t="s">
        <v>406</v>
      </c>
      <c r="E216" s="3" t="s">
        <v>407</v>
      </c>
      <c r="F216" s="3" t="s">
        <v>628</v>
      </c>
      <c r="G216" s="99" t="s">
        <v>524</v>
      </c>
      <c r="H216" s="99" t="s">
        <v>524</v>
      </c>
      <c r="I216" s="99" t="s">
        <v>524</v>
      </c>
      <c r="J216" s="99" t="s">
        <v>524</v>
      </c>
      <c r="K216" s="99" t="s">
        <v>524</v>
      </c>
      <c r="L216" s="99" t="s">
        <v>524</v>
      </c>
      <c r="M216" s="99" t="s">
        <v>524</v>
      </c>
      <c r="N216" s="99">
        <v>4.8000000000000001E-2</v>
      </c>
      <c r="O216" s="99">
        <v>5.0999999999999997E-2</v>
      </c>
      <c r="P216" s="99"/>
      <c r="Q216" s="99"/>
      <c r="R216" s="99"/>
      <c r="S216" s="99"/>
      <c r="T216" s="99"/>
      <c r="U216" s="99"/>
      <c r="V216" s="99"/>
      <c r="W216" s="99"/>
      <c r="X216" s="99"/>
      <c r="Y216" s="99"/>
      <c r="Z216" s="99"/>
      <c r="AA216" s="99"/>
      <c r="AB216" s="100"/>
      <c r="AC216" s="100"/>
      <c r="AD216" s="100"/>
      <c r="AE216" s="100"/>
      <c r="AF216" s="100"/>
      <c r="AG216" s="99"/>
      <c r="AH216" s="99"/>
    </row>
    <row r="217" spans="3:34">
      <c r="C217" s="3" t="s">
        <v>92</v>
      </c>
      <c r="D217" s="3" t="s">
        <v>408</v>
      </c>
      <c r="E217" s="3" t="s">
        <v>409</v>
      </c>
      <c r="F217" s="3" t="s">
        <v>628</v>
      </c>
      <c r="G217" s="99" t="s">
        <v>524</v>
      </c>
      <c r="H217" s="99" t="s">
        <v>524</v>
      </c>
      <c r="I217" s="99" t="s">
        <v>524</v>
      </c>
      <c r="J217" s="99" t="s">
        <v>524</v>
      </c>
      <c r="K217" s="99" t="s">
        <v>524</v>
      </c>
      <c r="L217" s="99" t="s">
        <v>524</v>
      </c>
      <c r="M217" s="99" t="s">
        <v>524</v>
      </c>
      <c r="N217" s="99">
        <v>5.6000000000000001E-2</v>
      </c>
      <c r="O217" s="99">
        <v>5.5E-2</v>
      </c>
      <c r="P217" s="99"/>
      <c r="Q217" s="99"/>
      <c r="R217" s="99"/>
      <c r="S217" s="99"/>
      <c r="T217" s="99"/>
      <c r="U217" s="99"/>
      <c r="V217" s="99"/>
      <c r="W217" s="99"/>
      <c r="X217" s="99"/>
      <c r="Y217" s="99"/>
      <c r="Z217" s="99"/>
      <c r="AA217" s="99"/>
      <c r="AB217" s="100"/>
      <c r="AC217" s="100"/>
      <c r="AD217" s="100"/>
      <c r="AE217" s="100"/>
      <c r="AF217" s="100"/>
      <c r="AG217" s="99"/>
      <c r="AH217" s="99"/>
    </row>
    <row r="218" spans="3:34">
      <c r="C218" s="3" t="s">
        <v>92</v>
      </c>
      <c r="D218" s="3" t="s">
        <v>410</v>
      </c>
      <c r="E218" s="3" t="s">
        <v>411</v>
      </c>
      <c r="F218" s="3" t="s">
        <v>628</v>
      </c>
      <c r="G218" s="99" t="s">
        <v>524</v>
      </c>
      <c r="H218" s="99" t="s">
        <v>524</v>
      </c>
      <c r="I218" s="99" t="s">
        <v>524</v>
      </c>
      <c r="J218" s="99" t="s">
        <v>524</v>
      </c>
      <c r="K218" s="99" t="s">
        <v>524</v>
      </c>
      <c r="L218" s="99" t="s">
        <v>524</v>
      </c>
      <c r="M218" s="99" t="s">
        <v>524</v>
      </c>
      <c r="N218" s="99">
        <v>1.6E-2</v>
      </c>
      <c r="O218" s="99">
        <v>0.02</v>
      </c>
      <c r="P218" s="99"/>
      <c r="Q218" s="99"/>
      <c r="R218" s="99"/>
      <c r="S218" s="99"/>
      <c r="T218" s="99"/>
      <c r="U218" s="99"/>
      <c r="V218" s="99"/>
      <c r="W218" s="99"/>
      <c r="X218" s="99"/>
      <c r="Y218" s="99"/>
      <c r="Z218" s="99"/>
      <c r="AA218" s="99"/>
      <c r="AB218" s="100"/>
      <c r="AC218" s="100"/>
      <c r="AD218" s="100"/>
      <c r="AE218" s="100"/>
      <c r="AF218" s="100"/>
      <c r="AG218" s="99"/>
      <c r="AH218" s="99"/>
    </row>
    <row r="219" spans="3:34">
      <c r="C219" s="3" t="s">
        <v>92</v>
      </c>
      <c r="D219" s="3" t="s">
        <v>412</v>
      </c>
      <c r="E219" s="3" t="s">
        <v>413</v>
      </c>
      <c r="F219" s="3" t="s">
        <v>628</v>
      </c>
      <c r="G219" s="99" t="s">
        <v>524</v>
      </c>
      <c r="H219" s="99" t="s">
        <v>524</v>
      </c>
      <c r="I219" s="99" t="s">
        <v>524</v>
      </c>
      <c r="J219" s="99" t="s">
        <v>524</v>
      </c>
      <c r="K219" s="99" t="s">
        <v>524</v>
      </c>
      <c r="L219" s="99" t="s">
        <v>524</v>
      </c>
      <c r="M219" s="99" t="s">
        <v>524</v>
      </c>
      <c r="N219" s="99">
        <v>0.17199999999999999</v>
      </c>
      <c r="O219" s="99">
        <v>0.17299999999999999</v>
      </c>
      <c r="P219" s="99"/>
      <c r="Q219" s="99"/>
      <c r="R219" s="99"/>
      <c r="S219" s="99"/>
      <c r="T219" s="99"/>
      <c r="U219" s="99"/>
      <c r="V219" s="99"/>
      <c r="W219" s="99"/>
      <c r="X219" s="99"/>
      <c r="Y219" s="99"/>
      <c r="Z219" s="99"/>
      <c r="AA219" s="99"/>
      <c r="AB219" s="100"/>
      <c r="AC219" s="100"/>
      <c r="AD219" s="100"/>
      <c r="AE219" s="100"/>
      <c r="AF219" s="100"/>
      <c r="AG219" s="99"/>
      <c r="AH219" s="99"/>
    </row>
    <row r="220" spans="3:34">
      <c r="C220" s="3" t="s">
        <v>92</v>
      </c>
      <c r="D220" s="3" t="s">
        <v>414</v>
      </c>
      <c r="E220" s="3" t="s">
        <v>415</v>
      </c>
      <c r="F220" s="3" t="s">
        <v>628</v>
      </c>
      <c r="G220" s="99" t="s">
        <v>524</v>
      </c>
      <c r="H220" s="99" t="s">
        <v>524</v>
      </c>
      <c r="I220" s="99" t="s">
        <v>524</v>
      </c>
      <c r="J220" s="99" t="s">
        <v>524</v>
      </c>
      <c r="K220" s="99" t="s">
        <v>524</v>
      </c>
      <c r="L220" s="99" t="s">
        <v>524</v>
      </c>
      <c r="M220" s="99" t="s">
        <v>524</v>
      </c>
      <c r="N220" s="99">
        <v>3.4000000000000002E-2</v>
      </c>
      <c r="O220" s="99">
        <v>4.1000000000000002E-2</v>
      </c>
      <c r="P220" s="99"/>
      <c r="Q220" s="99"/>
      <c r="R220" s="99"/>
      <c r="S220" s="99"/>
      <c r="T220" s="99"/>
      <c r="U220" s="99"/>
      <c r="V220" s="99"/>
      <c r="W220" s="99"/>
      <c r="X220" s="99"/>
      <c r="Y220" s="99"/>
      <c r="Z220" s="99"/>
      <c r="AA220" s="99"/>
      <c r="AB220" s="100"/>
      <c r="AC220" s="100"/>
      <c r="AD220" s="100"/>
      <c r="AE220" s="100"/>
      <c r="AF220" s="100"/>
      <c r="AG220" s="99"/>
      <c r="AH220" s="99"/>
    </row>
    <row r="221" spans="3:34">
      <c r="C221" s="3" t="s">
        <v>92</v>
      </c>
      <c r="D221" s="3" t="s">
        <v>416</v>
      </c>
      <c r="E221" s="3" t="s">
        <v>417</v>
      </c>
      <c r="F221" s="3" t="s">
        <v>628</v>
      </c>
      <c r="G221" s="99" t="s">
        <v>524</v>
      </c>
      <c r="H221" s="99" t="s">
        <v>524</v>
      </c>
      <c r="I221" s="99" t="s">
        <v>524</v>
      </c>
      <c r="J221" s="99" t="s">
        <v>524</v>
      </c>
      <c r="K221" s="99" t="s">
        <v>524</v>
      </c>
      <c r="L221" s="99" t="s">
        <v>524</v>
      </c>
      <c r="M221" s="99" t="s">
        <v>524</v>
      </c>
      <c r="N221" s="99">
        <v>0.16200000000000001</v>
      </c>
      <c r="O221" s="99">
        <v>0.157</v>
      </c>
      <c r="P221" s="99"/>
      <c r="Q221" s="99"/>
      <c r="R221" s="99"/>
      <c r="S221" s="99"/>
      <c r="T221" s="99"/>
      <c r="U221" s="99"/>
      <c r="V221" s="99"/>
      <c r="W221" s="99"/>
      <c r="X221" s="99"/>
      <c r="Y221" s="99"/>
      <c r="Z221" s="99"/>
      <c r="AA221" s="99"/>
      <c r="AB221" s="100"/>
      <c r="AC221" s="100"/>
      <c r="AD221" s="100"/>
      <c r="AE221" s="100"/>
      <c r="AF221" s="100"/>
      <c r="AG221" s="99"/>
      <c r="AH221" s="99"/>
    </row>
    <row r="222" spans="3:34">
      <c r="C222" s="3" t="s">
        <v>92</v>
      </c>
      <c r="D222" s="3" t="s">
        <v>418</v>
      </c>
      <c r="E222" s="3" t="s">
        <v>419</v>
      </c>
      <c r="F222" s="3" t="s">
        <v>628</v>
      </c>
      <c r="G222" s="99" t="s">
        <v>524</v>
      </c>
      <c r="H222" s="99" t="s">
        <v>524</v>
      </c>
      <c r="I222" s="99" t="s">
        <v>524</v>
      </c>
      <c r="J222" s="99" t="s">
        <v>524</v>
      </c>
      <c r="K222" s="99" t="s">
        <v>524</v>
      </c>
      <c r="L222" s="99" t="s">
        <v>524</v>
      </c>
      <c r="M222" s="99" t="s">
        <v>524</v>
      </c>
      <c r="N222" s="99">
        <v>0.14299999999999999</v>
      </c>
      <c r="O222" s="99">
        <v>0.14199999999999999</v>
      </c>
      <c r="P222" s="99"/>
      <c r="Q222" s="99"/>
      <c r="R222" s="99"/>
      <c r="S222" s="99"/>
      <c r="T222" s="99"/>
      <c r="U222" s="99"/>
      <c r="V222" s="99"/>
      <c r="W222" s="99"/>
      <c r="X222" s="99"/>
      <c r="Y222" s="99"/>
      <c r="Z222" s="99"/>
      <c r="AA222" s="99"/>
      <c r="AB222" s="100"/>
      <c r="AC222" s="100"/>
      <c r="AD222" s="100"/>
      <c r="AE222" s="100"/>
      <c r="AF222" s="100"/>
      <c r="AG222" s="99"/>
      <c r="AH222" s="99"/>
    </row>
    <row r="223" spans="3:34">
      <c r="C223" s="3" t="s">
        <v>92</v>
      </c>
      <c r="D223" s="3" t="s">
        <v>420</v>
      </c>
      <c r="E223" s="3" t="s">
        <v>421</v>
      </c>
      <c r="F223" s="3" t="s">
        <v>628</v>
      </c>
      <c r="G223" s="99" t="s">
        <v>524</v>
      </c>
      <c r="H223" s="99" t="s">
        <v>524</v>
      </c>
      <c r="I223" s="99" t="s">
        <v>524</v>
      </c>
      <c r="J223" s="99" t="s">
        <v>524</v>
      </c>
      <c r="K223" s="99" t="s">
        <v>524</v>
      </c>
      <c r="L223" s="99" t="s">
        <v>524</v>
      </c>
      <c r="M223" s="99" t="s">
        <v>524</v>
      </c>
      <c r="N223" s="99">
        <v>2.1999999999999999E-2</v>
      </c>
      <c r="O223" s="99">
        <v>2.5999999999999999E-2</v>
      </c>
      <c r="P223" s="99"/>
      <c r="Q223" s="99"/>
      <c r="R223" s="99"/>
      <c r="S223" s="99"/>
      <c r="T223" s="99"/>
      <c r="U223" s="99"/>
      <c r="V223" s="99"/>
      <c r="W223" s="99"/>
      <c r="X223" s="99"/>
      <c r="Y223" s="99"/>
      <c r="Z223" s="99"/>
      <c r="AA223" s="99"/>
      <c r="AB223" s="100"/>
      <c r="AC223" s="100"/>
      <c r="AD223" s="100"/>
      <c r="AE223" s="100"/>
      <c r="AF223" s="100"/>
      <c r="AG223" s="99"/>
      <c r="AH223" s="99"/>
    </row>
    <row r="224" spans="3:34">
      <c r="C224" s="3" t="s">
        <v>92</v>
      </c>
      <c r="D224" s="3" t="s">
        <v>422</v>
      </c>
      <c r="E224" s="3" t="s">
        <v>423</v>
      </c>
      <c r="F224" s="3" t="s">
        <v>628</v>
      </c>
      <c r="G224" s="99" t="s">
        <v>524</v>
      </c>
      <c r="H224" s="99" t="s">
        <v>524</v>
      </c>
      <c r="I224" s="99" t="s">
        <v>524</v>
      </c>
      <c r="J224" s="99" t="s">
        <v>524</v>
      </c>
      <c r="K224" s="99" t="s">
        <v>524</v>
      </c>
      <c r="L224" s="99" t="s">
        <v>524</v>
      </c>
      <c r="M224" s="99" t="s">
        <v>524</v>
      </c>
      <c r="N224" s="99">
        <v>0.14000000000000001</v>
      </c>
      <c r="O224" s="99">
        <v>0.13600000000000001</v>
      </c>
      <c r="P224" s="99"/>
      <c r="Q224" s="99"/>
      <c r="R224" s="99"/>
      <c r="S224" s="99"/>
      <c r="T224" s="99"/>
      <c r="U224" s="99"/>
      <c r="V224" s="99"/>
      <c r="W224" s="99"/>
      <c r="X224" s="99"/>
      <c r="Y224" s="99"/>
      <c r="Z224" s="99"/>
      <c r="AA224" s="99"/>
      <c r="AB224" s="100"/>
      <c r="AC224" s="100"/>
      <c r="AD224" s="100"/>
      <c r="AE224" s="100"/>
      <c r="AF224" s="100"/>
      <c r="AG224" s="99"/>
      <c r="AH224" s="99"/>
    </row>
    <row r="225" spans="3:34">
      <c r="C225" s="3" t="s">
        <v>92</v>
      </c>
      <c r="D225" s="3" t="s">
        <v>424</v>
      </c>
      <c r="E225" s="3" t="s">
        <v>425</v>
      </c>
      <c r="F225" s="3" t="s">
        <v>628</v>
      </c>
      <c r="G225" s="99" t="s">
        <v>524</v>
      </c>
      <c r="H225" s="99" t="s">
        <v>524</v>
      </c>
      <c r="I225" s="99" t="s">
        <v>524</v>
      </c>
      <c r="J225" s="99" t="s">
        <v>524</v>
      </c>
      <c r="K225" s="99" t="s">
        <v>524</v>
      </c>
      <c r="L225" s="99" t="s">
        <v>524</v>
      </c>
      <c r="M225" s="99" t="s">
        <v>524</v>
      </c>
      <c r="N225" s="99">
        <v>0.13500000000000001</v>
      </c>
      <c r="O225" s="99">
        <v>0.113</v>
      </c>
      <c r="P225" s="99"/>
      <c r="Q225" s="99"/>
      <c r="R225" s="99"/>
      <c r="S225" s="99"/>
      <c r="T225" s="99"/>
      <c r="U225" s="99"/>
      <c r="V225" s="99"/>
      <c r="W225" s="99"/>
      <c r="X225" s="99"/>
      <c r="Y225" s="99"/>
      <c r="Z225" s="99"/>
      <c r="AA225" s="99"/>
      <c r="AB225" s="100"/>
      <c r="AC225" s="100"/>
      <c r="AD225" s="100"/>
      <c r="AE225" s="100"/>
      <c r="AF225" s="100"/>
      <c r="AG225" s="99"/>
      <c r="AH225" s="99"/>
    </row>
    <row r="226" spans="3:34">
      <c r="C226" s="3" t="s">
        <v>92</v>
      </c>
      <c r="D226" s="3" t="s">
        <v>426</v>
      </c>
      <c r="E226" s="3" t="s">
        <v>427</v>
      </c>
      <c r="F226" s="3" t="s">
        <v>628</v>
      </c>
      <c r="G226" s="99" t="s">
        <v>524</v>
      </c>
      <c r="H226" s="99" t="s">
        <v>524</v>
      </c>
      <c r="I226" s="99" t="s">
        <v>524</v>
      </c>
      <c r="J226" s="99" t="s">
        <v>524</v>
      </c>
      <c r="K226" s="99" t="s">
        <v>524</v>
      </c>
      <c r="L226" s="99" t="s">
        <v>524</v>
      </c>
      <c r="M226" s="99" t="s">
        <v>524</v>
      </c>
      <c r="N226" s="99">
        <v>0.13900000000000001</v>
      </c>
      <c r="O226" s="99">
        <v>0.161</v>
      </c>
      <c r="P226" s="99"/>
      <c r="Q226" s="99"/>
      <c r="R226" s="99"/>
      <c r="S226" s="99"/>
      <c r="T226" s="99"/>
      <c r="U226" s="99"/>
      <c r="V226" s="99"/>
      <c r="W226" s="99"/>
      <c r="X226" s="99"/>
      <c r="Y226" s="99"/>
      <c r="Z226" s="99"/>
      <c r="AA226" s="99"/>
      <c r="AB226" s="100"/>
      <c r="AC226" s="100"/>
      <c r="AD226" s="100"/>
      <c r="AE226" s="100"/>
      <c r="AF226" s="100"/>
      <c r="AG226" s="99"/>
      <c r="AH226" s="99"/>
    </row>
    <row r="227" spans="3:34">
      <c r="C227" s="3" t="s">
        <v>92</v>
      </c>
      <c r="D227" s="3" t="s">
        <v>428</v>
      </c>
      <c r="E227" s="3" t="s">
        <v>429</v>
      </c>
      <c r="F227" s="3" t="s">
        <v>628</v>
      </c>
      <c r="G227" s="99" t="s">
        <v>524</v>
      </c>
      <c r="H227" s="99" t="s">
        <v>524</v>
      </c>
      <c r="I227" s="99" t="s">
        <v>524</v>
      </c>
      <c r="J227" s="99" t="s">
        <v>524</v>
      </c>
      <c r="K227" s="99" t="s">
        <v>524</v>
      </c>
      <c r="L227" s="99" t="s">
        <v>524</v>
      </c>
      <c r="M227" s="99" t="s">
        <v>524</v>
      </c>
      <c r="N227" s="99">
        <v>0.16800000000000001</v>
      </c>
      <c r="O227" s="99">
        <v>0.16800000000000001</v>
      </c>
      <c r="P227" s="99"/>
      <c r="Q227" s="99"/>
      <c r="R227" s="99"/>
      <c r="S227" s="99"/>
      <c r="T227" s="99"/>
      <c r="U227" s="99"/>
      <c r="V227" s="99"/>
      <c r="W227" s="99"/>
      <c r="X227" s="99"/>
      <c r="Y227" s="99"/>
      <c r="Z227" s="99"/>
      <c r="AA227" s="99"/>
      <c r="AB227" s="100"/>
      <c r="AC227" s="100"/>
      <c r="AD227" s="100"/>
      <c r="AE227" s="100"/>
      <c r="AF227" s="100"/>
      <c r="AG227" s="99"/>
      <c r="AH227" s="99"/>
    </row>
    <row r="228" spans="3:34">
      <c r="C228" s="3" t="s">
        <v>92</v>
      </c>
      <c r="D228" s="3" t="s">
        <v>430</v>
      </c>
      <c r="E228" s="3" t="s">
        <v>431</v>
      </c>
      <c r="F228" s="3" t="s">
        <v>628</v>
      </c>
      <c r="G228" s="99" t="s">
        <v>524</v>
      </c>
      <c r="H228" s="99" t="s">
        <v>524</v>
      </c>
      <c r="I228" s="99" t="s">
        <v>524</v>
      </c>
      <c r="J228" s="99" t="s">
        <v>524</v>
      </c>
      <c r="K228" s="99" t="s">
        <v>524</v>
      </c>
      <c r="L228" s="99" t="s">
        <v>524</v>
      </c>
      <c r="M228" s="99" t="s">
        <v>524</v>
      </c>
      <c r="N228" s="99">
        <v>3.2000000000000001E-2</v>
      </c>
      <c r="O228" s="99">
        <v>2.9000000000000001E-2</v>
      </c>
      <c r="P228" s="99"/>
      <c r="Q228" s="99"/>
      <c r="R228" s="99"/>
      <c r="S228" s="99"/>
      <c r="T228" s="99"/>
      <c r="U228" s="99"/>
      <c r="V228" s="99"/>
      <c r="W228" s="99"/>
      <c r="X228" s="99"/>
      <c r="Y228" s="99"/>
      <c r="Z228" s="99"/>
      <c r="AA228" s="99"/>
      <c r="AB228" s="100"/>
      <c r="AC228" s="100"/>
      <c r="AD228" s="100"/>
      <c r="AE228" s="100"/>
      <c r="AF228" s="100"/>
      <c r="AG228" s="99"/>
      <c r="AH228" s="99"/>
    </row>
    <row r="229" spans="3:34">
      <c r="C229" s="3" t="s">
        <v>92</v>
      </c>
      <c r="D229" s="3" t="s">
        <v>432</v>
      </c>
      <c r="E229" s="3" t="s">
        <v>433</v>
      </c>
      <c r="F229" s="3" t="s">
        <v>628</v>
      </c>
      <c r="G229" s="99" t="s">
        <v>524</v>
      </c>
      <c r="H229" s="99" t="s">
        <v>524</v>
      </c>
      <c r="I229" s="99" t="s">
        <v>524</v>
      </c>
      <c r="J229" s="99" t="s">
        <v>524</v>
      </c>
      <c r="K229" s="99" t="s">
        <v>524</v>
      </c>
      <c r="L229" s="99" t="s">
        <v>524</v>
      </c>
      <c r="M229" s="99" t="s">
        <v>524</v>
      </c>
      <c r="N229" s="99">
        <v>5.2999999999999999E-2</v>
      </c>
      <c r="O229" s="99">
        <v>5.5E-2</v>
      </c>
      <c r="P229" s="99"/>
      <c r="Q229" s="99"/>
      <c r="R229" s="99"/>
      <c r="S229" s="99"/>
      <c r="T229" s="99"/>
      <c r="U229" s="99"/>
      <c r="V229" s="99"/>
      <c r="W229" s="99"/>
      <c r="X229" s="99"/>
      <c r="Y229" s="99"/>
      <c r="Z229" s="99"/>
      <c r="AA229" s="99"/>
      <c r="AB229" s="100"/>
      <c r="AC229" s="100"/>
      <c r="AD229" s="100"/>
      <c r="AE229" s="100"/>
      <c r="AF229" s="100"/>
      <c r="AG229" s="99"/>
      <c r="AH229" s="99"/>
    </row>
    <row r="230" spans="3:34">
      <c r="C230" s="3" t="s">
        <v>92</v>
      </c>
      <c r="D230" s="3" t="s">
        <v>434</v>
      </c>
      <c r="E230" s="3" t="s">
        <v>435</v>
      </c>
      <c r="F230" s="3" t="s">
        <v>628</v>
      </c>
      <c r="G230" s="99" t="s">
        <v>524</v>
      </c>
      <c r="H230" s="99" t="s">
        <v>524</v>
      </c>
      <c r="I230" s="99" t="s">
        <v>524</v>
      </c>
      <c r="J230" s="99" t="s">
        <v>524</v>
      </c>
      <c r="K230" s="99" t="s">
        <v>524</v>
      </c>
      <c r="L230" s="99" t="s">
        <v>524</v>
      </c>
      <c r="M230" s="99" t="s">
        <v>524</v>
      </c>
      <c r="N230" s="99">
        <v>1.7999999999999999E-2</v>
      </c>
      <c r="O230" s="99">
        <v>2.4E-2</v>
      </c>
      <c r="P230" s="99"/>
      <c r="Q230" s="99"/>
      <c r="R230" s="99"/>
      <c r="S230" s="99"/>
      <c r="T230" s="99"/>
      <c r="U230" s="99"/>
      <c r="V230" s="99"/>
      <c r="W230" s="99"/>
      <c r="X230" s="99"/>
      <c r="Y230" s="99"/>
      <c r="Z230" s="99"/>
      <c r="AA230" s="99"/>
      <c r="AB230" s="100"/>
      <c r="AC230" s="100"/>
      <c r="AD230" s="100"/>
      <c r="AE230" s="100"/>
      <c r="AF230" s="100"/>
      <c r="AG230" s="99"/>
      <c r="AH230" s="99"/>
    </row>
    <row r="231" spans="3:34">
      <c r="C231" s="3" t="s">
        <v>92</v>
      </c>
      <c r="D231" s="3" t="s">
        <v>436</v>
      </c>
      <c r="E231" s="3" t="s">
        <v>437</v>
      </c>
      <c r="F231" s="3" t="s">
        <v>628</v>
      </c>
      <c r="G231" s="99" t="s">
        <v>524</v>
      </c>
      <c r="H231" s="99" t="s">
        <v>524</v>
      </c>
      <c r="I231" s="99" t="s">
        <v>524</v>
      </c>
      <c r="J231" s="99" t="s">
        <v>524</v>
      </c>
      <c r="K231" s="99" t="s">
        <v>524</v>
      </c>
      <c r="L231" s="99" t="s">
        <v>524</v>
      </c>
      <c r="M231" s="99" t="s">
        <v>524</v>
      </c>
      <c r="N231" s="99">
        <v>5.0999999999999997E-2</v>
      </c>
      <c r="O231" s="99">
        <v>6.0999999999999999E-2</v>
      </c>
      <c r="P231" s="99"/>
      <c r="Q231" s="99"/>
      <c r="R231" s="99"/>
      <c r="S231" s="99"/>
      <c r="T231" s="99"/>
      <c r="U231" s="99"/>
      <c r="V231" s="99"/>
      <c r="W231" s="99"/>
      <c r="X231" s="99"/>
      <c r="Y231" s="99"/>
      <c r="Z231" s="99"/>
      <c r="AA231" s="99"/>
      <c r="AB231" s="100"/>
      <c r="AC231" s="100"/>
      <c r="AD231" s="100"/>
      <c r="AE231" s="100"/>
      <c r="AF231" s="100"/>
      <c r="AG231" s="99"/>
      <c r="AH231" s="99"/>
    </row>
    <row r="232" spans="3:34">
      <c r="C232" s="3" t="s">
        <v>92</v>
      </c>
      <c r="D232" s="3" t="s">
        <v>438</v>
      </c>
      <c r="E232" s="3" t="s">
        <v>439</v>
      </c>
      <c r="F232" s="3" t="s">
        <v>628</v>
      </c>
      <c r="G232" s="99" t="s">
        <v>524</v>
      </c>
      <c r="H232" s="99" t="s">
        <v>524</v>
      </c>
      <c r="I232" s="99" t="s">
        <v>524</v>
      </c>
      <c r="J232" s="99" t="s">
        <v>524</v>
      </c>
      <c r="K232" s="99" t="s">
        <v>524</v>
      </c>
      <c r="L232" s="99" t="s">
        <v>524</v>
      </c>
      <c r="M232" s="99" t="s">
        <v>524</v>
      </c>
      <c r="N232" s="99">
        <v>0.123</v>
      </c>
      <c r="O232" s="99">
        <v>0.13400000000000001</v>
      </c>
      <c r="P232" s="99"/>
      <c r="Q232" s="99"/>
      <c r="R232" s="99"/>
      <c r="S232" s="99"/>
      <c r="T232" s="99"/>
      <c r="U232" s="99"/>
      <c r="V232" s="99"/>
      <c r="W232" s="99"/>
      <c r="X232" s="99"/>
      <c r="Y232" s="99"/>
      <c r="Z232" s="99"/>
      <c r="AA232" s="99"/>
      <c r="AB232" s="100"/>
      <c r="AC232" s="100"/>
      <c r="AD232" s="100"/>
      <c r="AE232" s="100"/>
      <c r="AF232" s="100"/>
      <c r="AG232" s="99"/>
      <c r="AH232" s="99"/>
    </row>
    <row r="233" spans="3:34">
      <c r="C233" s="3" t="s">
        <v>92</v>
      </c>
      <c r="D233" s="3" t="s">
        <v>440</v>
      </c>
      <c r="E233" s="3" t="s">
        <v>441</v>
      </c>
      <c r="F233" s="3" t="s">
        <v>628</v>
      </c>
      <c r="G233" s="99" t="s">
        <v>524</v>
      </c>
      <c r="H233" s="99" t="s">
        <v>524</v>
      </c>
      <c r="I233" s="99" t="s">
        <v>524</v>
      </c>
      <c r="J233" s="99" t="s">
        <v>524</v>
      </c>
      <c r="K233" s="99" t="s">
        <v>524</v>
      </c>
      <c r="L233" s="99" t="s">
        <v>524</v>
      </c>
      <c r="M233" s="99" t="s">
        <v>524</v>
      </c>
      <c r="N233" s="99">
        <v>4.9000000000000002E-2</v>
      </c>
      <c r="O233" s="99">
        <v>5.8000000000000003E-2</v>
      </c>
      <c r="P233" s="99"/>
      <c r="Q233" s="99"/>
      <c r="R233" s="99"/>
      <c r="S233" s="99"/>
      <c r="T233" s="99"/>
      <c r="U233" s="99"/>
      <c r="V233" s="99"/>
      <c r="W233" s="99"/>
      <c r="X233" s="99"/>
      <c r="Y233" s="99"/>
      <c r="Z233" s="99"/>
      <c r="AA233" s="99"/>
      <c r="AB233" s="100"/>
      <c r="AC233" s="100"/>
      <c r="AD233" s="100"/>
      <c r="AE233" s="100"/>
      <c r="AF233" s="100"/>
      <c r="AG233" s="99"/>
      <c r="AH233" s="99"/>
    </row>
    <row r="234" spans="3:34">
      <c r="C234" s="3" t="s">
        <v>92</v>
      </c>
      <c r="D234" s="3" t="s">
        <v>442</v>
      </c>
      <c r="E234" s="3" t="s">
        <v>443</v>
      </c>
      <c r="F234" s="3" t="s">
        <v>628</v>
      </c>
      <c r="G234" s="99" t="s">
        <v>524</v>
      </c>
      <c r="H234" s="99" t="s">
        <v>524</v>
      </c>
      <c r="I234" s="99" t="s">
        <v>524</v>
      </c>
      <c r="J234" s="99" t="s">
        <v>524</v>
      </c>
      <c r="K234" s="99" t="s">
        <v>524</v>
      </c>
      <c r="L234" s="99" t="s">
        <v>524</v>
      </c>
      <c r="M234" s="99" t="s">
        <v>524</v>
      </c>
      <c r="N234" s="99">
        <v>3.9E-2</v>
      </c>
      <c r="O234" s="99">
        <v>5.0999999999999997E-2</v>
      </c>
      <c r="P234" s="99"/>
      <c r="Q234" s="99"/>
      <c r="R234" s="99"/>
      <c r="S234" s="99"/>
      <c r="T234" s="99"/>
      <c r="U234" s="99"/>
      <c r="V234" s="99"/>
      <c r="W234" s="99"/>
      <c r="X234" s="99"/>
      <c r="Y234" s="99"/>
      <c r="Z234" s="99"/>
      <c r="AA234" s="99"/>
      <c r="AB234" s="100"/>
      <c r="AC234" s="100"/>
      <c r="AD234" s="100"/>
      <c r="AE234" s="100"/>
      <c r="AF234" s="100"/>
      <c r="AG234" s="99"/>
      <c r="AH234" s="99"/>
    </row>
    <row r="235" spans="3:34">
      <c r="C235" s="3" t="s">
        <v>92</v>
      </c>
      <c r="D235" s="3" t="s">
        <v>444</v>
      </c>
      <c r="E235" s="3" t="s">
        <v>445</v>
      </c>
      <c r="F235" s="3" t="s">
        <v>628</v>
      </c>
      <c r="G235" s="99" t="s">
        <v>524</v>
      </c>
      <c r="H235" s="99" t="s">
        <v>524</v>
      </c>
      <c r="I235" s="99" t="s">
        <v>524</v>
      </c>
      <c r="J235" s="99" t="s">
        <v>524</v>
      </c>
      <c r="K235" s="99" t="s">
        <v>524</v>
      </c>
      <c r="L235" s="99" t="s">
        <v>524</v>
      </c>
      <c r="M235" s="99" t="s">
        <v>524</v>
      </c>
      <c r="N235" s="99">
        <v>3.6999999999999998E-2</v>
      </c>
      <c r="O235" s="99">
        <v>3.5000000000000003E-2</v>
      </c>
      <c r="P235" s="99"/>
      <c r="Q235" s="99"/>
      <c r="R235" s="99"/>
      <c r="S235" s="99"/>
      <c r="T235" s="99"/>
      <c r="U235" s="99"/>
      <c r="V235" s="99"/>
      <c r="W235" s="99"/>
      <c r="X235" s="99"/>
      <c r="Y235" s="99"/>
      <c r="Z235" s="99"/>
      <c r="AA235" s="99"/>
      <c r="AB235" s="100"/>
      <c r="AC235" s="100"/>
      <c r="AD235" s="100"/>
      <c r="AE235" s="100"/>
      <c r="AF235" s="100"/>
      <c r="AG235" s="99"/>
      <c r="AH235" s="99"/>
    </row>
    <row r="236" spans="3:34">
      <c r="C236" s="3" t="s">
        <v>92</v>
      </c>
      <c r="D236" s="3" t="s">
        <v>446</v>
      </c>
      <c r="E236" s="3" t="s">
        <v>447</v>
      </c>
      <c r="F236" s="3" t="s">
        <v>628</v>
      </c>
      <c r="G236" s="99" t="s">
        <v>524</v>
      </c>
      <c r="H236" s="99" t="s">
        <v>524</v>
      </c>
      <c r="I236" s="99" t="s">
        <v>524</v>
      </c>
      <c r="J236" s="99" t="s">
        <v>524</v>
      </c>
      <c r="K236" s="99" t="s">
        <v>524</v>
      </c>
      <c r="L236" s="99" t="s">
        <v>524</v>
      </c>
      <c r="M236" s="99" t="s">
        <v>524</v>
      </c>
      <c r="N236" s="99">
        <v>6.8000000000000005E-2</v>
      </c>
      <c r="O236" s="99">
        <v>6.9000000000000006E-2</v>
      </c>
      <c r="P236" s="99"/>
      <c r="Q236" s="99"/>
      <c r="R236" s="99"/>
      <c r="S236" s="99"/>
      <c r="T236" s="99"/>
      <c r="U236" s="99"/>
      <c r="V236" s="99"/>
      <c r="W236" s="99"/>
      <c r="X236" s="99"/>
      <c r="Y236" s="99"/>
      <c r="Z236" s="99"/>
      <c r="AA236" s="99"/>
      <c r="AB236" s="100"/>
      <c r="AC236" s="100"/>
      <c r="AD236" s="100"/>
      <c r="AE236" s="100"/>
      <c r="AF236" s="100"/>
      <c r="AG236" s="99"/>
      <c r="AH236" s="99"/>
    </row>
    <row r="237" spans="3:34">
      <c r="C237" s="3" t="s">
        <v>90</v>
      </c>
      <c r="D237" s="3" t="s">
        <v>448</v>
      </c>
      <c r="E237" s="3" t="s">
        <v>449</v>
      </c>
      <c r="F237" s="3" t="s">
        <v>628</v>
      </c>
      <c r="G237" s="99" t="s">
        <v>524</v>
      </c>
      <c r="H237" s="99" t="s">
        <v>524</v>
      </c>
      <c r="I237" s="99" t="s">
        <v>524</v>
      </c>
      <c r="J237" s="99" t="s">
        <v>524</v>
      </c>
      <c r="K237" s="99" t="s">
        <v>524</v>
      </c>
      <c r="L237" s="99" t="s">
        <v>524</v>
      </c>
      <c r="M237" s="99" t="s">
        <v>524</v>
      </c>
      <c r="N237" s="99">
        <v>5.1999999999999998E-2</v>
      </c>
      <c r="O237" s="99">
        <v>0.05</v>
      </c>
      <c r="P237" s="99"/>
      <c r="Q237" s="99"/>
      <c r="R237" s="99"/>
      <c r="S237" s="99"/>
      <c r="T237" s="99"/>
      <c r="U237" s="99"/>
      <c r="V237" s="99"/>
      <c r="W237" s="99"/>
      <c r="X237" s="99"/>
      <c r="Y237" s="99"/>
      <c r="Z237" s="99"/>
      <c r="AA237" s="99"/>
      <c r="AB237" s="100"/>
      <c r="AC237" s="100"/>
      <c r="AD237" s="100"/>
      <c r="AE237" s="100"/>
      <c r="AF237" s="100"/>
      <c r="AG237" s="99"/>
      <c r="AH237" s="99"/>
    </row>
    <row r="238" spans="3:34">
      <c r="C238" s="3" t="s">
        <v>90</v>
      </c>
      <c r="D238" s="3" t="s">
        <v>450</v>
      </c>
      <c r="E238" s="3" t="s">
        <v>451</v>
      </c>
      <c r="F238" s="3" t="s">
        <v>628</v>
      </c>
      <c r="G238" s="99" t="s">
        <v>524</v>
      </c>
      <c r="H238" s="99" t="s">
        <v>524</v>
      </c>
      <c r="I238" s="99" t="s">
        <v>524</v>
      </c>
      <c r="J238" s="99" t="s">
        <v>524</v>
      </c>
      <c r="K238" s="99" t="s">
        <v>524</v>
      </c>
      <c r="L238" s="99" t="s">
        <v>524</v>
      </c>
      <c r="M238" s="99" t="s">
        <v>524</v>
      </c>
      <c r="N238" s="99">
        <v>4.4999999999999998E-2</v>
      </c>
      <c r="O238" s="99">
        <v>5.8999999999999997E-2</v>
      </c>
      <c r="P238" s="99"/>
      <c r="Q238" s="99"/>
      <c r="R238" s="99"/>
      <c r="S238" s="99"/>
      <c r="T238" s="99"/>
      <c r="U238" s="99"/>
      <c r="V238" s="99"/>
      <c r="W238" s="99"/>
      <c r="X238" s="99"/>
      <c r="Y238" s="99"/>
      <c r="Z238" s="99"/>
      <c r="AA238" s="99"/>
      <c r="AB238" s="100"/>
      <c r="AC238" s="100"/>
      <c r="AD238" s="100"/>
      <c r="AE238" s="100"/>
      <c r="AF238" s="100"/>
      <c r="AG238" s="99"/>
      <c r="AH238" s="99"/>
    </row>
    <row r="239" spans="3:34">
      <c r="C239" s="3" t="s">
        <v>90</v>
      </c>
      <c r="D239" s="3" t="s">
        <v>452</v>
      </c>
      <c r="E239" s="3" t="s">
        <v>453</v>
      </c>
      <c r="F239" s="3" t="s">
        <v>628</v>
      </c>
      <c r="G239" s="99" t="s">
        <v>524</v>
      </c>
      <c r="H239" s="99" t="s">
        <v>524</v>
      </c>
      <c r="I239" s="99" t="s">
        <v>524</v>
      </c>
      <c r="J239" s="99" t="s">
        <v>524</v>
      </c>
      <c r="K239" s="99" t="s">
        <v>524</v>
      </c>
      <c r="L239" s="99" t="s">
        <v>524</v>
      </c>
      <c r="M239" s="99" t="s">
        <v>524</v>
      </c>
      <c r="N239" s="99">
        <v>5.0999999999999997E-2</v>
      </c>
      <c r="O239" s="99">
        <v>6.8000000000000005E-2</v>
      </c>
      <c r="P239" s="99"/>
      <c r="Q239" s="99"/>
      <c r="R239" s="99"/>
      <c r="S239" s="99"/>
      <c r="T239" s="99"/>
      <c r="U239" s="99"/>
      <c r="V239" s="99"/>
      <c r="W239" s="99"/>
      <c r="X239" s="99"/>
      <c r="Y239" s="99"/>
      <c r="Z239" s="99"/>
      <c r="AA239" s="99"/>
      <c r="AB239" s="100"/>
      <c r="AC239" s="100"/>
      <c r="AD239" s="100"/>
      <c r="AE239" s="100"/>
      <c r="AF239" s="100"/>
      <c r="AG239" s="99"/>
      <c r="AH239" s="99"/>
    </row>
    <row r="240" spans="3:34">
      <c r="C240" s="3" t="s">
        <v>90</v>
      </c>
      <c r="D240" s="3" t="s">
        <v>454</v>
      </c>
      <c r="E240" s="3" t="s">
        <v>455</v>
      </c>
      <c r="F240" s="3" t="s">
        <v>628</v>
      </c>
      <c r="G240" s="99" t="s">
        <v>524</v>
      </c>
      <c r="H240" s="99" t="s">
        <v>524</v>
      </c>
      <c r="I240" s="99" t="s">
        <v>524</v>
      </c>
      <c r="J240" s="99" t="s">
        <v>524</v>
      </c>
      <c r="K240" s="99" t="s">
        <v>524</v>
      </c>
      <c r="L240" s="99" t="s">
        <v>524</v>
      </c>
      <c r="M240" s="99" t="s">
        <v>524</v>
      </c>
      <c r="N240" s="99">
        <v>3.9E-2</v>
      </c>
      <c r="O240" s="99">
        <v>0.06</v>
      </c>
      <c r="P240" s="99"/>
      <c r="Q240" s="99"/>
      <c r="R240" s="99"/>
      <c r="S240" s="99"/>
      <c r="T240" s="99"/>
      <c r="U240" s="99"/>
      <c r="V240" s="99"/>
      <c r="W240" s="99"/>
      <c r="X240" s="99"/>
      <c r="Y240" s="99"/>
      <c r="Z240" s="99"/>
      <c r="AA240" s="99"/>
      <c r="AB240" s="100"/>
      <c r="AC240" s="100"/>
      <c r="AD240" s="100"/>
      <c r="AE240" s="100"/>
      <c r="AF240" s="100"/>
      <c r="AG240" s="99"/>
      <c r="AH240" s="99"/>
    </row>
    <row r="241" spans="3:34">
      <c r="C241" s="3" t="s">
        <v>90</v>
      </c>
      <c r="D241" s="3" t="s">
        <v>456</v>
      </c>
      <c r="E241" s="3" t="s">
        <v>457</v>
      </c>
      <c r="F241" s="3" t="s">
        <v>628</v>
      </c>
      <c r="G241" s="99" t="s">
        <v>524</v>
      </c>
      <c r="H241" s="99" t="s">
        <v>524</v>
      </c>
      <c r="I241" s="99" t="s">
        <v>524</v>
      </c>
      <c r="J241" s="99" t="s">
        <v>524</v>
      </c>
      <c r="K241" s="99" t="s">
        <v>524</v>
      </c>
      <c r="L241" s="99" t="s">
        <v>524</v>
      </c>
      <c r="M241" s="99" t="s">
        <v>524</v>
      </c>
      <c r="N241" s="99">
        <v>3.2000000000000001E-2</v>
      </c>
      <c r="O241" s="99">
        <v>4.4999999999999998E-2</v>
      </c>
      <c r="P241" s="99"/>
      <c r="Q241" s="99"/>
      <c r="R241" s="99"/>
      <c r="S241" s="99"/>
      <c r="T241" s="99"/>
      <c r="U241" s="99"/>
      <c r="V241" s="99"/>
      <c r="W241" s="99"/>
      <c r="X241" s="99"/>
      <c r="Y241" s="99"/>
      <c r="Z241" s="99"/>
      <c r="AA241" s="99"/>
      <c r="AB241" s="100"/>
      <c r="AC241" s="100"/>
      <c r="AD241" s="100"/>
      <c r="AE241" s="100"/>
      <c r="AF241" s="100"/>
      <c r="AG241" s="99"/>
      <c r="AH241" s="99"/>
    </row>
    <row r="242" spans="3:34">
      <c r="C242" s="3" t="s">
        <v>90</v>
      </c>
      <c r="D242" s="3" t="s">
        <v>458</v>
      </c>
      <c r="E242" s="3" t="s">
        <v>459</v>
      </c>
      <c r="F242" s="3" t="s">
        <v>628</v>
      </c>
      <c r="G242" s="99" t="s">
        <v>524</v>
      </c>
      <c r="H242" s="99" t="s">
        <v>524</v>
      </c>
      <c r="I242" s="99" t="s">
        <v>524</v>
      </c>
      <c r="J242" s="99" t="s">
        <v>524</v>
      </c>
      <c r="K242" s="99" t="s">
        <v>524</v>
      </c>
      <c r="L242" s="99" t="s">
        <v>524</v>
      </c>
      <c r="M242" s="99" t="s">
        <v>524</v>
      </c>
      <c r="N242" s="99">
        <v>4.3999999999999997E-2</v>
      </c>
      <c r="O242" s="99">
        <v>5.0999999999999997E-2</v>
      </c>
      <c r="P242" s="99"/>
      <c r="Q242" s="99"/>
      <c r="R242" s="99"/>
      <c r="S242" s="99"/>
      <c r="T242" s="99"/>
      <c r="U242" s="99"/>
      <c r="V242" s="99"/>
      <c r="W242" s="99"/>
      <c r="X242" s="99"/>
      <c r="Y242" s="99"/>
      <c r="Z242" s="99"/>
      <c r="AA242" s="99"/>
      <c r="AB242" s="100"/>
      <c r="AC242" s="100"/>
      <c r="AD242" s="100"/>
      <c r="AE242" s="100"/>
      <c r="AF242" s="100"/>
      <c r="AG242" s="99"/>
      <c r="AH242" s="99"/>
    </row>
    <row r="243" spans="3:34">
      <c r="C243" s="3" t="s">
        <v>90</v>
      </c>
      <c r="D243" s="3" t="s">
        <v>460</v>
      </c>
      <c r="E243" s="3" t="s">
        <v>461</v>
      </c>
      <c r="F243" s="3" t="s">
        <v>628</v>
      </c>
      <c r="G243" s="99" t="s">
        <v>524</v>
      </c>
      <c r="H243" s="99" t="s">
        <v>524</v>
      </c>
      <c r="I243" s="99" t="s">
        <v>524</v>
      </c>
      <c r="J243" s="99" t="s">
        <v>524</v>
      </c>
      <c r="K243" s="99" t="s">
        <v>524</v>
      </c>
      <c r="L243" s="99" t="s">
        <v>524</v>
      </c>
      <c r="M243" s="99" t="s">
        <v>524</v>
      </c>
      <c r="N243" s="99">
        <v>5.5E-2</v>
      </c>
      <c r="O243" s="99">
        <v>6.6000000000000003E-2</v>
      </c>
      <c r="P243" s="99"/>
      <c r="Q243" s="99"/>
      <c r="R243" s="99"/>
      <c r="S243" s="99"/>
      <c r="T243" s="99"/>
      <c r="U243" s="99"/>
      <c r="V243" s="99"/>
      <c r="W243" s="99"/>
      <c r="X243" s="99"/>
      <c r="Y243" s="99"/>
      <c r="Z243" s="99"/>
      <c r="AA243" s="99"/>
      <c r="AB243" s="100"/>
      <c r="AC243" s="100"/>
      <c r="AD243" s="100"/>
      <c r="AE243" s="100"/>
      <c r="AF243" s="100"/>
      <c r="AG243" s="99"/>
      <c r="AH243" s="99"/>
    </row>
    <row r="244" spans="3:34">
      <c r="C244" s="3" t="s">
        <v>90</v>
      </c>
      <c r="D244" s="3" t="s">
        <v>462</v>
      </c>
      <c r="E244" s="3" t="s">
        <v>463</v>
      </c>
      <c r="F244" s="3" t="s">
        <v>628</v>
      </c>
      <c r="G244" s="99" t="s">
        <v>524</v>
      </c>
      <c r="H244" s="99" t="s">
        <v>524</v>
      </c>
      <c r="I244" s="99" t="s">
        <v>524</v>
      </c>
      <c r="J244" s="99" t="s">
        <v>524</v>
      </c>
      <c r="K244" s="99" t="s">
        <v>524</v>
      </c>
      <c r="L244" s="99" t="s">
        <v>524</v>
      </c>
      <c r="M244" s="99" t="s">
        <v>524</v>
      </c>
      <c r="N244" s="99">
        <v>1.2999999999999999E-2</v>
      </c>
      <c r="O244" s="99">
        <v>1.2E-2</v>
      </c>
      <c r="P244" s="99"/>
      <c r="Q244" s="99"/>
      <c r="R244" s="99"/>
      <c r="S244" s="99"/>
      <c r="T244" s="99"/>
      <c r="U244" s="99"/>
      <c r="V244" s="99"/>
      <c r="W244" s="99"/>
      <c r="X244" s="99"/>
      <c r="Y244" s="99"/>
      <c r="Z244" s="99"/>
      <c r="AA244" s="99"/>
      <c r="AB244" s="100"/>
      <c r="AC244" s="100"/>
      <c r="AD244" s="100"/>
      <c r="AE244" s="100"/>
      <c r="AF244" s="100"/>
      <c r="AG244" s="99"/>
      <c r="AH244" s="99"/>
    </row>
    <row r="245" spans="3:34">
      <c r="C245" s="3" t="s">
        <v>90</v>
      </c>
      <c r="D245" s="3" t="s">
        <v>464</v>
      </c>
      <c r="E245" s="3" t="s">
        <v>465</v>
      </c>
      <c r="F245" s="3" t="s">
        <v>628</v>
      </c>
      <c r="G245" s="99" t="s">
        <v>524</v>
      </c>
      <c r="H245" s="99" t="s">
        <v>524</v>
      </c>
      <c r="I245" s="99" t="s">
        <v>524</v>
      </c>
      <c r="J245" s="99" t="s">
        <v>524</v>
      </c>
      <c r="K245" s="99" t="s">
        <v>524</v>
      </c>
      <c r="L245" s="99" t="s">
        <v>524</v>
      </c>
      <c r="M245" s="99" t="s">
        <v>524</v>
      </c>
      <c r="N245" s="99">
        <v>1.2E-2</v>
      </c>
      <c r="O245" s="99">
        <v>4.2000000000000003E-2</v>
      </c>
      <c r="P245" s="99"/>
      <c r="Q245" s="99"/>
      <c r="R245" s="99"/>
      <c r="S245" s="99"/>
      <c r="T245" s="99"/>
      <c r="U245" s="99"/>
      <c r="V245" s="99"/>
      <c r="W245" s="99"/>
      <c r="X245" s="99"/>
      <c r="Y245" s="99"/>
      <c r="Z245" s="99"/>
      <c r="AA245" s="99"/>
      <c r="AB245" s="100"/>
      <c r="AC245" s="100"/>
      <c r="AD245" s="100"/>
      <c r="AE245" s="100"/>
      <c r="AF245" s="100"/>
      <c r="AG245" s="99"/>
      <c r="AH245" s="99"/>
    </row>
    <row r="246" spans="3:34">
      <c r="C246" s="3" t="s">
        <v>90</v>
      </c>
      <c r="D246" s="3" t="s">
        <v>466</v>
      </c>
      <c r="E246" s="3" t="s">
        <v>467</v>
      </c>
      <c r="F246" s="3" t="s">
        <v>628</v>
      </c>
      <c r="G246" s="99" t="s">
        <v>524</v>
      </c>
      <c r="H246" s="99" t="s">
        <v>524</v>
      </c>
      <c r="I246" s="99" t="s">
        <v>524</v>
      </c>
      <c r="J246" s="99" t="s">
        <v>524</v>
      </c>
      <c r="K246" s="99" t="s">
        <v>524</v>
      </c>
      <c r="L246" s="99" t="s">
        <v>524</v>
      </c>
      <c r="M246" s="99" t="s">
        <v>524</v>
      </c>
      <c r="N246" s="99">
        <v>5.3999999999999999E-2</v>
      </c>
      <c r="O246" s="99">
        <v>7.8E-2</v>
      </c>
      <c r="P246" s="99"/>
      <c r="Q246" s="99"/>
      <c r="R246" s="99"/>
      <c r="S246" s="99"/>
      <c r="T246" s="99"/>
      <c r="U246" s="99"/>
      <c r="V246" s="99"/>
      <c r="W246" s="99"/>
      <c r="X246" s="99"/>
      <c r="Y246" s="99"/>
      <c r="Z246" s="99"/>
      <c r="AA246" s="99"/>
      <c r="AB246" s="100"/>
      <c r="AC246" s="100"/>
      <c r="AD246" s="100"/>
      <c r="AE246" s="100"/>
      <c r="AF246" s="100"/>
      <c r="AG246" s="99"/>
      <c r="AH246" s="99"/>
    </row>
    <row r="247" spans="3:34">
      <c r="C247" s="3" t="s">
        <v>90</v>
      </c>
      <c r="D247" s="3" t="s">
        <v>468</v>
      </c>
      <c r="E247" s="3" t="s">
        <v>469</v>
      </c>
      <c r="F247" s="3" t="s">
        <v>628</v>
      </c>
      <c r="G247" s="99" t="s">
        <v>524</v>
      </c>
      <c r="H247" s="99" t="s">
        <v>524</v>
      </c>
      <c r="I247" s="99" t="s">
        <v>524</v>
      </c>
      <c r="J247" s="99" t="s">
        <v>524</v>
      </c>
      <c r="K247" s="99" t="s">
        <v>524</v>
      </c>
      <c r="L247" s="99" t="s">
        <v>524</v>
      </c>
      <c r="M247" s="99" t="s">
        <v>524</v>
      </c>
      <c r="N247" s="99">
        <v>5.8000000000000003E-2</v>
      </c>
      <c r="O247" s="99">
        <v>7.1999999999999995E-2</v>
      </c>
      <c r="P247" s="99"/>
      <c r="Q247" s="99"/>
      <c r="R247" s="99"/>
      <c r="S247" s="99"/>
      <c r="T247" s="99"/>
      <c r="U247" s="99"/>
      <c r="V247" s="99"/>
      <c r="W247" s="99"/>
      <c r="X247" s="99"/>
      <c r="Y247" s="99"/>
      <c r="Z247" s="99"/>
      <c r="AA247" s="99"/>
      <c r="AB247" s="100"/>
      <c r="AC247" s="100"/>
      <c r="AD247" s="100"/>
      <c r="AE247" s="100"/>
      <c r="AF247" s="100"/>
      <c r="AG247" s="99"/>
      <c r="AH247" s="99"/>
    </row>
    <row r="248" spans="3:34">
      <c r="C248" s="3" t="s">
        <v>90</v>
      </c>
      <c r="D248" s="3" t="s">
        <v>470</v>
      </c>
      <c r="E248" s="3" t="s">
        <v>471</v>
      </c>
      <c r="F248" s="3" t="s">
        <v>628</v>
      </c>
      <c r="G248" s="99" t="s">
        <v>524</v>
      </c>
      <c r="H248" s="99" t="s">
        <v>524</v>
      </c>
      <c r="I248" s="99" t="s">
        <v>524</v>
      </c>
      <c r="J248" s="99" t="s">
        <v>524</v>
      </c>
      <c r="K248" s="99" t="s">
        <v>524</v>
      </c>
      <c r="L248" s="99" t="s">
        <v>524</v>
      </c>
      <c r="M248" s="99" t="s">
        <v>524</v>
      </c>
      <c r="N248" s="99">
        <v>1.0999999999999999E-2</v>
      </c>
      <c r="O248" s="99">
        <v>1.2E-2</v>
      </c>
      <c r="P248" s="99"/>
      <c r="Q248" s="99"/>
      <c r="R248" s="99"/>
      <c r="S248" s="99"/>
      <c r="T248" s="99"/>
      <c r="U248" s="99"/>
      <c r="V248" s="99"/>
      <c r="W248" s="99"/>
      <c r="X248" s="99"/>
      <c r="Y248" s="99"/>
      <c r="Z248" s="99"/>
      <c r="AA248" s="99"/>
      <c r="AB248" s="100"/>
      <c r="AC248" s="100"/>
      <c r="AD248" s="100"/>
      <c r="AE248" s="100"/>
      <c r="AF248" s="100"/>
      <c r="AG248" s="99"/>
      <c r="AH248" s="99"/>
    </row>
    <row r="249" spans="3:34">
      <c r="C249" s="3" t="s">
        <v>90</v>
      </c>
      <c r="D249" s="3" t="s">
        <v>472</v>
      </c>
      <c r="E249" s="3" t="s">
        <v>473</v>
      </c>
      <c r="F249" s="3" t="s">
        <v>628</v>
      </c>
      <c r="G249" s="99" t="s">
        <v>524</v>
      </c>
      <c r="H249" s="99" t="s">
        <v>524</v>
      </c>
      <c r="I249" s="99" t="s">
        <v>524</v>
      </c>
      <c r="J249" s="99" t="s">
        <v>524</v>
      </c>
      <c r="K249" s="99" t="s">
        <v>524</v>
      </c>
      <c r="L249" s="99" t="s">
        <v>524</v>
      </c>
      <c r="M249" s="99" t="s">
        <v>524</v>
      </c>
      <c r="N249" s="99">
        <v>6.4000000000000001E-2</v>
      </c>
      <c r="O249" s="99">
        <v>7.4999999999999997E-2</v>
      </c>
      <c r="P249" s="99"/>
      <c r="Q249" s="99"/>
      <c r="R249" s="99"/>
      <c r="S249" s="99"/>
      <c r="T249" s="99"/>
      <c r="U249" s="99"/>
      <c r="V249" s="99"/>
      <c r="W249" s="99"/>
      <c r="X249" s="99"/>
      <c r="Y249" s="99"/>
      <c r="Z249" s="99"/>
      <c r="AA249" s="99"/>
      <c r="AB249" s="100"/>
      <c r="AC249" s="100"/>
      <c r="AD249" s="100"/>
      <c r="AE249" s="100"/>
      <c r="AF249" s="100"/>
      <c r="AG249" s="99"/>
      <c r="AH249" s="99"/>
    </row>
    <row r="250" spans="3:34">
      <c r="C250" s="3" t="s">
        <v>90</v>
      </c>
      <c r="D250" s="3" t="s">
        <v>474</v>
      </c>
      <c r="E250" s="3" t="s">
        <v>475</v>
      </c>
      <c r="F250" s="3" t="s">
        <v>628</v>
      </c>
      <c r="G250" s="99" t="s">
        <v>524</v>
      </c>
      <c r="H250" s="99" t="s">
        <v>524</v>
      </c>
      <c r="I250" s="99" t="s">
        <v>524</v>
      </c>
      <c r="J250" s="99" t="s">
        <v>524</v>
      </c>
      <c r="K250" s="99" t="s">
        <v>524</v>
      </c>
      <c r="L250" s="99" t="s">
        <v>524</v>
      </c>
      <c r="M250" s="99" t="s">
        <v>524</v>
      </c>
      <c r="N250" s="99">
        <v>6.7000000000000004E-2</v>
      </c>
      <c r="O250" s="99">
        <v>8.4000000000000005E-2</v>
      </c>
      <c r="P250" s="99"/>
      <c r="Q250" s="99"/>
      <c r="R250" s="99"/>
      <c r="S250" s="99"/>
      <c r="T250" s="99"/>
      <c r="U250" s="99"/>
      <c r="V250" s="99"/>
      <c r="W250" s="99"/>
      <c r="X250" s="99"/>
      <c r="Y250" s="99"/>
      <c r="Z250" s="99"/>
      <c r="AA250" s="99"/>
      <c r="AB250" s="100"/>
      <c r="AC250" s="100"/>
      <c r="AD250" s="100"/>
      <c r="AE250" s="100"/>
      <c r="AF250" s="100"/>
      <c r="AG250" s="99"/>
      <c r="AH250" s="99"/>
    </row>
    <row r="251" spans="3:34">
      <c r="C251" s="3" t="s">
        <v>90</v>
      </c>
      <c r="D251" s="3" t="s">
        <v>476</v>
      </c>
      <c r="E251" s="3" t="s">
        <v>477</v>
      </c>
      <c r="F251" s="3" t="s">
        <v>628</v>
      </c>
      <c r="G251" s="99" t="s">
        <v>524</v>
      </c>
      <c r="H251" s="99" t="s">
        <v>524</v>
      </c>
      <c r="I251" s="99" t="s">
        <v>524</v>
      </c>
      <c r="J251" s="99" t="s">
        <v>524</v>
      </c>
      <c r="K251" s="99" t="s">
        <v>524</v>
      </c>
      <c r="L251" s="99" t="s">
        <v>524</v>
      </c>
      <c r="M251" s="99" t="s">
        <v>524</v>
      </c>
      <c r="N251" s="99">
        <v>0.06</v>
      </c>
      <c r="O251" s="99">
        <v>9.1999999999999998E-2</v>
      </c>
      <c r="P251" s="99"/>
      <c r="Q251" s="99"/>
      <c r="R251" s="99"/>
      <c r="S251" s="99"/>
      <c r="T251" s="99"/>
      <c r="U251" s="99"/>
      <c r="V251" s="99"/>
      <c r="W251" s="99"/>
      <c r="X251" s="99"/>
      <c r="Y251" s="99"/>
      <c r="Z251" s="99"/>
      <c r="AA251" s="99"/>
      <c r="AB251" s="100"/>
      <c r="AC251" s="100"/>
      <c r="AD251" s="100"/>
      <c r="AE251" s="100"/>
      <c r="AF251" s="100"/>
      <c r="AG251" s="99"/>
      <c r="AH251" s="99"/>
    </row>
    <row r="252" spans="3:34">
      <c r="C252" s="3" t="s">
        <v>90</v>
      </c>
      <c r="D252" s="3" t="s">
        <v>478</v>
      </c>
      <c r="E252" s="3" t="s">
        <v>479</v>
      </c>
      <c r="F252" s="3" t="s">
        <v>628</v>
      </c>
      <c r="G252" s="99" t="s">
        <v>524</v>
      </c>
      <c r="H252" s="99" t="s">
        <v>524</v>
      </c>
      <c r="I252" s="99" t="s">
        <v>524</v>
      </c>
      <c r="J252" s="99" t="s">
        <v>524</v>
      </c>
      <c r="K252" s="99" t="s">
        <v>524</v>
      </c>
      <c r="L252" s="99" t="s">
        <v>524</v>
      </c>
      <c r="M252" s="99" t="s">
        <v>524</v>
      </c>
      <c r="N252" s="99">
        <v>7.0000000000000007E-2</v>
      </c>
      <c r="O252" s="99">
        <v>6.7000000000000004E-2</v>
      </c>
      <c r="P252" s="99"/>
      <c r="Q252" s="99"/>
      <c r="R252" s="99"/>
      <c r="S252" s="99"/>
      <c r="T252" s="99"/>
      <c r="U252" s="99"/>
      <c r="V252" s="99"/>
      <c r="W252" s="99"/>
      <c r="X252" s="99"/>
      <c r="Y252" s="99"/>
      <c r="Z252" s="99"/>
      <c r="AA252" s="99"/>
      <c r="AB252" s="100"/>
      <c r="AC252" s="100"/>
      <c r="AD252" s="100"/>
      <c r="AE252" s="100"/>
      <c r="AF252" s="100"/>
      <c r="AG252" s="99"/>
      <c r="AH252" s="99"/>
    </row>
    <row r="253" spans="3:34">
      <c r="C253" s="3" t="s">
        <v>90</v>
      </c>
      <c r="D253" s="3" t="s">
        <v>480</v>
      </c>
      <c r="E253" s="3" t="s">
        <v>481</v>
      </c>
      <c r="F253" s="3" t="s">
        <v>628</v>
      </c>
      <c r="G253" s="99" t="s">
        <v>524</v>
      </c>
      <c r="H253" s="99" t="s">
        <v>524</v>
      </c>
      <c r="I253" s="99" t="s">
        <v>524</v>
      </c>
      <c r="J253" s="99" t="s">
        <v>524</v>
      </c>
      <c r="K253" s="99" t="s">
        <v>524</v>
      </c>
      <c r="L253" s="99" t="s">
        <v>524</v>
      </c>
      <c r="M253" s="99" t="s">
        <v>524</v>
      </c>
      <c r="N253" s="99">
        <v>5.1999999999999998E-2</v>
      </c>
      <c r="O253" s="99">
        <v>8.5999999999999993E-2</v>
      </c>
      <c r="P253" s="99"/>
      <c r="Q253" s="99"/>
      <c r="R253" s="99"/>
      <c r="S253" s="99"/>
      <c r="T253" s="99"/>
      <c r="U253" s="99"/>
      <c r="V253" s="99"/>
      <c r="W253" s="99"/>
      <c r="X253" s="99"/>
      <c r="Y253" s="99"/>
      <c r="Z253" s="99"/>
      <c r="AA253" s="99"/>
      <c r="AB253" s="100"/>
      <c r="AC253" s="100"/>
      <c r="AD253" s="100"/>
      <c r="AE253" s="100"/>
      <c r="AF253" s="100"/>
      <c r="AG253" s="99"/>
      <c r="AH253" s="99"/>
    </row>
    <row r="254" spans="3:34">
      <c r="C254" s="3" t="s">
        <v>90</v>
      </c>
      <c r="D254" s="3" t="s">
        <v>482</v>
      </c>
      <c r="E254" s="3" t="s">
        <v>483</v>
      </c>
      <c r="F254" s="3" t="s">
        <v>628</v>
      </c>
      <c r="G254" s="99" t="s">
        <v>524</v>
      </c>
      <c r="H254" s="99" t="s">
        <v>524</v>
      </c>
      <c r="I254" s="99" t="s">
        <v>524</v>
      </c>
      <c r="J254" s="99" t="s">
        <v>524</v>
      </c>
      <c r="K254" s="99" t="s">
        <v>524</v>
      </c>
      <c r="L254" s="99" t="s">
        <v>524</v>
      </c>
      <c r="M254" s="99" t="s">
        <v>524</v>
      </c>
      <c r="N254" s="99">
        <v>0.05</v>
      </c>
      <c r="O254" s="99">
        <v>6.8000000000000005E-2</v>
      </c>
      <c r="P254" s="99"/>
      <c r="Q254" s="99"/>
      <c r="R254" s="99"/>
      <c r="S254" s="99"/>
      <c r="T254" s="99"/>
      <c r="U254" s="99"/>
      <c r="V254" s="99"/>
      <c r="W254" s="99"/>
      <c r="X254" s="99"/>
      <c r="Y254" s="99"/>
      <c r="Z254" s="99"/>
      <c r="AA254" s="99"/>
      <c r="AB254" s="100"/>
      <c r="AC254" s="100"/>
      <c r="AD254" s="100"/>
      <c r="AE254" s="100"/>
      <c r="AF254" s="100"/>
      <c r="AG254" s="99"/>
      <c r="AH254" s="99"/>
    </row>
    <row r="255" spans="3:34">
      <c r="C255" s="3" t="s">
        <v>90</v>
      </c>
      <c r="D255" s="3" t="s">
        <v>484</v>
      </c>
      <c r="E255" s="3" t="s">
        <v>485</v>
      </c>
      <c r="F255" s="3" t="s">
        <v>628</v>
      </c>
      <c r="G255" s="99" t="s">
        <v>524</v>
      </c>
      <c r="H255" s="99" t="s">
        <v>524</v>
      </c>
      <c r="I255" s="99" t="s">
        <v>524</v>
      </c>
      <c r="J255" s="99" t="s">
        <v>524</v>
      </c>
      <c r="K255" s="99" t="s">
        <v>524</v>
      </c>
      <c r="L255" s="99" t="s">
        <v>524</v>
      </c>
      <c r="M255" s="99" t="s">
        <v>524</v>
      </c>
      <c r="N255" s="99">
        <v>5.1999999999999998E-2</v>
      </c>
      <c r="O255" s="99">
        <v>5.7000000000000002E-2</v>
      </c>
      <c r="P255" s="99"/>
      <c r="Q255" s="99"/>
      <c r="R255" s="99"/>
      <c r="S255" s="99"/>
      <c r="T255" s="99"/>
      <c r="U255" s="99"/>
      <c r="V255" s="99"/>
      <c r="W255" s="99"/>
      <c r="X255" s="99"/>
      <c r="Y255" s="99"/>
      <c r="Z255" s="99"/>
      <c r="AA255" s="99"/>
      <c r="AB255" s="100"/>
      <c r="AC255" s="100"/>
      <c r="AD255" s="100"/>
      <c r="AE255" s="100"/>
      <c r="AF255" s="100"/>
      <c r="AG255" s="99"/>
      <c r="AH255" s="99"/>
    </row>
    <row r="256" spans="3:34">
      <c r="C256" s="3" t="s">
        <v>90</v>
      </c>
      <c r="D256" s="3" t="s">
        <v>486</v>
      </c>
      <c r="E256" s="3" t="s">
        <v>487</v>
      </c>
      <c r="F256" s="3" t="s">
        <v>628</v>
      </c>
      <c r="G256" s="99" t="s">
        <v>524</v>
      </c>
      <c r="H256" s="99" t="s">
        <v>524</v>
      </c>
      <c r="I256" s="99" t="s">
        <v>524</v>
      </c>
      <c r="J256" s="99" t="s">
        <v>524</v>
      </c>
      <c r="K256" s="99" t="s">
        <v>524</v>
      </c>
      <c r="L256" s="99" t="s">
        <v>524</v>
      </c>
      <c r="M256" s="99" t="s">
        <v>524</v>
      </c>
      <c r="N256" s="99">
        <v>0.09</v>
      </c>
      <c r="O256" s="99">
        <v>8.6999999999999994E-2</v>
      </c>
      <c r="P256" s="99"/>
      <c r="Q256" s="99"/>
      <c r="R256" s="99"/>
      <c r="S256" s="99"/>
      <c r="T256" s="99"/>
      <c r="U256" s="99"/>
      <c r="V256" s="99"/>
      <c r="W256" s="99"/>
      <c r="X256" s="99"/>
      <c r="Y256" s="99"/>
      <c r="Z256" s="99"/>
      <c r="AA256" s="99"/>
      <c r="AB256" s="100"/>
      <c r="AC256" s="100"/>
      <c r="AD256" s="100"/>
      <c r="AE256" s="100"/>
      <c r="AF256" s="100"/>
      <c r="AG256" s="99"/>
      <c r="AH256" s="99"/>
    </row>
    <row r="257" spans="3:34">
      <c r="C257" s="3" t="s">
        <v>90</v>
      </c>
      <c r="D257" s="3" t="s">
        <v>488</v>
      </c>
      <c r="E257" s="3" t="s">
        <v>489</v>
      </c>
      <c r="F257" s="3" t="s">
        <v>628</v>
      </c>
      <c r="G257" s="99" t="s">
        <v>524</v>
      </c>
      <c r="H257" s="99" t="s">
        <v>524</v>
      </c>
      <c r="I257" s="99" t="s">
        <v>524</v>
      </c>
      <c r="J257" s="99" t="s">
        <v>524</v>
      </c>
      <c r="K257" s="99" t="s">
        <v>524</v>
      </c>
      <c r="L257" s="99" t="s">
        <v>524</v>
      </c>
      <c r="M257" s="99" t="s">
        <v>524</v>
      </c>
      <c r="N257" s="99">
        <v>1.4999999999999999E-2</v>
      </c>
      <c r="O257" s="99">
        <v>5.2999999999999999E-2</v>
      </c>
      <c r="P257" s="99"/>
      <c r="Q257" s="99"/>
      <c r="R257" s="99"/>
      <c r="S257" s="99"/>
      <c r="T257" s="99"/>
      <c r="U257" s="99"/>
      <c r="V257" s="99"/>
      <c r="W257" s="99"/>
      <c r="X257" s="99"/>
      <c r="Y257" s="99"/>
      <c r="Z257" s="99"/>
      <c r="AA257" s="99"/>
      <c r="AB257" s="100"/>
      <c r="AC257" s="100"/>
      <c r="AD257" s="100"/>
      <c r="AE257" s="100"/>
      <c r="AF257" s="100"/>
      <c r="AG257" s="99"/>
      <c r="AH257" s="99"/>
    </row>
    <row r="258" spans="3:34">
      <c r="C258" s="3" t="s">
        <v>90</v>
      </c>
      <c r="D258" s="3" t="s">
        <v>490</v>
      </c>
      <c r="E258" s="3" t="s">
        <v>491</v>
      </c>
      <c r="F258" s="3" t="s">
        <v>628</v>
      </c>
      <c r="G258" s="99" t="s">
        <v>524</v>
      </c>
      <c r="H258" s="99" t="s">
        <v>524</v>
      </c>
      <c r="I258" s="99" t="s">
        <v>524</v>
      </c>
      <c r="J258" s="99" t="s">
        <v>524</v>
      </c>
      <c r="K258" s="99" t="s">
        <v>524</v>
      </c>
      <c r="L258" s="99" t="s">
        <v>524</v>
      </c>
      <c r="M258" s="99" t="s">
        <v>524</v>
      </c>
      <c r="N258" s="99">
        <v>1.2E-2</v>
      </c>
      <c r="O258" s="99">
        <v>4.4999999999999998E-2</v>
      </c>
      <c r="P258" s="99"/>
      <c r="Q258" s="99"/>
      <c r="R258" s="99"/>
      <c r="S258" s="99"/>
      <c r="T258" s="99"/>
      <c r="U258" s="99"/>
      <c r="V258" s="99"/>
      <c r="W258" s="99"/>
      <c r="X258" s="99"/>
      <c r="Y258" s="99"/>
      <c r="Z258" s="99"/>
      <c r="AA258" s="99"/>
      <c r="AB258" s="100"/>
      <c r="AC258" s="100"/>
      <c r="AD258" s="100"/>
      <c r="AE258" s="100"/>
      <c r="AF258" s="100"/>
      <c r="AG258" s="99"/>
      <c r="AH258" s="99"/>
    </row>
    <row r="259" spans="3:34">
      <c r="C259" s="3" t="s">
        <v>90</v>
      </c>
      <c r="D259" s="3" t="s">
        <v>492</v>
      </c>
      <c r="E259" s="3" t="s">
        <v>493</v>
      </c>
      <c r="F259" s="3" t="s">
        <v>628</v>
      </c>
      <c r="G259" s="99" t="s">
        <v>524</v>
      </c>
      <c r="H259" s="99" t="s">
        <v>524</v>
      </c>
      <c r="I259" s="99" t="s">
        <v>524</v>
      </c>
      <c r="J259" s="99" t="s">
        <v>524</v>
      </c>
      <c r="K259" s="99" t="s">
        <v>524</v>
      </c>
      <c r="L259" s="99" t="s">
        <v>524</v>
      </c>
      <c r="M259" s="99" t="s">
        <v>524</v>
      </c>
      <c r="N259" s="99">
        <v>0.11899999999999999</v>
      </c>
      <c r="O259" s="99">
        <v>0.13100000000000001</v>
      </c>
      <c r="P259" s="99"/>
      <c r="Q259" s="99"/>
      <c r="R259" s="99"/>
      <c r="S259" s="99"/>
      <c r="T259" s="99"/>
      <c r="U259" s="99"/>
      <c r="V259" s="99"/>
      <c r="W259" s="99"/>
      <c r="X259" s="99"/>
      <c r="Y259" s="99"/>
      <c r="Z259" s="99"/>
      <c r="AA259" s="99"/>
      <c r="AB259" s="100"/>
      <c r="AC259" s="100"/>
      <c r="AD259" s="100"/>
      <c r="AE259" s="100"/>
      <c r="AF259" s="100"/>
      <c r="AG259" s="99"/>
      <c r="AH259" s="99"/>
    </row>
    <row r="260" spans="3:34">
      <c r="C260" s="3" t="s">
        <v>90</v>
      </c>
      <c r="D260" s="3" t="s">
        <v>494</v>
      </c>
      <c r="E260" s="3" t="s">
        <v>495</v>
      </c>
      <c r="F260" s="3" t="s">
        <v>628</v>
      </c>
      <c r="G260" s="99" t="s">
        <v>524</v>
      </c>
      <c r="H260" s="99" t="s">
        <v>524</v>
      </c>
      <c r="I260" s="99" t="s">
        <v>524</v>
      </c>
      <c r="J260" s="99" t="s">
        <v>524</v>
      </c>
      <c r="K260" s="99" t="s">
        <v>524</v>
      </c>
      <c r="L260" s="99" t="s">
        <v>524</v>
      </c>
      <c r="M260" s="99" t="s">
        <v>524</v>
      </c>
      <c r="N260" s="99">
        <v>7.0000000000000001E-3</v>
      </c>
      <c r="O260" s="99">
        <v>7.0000000000000001E-3</v>
      </c>
      <c r="P260" s="99"/>
      <c r="Q260" s="99"/>
      <c r="R260" s="99"/>
      <c r="S260" s="99"/>
      <c r="T260" s="99"/>
      <c r="U260" s="99"/>
      <c r="V260" s="99"/>
      <c r="W260" s="99"/>
      <c r="X260" s="99"/>
      <c r="Y260" s="99"/>
      <c r="Z260" s="99"/>
      <c r="AA260" s="99"/>
      <c r="AB260" s="100"/>
      <c r="AC260" s="100"/>
      <c r="AD260" s="100"/>
      <c r="AE260" s="100"/>
      <c r="AF260" s="100"/>
      <c r="AG260" s="99"/>
      <c r="AH260" s="99"/>
    </row>
    <row r="261" spans="3:34">
      <c r="C261" s="3" t="s">
        <v>90</v>
      </c>
      <c r="D261" s="3" t="s">
        <v>496</v>
      </c>
      <c r="E261" s="3" t="s">
        <v>497</v>
      </c>
      <c r="F261" s="3" t="s">
        <v>628</v>
      </c>
      <c r="G261" s="99" t="s">
        <v>524</v>
      </c>
      <c r="H261" s="99" t="s">
        <v>524</v>
      </c>
      <c r="I261" s="99" t="s">
        <v>524</v>
      </c>
      <c r="J261" s="99" t="s">
        <v>524</v>
      </c>
      <c r="K261" s="99" t="s">
        <v>524</v>
      </c>
      <c r="L261" s="99" t="s">
        <v>524</v>
      </c>
      <c r="M261" s="99" t="s">
        <v>524</v>
      </c>
      <c r="N261" s="99">
        <v>5.3999999999999999E-2</v>
      </c>
      <c r="O261" s="99">
        <v>4.5999999999999999E-2</v>
      </c>
      <c r="P261" s="99"/>
      <c r="Q261" s="99"/>
      <c r="R261" s="99"/>
      <c r="S261" s="99"/>
      <c r="T261" s="99"/>
      <c r="U261" s="99"/>
      <c r="V261" s="99"/>
      <c r="W261" s="99"/>
      <c r="X261" s="99"/>
      <c r="Y261" s="99"/>
      <c r="Z261" s="99"/>
      <c r="AA261" s="99"/>
      <c r="AB261" s="100"/>
      <c r="AC261" s="100"/>
      <c r="AD261" s="100"/>
      <c r="AE261" s="100"/>
      <c r="AF261" s="100"/>
      <c r="AG261" s="99"/>
      <c r="AH261" s="99"/>
    </row>
    <row r="262" spans="3:34">
      <c r="C262" s="3" t="s">
        <v>90</v>
      </c>
      <c r="D262" s="3" t="s">
        <v>498</v>
      </c>
      <c r="E262" s="3" t="s">
        <v>499</v>
      </c>
      <c r="F262" s="3" t="s">
        <v>628</v>
      </c>
      <c r="G262" s="99" t="s">
        <v>524</v>
      </c>
      <c r="H262" s="99" t="s">
        <v>524</v>
      </c>
      <c r="I262" s="99" t="s">
        <v>524</v>
      </c>
      <c r="J262" s="99" t="s">
        <v>524</v>
      </c>
      <c r="K262" s="99" t="s">
        <v>524</v>
      </c>
      <c r="L262" s="99" t="s">
        <v>524</v>
      </c>
      <c r="M262" s="99" t="s">
        <v>524</v>
      </c>
      <c r="N262" s="99">
        <v>8.8999999999999996E-2</v>
      </c>
      <c r="O262" s="99">
        <v>9.5000000000000001E-2</v>
      </c>
      <c r="P262" s="99"/>
      <c r="Q262" s="99"/>
      <c r="R262" s="99"/>
      <c r="S262" s="99"/>
      <c r="T262" s="99"/>
      <c r="U262" s="99"/>
      <c r="V262" s="99"/>
      <c r="W262" s="99"/>
      <c r="X262" s="99"/>
      <c r="Y262" s="99"/>
      <c r="Z262" s="99"/>
      <c r="AA262" s="99"/>
      <c r="AB262" s="100"/>
      <c r="AC262" s="100"/>
      <c r="AD262" s="100"/>
      <c r="AE262" s="100"/>
      <c r="AF262" s="100"/>
      <c r="AG262" s="99"/>
      <c r="AH262" s="99"/>
    </row>
    <row r="263" spans="3:34">
      <c r="C263" s="3" t="s">
        <v>90</v>
      </c>
      <c r="D263" s="3" t="s">
        <v>500</v>
      </c>
      <c r="E263" s="3" t="s">
        <v>501</v>
      </c>
      <c r="F263" s="3" t="s">
        <v>628</v>
      </c>
      <c r="G263" s="99" t="s">
        <v>524</v>
      </c>
      <c r="H263" s="99" t="s">
        <v>524</v>
      </c>
      <c r="I263" s="99" t="s">
        <v>524</v>
      </c>
      <c r="J263" s="99" t="s">
        <v>524</v>
      </c>
      <c r="K263" s="99" t="s">
        <v>524</v>
      </c>
      <c r="L263" s="99" t="s">
        <v>524</v>
      </c>
      <c r="M263" s="99" t="s">
        <v>524</v>
      </c>
      <c r="N263" s="99">
        <v>1.6E-2</v>
      </c>
      <c r="O263" s="99">
        <v>0.05</v>
      </c>
      <c r="P263" s="99"/>
      <c r="Q263" s="99"/>
      <c r="R263" s="99"/>
      <c r="S263" s="99"/>
      <c r="T263" s="99"/>
      <c r="U263" s="99"/>
      <c r="V263" s="99"/>
      <c r="W263" s="99"/>
      <c r="X263" s="99"/>
      <c r="Y263" s="99"/>
      <c r="Z263" s="99"/>
      <c r="AA263" s="99"/>
      <c r="AB263" s="100"/>
      <c r="AC263" s="100"/>
      <c r="AD263" s="100"/>
      <c r="AE263" s="100"/>
      <c r="AF263" s="100"/>
      <c r="AG263" s="99"/>
      <c r="AH263" s="99"/>
    </row>
    <row r="264" spans="3:34">
      <c r="C264" s="3" t="s">
        <v>90</v>
      </c>
      <c r="D264" s="3" t="s">
        <v>502</v>
      </c>
      <c r="E264" s="3" t="s">
        <v>503</v>
      </c>
      <c r="F264" s="3" t="s">
        <v>628</v>
      </c>
      <c r="G264" s="99" t="s">
        <v>524</v>
      </c>
      <c r="H264" s="99" t="s">
        <v>524</v>
      </c>
      <c r="I264" s="99" t="s">
        <v>524</v>
      </c>
      <c r="J264" s="99" t="s">
        <v>524</v>
      </c>
      <c r="K264" s="99" t="s">
        <v>524</v>
      </c>
      <c r="L264" s="99" t="s">
        <v>524</v>
      </c>
      <c r="M264" s="99" t="s">
        <v>524</v>
      </c>
      <c r="N264" s="99">
        <v>9.2999999999999999E-2</v>
      </c>
      <c r="O264" s="99">
        <v>9.2999999999999999E-2</v>
      </c>
      <c r="P264" s="99"/>
      <c r="Q264" s="99"/>
      <c r="R264" s="99"/>
      <c r="S264" s="99"/>
      <c r="T264" s="99"/>
      <c r="U264" s="99"/>
      <c r="V264" s="99"/>
      <c r="W264" s="99"/>
      <c r="X264" s="99"/>
      <c r="Y264" s="99"/>
      <c r="Z264" s="99"/>
      <c r="AA264" s="99"/>
      <c r="AB264" s="100"/>
      <c r="AC264" s="100"/>
      <c r="AD264" s="100"/>
      <c r="AE264" s="100"/>
      <c r="AF264" s="100"/>
      <c r="AG264" s="99"/>
      <c r="AH264" s="99"/>
    </row>
    <row r="265" spans="3:34">
      <c r="C265" s="3" t="s">
        <v>90</v>
      </c>
      <c r="D265" s="3" t="s">
        <v>504</v>
      </c>
      <c r="E265" s="3" t="s">
        <v>505</v>
      </c>
      <c r="F265" s="3" t="s">
        <v>628</v>
      </c>
      <c r="G265" s="99" t="s">
        <v>524</v>
      </c>
      <c r="H265" s="99" t="s">
        <v>524</v>
      </c>
      <c r="I265" s="99" t="s">
        <v>524</v>
      </c>
      <c r="J265" s="99" t="s">
        <v>524</v>
      </c>
      <c r="K265" s="99" t="s">
        <v>524</v>
      </c>
      <c r="L265" s="99" t="s">
        <v>524</v>
      </c>
      <c r="M265" s="99" t="s">
        <v>524</v>
      </c>
      <c r="N265" s="99">
        <v>2.1999999999999999E-2</v>
      </c>
      <c r="O265" s="99">
        <v>2.4E-2</v>
      </c>
      <c r="P265" s="99"/>
      <c r="Q265" s="99"/>
      <c r="R265" s="99"/>
      <c r="S265" s="99"/>
      <c r="T265" s="99"/>
      <c r="U265" s="99"/>
      <c r="V265" s="99"/>
      <c r="W265" s="99"/>
      <c r="X265" s="99"/>
      <c r="Y265" s="99"/>
      <c r="Z265" s="99"/>
      <c r="AA265" s="99"/>
      <c r="AB265" s="100"/>
      <c r="AC265" s="100"/>
      <c r="AD265" s="100"/>
      <c r="AE265" s="100"/>
      <c r="AF265" s="100"/>
      <c r="AG265" s="99"/>
      <c r="AH265" s="99"/>
    </row>
    <row r="266" spans="3:34">
      <c r="C266" s="3" t="s">
        <v>90</v>
      </c>
      <c r="D266" s="3" t="s">
        <v>506</v>
      </c>
      <c r="E266" s="3" t="s">
        <v>507</v>
      </c>
      <c r="F266" s="3" t="s">
        <v>628</v>
      </c>
      <c r="G266" s="99" t="s">
        <v>524</v>
      </c>
      <c r="H266" s="99" t="s">
        <v>524</v>
      </c>
      <c r="I266" s="99" t="s">
        <v>524</v>
      </c>
      <c r="J266" s="99" t="s">
        <v>524</v>
      </c>
      <c r="K266" s="99" t="s">
        <v>524</v>
      </c>
      <c r="L266" s="99" t="s">
        <v>524</v>
      </c>
      <c r="M266" s="99" t="s">
        <v>524</v>
      </c>
      <c r="N266" s="99">
        <v>3.1E-2</v>
      </c>
      <c r="O266" s="99">
        <v>3.4000000000000002E-2</v>
      </c>
      <c r="P266" s="99"/>
      <c r="Q266" s="99"/>
      <c r="R266" s="99"/>
      <c r="S266" s="99"/>
      <c r="T266" s="99"/>
      <c r="U266" s="99"/>
      <c r="V266" s="99"/>
      <c r="W266" s="99"/>
      <c r="X266" s="99"/>
      <c r="Y266" s="99"/>
      <c r="Z266" s="99"/>
      <c r="AA266" s="99"/>
      <c r="AB266" s="100"/>
      <c r="AC266" s="100"/>
      <c r="AD266" s="100"/>
      <c r="AE266" s="100"/>
      <c r="AF266" s="100"/>
      <c r="AG266" s="99"/>
      <c r="AH266" s="99"/>
    </row>
    <row r="267" spans="3:34">
      <c r="C267" s="3" t="s">
        <v>90</v>
      </c>
      <c r="D267" s="3" t="s">
        <v>508</v>
      </c>
      <c r="E267" s="3" t="s">
        <v>509</v>
      </c>
      <c r="F267" s="3" t="s">
        <v>628</v>
      </c>
      <c r="G267" s="99" t="s">
        <v>524</v>
      </c>
      <c r="H267" s="99" t="s">
        <v>524</v>
      </c>
      <c r="I267" s="99" t="s">
        <v>524</v>
      </c>
      <c r="J267" s="99" t="s">
        <v>524</v>
      </c>
      <c r="K267" s="99" t="s">
        <v>524</v>
      </c>
      <c r="L267" s="99" t="s">
        <v>524</v>
      </c>
      <c r="M267" s="99" t="s">
        <v>524</v>
      </c>
      <c r="N267" s="99">
        <v>9.2999999999999999E-2</v>
      </c>
      <c r="O267" s="99">
        <v>0.115</v>
      </c>
      <c r="P267" s="99"/>
      <c r="Q267" s="99"/>
      <c r="R267" s="99"/>
      <c r="S267" s="99"/>
      <c r="T267" s="99"/>
      <c r="U267" s="99"/>
      <c r="V267" s="99"/>
      <c r="W267" s="99"/>
      <c r="X267" s="99"/>
      <c r="Y267" s="99"/>
      <c r="Z267" s="99"/>
      <c r="AA267" s="99"/>
      <c r="AB267" s="100"/>
      <c r="AC267" s="100"/>
      <c r="AD267" s="100"/>
      <c r="AE267" s="100"/>
      <c r="AF267" s="100"/>
      <c r="AG267" s="99"/>
      <c r="AH267" s="99"/>
    </row>
    <row r="268" spans="3:34">
      <c r="C268" s="3" t="s">
        <v>90</v>
      </c>
      <c r="D268" s="3" t="s">
        <v>510</v>
      </c>
      <c r="E268" s="3" t="s">
        <v>511</v>
      </c>
      <c r="F268" s="3" t="s">
        <v>628</v>
      </c>
      <c r="G268" s="99" t="s">
        <v>524</v>
      </c>
      <c r="H268" s="99" t="s">
        <v>524</v>
      </c>
      <c r="I268" s="99" t="s">
        <v>524</v>
      </c>
      <c r="J268" s="99" t="s">
        <v>524</v>
      </c>
      <c r="K268" s="99" t="s">
        <v>524</v>
      </c>
      <c r="L268" s="99" t="s">
        <v>524</v>
      </c>
      <c r="M268" s="99" t="s">
        <v>524</v>
      </c>
      <c r="N268" s="99">
        <v>4.2999999999999997E-2</v>
      </c>
      <c r="O268" s="99">
        <v>6.6000000000000003E-2</v>
      </c>
      <c r="P268" s="99"/>
      <c r="Q268" s="99"/>
      <c r="R268" s="99"/>
      <c r="S268" s="99"/>
      <c r="T268" s="99"/>
      <c r="U268" s="99"/>
      <c r="V268" s="99"/>
      <c r="W268" s="99"/>
      <c r="X268" s="99"/>
      <c r="Y268" s="99"/>
      <c r="Z268" s="99"/>
      <c r="AA268" s="99"/>
      <c r="AB268" s="100"/>
      <c r="AC268" s="100"/>
      <c r="AD268" s="100"/>
      <c r="AE268" s="100"/>
      <c r="AF268" s="100"/>
      <c r="AG268" s="99"/>
      <c r="AH268" s="99"/>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3893"/>
    <pageSetUpPr fitToPage="1"/>
  </sheetPr>
  <dimension ref="A1:O61"/>
  <sheetViews>
    <sheetView showGridLines="0" showRowColHeaders="0" zoomScaleNormal="100" workbookViewId="0">
      <pane ySplit="7" topLeftCell="A8" activePane="bottomLeft" state="frozen"/>
      <selection pane="bottomLeft" activeCell="B42" sqref="B42"/>
    </sheetView>
  </sheetViews>
  <sheetFormatPr defaultRowHeight="15"/>
  <cols>
    <col min="1" max="1" width="0.5703125" style="1" customWidth="1"/>
    <col min="2" max="2" width="7.42578125" style="1" customWidth="1"/>
    <col min="3" max="3" width="36.7109375" style="1" customWidth="1"/>
    <col min="4" max="4" width="45.7109375" style="1" customWidth="1"/>
    <col min="5" max="6" width="40.7109375" style="1" customWidth="1"/>
    <col min="7" max="7" width="54.5703125" style="1" customWidth="1"/>
    <col min="8" max="8" width="10.28515625" style="1" customWidth="1"/>
    <col min="9" max="9" width="25.7109375" style="1" customWidth="1"/>
    <col min="10" max="10" width="30.7109375" style="266" customWidth="1"/>
    <col min="11" max="16384" width="9.140625" style="1"/>
  </cols>
  <sheetData>
    <row r="1" spans="1:15" s="25" customFormat="1" ht="24.95" customHeight="1">
      <c r="A1" s="17"/>
      <c r="B1" s="18" t="s">
        <v>523</v>
      </c>
      <c r="C1" s="19"/>
      <c r="D1" s="20"/>
      <c r="E1" s="21"/>
      <c r="F1" s="20"/>
      <c r="G1" s="21"/>
      <c r="H1" s="21"/>
      <c r="I1" s="22"/>
      <c r="J1" s="264"/>
      <c r="K1" s="24"/>
      <c r="L1" s="24"/>
    </row>
    <row r="2" spans="1:15" s="25" customFormat="1" ht="15" customHeight="1">
      <c r="A2" s="17"/>
      <c r="B2" s="26"/>
      <c r="C2" s="19"/>
      <c r="D2" s="20"/>
      <c r="E2" s="19"/>
      <c r="F2" s="21"/>
      <c r="G2" s="21"/>
      <c r="H2" s="21"/>
      <c r="I2" s="22"/>
      <c r="J2" s="264"/>
    </row>
    <row r="3" spans="1:15" s="25" customFormat="1" ht="15" customHeight="1">
      <c r="A3" s="17"/>
      <c r="B3" s="251"/>
      <c r="D3" s="20"/>
      <c r="E3" s="19"/>
      <c r="F3" s="21"/>
      <c r="G3" s="21"/>
      <c r="H3" s="21"/>
      <c r="I3" s="22"/>
      <c r="J3" s="264"/>
      <c r="K3" s="81"/>
      <c r="L3" s="90"/>
      <c r="O3" s="24"/>
    </row>
    <row r="4" spans="1:15" s="25" customFormat="1" ht="15" customHeight="1">
      <c r="A4" s="17"/>
      <c r="B4" s="251"/>
      <c r="C4" s="19"/>
      <c r="D4" s="20"/>
      <c r="E4" s="19"/>
      <c r="F4" s="21"/>
      <c r="G4" s="21"/>
      <c r="H4" s="21"/>
      <c r="I4" s="22"/>
      <c r="J4" s="264"/>
      <c r="K4" s="81"/>
      <c r="L4" s="90"/>
      <c r="O4" s="24"/>
    </row>
    <row r="5" spans="1:15" s="25" customFormat="1" ht="15" customHeight="1">
      <c r="A5" s="17"/>
      <c r="B5" s="262"/>
      <c r="C5" s="19"/>
      <c r="D5" s="20"/>
      <c r="E5" s="19"/>
      <c r="F5" s="21"/>
      <c r="G5" s="21"/>
      <c r="H5" s="21"/>
      <c r="I5" s="22"/>
      <c r="J5" s="264"/>
      <c r="K5" s="81"/>
      <c r="L5" s="90"/>
      <c r="O5" s="24"/>
    </row>
    <row r="6" spans="1:15" s="25" customFormat="1" ht="15" customHeight="1" thickBot="1">
      <c r="A6" s="17"/>
      <c r="B6" s="17"/>
      <c r="C6" s="236"/>
      <c r="D6" s="19"/>
      <c r="E6" s="19"/>
      <c r="F6" s="21"/>
      <c r="G6" s="21"/>
      <c r="H6" s="21"/>
      <c r="I6" s="22"/>
      <c r="J6" s="264"/>
      <c r="K6" s="24"/>
      <c r="L6" s="24"/>
      <c r="O6" s="24"/>
    </row>
    <row r="7" spans="1:15" s="250" customFormat="1" ht="26.25" thickTop="1">
      <c r="B7" s="453" t="s">
        <v>1027</v>
      </c>
      <c r="C7" s="454" t="s">
        <v>910</v>
      </c>
      <c r="D7" s="454" t="s">
        <v>911</v>
      </c>
      <c r="E7" s="454" t="s">
        <v>909</v>
      </c>
      <c r="F7" s="454" t="s">
        <v>908</v>
      </c>
      <c r="G7" s="454" t="s">
        <v>907</v>
      </c>
      <c r="H7" s="454" t="s">
        <v>1024</v>
      </c>
      <c r="I7" s="454" t="s">
        <v>906</v>
      </c>
      <c r="J7" s="455" t="s">
        <v>905</v>
      </c>
    </row>
    <row r="8" spans="1:15" ht="293.25">
      <c r="B8" s="456" t="s">
        <v>27</v>
      </c>
      <c r="C8" s="457" t="s">
        <v>1180</v>
      </c>
      <c r="D8" s="457" t="s">
        <v>1191</v>
      </c>
      <c r="E8" s="458" t="s">
        <v>524</v>
      </c>
      <c r="F8" s="458" t="s">
        <v>524</v>
      </c>
      <c r="G8" s="459" t="s">
        <v>1192</v>
      </c>
      <c r="H8" s="459" t="s">
        <v>1112</v>
      </c>
      <c r="I8" s="458" t="s">
        <v>894</v>
      </c>
      <c r="J8" s="460" t="s">
        <v>1136</v>
      </c>
      <c r="K8" s="410"/>
    </row>
    <row r="9" spans="1:15" ht="331.5">
      <c r="B9" s="456" t="s">
        <v>28</v>
      </c>
      <c r="C9" s="461" t="s">
        <v>1159</v>
      </c>
      <c r="D9" s="461" t="s">
        <v>1223</v>
      </c>
      <c r="E9" s="458" t="s">
        <v>524</v>
      </c>
      <c r="F9" s="458" t="s">
        <v>524</v>
      </c>
      <c r="G9" s="616" t="s">
        <v>1193</v>
      </c>
      <c r="H9" s="462" t="s">
        <v>1022</v>
      </c>
      <c r="I9" s="463" t="s">
        <v>904</v>
      </c>
      <c r="J9" s="534" t="s">
        <v>1170</v>
      </c>
    </row>
    <row r="10" spans="1:15" ht="25.5">
      <c r="B10" s="465" t="s">
        <v>30</v>
      </c>
      <c r="C10" s="457" t="s">
        <v>1095</v>
      </c>
      <c r="D10" s="457" t="s">
        <v>1181</v>
      </c>
      <c r="E10" s="458" t="s">
        <v>524</v>
      </c>
      <c r="F10" s="458" t="s">
        <v>524</v>
      </c>
      <c r="G10" s="459" t="s">
        <v>1046</v>
      </c>
      <c r="H10" s="462" t="s">
        <v>1022</v>
      </c>
      <c r="I10" s="463" t="s">
        <v>903</v>
      </c>
      <c r="J10" s="466" t="s">
        <v>524</v>
      </c>
    </row>
    <row r="11" spans="1:15" ht="25.5">
      <c r="B11" s="465" t="s">
        <v>30</v>
      </c>
      <c r="C11" s="457" t="s">
        <v>1058</v>
      </c>
      <c r="D11" s="462" t="s">
        <v>1194</v>
      </c>
      <c r="E11" s="458" t="s">
        <v>524</v>
      </c>
      <c r="F11" s="458" t="s">
        <v>524</v>
      </c>
      <c r="G11" s="459" t="s">
        <v>1046</v>
      </c>
      <c r="H11" s="462" t="s">
        <v>1022</v>
      </c>
      <c r="I11" s="463" t="s">
        <v>903</v>
      </c>
      <c r="J11" s="466" t="s">
        <v>524</v>
      </c>
    </row>
    <row r="12" spans="1:15" ht="357">
      <c r="B12" s="467" t="s">
        <v>31</v>
      </c>
      <c r="C12" s="457" t="s">
        <v>1057</v>
      </c>
      <c r="D12" s="458" t="s">
        <v>1195</v>
      </c>
      <c r="E12" s="458" t="s">
        <v>524</v>
      </c>
      <c r="F12" s="458" t="s">
        <v>524</v>
      </c>
      <c r="G12" s="459" t="s">
        <v>1196</v>
      </c>
      <c r="H12" s="462" t="s">
        <v>1022</v>
      </c>
      <c r="I12" s="458" t="s">
        <v>654</v>
      </c>
      <c r="J12" s="464" t="s">
        <v>1138</v>
      </c>
    </row>
    <row r="13" spans="1:15" ht="293.25">
      <c r="B13" s="467" t="s">
        <v>31</v>
      </c>
      <c r="C13" s="457" t="s">
        <v>1056</v>
      </c>
      <c r="D13" s="458" t="s">
        <v>1198</v>
      </c>
      <c r="E13" s="458" t="s">
        <v>524</v>
      </c>
      <c r="F13" s="458" t="s">
        <v>524</v>
      </c>
      <c r="G13" s="459" t="s">
        <v>1197</v>
      </c>
      <c r="H13" s="462" t="s">
        <v>1022</v>
      </c>
      <c r="I13" s="458" t="s">
        <v>654</v>
      </c>
      <c r="J13" s="464" t="s">
        <v>1138</v>
      </c>
    </row>
    <row r="14" spans="1:15" ht="229.5">
      <c r="B14" s="456" t="s">
        <v>32</v>
      </c>
      <c r="C14" s="468" t="s">
        <v>1117</v>
      </c>
      <c r="D14" s="461" t="s">
        <v>1224</v>
      </c>
      <c r="E14" s="458" t="s">
        <v>524</v>
      </c>
      <c r="F14" s="458" t="s">
        <v>524</v>
      </c>
      <c r="G14" s="462" t="s">
        <v>1199</v>
      </c>
      <c r="H14" s="462" t="s">
        <v>1112</v>
      </c>
      <c r="I14" s="458" t="s">
        <v>894</v>
      </c>
      <c r="J14" s="460" t="s">
        <v>1136</v>
      </c>
      <c r="K14" s="403"/>
    </row>
    <row r="15" spans="1:15" ht="144" customHeight="1">
      <c r="B15" s="465" t="s">
        <v>56</v>
      </c>
      <c r="C15" s="468" t="s">
        <v>1055</v>
      </c>
      <c r="D15" s="459" t="s">
        <v>1059</v>
      </c>
      <c r="E15" s="458" t="s">
        <v>524</v>
      </c>
      <c r="F15" s="458" t="s">
        <v>524</v>
      </c>
      <c r="G15" s="459" t="s">
        <v>1201</v>
      </c>
      <c r="H15" s="459" t="s">
        <v>1023</v>
      </c>
      <c r="I15" s="463" t="s">
        <v>895</v>
      </c>
      <c r="J15" s="466" t="s">
        <v>524</v>
      </c>
    </row>
    <row r="16" spans="1:15" ht="147" customHeight="1">
      <c r="B16" s="465" t="s">
        <v>56</v>
      </c>
      <c r="C16" s="468" t="s">
        <v>1077</v>
      </c>
      <c r="D16" s="459" t="s">
        <v>1200</v>
      </c>
      <c r="E16" s="458" t="s">
        <v>524</v>
      </c>
      <c r="F16" s="458" t="s">
        <v>524</v>
      </c>
      <c r="G16" s="459" t="s">
        <v>1202</v>
      </c>
      <c r="H16" s="459" t="s">
        <v>1023</v>
      </c>
      <c r="I16" s="463" t="s">
        <v>895</v>
      </c>
      <c r="J16" s="466" t="s">
        <v>524</v>
      </c>
    </row>
    <row r="17" spans="2:11" ht="63.75">
      <c r="B17" s="469" t="s">
        <v>33</v>
      </c>
      <c r="C17" s="468" t="s">
        <v>1096</v>
      </c>
      <c r="D17" s="468" t="s">
        <v>916</v>
      </c>
      <c r="E17" s="470" t="s">
        <v>1174</v>
      </c>
      <c r="F17" s="470" t="s">
        <v>1173</v>
      </c>
      <c r="G17" s="459" t="s">
        <v>1203</v>
      </c>
      <c r="H17" s="462" t="s">
        <v>1022</v>
      </c>
      <c r="I17" s="458" t="s">
        <v>902</v>
      </c>
      <c r="J17" s="471" t="s">
        <v>1123</v>
      </c>
    </row>
    <row r="18" spans="2:11" ht="114.75">
      <c r="B18" s="469" t="s">
        <v>34</v>
      </c>
      <c r="C18" s="468" t="s">
        <v>1084</v>
      </c>
      <c r="D18" s="468" t="s">
        <v>1204</v>
      </c>
      <c r="E18" s="470"/>
      <c r="F18" s="470"/>
      <c r="G18" s="459" t="s">
        <v>1176</v>
      </c>
      <c r="H18" s="462" t="s">
        <v>1022</v>
      </c>
      <c r="I18" s="458" t="s">
        <v>902</v>
      </c>
      <c r="J18" s="471" t="s">
        <v>1123</v>
      </c>
    </row>
    <row r="19" spans="2:11" ht="242.25">
      <c r="B19" s="469" t="s">
        <v>35</v>
      </c>
      <c r="C19" s="468" t="s">
        <v>1054</v>
      </c>
      <c r="D19" s="468" t="s">
        <v>1175</v>
      </c>
      <c r="E19" s="470"/>
      <c r="F19" s="470"/>
      <c r="G19" s="459" t="s">
        <v>1225</v>
      </c>
      <c r="H19" s="462" t="s">
        <v>1022</v>
      </c>
      <c r="I19" s="458" t="s">
        <v>902</v>
      </c>
      <c r="J19" s="471" t="s">
        <v>1123</v>
      </c>
    </row>
    <row r="20" spans="2:11" ht="147.75" customHeight="1">
      <c r="B20" s="469" t="s">
        <v>36</v>
      </c>
      <c r="C20" s="472" t="s">
        <v>1003</v>
      </c>
      <c r="D20" s="468" t="s">
        <v>1205</v>
      </c>
      <c r="E20" s="458" t="s">
        <v>524</v>
      </c>
      <c r="F20" s="458" t="s">
        <v>524</v>
      </c>
      <c r="G20" s="459" t="s">
        <v>1201</v>
      </c>
      <c r="H20" s="459" t="s">
        <v>1023</v>
      </c>
      <c r="I20" s="463" t="s">
        <v>895</v>
      </c>
      <c r="J20" s="466" t="s">
        <v>524</v>
      </c>
    </row>
    <row r="21" spans="2:11" ht="312" customHeight="1">
      <c r="B21" s="469" t="s">
        <v>901</v>
      </c>
      <c r="C21" s="457" t="s">
        <v>1085</v>
      </c>
      <c r="D21" s="457" t="s">
        <v>960</v>
      </c>
      <c r="E21" s="470" t="s">
        <v>900</v>
      </c>
      <c r="F21" s="458" t="s">
        <v>899</v>
      </c>
      <c r="G21" s="459" t="s">
        <v>1169</v>
      </c>
      <c r="H21" s="462" t="s">
        <v>1022</v>
      </c>
      <c r="I21" s="458" t="s">
        <v>894</v>
      </c>
      <c r="J21" s="460" t="s">
        <v>1124</v>
      </c>
    </row>
    <row r="22" spans="2:11" ht="89.25">
      <c r="B22" s="469" t="s">
        <v>38</v>
      </c>
      <c r="C22" s="457" t="s">
        <v>1206</v>
      </c>
      <c r="D22" s="457" t="s">
        <v>961</v>
      </c>
      <c r="E22" s="470" t="s">
        <v>962</v>
      </c>
      <c r="F22" s="458" t="s">
        <v>898</v>
      </c>
      <c r="G22" s="459" t="s">
        <v>1047</v>
      </c>
      <c r="H22" s="462" t="s">
        <v>1022</v>
      </c>
      <c r="I22" s="458" t="s">
        <v>894</v>
      </c>
      <c r="J22" s="460" t="s">
        <v>1124</v>
      </c>
    </row>
    <row r="23" spans="2:11" ht="147" customHeight="1">
      <c r="B23" s="469" t="s">
        <v>39</v>
      </c>
      <c r="C23" s="473" t="s">
        <v>1004</v>
      </c>
      <c r="D23" s="457" t="s">
        <v>1097</v>
      </c>
      <c r="E23" s="458" t="s">
        <v>524</v>
      </c>
      <c r="F23" s="458" t="s">
        <v>524</v>
      </c>
      <c r="G23" s="459" t="s">
        <v>1201</v>
      </c>
      <c r="H23" s="459" t="s">
        <v>1023</v>
      </c>
      <c r="I23" s="463" t="s">
        <v>895</v>
      </c>
      <c r="J23" s="466" t="s">
        <v>524</v>
      </c>
    </row>
    <row r="24" spans="2:11" ht="113.25" customHeight="1">
      <c r="B24" s="469" t="s">
        <v>40</v>
      </c>
      <c r="C24" s="468" t="s">
        <v>1098</v>
      </c>
      <c r="D24" s="468" t="s">
        <v>1162</v>
      </c>
      <c r="E24" s="458" t="s">
        <v>972</v>
      </c>
      <c r="F24" s="458" t="s">
        <v>973</v>
      </c>
      <c r="G24" s="458"/>
      <c r="H24" s="459" t="s">
        <v>1023</v>
      </c>
      <c r="I24" s="458" t="s">
        <v>913</v>
      </c>
      <c r="J24" s="460" t="s">
        <v>1122</v>
      </c>
    </row>
    <row r="25" spans="2:11" ht="270" customHeight="1">
      <c r="B25" s="469" t="s">
        <v>41</v>
      </c>
      <c r="C25" s="468" t="s">
        <v>77</v>
      </c>
      <c r="D25" s="468" t="s">
        <v>914</v>
      </c>
      <c r="E25" s="458" t="s">
        <v>1182</v>
      </c>
      <c r="F25" s="458" t="s">
        <v>897</v>
      </c>
      <c r="G25" s="458" t="s">
        <v>1207</v>
      </c>
      <c r="H25" s="459" t="s">
        <v>1023</v>
      </c>
      <c r="I25" s="458" t="s">
        <v>915</v>
      </c>
      <c r="J25" s="460" t="s">
        <v>1125</v>
      </c>
    </row>
    <row r="26" spans="2:11" ht="147" customHeight="1">
      <c r="B26" s="469" t="s">
        <v>1141</v>
      </c>
      <c r="C26" s="468" t="s">
        <v>1144</v>
      </c>
      <c r="D26" s="468" t="s">
        <v>1167</v>
      </c>
      <c r="E26" s="458" t="s">
        <v>1168</v>
      </c>
      <c r="F26" s="458" t="s">
        <v>1209</v>
      </c>
      <c r="G26" s="458" t="s">
        <v>1208</v>
      </c>
      <c r="H26" s="459" t="s">
        <v>1023</v>
      </c>
      <c r="I26" s="458" t="s">
        <v>1142</v>
      </c>
      <c r="J26" s="474" t="s">
        <v>524</v>
      </c>
    </row>
    <row r="27" spans="2:11" ht="280.5">
      <c r="B27" s="469" t="s">
        <v>43</v>
      </c>
      <c r="C27" s="457" t="s">
        <v>967</v>
      </c>
      <c r="D27" s="457" t="s">
        <v>975</v>
      </c>
      <c r="E27" s="475" t="s">
        <v>1210</v>
      </c>
      <c r="F27" s="475" t="s">
        <v>1163</v>
      </c>
      <c r="G27" s="459" t="s">
        <v>1212</v>
      </c>
      <c r="H27" s="462" t="s">
        <v>1022</v>
      </c>
      <c r="I27" s="458" t="s">
        <v>654</v>
      </c>
      <c r="J27" s="464" t="s">
        <v>1137</v>
      </c>
    </row>
    <row r="28" spans="2:11" ht="293.25">
      <c r="B28" s="469" t="s">
        <v>44</v>
      </c>
      <c r="C28" s="457" t="s">
        <v>968</v>
      </c>
      <c r="D28" s="457" t="s">
        <v>1008</v>
      </c>
      <c r="E28" s="475" t="s">
        <v>1211</v>
      </c>
      <c r="F28" s="475" t="s">
        <v>1163</v>
      </c>
      <c r="G28" s="459" t="s">
        <v>1213</v>
      </c>
      <c r="H28" s="462" t="s">
        <v>1022</v>
      </c>
      <c r="I28" s="458" t="s">
        <v>654</v>
      </c>
      <c r="J28" s="464" t="s">
        <v>1137</v>
      </c>
    </row>
    <row r="29" spans="2:11" ht="306">
      <c r="B29" s="469" t="s">
        <v>530</v>
      </c>
      <c r="C29" s="457" t="s">
        <v>1145</v>
      </c>
      <c r="D29" s="457" t="s">
        <v>1214</v>
      </c>
      <c r="E29" s="458" t="s">
        <v>524</v>
      </c>
      <c r="F29" s="458" t="s">
        <v>524</v>
      </c>
      <c r="G29" s="462" t="s">
        <v>1215</v>
      </c>
      <c r="H29" s="458" t="s">
        <v>1112</v>
      </c>
      <c r="I29" s="458" t="s">
        <v>894</v>
      </c>
      <c r="J29" s="460" t="s">
        <v>1136</v>
      </c>
      <c r="K29" s="403"/>
    </row>
    <row r="30" spans="2:11" ht="141.75" customHeight="1">
      <c r="B30" s="469" t="s">
        <v>656</v>
      </c>
      <c r="C30" s="457" t="s">
        <v>1110</v>
      </c>
      <c r="D30" s="457" t="s">
        <v>1109</v>
      </c>
      <c r="E30" s="458" t="s">
        <v>524</v>
      </c>
      <c r="F30" s="458" t="s">
        <v>524</v>
      </c>
      <c r="G30" s="459" t="s">
        <v>1216</v>
      </c>
      <c r="H30" s="459" t="s">
        <v>1023</v>
      </c>
      <c r="I30" s="463" t="s">
        <v>895</v>
      </c>
      <c r="J30" s="466" t="s">
        <v>524</v>
      </c>
    </row>
    <row r="31" spans="2:11" ht="293.25">
      <c r="B31" s="469" t="s">
        <v>46</v>
      </c>
      <c r="C31" s="457" t="s">
        <v>1146</v>
      </c>
      <c r="D31" s="457" t="s">
        <v>1217</v>
      </c>
      <c r="E31" s="458" t="s">
        <v>524</v>
      </c>
      <c r="F31" s="458" t="s">
        <v>524</v>
      </c>
      <c r="G31" s="462" t="s">
        <v>1215</v>
      </c>
      <c r="H31" s="458" t="s">
        <v>1112</v>
      </c>
      <c r="I31" s="458" t="s">
        <v>894</v>
      </c>
      <c r="J31" s="460" t="s">
        <v>1136</v>
      </c>
      <c r="K31" s="403"/>
    </row>
    <row r="32" spans="2:11" ht="114.75">
      <c r="B32" s="476" t="s">
        <v>48</v>
      </c>
      <c r="C32" s="457" t="s">
        <v>1099</v>
      </c>
      <c r="D32" s="457" t="s">
        <v>1164</v>
      </c>
      <c r="E32" s="458" t="s">
        <v>524</v>
      </c>
      <c r="F32" s="458" t="s">
        <v>524</v>
      </c>
      <c r="G32" s="458" t="s">
        <v>1218</v>
      </c>
      <c r="H32" s="459" t="s">
        <v>1023</v>
      </c>
      <c r="I32" s="458" t="s">
        <v>936</v>
      </c>
      <c r="J32" s="477" t="s">
        <v>1120</v>
      </c>
    </row>
    <row r="33" spans="1:10" ht="102">
      <c r="B33" s="476" t="s">
        <v>48</v>
      </c>
      <c r="C33" s="457" t="s">
        <v>994</v>
      </c>
      <c r="D33" s="457" t="s">
        <v>1165</v>
      </c>
      <c r="E33" s="458" t="s">
        <v>1111</v>
      </c>
      <c r="F33" s="458" t="s">
        <v>1060</v>
      </c>
      <c r="G33" s="458" t="s">
        <v>1219</v>
      </c>
      <c r="H33" s="459" t="s">
        <v>1023</v>
      </c>
      <c r="I33" s="458" t="s">
        <v>937</v>
      </c>
      <c r="J33" s="477" t="s">
        <v>1121</v>
      </c>
    </row>
    <row r="34" spans="1:10" ht="30" customHeight="1">
      <c r="B34" s="476" t="s">
        <v>880</v>
      </c>
      <c r="C34" s="457" t="s">
        <v>1080</v>
      </c>
      <c r="D34" s="457" t="s">
        <v>1009</v>
      </c>
      <c r="E34" s="458" t="s">
        <v>524</v>
      </c>
      <c r="F34" s="458" t="s">
        <v>524</v>
      </c>
      <c r="G34" s="458"/>
      <c r="H34" s="459" t="s">
        <v>1023</v>
      </c>
      <c r="I34" s="458" t="s">
        <v>896</v>
      </c>
      <c r="J34" s="460" t="s">
        <v>1119</v>
      </c>
    </row>
    <row r="35" spans="1:10" ht="38.25">
      <c r="B35" s="476" t="s">
        <v>880</v>
      </c>
      <c r="C35" s="457" t="s">
        <v>65</v>
      </c>
      <c r="D35" s="457" t="s">
        <v>1010</v>
      </c>
      <c r="E35" s="458" t="s">
        <v>524</v>
      </c>
      <c r="F35" s="458" t="s">
        <v>524</v>
      </c>
      <c r="G35" s="458"/>
      <c r="H35" s="459" t="s">
        <v>1023</v>
      </c>
      <c r="I35" s="458" t="s">
        <v>896</v>
      </c>
      <c r="J35" s="460" t="s">
        <v>1119</v>
      </c>
    </row>
    <row r="36" spans="1:10" ht="38.25">
      <c r="B36" s="476" t="s">
        <v>49</v>
      </c>
      <c r="C36" s="461" t="s">
        <v>74</v>
      </c>
      <c r="D36" s="461" t="s">
        <v>929</v>
      </c>
      <c r="E36" s="461" t="s">
        <v>930</v>
      </c>
      <c r="F36" s="461" t="s">
        <v>931</v>
      </c>
      <c r="G36" s="458"/>
      <c r="H36" s="459" t="s">
        <v>1143</v>
      </c>
      <c r="I36" s="458" t="s">
        <v>935</v>
      </c>
      <c r="J36" s="466" t="s">
        <v>524</v>
      </c>
    </row>
    <row r="37" spans="1:10" ht="38.25">
      <c r="B37" s="476" t="s">
        <v>49</v>
      </c>
      <c r="C37" s="461" t="s">
        <v>68</v>
      </c>
      <c r="D37" s="461" t="s">
        <v>932</v>
      </c>
      <c r="E37" s="461" t="s">
        <v>933</v>
      </c>
      <c r="F37" s="461" t="s">
        <v>931</v>
      </c>
      <c r="G37" s="458"/>
      <c r="H37" s="459" t="s">
        <v>1143</v>
      </c>
      <c r="I37" s="458" t="s">
        <v>935</v>
      </c>
      <c r="J37" s="466" t="s">
        <v>524</v>
      </c>
    </row>
    <row r="38" spans="1:10" ht="63.75">
      <c r="B38" s="476" t="s">
        <v>49</v>
      </c>
      <c r="C38" s="461" t="s">
        <v>75</v>
      </c>
      <c r="D38" s="461" t="s">
        <v>934</v>
      </c>
      <c r="E38" s="461" t="s">
        <v>1052</v>
      </c>
      <c r="F38" s="461" t="s">
        <v>931</v>
      </c>
      <c r="G38" s="458" t="s">
        <v>1051</v>
      </c>
      <c r="H38" s="459" t="s">
        <v>1143</v>
      </c>
      <c r="I38" s="458" t="s">
        <v>935</v>
      </c>
      <c r="J38" s="466" t="s">
        <v>524</v>
      </c>
    </row>
    <row r="39" spans="1:10" ht="38.25" customHeight="1">
      <c r="B39" s="476" t="s">
        <v>49</v>
      </c>
      <c r="C39" s="457" t="s">
        <v>954</v>
      </c>
      <c r="D39" s="461" t="s">
        <v>955</v>
      </c>
      <c r="E39" s="461" t="s">
        <v>956</v>
      </c>
      <c r="F39" s="461" t="s">
        <v>931</v>
      </c>
      <c r="G39" s="458"/>
      <c r="H39" s="459" t="s">
        <v>1143</v>
      </c>
      <c r="I39" s="458" t="s">
        <v>935</v>
      </c>
      <c r="J39" s="466" t="s">
        <v>524</v>
      </c>
    </row>
    <row r="40" spans="1:10" ht="140.25">
      <c r="B40" s="469" t="s">
        <v>50</v>
      </c>
      <c r="C40" s="457" t="s">
        <v>1005</v>
      </c>
      <c r="D40" s="457" t="s">
        <v>1007</v>
      </c>
      <c r="E40" s="458" t="s">
        <v>524</v>
      </c>
      <c r="F40" s="458" t="s">
        <v>524</v>
      </c>
      <c r="G40" s="459" t="s">
        <v>1216</v>
      </c>
      <c r="H40" s="459" t="s">
        <v>1023</v>
      </c>
      <c r="I40" s="463" t="s">
        <v>895</v>
      </c>
      <c r="J40" s="466" t="s">
        <v>524</v>
      </c>
    </row>
    <row r="41" spans="1:10" ht="38.25">
      <c r="B41" s="456" t="s">
        <v>51</v>
      </c>
      <c r="C41" s="457" t="s">
        <v>1100</v>
      </c>
      <c r="D41" s="457" t="s">
        <v>1061</v>
      </c>
      <c r="E41" s="458" t="s">
        <v>524</v>
      </c>
      <c r="F41" s="458" t="s">
        <v>524</v>
      </c>
      <c r="G41" s="458"/>
      <c r="H41" s="462" t="s">
        <v>1022</v>
      </c>
      <c r="I41" s="458" t="s">
        <v>917</v>
      </c>
      <c r="J41" s="466" t="s">
        <v>524</v>
      </c>
    </row>
    <row r="42" spans="1:10" ht="102">
      <c r="B42" s="465" t="s">
        <v>52</v>
      </c>
      <c r="C42" s="457" t="s">
        <v>1082</v>
      </c>
      <c r="D42" s="457" t="s">
        <v>944</v>
      </c>
      <c r="E42" s="458" t="s">
        <v>946</v>
      </c>
      <c r="F42" s="458" t="s">
        <v>1132</v>
      </c>
      <c r="G42" s="458" t="s">
        <v>1221</v>
      </c>
      <c r="H42" s="462" t="s">
        <v>1022</v>
      </c>
      <c r="I42" s="458" t="s">
        <v>917</v>
      </c>
      <c r="J42" s="466" t="s">
        <v>524</v>
      </c>
    </row>
    <row r="43" spans="1:10" ht="102">
      <c r="B43" s="465" t="s">
        <v>52</v>
      </c>
      <c r="C43" s="457" t="s">
        <v>1101</v>
      </c>
      <c r="D43" s="457" t="s">
        <v>945</v>
      </c>
      <c r="E43" s="458" t="s">
        <v>947</v>
      </c>
      <c r="F43" s="458" t="s">
        <v>1132</v>
      </c>
      <c r="G43" s="458" t="s">
        <v>1220</v>
      </c>
      <c r="H43" s="462" t="s">
        <v>1022</v>
      </c>
      <c r="I43" s="458" t="s">
        <v>917</v>
      </c>
      <c r="J43" s="466" t="s">
        <v>524</v>
      </c>
    </row>
    <row r="44" spans="1:10" ht="25.5">
      <c r="B44" s="456" t="s">
        <v>747</v>
      </c>
      <c r="C44" s="457" t="s">
        <v>1081</v>
      </c>
      <c r="D44" s="457" t="s">
        <v>918</v>
      </c>
      <c r="E44" s="458" t="s">
        <v>920</v>
      </c>
      <c r="F44" s="458" t="s">
        <v>943</v>
      </c>
      <c r="G44" s="458"/>
      <c r="H44" s="459" t="s">
        <v>1023</v>
      </c>
      <c r="I44" s="458" t="s">
        <v>919</v>
      </c>
      <c r="J44" s="466" t="s">
        <v>524</v>
      </c>
    </row>
    <row r="45" spans="1:10" ht="287.25">
      <c r="B45" s="456" t="s">
        <v>53</v>
      </c>
      <c r="C45" s="457" t="s">
        <v>948</v>
      </c>
      <c r="D45" s="468" t="s">
        <v>927</v>
      </c>
      <c r="E45" s="462" t="s">
        <v>1226</v>
      </c>
      <c r="F45" s="458" t="s">
        <v>942</v>
      </c>
      <c r="G45" s="462" t="s">
        <v>940</v>
      </c>
      <c r="H45" s="458" t="s">
        <v>941</v>
      </c>
      <c r="I45" s="458" t="s">
        <v>928</v>
      </c>
      <c r="J45" s="460" t="s">
        <v>1126</v>
      </c>
    </row>
    <row r="46" spans="1:10" ht="219" customHeight="1">
      <c r="A46" s="257"/>
      <c r="B46" s="465" t="s">
        <v>54</v>
      </c>
      <c r="C46" s="468" t="s">
        <v>1160</v>
      </c>
      <c r="D46" s="468" t="s">
        <v>921</v>
      </c>
      <c r="E46" s="458" t="s">
        <v>923</v>
      </c>
      <c r="F46" s="458" t="s">
        <v>924</v>
      </c>
      <c r="G46" s="462" t="s">
        <v>984</v>
      </c>
      <c r="H46" s="462" t="s">
        <v>1022</v>
      </c>
      <c r="I46" s="458" t="s">
        <v>926</v>
      </c>
      <c r="J46" s="466" t="s">
        <v>1050</v>
      </c>
    </row>
    <row r="47" spans="1:10" ht="114.75">
      <c r="A47" s="257"/>
      <c r="B47" s="465" t="s">
        <v>54</v>
      </c>
      <c r="C47" s="478" t="s">
        <v>72</v>
      </c>
      <c r="D47" s="468" t="s">
        <v>922</v>
      </c>
      <c r="E47" s="458" t="s">
        <v>1222</v>
      </c>
      <c r="F47" s="458" t="s">
        <v>925</v>
      </c>
      <c r="G47" s="462" t="s">
        <v>984</v>
      </c>
      <c r="H47" s="462" t="s">
        <v>1022</v>
      </c>
      <c r="I47" s="458" t="s">
        <v>926</v>
      </c>
      <c r="J47" s="466" t="s">
        <v>1118</v>
      </c>
    </row>
    <row r="48" spans="1:10" ht="38.25">
      <c r="A48" s="257"/>
      <c r="B48" s="456" t="s">
        <v>55</v>
      </c>
      <c r="C48" s="478" t="s">
        <v>1102</v>
      </c>
      <c r="D48" s="468" t="s">
        <v>952</v>
      </c>
      <c r="E48" s="458" t="s">
        <v>950</v>
      </c>
      <c r="F48" s="458" t="s">
        <v>951</v>
      </c>
      <c r="G48" s="462" t="s">
        <v>1045</v>
      </c>
      <c r="H48" s="462" t="s">
        <v>1022</v>
      </c>
      <c r="I48" s="462" t="s">
        <v>894</v>
      </c>
      <c r="J48" s="479" t="s">
        <v>524</v>
      </c>
    </row>
    <row r="49" spans="2:10" ht="38.25">
      <c r="B49" s="469" t="s">
        <v>541</v>
      </c>
      <c r="C49" s="478" t="s">
        <v>1148</v>
      </c>
      <c r="D49" s="468" t="s">
        <v>1154</v>
      </c>
      <c r="E49" s="458" t="s">
        <v>1155</v>
      </c>
      <c r="F49" s="458" t="s">
        <v>1156</v>
      </c>
      <c r="G49" s="480" t="s">
        <v>1158</v>
      </c>
      <c r="H49" s="459" t="s">
        <v>1023</v>
      </c>
      <c r="I49" s="463" t="s">
        <v>895</v>
      </c>
      <c r="J49" s="466" t="s">
        <v>524</v>
      </c>
    </row>
    <row r="50" spans="2:10" ht="38.25">
      <c r="B50" s="469" t="s">
        <v>541</v>
      </c>
      <c r="C50" s="478" t="s">
        <v>1149</v>
      </c>
      <c r="D50" s="468" t="s">
        <v>1062</v>
      </c>
      <c r="E50" s="458" t="s">
        <v>1063</v>
      </c>
      <c r="F50" s="458" t="s">
        <v>1157</v>
      </c>
      <c r="G50" s="480" t="s">
        <v>1158</v>
      </c>
      <c r="H50" s="459" t="s">
        <v>1023</v>
      </c>
      <c r="I50" s="463" t="s">
        <v>895</v>
      </c>
      <c r="J50" s="466" t="s">
        <v>524</v>
      </c>
    </row>
    <row r="51" spans="2:10" ht="37.5" customHeight="1">
      <c r="B51" s="469" t="s">
        <v>1012</v>
      </c>
      <c r="C51" s="481" t="s">
        <v>1150</v>
      </c>
      <c r="D51" s="458" t="s">
        <v>1064</v>
      </c>
      <c r="E51" s="482" t="s">
        <v>524</v>
      </c>
      <c r="F51" s="482" t="s">
        <v>524</v>
      </c>
      <c r="G51" s="480" t="s">
        <v>1158</v>
      </c>
      <c r="H51" s="459" t="s">
        <v>1023</v>
      </c>
      <c r="I51" s="463" t="s">
        <v>895</v>
      </c>
      <c r="J51" s="466" t="s">
        <v>524</v>
      </c>
    </row>
    <row r="52" spans="2:10" ht="36.75" customHeight="1">
      <c r="B52" s="469" t="s">
        <v>1012</v>
      </c>
      <c r="C52" s="481" t="s">
        <v>1151</v>
      </c>
      <c r="D52" s="458" t="s">
        <v>1153</v>
      </c>
      <c r="E52" s="482" t="s">
        <v>524</v>
      </c>
      <c r="F52" s="482" t="s">
        <v>524</v>
      </c>
      <c r="G52" s="480" t="s">
        <v>1158</v>
      </c>
      <c r="H52" s="459" t="s">
        <v>1023</v>
      </c>
      <c r="I52" s="463" t="s">
        <v>895</v>
      </c>
      <c r="J52" s="466" t="s">
        <v>524</v>
      </c>
    </row>
    <row r="53" spans="2:10" ht="126" customHeight="1" thickBot="1">
      <c r="B53" s="483" t="s">
        <v>1013</v>
      </c>
      <c r="C53" s="484" t="s">
        <v>1066</v>
      </c>
      <c r="D53" s="484" t="s">
        <v>1065</v>
      </c>
      <c r="E53" s="485" t="s">
        <v>524</v>
      </c>
      <c r="F53" s="485" t="s">
        <v>524</v>
      </c>
      <c r="G53" s="484" t="s">
        <v>1166</v>
      </c>
      <c r="H53" s="484" t="s">
        <v>1023</v>
      </c>
      <c r="I53" s="485" t="s">
        <v>895</v>
      </c>
      <c r="J53" s="486" t="s">
        <v>524</v>
      </c>
    </row>
    <row r="54" spans="2:10" ht="15.75" thickTop="1">
      <c r="B54" s="263"/>
      <c r="C54" s="263"/>
      <c r="D54" s="263"/>
      <c r="E54" s="263"/>
      <c r="F54" s="263"/>
      <c r="G54" s="263"/>
      <c r="H54" s="263"/>
      <c r="I54" s="263"/>
      <c r="J54" s="370"/>
    </row>
    <row r="55" spans="2:10" ht="15" customHeight="1">
      <c r="B55" s="267" t="s">
        <v>653</v>
      </c>
      <c r="C55" s="572" t="s">
        <v>938</v>
      </c>
      <c r="D55" s="572"/>
      <c r="E55" s="572"/>
      <c r="F55" s="572"/>
      <c r="G55" s="263"/>
      <c r="H55" s="263"/>
      <c r="I55" s="263"/>
      <c r="J55" s="265"/>
    </row>
    <row r="56" spans="2:10">
      <c r="C56" s="572"/>
      <c r="D56" s="572"/>
      <c r="E56" s="572"/>
      <c r="F56" s="572"/>
      <c r="G56" s="529"/>
    </row>
    <row r="57" spans="2:10">
      <c r="C57" s="268"/>
      <c r="D57" s="268"/>
      <c r="E57" s="268"/>
      <c r="F57" s="268"/>
    </row>
    <row r="59" spans="2:10">
      <c r="D59" s="336"/>
      <c r="E59" s="535"/>
      <c r="F59" s="535"/>
      <c r="G59" s="3"/>
    </row>
    <row r="60" spans="2:10">
      <c r="E60" s="3"/>
      <c r="F60" s="3"/>
      <c r="G60" s="3"/>
    </row>
    <row r="61" spans="2:10">
      <c r="D61" s="336"/>
    </row>
  </sheetData>
  <sheetProtection password="C8F7" sheet="1" objects="1" scenarios="1" formatCells="0" formatColumns="0" formatRows="0" autoFilter="0"/>
  <autoFilter ref="B7:J53"/>
  <mergeCells count="1">
    <mergeCell ref="C55:F56"/>
  </mergeCells>
  <hyperlinks>
    <hyperlink ref="J34" r:id="rId1"/>
    <hyperlink ref="J25" r:id="rId2"/>
    <hyperlink ref="J45" r:id="rId3"/>
    <hyperlink ref="J21" r:id="rId4"/>
    <hyperlink ref="J24" r:id="rId5"/>
    <hyperlink ref="J9" r:id="rId6"/>
    <hyperlink ref="J17" r:id="rId7"/>
    <hyperlink ref="J32" r:id="rId8"/>
    <hyperlink ref="J33" r:id="rId9"/>
    <hyperlink ref="J35" r:id="rId10"/>
    <hyperlink ref="J22" r:id="rId11"/>
    <hyperlink ref="J8" r:id="rId12"/>
    <hyperlink ref="J14" r:id="rId13"/>
    <hyperlink ref="J31" r:id="rId14"/>
    <hyperlink ref="J12" r:id="rId15"/>
    <hyperlink ref="J13" r:id="rId16"/>
    <hyperlink ref="J27" r:id="rId17"/>
    <hyperlink ref="J29" r:id="rId18"/>
    <hyperlink ref="J28" r:id="rId19"/>
    <hyperlink ref="J18:J19" r:id="rId20" display="NHS Digital: IAPT reports"/>
  </hyperlinks>
  <pageMargins left="0.70866141732283472" right="0.70866141732283472" top="0.74803149606299213" bottom="0.74803149606299213" header="0.31496062992125984" footer="0.31496062992125984"/>
  <pageSetup paperSize="8" scale="65" fitToHeight="0" orientation="landscape" r:id="rId21"/>
  <drawing r:id="rId2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FF99"/>
  </sheetPr>
  <dimension ref="A1:AH270"/>
  <sheetViews>
    <sheetView zoomScale="80" zoomScaleNormal="80" workbookViewId="0">
      <pane xSplit="5" ySplit="11" topLeftCell="F12" activePane="bottomRight" state="frozen"/>
      <selection pane="topRight"/>
      <selection pane="bottomLeft"/>
      <selection pane="bottomRight"/>
    </sheetView>
  </sheetViews>
  <sheetFormatPr defaultRowHeight="15"/>
  <cols>
    <col min="1" max="2" width="9.140625" style="1"/>
    <col min="3" max="3" width="12.7109375" style="3" bestFit="1" customWidth="1"/>
    <col min="4" max="4" width="11.42578125" style="3" customWidth="1"/>
    <col min="5" max="5" width="48.5703125" style="3" customWidth="1"/>
    <col min="6" max="6" width="13.42578125" style="3" customWidth="1"/>
    <col min="7" max="16384" width="9.140625" style="1"/>
  </cols>
  <sheetData>
    <row r="1" spans="1:34">
      <c r="C1" s="91" t="s">
        <v>547</v>
      </c>
      <c r="D1" s="3" t="s">
        <v>965</v>
      </c>
    </row>
    <row r="2" spans="1:34">
      <c r="C2" s="91" t="s">
        <v>549</v>
      </c>
      <c r="D2" s="3" t="s">
        <v>44</v>
      </c>
    </row>
    <row r="3" spans="1:34">
      <c r="C3" s="91" t="s">
        <v>550</v>
      </c>
      <c r="D3" s="3" t="s">
        <v>964</v>
      </c>
    </row>
    <row r="4" spans="1:34">
      <c r="C4" s="91" t="s">
        <v>551</v>
      </c>
      <c r="D4" s="107">
        <v>42636</v>
      </c>
    </row>
    <row r="6" spans="1:34">
      <c r="C6" s="94"/>
      <c r="D6" s="94"/>
    </row>
    <row r="7" spans="1:34">
      <c r="C7" s="94"/>
      <c r="D7" s="94"/>
    </row>
    <row r="9" spans="1:34">
      <c r="A9" s="3"/>
      <c r="B9" s="3"/>
      <c r="G9" s="3"/>
      <c r="H9" s="3"/>
      <c r="I9" s="3"/>
      <c r="J9" s="3"/>
      <c r="K9" s="3"/>
      <c r="L9" s="3"/>
      <c r="M9" s="3"/>
      <c r="N9" s="3"/>
      <c r="O9" s="3"/>
      <c r="P9" s="3"/>
      <c r="Q9" s="3"/>
      <c r="R9" s="3"/>
      <c r="S9" s="3"/>
      <c r="T9" s="3"/>
      <c r="U9" s="3"/>
      <c r="V9" s="3"/>
      <c r="W9" s="3"/>
      <c r="X9" s="3"/>
      <c r="Y9" s="3"/>
      <c r="Z9" s="3"/>
      <c r="AA9" s="3"/>
      <c r="AB9" s="3"/>
      <c r="AC9" s="3"/>
      <c r="AD9" s="3"/>
      <c r="AE9" s="3"/>
      <c r="AF9" s="3"/>
      <c r="AG9" s="3"/>
      <c r="AH9" s="3"/>
    </row>
    <row r="10" spans="1:34" s="91" customFormat="1" ht="15.75" thickBot="1">
      <c r="A10" s="2"/>
      <c r="B10" s="2"/>
      <c r="C10" s="2" t="s">
        <v>552</v>
      </c>
      <c r="D10" s="2" t="s">
        <v>82</v>
      </c>
      <c r="E10" s="2" t="s">
        <v>83</v>
      </c>
      <c r="F10" s="2" t="s">
        <v>553</v>
      </c>
      <c r="G10" s="96" t="s">
        <v>554</v>
      </c>
      <c r="H10" s="96" t="s">
        <v>555</v>
      </c>
      <c r="I10" s="96" t="s">
        <v>556</v>
      </c>
      <c r="J10" s="96" t="s">
        <v>557</v>
      </c>
      <c r="K10" s="96" t="s">
        <v>558</v>
      </c>
      <c r="L10" s="96" t="s">
        <v>559</v>
      </c>
      <c r="M10" s="96" t="s">
        <v>560</v>
      </c>
      <c r="N10" s="96" t="s">
        <v>561</v>
      </c>
      <c r="O10" s="96" t="s">
        <v>525</v>
      </c>
      <c r="P10" s="96" t="s">
        <v>562</v>
      </c>
      <c r="Q10" s="96" t="s">
        <v>563</v>
      </c>
      <c r="R10" s="96" t="s">
        <v>564</v>
      </c>
      <c r="S10" s="96" t="s">
        <v>565</v>
      </c>
      <c r="T10" s="96" t="s">
        <v>566</v>
      </c>
      <c r="U10" s="96" t="s">
        <v>567</v>
      </c>
      <c r="V10" s="96" t="s">
        <v>568</v>
      </c>
      <c r="W10" s="96" t="s">
        <v>569</v>
      </c>
      <c r="X10" s="96" t="s">
        <v>570</v>
      </c>
      <c r="Y10" s="96" t="s">
        <v>571</v>
      </c>
      <c r="Z10" s="96" t="s">
        <v>572</v>
      </c>
      <c r="AA10" s="96" t="s">
        <v>573</v>
      </c>
      <c r="AB10" s="96" t="s">
        <v>574</v>
      </c>
      <c r="AC10" s="96" t="s">
        <v>575</v>
      </c>
      <c r="AD10" s="96" t="s">
        <v>576</v>
      </c>
      <c r="AE10" s="96" t="s">
        <v>577</v>
      </c>
      <c r="AF10" s="96" t="s">
        <v>578</v>
      </c>
      <c r="AG10" s="96" t="s">
        <v>579</v>
      </c>
      <c r="AH10" s="96" t="s">
        <v>580</v>
      </c>
    </row>
    <row r="11" spans="1:34" ht="15.75" thickTop="1">
      <c r="D11" s="3" t="s">
        <v>84</v>
      </c>
      <c r="E11" s="3" t="s">
        <v>85</v>
      </c>
      <c r="F11" s="3" t="s">
        <v>581</v>
      </c>
      <c r="G11" s="99" t="s">
        <v>524</v>
      </c>
      <c r="H11" s="99" t="s">
        <v>524</v>
      </c>
      <c r="I11" s="99" t="s">
        <v>524</v>
      </c>
      <c r="J11" s="99" t="s">
        <v>524</v>
      </c>
      <c r="K11" s="99" t="s">
        <v>524</v>
      </c>
      <c r="L11" s="99" t="s">
        <v>524</v>
      </c>
      <c r="M11" s="99" t="s">
        <v>524</v>
      </c>
      <c r="N11" s="99">
        <v>0.192</v>
      </c>
      <c r="O11" s="99">
        <v>0.23200000000000001</v>
      </c>
      <c r="P11" s="99"/>
      <c r="Q11" s="99"/>
      <c r="R11" s="99"/>
      <c r="S11" s="99"/>
      <c r="T11" s="99"/>
      <c r="U11" s="99"/>
      <c r="V11" s="99"/>
      <c r="W11" s="99"/>
      <c r="X11" s="99"/>
      <c r="Y11" s="99"/>
      <c r="Z11" s="99"/>
      <c r="AA11" s="99"/>
      <c r="AB11" s="100"/>
      <c r="AC11" s="100"/>
      <c r="AD11" s="100"/>
      <c r="AE11" s="100"/>
      <c r="AF11" s="100"/>
      <c r="AG11" s="99"/>
      <c r="AH11" s="99"/>
    </row>
    <row r="12" spans="1:34">
      <c r="C12" s="3" t="s">
        <v>84</v>
      </c>
      <c r="D12" s="3" t="s">
        <v>86</v>
      </c>
      <c r="E12" s="3" t="s">
        <v>87</v>
      </c>
      <c r="F12" s="3" t="s">
        <v>582</v>
      </c>
      <c r="G12" s="99" t="s">
        <v>524</v>
      </c>
      <c r="H12" s="99" t="s">
        <v>524</v>
      </c>
      <c r="I12" s="99" t="s">
        <v>524</v>
      </c>
      <c r="J12" s="99" t="s">
        <v>524</v>
      </c>
      <c r="K12" s="99" t="s">
        <v>524</v>
      </c>
      <c r="L12" s="99" t="s">
        <v>524</v>
      </c>
      <c r="M12" s="99" t="s">
        <v>524</v>
      </c>
      <c r="N12" s="99">
        <v>0.217</v>
      </c>
      <c r="O12" s="99">
        <v>0.224</v>
      </c>
      <c r="P12" s="99"/>
      <c r="Q12" s="99"/>
      <c r="R12" s="99"/>
      <c r="S12" s="99"/>
      <c r="T12" s="99"/>
      <c r="U12" s="99"/>
      <c r="V12" s="99"/>
      <c r="W12" s="99"/>
      <c r="X12" s="99"/>
      <c r="Y12" s="99"/>
      <c r="Z12" s="99"/>
      <c r="AA12" s="99"/>
      <c r="AB12" s="100"/>
      <c r="AC12" s="100"/>
      <c r="AD12" s="100"/>
      <c r="AE12" s="100"/>
      <c r="AF12" s="100"/>
      <c r="AG12" s="99"/>
      <c r="AH12" s="99"/>
    </row>
    <row r="13" spans="1:34">
      <c r="C13" s="3" t="s">
        <v>84</v>
      </c>
      <c r="D13" s="3" t="s">
        <v>88</v>
      </c>
      <c r="E13" s="3" t="s">
        <v>89</v>
      </c>
      <c r="F13" s="3" t="s">
        <v>582</v>
      </c>
      <c r="G13" s="99" t="s">
        <v>524</v>
      </c>
      <c r="H13" s="99" t="s">
        <v>524</v>
      </c>
      <c r="I13" s="99" t="s">
        <v>524</v>
      </c>
      <c r="J13" s="99" t="s">
        <v>524</v>
      </c>
      <c r="K13" s="99" t="s">
        <v>524</v>
      </c>
      <c r="L13" s="99" t="s">
        <v>524</v>
      </c>
      <c r="M13" s="99" t="s">
        <v>524</v>
      </c>
      <c r="N13" s="99">
        <v>0.16800000000000001</v>
      </c>
      <c r="O13" s="99">
        <v>0.216</v>
      </c>
      <c r="P13" s="99"/>
      <c r="Q13" s="99"/>
      <c r="R13" s="99"/>
      <c r="S13" s="99"/>
      <c r="T13" s="99"/>
      <c r="U13" s="99"/>
      <c r="V13" s="99"/>
      <c r="W13" s="99"/>
      <c r="X13" s="99"/>
      <c r="Y13" s="99"/>
      <c r="Z13" s="99"/>
      <c r="AA13" s="99"/>
      <c r="AB13" s="100"/>
      <c r="AC13" s="100"/>
      <c r="AD13" s="100"/>
      <c r="AE13" s="100"/>
      <c r="AF13" s="100"/>
      <c r="AG13" s="99"/>
      <c r="AH13" s="99"/>
    </row>
    <row r="14" spans="1:34">
      <c r="C14" s="3" t="s">
        <v>84</v>
      </c>
      <c r="D14" s="3" t="s">
        <v>90</v>
      </c>
      <c r="E14" s="3" t="s">
        <v>91</v>
      </c>
      <c r="F14" s="3" t="s">
        <v>582</v>
      </c>
      <c r="G14" s="99" t="s">
        <v>524</v>
      </c>
      <c r="H14" s="99" t="s">
        <v>524</v>
      </c>
      <c r="I14" s="99" t="s">
        <v>524</v>
      </c>
      <c r="J14" s="99" t="s">
        <v>524</v>
      </c>
      <c r="K14" s="99" t="s">
        <v>524</v>
      </c>
      <c r="L14" s="99" t="s">
        <v>524</v>
      </c>
      <c r="M14" s="99" t="s">
        <v>524</v>
      </c>
      <c r="N14" s="99">
        <v>0.218</v>
      </c>
      <c r="O14" s="99">
        <v>0.28699999999999998</v>
      </c>
      <c r="P14" s="99"/>
      <c r="Q14" s="99"/>
      <c r="R14" s="99"/>
      <c r="S14" s="99"/>
      <c r="T14" s="99"/>
      <c r="U14" s="99"/>
      <c r="V14" s="99"/>
      <c r="W14" s="99"/>
      <c r="X14" s="99"/>
      <c r="Y14" s="99"/>
      <c r="Z14" s="99"/>
      <c r="AA14" s="99"/>
      <c r="AB14" s="100"/>
      <c r="AC14" s="100"/>
      <c r="AD14" s="100"/>
      <c r="AE14" s="100"/>
      <c r="AF14" s="100"/>
      <c r="AG14" s="99"/>
      <c r="AH14" s="99"/>
    </row>
    <row r="15" spans="1:34">
      <c r="C15" s="3" t="s">
        <v>84</v>
      </c>
      <c r="D15" s="3" t="s">
        <v>92</v>
      </c>
      <c r="E15" s="3" t="s">
        <v>93</v>
      </c>
      <c r="F15" s="3" t="s">
        <v>582</v>
      </c>
      <c r="G15" s="99" t="s">
        <v>524</v>
      </c>
      <c r="H15" s="99" t="s">
        <v>524</v>
      </c>
      <c r="I15" s="99" t="s">
        <v>524</v>
      </c>
      <c r="J15" s="99" t="s">
        <v>524</v>
      </c>
      <c r="K15" s="99" t="s">
        <v>524</v>
      </c>
      <c r="L15" s="99" t="s">
        <v>524</v>
      </c>
      <c r="M15" s="99" t="s">
        <v>524</v>
      </c>
      <c r="N15" s="99">
        <v>0.18</v>
      </c>
      <c r="O15" s="99">
        <v>0.23599999999999999</v>
      </c>
      <c r="P15" s="99"/>
      <c r="Q15" s="99"/>
      <c r="R15" s="99"/>
      <c r="S15" s="99"/>
      <c r="T15" s="99"/>
      <c r="U15" s="99"/>
      <c r="V15" s="99"/>
      <c r="W15" s="99"/>
      <c r="X15" s="99"/>
      <c r="Y15" s="99"/>
      <c r="Z15" s="99"/>
      <c r="AA15" s="99"/>
      <c r="AB15" s="100"/>
      <c r="AC15" s="100"/>
      <c r="AD15" s="100"/>
      <c r="AE15" s="100"/>
      <c r="AF15" s="100"/>
      <c r="AG15" s="99"/>
      <c r="AH15" s="99"/>
    </row>
    <row r="16" spans="1:34">
      <c r="E16" s="3" t="s">
        <v>583</v>
      </c>
      <c r="F16" s="3" t="s">
        <v>584</v>
      </c>
      <c r="G16" s="99" t="s">
        <v>524</v>
      </c>
      <c r="H16" s="99" t="s">
        <v>524</v>
      </c>
      <c r="I16" s="99" t="s">
        <v>524</v>
      </c>
      <c r="J16" s="99" t="s">
        <v>524</v>
      </c>
      <c r="K16" s="99" t="s">
        <v>524</v>
      </c>
      <c r="L16" s="99" t="s">
        <v>524</v>
      </c>
      <c r="M16" s="99" t="s">
        <v>524</v>
      </c>
      <c r="N16" s="99" t="e">
        <v>#N/A</v>
      </c>
      <c r="O16" s="99" t="e">
        <v>#N/A</v>
      </c>
      <c r="P16" s="99"/>
      <c r="Q16" s="99"/>
      <c r="R16" s="99"/>
      <c r="S16" s="99"/>
      <c r="T16" s="99"/>
      <c r="U16" s="99"/>
      <c r="V16" s="99"/>
      <c r="W16" s="99"/>
      <c r="X16" s="99"/>
      <c r="Y16" s="99"/>
      <c r="Z16" s="99"/>
      <c r="AA16" s="99"/>
      <c r="AB16" s="100"/>
      <c r="AC16" s="99"/>
      <c r="AD16" s="99"/>
      <c r="AE16" s="99"/>
      <c r="AF16" s="99"/>
      <c r="AG16" s="99"/>
      <c r="AH16" s="99"/>
    </row>
    <row r="17" spans="5:34">
      <c r="E17" s="3" t="s">
        <v>585</v>
      </c>
      <c r="F17" s="3" t="s">
        <v>584</v>
      </c>
      <c r="G17" s="99" t="s">
        <v>524</v>
      </c>
      <c r="H17" s="99" t="s">
        <v>524</v>
      </c>
      <c r="I17" s="99" t="s">
        <v>524</v>
      </c>
      <c r="J17" s="99" t="s">
        <v>524</v>
      </c>
      <c r="K17" s="99" t="s">
        <v>524</v>
      </c>
      <c r="L17" s="99" t="s">
        <v>524</v>
      </c>
      <c r="M17" s="99" t="s">
        <v>524</v>
      </c>
      <c r="N17" s="99" t="e">
        <v>#N/A</v>
      </c>
      <c r="O17" s="99" t="e">
        <v>#N/A</v>
      </c>
      <c r="P17" s="99"/>
      <c r="Q17" s="99"/>
      <c r="R17" s="99"/>
      <c r="S17" s="99"/>
      <c r="T17" s="99"/>
      <c r="U17" s="99"/>
      <c r="V17" s="99"/>
      <c r="W17" s="99"/>
      <c r="X17" s="99"/>
      <c r="Y17" s="99"/>
      <c r="Z17" s="99"/>
      <c r="AA17" s="99"/>
      <c r="AB17" s="99"/>
      <c r="AC17" s="99"/>
      <c r="AD17" s="99"/>
      <c r="AE17" s="99"/>
      <c r="AF17" s="99"/>
      <c r="AG17" s="99"/>
      <c r="AH17" s="99"/>
    </row>
    <row r="18" spans="5:34">
      <c r="E18" s="3" t="s">
        <v>586</v>
      </c>
      <c r="F18" s="3" t="s">
        <v>584</v>
      </c>
      <c r="G18" s="99" t="s">
        <v>524</v>
      </c>
      <c r="H18" s="99" t="s">
        <v>524</v>
      </c>
      <c r="I18" s="99" t="s">
        <v>524</v>
      </c>
      <c r="J18" s="99" t="s">
        <v>524</v>
      </c>
      <c r="K18" s="99" t="s">
        <v>524</v>
      </c>
      <c r="L18" s="99" t="s">
        <v>524</v>
      </c>
      <c r="M18" s="99" t="s">
        <v>524</v>
      </c>
      <c r="N18" s="99" t="e">
        <v>#N/A</v>
      </c>
      <c r="O18" s="99" t="e">
        <v>#N/A</v>
      </c>
      <c r="P18" s="99"/>
      <c r="Q18" s="99"/>
      <c r="R18" s="99"/>
      <c r="S18" s="99"/>
      <c r="T18" s="99"/>
      <c r="U18" s="99"/>
      <c r="V18" s="99"/>
      <c r="W18" s="99"/>
      <c r="X18" s="99"/>
      <c r="Y18" s="99"/>
      <c r="Z18" s="99"/>
      <c r="AA18" s="99"/>
      <c r="AB18" s="99"/>
      <c r="AC18" s="99"/>
      <c r="AD18" s="99"/>
      <c r="AE18" s="99"/>
      <c r="AF18" s="99"/>
      <c r="AG18" s="99"/>
      <c r="AH18" s="99"/>
    </row>
    <row r="19" spans="5:34">
      <c r="E19" s="3" t="s">
        <v>587</v>
      </c>
      <c r="F19" s="3" t="s">
        <v>584</v>
      </c>
      <c r="G19" s="99" t="s">
        <v>524</v>
      </c>
      <c r="H19" s="99" t="s">
        <v>524</v>
      </c>
      <c r="I19" s="99" t="s">
        <v>524</v>
      </c>
      <c r="J19" s="99" t="s">
        <v>524</v>
      </c>
      <c r="K19" s="99" t="s">
        <v>524</v>
      </c>
      <c r="L19" s="99" t="s">
        <v>524</v>
      </c>
      <c r="M19" s="99" t="s">
        <v>524</v>
      </c>
      <c r="N19" s="99" t="e">
        <v>#N/A</v>
      </c>
      <c r="O19" s="99" t="e">
        <v>#N/A</v>
      </c>
      <c r="P19" s="99"/>
      <c r="Q19" s="99"/>
      <c r="R19" s="99"/>
      <c r="S19" s="99"/>
      <c r="T19" s="99"/>
      <c r="U19" s="99"/>
      <c r="V19" s="99"/>
      <c r="W19" s="99"/>
      <c r="X19" s="99"/>
      <c r="Y19" s="99"/>
      <c r="Z19" s="99"/>
      <c r="AA19" s="99"/>
      <c r="AB19" s="99"/>
      <c r="AC19" s="99"/>
      <c r="AD19" s="99"/>
      <c r="AE19" s="99"/>
      <c r="AF19" s="99"/>
      <c r="AG19" s="99"/>
      <c r="AH19" s="99"/>
    </row>
    <row r="20" spans="5:34">
      <c r="E20" s="3" t="s">
        <v>588</v>
      </c>
      <c r="F20" s="3" t="s">
        <v>584</v>
      </c>
      <c r="G20" s="99" t="s">
        <v>524</v>
      </c>
      <c r="H20" s="99" t="s">
        <v>524</v>
      </c>
      <c r="I20" s="99" t="s">
        <v>524</v>
      </c>
      <c r="J20" s="99" t="s">
        <v>524</v>
      </c>
      <c r="K20" s="99" t="s">
        <v>524</v>
      </c>
      <c r="L20" s="99" t="s">
        <v>524</v>
      </c>
      <c r="M20" s="99" t="s">
        <v>524</v>
      </c>
      <c r="N20" s="99" t="e">
        <v>#N/A</v>
      </c>
      <c r="O20" s="99" t="e">
        <v>#N/A</v>
      </c>
      <c r="P20" s="99"/>
      <c r="Q20" s="99"/>
      <c r="R20" s="99"/>
      <c r="S20" s="99"/>
      <c r="T20" s="99"/>
      <c r="U20" s="99"/>
      <c r="V20" s="99"/>
      <c r="W20" s="99"/>
      <c r="X20" s="99"/>
      <c r="Y20" s="99"/>
      <c r="Z20" s="99"/>
      <c r="AA20" s="99"/>
      <c r="AB20" s="99"/>
      <c r="AC20" s="99"/>
      <c r="AD20" s="99"/>
      <c r="AE20" s="99"/>
      <c r="AF20" s="99"/>
      <c r="AG20" s="99"/>
      <c r="AH20" s="99"/>
    </row>
    <row r="21" spans="5:34">
      <c r="E21" s="3" t="s">
        <v>589</v>
      </c>
      <c r="F21" s="3" t="s">
        <v>584</v>
      </c>
      <c r="G21" s="99" t="s">
        <v>524</v>
      </c>
      <c r="H21" s="99" t="s">
        <v>524</v>
      </c>
      <c r="I21" s="99" t="s">
        <v>524</v>
      </c>
      <c r="J21" s="99" t="s">
        <v>524</v>
      </c>
      <c r="K21" s="99" t="s">
        <v>524</v>
      </c>
      <c r="L21" s="99" t="s">
        <v>524</v>
      </c>
      <c r="M21" s="99" t="s">
        <v>524</v>
      </c>
      <c r="N21" s="99" t="e">
        <v>#N/A</v>
      </c>
      <c r="O21" s="99" t="e">
        <v>#N/A</v>
      </c>
      <c r="P21" s="99"/>
      <c r="Q21" s="99"/>
      <c r="R21" s="99"/>
      <c r="S21" s="99"/>
      <c r="T21" s="99"/>
      <c r="U21" s="99"/>
      <c r="V21" s="99"/>
      <c r="W21" s="99"/>
      <c r="X21" s="99"/>
      <c r="Y21" s="99"/>
      <c r="Z21" s="99"/>
      <c r="AA21" s="99"/>
      <c r="AB21" s="99"/>
      <c r="AC21" s="99"/>
      <c r="AD21" s="99"/>
      <c r="AE21" s="99"/>
      <c r="AF21" s="99"/>
      <c r="AG21" s="99"/>
      <c r="AH21" s="99"/>
    </row>
    <row r="22" spans="5:34">
      <c r="E22" s="3" t="s">
        <v>590</v>
      </c>
      <c r="F22" s="3" t="s">
        <v>584</v>
      </c>
      <c r="G22" s="99" t="s">
        <v>524</v>
      </c>
      <c r="H22" s="99" t="s">
        <v>524</v>
      </c>
      <c r="I22" s="99" t="s">
        <v>524</v>
      </c>
      <c r="J22" s="99" t="s">
        <v>524</v>
      </c>
      <c r="K22" s="99" t="s">
        <v>524</v>
      </c>
      <c r="L22" s="99" t="s">
        <v>524</v>
      </c>
      <c r="M22" s="99" t="s">
        <v>524</v>
      </c>
      <c r="N22" s="99" t="e">
        <v>#N/A</v>
      </c>
      <c r="O22" s="99" t="e">
        <v>#N/A</v>
      </c>
      <c r="P22" s="99"/>
      <c r="Q22" s="99"/>
      <c r="R22" s="99"/>
      <c r="S22" s="99"/>
      <c r="T22" s="99"/>
      <c r="U22" s="99"/>
      <c r="V22" s="99"/>
      <c r="W22" s="99"/>
      <c r="X22" s="99"/>
      <c r="Y22" s="99"/>
      <c r="Z22" s="99"/>
      <c r="AA22" s="99"/>
      <c r="AB22" s="99"/>
      <c r="AC22" s="99"/>
      <c r="AD22" s="99"/>
      <c r="AE22" s="99"/>
      <c r="AF22" s="99"/>
      <c r="AG22" s="99"/>
      <c r="AH22" s="99"/>
    </row>
    <row r="23" spans="5:34">
      <c r="E23" s="3" t="s">
        <v>591</v>
      </c>
      <c r="F23" s="3" t="s">
        <v>584</v>
      </c>
      <c r="G23" s="99" t="s">
        <v>524</v>
      </c>
      <c r="H23" s="99" t="s">
        <v>524</v>
      </c>
      <c r="I23" s="99" t="s">
        <v>524</v>
      </c>
      <c r="J23" s="99" t="s">
        <v>524</v>
      </c>
      <c r="K23" s="99" t="s">
        <v>524</v>
      </c>
      <c r="L23" s="99" t="s">
        <v>524</v>
      </c>
      <c r="M23" s="99" t="s">
        <v>524</v>
      </c>
      <c r="N23" s="99" t="e">
        <v>#N/A</v>
      </c>
      <c r="O23" s="99" t="e">
        <v>#N/A</v>
      </c>
      <c r="P23" s="99"/>
      <c r="Q23" s="99"/>
      <c r="R23" s="99"/>
      <c r="S23" s="99"/>
      <c r="T23" s="99"/>
      <c r="U23" s="99"/>
      <c r="V23" s="99"/>
      <c r="W23" s="99"/>
      <c r="X23" s="99"/>
      <c r="Y23" s="99"/>
      <c r="Z23" s="99"/>
      <c r="AA23" s="99"/>
      <c r="AB23" s="99"/>
      <c r="AC23" s="99"/>
      <c r="AD23" s="99"/>
      <c r="AE23" s="99"/>
      <c r="AF23" s="99"/>
      <c r="AG23" s="99"/>
      <c r="AH23" s="99"/>
    </row>
    <row r="24" spans="5:34">
      <c r="E24" s="3" t="s">
        <v>592</v>
      </c>
      <c r="F24" s="3" t="s">
        <v>584</v>
      </c>
      <c r="G24" s="99" t="s">
        <v>524</v>
      </c>
      <c r="H24" s="99" t="s">
        <v>524</v>
      </c>
      <c r="I24" s="99" t="s">
        <v>524</v>
      </c>
      <c r="J24" s="99" t="s">
        <v>524</v>
      </c>
      <c r="K24" s="99" t="s">
        <v>524</v>
      </c>
      <c r="L24" s="99" t="s">
        <v>524</v>
      </c>
      <c r="M24" s="99" t="s">
        <v>524</v>
      </c>
      <c r="N24" s="99" t="e">
        <v>#N/A</v>
      </c>
      <c r="O24" s="99" t="e">
        <v>#N/A</v>
      </c>
      <c r="P24" s="99"/>
      <c r="Q24" s="99"/>
      <c r="R24" s="99"/>
      <c r="S24" s="99"/>
      <c r="T24" s="99"/>
      <c r="U24" s="99"/>
      <c r="V24" s="99"/>
      <c r="W24" s="99"/>
      <c r="X24" s="99"/>
      <c r="Y24" s="99"/>
      <c r="Z24" s="99"/>
      <c r="AA24" s="99"/>
      <c r="AB24" s="99"/>
      <c r="AC24" s="99"/>
      <c r="AD24" s="99"/>
      <c r="AE24" s="99"/>
      <c r="AF24" s="99"/>
      <c r="AG24" s="99"/>
      <c r="AH24" s="99"/>
    </row>
    <row r="25" spans="5:34">
      <c r="E25" s="3" t="s">
        <v>593</v>
      </c>
      <c r="F25" s="3" t="s">
        <v>584</v>
      </c>
      <c r="G25" s="99" t="s">
        <v>524</v>
      </c>
      <c r="H25" s="99" t="s">
        <v>524</v>
      </c>
      <c r="I25" s="99" t="s">
        <v>524</v>
      </c>
      <c r="J25" s="99" t="s">
        <v>524</v>
      </c>
      <c r="K25" s="99" t="s">
        <v>524</v>
      </c>
      <c r="L25" s="99" t="s">
        <v>524</v>
      </c>
      <c r="M25" s="99" t="s">
        <v>524</v>
      </c>
      <c r="N25" s="99" t="e">
        <v>#N/A</v>
      </c>
      <c r="O25" s="99" t="e">
        <v>#N/A</v>
      </c>
      <c r="P25" s="99"/>
      <c r="Q25" s="99"/>
      <c r="R25" s="99"/>
      <c r="S25" s="99"/>
      <c r="T25" s="99"/>
      <c r="U25" s="99"/>
      <c r="V25" s="99"/>
      <c r="W25" s="99"/>
      <c r="X25" s="99"/>
      <c r="Y25" s="99"/>
      <c r="Z25" s="99"/>
      <c r="AA25" s="99"/>
      <c r="AB25" s="99"/>
      <c r="AC25" s="99"/>
      <c r="AD25" s="99"/>
      <c r="AE25" s="99"/>
      <c r="AF25" s="99"/>
      <c r="AG25" s="99"/>
      <c r="AH25" s="99"/>
    </row>
    <row r="26" spans="5:34">
      <c r="E26" s="3" t="s">
        <v>594</v>
      </c>
      <c r="F26" s="3" t="s">
        <v>584</v>
      </c>
      <c r="G26" s="99" t="s">
        <v>524</v>
      </c>
      <c r="H26" s="99" t="s">
        <v>524</v>
      </c>
      <c r="I26" s="99" t="s">
        <v>524</v>
      </c>
      <c r="J26" s="99" t="s">
        <v>524</v>
      </c>
      <c r="K26" s="99" t="s">
        <v>524</v>
      </c>
      <c r="L26" s="99" t="s">
        <v>524</v>
      </c>
      <c r="M26" s="99" t="s">
        <v>524</v>
      </c>
      <c r="N26" s="99" t="e">
        <v>#N/A</v>
      </c>
      <c r="O26" s="99" t="e">
        <v>#N/A</v>
      </c>
      <c r="P26" s="99"/>
      <c r="Q26" s="99"/>
      <c r="R26" s="99"/>
      <c r="S26" s="99"/>
      <c r="T26" s="99"/>
      <c r="U26" s="99"/>
      <c r="V26" s="99"/>
      <c r="W26" s="99"/>
      <c r="X26" s="99"/>
      <c r="Y26" s="99"/>
      <c r="Z26" s="99"/>
      <c r="AA26" s="99"/>
      <c r="AB26" s="99"/>
      <c r="AC26" s="99"/>
      <c r="AD26" s="99"/>
      <c r="AE26" s="99"/>
      <c r="AF26" s="99"/>
      <c r="AG26" s="99"/>
      <c r="AH26" s="99"/>
    </row>
    <row r="27" spans="5:34">
      <c r="E27" s="3" t="s">
        <v>595</v>
      </c>
      <c r="F27" s="3" t="s">
        <v>584</v>
      </c>
      <c r="G27" s="99" t="s">
        <v>524</v>
      </c>
      <c r="H27" s="99" t="s">
        <v>524</v>
      </c>
      <c r="I27" s="99" t="s">
        <v>524</v>
      </c>
      <c r="J27" s="99" t="s">
        <v>524</v>
      </c>
      <c r="K27" s="99" t="s">
        <v>524</v>
      </c>
      <c r="L27" s="99" t="s">
        <v>524</v>
      </c>
      <c r="M27" s="99" t="s">
        <v>524</v>
      </c>
      <c r="N27" s="99" t="e">
        <v>#N/A</v>
      </c>
      <c r="O27" s="99" t="e">
        <v>#N/A</v>
      </c>
      <c r="P27" s="99"/>
      <c r="Q27" s="99"/>
      <c r="R27" s="99"/>
      <c r="S27" s="99"/>
      <c r="T27" s="99"/>
      <c r="U27" s="99"/>
      <c r="V27" s="99"/>
      <c r="W27" s="99"/>
      <c r="X27" s="99"/>
      <c r="Y27" s="99"/>
      <c r="Z27" s="99"/>
      <c r="AA27" s="99"/>
      <c r="AB27" s="99"/>
      <c r="AC27" s="99"/>
      <c r="AD27" s="99"/>
      <c r="AE27" s="99"/>
      <c r="AF27" s="99"/>
      <c r="AG27" s="99"/>
      <c r="AH27" s="99"/>
    </row>
    <row r="28" spans="5:34">
      <c r="E28" s="3" t="s">
        <v>596</v>
      </c>
      <c r="F28" s="3" t="s">
        <v>584</v>
      </c>
      <c r="G28" s="99" t="s">
        <v>524</v>
      </c>
      <c r="H28" s="99" t="s">
        <v>524</v>
      </c>
      <c r="I28" s="99" t="s">
        <v>524</v>
      </c>
      <c r="J28" s="99" t="s">
        <v>524</v>
      </c>
      <c r="K28" s="99" t="s">
        <v>524</v>
      </c>
      <c r="L28" s="99" t="s">
        <v>524</v>
      </c>
      <c r="M28" s="99" t="s">
        <v>524</v>
      </c>
      <c r="N28" s="99" t="e">
        <v>#N/A</v>
      </c>
      <c r="O28" s="99" t="e">
        <v>#N/A</v>
      </c>
      <c r="P28" s="99"/>
      <c r="Q28" s="99"/>
      <c r="R28" s="99"/>
      <c r="S28" s="99"/>
      <c r="T28" s="99"/>
      <c r="U28" s="99"/>
      <c r="V28" s="99"/>
      <c r="W28" s="99"/>
      <c r="X28" s="99"/>
      <c r="Y28" s="99"/>
      <c r="Z28" s="99"/>
      <c r="AA28" s="99"/>
      <c r="AB28" s="99"/>
      <c r="AC28" s="99"/>
      <c r="AD28" s="99"/>
      <c r="AE28" s="99"/>
      <c r="AF28" s="99"/>
      <c r="AG28" s="99"/>
      <c r="AH28" s="99"/>
    </row>
    <row r="29" spans="5:34">
      <c r="E29" s="3" t="s">
        <v>597</v>
      </c>
      <c r="F29" s="3" t="s">
        <v>584</v>
      </c>
      <c r="G29" s="99" t="s">
        <v>524</v>
      </c>
      <c r="H29" s="99" t="s">
        <v>524</v>
      </c>
      <c r="I29" s="99" t="s">
        <v>524</v>
      </c>
      <c r="J29" s="99" t="s">
        <v>524</v>
      </c>
      <c r="K29" s="99" t="s">
        <v>524</v>
      </c>
      <c r="L29" s="99" t="s">
        <v>524</v>
      </c>
      <c r="M29" s="99" t="s">
        <v>524</v>
      </c>
      <c r="N29" s="99" t="e">
        <v>#N/A</v>
      </c>
      <c r="O29" s="99" t="e">
        <v>#N/A</v>
      </c>
      <c r="P29" s="99"/>
      <c r="Q29" s="99"/>
      <c r="R29" s="99"/>
      <c r="S29" s="99"/>
      <c r="T29" s="99"/>
      <c r="U29" s="99"/>
      <c r="V29" s="99"/>
      <c r="W29" s="99"/>
      <c r="X29" s="99"/>
      <c r="Y29" s="99"/>
      <c r="Z29" s="99"/>
      <c r="AA29" s="99"/>
      <c r="AB29" s="99"/>
      <c r="AC29" s="99"/>
      <c r="AD29" s="99"/>
      <c r="AE29" s="99"/>
      <c r="AF29" s="99"/>
      <c r="AG29" s="99"/>
      <c r="AH29" s="99"/>
    </row>
    <row r="30" spans="5:34">
      <c r="E30" s="3" t="s">
        <v>598</v>
      </c>
      <c r="F30" s="3" t="s">
        <v>584</v>
      </c>
      <c r="G30" s="99" t="s">
        <v>524</v>
      </c>
      <c r="H30" s="99" t="s">
        <v>524</v>
      </c>
      <c r="I30" s="99" t="s">
        <v>524</v>
      </c>
      <c r="J30" s="99" t="s">
        <v>524</v>
      </c>
      <c r="K30" s="99" t="s">
        <v>524</v>
      </c>
      <c r="L30" s="99" t="s">
        <v>524</v>
      </c>
      <c r="M30" s="99" t="s">
        <v>524</v>
      </c>
      <c r="N30" s="99" t="e">
        <v>#N/A</v>
      </c>
      <c r="O30" s="99" t="e">
        <v>#N/A</v>
      </c>
      <c r="P30" s="99"/>
      <c r="Q30" s="99"/>
      <c r="R30" s="99"/>
      <c r="S30" s="99"/>
      <c r="T30" s="99"/>
      <c r="U30" s="99"/>
      <c r="V30" s="99"/>
      <c r="W30" s="99"/>
      <c r="X30" s="99"/>
      <c r="Y30" s="99"/>
      <c r="Z30" s="99"/>
      <c r="AA30" s="99"/>
      <c r="AB30" s="99"/>
      <c r="AC30" s="99"/>
      <c r="AD30" s="99"/>
      <c r="AE30" s="99"/>
      <c r="AF30" s="99"/>
      <c r="AG30" s="99"/>
      <c r="AH30" s="99"/>
    </row>
    <row r="31" spans="5:34">
      <c r="E31" s="3" t="s">
        <v>599</v>
      </c>
      <c r="F31" s="3" t="s">
        <v>584</v>
      </c>
      <c r="G31" s="99" t="s">
        <v>524</v>
      </c>
      <c r="H31" s="99" t="s">
        <v>524</v>
      </c>
      <c r="I31" s="99" t="s">
        <v>524</v>
      </c>
      <c r="J31" s="99" t="s">
        <v>524</v>
      </c>
      <c r="K31" s="99" t="s">
        <v>524</v>
      </c>
      <c r="L31" s="99" t="s">
        <v>524</v>
      </c>
      <c r="M31" s="99" t="s">
        <v>524</v>
      </c>
      <c r="N31" s="99" t="e">
        <v>#N/A</v>
      </c>
      <c r="O31" s="99" t="e">
        <v>#N/A</v>
      </c>
      <c r="P31" s="99"/>
      <c r="Q31" s="99"/>
      <c r="R31" s="99"/>
      <c r="S31" s="99"/>
      <c r="T31" s="99"/>
      <c r="U31" s="99"/>
      <c r="V31" s="99"/>
      <c r="W31" s="99"/>
      <c r="X31" s="99"/>
      <c r="Y31" s="99"/>
      <c r="Z31" s="99"/>
      <c r="AA31" s="99"/>
      <c r="AB31" s="99"/>
      <c r="AC31" s="99"/>
      <c r="AD31" s="99"/>
      <c r="AE31" s="99"/>
      <c r="AF31" s="99"/>
      <c r="AG31" s="99"/>
      <c r="AH31" s="99"/>
    </row>
    <row r="32" spans="5:34">
      <c r="E32" s="3" t="s">
        <v>600</v>
      </c>
      <c r="F32" s="3" t="s">
        <v>584</v>
      </c>
      <c r="G32" s="99" t="s">
        <v>524</v>
      </c>
      <c r="H32" s="99" t="s">
        <v>524</v>
      </c>
      <c r="I32" s="99" t="s">
        <v>524</v>
      </c>
      <c r="J32" s="99" t="s">
        <v>524</v>
      </c>
      <c r="K32" s="99" t="s">
        <v>524</v>
      </c>
      <c r="L32" s="99" t="s">
        <v>524</v>
      </c>
      <c r="M32" s="99" t="s">
        <v>524</v>
      </c>
      <c r="N32" s="99" t="e">
        <v>#N/A</v>
      </c>
      <c r="O32" s="99" t="e">
        <v>#N/A</v>
      </c>
      <c r="P32" s="99"/>
      <c r="Q32" s="99"/>
      <c r="R32" s="99"/>
      <c r="S32" s="99"/>
      <c r="T32" s="99"/>
      <c r="U32" s="99"/>
      <c r="V32" s="99"/>
      <c r="W32" s="99"/>
      <c r="X32" s="99"/>
      <c r="Y32" s="99"/>
      <c r="Z32" s="99"/>
      <c r="AA32" s="99"/>
      <c r="AB32" s="99"/>
      <c r="AC32" s="99"/>
      <c r="AD32" s="99"/>
      <c r="AE32" s="99"/>
      <c r="AF32" s="99"/>
      <c r="AG32" s="99"/>
      <c r="AH32" s="99"/>
    </row>
    <row r="33" spans="5:34">
      <c r="E33" s="3" t="s">
        <v>601</v>
      </c>
      <c r="F33" s="3" t="s">
        <v>584</v>
      </c>
      <c r="G33" s="99" t="s">
        <v>524</v>
      </c>
      <c r="H33" s="99" t="s">
        <v>524</v>
      </c>
      <c r="I33" s="99" t="s">
        <v>524</v>
      </c>
      <c r="J33" s="99" t="s">
        <v>524</v>
      </c>
      <c r="K33" s="99" t="s">
        <v>524</v>
      </c>
      <c r="L33" s="99" t="s">
        <v>524</v>
      </c>
      <c r="M33" s="99" t="s">
        <v>524</v>
      </c>
      <c r="N33" s="99" t="e">
        <v>#N/A</v>
      </c>
      <c r="O33" s="99" t="e">
        <v>#N/A</v>
      </c>
      <c r="P33" s="99"/>
      <c r="Q33" s="99"/>
      <c r="R33" s="99"/>
      <c r="S33" s="99"/>
      <c r="T33" s="99"/>
      <c r="U33" s="99"/>
      <c r="V33" s="99"/>
      <c r="W33" s="99"/>
      <c r="X33" s="99"/>
      <c r="Y33" s="99"/>
      <c r="Z33" s="99"/>
      <c r="AA33" s="99"/>
      <c r="AB33" s="99"/>
      <c r="AC33" s="99"/>
      <c r="AD33" s="99"/>
      <c r="AE33" s="99"/>
      <c r="AF33" s="99"/>
      <c r="AG33" s="99"/>
      <c r="AH33" s="99"/>
    </row>
    <row r="34" spans="5:34">
      <c r="E34" s="3" t="s">
        <v>602</v>
      </c>
      <c r="F34" s="3" t="s">
        <v>584</v>
      </c>
      <c r="G34" s="99" t="s">
        <v>524</v>
      </c>
      <c r="H34" s="99" t="s">
        <v>524</v>
      </c>
      <c r="I34" s="99" t="s">
        <v>524</v>
      </c>
      <c r="J34" s="99" t="s">
        <v>524</v>
      </c>
      <c r="K34" s="99" t="s">
        <v>524</v>
      </c>
      <c r="L34" s="99" t="s">
        <v>524</v>
      </c>
      <c r="M34" s="99" t="s">
        <v>524</v>
      </c>
      <c r="N34" s="99" t="e">
        <v>#N/A</v>
      </c>
      <c r="O34" s="99" t="e">
        <v>#N/A</v>
      </c>
      <c r="P34" s="99"/>
      <c r="Q34" s="99"/>
      <c r="R34" s="99"/>
      <c r="S34" s="99"/>
      <c r="T34" s="99"/>
      <c r="U34" s="99"/>
      <c r="V34" s="99"/>
      <c r="W34" s="99"/>
      <c r="X34" s="99"/>
      <c r="Y34" s="99"/>
      <c r="Z34" s="99"/>
      <c r="AA34" s="99"/>
      <c r="AB34" s="99"/>
      <c r="AC34" s="99"/>
      <c r="AD34" s="99"/>
      <c r="AE34" s="99"/>
      <c r="AF34" s="99"/>
      <c r="AG34" s="99"/>
      <c r="AH34" s="99"/>
    </row>
    <row r="35" spans="5:34">
      <c r="E35" s="3" t="s">
        <v>603</v>
      </c>
      <c r="F35" s="3" t="s">
        <v>584</v>
      </c>
      <c r="G35" s="99" t="s">
        <v>524</v>
      </c>
      <c r="H35" s="99" t="s">
        <v>524</v>
      </c>
      <c r="I35" s="99" t="s">
        <v>524</v>
      </c>
      <c r="J35" s="99" t="s">
        <v>524</v>
      </c>
      <c r="K35" s="99" t="s">
        <v>524</v>
      </c>
      <c r="L35" s="99" t="s">
        <v>524</v>
      </c>
      <c r="M35" s="99" t="s">
        <v>524</v>
      </c>
      <c r="N35" s="99" t="e">
        <v>#N/A</v>
      </c>
      <c r="O35" s="99" t="e">
        <v>#N/A</v>
      </c>
      <c r="P35" s="99"/>
      <c r="Q35" s="99"/>
      <c r="R35" s="99"/>
      <c r="S35" s="99"/>
      <c r="T35" s="99"/>
      <c r="U35" s="99"/>
      <c r="V35" s="99"/>
      <c r="W35" s="99"/>
      <c r="X35" s="99"/>
      <c r="Y35" s="99"/>
      <c r="Z35" s="99"/>
      <c r="AA35" s="99"/>
      <c r="AB35" s="99"/>
      <c r="AC35" s="99"/>
      <c r="AD35" s="99"/>
      <c r="AE35" s="99"/>
      <c r="AF35" s="99"/>
      <c r="AG35" s="99"/>
      <c r="AH35" s="99"/>
    </row>
    <row r="36" spans="5:34">
      <c r="E36" s="3" t="s">
        <v>604</v>
      </c>
      <c r="F36" s="3" t="s">
        <v>584</v>
      </c>
      <c r="G36" s="99" t="s">
        <v>524</v>
      </c>
      <c r="H36" s="99" t="s">
        <v>524</v>
      </c>
      <c r="I36" s="99" t="s">
        <v>524</v>
      </c>
      <c r="J36" s="99" t="s">
        <v>524</v>
      </c>
      <c r="K36" s="99" t="s">
        <v>524</v>
      </c>
      <c r="L36" s="99" t="s">
        <v>524</v>
      </c>
      <c r="M36" s="99" t="s">
        <v>524</v>
      </c>
      <c r="N36" s="99" t="e">
        <v>#N/A</v>
      </c>
      <c r="O36" s="99" t="e">
        <v>#N/A</v>
      </c>
      <c r="P36" s="99"/>
      <c r="Q36" s="99"/>
      <c r="R36" s="99"/>
      <c r="S36" s="99"/>
      <c r="T36" s="99"/>
      <c r="U36" s="99"/>
      <c r="V36" s="99"/>
      <c r="W36" s="99"/>
      <c r="X36" s="99"/>
      <c r="Y36" s="99"/>
      <c r="Z36" s="99"/>
      <c r="AA36" s="99"/>
      <c r="AB36" s="99"/>
      <c r="AC36" s="99"/>
      <c r="AD36" s="99"/>
      <c r="AE36" s="99"/>
      <c r="AF36" s="99"/>
      <c r="AG36" s="99"/>
      <c r="AH36" s="99"/>
    </row>
    <row r="37" spans="5:34">
      <c r="E37" s="3" t="s">
        <v>605</v>
      </c>
      <c r="F37" s="3" t="s">
        <v>584</v>
      </c>
      <c r="G37" s="99" t="s">
        <v>524</v>
      </c>
      <c r="H37" s="99" t="s">
        <v>524</v>
      </c>
      <c r="I37" s="99" t="s">
        <v>524</v>
      </c>
      <c r="J37" s="99" t="s">
        <v>524</v>
      </c>
      <c r="K37" s="99" t="s">
        <v>524</v>
      </c>
      <c r="L37" s="99" t="s">
        <v>524</v>
      </c>
      <c r="M37" s="99" t="s">
        <v>524</v>
      </c>
      <c r="N37" s="99" t="e">
        <v>#N/A</v>
      </c>
      <c r="O37" s="99" t="e">
        <v>#N/A</v>
      </c>
      <c r="P37" s="99"/>
      <c r="Q37" s="99"/>
      <c r="R37" s="99"/>
      <c r="S37" s="99"/>
      <c r="T37" s="99"/>
      <c r="U37" s="99"/>
      <c r="V37" s="99"/>
      <c r="W37" s="99"/>
      <c r="X37" s="99"/>
      <c r="Y37" s="99"/>
      <c r="Z37" s="99"/>
      <c r="AA37" s="99"/>
      <c r="AB37" s="99"/>
      <c r="AC37" s="99"/>
      <c r="AD37" s="99"/>
      <c r="AE37" s="99"/>
      <c r="AF37" s="99"/>
      <c r="AG37" s="99"/>
      <c r="AH37" s="99"/>
    </row>
    <row r="38" spans="5:34">
      <c r="E38" s="3" t="s">
        <v>606</v>
      </c>
      <c r="F38" s="3" t="s">
        <v>584</v>
      </c>
      <c r="G38" s="99" t="s">
        <v>524</v>
      </c>
      <c r="H38" s="99" t="s">
        <v>524</v>
      </c>
      <c r="I38" s="99" t="s">
        <v>524</v>
      </c>
      <c r="J38" s="99" t="s">
        <v>524</v>
      </c>
      <c r="K38" s="99" t="s">
        <v>524</v>
      </c>
      <c r="L38" s="99" t="s">
        <v>524</v>
      </c>
      <c r="M38" s="99" t="s">
        <v>524</v>
      </c>
      <c r="N38" s="99" t="e">
        <v>#N/A</v>
      </c>
      <c r="O38" s="99" t="e">
        <v>#N/A</v>
      </c>
      <c r="P38" s="99"/>
      <c r="Q38" s="99"/>
      <c r="R38" s="99"/>
      <c r="S38" s="99"/>
      <c r="T38" s="99"/>
      <c r="U38" s="99"/>
      <c r="V38" s="99"/>
      <c r="W38" s="99"/>
      <c r="X38" s="99"/>
      <c r="Y38" s="99"/>
      <c r="Z38" s="99"/>
      <c r="AA38" s="99"/>
      <c r="AB38" s="99"/>
      <c r="AC38" s="99"/>
      <c r="AD38" s="99"/>
      <c r="AE38" s="99"/>
      <c r="AF38" s="99"/>
      <c r="AG38" s="99"/>
      <c r="AH38" s="99"/>
    </row>
    <row r="39" spans="5:34">
      <c r="E39" s="3" t="s">
        <v>607</v>
      </c>
      <c r="F39" s="3" t="s">
        <v>584</v>
      </c>
      <c r="G39" s="99" t="s">
        <v>524</v>
      </c>
      <c r="H39" s="99" t="s">
        <v>524</v>
      </c>
      <c r="I39" s="99" t="s">
        <v>524</v>
      </c>
      <c r="J39" s="99" t="s">
        <v>524</v>
      </c>
      <c r="K39" s="99" t="s">
        <v>524</v>
      </c>
      <c r="L39" s="99" t="s">
        <v>524</v>
      </c>
      <c r="M39" s="99" t="s">
        <v>524</v>
      </c>
      <c r="N39" s="99" t="e">
        <v>#N/A</v>
      </c>
      <c r="O39" s="99" t="e">
        <v>#N/A</v>
      </c>
      <c r="P39" s="99"/>
      <c r="Q39" s="99"/>
      <c r="R39" s="99"/>
      <c r="S39" s="99"/>
      <c r="T39" s="99"/>
      <c r="U39" s="99"/>
      <c r="V39" s="99"/>
      <c r="W39" s="99"/>
      <c r="X39" s="99"/>
      <c r="Y39" s="99"/>
      <c r="Z39" s="99"/>
      <c r="AA39" s="99"/>
      <c r="AB39" s="99"/>
      <c r="AC39" s="99"/>
      <c r="AD39" s="99"/>
      <c r="AE39" s="99"/>
      <c r="AF39" s="99"/>
      <c r="AG39" s="99"/>
      <c r="AH39" s="99"/>
    </row>
    <row r="40" spans="5:34">
      <c r="E40" s="3" t="s">
        <v>608</v>
      </c>
      <c r="F40" s="3" t="s">
        <v>584</v>
      </c>
      <c r="G40" s="99" t="s">
        <v>524</v>
      </c>
      <c r="H40" s="99" t="s">
        <v>524</v>
      </c>
      <c r="I40" s="99" t="s">
        <v>524</v>
      </c>
      <c r="J40" s="99" t="s">
        <v>524</v>
      </c>
      <c r="K40" s="99" t="s">
        <v>524</v>
      </c>
      <c r="L40" s="99" t="s">
        <v>524</v>
      </c>
      <c r="M40" s="99" t="s">
        <v>524</v>
      </c>
      <c r="N40" s="99" t="e">
        <v>#N/A</v>
      </c>
      <c r="O40" s="99" t="e">
        <v>#N/A</v>
      </c>
      <c r="P40" s="99"/>
      <c r="Q40" s="99"/>
      <c r="R40" s="99"/>
      <c r="S40" s="99"/>
      <c r="T40" s="99"/>
      <c r="U40" s="99"/>
      <c r="V40" s="99"/>
      <c r="W40" s="99"/>
      <c r="X40" s="99"/>
      <c r="Y40" s="99"/>
      <c r="Z40" s="99"/>
      <c r="AA40" s="99"/>
      <c r="AB40" s="99"/>
      <c r="AC40" s="99"/>
      <c r="AD40" s="99"/>
      <c r="AE40" s="99"/>
      <c r="AF40" s="99"/>
      <c r="AG40" s="99"/>
      <c r="AH40" s="99"/>
    </row>
    <row r="41" spans="5:34">
      <c r="E41" s="3" t="s">
        <v>609</v>
      </c>
      <c r="F41" s="3" t="s">
        <v>584</v>
      </c>
      <c r="G41" s="99" t="s">
        <v>524</v>
      </c>
      <c r="H41" s="99" t="s">
        <v>524</v>
      </c>
      <c r="I41" s="99" t="s">
        <v>524</v>
      </c>
      <c r="J41" s="99" t="s">
        <v>524</v>
      </c>
      <c r="K41" s="99" t="s">
        <v>524</v>
      </c>
      <c r="L41" s="99" t="s">
        <v>524</v>
      </c>
      <c r="M41" s="99" t="s">
        <v>524</v>
      </c>
      <c r="N41" s="99" t="e">
        <v>#N/A</v>
      </c>
      <c r="O41" s="99" t="e">
        <v>#N/A</v>
      </c>
      <c r="P41" s="99"/>
      <c r="Q41" s="99"/>
      <c r="R41" s="99"/>
      <c r="S41" s="99"/>
      <c r="T41" s="99"/>
      <c r="U41" s="99"/>
      <c r="V41" s="99"/>
      <c r="W41" s="99"/>
      <c r="X41" s="99"/>
      <c r="Y41" s="99"/>
      <c r="Z41" s="99"/>
      <c r="AA41" s="99"/>
      <c r="AB41" s="99"/>
      <c r="AC41" s="99"/>
      <c r="AD41" s="99"/>
      <c r="AE41" s="99"/>
      <c r="AF41" s="99"/>
      <c r="AG41" s="99"/>
      <c r="AH41" s="99"/>
    </row>
    <row r="42" spans="5:34">
      <c r="E42" s="3" t="s">
        <v>610</v>
      </c>
      <c r="F42" s="3" t="s">
        <v>584</v>
      </c>
      <c r="G42" s="99" t="s">
        <v>524</v>
      </c>
      <c r="H42" s="99" t="s">
        <v>524</v>
      </c>
      <c r="I42" s="99" t="s">
        <v>524</v>
      </c>
      <c r="J42" s="99" t="s">
        <v>524</v>
      </c>
      <c r="K42" s="99" t="s">
        <v>524</v>
      </c>
      <c r="L42" s="99" t="s">
        <v>524</v>
      </c>
      <c r="M42" s="99" t="s">
        <v>524</v>
      </c>
      <c r="N42" s="99" t="e">
        <v>#N/A</v>
      </c>
      <c r="O42" s="99" t="e">
        <v>#N/A</v>
      </c>
      <c r="P42" s="99"/>
      <c r="Q42" s="99"/>
      <c r="R42" s="99"/>
      <c r="S42" s="99"/>
      <c r="T42" s="99"/>
      <c r="U42" s="99"/>
      <c r="V42" s="99"/>
      <c r="W42" s="99"/>
      <c r="X42" s="99"/>
      <c r="Y42" s="99"/>
      <c r="Z42" s="99"/>
      <c r="AA42" s="99"/>
      <c r="AB42" s="99"/>
      <c r="AC42" s="99"/>
      <c r="AD42" s="99"/>
      <c r="AE42" s="99"/>
      <c r="AF42" s="99"/>
      <c r="AG42" s="99"/>
      <c r="AH42" s="99"/>
    </row>
    <row r="43" spans="5:34">
      <c r="E43" s="3" t="s">
        <v>611</v>
      </c>
      <c r="F43" s="3" t="s">
        <v>584</v>
      </c>
      <c r="G43" s="99" t="s">
        <v>524</v>
      </c>
      <c r="H43" s="99" t="s">
        <v>524</v>
      </c>
      <c r="I43" s="99" t="s">
        <v>524</v>
      </c>
      <c r="J43" s="99" t="s">
        <v>524</v>
      </c>
      <c r="K43" s="99" t="s">
        <v>524</v>
      </c>
      <c r="L43" s="99" t="s">
        <v>524</v>
      </c>
      <c r="M43" s="99" t="s">
        <v>524</v>
      </c>
      <c r="N43" s="99" t="e">
        <v>#N/A</v>
      </c>
      <c r="O43" s="99" t="e">
        <v>#N/A</v>
      </c>
      <c r="P43" s="99"/>
      <c r="Q43" s="99"/>
      <c r="R43" s="99"/>
      <c r="S43" s="99"/>
      <c r="T43" s="99"/>
      <c r="U43" s="99"/>
      <c r="V43" s="99"/>
      <c r="W43" s="99"/>
      <c r="X43" s="99"/>
      <c r="Y43" s="99"/>
      <c r="Z43" s="99"/>
      <c r="AA43" s="99"/>
      <c r="AB43" s="99"/>
      <c r="AC43" s="99"/>
      <c r="AD43" s="99"/>
      <c r="AE43" s="99"/>
      <c r="AF43" s="99"/>
      <c r="AG43" s="99"/>
      <c r="AH43" s="99"/>
    </row>
    <row r="44" spans="5:34">
      <c r="E44" s="3" t="s">
        <v>612</v>
      </c>
      <c r="F44" s="3" t="s">
        <v>584</v>
      </c>
      <c r="G44" s="99" t="s">
        <v>524</v>
      </c>
      <c r="H44" s="99" t="s">
        <v>524</v>
      </c>
      <c r="I44" s="99" t="s">
        <v>524</v>
      </c>
      <c r="J44" s="99" t="s">
        <v>524</v>
      </c>
      <c r="K44" s="99" t="s">
        <v>524</v>
      </c>
      <c r="L44" s="99" t="s">
        <v>524</v>
      </c>
      <c r="M44" s="99" t="s">
        <v>524</v>
      </c>
      <c r="N44" s="99" t="e">
        <v>#N/A</v>
      </c>
      <c r="O44" s="99" t="e">
        <v>#N/A</v>
      </c>
      <c r="P44" s="99"/>
      <c r="Q44" s="99"/>
      <c r="R44" s="99"/>
      <c r="S44" s="99"/>
      <c r="T44" s="99"/>
      <c r="U44" s="99"/>
      <c r="V44" s="99"/>
      <c r="W44" s="99"/>
      <c r="X44" s="99"/>
      <c r="Y44" s="99"/>
      <c r="Z44" s="99"/>
      <c r="AA44" s="99"/>
      <c r="AB44" s="99"/>
      <c r="AC44" s="99"/>
      <c r="AD44" s="99"/>
      <c r="AE44" s="99"/>
      <c r="AF44" s="99"/>
      <c r="AG44" s="99"/>
      <c r="AH44" s="99"/>
    </row>
    <row r="45" spans="5:34">
      <c r="E45" s="3" t="s">
        <v>613</v>
      </c>
      <c r="F45" s="3" t="s">
        <v>584</v>
      </c>
      <c r="G45" s="99" t="s">
        <v>524</v>
      </c>
      <c r="H45" s="99" t="s">
        <v>524</v>
      </c>
      <c r="I45" s="99" t="s">
        <v>524</v>
      </c>
      <c r="J45" s="99" t="s">
        <v>524</v>
      </c>
      <c r="K45" s="99" t="s">
        <v>524</v>
      </c>
      <c r="L45" s="99" t="s">
        <v>524</v>
      </c>
      <c r="M45" s="99" t="s">
        <v>524</v>
      </c>
      <c r="N45" s="99" t="e">
        <v>#N/A</v>
      </c>
      <c r="O45" s="99" t="e">
        <v>#N/A</v>
      </c>
      <c r="P45" s="99"/>
      <c r="Q45" s="99"/>
      <c r="R45" s="99"/>
      <c r="S45" s="99"/>
      <c r="T45" s="99"/>
      <c r="U45" s="99"/>
      <c r="V45" s="99"/>
      <c r="W45" s="99"/>
      <c r="X45" s="99"/>
      <c r="Y45" s="99"/>
      <c r="Z45" s="99"/>
      <c r="AA45" s="99"/>
      <c r="AB45" s="99"/>
      <c r="AC45" s="99"/>
      <c r="AD45" s="99"/>
      <c r="AE45" s="99"/>
      <c r="AF45" s="99"/>
      <c r="AG45" s="99"/>
      <c r="AH45" s="99"/>
    </row>
    <row r="46" spans="5:34">
      <c r="E46" s="3" t="s">
        <v>614</v>
      </c>
      <c r="F46" s="3" t="s">
        <v>584</v>
      </c>
      <c r="G46" s="99" t="s">
        <v>524</v>
      </c>
      <c r="H46" s="99" t="s">
        <v>524</v>
      </c>
      <c r="I46" s="99" t="s">
        <v>524</v>
      </c>
      <c r="J46" s="99" t="s">
        <v>524</v>
      </c>
      <c r="K46" s="99" t="s">
        <v>524</v>
      </c>
      <c r="L46" s="99" t="s">
        <v>524</v>
      </c>
      <c r="M46" s="99" t="s">
        <v>524</v>
      </c>
      <c r="N46" s="99" t="e">
        <v>#N/A</v>
      </c>
      <c r="O46" s="99" t="e">
        <v>#N/A</v>
      </c>
      <c r="P46" s="99"/>
      <c r="Q46" s="99"/>
      <c r="R46" s="99"/>
      <c r="S46" s="99"/>
      <c r="T46" s="99"/>
      <c r="U46" s="99"/>
      <c r="V46" s="99"/>
      <c r="W46" s="99"/>
      <c r="X46" s="99"/>
      <c r="Y46" s="99"/>
      <c r="Z46" s="99"/>
      <c r="AA46" s="99"/>
      <c r="AB46" s="99"/>
      <c r="AC46" s="99"/>
      <c r="AD46" s="99"/>
      <c r="AE46" s="99"/>
      <c r="AF46" s="99"/>
      <c r="AG46" s="99"/>
      <c r="AH46" s="99"/>
    </row>
    <row r="47" spans="5:34">
      <c r="E47" s="3" t="s">
        <v>615</v>
      </c>
      <c r="F47" s="3" t="s">
        <v>584</v>
      </c>
      <c r="G47" s="99" t="s">
        <v>524</v>
      </c>
      <c r="H47" s="99" t="s">
        <v>524</v>
      </c>
      <c r="I47" s="99" t="s">
        <v>524</v>
      </c>
      <c r="J47" s="99" t="s">
        <v>524</v>
      </c>
      <c r="K47" s="99" t="s">
        <v>524</v>
      </c>
      <c r="L47" s="99" t="s">
        <v>524</v>
      </c>
      <c r="M47" s="99" t="s">
        <v>524</v>
      </c>
      <c r="N47" s="99" t="e">
        <v>#N/A</v>
      </c>
      <c r="O47" s="99" t="e">
        <v>#N/A</v>
      </c>
      <c r="P47" s="99"/>
      <c r="Q47" s="99"/>
      <c r="R47" s="99"/>
      <c r="S47" s="99"/>
      <c r="T47" s="99"/>
      <c r="U47" s="99"/>
      <c r="V47" s="99"/>
      <c r="W47" s="99"/>
      <c r="X47" s="99"/>
      <c r="Y47" s="99"/>
      <c r="Z47" s="99"/>
      <c r="AA47" s="99"/>
      <c r="AB47" s="99"/>
      <c r="AC47" s="99"/>
      <c r="AD47" s="99"/>
      <c r="AE47" s="99"/>
      <c r="AF47" s="99"/>
      <c r="AG47" s="99"/>
      <c r="AH47" s="99"/>
    </row>
    <row r="48" spans="5:34">
      <c r="E48" s="3" t="s">
        <v>616</v>
      </c>
      <c r="F48" s="3" t="s">
        <v>584</v>
      </c>
      <c r="G48" s="99" t="s">
        <v>524</v>
      </c>
      <c r="H48" s="99" t="s">
        <v>524</v>
      </c>
      <c r="I48" s="99" t="s">
        <v>524</v>
      </c>
      <c r="J48" s="99" t="s">
        <v>524</v>
      </c>
      <c r="K48" s="99" t="s">
        <v>524</v>
      </c>
      <c r="L48" s="99" t="s">
        <v>524</v>
      </c>
      <c r="M48" s="99" t="s">
        <v>524</v>
      </c>
      <c r="N48" s="99" t="e">
        <v>#N/A</v>
      </c>
      <c r="O48" s="99" t="e">
        <v>#N/A</v>
      </c>
      <c r="P48" s="99"/>
      <c r="Q48" s="99"/>
      <c r="R48" s="99"/>
      <c r="S48" s="99"/>
      <c r="T48" s="99"/>
      <c r="U48" s="99"/>
      <c r="V48" s="99"/>
      <c r="W48" s="99"/>
      <c r="X48" s="99"/>
      <c r="Y48" s="99"/>
      <c r="Z48" s="99"/>
      <c r="AA48" s="99"/>
      <c r="AB48" s="99"/>
      <c r="AC48" s="99"/>
      <c r="AD48" s="99"/>
      <c r="AE48" s="99"/>
      <c r="AF48" s="99"/>
      <c r="AG48" s="99"/>
      <c r="AH48" s="99"/>
    </row>
    <row r="49" spans="3:34">
      <c r="E49" s="3" t="s">
        <v>617</v>
      </c>
      <c r="F49" s="3" t="s">
        <v>584</v>
      </c>
      <c r="G49" s="99" t="s">
        <v>524</v>
      </c>
      <c r="H49" s="99" t="s">
        <v>524</v>
      </c>
      <c r="I49" s="99" t="s">
        <v>524</v>
      </c>
      <c r="J49" s="99" t="s">
        <v>524</v>
      </c>
      <c r="K49" s="99" t="s">
        <v>524</v>
      </c>
      <c r="L49" s="99" t="s">
        <v>524</v>
      </c>
      <c r="M49" s="99" t="s">
        <v>524</v>
      </c>
      <c r="N49" s="99" t="e">
        <v>#N/A</v>
      </c>
      <c r="O49" s="99" t="e">
        <v>#N/A</v>
      </c>
      <c r="P49" s="99"/>
      <c r="Q49" s="99"/>
      <c r="R49" s="99"/>
      <c r="S49" s="99"/>
      <c r="T49" s="99"/>
      <c r="U49" s="99"/>
      <c r="V49" s="99"/>
      <c r="W49" s="99"/>
      <c r="X49" s="99"/>
      <c r="Y49" s="99"/>
      <c r="Z49" s="99"/>
      <c r="AA49" s="99"/>
      <c r="AB49" s="99"/>
      <c r="AC49" s="99"/>
      <c r="AD49" s="99"/>
      <c r="AE49" s="99"/>
      <c r="AF49" s="99"/>
      <c r="AG49" s="99"/>
      <c r="AH49" s="99"/>
    </row>
    <row r="50" spans="3:34">
      <c r="E50" s="3" t="s">
        <v>618</v>
      </c>
      <c r="F50" s="3" t="s">
        <v>584</v>
      </c>
      <c r="G50" s="99" t="s">
        <v>524</v>
      </c>
      <c r="H50" s="99" t="s">
        <v>524</v>
      </c>
      <c r="I50" s="99" t="s">
        <v>524</v>
      </c>
      <c r="J50" s="99" t="s">
        <v>524</v>
      </c>
      <c r="K50" s="99" t="s">
        <v>524</v>
      </c>
      <c r="L50" s="99" t="s">
        <v>524</v>
      </c>
      <c r="M50" s="99" t="s">
        <v>524</v>
      </c>
      <c r="N50" s="99" t="e">
        <v>#N/A</v>
      </c>
      <c r="O50" s="99" t="e">
        <v>#N/A</v>
      </c>
      <c r="P50" s="99"/>
      <c r="Q50" s="99"/>
      <c r="R50" s="99"/>
      <c r="S50" s="99"/>
      <c r="T50" s="99"/>
      <c r="U50" s="99"/>
      <c r="V50" s="99"/>
      <c r="W50" s="99"/>
      <c r="X50" s="99"/>
      <c r="Y50" s="99"/>
      <c r="Z50" s="99"/>
      <c r="AA50" s="99"/>
      <c r="AB50" s="99"/>
      <c r="AC50" s="99"/>
      <c r="AD50" s="99"/>
      <c r="AE50" s="99"/>
      <c r="AF50" s="99"/>
      <c r="AG50" s="99"/>
      <c r="AH50" s="99"/>
    </row>
    <row r="51" spans="3:34">
      <c r="E51" s="3" t="s">
        <v>619</v>
      </c>
      <c r="F51" s="3" t="s">
        <v>584</v>
      </c>
      <c r="G51" s="99" t="s">
        <v>524</v>
      </c>
      <c r="H51" s="99" t="s">
        <v>524</v>
      </c>
      <c r="I51" s="99" t="s">
        <v>524</v>
      </c>
      <c r="J51" s="99" t="s">
        <v>524</v>
      </c>
      <c r="K51" s="99" t="s">
        <v>524</v>
      </c>
      <c r="L51" s="99" t="s">
        <v>524</v>
      </c>
      <c r="M51" s="99" t="s">
        <v>524</v>
      </c>
      <c r="N51" s="99" t="e">
        <v>#N/A</v>
      </c>
      <c r="O51" s="99" t="e">
        <v>#N/A</v>
      </c>
      <c r="P51" s="99"/>
      <c r="Q51" s="99"/>
      <c r="R51" s="99"/>
      <c r="S51" s="99"/>
      <c r="T51" s="99"/>
      <c r="U51" s="99"/>
      <c r="V51" s="99"/>
      <c r="W51" s="99"/>
      <c r="X51" s="99"/>
      <c r="Y51" s="99"/>
      <c r="Z51" s="99"/>
      <c r="AA51" s="99"/>
      <c r="AB51" s="99"/>
      <c r="AC51" s="99"/>
      <c r="AD51" s="99"/>
      <c r="AE51" s="99"/>
      <c r="AF51" s="99"/>
      <c r="AG51" s="99"/>
      <c r="AH51" s="99"/>
    </row>
    <row r="52" spans="3:34">
      <c r="E52" s="3" t="s">
        <v>620</v>
      </c>
      <c r="F52" s="3" t="s">
        <v>584</v>
      </c>
      <c r="G52" s="99" t="s">
        <v>524</v>
      </c>
      <c r="H52" s="99" t="s">
        <v>524</v>
      </c>
      <c r="I52" s="99" t="s">
        <v>524</v>
      </c>
      <c r="J52" s="99" t="s">
        <v>524</v>
      </c>
      <c r="K52" s="99" t="s">
        <v>524</v>
      </c>
      <c r="L52" s="99" t="s">
        <v>524</v>
      </c>
      <c r="M52" s="99" t="s">
        <v>524</v>
      </c>
      <c r="N52" s="99" t="e">
        <v>#N/A</v>
      </c>
      <c r="O52" s="99" t="e">
        <v>#N/A</v>
      </c>
      <c r="P52" s="99"/>
      <c r="Q52" s="99"/>
      <c r="R52" s="99"/>
      <c r="S52" s="99"/>
      <c r="T52" s="99"/>
      <c r="U52" s="99"/>
      <c r="V52" s="99"/>
      <c r="W52" s="99"/>
      <c r="X52" s="99"/>
      <c r="Y52" s="99"/>
      <c r="Z52" s="99"/>
      <c r="AA52" s="99"/>
      <c r="AB52" s="99"/>
      <c r="AC52" s="99"/>
      <c r="AD52" s="99"/>
      <c r="AE52" s="99"/>
      <c r="AF52" s="99"/>
      <c r="AG52" s="99"/>
      <c r="AH52" s="99"/>
    </row>
    <row r="53" spans="3:34">
      <c r="E53" s="3" t="s">
        <v>621</v>
      </c>
      <c r="F53" s="3" t="s">
        <v>584</v>
      </c>
      <c r="G53" s="99" t="s">
        <v>524</v>
      </c>
      <c r="H53" s="99" t="s">
        <v>524</v>
      </c>
      <c r="I53" s="99" t="s">
        <v>524</v>
      </c>
      <c r="J53" s="99" t="s">
        <v>524</v>
      </c>
      <c r="K53" s="99" t="s">
        <v>524</v>
      </c>
      <c r="L53" s="99" t="s">
        <v>524</v>
      </c>
      <c r="M53" s="99" t="s">
        <v>524</v>
      </c>
      <c r="N53" s="99" t="e">
        <v>#N/A</v>
      </c>
      <c r="O53" s="99" t="e">
        <v>#N/A</v>
      </c>
      <c r="P53" s="99"/>
      <c r="Q53" s="99"/>
      <c r="R53" s="99"/>
      <c r="S53" s="99"/>
      <c r="T53" s="99"/>
      <c r="U53" s="99"/>
      <c r="V53" s="99"/>
      <c r="W53" s="99"/>
      <c r="X53" s="99"/>
      <c r="Y53" s="99"/>
      <c r="Z53" s="99"/>
      <c r="AA53" s="99"/>
      <c r="AB53" s="99"/>
      <c r="AC53" s="99"/>
      <c r="AD53" s="99"/>
      <c r="AE53" s="99"/>
      <c r="AF53" s="99"/>
      <c r="AG53" s="99"/>
      <c r="AH53" s="99"/>
    </row>
    <row r="54" spans="3:34">
      <c r="E54" s="3" t="s">
        <v>622</v>
      </c>
      <c r="F54" s="3" t="s">
        <v>584</v>
      </c>
      <c r="G54" s="99" t="s">
        <v>524</v>
      </c>
      <c r="H54" s="99" t="s">
        <v>524</v>
      </c>
      <c r="I54" s="99" t="s">
        <v>524</v>
      </c>
      <c r="J54" s="99" t="s">
        <v>524</v>
      </c>
      <c r="K54" s="99" t="s">
        <v>524</v>
      </c>
      <c r="L54" s="99" t="s">
        <v>524</v>
      </c>
      <c r="M54" s="99" t="s">
        <v>524</v>
      </c>
      <c r="N54" s="99" t="e">
        <v>#N/A</v>
      </c>
      <c r="O54" s="99" t="e">
        <v>#N/A</v>
      </c>
      <c r="P54" s="99"/>
      <c r="Q54" s="99"/>
      <c r="R54" s="99"/>
      <c r="S54" s="99"/>
      <c r="T54" s="99"/>
      <c r="U54" s="99"/>
      <c r="V54" s="99"/>
      <c r="W54" s="99"/>
      <c r="X54" s="99"/>
      <c r="Y54" s="99"/>
      <c r="Z54" s="99"/>
      <c r="AA54" s="99"/>
      <c r="AB54" s="99"/>
      <c r="AC54" s="99"/>
      <c r="AD54" s="99"/>
      <c r="AE54" s="99"/>
      <c r="AF54" s="99"/>
      <c r="AG54" s="99"/>
      <c r="AH54" s="99"/>
    </row>
    <row r="55" spans="3:34">
      <c r="E55" s="3" t="s">
        <v>623</v>
      </c>
      <c r="F55" s="3" t="s">
        <v>584</v>
      </c>
      <c r="G55" s="99" t="s">
        <v>524</v>
      </c>
      <c r="H55" s="99" t="s">
        <v>524</v>
      </c>
      <c r="I55" s="99" t="s">
        <v>524</v>
      </c>
      <c r="J55" s="99" t="s">
        <v>524</v>
      </c>
      <c r="K55" s="99" t="s">
        <v>524</v>
      </c>
      <c r="L55" s="99" t="s">
        <v>524</v>
      </c>
      <c r="M55" s="99" t="s">
        <v>524</v>
      </c>
      <c r="N55" s="99" t="e">
        <v>#N/A</v>
      </c>
      <c r="O55" s="99" t="e">
        <v>#N/A</v>
      </c>
      <c r="P55" s="99"/>
      <c r="Q55" s="99"/>
      <c r="R55" s="99"/>
      <c r="S55" s="99"/>
      <c r="T55" s="99"/>
      <c r="U55" s="99"/>
      <c r="V55" s="99"/>
      <c r="W55" s="99"/>
      <c r="X55" s="99"/>
      <c r="Y55" s="99"/>
      <c r="Z55" s="99"/>
      <c r="AA55" s="99"/>
      <c r="AB55" s="99"/>
      <c r="AC55" s="99"/>
      <c r="AD55" s="99"/>
      <c r="AE55" s="99"/>
      <c r="AF55" s="99"/>
      <c r="AG55" s="99"/>
      <c r="AH55" s="99"/>
    </row>
    <row r="56" spans="3:34">
      <c r="E56" s="3" t="s">
        <v>624</v>
      </c>
      <c r="F56" s="3" t="s">
        <v>584</v>
      </c>
      <c r="G56" s="99" t="s">
        <v>524</v>
      </c>
      <c r="H56" s="99" t="s">
        <v>524</v>
      </c>
      <c r="I56" s="99" t="s">
        <v>524</v>
      </c>
      <c r="J56" s="99" t="s">
        <v>524</v>
      </c>
      <c r="K56" s="99" t="s">
        <v>524</v>
      </c>
      <c r="L56" s="99" t="s">
        <v>524</v>
      </c>
      <c r="M56" s="99" t="s">
        <v>524</v>
      </c>
      <c r="N56" s="99" t="e">
        <v>#N/A</v>
      </c>
      <c r="O56" s="99" t="e">
        <v>#N/A</v>
      </c>
      <c r="P56" s="99"/>
      <c r="Q56" s="99"/>
      <c r="R56" s="99"/>
      <c r="S56" s="99"/>
      <c r="T56" s="99"/>
      <c r="U56" s="99"/>
      <c r="V56" s="99"/>
      <c r="W56" s="99"/>
      <c r="X56" s="99"/>
      <c r="Y56" s="99"/>
      <c r="Z56" s="99"/>
      <c r="AA56" s="99"/>
      <c r="AB56" s="99"/>
      <c r="AC56" s="99"/>
      <c r="AD56" s="99"/>
      <c r="AE56" s="99"/>
      <c r="AF56" s="99"/>
      <c r="AG56" s="99"/>
      <c r="AH56" s="99"/>
    </row>
    <row r="57" spans="3:34">
      <c r="E57" s="3" t="s">
        <v>625</v>
      </c>
      <c r="F57" s="3" t="s">
        <v>584</v>
      </c>
      <c r="G57" s="99" t="s">
        <v>524</v>
      </c>
      <c r="H57" s="99" t="s">
        <v>524</v>
      </c>
      <c r="I57" s="99" t="s">
        <v>524</v>
      </c>
      <c r="J57" s="99" t="s">
        <v>524</v>
      </c>
      <c r="K57" s="99" t="s">
        <v>524</v>
      </c>
      <c r="L57" s="99" t="s">
        <v>524</v>
      </c>
      <c r="M57" s="99" t="s">
        <v>524</v>
      </c>
      <c r="N57" s="99" t="e">
        <v>#N/A</v>
      </c>
      <c r="O57" s="99" t="e">
        <v>#N/A</v>
      </c>
      <c r="P57" s="99"/>
      <c r="Q57" s="99"/>
      <c r="R57" s="99"/>
      <c r="S57" s="99"/>
      <c r="T57" s="99"/>
      <c r="U57" s="99"/>
      <c r="V57" s="99"/>
      <c r="W57" s="99"/>
      <c r="X57" s="99"/>
      <c r="Y57" s="99"/>
      <c r="Z57" s="99"/>
      <c r="AA57" s="99"/>
      <c r="AB57" s="100"/>
      <c r="AC57" s="100"/>
      <c r="AD57" s="100"/>
      <c r="AE57" s="100"/>
      <c r="AF57" s="100"/>
      <c r="AG57" s="99"/>
      <c r="AH57" s="99"/>
    </row>
    <row r="58" spans="3:34">
      <c r="E58" s="3" t="s">
        <v>626</v>
      </c>
      <c r="F58" s="3" t="s">
        <v>584</v>
      </c>
      <c r="G58" s="99" t="s">
        <v>524</v>
      </c>
      <c r="H58" s="99" t="s">
        <v>524</v>
      </c>
      <c r="I58" s="99" t="s">
        <v>524</v>
      </c>
      <c r="J58" s="99" t="s">
        <v>524</v>
      </c>
      <c r="K58" s="99" t="s">
        <v>524</v>
      </c>
      <c r="L58" s="99" t="s">
        <v>524</v>
      </c>
      <c r="M58" s="99" t="s">
        <v>524</v>
      </c>
      <c r="N58" s="99" t="e">
        <v>#N/A</v>
      </c>
      <c r="O58" s="99" t="e">
        <v>#N/A</v>
      </c>
      <c r="P58" s="99"/>
      <c r="Q58" s="99"/>
      <c r="R58" s="99"/>
      <c r="S58" s="99"/>
      <c r="T58" s="99"/>
      <c r="U58" s="99"/>
      <c r="V58" s="99"/>
      <c r="W58" s="99"/>
      <c r="X58" s="99"/>
      <c r="Y58" s="99"/>
      <c r="Z58" s="99"/>
      <c r="AA58" s="99"/>
      <c r="AB58" s="100"/>
      <c r="AC58" s="100"/>
      <c r="AD58" s="100"/>
      <c r="AE58" s="100"/>
      <c r="AF58" s="100"/>
      <c r="AG58" s="99"/>
      <c r="AH58" s="99"/>
    </row>
    <row r="59" spans="3:34">
      <c r="E59" s="3" t="s">
        <v>627</v>
      </c>
      <c r="F59" s="3" t="s">
        <v>584</v>
      </c>
      <c r="G59" s="99" t="s">
        <v>524</v>
      </c>
      <c r="H59" s="99" t="s">
        <v>524</v>
      </c>
      <c r="I59" s="99" t="s">
        <v>524</v>
      </c>
      <c r="J59" s="99" t="s">
        <v>524</v>
      </c>
      <c r="K59" s="99" t="s">
        <v>524</v>
      </c>
      <c r="L59" s="99" t="s">
        <v>524</v>
      </c>
      <c r="M59" s="99" t="s">
        <v>524</v>
      </c>
      <c r="N59" s="99" t="e">
        <v>#N/A</v>
      </c>
      <c r="O59" s="99" t="e">
        <v>#N/A</v>
      </c>
      <c r="P59" s="99"/>
      <c r="Q59" s="99"/>
      <c r="R59" s="99"/>
      <c r="S59" s="99"/>
      <c r="T59" s="99"/>
      <c r="U59" s="99"/>
      <c r="V59" s="99"/>
      <c r="W59" s="99"/>
      <c r="X59" s="99"/>
      <c r="Y59" s="99"/>
      <c r="Z59" s="99"/>
      <c r="AA59" s="99"/>
      <c r="AB59" s="100"/>
      <c r="AC59" s="100"/>
      <c r="AD59" s="100"/>
      <c r="AE59" s="100"/>
      <c r="AF59" s="100"/>
      <c r="AG59" s="99"/>
      <c r="AH59" s="99"/>
    </row>
    <row r="60" spans="3:34">
      <c r="C60" s="3" t="s">
        <v>86</v>
      </c>
      <c r="D60" s="3" t="s">
        <v>94</v>
      </c>
      <c r="E60" s="3" t="s">
        <v>95</v>
      </c>
      <c r="F60" s="3" t="s">
        <v>628</v>
      </c>
      <c r="G60" s="99" t="s">
        <v>524</v>
      </c>
      <c r="H60" s="99" t="s">
        <v>524</v>
      </c>
      <c r="I60" s="99" t="s">
        <v>524</v>
      </c>
      <c r="J60" s="99" t="s">
        <v>524</v>
      </c>
      <c r="K60" s="99" t="s">
        <v>524</v>
      </c>
      <c r="L60" s="99" t="s">
        <v>524</v>
      </c>
      <c r="M60" s="99" t="s">
        <v>524</v>
      </c>
      <c r="N60" s="99">
        <v>1.0999999999999999E-2</v>
      </c>
      <c r="O60" s="99">
        <v>1.0999999999999999E-2</v>
      </c>
      <c r="P60" s="99"/>
      <c r="Q60" s="99"/>
      <c r="R60" s="99"/>
      <c r="S60" s="99"/>
      <c r="T60" s="99"/>
      <c r="U60" s="99"/>
      <c r="V60" s="99"/>
      <c r="W60" s="99"/>
      <c r="X60" s="99"/>
      <c r="Y60" s="99"/>
      <c r="Z60" s="99"/>
      <c r="AA60" s="99"/>
      <c r="AB60" s="100"/>
      <c r="AC60" s="100"/>
      <c r="AD60" s="100"/>
      <c r="AE60" s="100"/>
      <c r="AF60" s="100"/>
      <c r="AG60" s="99"/>
      <c r="AH60" s="99"/>
    </row>
    <row r="61" spans="3:34">
      <c r="C61" s="3" t="s">
        <v>86</v>
      </c>
      <c r="D61" s="3" t="s">
        <v>96</v>
      </c>
      <c r="E61" s="3" t="s">
        <v>97</v>
      </c>
      <c r="F61" s="3" t="s">
        <v>628</v>
      </c>
      <c r="G61" s="99" t="s">
        <v>524</v>
      </c>
      <c r="H61" s="99" t="s">
        <v>524</v>
      </c>
      <c r="I61" s="99" t="s">
        <v>524</v>
      </c>
      <c r="J61" s="99" t="s">
        <v>524</v>
      </c>
      <c r="K61" s="99" t="s">
        <v>524</v>
      </c>
      <c r="L61" s="99" t="s">
        <v>524</v>
      </c>
      <c r="M61" s="99" t="s">
        <v>524</v>
      </c>
      <c r="N61" s="99">
        <v>4.0000000000000001E-3</v>
      </c>
      <c r="O61" s="99">
        <v>5.0000000000000001E-3</v>
      </c>
      <c r="P61" s="99"/>
      <c r="Q61" s="99"/>
      <c r="R61" s="99"/>
      <c r="S61" s="99"/>
      <c r="T61" s="99"/>
      <c r="U61" s="99"/>
      <c r="V61" s="99"/>
      <c r="W61" s="99"/>
      <c r="X61" s="99"/>
      <c r="Y61" s="99"/>
      <c r="Z61" s="99"/>
      <c r="AA61" s="99"/>
      <c r="AB61" s="100"/>
      <c r="AC61" s="100"/>
      <c r="AD61" s="100"/>
      <c r="AE61" s="100"/>
      <c r="AF61" s="100"/>
      <c r="AG61" s="99"/>
      <c r="AH61" s="99"/>
    </row>
    <row r="62" spans="3:34">
      <c r="C62" s="3" t="s">
        <v>86</v>
      </c>
      <c r="D62" s="3" t="s">
        <v>98</v>
      </c>
      <c r="E62" s="3" t="s">
        <v>99</v>
      </c>
      <c r="F62" s="3" t="s">
        <v>628</v>
      </c>
      <c r="G62" s="99" t="s">
        <v>524</v>
      </c>
      <c r="H62" s="99" t="s">
        <v>524</v>
      </c>
      <c r="I62" s="99" t="s">
        <v>524</v>
      </c>
      <c r="J62" s="99" t="s">
        <v>524</v>
      </c>
      <c r="K62" s="99" t="s">
        <v>524</v>
      </c>
      <c r="L62" s="99" t="s">
        <v>524</v>
      </c>
      <c r="M62" s="99" t="s">
        <v>524</v>
      </c>
      <c r="N62" s="99">
        <v>3.0000000000000001E-3</v>
      </c>
      <c r="O62" s="99">
        <v>6.0000000000000001E-3</v>
      </c>
      <c r="P62" s="99"/>
      <c r="Q62" s="99"/>
      <c r="R62" s="99"/>
      <c r="S62" s="99"/>
      <c r="T62" s="99"/>
      <c r="U62" s="99"/>
      <c r="V62" s="99"/>
      <c r="W62" s="99"/>
      <c r="X62" s="99"/>
      <c r="Y62" s="99"/>
      <c r="Z62" s="99"/>
      <c r="AA62" s="99"/>
      <c r="AB62" s="100"/>
      <c r="AC62" s="100"/>
      <c r="AD62" s="100"/>
      <c r="AE62" s="100"/>
      <c r="AF62" s="100"/>
      <c r="AG62" s="99"/>
      <c r="AH62" s="99"/>
    </row>
    <row r="63" spans="3:34">
      <c r="C63" s="3" t="s">
        <v>86</v>
      </c>
      <c r="D63" s="3" t="s">
        <v>100</v>
      </c>
      <c r="E63" s="3" t="s">
        <v>101</v>
      </c>
      <c r="F63" s="3" t="s">
        <v>628</v>
      </c>
      <c r="G63" s="99" t="s">
        <v>524</v>
      </c>
      <c r="H63" s="99" t="s">
        <v>524</v>
      </c>
      <c r="I63" s="99" t="s">
        <v>524</v>
      </c>
      <c r="J63" s="99" t="s">
        <v>524</v>
      </c>
      <c r="K63" s="99" t="s">
        <v>524</v>
      </c>
      <c r="L63" s="99" t="s">
        <v>524</v>
      </c>
      <c r="M63" s="99" t="s">
        <v>524</v>
      </c>
      <c r="N63" s="99">
        <v>7.0000000000000001E-3</v>
      </c>
      <c r="O63" s="99">
        <v>0.01</v>
      </c>
      <c r="P63" s="99"/>
      <c r="Q63" s="99"/>
      <c r="R63" s="99"/>
      <c r="S63" s="99"/>
      <c r="T63" s="99"/>
      <c r="U63" s="99"/>
      <c r="V63" s="99"/>
      <c r="W63" s="99"/>
      <c r="X63" s="99"/>
      <c r="Y63" s="99"/>
      <c r="Z63" s="99"/>
      <c r="AA63" s="99"/>
      <c r="AB63" s="100"/>
      <c r="AC63" s="100"/>
      <c r="AD63" s="100"/>
      <c r="AE63" s="100"/>
      <c r="AF63" s="100"/>
      <c r="AG63" s="99"/>
      <c r="AH63" s="99"/>
    </row>
    <row r="64" spans="3:34">
      <c r="C64" s="3" t="s">
        <v>86</v>
      </c>
      <c r="D64" s="3" t="s">
        <v>102</v>
      </c>
      <c r="E64" s="3" t="s">
        <v>103</v>
      </c>
      <c r="F64" s="3" t="s">
        <v>628</v>
      </c>
      <c r="G64" s="99" t="s">
        <v>524</v>
      </c>
      <c r="H64" s="99" t="s">
        <v>524</v>
      </c>
      <c r="I64" s="99" t="s">
        <v>524</v>
      </c>
      <c r="J64" s="99" t="s">
        <v>524</v>
      </c>
      <c r="K64" s="99" t="s">
        <v>524</v>
      </c>
      <c r="L64" s="99" t="s">
        <v>524</v>
      </c>
      <c r="M64" s="99" t="s">
        <v>524</v>
      </c>
      <c r="N64" s="99">
        <v>2E-3</v>
      </c>
      <c r="O64" s="99">
        <v>6.0000000000000001E-3</v>
      </c>
      <c r="P64" s="99"/>
      <c r="Q64" s="99"/>
      <c r="R64" s="99"/>
      <c r="S64" s="99"/>
      <c r="T64" s="99"/>
      <c r="U64" s="99"/>
      <c r="V64" s="99"/>
      <c r="W64" s="99"/>
      <c r="X64" s="99"/>
      <c r="Y64" s="99"/>
      <c r="Z64" s="99"/>
      <c r="AA64" s="99"/>
      <c r="AB64" s="100"/>
      <c r="AC64" s="100"/>
      <c r="AD64" s="100"/>
      <c r="AE64" s="100"/>
      <c r="AF64" s="100"/>
      <c r="AG64" s="99"/>
      <c r="AH64" s="99"/>
    </row>
    <row r="65" spans="3:34">
      <c r="C65" s="3" t="s">
        <v>86</v>
      </c>
      <c r="D65" s="3" t="s">
        <v>104</v>
      </c>
      <c r="E65" s="3" t="s">
        <v>105</v>
      </c>
      <c r="F65" s="3" t="s">
        <v>628</v>
      </c>
      <c r="G65" s="99" t="s">
        <v>524</v>
      </c>
      <c r="H65" s="99" t="s">
        <v>524</v>
      </c>
      <c r="I65" s="99" t="s">
        <v>524</v>
      </c>
      <c r="J65" s="99" t="s">
        <v>524</v>
      </c>
      <c r="K65" s="99" t="s">
        <v>524</v>
      </c>
      <c r="L65" s="99" t="s">
        <v>524</v>
      </c>
      <c r="M65" s="99" t="s">
        <v>524</v>
      </c>
      <c r="N65" s="99">
        <v>3.0000000000000001E-3</v>
      </c>
      <c r="O65" s="99">
        <v>3.0000000000000001E-3</v>
      </c>
      <c r="P65" s="99"/>
      <c r="Q65" s="99"/>
      <c r="R65" s="99"/>
      <c r="S65" s="99"/>
      <c r="T65" s="99"/>
      <c r="U65" s="99"/>
      <c r="V65" s="99"/>
      <c r="W65" s="99"/>
      <c r="X65" s="99"/>
      <c r="Y65" s="99"/>
      <c r="Z65" s="99"/>
      <c r="AA65" s="99"/>
      <c r="AB65" s="100"/>
      <c r="AC65" s="100"/>
      <c r="AD65" s="100"/>
      <c r="AE65" s="100"/>
      <c r="AF65" s="100"/>
      <c r="AG65" s="99"/>
      <c r="AH65" s="99"/>
    </row>
    <row r="66" spans="3:34">
      <c r="C66" s="3" t="s">
        <v>86</v>
      </c>
      <c r="D66" s="3" t="s">
        <v>106</v>
      </c>
      <c r="E66" s="3" t="s">
        <v>107</v>
      </c>
      <c r="F66" s="3" t="s">
        <v>628</v>
      </c>
      <c r="G66" s="99" t="s">
        <v>524</v>
      </c>
      <c r="H66" s="99" t="s">
        <v>524</v>
      </c>
      <c r="I66" s="99" t="s">
        <v>524</v>
      </c>
      <c r="J66" s="99" t="s">
        <v>524</v>
      </c>
      <c r="K66" s="99" t="s">
        <v>524</v>
      </c>
      <c r="L66" s="99" t="s">
        <v>524</v>
      </c>
      <c r="M66" s="99" t="s">
        <v>524</v>
      </c>
      <c r="N66" s="99">
        <v>0.27100000000000002</v>
      </c>
      <c r="O66" s="99">
        <v>0.44400000000000001</v>
      </c>
      <c r="P66" s="99"/>
      <c r="Q66" s="99"/>
      <c r="R66" s="99"/>
      <c r="S66" s="99"/>
      <c r="T66" s="99"/>
      <c r="U66" s="99"/>
      <c r="V66" s="99"/>
      <c r="W66" s="99"/>
      <c r="X66" s="99"/>
      <c r="Y66" s="99"/>
      <c r="Z66" s="99"/>
      <c r="AA66" s="99"/>
      <c r="AB66" s="100"/>
      <c r="AC66" s="100"/>
      <c r="AD66" s="100"/>
      <c r="AE66" s="100"/>
      <c r="AF66" s="100"/>
      <c r="AG66" s="99"/>
      <c r="AH66" s="99"/>
    </row>
    <row r="67" spans="3:34">
      <c r="C67" s="3" t="s">
        <v>86</v>
      </c>
      <c r="D67" s="3" t="s">
        <v>108</v>
      </c>
      <c r="E67" s="3" t="s">
        <v>109</v>
      </c>
      <c r="F67" s="3" t="s">
        <v>628</v>
      </c>
      <c r="G67" s="99" t="s">
        <v>524</v>
      </c>
      <c r="H67" s="99" t="s">
        <v>524</v>
      </c>
      <c r="I67" s="99" t="s">
        <v>524</v>
      </c>
      <c r="J67" s="99" t="s">
        <v>524</v>
      </c>
      <c r="K67" s="99" t="s">
        <v>524</v>
      </c>
      <c r="L67" s="99" t="s">
        <v>524</v>
      </c>
      <c r="M67" s="99" t="s">
        <v>524</v>
      </c>
      <c r="N67" s="99">
        <v>0.247</v>
      </c>
      <c r="O67" s="99">
        <v>0.46100000000000002</v>
      </c>
      <c r="P67" s="99"/>
      <c r="Q67" s="99"/>
      <c r="R67" s="99"/>
      <c r="S67" s="99"/>
      <c r="T67" s="99"/>
      <c r="U67" s="99"/>
      <c r="V67" s="99"/>
      <c r="W67" s="99"/>
      <c r="X67" s="99"/>
      <c r="Y67" s="99"/>
      <c r="Z67" s="99"/>
      <c r="AA67" s="99"/>
      <c r="AB67" s="100"/>
      <c r="AC67" s="100"/>
      <c r="AD67" s="100"/>
      <c r="AE67" s="100"/>
      <c r="AF67" s="100"/>
      <c r="AG67" s="99"/>
      <c r="AH67" s="99"/>
    </row>
    <row r="68" spans="3:34">
      <c r="C68" s="3" t="s">
        <v>86</v>
      </c>
      <c r="D68" s="3" t="s">
        <v>110</v>
      </c>
      <c r="E68" s="3" t="s">
        <v>111</v>
      </c>
      <c r="F68" s="3" t="s">
        <v>628</v>
      </c>
      <c r="G68" s="99" t="s">
        <v>524</v>
      </c>
      <c r="H68" s="99" t="s">
        <v>524</v>
      </c>
      <c r="I68" s="99" t="s">
        <v>524</v>
      </c>
      <c r="J68" s="99" t="s">
        <v>524</v>
      </c>
      <c r="K68" s="99" t="s">
        <v>524</v>
      </c>
      <c r="L68" s="99" t="s">
        <v>524</v>
      </c>
      <c r="M68" s="99" t="s">
        <v>524</v>
      </c>
      <c r="N68" s="99">
        <v>0.28199999999999997</v>
      </c>
      <c r="O68" s="99">
        <v>0.49</v>
      </c>
      <c r="P68" s="99"/>
      <c r="Q68" s="99"/>
      <c r="R68" s="99"/>
      <c r="S68" s="99"/>
      <c r="T68" s="99"/>
      <c r="U68" s="99"/>
      <c r="V68" s="99"/>
      <c r="W68" s="99"/>
      <c r="X68" s="99"/>
      <c r="Y68" s="99"/>
      <c r="Z68" s="99"/>
      <c r="AA68" s="99"/>
      <c r="AB68" s="100"/>
      <c r="AC68" s="100"/>
      <c r="AD68" s="100"/>
      <c r="AE68" s="100"/>
      <c r="AF68" s="100"/>
      <c r="AG68" s="99"/>
      <c r="AH68" s="99"/>
    </row>
    <row r="69" spans="3:34">
      <c r="C69" s="3" t="s">
        <v>86</v>
      </c>
      <c r="D69" s="3" t="s">
        <v>112</v>
      </c>
      <c r="E69" s="3" t="s">
        <v>113</v>
      </c>
      <c r="F69" s="3" t="s">
        <v>628</v>
      </c>
      <c r="G69" s="99" t="s">
        <v>524</v>
      </c>
      <c r="H69" s="99" t="s">
        <v>524</v>
      </c>
      <c r="I69" s="99" t="s">
        <v>524</v>
      </c>
      <c r="J69" s="99" t="s">
        <v>524</v>
      </c>
      <c r="K69" s="99" t="s">
        <v>524</v>
      </c>
      <c r="L69" s="99" t="s">
        <v>524</v>
      </c>
      <c r="M69" s="99" t="s">
        <v>524</v>
      </c>
      <c r="N69" s="99">
        <v>0.20200000000000001</v>
      </c>
      <c r="O69" s="99">
        <v>0.38700000000000001</v>
      </c>
      <c r="P69" s="99"/>
      <c r="Q69" s="99"/>
      <c r="R69" s="99"/>
      <c r="S69" s="99"/>
      <c r="T69" s="99"/>
      <c r="U69" s="99"/>
      <c r="V69" s="99"/>
      <c r="W69" s="99"/>
      <c r="X69" s="99"/>
      <c r="Y69" s="99"/>
      <c r="Z69" s="99"/>
      <c r="AA69" s="99"/>
      <c r="AB69" s="100"/>
      <c r="AC69" s="100"/>
      <c r="AD69" s="100"/>
      <c r="AE69" s="100"/>
      <c r="AF69" s="100"/>
      <c r="AG69" s="99"/>
      <c r="AH69" s="99"/>
    </row>
    <row r="70" spans="3:34">
      <c r="C70" s="3" t="s">
        <v>86</v>
      </c>
      <c r="D70" s="3" t="s">
        <v>114</v>
      </c>
      <c r="E70" s="3" t="s">
        <v>115</v>
      </c>
      <c r="F70" s="3" t="s">
        <v>628</v>
      </c>
      <c r="G70" s="99" t="s">
        <v>524</v>
      </c>
      <c r="H70" s="99" t="s">
        <v>524</v>
      </c>
      <c r="I70" s="99" t="s">
        <v>524</v>
      </c>
      <c r="J70" s="99" t="s">
        <v>524</v>
      </c>
      <c r="K70" s="99" t="s">
        <v>524</v>
      </c>
      <c r="L70" s="99" t="s">
        <v>524</v>
      </c>
      <c r="M70" s="99" t="s">
        <v>524</v>
      </c>
      <c r="N70" s="99">
        <v>0.32500000000000001</v>
      </c>
      <c r="O70" s="99">
        <v>0.51700000000000002</v>
      </c>
      <c r="P70" s="99"/>
      <c r="Q70" s="99"/>
      <c r="R70" s="99"/>
      <c r="S70" s="99"/>
      <c r="T70" s="99"/>
      <c r="U70" s="99"/>
      <c r="V70" s="99"/>
      <c r="W70" s="99"/>
      <c r="X70" s="99"/>
      <c r="Y70" s="99"/>
      <c r="Z70" s="99"/>
      <c r="AA70" s="99"/>
      <c r="AB70" s="100"/>
      <c r="AC70" s="100"/>
      <c r="AD70" s="100"/>
      <c r="AE70" s="100"/>
      <c r="AF70" s="100"/>
      <c r="AG70" s="99"/>
      <c r="AH70" s="99"/>
    </row>
    <row r="71" spans="3:34">
      <c r="C71" s="3" t="s">
        <v>86</v>
      </c>
      <c r="D71" s="3" t="s">
        <v>116</v>
      </c>
      <c r="E71" s="3" t="s">
        <v>117</v>
      </c>
      <c r="F71" s="3" t="s">
        <v>628</v>
      </c>
      <c r="G71" s="99" t="s">
        <v>524</v>
      </c>
      <c r="H71" s="99" t="s">
        <v>524</v>
      </c>
      <c r="I71" s="99" t="s">
        <v>524</v>
      </c>
      <c r="J71" s="99" t="s">
        <v>524</v>
      </c>
      <c r="K71" s="99" t="s">
        <v>524</v>
      </c>
      <c r="L71" s="99" t="s">
        <v>524</v>
      </c>
      <c r="M71" s="99" t="s">
        <v>524</v>
      </c>
      <c r="N71" s="99">
        <v>0.27900000000000003</v>
      </c>
      <c r="O71" s="99">
        <v>0.22800000000000001</v>
      </c>
      <c r="P71" s="99"/>
      <c r="Q71" s="99"/>
      <c r="R71" s="99"/>
      <c r="S71" s="99"/>
      <c r="T71" s="99"/>
      <c r="U71" s="99"/>
      <c r="V71" s="99"/>
      <c r="W71" s="99"/>
      <c r="X71" s="99"/>
      <c r="Y71" s="99"/>
      <c r="Z71" s="99"/>
      <c r="AA71" s="99"/>
      <c r="AB71" s="100"/>
      <c r="AC71" s="100"/>
      <c r="AD71" s="100"/>
      <c r="AE71" s="100"/>
      <c r="AF71" s="100"/>
      <c r="AG71" s="99"/>
      <c r="AH71" s="99"/>
    </row>
    <row r="72" spans="3:34">
      <c r="C72" s="3" t="s">
        <v>86</v>
      </c>
      <c r="D72" s="3" t="s">
        <v>118</v>
      </c>
      <c r="E72" s="3" t="s">
        <v>119</v>
      </c>
      <c r="F72" s="3" t="s">
        <v>628</v>
      </c>
      <c r="G72" s="99" t="s">
        <v>524</v>
      </c>
      <c r="H72" s="99" t="s">
        <v>524</v>
      </c>
      <c r="I72" s="99" t="s">
        <v>524</v>
      </c>
      <c r="J72" s="99" t="s">
        <v>524</v>
      </c>
      <c r="K72" s="99" t="s">
        <v>524</v>
      </c>
      <c r="L72" s="99" t="s">
        <v>524</v>
      </c>
      <c r="M72" s="99" t="s">
        <v>524</v>
      </c>
      <c r="N72" s="99">
        <v>7.0999999999999994E-2</v>
      </c>
      <c r="O72" s="99">
        <v>0.06</v>
      </c>
      <c r="P72" s="99"/>
      <c r="Q72" s="99"/>
      <c r="R72" s="99"/>
      <c r="S72" s="99"/>
      <c r="T72" s="99"/>
      <c r="U72" s="99"/>
      <c r="V72" s="99"/>
      <c r="W72" s="99"/>
      <c r="X72" s="99"/>
      <c r="Y72" s="99"/>
      <c r="Z72" s="99"/>
      <c r="AA72" s="99"/>
      <c r="AB72" s="100"/>
      <c r="AC72" s="100"/>
      <c r="AD72" s="100"/>
      <c r="AE72" s="100"/>
      <c r="AF72" s="100"/>
      <c r="AG72" s="99"/>
      <c r="AH72" s="99"/>
    </row>
    <row r="73" spans="3:34">
      <c r="C73" s="3" t="s">
        <v>86</v>
      </c>
      <c r="D73" s="3" t="s">
        <v>120</v>
      </c>
      <c r="E73" s="3" t="s">
        <v>121</v>
      </c>
      <c r="F73" s="3" t="s">
        <v>628</v>
      </c>
      <c r="G73" s="99" t="s">
        <v>524</v>
      </c>
      <c r="H73" s="99" t="s">
        <v>524</v>
      </c>
      <c r="I73" s="99" t="s">
        <v>524</v>
      </c>
      <c r="J73" s="99" t="s">
        <v>524</v>
      </c>
      <c r="K73" s="99" t="s">
        <v>524</v>
      </c>
      <c r="L73" s="99" t="s">
        <v>524</v>
      </c>
      <c r="M73" s="99" t="s">
        <v>524</v>
      </c>
      <c r="N73" s="99">
        <v>0.31</v>
      </c>
      <c r="O73" s="99">
        <v>0.32900000000000001</v>
      </c>
      <c r="P73" s="99"/>
      <c r="Q73" s="99"/>
      <c r="R73" s="99"/>
      <c r="S73" s="99"/>
      <c r="T73" s="99"/>
      <c r="U73" s="99"/>
      <c r="V73" s="99"/>
      <c r="W73" s="99"/>
      <c r="X73" s="99"/>
      <c r="Y73" s="99"/>
      <c r="Z73" s="99"/>
      <c r="AA73" s="99"/>
      <c r="AB73" s="100"/>
      <c r="AC73" s="100"/>
      <c r="AD73" s="100"/>
      <c r="AE73" s="100"/>
      <c r="AF73" s="100"/>
      <c r="AG73" s="99"/>
      <c r="AH73" s="99"/>
    </row>
    <row r="74" spans="3:34">
      <c r="C74" s="3" t="s">
        <v>86</v>
      </c>
      <c r="D74" s="3" t="s">
        <v>122</v>
      </c>
      <c r="E74" s="3" t="s">
        <v>123</v>
      </c>
      <c r="F74" s="3" t="s">
        <v>628</v>
      </c>
      <c r="G74" s="99" t="s">
        <v>524</v>
      </c>
      <c r="H74" s="99" t="s">
        <v>524</v>
      </c>
      <c r="I74" s="99" t="s">
        <v>524</v>
      </c>
      <c r="J74" s="99" t="s">
        <v>524</v>
      </c>
      <c r="K74" s="99" t="s">
        <v>524</v>
      </c>
      <c r="L74" s="99" t="s">
        <v>524</v>
      </c>
      <c r="M74" s="99" t="s">
        <v>524</v>
      </c>
      <c r="N74" s="99">
        <v>0.10299999999999999</v>
      </c>
      <c r="O74" s="99">
        <v>9.4E-2</v>
      </c>
      <c r="P74" s="99"/>
      <c r="Q74" s="99"/>
      <c r="R74" s="99"/>
      <c r="S74" s="99"/>
      <c r="T74" s="99"/>
      <c r="U74" s="99"/>
      <c r="V74" s="99"/>
      <c r="W74" s="99"/>
      <c r="X74" s="99"/>
      <c r="Y74" s="99"/>
      <c r="Z74" s="99"/>
      <c r="AA74" s="99"/>
      <c r="AB74" s="100"/>
      <c r="AC74" s="100"/>
      <c r="AD74" s="100"/>
      <c r="AE74" s="100"/>
      <c r="AF74" s="100"/>
      <c r="AG74" s="99"/>
      <c r="AH74" s="99"/>
    </row>
    <row r="75" spans="3:34">
      <c r="C75" s="3" t="s">
        <v>86</v>
      </c>
      <c r="D75" s="3" t="s">
        <v>124</v>
      </c>
      <c r="E75" s="3" t="s">
        <v>125</v>
      </c>
      <c r="F75" s="3" t="s">
        <v>628</v>
      </c>
      <c r="G75" s="99" t="s">
        <v>524</v>
      </c>
      <c r="H75" s="99" t="s">
        <v>524</v>
      </c>
      <c r="I75" s="99" t="s">
        <v>524</v>
      </c>
      <c r="J75" s="99" t="s">
        <v>524</v>
      </c>
      <c r="K75" s="99" t="s">
        <v>524</v>
      </c>
      <c r="L75" s="99" t="s">
        <v>524</v>
      </c>
      <c r="M75" s="99" t="s">
        <v>524</v>
      </c>
      <c r="N75" s="99">
        <v>0.27900000000000003</v>
      </c>
      <c r="O75" s="99">
        <v>0.28399999999999997</v>
      </c>
      <c r="P75" s="99"/>
      <c r="Q75" s="99"/>
      <c r="R75" s="99"/>
      <c r="S75" s="99"/>
      <c r="T75" s="99"/>
      <c r="U75" s="99"/>
      <c r="V75" s="99"/>
      <c r="W75" s="99"/>
      <c r="X75" s="99"/>
      <c r="Y75" s="99"/>
      <c r="Z75" s="99"/>
      <c r="AA75" s="99"/>
      <c r="AB75" s="100"/>
      <c r="AC75" s="100"/>
      <c r="AD75" s="100"/>
      <c r="AE75" s="100"/>
      <c r="AF75" s="100"/>
      <c r="AG75" s="99"/>
      <c r="AH75" s="99"/>
    </row>
    <row r="76" spans="3:34">
      <c r="C76" s="3" t="s">
        <v>86</v>
      </c>
      <c r="D76" s="3" t="s">
        <v>126</v>
      </c>
      <c r="E76" s="3" t="s">
        <v>127</v>
      </c>
      <c r="F76" s="3" t="s">
        <v>628</v>
      </c>
      <c r="G76" s="99" t="s">
        <v>524</v>
      </c>
      <c r="H76" s="99" t="s">
        <v>524</v>
      </c>
      <c r="I76" s="99" t="s">
        <v>524</v>
      </c>
      <c r="J76" s="99" t="s">
        <v>524</v>
      </c>
      <c r="K76" s="99" t="s">
        <v>524</v>
      </c>
      <c r="L76" s="99" t="s">
        <v>524</v>
      </c>
      <c r="M76" s="99" t="s">
        <v>524</v>
      </c>
      <c r="N76" s="99">
        <v>0.10199999999999999</v>
      </c>
      <c r="O76" s="99">
        <v>0.108</v>
      </c>
      <c r="P76" s="99"/>
      <c r="Q76" s="99"/>
      <c r="R76" s="99"/>
      <c r="S76" s="99"/>
      <c r="T76" s="99"/>
      <c r="U76" s="99"/>
      <c r="V76" s="99"/>
      <c r="W76" s="99"/>
      <c r="X76" s="99"/>
      <c r="Y76" s="99"/>
      <c r="Z76" s="99"/>
      <c r="AA76" s="99"/>
      <c r="AB76" s="100"/>
      <c r="AC76" s="100"/>
      <c r="AD76" s="100"/>
      <c r="AE76" s="100"/>
      <c r="AF76" s="100"/>
      <c r="AG76" s="99"/>
      <c r="AH76" s="99"/>
    </row>
    <row r="77" spans="3:34">
      <c r="C77" s="3" t="s">
        <v>86</v>
      </c>
      <c r="D77" s="3" t="s">
        <v>128</v>
      </c>
      <c r="E77" s="3" t="s">
        <v>129</v>
      </c>
      <c r="F77" s="3" t="s">
        <v>628</v>
      </c>
      <c r="G77" s="99" t="s">
        <v>524</v>
      </c>
      <c r="H77" s="99" t="s">
        <v>524</v>
      </c>
      <c r="I77" s="99" t="s">
        <v>524</v>
      </c>
      <c r="J77" s="99" t="s">
        <v>524</v>
      </c>
      <c r="K77" s="99" t="s">
        <v>524</v>
      </c>
      <c r="L77" s="99" t="s">
        <v>524</v>
      </c>
      <c r="M77" s="99" t="s">
        <v>524</v>
      </c>
      <c r="N77" s="99">
        <v>0.372</v>
      </c>
      <c r="O77" s="99">
        <v>0.313</v>
      </c>
      <c r="P77" s="99"/>
      <c r="Q77" s="99"/>
      <c r="R77" s="99"/>
      <c r="S77" s="99"/>
      <c r="T77" s="99"/>
      <c r="U77" s="99"/>
      <c r="V77" s="99"/>
      <c r="W77" s="99"/>
      <c r="X77" s="99"/>
      <c r="Y77" s="99"/>
      <c r="Z77" s="99"/>
      <c r="AA77" s="99"/>
      <c r="AB77" s="100"/>
      <c r="AC77" s="100"/>
      <c r="AD77" s="100"/>
      <c r="AE77" s="100"/>
      <c r="AF77" s="100"/>
      <c r="AG77" s="99"/>
      <c r="AH77" s="99"/>
    </row>
    <row r="78" spans="3:34">
      <c r="C78" s="3" t="s">
        <v>86</v>
      </c>
      <c r="D78" s="3" t="s">
        <v>130</v>
      </c>
      <c r="E78" s="3" t="s">
        <v>131</v>
      </c>
      <c r="F78" s="3" t="s">
        <v>628</v>
      </c>
      <c r="G78" s="99" t="s">
        <v>524</v>
      </c>
      <c r="H78" s="99" t="s">
        <v>524</v>
      </c>
      <c r="I78" s="99" t="s">
        <v>524</v>
      </c>
      <c r="J78" s="99" t="s">
        <v>524</v>
      </c>
      <c r="K78" s="99" t="s">
        <v>524</v>
      </c>
      <c r="L78" s="99" t="s">
        <v>524</v>
      </c>
      <c r="M78" s="99" t="s">
        <v>524</v>
      </c>
      <c r="N78" s="99">
        <v>0.29699999999999999</v>
      </c>
      <c r="O78" s="99">
        <v>0.313</v>
      </c>
      <c r="P78" s="99"/>
      <c r="Q78" s="99"/>
      <c r="R78" s="99"/>
      <c r="S78" s="99"/>
      <c r="T78" s="99"/>
      <c r="U78" s="99"/>
      <c r="V78" s="99"/>
      <c r="W78" s="99"/>
      <c r="X78" s="99"/>
      <c r="Y78" s="99"/>
      <c r="Z78" s="99"/>
      <c r="AA78" s="99"/>
      <c r="AB78" s="100"/>
      <c r="AC78" s="100"/>
      <c r="AD78" s="100"/>
      <c r="AE78" s="100"/>
      <c r="AF78" s="100"/>
      <c r="AG78" s="99"/>
      <c r="AH78" s="99"/>
    </row>
    <row r="79" spans="3:34">
      <c r="C79" s="3" t="s">
        <v>86</v>
      </c>
      <c r="D79" s="3" t="s">
        <v>132</v>
      </c>
      <c r="E79" s="3" t="s">
        <v>133</v>
      </c>
      <c r="F79" s="3" t="s">
        <v>628</v>
      </c>
      <c r="G79" s="99" t="s">
        <v>524</v>
      </c>
      <c r="H79" s="99" t="s">
        <v>524</v>
      </c>
      <c r="I79" s="99" t="s">
        <v>524</v>
      </c>
      <c r="J79" s="99" t="s">
        <v>524</v>
      </c>
      <c r="K79" s="99" t="s">
        <v>524</v>
      </c>
      <c r="L79" s="99" t="s">
        <v>524</v>
      </c>
      <c r="M79" s="99" t="s">
        <v>524</v>
      </c>
      <c r="N79" s="99">
        <v>0.14299999999999999</v>
      </c>
      <c r="O79" s="99">
        <v>0.154</v>
      </c>
      <c r="P79" s="99"/>
      <c r="Q79" s="99"/>
      <c r="R79" s="99"/>
      <c r="S79" s="99"/>
      <c r="T79" s="99"/>
      <c r="U79" s="99"/>
      <c r="V79" s="99"/>
      <c r="W79" s="99"/>
      <c r="X79" s="99"/>
      <c r="Y79" s="99"/>
      <c r="Z79" s="99"/>
      <c r="AA79" s="99"/>
      <c r="AB79" s="100"/>
      <c r="AC79" s="100"/>
      <c r="AD79" s="100"/>
      <c r="AE79" s="100"/>
      <c r="AF79" s="100"/>
      <c r="AG79" s="99"/>
      <c r="AH79" s="99"/>
    </row>
    <row r="80" spans="3:34">
      <c r="C80" s="3" t="s">
        <v>86</v>
      </c>
      <c r="D80" s="3" t="s">
        <v>134</v>
      </c>
      <c r="E80" s="3" t="s">
        <v>135</v>
      </c>
      <c r="F80" s="3" t="s">
        <v>628</v>
      </c>
      <c r="G80" s="99" t="s">
        <v>524</v>
      </c>
      <c r="H80" s="99" t="s">
        <v>524</v>
      </c>
      <c r="I80" s="99" t="s">
        <v>524</v>
      </c>
      <c r="J80" s="99" t="s">
        <v>524</v>
      </c>
      <c r="K80" s="99" t="s">
        <v>524</v>
      </c>
      <c r="L80" s="99" t="s">
        <v>524</v>
      </c>
      <c r="M80" s="99" t="s">
        <v>524</v>
      </c>
      <c r="N80" s="99">
        <v>0.187</v>
      </c>
      <c r="O80" s="99">
        <v>0.185</v>
      </c>
      <c r="P80" s="99"/>
      <c r="Q80" s="99"/>
      <c r="R80" s="99"/>
      <c r="S80" s="99"/>
      <c r="T80" s="99"/>
      <c r="U80" s="99"/>
      <c r="V80" s="99"/>
      <c r="W80" s="99"/>
      <c r="X80" s="99"/>
      <c r="Y80" s="99"/>
      <c r="Z80" s="99"/>
      <c r="AA80" s="99"/>
      <c r="AB80" s="100"/>
      <c r="AC80" s="100"/>
      <c r="AD80" s="100"/>
      <c r="AE80" s="100"/>
      <c r="AF80" s="100"/>
      <c r="AG80" s="99"/>
      <c r="AH80" s="99"/>
    </row>
    <row r="81" spans="3:34">
      <c r="C81" s="3" t="s">
        <v>86</v>
      </c>
      <c r="D81" s="3" t="s">
        <v>136</v>
      </c>
      <c r="E81" s="3" t="s">
        <v>137</v>
      </c>
      <c r="F81" s="3" t="s">
        <v>628</v>
      </c>
      <c r="G81" s="99" t="s">
        <v>524</v>
      </c>
      <c r="H81" s="99" t="s">
        <v>524</v>
      </c>
      <c r="I81" s="99" t="s">
        <v>524</v>
      </c>
      <c r="J81" s="99" t="s">
        <v>524</v>
      </c>
      <c r="K81" s="99" t="s">
        <v>524</v>
      </c>
      <c r="L81" s="99" t="s">
        <v>524</v>
      </c>
      <c r="M81" s="99" t="s">
        <v>524</v>
      </c>
      <c r="N81" s="99">
        <v>0.29599999999999999</v>
      </c>
      <c r="O81" s="99">
        <v>0.39600000000000002</v>
      </c>
      <c r="P81" s="99"/>
      <c r="Q81" s="99"/>
      <c r="R81" s="99"/>
      <c r="S81" s="99"/>
      <c r="T81" s="99"/>
      <c r="U81" s="99"/>
      <c r="V81" s="99"/>
      <c r="W81" s="99"/>
      <c r="X81" s="99"/>
      <c r="Y81" s="99"/>
      <c r="Z81" s="99"/>
      <c r="AA81" s="99"/>
      <c r="AB81" s="100"/>
      <c r="AC81" s="100"/>
      <c r="AD81" s="100"/>
      <c r="AE81" s="100"/>
      <c r="AF81" s="100"/>
      <c r="AG81" s="99"/>
      <c r="AH81" s="99"/>
    </row>
    <row r="82" spans="3:34">
      <c r="C82" s="3" t="s">
        <v>86</v>
      </c>
      <c r="D82" s="3" t="s">
        <v>138</v>
      </c>
      <c r="E82" s="3" t="s">
        <v>139</v>
      </c>
      <c r="F82" s="3" t="s">
        <v>628</v>
      </c>
      <c r="G82" s="99" t="s">
        <v>524</v>
      </c>
      <c r="H82" s="99" t="s">
        <v>524</v>
      </c>
      <c r="I82" s="99" t="s">
        <v>524</v>
      </c>
      <c r="J82" s="99" t="s">
        <v>524</v>
      </c>
      <c r="K82" s="99" t="s">
        <v>524</v>
      </c>
      <c r="L82" s="99" t="s">
        <v>524</v>
      </c>
      <c r="M82" s="99" t="s">
        <v>524</v>
      </c>
      <c r="N82" s="99">
        <v>3.4000000000000002E-2</v>
      </c>
      <c r="O82" s="99">
        <v>3.4000000000000002E-2</v>
      </c>
      <c r="P82" s="99"/>
      <c r="Q82" s="99"/>
      <c r="R82" s="99"/>
      <c r="S82" s="99"/>
      <c r="T82" s="99"/>
      <c r="U82" s="99"/>
      <c r="V82" s="99"/>
      <c r="W82" s="99"/>
      <c r="X82" s="99"/>
      <c r="Y82" s="99"/>
      <c r="Z82" s="99"/>
      <c r="AA82" s="99"/>
      <c r="AB82" s="100"/>
      <c r="AC82" s="100"/>
      <c r="AD82" s="100"/>
      <c r="AE82" s="100"/>
      <c r="AF82" s="100"/>
      <c r="AG82" s="99"/>
      <c r="AH82" s="99"/>
    </row>
    <row r="83" spans="3:34">
      <c r="C83" s="3" t="s">
        <v>86</v>
      </c>
      <c r="D83" s="3" t="s">
        <v>140</v>
      </c>
      <c r="E83" s="3" t="s">
        <v>141</v>
      </c>
      <c r="F83" s="3" t="s">
        <v>628</v>
      </c>
      <c r="G83" s="99" t="s">
        <v>524</v>
      </c>
      <c r="H83" s="99" t="s">
        <v>524</v>
      </c>
      <c r="I83" s="99" t="s">
        <v>524</v>
      </c>
      <c r="J83" s="99" t="s">
        <v>524</v>
      </c>
      <c r="K83" s="99" t="s">
        <v>524</v>
      </c>
      <c r="L83" s="99" t="s">
        <v>524</v>
      </c>
      <c r="M83" s="99" t="s">
        <v>524</v>
      </c>
      <c r="N83" s="99">
        <v>0.104</v>
      </c>
      <c r="O83" s="99">
        <v>0.13200000000000001</v>
      </c>
      <c r="P83" s="99"/>
      <c r="Q83" s="99"/>
      <c r="R83" s="99"/>
      <c r="S83" s="99"/>
      <c r="T83" s="99"/>
      <c r="U83" s="99"/>
      <c r="V83" s="99"/>
      <c r="W83" s="99"/>
      <c r="X83" s="99"/>
      <c r="Y83" s="99"/>
      <c r="Z83" s="99"/>
      <c r="AA83" s="99"/>
      <c r="AB83" s="100"/>
      <c r="AC83" s="100"/>
      <c r="AD83" s="100"/>
      <c r="AE83" s="100"/>
      <c r="AF83" s="100"/>
      <c r="AG83" s="99"/>
      <c r="AH83" s="99"/>
    </row>
    <row r="84" spans="3:34">
      <c r="C84" s="3" t="s">
        <v>86</v>
      </c>
      <c r="D84" s="3" t="s">
        <v>142</v>
      </c>
      <c r="E84" s="3" t="s">
        <v>143</v>
      </c>
      <c r="F84" s="3" t="s">
        <v>628</v>
      </c>
      <c r="G84" s="99" t="s">
        <v>524</v>
      </c>
      <c r="H84" s="99" t="s">
        <v>524</v>
      </c>
      <c r="I84" s="99" t="s">
        <v>524</v>
      </c>
      <c r="J84" s="99" t="s">
        <v>524</v>
      </c>
      <c r="K84" s="99" t="s">
        <v>524</v>
      </c>
      <c r="L84" s="99" t="s">
        <v>524</v>
      </c>
      <c r="M84" s="99" t="s">
        <v>524</v>
      </c>
      <c r="N84" s="99">
        <v>4.9000000000000002E-2</v>
      </c>
      <c r="O84" s="99">
        <v>2.3E-2</v>
      </c>
      <c r="P84" s="99"/>
      <c r="Q84" s="99"/>
      <c r="R84" s="99"/>
      <c r="S84" s="99"/>
      <c r="T84" s="99"/>
      <c r="U84" s="99"/>
      <c r="V84" s="99"/>
      <c r="W84" s="99"/>
      <c r="X84" s="99"/>
      <c r="Y84" s="99"/>
      <c r="Z84" s="99"/>
      <c r="AA84" s="99"/>
      <c r="AB84" s="100"/>
      <c r="AC84" s="100"/>
      <c r="AD84" s="100"/>
      <c r="AE84" s="100"/>
      <c r="AF84" s="100"/>
      <c r="AG84" s="99"/>
      <c r="AH84" s="99"/>
    </row>
    <row r="85" spans="3:34">
      <c r="C85" s="3" t="s">
        <v>86</v>
      </c>
      <c r="D85" s="3" t="s">
        <v>144</v>
      </c>
      <c r="E85" s="3" t="s">
        <v>145</v>
      </c>
      <c r="F85" s="3" t="s">
        <v>628</v>
      </c>
      <c r="G85" s="99" t="s">
        <v>524</v>
      </c>
      <c r="H85" s="99" t="s">
        <v>524</v>
      </c>
      <c r="I85" s="99" t="s">
        <v>524</v>
      </c>
      <c r="J85" s="99" t="s">
        <v>524</v>
      </c>
      <c r="K85" s="99" t="s">
        <v>524</v>
      </c>
      <c r="L85" s="99" t="s">
        <v>524</v>
      </c>
      <c r="M85" s="99" t="s">
        <v>524</v>
      </c>
      <c r="N85" s="99">
        <v>0.121</v>
      </c>
      <c r="O85" s="99">
        <v>3.1E-2</v>
      </c>
      <c r="P85" s="99"/>
      <c r="Q85" s="99"/>
      <c r="R85" s="99"/>
      <c r="S85" s="99"/>
      <c r="T85" s="99"/>
      <c r="U85" s="99"/>
      <c r="V85" s="99"/>
      <c r="W85" s="99"/>
      <c r="X85" s="99"/>
      <c r="Y85" s="99"/>
      <c r="Z85" s="99"/>
      <c r="AA85" s="99"/>
      <c r="AB85" s="100"/>
      <c r="AC85" s="100"/>
      <c r="AD85" s="100"/>
      <c r="AE85" s="100"/>
      <c r="AF85" s="100"/>
      <c r="AG85" s="99"/>
      <c r="AH85" s="99"/>
    </row>
    <row r="86" spans="3:34">
      <c r="C86" s="3" t="s">
        <v>86</v>
      </c>
      <c r="D86" s="3" t="s">
        <v>146</v>
      </c>
      <c r="E86" s="3" t="s">
        <v>147</v>
      </c>
      <c r="F86" s="3" t="s">
        <v>628</v>
      </c>
      <c r="G86" s="99" t="s">
        <v>524</v>
      </c>
      <c r="H86" s="99" t="s">
        <v>524</v>
      </c>
      <c r="I86" s="99" t="s">
        <v>524</v>
      </c>
      <c r="J86" s="99" t="s">
        <v>524</v>
      </c>
      <c r="K86" s="99" t="s">
        <v>524</v>
      </c>
      <c r="L86" s="99" t="s">
        <v>524</v>
      </c>
      <c r="M86" s="99" t="s">
        <v>524</v>
      </c>
      <c r="N86" s="99">
        <v>0.08</v>
      </c>
      <c r="O86" s="99">
        <v>2.1999999999999999E-2</v>
      </c>
      <c r="P86" s="99"/>
      <c r="Q86" s="99"/>
      <c r="R86" s="99"/>
      <c r="S86" s="99"/>
      <c r="T86" s="99"/>
      <c r="U86" s="99"/>
      <c r="V86" s="99"/>
      <c r="W86" s="99"/>
      <c r="X86" s="99"/>
      <c r="Y86" s="99"/>
      <c r="Z86" s="99"/>
      <c r="AA86" s="99"/>
      <c r="AB86" s="100"/>
      <c r="AC86" s="100"/>
      <c r="AD86" s="100"/>
      <c r="AE86" s="100"/>
      <c r="AF86" s="100"/>
      <c r="AG86" s="99"/>
      <c r="AH86" s="99"/>
    </row>
    <row r="87" spans="3:34">
      <c r="C87" s="3" t="s">
        <v>86</v>
      </c>
      <c r="D87" s="3" t="s">
        <v>148</v>
      </c>
      <c r="E87" s="3" t="s">
        <v>149</v>
      </c>
      <c r="F87" s="3" t="s">
        <v>628</v>
      </c>
      <c r="G87" s="99" t="s">
        <v>524</v>
      </c>
      <c r="H87" s="99" t="s">
        <v>524</v>
      </c>
      <c r="I87" s="99" t="s">
        <v>524</v>
      </c>
      <c r="J87" s="99" t="s">
        <v>524</v>
      </c>
      <c r="K87" s="99" t="s">
        <v>524</v>
      </c>
      <c r="L87" s="99" t="s">
        <v>524</v>
      </c>
      <c r="M87" s="99" t="s">
        <v>524</v>
      </c>
      <c r="N87" s="99">
        <v>5.0999999999999997E-2</v>
      </c>
      <c r="O87" s="99">
        <v>0.02</v>
      </c>
      <c r="P87" s="99"/>
      <c r="Q87" s="99"/>
      <c r="R87" s="99"/>
      <c r="S87" s="99"/>
      <c r="T87" s="99"/>
      <c r="U87" s="99"/>
      <c r="V87" s="99"/>
      <c r="W87" s="99"/>
      <c r="X87" s="99"/>
      <c r="Y87" s="99"/>
      <c r="Z87" s="99"/>
      <c r="AA87" s="99"/>
      <c r="AB87" s="100"/>
      <c r="AC87" s="100"/>
      <c r="AD87" s="100"/>
      <c r="AE87" s="100"/>
      <c r="AF87" s="100"/>
      <c r="AG87" s="99"/>
      <c r="AH87" s="99"/>
    </row>
    <row r="88" spans="3:34">
      <c r="C88" s="3" t="s">
        <v>86</v>
      </c>
      <c r="D88" s="3" t="s">
        <v>150</v>
      </c>
      <c r="E88" s="3" t="s">
        <v>151</v>
      </c>
      <c r="F88" s="3" t="s">
        <v>628</v>
      </c>
      <c r="G88" s="99" t="s">
        <v>524</v>
      </c>
      <c r="H88" s="99" t="s">
        <v>524</v>
      </c>
      <c r="I88" s="99" t="s">
        <v>524</v>
      </c>
      <c r="J88" s="99" t="s">
        <v>524</v>
      </c>
      <c r="K88" s="99" t="s">
        <v>524</v>
      </c>
      <c r="L88" s="99" t="s">
        <v>524</v>
      </c>
      <c r="M88" s="99" t="s">
        <v>524</v>
      </c>
      <c r="N88" s="99">
        <v>6.0999999999999999E-2</v>
      </c>
      <c r="O88" s="99">
        <v>0.02</v>
      </c>
      <c r="P88" s="99"/>
      <c r="Q88" s="99"/>
      <c r="R88" s="99"/>
      <c r="S88" s="99"/>
      <c r="T88" s="99"/>
      <c r="U88" s="99"/>
      <c r="V88" s="99"/>
      <c r="W88" s="99"/>
      <c r="X88" s="99"/>
      <c r="Y88" s="99"/>
      <c r="Z88" s="99"/>
      <c r="AA88" s="99"/>
      <c r="AB88" s="100"/>
      <c r="AC88" s="100"/>
      <c r="AD88" s="100"/>
      <c r="AE88" s="100"/>
      <c r="AF88" s="100"/>
      <c r="AG88" s="99"/>
      <c r="AH88" s="99"/>
    </row>
    <row r="89" spans="3:34">
      <c r="C89" s="3" t="s">
        <v>86</v>
      </c>
      <c r="D89" s="3" t="s">
        <v>152</v>
      </c>
      <c r="E89" s="3" t="s">
        <v>153</v>
      </c>
      <c r="F89" s="3" t="s">
        <v>628</v>
      </c>
      <c r="G89" s="99" t="s">
        <v>524</v>
      </c>
      <c r="H89" s="99" t="s">
        <v>524</v>
      </c>
      <c r="I89" s="99" t="s">
        <v>524</v>
      </c>
      <c r="J89" s="99" t="s">
        <v>524</v>
      </c>
      <c r="K89" s="99" t="s">
        <v>524</v>
      </c>
      <c r="L89" s="99" t="s">
        <v>524</v>
      </c>
      <c r="M89" s="99" t="s">
        <v>524</v>
      </c>
      <c r="N89" s="99">
        <v>0.106</v>
      </c>
      <c r="O89" s="99">
        <v>2.5999999999999999E-2</v>
      </c>
      <c r="P89" s="99"/>
      <c r="Q89" s="99"/>
      <c r="R89" s="99"/>
      <c r="S89" s="99"/>
      <c r="T89" s="99"/>
      <c r="U89" s="99"/>
      <c r="V89" s="99"/>
      <c r="W89" s="99"/>
      <c r="X89" s="99"/>
      <c r="Y89" s="99"/>
      <c r="Z89" s="99"/>
      <c r="AA89" s="99"/>
      <c r="AB89" s="100"/>
      <c r="AC89" s="100"/>
      <c r="AD89" s="100"/>
      <c r="AE89" s="100"/>
      <c r="AF89" s="100"/>
      <c r="AG89" s="99"/>
      <c r="AH89" s="99"/>
    </row>
    <row r="90" spans="3:34">
      <c r="C90" s="3" t="s">
        <v>86</v>
      </c>
      <c r="D90" s="3" t="s">
        <v>154</v>
      </c>
      <c r="E90" s="3" t="s">
        <v>155</v>
      </c>
      <c r="F90" s="3" t="s">
        <v>628</v>
      </c>
      <c r="G90" s="99" t="s">
        <v>524</v>
      </c>
      <c r="H90" s="99" t="s">
        <v>524</v>
      </c>
      <c r="I90" s="99" t="s">
        <v>524</v>
      </c>
      <c r="J90" s="99" t="s">
        <v>524</v>
      </c>
      <c r="K90" s="99" t="s">
        <v>524</v>
      </c>
      <c r="L90" s="99" t="s">
        <v>524</v>
      </c>
      <c r="M90" s="99" t="s">
        <v>524</v>
      </c>
      <c r="N90" s="99">
        <v>2.1999999999999999E-2</v>
      </c>
      <c r="O90" s="99">
        <v>1.2999999999999999E-2</v>
      </c>
      <c r="P90" s="99"/>
      <c r="Q90" s="99"/>
      <c r="R90" s="99"/>
      <c r="S90" s="99"/>
      <c r="T90" s="99"/>
      <c r="U90" s="99"/>
      <c r="V90" s="99"/>
      <c r="W90" s="99"/>
      <c r="X90" s="99"/>
      <c r="Y90" s="99"/>
      <c r="Z90" s="99"/>
      <c r="AA90" s="99"/>
      <c r="AB90" s="100"/>
      <c r="AC90" s="100"/>
      <c r="AD90" s="100"/>
      <c r="AE90" s="100"/>
      <c r="AF90" s="100"/>
      <c r="AG90" s="99"/>
      <c r="AH90" s="99"/>
    </row>
    <row r="91" spans="3:34">
      <c r="C91" s="3" t="s">
        <v>86</v>
      </c>
      <c r="D91" s="3" t="s">
        <v>156</v>
      </c>
      <c r="E91" s="3" t="s">
        <v>157</v>
      </c>
      <c r="F91" s="3" t="s">
        <v>628</v>
      </c>
      <c r="G91" s="99" t="s">
        <v>524</v>
      </c>
      <c r="H91" s="99" t="s">
        <v>524</v>
      </c>
      <c r="I91" s="99" t="s">
        <v>524</v>
      </c>
      <c r="J91" s="99" t="s">
        <v>524</v>
      </c>
      <c r="K91" s="99" t="s">
        <v>524</v>
      </c>
      <c r="L91" s="99" t="s">
        <v>524</v>
      </c>
      <c r="M91" s="99" t="s">
        <v>524</v>
      </c>
      <c r="N91" s="99">
        <v>5.0000000000000001E-3</v>
      </c>
      <c r="O91" s="99">
        <v>6.0000000000000001E-3</v>
      </c>
      <c r="P91" s="99"/>
      <c r="Q91" s="99"/>
      <c r="R91" s="99"/>
      <c r="S91" s="99"/>
      <c r="T91" s="99"/>
      <c r="U91" s="99"/>
      <c r="V91" s="99"/>
      <c r="W91" s="99"/>
      <c r="X91" s="99"/>
      <c r="Y91" s="99"/>
      <c r="Z91" s="99"/>
      <c r="AA91" s="99"/>
      <c r="AB91" s="100"/>
      <c r="AC91" s="100"/>
      <c r="AD91" s="100"/>
      <c r="AE91" s="100"/>
      <c r="AF91" s="100"/>
      <c r="AG91" s="99"/>
      <c r="AH91" s="99"/>
    </row>
    <row r="92" spans="3:34">
      <c r="C92" s="3" t="s">
        <v>86</v>
      </c>
      <c r="D92" s="3" t="s">
        <v>158</v>
      </c>
      <c r="E92" s="3" t="s">
        <v>159</v>
      </c>
      <c r="F92" s="3" t="s">
        <v>628</v>
      </c>
      <c r="G92" s="99" t="s">
        <v>524</v>
      </c>
      <c r="H92" s="99" t="s">
        <v>524</v>
      </c>
      <c r="I92" s="99" t="s">
        <v>524</v>
      </c>
      <c r="J92" s="99" t="s">
        <v>524</v>
      </c>
      <c r="K92" s="99" t="s">
        <v>524</v>
      </c>
      <c r="L92" s="99" t="s">
        <v>524</v>
      </c>
      <c r="M92" s="99" t="s">
        <v>524</v>
      </c>
      <c r="N92" s="99">
        <v>5.5E-2</v>
      </c>
      <c r="O92" s="99">
        <v>6.2E-2</v>
      </c>
      <c r="P92" s="99"/>
      <c r="Q92" s="99"/>
      <c r="R92" s="99"/>
      <c r="S92" s="99"/>
      <c r="T92" s="99"/>
      <c r="U92" s="99"/>
      <c r="V92" s="99"/>
      <c r="W92" s="99"/>
      <c r="X92" s="99"/>
      <c r="Y92" s="99"/>
      <c r="Z92" s="99"/>
      <c r="AA92" s="99"/>
      <c r="AB92" s="100"/>
      <c r="AC92" s="100"/>
      <c r="AD92" s="100"/>
      <c r="AE92" s="100"/>
      <c r="AF92" s="100"/>
      <c r="AG92" s="99"/>
      <c r="AH92" s="99"/>
    </row>
    <row r="93" spans="3:34">
      <c r="C93" s="3" t="s">
        <v>86</v>
      </c>
      <c r="D93" s="3" t="s">
        <v>160</v>
      </c>
      <c r="E93" s="3" t="s">
        <v>161</v>
      </c>
      <c r="F93" s="3" t="s">
        <v>628</v>
      </c>
      <c r="G93" s="99" t="s">
        <v>524</v>
      </c>
      <c r="H93" s="99" t="s">
        <v>524</v>
      </c>
      <c r="I93" s="99" t="s">
        <v>524</v>
      </c>
      <c r="J93" s="99" t="s">
        <v>524</v>
      </c>
      <c r="K93" s="99" t="s">
        <v>524</v>
      </c>
      <c r="L93" s="99" t="s">
        <v>524</v>
      </c>
      <c r="M93" s="99" t="s">
        <v>524</v>
      </c>
      <c r="N93" s="99">
        <v>0.13</v>
      </c>
      <c r="O93" s="99">
        <v>0.127</v>
      </c>
      <c r="P93" s="99"/>
      <c r="Q93" s="99"/>
      <c r="R93" s="99"/>
      <c r="S93" s="99"/>
      <c r="T93" s="99"/>
      <c r="U93" s="99"/>
      <c r="V93" s="99"/>
      <c r="W93" s="99"/>
      <c r="X93" s="99"/>
      <c r="Y93" s="99"/>
      <c r="Z93" s="99"/>
      <c r="AA93" s="99"/>
      <c r="AB93" s="100"/>
      <c r="AC93" s="100"/>
      <c r="AD93" s="100"/>
      <c r="AE93" s="100"/>
      <c r="AF93" s="100"/>
      <c r="AG93" s="99"/>
      <c r="AH93" s="99"/>
    </row>
    <row r="94" spans="3:34">
      <c r="C94" s="3" t="s">
        <v>86</v>
      </c>
      <c r="D94" s="3" t="s">
        <v>162</v>
      </c>
      <c r="E94" s="3" t="s">
        <v>163</v>
      </c>
      <c r="F94" s="3" t="s">
        <v>628</v>
      </c>
      <c r="G94" s="99" t="s">
        <v>524</v>
      </c>
      <c r="H94" s="99" t="s">
        <v>524</v>
      </c>
      <c r="I94" s="99" t="s">
        <v>524</v>
      </c>
      <c r="J94" s="99" t="s">
        <v>524</v>
      </c>
      <c r="K94" s="99" t="s">
        <v>524</v>
      </c>
      <c r="L94" s="99" t="s">
        <v>524</v>
      </c>
      <c r="M94" s="99" t="s">
        <v>524</v>
      </c>
      <c r="N94" s="99">
        <v>0.127</v>
      </c>
      <c r="O94" s="99">
        <v>0.124</v>
      </c>
      <c r="P94" s="99"/>
      <c r="Q94" s="99"/>
      <c r="R94" s="99"/>
      <c r="S94" s="99"/>
      <c r="T94" s="99"/>
      <c r="U94" s="99"/>
      <c r="V94" s="99"/>
      <c r="W94" s="99"/>
      <c r="X94" s="99"/>
      <c r="Y94" s="99"/>
      <c r="Z94" s="99"/>
      <c r="AA94" s="99"/>
      <c r="AB94" s="100"/>
      <c r="AC94" s="100"/>
      <c r="AD94" s="100"/>
      <c r="AE94" s="100"/>
      <c r="AF94" s="100"/>
      <c r="AG94" s="99"/>
      <c r="AH94" s="99"/>
    </row>
    <row r="95" spans="3:34">
      <c r="C95" s="3" t="s">
        <v>86</v>
      </c>
      <c r="D95" s="3" t="s">
        <v>164</v>
      </c>
      <c r="E95" s="3" t="s">
        <v>165</v>
      </c>
      <c r="F95" s="3" t="s">
        <v>628</v>
      </c>
      <c r="G95" s="99" t="s">
        <v>524</v>
      </c>
      <c r="H95" s="99" t="s">
        <v>524</v>
      </c>
      <c r="I95" s="99" t="s">
        <v>524</v>
      </c>
      <c r="J95" s="99" t="s">
        <v>524</v>
      </c>
      <c r="K95" s="99" t="s">
        <v>524</v>
      </c>
      <c r="L95" s="99" t="s">
        <v>524</v>
      </c>
      <c r="M95" s="99" t="s">
        <v>524</v>
      </c>
      <c r="N95" s="99">
        <v>0.10100000000000001</v>
      </c>
      <c r="O95" s="99">
        <v>9.2999999999999999E-2</v>
      </c>
      <c r="P95" s="99"/>
      <c r="Q95" s="99"/>
      <c r="R95" s="99"/>
      <c r="S95" s="99"/>
      <c r="T95" s="99"/>
      <c r="U95" s="99"/>
      <c r="V95" s="99"/>
      <c r="W95" s="99"/>
      <c r="X95" s="99"/>
      <c r="Y95" s="99"/>
      <c r="Z95" s="99"/>
      <c r="AA95" s="99"/>
      <c r="AB95" s="100"/>
      <c r="AC95" s="100"/>
      <c r="AD95" s="100"/>
      <c r="AE95" s="100"/>
      <c r="AF95" s="100"/>
      <c r="AG95" s="99"/>
      <c r="AH95" s="99"/>
    </row>
    <row r="96" spans="3:34">
      <c r="C96" s="3" t="s">
        <v>86</v>
      </c>
      <c r="D96" s="3" t="s">
        <v>166</v>
      </c>
      <c r="E96" s="3" t="s">
        <v>167</v>
      </c>
      <c r="F96" s="3" t="s">
        <v>628</v>
      </c>
      <c r="G96" s="99" t="s">
        <v>524</v>
      </c>
      <c r="H96" s="99" t="s">
        <v>524</v>
      </c>
      <c r="I96" s="99" t="s">
        <v>524</v>
      </c>
      <c r="J96" s="99" t="s">
        <v>524</v>
      </c>
      <c r="K96" s="99" t="s">
        <v>524</v>
      </c>
      <c r="L96" s="99" t="s">
        <v>524</v>
      </c>
      <c r="M96" s="99" t="s">
        <v>524</v>
      </c>
      <c r="N96" s="99">
        <v>5.0000000000000001E-3</v>
      </c>
      <c r="O96" s="99">
        <v>1.0999999999999999E-2</v>
      </c>
      <c r="P96" s="99"/>
      <c r="Q96" s="99"/>
      <c r="R96" s="99"/>
      <c r="S96" s="99"/>
      <c r="T96" s="99"/>
      <c r="U96" s="99"/>
      <c r="V96" s="99"/>
      <c r="W96" s="99"/>
      <c r="X96" s="99"/>
      <c r="Y96" s="99"/>
      <c r="Z96" s="99"/>
      <c r="AA96" s="99"/>
      <c r="AB96" s="100"/>
      <c r="AC96" s="100"/>
      <c r="AD96" s="100"/>
      <c r="AE96" s="100"/>
      <c r="AF96" s="100"/>
      <c r="AG96" s="99"/>
      <c r="AH96" s="99"/>
    </row>
    <row r="97" spans="3:34">
      <c r="C97" s="3" t="s">
        <v>86</v>
      </c>
      <c r="D97" s="3" t="s">
        <v>168</v>
      </c>
      <c r="E97" s="3" t="s">
        <v>169</v>
      </c>
      <c r="F97" s="3" t="s">
        <v>628</v>
      </c>
      <c r="G97" s="99" t="s">
        <v>524</v>
      </c>
      <c r="H97" s="99" t="s">
        <v>524</v>
      </c>
      <c r="I97" s="99" t="s">
        <v>524</v>
      </c>
      <c r="J97" s="99" t="s">
        <v>524</v>
      </c>
      <c r="K97" s="99" t="s">
        <v>524</v>
      </c>
      <c r="L97" s="99" t="s">
        <v>524</v>
      </c>
      <c r="M97" s="99" t="s">
        <v>524</v>
      </c>
      <c r="N97" s="99">
        <v>1.4E-2</v>
      </c>
      <c r="O97" s="99">
        <v>1.9E-2</v>
      </c>
      <c r="P97" s="99"/>
      <c r="Q97" s="99"/>
      <c r="R97" s="99"/>
      <c r="S97" s="99"/>
      <c r="T97" s="99"/>
      <c r="U97" s="99"/>
      <c r="V97" s="99"/>
      <c r="W97" s="99"/>
      <c r="X97" s="99"/>
      <c r="Y97" s="99"/>
      <c r="Z97" s="99"/>
      <c r="AA97" s="99"/>
      <c r="AB97" s="100"/>
      <c r="AC97" s="100"/>
      <c r="AD97" s="100"/>
      <c r="AE97" s="100"/>
      <c r="AF97" s="100"/>
      <c r="AG97" s="99"/>
      <c r="AH97" s="99"/>
    </row>
    <row r="98" spans="3:34">
      <c r="C98" s="3" t="s">
        <v>86</v>
      </c>
      <c r="D98" s="3" t="s">
        <v>170</v>
      </c>
      <c r="E98" s="3" t="s">
        <v>171</v>
      </c>
      <c r="F98" s="3" t="s">
        <v>628</v>
      </c>
      <c r="G98" s="99" t="s">
        <v>524</v>
      </c>
      <c r="H98" s="99" t="s">
        <v>524</v>
      </c>
      <c r="I98" s="99" t="s">
        <v>524</v>
      </c>
      <c r="J98" s="99" t="s">
        <v>524</v>
      </c>
      <c r="K98" s="99" t="s">
        <v>524</v>
      </c>
      <c r="L98" s="99" t="s">
        <v>524</v>
      </c>
      <c r="M98" s="99" t="s">
        <v>524</v>
      </c>
      <c r="N98" s="99">
        <v>0.23699999999999999</v>
      </c>
      <c r="O98" s="99">
        <v>0.24299999999999999</v>
      </c>
      <c r="P98" s="99"/>
      <c r="Q98" s="99"/>
      <c r="R98" s="99"/>
      <c r="S98" s="99"/>
      <c r="T98" s="99"/>
      <c r="U98" s="99"/>
      <c r="V98" s="99"/>
      <c r="W98" s="99"/>
      <c r="X98" s="99"/>
      <c r="Y98" s="99"/>
      <c r="Z98" s="99"/>
      <c r="AA98" s="99"/>
      <c r="AB98" s="100"/>
      <c r="AC98" s="100"/>
      <c r="AD98" s="100"/>
      <c r="AE98" s="100"/>
      <c r="AF98" s="100"/>
      <c r="AG98" s="99"/>
      <c r="AH98" s="99"/>
    </row>
    <row r="99" spans="3:34">
      <c r="C99" s="3" t="s">
        <v>86</v>
      </c>
      <c r="D99" s="3" t="s">
        <v>172</v>
      </c>
      <c r="E99" s="3" t="s">
        <v>173</v>
      </c>
      <c r="F99" s="3" t="s">
        <v>628</v>
      </c>
      <c r="G99" s="99" t="s">
        <v>524</v>
      </c>
      <c r="H99" s="99" t="s">
        <v>524</v>
      </c>
      <c r="I99" s="99" t="s">
        <v>524</v>
      </c>
      <c r="J99" s="99" t="s">
        <v>524</v>
      </c>
      <c r="K99" s="99" t="s">
        <v>524</v>
      </c>
      <c r="L99" s="99" t="s">
        <v>524</v>
      </c>
      <c r="M99" s="99" t="s">
        <v>524</v>
      </c>
      <c r="N99" s="99">
        <v>0.27200000000000002</v>
      </c>
      <c r="O99" s="99">
        <v>0.28299999999999997</v>
      </c>
      <c r="P99" s="99"/>
      <c r="Q99" s="99"/>
      <c r="R99" s="99"/>
      <c r="S99" s="99"/>
      <c r="T99" s="99"/>
      <c r="U99" s="99"/>
      <c r="V99" s="99"/>
      <c r="W99" s="99"/>
      <c r="X99" s="99"/>
      <c r="Y99" s="99"/>
      <c r="Z99" s="99"/>
      <c r="AA99" s="99"/>
      <c r="AB99" s="100"/>
      <c r="AC99" s="100"/>
      <c r="AD99" s="100"/>
      <c r="AE99" s="100"/>
      <c r="AF99" s="100"/>
      <c r="AG99" s="99"/>
      <c r="AH99" s="99"/>
    </row>
    <row r="100" spans="3:34">
      <c r="C100" s="3" t="s">
        <v>86</v>
      </c>
      <c r="D100" s="3" t="s">
        <v>174</v>
      </c>
      <c r="E100" s="3" t="s">
        <v>175</v>
      </c>
      <c r="F100" s="3" t="s">
        <v>628</v>
      </c>
      <c r="G100" s="99" t="s">
        <v>524</v>
      </c>
      <c r="H100" s="99" t="s">
        <v>524</v>
      </c>
      <c r="I100" s="99" t="s">
        <v>524</v>
      </c>
      <c r="J100" s="99" t="s">
        <v>524</v>
      </c>
      <c r="K100" s="99" t="s">
        <v>524</v>
      </c>
      <c r="L100" s="99" t="s">
        <v>524</v>
      </c>
      <c r="M100" s="99" t="s">
        <v>524</v>
      </c>
      <c r="N100" s="99">
        <v>0.34200000000000003</v>
      </c>
      <c r="O100" s="99">
        <v>0.34399999999999997</v>
      </c>
      <c r="P100" s="99"/>
      <c r="Q100" s="99"/>
      <c r="R100" s="99"/>
      <c r="S100" s="99"/>
      <c r="T100" s="99"/>
      <c r="U100" s="99"/>
      <c r="V100" s="99"/>
      <c r="W100" s="99"/>
      <c r="X100" s="99"/>
      <c r="Y100" s="99"/>
      <c r="Z100" s="99"/>
      <c r="AA100" s="99"/>
      <c r="AB100" s="100"/>
      <c r="AC100" s="100"/>
      <c r="AD100" s="100"/>
      <c r="AE100" s="100"/>
      <c r="AF100" s="100"/>
      <c r="AG100" s="99"/>
      <c r="AH100" s="99"/>
    </row>
    <row r="101" spans="3:34">
      <c r="C101" s="3" t="s">
        <v>86</v>
      </c>
      <c r="D101" s="3" t="s">
        <v>176</v>
      </c>
      <c r="E101" s="3" t="s">
        <v>177</v>
      </c>
      <c r="F101" s="3" t="s">
        <v>628</v>
      </c>
      <c r="G101" s="99" t="s">
        <v>524</v>
      </c>
      <c r="H101" s="99" t="s">
        <v>524</v>
      </c>
      <c r="I101" s="99" t="s">
        <v>524</v>
      </c>
      <c r="J101" s="99" t="s">
        <v>524</v>
      </c>
      <c r="K101" s="99" t="s">
        <v>524</v>
      </c>
      <c r="L101" s="99" t="s">
        <v>524</v>
      </c>
      <c r="M101" s="99" t="s">
        <v>524</v>
      </c>
      <c r="N101" s="99">
        <v>0.26</v>
      </c>
      <c r="O101" s="99">
        <v>0.28599999999999998</v>
      </c>
      <c r="P101" s="99"/>
      <c r="Q101" s="99"/>
      <c r="R101" s="99"/>
      <c r="S101" s="99"/>
      <c r="T101" s="99"/>
      <c r="U101" s="99"/>
      <c r="V101" s="99"/>
      <c r="W101" s="99"/>
      <c r="X101" s="99"/>
      <c r="Y101" s="99"/>
      <c r="Z101" s="99"/>
      <c r="AA101" s="99"/>
      <c r="AB101" s="100"/>
      <c r="AC101" s="100"/>
      <c r="AD101" s="100"/>
      <c r="AE101" s="100"/>
      <c r="AF101" s="100"/>
      <c r="AG101" s="99"/>
      <c r="AH101" s="99"/>
    </row>
    <row r="102" spans="3:34">
      <c r="C102" s="3" t="s">
        <v>86</v>
      </c>
      <c r="D102" s="3" t="s">
        <v>178</v>
      </c>
      <c r="E102" s="3" t="s">
        <v>179</v>
      </c>
      <c r="F102" s="3" t="s">
        <v>628</v>
      </c>
      <c r="G102" s="99" t="s">
        <v>524</v>
      </c>
      <c r="H102" s="99" t="s">
        <v>524</v>
      </c>
      <c r="I102" s="99" t="s">
        <v>524</v>
      </c>
      <c r="J102" s="99" t="s">
        <v>524</v>
      </c>
      <c r="K102" s="99" t="s">
        <v>524</v>
      </c>
      <c r="L102" s="99" t="s">
        <v>524</v>
      </c>
      <c r="M102" s="99" t="s">
        <v>524</v>
      </c>
      <c r="N102" s="99">
        <v>0.22800000000000001</v>
      </c>
      <c r="O102" s="99">
        <v>0.25900000000000001</v>
      </c>
      <c r="P102" s="99"/>
      <c r="Q102" s="99"/>
      <c r="R102" s="99"/>
      <c r="S102" s="99"/>
      <c r="T102" s="99"/>
      <c r="U102" s="99"/>
      <c r="V102" s="99"/>
      <c r="W102" s="99"/>
      <c r="X102" s="99"/>
      <c r="Y102" s="99"/>
      <c r="Z102" s="99"/>
      <c r="AA102" s="99"/>
      <c r="AB102" s="100"/>
      <c r="AC102" s="100"/>
      <c r="AD102" s="100"/>
      <c r="AE102" s="100"/>
      <c r="AF102" s="100"/>
      <c r="AG102" s="99"/>
      <c r="AH102" s="99"/>
    </row>
    <row r="103" spans="3:34">
      <c r="C103" s="3" t="s">
        <v>86</v>
      </c>
      <c r="D103" s="3" t="s">
        <v>180</v>
      </c>
      <c r="E103" s="3" t="s">
        <v>181</v>
      </c>
      <c r="F103" s="3" t="s">
        <v>628</v>
      </c>
      <c r="G103" s="99" t="s">
        <v>524</v>
      </c>
      <c r="H103" s="99" t="s">
        <v>524</v>
      </c>
      <c r="I103" s="99" t="s">
        <v>524</v>
      </c>
      <c r="J103" s="99" t="s">
        <v>524</v>
      </c>
      <c r="K103" s="99" t="s">
        <v>524</v>
      </c>
      <c r="L103" s="99" t="s">
        <v>524</v>
      </c>
      <c r="M103" s="99" t="s">
        <v>524</v>
      </c>
      <c r="N103" s="99">
        <v>0.21099999999999999</v>
      </c>
      <c r="O103" s="99">
        <v>0.497</v>
      </c>
      <c r="P103" s="99"/>
      <c r="Q103" s="99"/>
      <c r="R103" s="99"/>
      <c r="S103" s="99"/>
      <c r="T103" s="99"/>
      <c r="U103" s="99"/>
      <c r="V103" s="99"/>
      <c r="W103" s="99"/>
      <c r="X103" s="99"/>
      <c r="Y103" s="99"/>
      <c r="Z103" s="99"/>
      <c r="AA103" s="99"/>
      <c r="AB103" s="100"/>
      <c r="AC103" s="100"/>
      <c r="AD103" s="100"/>
      <c r="AE103" s="100"/>
      <c r="AF103" s="100"/>
      <c r="AG103" s="99"/>
      <c r="AH103" s="99"/>
    </row>
    <row r="104" spans="3:34">
      <c r="C104" s="3" t="s">
        <v>86</v>
      </c>
      <c r="D104" s="3" t="s">
        <v>182</v>
      </c>
      <c r="E104" s="3" t="s">
        <v>183</v>
      </c>
      <c r="F104" s="3" t="s">
        <v>628</v>
      </c>
      <c r="G104" s="99" t="s">
        <v>524</v>
      </c>
      <c r="H104" s="99" t="s">
        <v>524</v>
      </c>
      <c r="I104" s="99" t="s">
        <v>524</v>
      </c>
      <c r="J104" s="99" t="s">
        <v>524</v>
      </c>
      <c r="K104" s="99" t="s">
        <v>524</v>
      </c>
      <c r="L104" s="99" t="s">
        <v>524</v>
      </c>
      <c r="M104" s="99" t="s">
        <v>524</v>
      </c>
      <c r="N104" s="99">
        <v>0.29899999999999999</v>
      </c>
      <c r="O104" s="99">
        <v>0.54800000000000004</v>
      </c>
      <c r="P104" s="99"/>
      <c r="Q104" s="99"/>
      <c r="R104" s="99"/>
      <c r="S104" s="99"/>
      <c r="T104" s="99"/>
      <c r="U104" s="99"/>
      <c r="V104" s="99"/>
      <c r="W104" s="99"/>
      <c r="X104" s="99"/>
      <c r="Y104" s="99"/>
      <c r="Z104" s="99"/>
      <c r="AA104" s="99"/>
      <c r="AB104" s="100"/>
      <c r="AC104" s="100"/>
      <c r="AD104" s="100"/>
      <c r="AE104" s="100"/>
      <c r="AF104" s="100"/>
      <c r="AG104" s="99"/>
      <c r="AH104" s="99"/>
    </row>
    <row r="105" spans="3:34">
      <c r="C105" s="3" t="s">
        <v>86</v>
      </c>
      <c r="D105" s="3" t="s">
        <v>184</v>
      </c>
      <c r="E105" s="3" t="s">
        <v>185</v>
      </c>
      <c r="F105" s="3" t="s">
        <v>628</v>
      </c>
      <c r="G105" s="99" t="s">
        <v>524</v>
      </c>
      <c r="H105" s="99" t="s">
        <v>524</v>
      </c>
      <c r="I105" s="99" t="s">
        <v>524</v>
      </c>
      <c r="J105" s="99" t="s">
        <v>524</v>
      </c>
      <c r="K105" s="99" t="s">
        <v>524</v>
      </c>
      <c r="L105" s="99" t="s">
        <v>524</v>
      </c>
      <c r="M105" s="99" t="s">
        <v>524</v>
      </c>
      <c r="N105" s="99">
        <v>0.27800000000000002</v>
      </c>
      <c r="O105" s="99">
        <v>0.379</v>
      </c>
      <c r="P105" s="99"/>
      <c r="Q105" s="99"/>
      <c r="R105" s="99"/>
      <c r="S105" s="99"/>
      <c r="T105" s="99"/>
      <c r="U105" s="99"/>
      <c r="V105" s="99"/>
      <c r="W105" s="99"/>
      <c r="X105" s="99"/>
      <c r="Y105" s="99"/>
      <c r="Z105" s="99"/>
      <c r="AA105" s="99"/>
      <c r="AB105" s="100"/>
      <c r="AC105" s="100"/>
      <c r="AD105" s="100"/>
      <c r="AE105" s="100"/>
      <c r="AF105" s="100"/>
      <c r="AG105" s="99"/>
      <c r="AH105" s="99"/>
    </row>
    <row r="106" spans="3:34">
      <c r="C106" s="3" t="s">
        <v>86</v>
      </c>
      <c r="D106" s="3" t="s">
        <v>186</v>
      </c>
      <c r="E106" s="3" t="s">
        <v>187</v>
      </c>
      <c r="F106" s="3" t="s">
        <v>628</v>
      </c>
      <c r="G106" s="99" t="s">
        <v>524</v>
      </c>
      <c r="H106" s="99" t="s">
        <v>524</v>
      </c>
      <c r="I106" s="99" t="s">
        <v>524</v>
      </c>
      <c r="J106" s="99" t="s">
        <v>524</v>
      </c>
      <c r="K106" s="99" t="s">
        <v>524</v>
      </c>
      <c r="L106" s="99" t="s">
        <v>524</v>
      </c>
      <c r="M106" s="99" t="s">
        <v>524</v>
      </c>
      <c r="N106" s="99">
        <v>0.111</v>
      </c>
      <c r="O106" s="99">
        <v>0.26300000000000001</v>
      </c>
      <c r="P106" s="99"/>
      <c r="Q106" s="99"/>
      <c r="R106" s="99"/>
      <c r="S106" s="99"/>
      <c r="T106" s="99"/>
      <c r="U106" s="99"/>
      <c r="V106" s="99"/>
      <c r="W106" s="99"/>
      <c r="X106" s="99"/>
      <c r="Y106" s="99"/>
      <c r="Z106" s="99"/>
      <c r="AA106" s="99"/>
      <c r="AB106" s="100"/>
      <c r="AC106" s="100"/>
      <c r="AD106" s="100"/>
      <c r="AE106" s="100"/>
      <c r="AF106" s="100"/>
      <c r="AG106" s="99"/>
      <c r="AH106" s="99"/>
    </row>
    <row r="107" spans="3:34">
      <c r="C107" s="3" t="s">
        <v>86</v>
      </c>
      <c r="D107" s="3" t="s">
        <v>188</v>
      </c>
      <c r="E107" s="3" t="s">
        <v>189</v>
      </c>
      <c r="F107" s="3" t="s">
        <v>628</v>
      </c>
      <c r="G107" s="99" t="s">
        <v>524</v>
      </c>
      <c r="H107" s="99" t="s">
        <v>524</v>
      </c>
      <c r="I107" s="99" t="s">
        <v>524</v>
      </c>
      <c r="J107" s="99" t="s">
        <v>524</v>
      </c>
      <c r="K107" s="99" t="s">
        <v>524</v>
      </c>
      <c r="L107" s="99" t="s">
        <v>524</v>
      </c>
      <c r="M107" s="99" t="s">
        <v>524</v>
      </c>
      <c r="N107" s="99">
        <v>0.64800000000000002</v>
      </c>
      <c r="O107" s="99">
        <v>0.69</v>
      </c>
      <c r="P107" s="99"/>
      <c r="Q107" s="99"/>
      <c r="R107" s="99"/>
      <c r="S107" s="99"/>
      <c r="T107" s="99"/>
      <c r="U107" s="99"/>
      <c r="V107" s="99"/>
      <c r="W107" s="99"/>
      <c r="X107" s="99"/>
      <c r="Y107" s="99"/>
      <c r="Z107" s="99"/>
      <c r="AA107" s="99"/>
      <c r="AB107" s="100"/>
      <c r="AC107" s="100"/>
      <c r="AD107" s="100"/>
      <c r="AE107" s="100"/>
      <c r="AF107" s="100"/>
      <c r="AG107" s="99"/>
      <c r="AH107" s="99"/>
    </row>
    <row r="108" spans="3:34">
      <c r="C108" s="3" t="s">
        <v>86</v>
      </c>
      <c r="D108" s="3" t="s">
        <v>190</v>
      </c>
      <c r="E108" s="3" t="s">
        <v>191</v>
      </c>
      <c r="F108" s="3" t="s">
        <v>628</v>
      </c>
      <c r="G108" s="99" t="s">
        <v>524</v>
      </c>
      <c r="H108" s="99" t="s">
        <v>524</v>
      </c>
      <c r="I108" s="99" t="s">
        <v>524</v>
      </c>
      <c r="J108" s="99" t="s">
        <v>524</v>
      </c>
      <c r="K108" s="99" t="s">
        <v>524</v>
      </c>
      <c r="L108" s="99" t="s">
        <v>524</v>
      </c>
      <c r="M108" s="99" t="s">
        <v>524</v>
      </c>
      <c r="N108" s="99">
        <v>0.68500000000000005</v>
      </c>
      <c r="O108" s="99">
        <v>0.66200000000000003</v>
      </c>
      <c r="P108" s="99"/>
      <c r="Q108" s="99"/>
      <c r="R108" s="99"/>
      <c r="S108" s="99"/>
      <c r="T108" s="99"/>
      <c r="U108" s="99"/>
      <c r="V108" s="99"/>
      <c r="W108" s="99"/>
      <c r="X108" s="99"/>
      <c r="Y108" s="99"/>
      <c r="Z108" s="99"/>
      <c r="AA108" s="99"/>
      <c r="AB108" s="100"/>
      <c r="AC108" s="100"/>
      <c r="AD108" s="100"/>
      <c r="AE108" s="100"/>
      <c r="AF108" s="100"/>
      <c r="AG108" s="99"/>
      <c r="AH108" s="99"/>
    </row>
    <row r="109" spans="3:34">
      <c r="C109" s="3" t="s">
        <v>86</v>
      </c>
      <c r="D109" s="3" t="s">
        <v>192</v>
      </c>
      <c r="E109" s="3" t="s">
        <v>193</v>
      </c>
      <c r="F109" s="3" t="s">
        <v>628</v>
      </c>
      <c r="G109" s="99" t="s">
        <v>524</v>
      </c>
      <c r="H109" s="99" t="s">
        <v>524</v>
      </c>
      <c r="I109" s="99" t="s">
        <v>524</v>
      </c>
      <c r="J109" s="99" t="s">
        <v>524</v>
      </c>
      <c r="K109" s="99" t="s">
        <v>524</v>
      </c>
      <c r="L109" s="99" t="s">
        <v>524</v>
      </c>
      <c r="M109" s="99" t="s">
        <v>524</v>
      </c>
      <c r="N109" s="99">
        <v>0.29899999999999999</v>
      </c>
      <c r="O109" s="99">
        <v>0.52200000000000002</v>
      </c>
      <c r="P109" s="99"/>
      <c r="Q109" s="99"/>
      <c r="R109" s="99"/>
      <c r="S109" s="99"/>
      <c r="T109" s="99"/>
      <c r="U109" s="99"/>
      <c r="V109" s="99"/>
      <c r="W109" s="99"/>
      <c r="X109" s="99"/>
      <c r="Y109" s="99"/>
      <c r="Z109" s="99"/>
      <c r="AA109" s="99"/>
      <c r="AB109" s="100"/>
      <c r="AC109" s="100"/>
      <c r="AD109" s="100"/>
      <c r="AE109" s="100"/>
      <c r="AF109" s="100"/>
      <c r="AG109" s="99"/>
      <c r="AH109" s="99"/>
    </row>
    <row r="110" spans="3:34">
      <c r="C110" s="3" t="s">
        <v>86</v>
      </c>
      <c r="D110" s="3" t="s">
        <v>194</v>
      </c>
      <c r="E110" s="3" t="s">
        <v>195</v>
      </c>
      <c r="F110" s="3" t="s">
        <v>628</v>
      </c>
      <c r="G110" s="99" t="s">
        <v>524</v>
      </c>
      <c r="H110" s="99" t="s">
        <v>524</v>
      </c>
      <c r="I110" s="99" t="s">
        <v>524</v>
      </c>
      <c r="J110" s="99" t="s">
        <v>524</v>
      </c>
      <c r="K110" s="99" t="s">
        <v>524</v>
      </c>
      <c r="L110" s="99" t="s">
        <v>524</v>
      </c>
      <c r="M110" s="99" t="s">
        <v>524</v>
      </c>
      <c r="N110" s="99">
        <v>0.08</v>
      </c>
      <c r="O110" s="99">
        <v>0.13600000000000001</v>
      </c>
      <c r="P110" s="99"/>
      <c r="Q110" s="99"/>
      <c r="R110" s="99"/>
      <c r="S110" s="99"/>
      <c r="T110" s="99"/>
      <c r="U110" s="99"/>
      <c r="V110" s="99"/>
      <c r="W110" s="99"/>
      <c r="X110" s="99"/>
      <c r="Y110" s="99"/>
      <c r="Z110" s="99"/>
      <c r="AA110" s="99"/>
      <c r="AB110" s="100"/>
      <c r="AC110" s="100"/>
      <c r="AD110" s="100"/>
      <c r="AE110" s="100"/>
      <c r="AF110" s="100"/>
      <c r="AG110" s="99"/>
      <c r="AH110" s="99"/>
    </row>
    <row r="111" spans="3:34">
      <c r="C111" s="3" t="s">
        <v>86</v>
      </c>
      <c r="D111" s="3" t="s">
        <v>196</v>
      </c>
      <c r="E111" s="3" t="s">
        <v>197</v>
      </c>
      <c r="F111" s="3" t="s">
        <v>628</v>
      </c>
      <c r="G111" s="99" t="s">
        <v>524</v>
      </c>
      <c r="H111" s="99" t="s">
        <v>524</v>
      </c>
      <c r="I111" s="99" t="s">
        <v>524</v>
      </c>
      <c r="J111" s="99" t="s">
        <v>524</v>
      </c>
      <c r="K111" s="99" t="s">
        <v>524</v>
      </c>
      <c r="L111" s="99" t="s">
        <v>524</v>
      </c>
      <c r="M111" s="99" t="s">
        <v>524</v>
      </c>
      <c r="N111" s="99">
        <v>0.35299999999999998</v>
      </c>
      <c r="O111" s="99">
        <v>0.35299999999999998</v>
      </c>
      <c r="P111" s="99"/>
      <c r="Q111" s="99"/>
      <c r="R111" s="99"/>
      <c r="S111" s="99"/>
      <c r="T111" s="99"/>
      <c r="U111" s="99"/>
      <c r="V111" s="99"/>
      <c r="W111" s="99"/>
      <c r="X111" s="99"/>
      <c r="Y111" s="99"/>
      <c r="Z111" s="99"/>
      <c r="AA111" s="99"/>
      <c r="AB111" s="100"/>
      <c r="AC111" s="100"/>
      <c r="AD111" s="100"/>
      <c r="AE111" s="100"/>
      <c r="AF111" s="100"/>
      <c r="AG111" s="99"/>
      <c r="AH111" s="99"/>
    </row>
    <row r="112" spans="3:34">
      <c r="C112" s="3" t="s">
        <v>86</v>
      </c>
      <c r="D112" s="3" t="s">
        <v>198</v>
      </c>
      <c r="E112" s="3" t="s">
        <v>199</v>
      </c>
      <c r="F112" s="3" t="s">
        <v>628</v>
      </c>
      <c r="G112" s="99" t="s">
        <v>524</v>
      </c>
      <c r="H112" s="99" t="s">
        <v>524</v>
      </c>
      <c r="I112" s="99" t="s">
        <v>524</v>
      </c>
      <c r="J112" s="99" t="s">
        <v>524</v>
      </c>
      <c r="K112" s="99" t="s">
        <v>524</v>
      </c>
      <c r="L112" s="99" t="s">
        <v>524</v>
      </c>
      <c r="M112" s="99" t="s">
        <v>524</v>
      </c>
      <c r="N112" s="99">
        <v>9.7000000000000003E-2</v>
      </c>
      <c r="O112" s="99">
        <v>0.30399999999999999</v>
      </c>
      <c r="P112" s="99"/>
      <c r="Q112" s="99"/>
      <c r="R112" s="99"/>
      <c r="S112" s="99"/>
      <c r="T112" s="99"/>
      <c r="U112" s="99"/>
      <c r="V112" s="99"/>
      <c r="W112" s="99"/>
      <c r="X112" s="99"/>
      <c r="Y112" s="99"/>
      <c r="Z112" s="99"/>
      <c r="AA112" s="99"/>
      <c r="AB112" s="100"/>
      <c r="AC112" s="100"/>
      <c r="AD112" s="100"/>
      <c r="AE112" s="100"/>
      <c r="AF112" s="100"/>
      <c r="AG112" s="99"/>
      <c r="AH112" s="99"/>
    </row>
    <row r="113" spans="3:34">
      <c r="C113" s="3" t="s">
        <v>86</v>
      </c>
      <c r="D113" s="3" t="s">
        <v>200</v>
      </c>
      <c r="E113" s="3" t="s">
        <v>201</v>
      </c>
      <c r="F113" s="3" t="s">
        <v>628</v>
      </c>
      <c r="G113" s="99" t="s">
        <v>524</v>
      </c>
      <c r="H113" s="99" t="s">
        <v>524</v>
      </c>
      <c r="I113" s="99" t="s">
        <v>524</v>
      </c>
      <c r="J113" s="99" t="s">
        <v>524</v>
      </c>
      <c r="K113" s="99" t="s">
        <v>524</v>
      </c>
      <c r="L113" s="99" t="s">
        <v>524</v>
      </c>
      <c r="M113" s="99" t="s">
        <v>524</v>
      </c>
      <c r="N113" s="99">
        <v>0.63400000000000001</v>
      </c>
      <c r="O113" s="99">
        <v>0.67800000000000005</v>
      </c>
      <c r="P113" s="99"/>
      <c r="Q113" s="99"/>
      <c r="R113" s="99"/>
      <c r="S113" s="99"/>
      <c r="T113" s="99"/>
      <c r="U113" s="99"/>
      <c r="V113" s="99"/>
      <c r="W113" s="99"/>
      <c r="X113" s="99"/>
      <c r="Y113" s="99"/>
      <c r="Z113" s="99"/>
      <c r="AA113" s="99"/>
      <c r="AB113" s="100"/>
      <c r="AC113" s="100"/>
      <c r="AD113" s="100"/>
      <c r="AE113" s="100"/>
      <c r="AF113" s="100"/>
      <c r="AG113" s="99"/>
      <c r="AH113" s="99"/>
    </row>
    <row r="114" spans="3:34">
      <c r="C114" s="3" t="s">
        <v>86</v>
      </c>
      <c r="D114" s="3" t="s">
        <v>202</v>
      </c>
      <c r="E114" s="3" t="s">
        <v>203</v>
      </c>
      <c r="F114" s="3" t="s">
        <v>628</v>
      </c>
      <c r="G114" s="99" t="s">
        <v>524</v>
      </c>
      <c r="H114" s="99" t="s">
        <v>524</v>
      </c>
      <c r="I114" s="99" t="s">
        <v>524</v>
      </c>
      <c r="J114" s="99" t="s">
        <v>524</v>
      </c>
      <c r="K114" s="99" t="s">
        <v>524</v>
      </c>
      <c r="L114" s="99" t="s">
        <v>524</v>
      </c>
      <c r="M114" s="99" t="s">
        <v>524</v>
      </c>
      <c r="N114" s="99">
        <v>0.64</v>
      </c>
      <c r="O114" s="99">
        <v>0.65700000000000003</v>
      </c>
      <c r="P114" s="99"/>
      <c r="Q114" s="99"/>
      <c r="R114" s="99"/>
      <c r="S114" s="99"/>
      <c r="T114" s="99"/>
      <c r="U114" s="99"/>
      <c r="V114" s="99"/>
      <c r="W114" s="99"/>
      <c r="X114" s="99"/>
      <c r="Y114" s="99"/>
      <c r="Z114" s="99"/>
      <c r="AA114" s="99"/>
      <c r="AB114" s="100"/>
      <c r="AC114" s="100"/>
      <c r="AD114" s="100"/>
      <c r="AE114" s="100"/>
      <c r="AF114" s="100"/>
      <c r="AG114" s="99"/>
      <c r="AH114" s="99"/>
    </row>
    <row r="115" spans="3:34">
      <c r="C115" s="3" t="s">
        <v>86</v>
      </c>
      <c r="D115" s="3" t="s">
        <v>204</v>
      </c>
      <c r="E115" s="3" t="s">
        <v>205</v>
      </c>
      <c r="F115" s="3" t="s">
        <v>628</v>
      </c>
      <c r="G115" s="99" t="s">
        <v>524</v>
      </c>
      <c r="H115" s="99" t="s">
        <v>524</v>
      </c>
      <c r="I115" s="99" t="s">
        <v>524</v>
      </c>
      <c r="J115" s="99" t="s">
        <v>524</v>
      </c>
      <c r="K115" s="99" t="s">
        <v>524</v>
      </c>
      <c r="L115" s="99" t="s">
        <v>524</v>
      </c>
      <c r="M115" s="99" t="s">
        <v>524</v>
      </c>
      <c r="N115" s="99">
        <v>0.34799999999999998</v>
      </c>
      <c r="O115" s="99">
        <v>0.35899999999999999</v>
      </c>
      <c r="P115" s="99"/>
      <c r="Q115" s="99"/>
      <c r="R115" s="99"/>
      <c r="S115" s="99"/>
      <c r="T115" s="99"/>
      <c r="U115" s="99"/>
      <c r="V115" s="99"/>
      <c r="W115" s="99"/>
      <c r="X115" s="99"/>
      <c r="Y115" s="99"/>
      <c r="Z115" s="99"/>
      <c r="AA115" s="99"/>
      <c r="AB115" s="100"/>
      <c r="AC115" s="100"/>
      <c r="AD115" s="100"/>
      <c r="AE115" s="100"/>
      <c r="AF115" s="100"/>
      <c r="AG115" s="99"/>
      <c r="AH115" s="99"/>
    </row>
    <row r="116" spans="3:34">
      <c r="C116" s="3" t="s">
        <v>86</v>
      </c>
      <c r="D116" s="3" t="s">
        <v>206</v>
      </c>
      <c r="E116" s="3" t="s">
        <v>207</v>
      </c>
      <c r="F116" s="3" t="s">
        <v>628</v>
      </c>
      <c r="G116" s="99" t="s">
        <v>524</v>
      </c>
      <c r="H116" s="99" t="s">
        <v>524</v>
      </c>
      <c r="I116" s="99" t="s">
        <v>524</v>
      </c>
      <c r="J116" s="99" t="s">
        <v>524</v>
      </c>
      <c r="K116" s="99" t="s">
        <v>524</v>
      </c>
      <c r="L116" s="99" t="s">
        <v>524</v>
      </c>
      <c r="M116" s="99" t="s">
        <v>524</v>
      </c>
      <c r="N116" s="99">
        <v>0.47899999999999998</v>
      </c>
      <c r="O116" s="99">
        <v>0.46600000000000003</v>
      </c>
      <c r="P116" s="99"/>
      <c r="Q116" s="99"/>
      <c r="R116" s="99"/>
      <c r="S116" s="99"/>
      <c r="T116" s="99"/>
      <c r="U116" s="99"/>
      <c r="V116" s="99"/>
      <c r="W116" s="99"/>
      <c r="X116" s="99"/>
      <c r="Y116" s="99"/>
      <c r="Z116" s="99"/>
      <c r="AA116" s="99"/>
      <c r="AB116" s="100"/>
      <c r="AC116" s="100"/>
      <c r="AD116" s="100"/>
      <c r="AE116" s="100"/>
      <c r="AF116" s="100"/>
      <c r="AG116" s="99"/>
      <c r="AH116" s="99"/>
    </row>
    <row r="117" spans="3:34">
      <c r="C117" s="3" t="s">
        <v>86</v>
      </c>
      <c r="D117" s="3" t="s">
        <v>208</v>
      </c>
      <c r="E117" s="3" t="s">
        <v>209</v>
      </c>
      <c r="F117" s="3" t="s">
        <v>628</v>
      </c>
      <c r="G117" s="99" t="s">
        <v>524</v>
      </c>
      <c r="H117" s="99" t="s">
        <v>524</v>
      </c>
      <c r="I117" s="99" t="s">
        <v>524</v>
      </c>
      <c r="J117" s="99" t="s">
        <v>524</v>
      </c>
      <c r="K117" s="99" t="s">
        <v>524</v>
      </c>
      <c r="L117" s="99" t="s">
        <v>524</v>
      </c>
      <c r="M117" s="99" t="s">
        <v>524</v>
      </c>
      <c r="N117" s="99">
        <v>0.34499999999999997</v>
      </c>
      <c r="O117" s="99">
        <v>0.34399999999999997</v>
      </c>
      <c r="P117" s="99"/>
      <c r="Q117" s="99"/>
      <c r="R117" s="99"/>
      <c r="S117" s="99"/>
      <c r="T117" s="99"/>
      <c r="U117" s="99"/>
      <c r="V117" s="99"/>
      <c r="W117" s="99"/>
      <c r="X117" s="99"/>
      <c r="Y117" s="99"/>
      <c r="Z117" s="99"/>
      <c r="AA117" s="99"/>
      <c r="AB117" s="100"/>
      <c r="AC117" s="100"/>
      <c r="AD117" s="100"/>
      <c r="AE117" s="100"/>
      <c r="AF117" s="100"/>
      <c r="AG117" s="99"/>
      <c r="AH117" s="99"/>
    </row>
    <row r="118" spans="3:34">
      <c r="C118" s="3" t="s">
        <v>86</v>
      </c>
      <c r="D118" s="3" t="s">
        <v>210</v>
      </c>
      <c r="E118" s="3" t="s">
        <v>211</v>
      </c>
      <c r="F118" s="3" t="s">
        <v>628</v>
      </c>
      <c r="G118" s="99" t="s">
        <v>524</v>
      </c>
      <c r="H118" s="99" t="s">
        <v>524</v>
      </c>
      <c r="I118" s="99" t="s">
        <v>524</v>
      </c>
      <c r="J118" s="99" t="s">
        <v>524</v>
      </c>
      <c r="K118" s="99" t="s">
        <v>524</v>
      </c>
      <c r="L118" s="99" t="s">
        <v>524</v>
      </c>
      <c r="M118" s="99" t="s">
        <v>524</v>
      </c>
      <c r="N118" s="99">
        <v>0.374</v>
      </c>
      <c r="O118" s="99">
        <v>0.374</v>
      </c>
      <c r="P118" s="99"/>
      <c r="Q118" s="99"/>
      <c r="R118" s="99"/>
      <c r="S118" s="99"/>
      <c r="T118" s="99"/>
      <c r="U118" s="99"/>
      <c r="V118" s="99"/>
      <c r="W118" s="99"/>
      <c r="X118" s="99"/>
      <c r="Y118" s="99"/>
      <c r="Z118" s="99"/>
      <c r="AA118" s="99"/>
      <c r="AB118" s="100"/>
      <c r="AC118" s="100"/>
      <c r="AD118" s="100"/>
      <c r="AE118" s="100"/>
      <c r="AF118" s="100"/>
      <c r="AG118" s="99"/>
      <c r="AH118" s="99"/>
    </row>
    <row r="119" spans="3:34">
      <c r="C119" s="3" t="s">
        <v>86</v>
      </c>
      <c r="D119" s="3" t="s">
        <v>212</v>
      </c>
      <c r="E119" s="3" t="s">
        <v>213</v>
      </c>
      <c r="F119" s="3" t="s">
        <v>628</v>
      </c>
      <c r="G119" s="99" t="s">
        <v>524</v>
      </c>
      <c r="H119" s="99" t="s">
        <v>524</v>
      </c>
      <c r="I119" s="99" t="s">
        <v>524</v>
      </c>
      <c r="J119" s="99" t="s">
        <v>524</v>
      </c>
      <c r="K119" s="99" t="s">
        <v>524</v>
      </c>
      <c r="L119" s="99" t="s">
        <v>524</v>
      </c>
      <c r="M119" s="99" t="s">
        <v>524</v>
      </c>
      <c r="N119" s="99">
        <v>0.32200000000000001</v>
      </c>
      <c r="O119" s="99">
        <v>0.32400000000000001</v>
      </c>
      <c r="P119" s="99"/>
      <c r="Q119" s="99"/>
      <c r="R119" s="99"/>
      <c r="S119" s="99"/>
      <c r="T119" s="99"/>
      <c r="U119" s="99"/>
      <c r="V119" s="99"/>
      <c r="W119" s="99"/>
      <c r="X119" s="99"/>
      <c r="Y119" s="99"/>
      <c r="Z119" s="99"/>
      <c r="AA119" s="99"/>
      <c r="AB119" s="100"/>
      <c r="AC119" s="100"/>
      <c r="AD119" s="100"/>
      <c r="AE119" s="100"/>
      <c r="AF119" s="100"/>
      <c r="AG119" s="99"/>
      <c r="AH119" s="99"/>
    </row>
    <row r="120" spans="3:34">
      <c r="C120" s="3" t="s">
        <v>86</v>
      </c>
      <c r="D120" s="3" t="s">
        <v>214</v>
      </c>
      <c r="E120" s="3" t="s">
        <v>215</v>
      </c>
      <c r="F120" s="3" t="s">
        <v>628</v>
      </c>
      <c r="G120" s="99" t="s">
        <v>524</v>
      </c>
      <c r="H120" s="99" t="s">
        <v>524</v>
      </c>
      <c r="I120" s="99" t="s">
        <v>524</v>
      </c>
      <c r="J120" s="99" t="s">
        <v>524</v>
      </c>
      <c r="K120" s="99" t="s">
        <v>524</v>
      </c>
      <c r="L120" s="99" t="s">
        <v>524</v>
      </c>
      <c r="M120" s="99" t="s">
        <v>524</v>
      </c>
      <c r="N120" s="99">
        <v>0.38500000000000001</v>
      </c>
      <c r="O120" s="99">
        <v>0.38900000000000001</v>
      </c>
      <c r="P120" s="99"/>
      <c r="Q120" s="99"/>
      <c r="R120" s="99"/>
      <c r="S120" s="99"/>
      <c r="T120" s="99"/>
      <c r="U120" s="99"/>
      <c r="V120" s="99"/>
      <c r="W120" s="99"/>
      <c r="X120" s="99"/>
      <c r="Y120" s="99"/>
      <c r="Z120" s="99"/>
      <c r="AA120" s="99"/>
      <c r="AB120" s="100"/>
      <c r="AC120" s="100"/>
      <c r="AD120" s="100"/>
      <c r="AE120" s="100"/>
      <c r="AF120" s="100"/>
      <c r="AG120" s="99"/>
      <c r="AH120" s="99"/>
    </row>
    <row r="121" spans="3:34">
      <c r="C121" s="3" t="s">
        <v>86</v>
      </c>
      <c r="D121" s="3" t="s">
        <v>216</v>
      </c>
      <c r="E121" s="3" t="s">
        <v>217</v>
      </c>
      <c r="F121" s="3" t="s">
        <v>628</v>
      </c>
      <c r="G121" s="99" t="s">
        <v>524</v>
      </c>
      <c r="H121" s="99" t="s">
        <v>524</v>
      </c>
      <c r="I121" s="99" t="s">
        <v>524</v>
      </c>
      <c r="J121" s="99" t="s">
        <v>524</v>
      </c>
      <c r="K121" s="99" t="s">
        <v>524</v>
      </c>
      <c r="L121" s="99" t="s">
        <v>524</v>
      </c>
      <c r="M121" s="99" t="s">
        <v>524</v>
      </c>
      <c r="N121" s="99">
        <v>0.23699999999999999</v>
      </c>
      <c r="O121" s="99">
        <v>0.46400000000000002</v>
      </c>
      <c r="P121" s="99"/>
      <c r="Q121" s="99"/>
      <c r="R121" s="99"/>
      <c r="S121" s="99"/>
      <c r="T121" s="99"/>
      <c r="U121" s="99"/>
      <c r="V121" s="99"/>
      <c r="W121" s="99"/>
      <c r="X121" s="99"/>
      <c r="Y121" s="99"/>
      <c r="Z121" s="99"/>
      <c r="AA121" s="99"/>
      <c r="AB121" s="100"/>
      <c r="AC121" s="100"/>
      <c r="AD121" s="100"/>
      <c r="AE121" s="100"/>
      <c r="AF121" s="100"/>
      <c r="AG121" s="99"/>
      <c r="AH121" s="99"/>
    </row>
    <row r="122" spans="3:34">
      <c r="C122" s="3" t="s">
        <v>86</v>
      </c>
      <c r="D122" s="3" t="s">
        <v>218</v>
      </c>
      <c r="E122" s="3" t="s">
        <v>219</v>
      </c>
      <c r="F122" s="3" t="s">
        <v>628</v>
      </c>
      <c r="G122" s="99" t="s">
        <v>524</v>
      </c>
      <c r="H122" s="99" t="s">
        <v>524</v>
      </c>
      <c r="I122" s="99" t="s">
        <v>524</v>
      </c>
      <c r="J122" s="99" t="s">
        <v>524</v>
      </c>
      <c r="K122" s="99" t="s">
        <v>524</v>
      </c>
      <c r="L122" s="99" t="s">
        <v>524</v>
      </c>
      <c r="M122" s="99" t="s">
        <v>524</v>
      </c>
      <c r="N122" s="99">
        <v>0.22</v>
      </c>
      <c r="O122" s="99">
        <v>0.434</v>
      </c>
      <c r="P122" s="99"/>
      <c r="Q122" s="99"/>
      <c r="R122" s="99"/>
      <c r="S122" s="99"/>
      <c r="T122" s="99"/>
      <c r="U122" s="99"/>
      <c r="V122" s="99"/>
      <c r="W122" s="99"/>
      <c r="X122" s="99"/>
      <c r="Y122" s="99"/>
      <c r="Z122" s="99"/>
      <c r="AA122" s="99"/>
      <c r="AB122" s="100"/>
      <c r="AC122" s="100"/>
      <c r="AD122" s="100"/>
      <c r="AE122" s="100"/>
      <c r="AF122" s="100"/>
      <c r="AG122" s="99"/>
      <c r="AH122" s="99"/>
    </row>
    <row r="123" spans="3:34">
      <c r="C123" s="3" t="s">
        <v>86</v>
      </c>
      <c r="D123" s="3" t="s">
        <v>220</v>
      </c>
      <c r="E123" s="3" t="s">
        <v>221</v>
      </c>
      <c r="F123" s="3" t="s">
        <v>628</v>
      </c>
      <c r="G123" s="99" t="s">
        <v>524</v>
      </c>
      <c r="H123" s="99" t="s">
        <v>524</v>
      </c>
      <c r="I123" s="99" t="s">
        <v>524</v>
      </c>
      <c r="J123" s="99" t="s">
        <v>524</v>
      </c>
      <c r="K123" s="99" t="s">
        <v>524</v>
      </c>
      <c r="L123" s="99" t="s">
        <v>524</v>
      </c>
      <c r="M123" s="99" t="s">
        <v>524</v>
      </c>
      <c r="N123" s="99">
        <v>0.216</v>
      </c>
      <c r="O123" s="99">
        <v>0.44900000000000001</v>
      </c>
      <c r="P123" s="99"/>
      <c r="Q123" s="99"/>
      <c r="R123" s="99"/>
      <c r="S123" s="99"/>
      <c r="T123" s="99"/>
      <c r="U123" s="99"/>
      <c r="V123" s="99"/>
      <c r="W123" s="99"/>
      <c r="X123" s="99"/>
      <c r="Y123" s="99"/>
      <c r="Z123" s="99"/>
      <c r="AA123" s="99"/>
      <c r="AB123" s="100"/>
      <c r="AC123" s="100"/>
      <c r="AD123" s="100"/>
      <c r="AE123" s="100"/>
      <c r="AF123" s="100"/>
      <c r="AG123" s="99"/>
      <c r="AH123" s="99"/>
    </row>
    <row r="124" spans="3:34">
      <c r="C124" s="3" t="s">
        <v>86</v>
      </c>
      <c r="D124" s="3" t="s">
        <v>222</v>
      </c>
      <c r="E124" s="3" t="s">
        <v>223</v>
      </c>
      <c r="F124" s="3" t="s">
        <v>628</v>
      </c>
      <c r="G124" s="99" t="s">
        <v>524</v>
      </c>
      <c r="H124" s="99" t="s">
        <v>524</v>
      </c>
      <c r="I124" s="99" t="s">
        <v>524</v>
      </c>
      <c r="J124" s="99" t="s">
        <v>524</v>
      </c>
      <c r="K124" s="99" t="s">
        <v>524</v>
      </c>
      <c r="L124" s="99" t="s">
        <v>524</v>
      </c>
      <c r="M124" s="99" t="s">
        <v>524</v>
      </c>
      <c r="N124" s="99">
        <v>0.43099999999999999</v>
      </c>
      <c r="O124" s="99">
        <v>0.41899999999999998</v>
      </c>
      <c r="P124" s="99"/>
      <c r="Q124" s="99"/>
      <c r="R124" s="99"/>
      <c r="S124" s="99"/>
      <c r="T124" s="99"/>
      <c r="U124" s="99"/>
      <c r="V124" s="99"/>
      <c r="W124" s="99"/>
      <c r="X124" s="99"/>
      <c r="Y124" s="99"/>
      <c r="Z124" s="99"/>
      <c r="AA124" s="99"/>
      <c r="AB124" s="100"/>
      <c r="AC124" s="100"/>
      <c r="AD124" s="100"/>
      <c r="AE124" s="100"/>
      <c r="AF124" s="100"/>
      <c r="AG124" s="99"/>
      <c r="AH124" s="99"/>
    </row>
    <row r="125" spans="3:34">
      <c r="C125" s="3" t="s">
        <v>86</v>
      </c>
      <c r="D125" s="3" t="s">
        <v>224</v>
      </c>
      <c r="E125" s="3" t="s">
        <v>225</v>
      </c>
      <c r="F125" s="3" t="s">
        <v>628</v>
      </c>
      <c r="G125" s="99" t="s">
        <v>524</v>
      </c>
      <c r="H125" s="99" t="s">
        <v>524</v>
      </c>
      <c r="I125" s="99" t="s">
        <v>524</v>
      </c>
      <c r="J125" s="99" t="s">
        <v>524</v>
      </c>
      <c r="K125" s="99" t="s">
        <v>524</v>
      </c>
      <c r="L125" s="99" t="s">
        <v>524</v>
      </c>
      <c r="M125" s="99" t="s">
        <v>524</v>
      </c>
      <c r="N125" s="99">
        <v>0.34799999999999998</v>
      </c>
      <c r="O125" s="99">
        <v>0.42099999999999999</v>
      </c>
      <c r="P125" s="99"/>
      <c r="Q125" s="99"/>
      <c r="R125" s="99"/>
      <c r="S125" s="99"/>
      <c r="T125" s="99"/>
      <c r="U125" s="99"/>
      <c r="V125" s="99"/>
      <c r="W125" s="99"/>
      <c r="X125" s="99"/>
      <c r="Y125" s="99"/>
      <c r="Z125" s="99"/>
      <c r="AA125" s="99"/>
      <c r="AB125" s="100"/>
      <c r="AC125" s="100"/>
      <c r="AD125" s="100"/>
      <c r="AE125" s="100"/>
      <c r="AF125" s="100"/>
      <c r="AG125" s="99"/>
      <c r="AH125" s="99"/>
    </row>
    <row r="126" spans="3:34">
      <c r="C126" s="3" t="s">
        <v>88</v>
      </c>
      <c r="D126" s="3" t="s">
        <v>226</v>
      </c>
      <c r="E126" s="3" t="s">
        <v>227</v>
      </c>
      <c r="F126" s="3" t="s">
        <v>628</v>
      </c>
      <c r="G126" s="99" t="s">
        <v>524</v>
      </c>
      <c r="H126" s="99" t="s">
        <v>524</v>
      </c>
      <c r="I126" s="99" t="s">
        <v>524</v>
      </c>
      <c r="J126" s="99" t="s">
        <v>524</v>
      </c>
      <c r="K126" s="99" t="s">
        <v>524</v>
      </c>
      <c r="L126" s="99" t="s">
        <v>524</v>
      </c>
      <c r="M126" s="99" t="s">
        <v>524</v>
      </c>
      <c r="N126" s="99">
        <v>0.11700000000000001</v>
      </c>
      <c r="O126" s="99">
        <v>0.251</v>
      </c>
      <c r="P126" s="99"/>
      <c r="Q126" s="99"/>
      <c r="R126" s="99"/>
      <c r="S126" s="99"/>
      <c r="T126" s="99"/>
      <c r="U126" s="99"/>
      <c r="V126" s="99"/>
      <c r="W126" s="99"/>
      <c r="X126" s="99"/>
      <c r="Y126" s="99"/>
      <c r="Z126" s="99"/>
      <c r="AA126" s="99"/>
      <c r="AB126" s="100"/>
      <c r="AC126" s="100"/>
      <c r="AD126" s="100"/>
      <c r="AE126" s="100"/>
      <c r="AF126" s="100"/>
      <c r="AG126" s="99"/>
      <c r="AH126" s="99"/>
    </row>
    <row r="127" spans="3:34">
      <c r="C127" s="3" t="s">
        <v>88</v>
      </c>
      <c r="D127" s="3" t="s">
        <v>228</v>
      </c>
      <c r="E127" s="3" t="s">
        <v>229</v>
      </c>
      <c r="F127" s="3" t="s">
        <v>628</v>
      </c>
      <c r="G127" s="99" t="s">
        <v>524</v>
      </c>
      <c r="H127" s="99" t="s">
        <v>524</v>
      </c>
      <c r="I127" s="99" t="s">
        <v>524</v>
      </c>
      <c r="J127" s="99" t="s">
        <v>524</v>
      </c>
      <c r="K127" s="99" t="s">
        <v>524</v>
      </c>
      <c r="L127" s="99" t="s">
        <v>524</v>
      </c>
      <c r="M127" s="99" t="s">
        <v>524</v>
      </c>
      <c r="N127" s="99">
        <v>0.36899999999999999</v>
      </c>
      <c r="O127" s="99">
        <v>0.39300000000000002</v>
      </c>
      <c r="P127" s="99"/>
      <c r="Q127" s="99"/>
      <c r="R127" s="99"/>
      <c r="S127" s="99"/>
      <c r="T127" s="99"/>
      <c r="U127" s="99"/>
      <c r="V127" s="99"/>
      <c r="W127" s="99"/>
      <c r="X127" s="99"/>
      <c r="Y127" s="99"/>
      <c r="Z127" s="99"/>
      <c r="AA127" s="99"/>
      <c r="AB127" s="100"/>
      <c r="AC127" s="100"/>
      <c r="AD127" s="100"/>
      <c r="AE127" s="100"/>
      <c r="AF127" s="100"/>
      <c r="AG127" s="99"/>
      <c r="AH127" s="99"/>
    </row>
    <row r="128" spans="3:34">
      <c r="C128" s="3" t="s">
        <v>88</v>
      </c>
      <c r="D128" s="3" t="s">
        <v>230</v>
      </c>
      <c r="E128" s="3" t="s">
        <v>231</v>
      </c>
      <c r="F128" s="3" t="s">
        <v>628</v>
      </c>
      <c r="G128" s="99" t="s">
        <v>524</v>
      </c>
      <c r="H128" s="99" t="s">
        <v>524</v>
      </c>
      <c r="I128" s="99" t="s">
        <v>524</v>
      </c>
      <c r="J128" s="99" t="s">
        <v>524</v>
      </c>
      <c r="K128" s="99" t="s">
        <v>524</v>
      </c>
      <c r="L128" s="99" t="s">
        <v>524</v>
      </c>
      <c r="M128" s="99" t="s">
        <v>524</v>
      </c>
      <c r="N128" s="99">
        <v>7.1999999999999995E-2</v>
      </c>
      <c r="O128" s="99">
        <v>0.21199999999999999</v>
      </c>
      <c r="P128" s="99"/>
      <c r="Q128" s="99"/>
      <c r="R128" s="99"/>
      <c r="S128" s="99"/>
      <c r="T128" s="99"/>
      <c r="U128" s="99"/>
      <c r="V128" s="99"/>
      <c r="W128" s="99"/>
      <c r="X128" s="99"/>
      <c r="Y128" s="99"/>
      <c r="Z128" s="99"/>
      <c r="AA128" s="99"/>
      <c r="AB128" s="100"/>
      <c r="AC128" s="100"/>
      <c r="AD128" s="100"/>
      <c r="AE128" s="100"/>
      <c r="AF128" s="100"/>
      <c r="AG128" s="99"/>
      <c r="AH128" s="99"/>
    </row>
    <row r="129" spans="3:34">
      <c r="C129" s="3" t="s">
        <v>88</v>
      </c>
      <c r="D129" s="3" t="s">
        <v>232</v>
      </c>
      <c r="E129" s="3" t="s">
        <v>233</v>
      </c>
      <c r="F129" s="3" t="s">
        <v>628</v>
      </c>
      <c r="G129" s="99" t="s">
        <v>524</v>
      </c>
      <c r="H129" s="99" t="s">
        <v>524</v>
      </c>
      <c r="I129" s="99" t="s">
        <v>524</v>
      </c>
      <c r="J129" s="99" t="s">
        <v>524</v>
      </c>
      <c r="K129" s="99" t="s">
        <v>524</v>
      </c>
      <c r="L129" s="99" t="s">
        <v>524</v>
      </c>
      <c r="M129" s="99" t="s">
        <v>524</v>
      </c>
      <c r="N129" s="99">
        <v>0.126</v>
      </c>
      <c r="O129" s="99">
        <v>0.26700000000000002</v>
      </c>
      <c r="P129" s="99"/>
      <c r="Q129" s="99"/>
      <c r="R129" s="99"/>
      <c r="S129" s="99"/>
      <c r="T129" s="99"/>
      <c r="U129" s="99"/>
      <c r="V129" s="99"/>
      <c r="W129" s="99"/>
      <c r="X129" s="99"/>
      <c r="Y129" s="99"/>
      <c r="Z129" s="99"/>
      <c r="AA129" s="99"/>
      <c r="AB129" s="100"/>
      <c r="AC129" s="100"/>
      <c r="AD129" s="100"/>
      <c r="AE129" s="100"/>
      <c r="AF129" s="100"/>
      <c r="AG129" s="99"/>
      <c r="AH129" s="99"/>
    </row>
    <row r="130" spans="3:34">
      <c r="C130" s="3" t="s">
        <v>88</v>
      </c>
      <c r="D130" s="3" t="s">
        <v>234</v>
      </c>
      <c r="E130" s="3" t="s">
        <v>235</v>
      </c>
      <c r="F130" s="3" t="s">
        <v>628</v>
      </c>
      <c r="G130" s="99" t="s">
        <v>524</v>
      </c>
      <c r="H130" s="99" t="s">
        <v>524</v>
      </c>
      <c r="I130" s="99" t="s">
        <v>524</v>
      </c>
      <c r="J130" s="99" t="s">
        <v>524</v>
      </c>
      <c r="K130" s="99" t="s">
        <v>524</v>
      </c>
      <c r="L130" s="99" t="s">
        <v>524</v>
      </c>
      <c r="M130" s="99" t="s">
        <v>524</v>
      </c>
      <c r="N130" s="99">
        <v>9.6000000000000002E-2</v>
      </c>
      <c r="O130" s="99">
        <v>0.248</v>
      </c>
      <c r="P130" s="99"/>
      <c r="Q130" s="99"/>
      <c r="R130" s="99"/>
      <c r="S130" s="99"/>
      <c r="T130" s="99"/>
      <c r="U130" s="99"/>
      <c r="V130" s="99"/>
      <c r="W130" s="99"/>
      <c r="X130" s="99"/>
      <c r="Y130" s="99"/>
      <c r="Z130" s="99"/>
      <c r="AA130" s="99"/>
      <c r="AB130" s="100"/>
      <c r="AC130" s="100"/>
      <c r="AD130" s="100"/>
      <c r="AE130" s="100"/>
      <c r="AF130" s="100"/>
      <c r="AG130" s="99"/>
      <c r="AH130" s="99"/>
    </row>
    <row r="131" spans="3:34">
      <c r="C131" s="3" t="s">
        <v>88</v>
      </c>
      <c r="D131" s="3" t="s">
        <v>236</v>
      </c>
      <c r="E131" s="3" t="s">
        <v>237</v>
      </c>
      <c r="F131" s="3" t="s">
        <v>628</v>
      </c>
      <c r="G131" s="99" t="s">
        <v>524</v>
      </c>
      <c r="H131" s="99" t="s">
        <v>524</v>
      </c>
      <c r="I131" s="99" t="s">
        <v>524</v>
      </c>
      <c r="J131" s="99" t="s">
        <v>524</v>
      </c>
      <c r="K131" s="99" t="s">
        <v>524</v>
      </c>
      <c r="L131" s="99" t="s">
        <v>524</v>
      </c>
      <c r="M131" s="99" t="s">
        <v>524</v>
      </c>
      <c r="N131" s="99">
        <v>0.17399999999999999</v>
      </c>
      <c r="O131" s="99">
        <v>0.32400000000000001</v>
      </c>
      <c r="P131" s="99"/>
      <c r="Q131" s="99"/>
      <c r="R131" s="99"/>
      <c r="S131" s="99"/>
      <c r="T131" s="99"/>
      <c r="U131" s="99"/>
      <c r="V131" s="99"/>
      <c r="W131" s="99"/>
      <c r="X131" s="99"/>
      <c r="Y131" s="99"/>
      <c r="Z131" s="99"/>
      <c r="AA131" s="99"/>
      <c r="AB131" s="100"/>
      <c r="AC131" s="100"/>
      <c r="AD131" s="100"/>
      <c r="AE131" s="100"/>
      <c r="AF131" s="100"/>
      <c r="AG131" s="99"/>
      <c r="AH131" s="99"/>
    </row>
    <row r="132" spans="3:34">
      <c r="C132" s="3" t="s">
        <v>88</v>
      </c>
      <c r="D132" s="3" t="s">
        <v>238</v>
      </c>
      <c r="E132" s="3" t="s">
        <v>239</v>
      </c>
      <c r="F132" s="3" t="s">
        <v>628</v>
      </c>
      <c r="G132" s="99" t="s">
        <v>524</v>
      </c>
      <c r="H132" s="99" t="s">
        <v>524</v>
      </c>
      <c r="I132" s="99" t="s">
        <v>524</v>
      </c>
      <c r="J132" s="99" t="s">
        <v>524</v>
      </c>
      <c r="K132" s="99" t="s">
        <v>524</v>
      </c>
      <c r="L132" s="99" t="s">
        <v>524</v>
      </c>
      <c r="M132" s="99" t="s">
        <v>524</v>
      </c>
      <c r="N132" s="99">
        <v>8.3000000000000004E-2</v>
      </c>
      <c r="O132" s="99">
        <v>0.24199999999999999</v>
      </c>
      <c r="P132" s="99"/>
      <c r="Q132" s="99"/>
      <c r="R132" s="99"/>
      <c r="S132" s="99"/>
      <c r="T132" s="99"/>
      <c r="U132" s="99"/>
      <c r="V132" s="99"/>
      <c r="W132" s="99"/>
      <c r="X132" s="99"/>
      <c r="Y132" s="99"/>
      <c r="Z132" s="99"/>
      <c r="AA132" s="99"/>
      <c r="AB132" s="100"/>
      <c r="AC132" s="100"/>
      <c r="AD132" s="100"/>
      <c r="AE132" s="100"/>
      <c r="AF132" s="100"/>
      <c r="AG132" s="99"/>
      <c r="AH132" s="99"/>
    </row>
    <row r="133" spans="3:34">
      <c r="C133" s="3" t="s">
        <v>88</v>
      </c>
      <c r="D133" s="3" t="s">
        <v>240</v>
      </c>
      <c r="E133" s="3" t="s">
        <v>241</v>
      </c>
      <c r="F133" s="3" t="s">
        <v>628</v>
      </c>
      <c r="G133" s="99" t="s">
        <v>524</v>
      </c>
      <c r="H133" s="99" t="s">
        <v>524</v>
      </c>
      <c r="I133" s="99" t="s">
        <v>524</v>
      </c>
      <c r="J133" s="99" t="s">
        <v>524</v>
      </c>
      <c r="K133" s="99" t="s">
        <v>524</v>
      </c>
      <c r="L133" s="99" t="s">
        <v>524</v>
      </c>
      <c r="M133" s="99" t="s">
        <v>524</v>
      </c>
      <c r="N133" s="99">
        <v>0.23899999999999999</v>
      </c>
      <c r="O133" s="99">
        <v>0.224</v>
      </c>
      <c r="P133" s="99"/>
      <c r="Q133" s="99"/>
      <c r="R133" s="99"/>
      <c r="S133" s="99"/>
      <c r="T133" s="99"/>
      <c r="U133" s="99"/>
      <c r="V133" s="99"/>
      <c r="W133" s="99"/>
      <c r="X133" s="99"/>
      <c r="Y133" s="99"/>
      <c r="Z133" s="99"/>
      <c r="AA133" s="99"/>
      <c r="AB133" s="100"/>
      <c r="AC133" s="100"/>
      <c r="AD133" s="100"/>
      <c r="AE133" s="100"/>
      <c r="AF133" s="100"/>
      <c r="AG133" s="99"/>
      <c r="AH133" s="99"/>
    </row>
    <row r="134" spans="3:34">
      <c r="C134" s="3" t="s">
        <v>88</v>
      </c>
      <c r="D134" s="3" t="s">
        <v>242</v>
      </c>
      <c r="E134" s="3" t="s">
        <v>243</v>
      </c>
      <c r="F134" s="3" t="s">
        <v>628</v>
      </c>
      <c r="G134" s="99" t="s">
        <v>524</v>
      </c>
      <c r="H134" s="99" t="s">
        <v>524</v>
      </c>
      <c r="I134" s="99" t="s">
        <v>524</v>
      </c>
      <c r="J134" s="99" t="s">
        <v>524</v>
      </c>
      <c r="K134" s="99" t="s">
        <v>524</v>
      </c>
      <c r="L134" s="99" t="s">
        <v>524</v>
      </c>
      <c r="M134" s="99" t="s">
        <v>524</v>
      </c>
      <c r="N134" s="99">
        <v>0.19600000000000001</v>
      </c>
      <c r="O134" s="99">
        <v>0.187</v>
      </c>
      <c r="P134" s="99"/>
      <c r="Q134" s="99"/>
      <c r="R134" s="99"/>
      <c r="S134" s="99"/>
      <c r="T134" s="99"/>
      <c r="U134" s="99"/>
      <c r="V134" s="99"/>
      <c r="W134" s="99"/>
      <c r="X134" s="99"/>
      <c r="Y134" s="99"/>
      <c r="Z134" s="99"/>
      <c r="AA134" s="99"/>
      <c r="AB134" s="100"/>
      <c r="AC134" s="100"/>
      <c r="AD134" s="100"/>
      <c r="AE134" s="100"/>
      <c r="AF134" s="100"/>
      <c r="AG134" s="99"/>
      <c r="AH134" s="99"/>
    </row>
    <row r="135" spans="3:34">
      <c r="C135" s="3" t="s">
        <v>88</v>
      </c>
      <c r="D135" s="3" t="s">
        <v>244</v>
      </c>
      <c r="E135" s="3" t="s">
        <v>245</v>
      </c>
      <c r="F135" s="3" t="s">
        <v>628</v>
      </c>
      <c r="G135" s="99" t="s">
        <v>524</v>
      </c>
      <c r="H135" s="99" t="s">
        <v>524</v>
      </c>
      <c r="I135" s="99" t="s">
        <v>524</v>
      </c>
      <c r="J135" s="99" t="s">
        <v>524</v>
      </c>
      <c r="K135" s="99" t="s">
        <v>524</v>
      </c>
      <c r="L135" s="99" t="s">
        <v>524</v>
      </c>
      <c r="M135" s="99" t="s">
        <v>524</v>
      </c>
      <c r="N135" s="99">
        <v>7.9000000000000001E-2</v>
      </c>
      <c r="O135" s="99">
        <v>0.157</v>
      </c>
      <c r="P135" s="99"/>
      <c r="Q135" s="99"/>
      <c r="R135" s="99"/>
      <c r="S135" s="99"/>
      <c r="T135" s="99"/>
      <c r="U135" s="99"/>
      <c r="V135" s="99"/>
      <c r="W135" s="99"/>
      <c r="X135" s="99"/>
      <c r="Y135" s="99"/>
      <c r="Z135" s="99"/>
      <c r="AA135" s="99"/>
      <c r="AB135" s="100"/>
      <c r="AC135" s="100"/>
      <c r="AD135" s="100"/>
      <c r="AE135" s="100"/>
      <c r="AF135" s="100"/>
      <c r="AG135" s="99"/>
      <c r="AH135" s="99"/>
    </row>
    <row r="136" spans="3:34">
      <c r="C136" s="3" t="s">
        <v>88</v>
      </c>
      <c r="D136" s="3" t="s">
        <v>246</v>
      </c>
      <c r="E136" s="3" t="s">
        <v>247</v>
      </c>
      <c r="F136" s="3" t="s">
        <v>628</v>
      </c>
      <c r="G136" s="99" t="s">
        <v>524</v>
      </c>
      <c r="H136" s="99" t="s">
        <v>524</v>
      </c>
      <c r="I136" s="99" t="s">
        <v>524</v>
      </c>
      <c r="J136" s="99" t="s">
        <v>524</v>
      </c>
      <c r="K136" s="99" t="s">
        <v>524</v>
      </c>
      <c r="L136" s="99" t="s">
        <v>524</v>
      </c>
      <c r="M136" s="99" t="s">
        <v>524</v>
      </c>
      <c r="N136" s="99">
        <v>0.28899999999999998</v>
      </c>
      <c r="O136" s="99">
        <v>9.4E-2</v>
      </c>
      <c r="P136" s="99"/>
      <c r="Q136" s="99"/>
      <c r="R136" s="99"/>
      <c r="S136" s="99"/>
      <c r="T136" s="99"/>
      <c r="U136" s="99"/>
      <c r="V136" s="99"/>
      <c r="W136" s="99"/>
      <c r="X136" s="99"/>
      <c r="Y136" s="99"/>
      <c r="Z136" s="99"/>
      <c r="AA136" s="99"/>
      <c r="AB136" s="100"/>
      <c r="AC136" s="100"/>
      <c r="AD136" s="100"/>
      <c r="AE136" s="100"/>
      <c r="AF136" s="100"/>
      <c r="AG136" s="99"/>
      <c r="AH136" s="99"/>
    </row>
    <row r="137" spans="3:34">
      <c r="C137" s="3" t="s">
        <v>88</v>
      </c>
      <c r="D137" s="3" t="s">
        <v>248</v>
      </c>
      <c r="E137" s="3" t="s">
        <v>249</v>
      </c>
      <c r="F137" s="3" t="s">
        <v>628</v>
      </c>
      <c r="G137" s="99" t="s">
        <v>524</v>
      </c>
      <c r="H137" s="99" t="s">
        <v>524</v>
      </c>
      <c r="I137" s="99" t="s">
        <v>524</v>
      </c>
      <c r="J137" s="99" t="s">
        <v>524</v>
      </c>
      <c r="K137" s="99" t="s">
        <v>524</v>
      </c>
      <c r="L137" s="99" t="s">
        <v>524</v>
      </c>
      <c r="M137" s="99" t="s">
        <v>524</v>
      </c>
      <c r="N137" s="99">
        <v>0.24099999999999999</v>
      </c>
      <c r="O137" s="99">
        <v>0.23100000000000001</v>
      </c>
      <c r="P137" s="99"/>
      <c r="Q137" s="99"/>
      <c r="R137" s="99"/>
      <c r="S137" s="99"/>
      <c r="T137" s="99"/>
      <c r="U137" s="99"/>
      <c r="V137" s="99"/>
      <c r="W137" s="99"/>
      <c r="X137" s="99"/>
      <c r="Y137" s="99"/>
      <c r="Z137" s="99"/>
      <c r="AA137" s="99"/>
      <c r="AB137" s="100"/>
      <c r="AC137" s="100"/>
      <c r="AD137" s="100"/>
      <c r="AE137" s="100"/>
      <c r="AF137" s="100"/>
      <c r="AG137" s="99"/>
      <c r="AH137" s="99"/>
    </row>
    <row r="138" spans="3:34">
      <c r="C138" s="3" t="s">
        <v>88</v>
      </c>
      <c r="D138" s="3" t="s">
        <v>250</v>
      </c>
      <c r="E138" s="3" t="s">
        <v>251</v>
      </c>
      <c r="F138" s="3" t="s">
        <v>628</v>
      </c>
      <c r="G138" s="99" t="s">
        <v>524</v>
      </c>
      <c r="H138" s="99" t="s">
        <v>524</v>
      </c>
      <c r="I138" s="99" t="s">
        <v>524</v>
      </c>
      <c r="J138" s="99" t="s">
        <v>524</v>
      </c>
      <c r="K138" s="99" t="s">
        <v>524</v>
      </c>
      <c r="L138" s="99" t="s">
        <v>524</v>
      </c>
      <c r="M138" s="99" t="s">
        <v>524</v>
      </c>
      <c r="N138" s="99">
        <v>9.4E-2</v>
      </c>
      <c r="O138" s="99">
        <v>0.189</v>
      </c>
      <c r="P138" s="99"/>
      <c r="Q138" s="99"/>
      <c r="R138" s="99"/>
      <c r="S138" s="99"/>
      <c r="T138" s="99"/>
      <c r="U138" s="99"/>
      <c r="V138" s="99"/>
      <c r="W138" s="99"/>
      <c r="X138" s="99"/>
      <c r="Y138" s="99"/>
      <c r="Z138" s="99"/>
      <c r="AA138" s="99"/>
      <c r="AB138" s="100"/>
      <c r="AC138" s="100"/>
      <c r="AD138" s="100"/>
      <c r="AE138" s="100"/>
      <c r="AF138" s="100"/>
      <c r="AG138" s="99"/>
      <c r="AH138" s="99"/>
    </row>
    <row r="139" spans="3:34">
      <c r="C139" s="3" t="s">
        <v>88</v>
      </c>
      <c r="D139" s="3" t="s">
        <v>252</v>
      </c>
      <c r="E139" s="3" t="s">
        <v>253</v>
      </c>
      <c r="F139" s="3" t="s">
        <v>628</v>
      </c>
      <c r="G139" s="99" t="s">
        <v>524</v>
      </c>
      <c r="H139" s="99" t="s">
        <v>524</v>
      </c>
      <c r="I139" s="99" t="s">
        <v>524</v>
      </c>
      <c r="J139" s="99" t="s">
        <v>524</v>
      </c>
      <c r="K139" s="99" t="s">
        <v>524</v>
      </c>
      <c r="L139" s="99" t="s">
        <v>524</v>
      </c>
      <c r="M139" s="99" t="s">
        <v>524</v>
      </c>
      <c r="N139" s="99">
        <v>8.9999999999999993E-3</v>
      </c>
      <c r="O139" s="99">
        <v>5.5E-2</v>
      </c>
      <c r="P139" s="99"/>
      <c r="Q139" s="99"/>
      <c r="R139" s="99"/>
      <c r="S139" s="99"/>
      <c r="T139" s="99"/>
      <c r="U139" s="99"/>
      <c r="V139" s="99"/>
      <c r="W139" s="99"/>
      <c r="X139" s="99"/>
      <c r="Y139" s="99"/>
      <c r="Z139" s="99"/>
      <c r="AA139" s="99"/>
      <c r="AB139" s="100"/>
      <c r="AC139" s="100"/>
      <c r="AD139" s="100"/>
      <c r="AE139" s="100"/>
      <c r="AF139" s="100"/>
      <c r="AG139" s="99"/>
      <c r="AH139" s="99"/>
    </row>
    <row r="140" spans="3:34">
      <c r="C140" s="3" t="s">
        <v>88</v>
      </c>
      <c r="D140" s="3" t="s">
        <v>254</v>
      </c>
      <c r="E140" s="3" t="s">
        <v>255</v>
      </c>
      <c r="F140" s="3" t="s">
        <v>628</v>
      </c>
      <c r="G140" s="99" t="s">
        <v>524</v>
      </c>
      <c r="H140" s="99" t="s">
        <v>524</v>
      </c>
      <c r="I140" s="99" t="s">
        <v>524</v>
      </c>
      <c r="J140" s="99" t="s">
        <v>524</v>
      </c>
      <c r="K140" s="99" t="s">
        <v>524</v>
      </c>
      <c r="L140" s="99" t="s">
        <v>524</v>
      </c>
      <c r="M140" s="99" t="s">
        <v>524</v>
      </c>
      <c r="N140" s="99">
        <v>0.45900000000000002</v>
      </c>
      <c r="O140" s="99">
        <v>0.56100000000000005</v>
      </c>
      <c r="P140" s="99"/>
      <c r="Q140" s="99"/>
      <c r="R140" s="99"/>
      <c r="S140" s="99"/>
      <c r="T140" s="99"/>
      <c r="U140" s="99"/>
      <c r="V140" s="99"/>
      <c r="W140" s="99"/>
      <c r="X140" s="99"/>
      <c r="Y140" s="99"/>
      <c r="Z140" s="99"/>
      <c r="AA140" s="99"/>
      <c r="AB140" s="100"/>
      <c r="AC140" s="100"/>
      <c r="AD140" s="100"/>
      <c r="AE140" s="100"/>
      <c r="AF140" s="100"/>
      <c r="AG140" s="99"/>
      <c r="AH140" s="99"/>
    </row>
    <row r="141" spans="3:34">
      <c r="C141" s="3" t="s">
        <v>88</v>
      </c>
      <c r="D141" s="3" t="s">
        <v>256</v>
      </c>
      <c r="E141" s="3" t="s">
        <v>257</v>
      </c>
      <c r="F141" s="3" t="s">
        <v>628</v>
      </c>
      <c r="G141" s="99" t="s">
        <v>524</v>
      </c>
      <c r="H141" s="99" t="s">
        <v>524</v>
      </c>
      <c r="I141" s="99" t="s">
        <v>524</v>
      </c>
      <c r="J141" s="99" t="s">
        <v>524</v>
      </c>
      <c r="K141" s="99" t="s">
        <v>524</v>
      </c>
      <c r="L141" s="99" t="s">
        <v>524</v>
      </c>
      <c r="M141" s="99" t="s">
        <v>524</v>
      </c>
      <c r="N141" s="99">
        <v>0.47</v>
      </c>
      <c r="O141" s="99">
        <v>0.56799999999999995</v>
      </c>
      <c r="P141" s="99"/>
      <c r="Q141" s="99"/>
      <c r="R141" s="99"/>
      <c r="S141" s="99"/>
      <c r="T141" s="99"/>
      <c r="U141" s="99"/>
      <c r="V141" s="99"/>
      <c r="W141" s="99"/>
      <c r="X141" s="99"/>
      <c r="Y141" s="99"/>
      <c r="Z141" s="99"/>
      <c r="AA141" s="99"/>
      <c r="AB141" s="100"/>
      <c r="AC141" s="100"/>
      <c r="AD141" s="100"/>
      <c r="AE141" s="100"/>
      <c r="AF141" s="100"/>
      <c r="AG141" s="99"/>
      <c r="AH141" s="99"/>
    </row>
    <row r="142" spans="3:34">
      <c r="C142" s="3" t="s">
        <v>88</v>
      </c>
      <c r="D142" s="3" t="s">
        <v>258</v>
      </c>
      <c r="E142" s="3" t="s">
        <v>259</v>
      </c>
      <c r="F142" s="3" t="s">
        <v>628</v>
      </c>
      <c r="G142" s="99" t="s">
        <v>524</v>
      </c>
      <c r="H142" s="99" t="s">
        <v>524</v>
      </c>
      <c r="I142" s="99" t="s">
        <v>524</v>
      </c>
      <c r="J142" s="99" t="s">
        <v>524</v>
      </c>
      <c r="K142" s="99" t="s">
        <v>524</v>
      </c>
      <c r="L142" s="99" t="s">
        <v>524</v>
      </c>
      <c r="M142" s="99" t="s">
        <v>524</v>
      </c>
      <c r="N142" s="99">
        <v>0.10199999999999999</v>
      </c>
      <c r="O142" s="99">
        <v>0.26700000000000002</v>
      </c>
      <c r="P142" s="99"/>
      <c r="Q142" s="99"/>
      <c r="R142" s="99"/>
      <c r="S142" s="99"/>
      <c r="T142" s="99"/>
      <c r="U142" s="99"/>
      <c r="V142" s="99"/>
      <c r="W142" s="99"/>
      <c r="X142" s="99"/>
      <c r="Y142" s="99"/>
      <c r="Z142" s="99"/>
      <c r="AA142" s="99"/>
      <c r="AB142" s="100"/>
      <c r="AC142" s="100"/>
      <c r="AD142" s="100"/>
      <c r="AE142" s="100"/>
      <c r="AF142" s="100"/>
      <c r="AG142" s="99"/>
      <c r="AH142" s="99"/>
    </row>
    <row r="143" spans="3:34">
      <c r="C143" s="3" t="s">
        <v>88</v>
      </c>
      <c r="D143" s="3" t="s">
        <v>260</v>
      </c>
      <c r="E143" s="3" t="s">
        <v>261</v>
      </c>
      <c r="F143" s="3" t="s">
        <v>628</v>
      </c>
      <c r="G143" s="99" t="s">
        <v>524</v>
      </c>
      <c r="H143" s="99" t="s">
        <v>524</v>
      </c>
      <c r="I143" s="99" t="s">
        <v>524</v>
      </c>
      <c r="J143" s="99" t="s">
        <v>524</v>
      </c>
      <c r="K143" s="99" t="s">
        <v>524</v>
      </c>
      <c r="L143" s="99" t="s">
        <v>524</v>
      </c>
      <c r="M143" s="99" t="s">
        <v>524</v>
      </c>
      <c r="N143" s="99">
        <v>8.3000000000000004E-2</v>
      </c>
      <c r="O143" s="99">
        <v>0.21099999999999999</v>
      </c>
      <c r="P143" s="99"/>
      <c r="Q143" s="99"/>
      <c r="R143" s="99"/>
      <c r="S143" s="99"/>
      <c r="T143" s="99"/>
      <c r="U143" s="99"/>
      <c r="V143" s="99"/>
      <c r="W143" s="99"/>
      <c r="X143" s="99"/>
      <c r="Y143" s="99"/>
      <c r="Z143" s="99"/>
      <c r="AA143" s="99"/>
      <c r="AB143" s="100"/>
      <c r="AC143" s="100"/>
      <c r="AD143" s="100"/>
      <c r="AE143" s="100"/>
      <c r="AF143" s="100"/>
      <c r="AG143" s="99"/>
      <c r="AH143" s="99"/>
    </row>
    <row r="144" spans="3:34">
      <c r="C144" s="3" t="s">
        <v>88</v>
      </c>
      <c r="D144" s="3" t="s">
        <v>262</v>
      </c>
      <c r="E144" s="3" t="s">
        <v>263</v>
      </c>
      <c r="F144" s="3" t="s">
        <v>628</v>
      </c>
      <c r="G144" s="99" t="s">
        <v>524</v>
      </c>
      <c r="H144" s="99" t="s">
        <v>524</v>
      </c>
      <c r="I144" s="99" t="s">
        <v>524</v>
      </c>
      <c r="J144" s="99" t="s">
        <v>524</v>
      </c>
      <c r="K144" s="99" t="s">
        <v>524</v>
      </c>
      <c r="L144" s="99" t="s">
        <v>524</v>
      </c>
      <c r="M144" s="99" t="s">
        <v>524</v>
      </c>
      <c r="N144" s="99">
        <v>0.54800000000000004</v>
      </c>
      <c r="O144" s="99">
        <v>0.56799999999999995</v>
      </c>
      <c r="P144" s="99"/>
      <c r="Q144" s="99"/>
      <c r="R144" s="99"/>
      <c r="S144" s="99"/>
      <c r="T144" s="99"/>
      <c r="U144" s="99"/>
      <c r="V144" s="99"/>
      <c r="W144" s="99"/>
      <c r="X144" s="99"/>
      <c r="Y144" s="99"/>
      <c r="Z144" s="99"/>
      <c r="AA144" s="99"/>
      <c r="AB144" s="100"/>
      <c r="AC144" s="100"/>
      <c r="AD144" s="100"/>
      <c r="AE144" s="100"/>
      <c r="AF144" s="100"/>
      <c r="AG144" s="99"/>
      <c r="AH144" s="99"/>
    </row>
    <row r="145" spans="3:34">
      <c r="C145" s="3" t="s">
        <v>88</v>
      </c>
      <c r="D145" s="3" t="s">
        <v>264</v>
      </c>
      <c r="E145" s="3" t="s">
        <v>265</v>
      </c>
      <c r="F145" s="3" t="s">
        <v>628</v>
      </c>
      <c r="G145" s="99" t="s">
        <v>524</v>
      </c>
      <c r="H145" s="99" t="s">
        <v>524</v>
      </c>
      <c r="I145" s="99" t="s">
        <v>524</v>
      </c>
      <c r="J145" s="99" t="s">
        <v>524</v>
      </c>
      <c r="K145" s="99" t="s">
        <v>524</v>
      </c>
      <c r="L145" s="99" t="s">
        <v>524</v>
      </c>
      <c r="M145" s="99" t="s">
        <v>524</v>
      </c>
      <c r="N145" s="99">
        <v>0.129</v>
      </c>
      <c r="O145" s="99">
        <v>0.36499999999999999</v>
      </c>
      <c r="P145" s="99"/>
      <c r="Q145" s="99"/>
      <c r="R145" s="99"/>
      <c r="S145" s="99"/>
      <c r="T145" s="99"/>
      <c r="U145" s="99"/>
      <c r="V145" s="99"/>
      <c r="W145" s="99"/>
      <c r="X145" s="99"/>
      <c r="Y145" s="99"/>
      <c r="Z145" s="99"/>
      <c r="AA145" s="99"/>
      <c r="AB145" s="100"/>
      <c r="AC145" s="100"/>
      <c r="AD145" s="100"/>
      <c r="AE145" s="100"/>
      <c r="AF145" s="100"/>
      <c r="AG145" s="99"/>
      <c r="AH145" s="99"/>
    </row>
    <row r="146" spans="3:34">
      <c r="C146" s="3" t="s">
        <v>88</v>
      </c>
      <c r="D146" s="3" t="s">
        <v>266</v>
      </c>
      <c r="E146" s="3" t="s">
        <v>267</v>
      </c>
      <c r="F146" s="3" t="s">
        <v>628</v>
      </c>
      <c r="G146" s="99" t="s">
        <v>524</v>
      </c>
      <c r="H146" s="99" t="s">
        <v>524</v>
      </c>
      <c r="I146" s="99" t="s">
        <v>524</v>
      </c>
      <c r="J146" s="99" t="s">
        <v>524</v>
      </c>
      <c r="K146" s="99" t="s">
        <v>524</v>
      </c>
      <c r="L146" s="99" t="s">
        <v>524</v>
      </c>
      <c r="M146" s="99" t="s">
        <v>524</v>
      </c>
      <c r="N146" s="99">
        <v>7.0000000000000007E-2</v>
      </c>
      <c r="O146" s="99">
        <v>0.17699999999999999</v>
      </c>
      <c r="P146" s="99"/>
      <c r="Q146" s="99"/>
      <c r="R146" s="99"/>
      <c r="S146" s="99"/>
      <c r="T146" s="99"/>
      <c r="U146" s="99"/>
      <c r="V146" s="99"/>
      <c r="W146" s="99"/>
      <c r="X146" s="99"/>
      <c r="Y146" s="99"/>
      <c r="Z146" s="99"/>
      <c r="AA146" s="99"/>
      <c r="AB146" s="100"/>
      <c r="AC146" s="100"/>
      <c r="AD146" s="100"/>
      <c r="AE146" s="100"/>
      <c r="AF146" s="100"/>
      <c r="AG146" s="99"/>
      <c r="AH146" s="99"/>
    </row>
    <row r="147" spans="3:34">
      <c r="C147" s="3" t="s">
        <v>88</v>
      </c>
      <c r="D147" s="3" t="s">
        <v>268</v>
      </c>
      <c r="E147" s="3" t="s">
        <v>269</v>
      </c>
      <c r="F147" s="3" t="s">
        <v>628</v>
      </c>
      <c r="G147" s="99" t="s">
        <v>524</v>
      </c>
      <c r="H147" s="99" t="s">
        <v>524</v>
      </c>
      <c r="I147" s="99" t="s">
        <v>524</v>
      </c>
      <c r="J147" s="99" t="s">
        <v>524</v>
      </c>
      <c r="K147" s="99" t="s">
        <v>524</v>
      </c>
      <c r="L147" s="99" t="s">
        <v>524</v>
      </c>
      <c r="M147" s="99" t="s">
        <v>524</v>
      </c>
      <c r="N147" s="99">
        <v>5.8000000000000003E-2</v>
      </c>
      <c r="O147" s="99">
        <v>0.157</v>
      </c>
      <c r="P147" s="99"/>
      <c r="Q147" s="99"/>
      <c r="R147" s="99"/>
      <c r="S147" s="99"/>
      <c r="T147" s="99"/>
      <c r="U147" s="99"/>
      <c r="V147" s="99"/>
      <c r="W147" s="99"/>
      <c r="X147" s="99"/>
      <c r="Y147" s="99"/>
      <c r="Z147" s="99"/>
      <c r="AA147" s="99"/>
      <c r="AB147" s="100"/>
      <c r="AC147" s="100"/>
      <c r="AD147" s="100"/>
      <c r="AE147" s="100"/>
      <c r="AF147" s="100"/>
      <c r="AG147" s="99"/>
      <c r="AH147" s="99"/>
    </row>
    <row r="148" spans="3:34">
      <c r="C148" s="3" t="s">
        <v>88</v>
      </c>
      <c r="D148" s="3" t="s">
        <v>270</v>
      </c>
      <c r="E148" s="3" t="s">
        <v>271</v>
      </c>
      <c r="F148" s="3" t="s">
        <v>628</v>
      </c>
      <c r="G148" s="99" t="s">
        <v>524</v>
      </c>
      <c r="H148" s="99" t="s">
        <v>524</v>
      </c>
      <c r="I148" s="99" t="s">
        <v>524</v>
      </c>
      <c r="J148" s="99" t="s">
        <v>524</v>
      </c>
      <c r="K148" s="99" t="s">
        <v>524</v>
      </c>
      <c r="L148" s="99" t="s">
        <v>524</v>
      </c>
      <c r="M148" s="99" t="s">
        <v>524</v>
      </c>
      <c r="N148" s="99">
        <v>8.7999999999999995E-2</v>
      </c>
      <c r="O148" s="99">
        <v>0.223</v>
      </c>
      <c r="P148" s="99"/>
      <c r="Q148" s="99"/>
      <c r="R148" s="99"/>
      <c r="S148" s="99"/>
      <c r="T148" s="99"/>
      <c r="U148" s="99"/>
      <c r="V148" s="99"/>
      <c r="W148" s="99"/>
      <c r="X148" s="99"/>
      <c r="Y148" s="99"/>
      <c r="Z148" s="99"/>
      <c r="AA148" s="99"/>
      <c r="AB148" s="100"/>
      <c r="AC148" s="100"/>
      <c r="AD148" s="100"/>
      <c r="AE148" s="100"/>
      <c r="AF148" s="100"/>
      <c r="AG148" s="99"/>
      <c r="AH148" s="99"/>
    </row>
    <row r="149" spans="3:34">
      <c r="C149" s="3" t="s">
        <v>88</v>
      </c>
      <c r="D149" s="3" t="s">
        <v>272</v>
      </c>
      <c r="E149" s="3" t="s">
        <v>273</v>
      </c>
      <c r="F149" s="3" t="s">
        <v>628</v>
      </c>
      <c r="G149" s="99" t="s">
        <v>524</v>
      </c>
      <c r="H149" s="99" t="s">
        <v>524</v>
      </c>
      <c r="I149" s="99" t="s">
        <v>524</v>
      </c>
      <c r="J149" s="99" t="s">
        <v>524</v>
      </c>
      <c r="K149" s="99" t="s">
        <v>524</v>
      </c>
      <c r="L149" s="99" t="s">
        <v>524</v>
      </c>
      <c r="M149" s="99" t="s">
        <v>524</v>
      </c>
      <c r="N149" s="99">
        <v>0.42099999999999999</v>
      </c>
      <c r="O149" s="99">
        <v>0.50600000000000001</v>
      </c>
      <c r="P149" s="99"/>
      <c r="Q149" s="99"/>
      <c r="R149" s="99"/>
      <c r="S149" s="99"/>
      <c r="T149" s="99"/>
      <c r="U149" s="99"/>
      <c r="V149" s="99"/>
      <c r="W149" s="99"/>
      <c r="X149" s="99"/>
      <c r="Y149" s="99"/>
      <c r="Z149" s="99"/>
      <c r="AA149" s="99"/>
      <c r="AB149" s="100"/>
      <c r="AC149" s="100"/>
      <c r="AD149" s="100"/>
      <c r="AE149" s="100"/>
      <c r="AF149" s="100"/>
      <c r="AG149" s="99"/>
      <c r="AH149" s="99"/>
    </row>
    <row r="150" spans="3:34">
      <c r="C150" s="3" t="s">
        <v>88</v>
      </c>
      <c r="D150" s="3" t="s">
        <v>274</v>
      </c>
      <c r="E150" s="3" t="s">
        <v>275</v>
      </c>
      <c r="F150" s="3" t="s">
        <v>628</v>
      </c>
      <c r="G150" s="99" t="s">
        <v>524</v>
      </c>
      <c r="H150" s="99" t="s">
        <v>524</v>
      </c>
      <c r="I150" s="99" t="s">
        <v>524</v>
      </c>
      <c r="J150" s="99" t="s">
        <v>524</v>
      </c>
      <c r="K150" s="99" t="s">
        <v>524</v>
      </c>
      <c r="L150" s="99" t="s">
        <v>524</v>
      </c>
      <c r="M150" s="99" t="s">
        <v>524</v>
      </c>
      <c r="N150" s="99">
        <v>0.28499999999999998</v>
      </c>
      <c r="O150" s="99">
        <v>0.374</v>
      </c>
      <c r="P150" s="99"/>
      <c r="Q150" s="99"/>
      <c r="R150" s="99"/>
      <c r="S150" s="99"/>
      <c r="T150" s="99"/>
      <c r="U150" s="99"/>
      <c r="V150" s="99"/>
      <c r="W150" s="99"/>
      <c r="X150" s="99"/>
      <c r="Y150" s="99"/>
      <c r="Z150" s="99"/>
      <c r="AA150" s="99"/>
      <c r="AB150" s="100"/>
      <c r="AC150" s="100"/>
      <c r="AD150" s="100"/>
      <c r="AE150" s="100"/>
      <c r="AF150" s="100"/>
      <c r="AG150" s="99"/>
      <c r="AH150" s="99"/>
    </row>
    <row r="151" spans="3:34">
      <c r="C151" s="3" t="s">
        <v>88</v>
      </c>
      <c r="D151" s="3" t="s">
        <v>276</v>
      </c>
      <c r="E151" s="3" t="s">
        <v>277</v>
      </c>
      <c r="F151" s="3" t="s">
        <v>628</v>
      </c>
      <c r="G151" s="99" t="s">
        <v>524</v>
      </c>
      <c r="H151" s="99" t="s">
        <v>524</v>
      </c>
      <c r="I151" s="99" t="s">
        <v>524</v>
      </c>
      <c r="J151" s="99" t="s">
        <v>524</v>
      </c>
      <c r="K151" s="99" t="s">
        <v>524</v>
      </c>
      <c r="L151" s="99" t="s">
        <v>524</v>
      </c>
      <c r="M151" s="99" t="s">
        <v>524</v>
      </c>
      <c r="N151" s="99">
        <v>0.223</v>
      </c>
      <c r="O151" s="99">
        <v>0.23899999999999999</v>
      </c>
      <c r="P151" s="99"/>
      <c r="Q151" s="99"/>
      <c r="R151" s="99"/>
      <c r="S151" s="99"/>
      <c r="T151" s="99"/>
      <c r="U151" s="99"/>
      <c r="V151" s="99"/>
      <c r="W151" s="99"/>
      <c r="X151" s="99"/>
      <c r="Y151" s="99"/>
      <c r="Z151" s="99"/>
      <c r="AA151" s="99"/>
      <c r="AB151" s="100"/>
      <c r="AC151" s="100"/>
      <c r="AD151" s="100"/>
      <c r="AE151" s="100"/>
      <c r="AF151" s="100"/>
      <c r="AG151" s="99"/>
      <c r="AH151" s="99"/>
    </row>
    <row r="152" spans="3:34">
      <c r="C152" s="3" t="s">
        <v>88</v>
      </c>
      <c r="D152" s="3" t="s">
        <v>278</v>
      </c>
      <c r="E152" s="3" t="s">
        <v>279</v>
      </c>
      <c r="F152" s="3" t="s">
        <v>628</v>
      </c>
      <c r="G152" s="99" t="s">
        <v>524</v>
      </c>
      <c r="H152" s="99" t="s">
        <v>524</v>
      </c>
      <c r="I152" s="99" t="s">
        <v>524</v>
      </c>
      <c r="J152" s="99" t="s">
        <v>524</v>
      </c>
      <c r="K152" s="99" t="s">
        <v>524</v>
      </c>
      <c r="L152" s="99" t="s">
        <v>524</v>
      </c>
      <c r="M152" s="99" t="s">
        <v>524</v>
      </c>
      <c r="N152" s="99">
        <v>0.36199999999999999</v>
      </c>
      <c r="O152" s="99">
        <v>0.41099999999999998</v>
      </c>
      <c r="P152" s="99"/>
      <c r="Q152" s="99"/>
      <c r="R152" s="99"/>
      <c r="S152" s="99"/>
      <c r="T152" s="99"/>
      <c r="U152" s="99"/>
      <c r="V152" s="99"/>
      <c r="W152" s="99"/>
      <c r="X152" s="99"/>
      <c r="Y152" s="99"/>
      <c r="Z152" s="99"/>
      <c r="AA152" s="99"/>
      <c r="AB152" s="100"/>
      <c r="AC152" s="100"/>
      <c r="AD152" s="100"/>
      <c r="AE152" s="100"/>
      <c r="AF152" s="100"/>
      <c r="AG152" s="99"/>
      <c r="AH152" s="99"/>
    </row>
    <row r="153" spans="3:34">
      <c r="C153" s="3" t="s">
        <v>88</v>
      </c>
      <c r="D153" s="3" t="s">
        <v>280</v>
      </c>
      <c r="E153" s="3" t="s">
        <v>281</v>
      </c>
      <c r="F153" s="3" t="s">
        <v>628</v>
      </c>
      <c r="G153" s="99" t="s">
        <v>524</v>
      </c>
      <c r="H153" s="99" t="s">
        <v>524</v>
      </c>
      <c r="I153" s="99" t="s">
        <v>524</v>
      </c>
      <c r="J153" s="99" t="s">
        <v>524</v>
      </c>
      <c r="K153" s="99" t="s">
        <v>524</v>
      </c>
      <c r="L153" s="99" t="s">
        <v>524</v>
      </c>
      <c r="M153" s="99" t="s">
        <v>524</v>
      </c>
      <c r="N153" s="99">
        <v>0.14000000000000001</v>
      </c>
      <c r="O153" s="99">
        <v>0.14499999999999999</v>
      </c>
      <c r="P153" s="99"/>
      <c r="Q153" s="99"/>
      <c r="R153" s="99"/>
      <c r="S153" s="99"/>
      <c r="T153" s="99"/>
      <c r="U153" s="99"/>
      <c r="V153" s="99"/>
      <c r="W153" s="99"/>
      <c r="X153" s="99"/>
      <c r="Y153" s="99"/>
      <c r="Z153" s="99"/>
      <c r="AA153" s="99"/>
      <c r="AB153" s="100"/>
      <c r="AC153" s="100"/>
      <c r="AD153" s="100"/>
      <c r="AE153" s="100"/>
      <c r="AF153" s="100"/>
      <c r="AG153" s="99"/>
      <c r="AH153" s="99"/>
    </row>
    <row r="154" spans="3:34">
      <c r="C154" s="3" t="s">
        <v>88</v>
      </c>
      <c r="D154" s="3" t="s">
        <v>282</v>
      </c>
      <c r="E154" s="3" t="s">
        <v>283</v>
      </c>
      <c r="F154" s="3" t="s">
        <v>628</v>
      </c>
      <c r="G154" s="99" t="s">
        <v>524</v>
      </c>
      <c r="H154" s="99" t="s">
        <v>524</v>
      </c>
      <c r="I154" s="99" t="s">
        <v>524</v>
      </c>
      <c r="J154" s="99" t="s">
        <v>524</v>
      </c>
      <c r="K154" s="99" t="s">
        <v>524</v>
      </c>
      <c r="L154" s="99" t="s">
        <v>524</v>
      </c>
      <c r="M154" s="99" t="s">
        <v>524</v>
      </c>
      <c r="N154" s="99">
        <v>0.17899999999999999</v>
      </c>
      <c r="O154" s="99">
        <v>0.157</v>
      </c>
      <c r="P154" s="99"/>
      <c r="Q154" s="99"/>
      <c r="R154" s="99"/>
      <c r="S154" s="99"/>
      <c r="T154" s="99"/>
      <c r="U154" s="99"/>
      <c r="V154" s="99"/>
      <c r="W154" s="99"/>
      <c r="X154" s="99"/>
      <c r="Y154" s="99"/>
      <c r="Z154" s="99"/>
      <c r="AA154" s="99"/>
      <c r="AB154" s="100"/>
      <c r="AC154" s="100"/>
      <c r="AD154" s="100"/>
      <c r="AE154" s="100"/>
      <c r="AF154" s="100"/>
      <c r="AG154" s="99"/>
      <c r="AH154" s="99"/>
    </row>
    <row r="155" spans="3:34">
      <c r="C155" s="3" t="s">
        <v>88</v>
      </c>
      <c r="D155" s="3" t="s">
        <v>284</v>
      </c>
      <c r="E155" s="3" t="s">
        <v>285</v>
      </c>
      <c r="F155" s="3" t="s">
        <v>628</v>
      </c>
      <c r="G155" s="99" t="s">
        <v>524</v>
      </c>
      <c r="H155" s="99" t="s">
        <v>524</v>
      </c>
      <c r="I155" s="99" t="s">
        <v>524</v>
      </c>
      <c r="J155" s="99" t="s">
        <v>524</v>
      </c>
      <c r="K155" s="99" t="s">
        <v>524</v>
      </c>
      <c r="L155" s="99" t="s">
        <v>524</v>
      </c>
      <c r="M155" s="99" t="s">
        <v>524</v>
      </c>
      <c r="N155" s="99">
        <v>0.153</v>
      </c>
      <c r="O155" s="99">
        <v>0.14799999999999999</v>
      </c>
      <c r="P155" s="99"/>
      <c r="Q155" s="99"/>
      <c r="R155" s="99"/>
      <c r="S155" s="99"/>
      <c r="T155" s="99"/>
      <c r="U155" s="99"/>
      <c r="V155" s="99"/>
      <c r="W155" s="99"/>
      <c r="X155" s="99"/>
      <c r="Y155" s="99"/>
      <c r="Z155" s="99"/>
      <c r="AA155" s="99"/>
      <c r="AB155" s="100"/>
      <c r="AC155" s="100"/>
      <c r="AD155" s="100"/>
      <c r="AE155" s="100"/>
      <c r="AF155" s="100"/>
      <c r="AG155" s="99"/>
      <c r="AH155" s="99"/>
    </row>
    <row r="156" spans="3:34">
      <c r="C156" s="3" t="s">
        <v>88</v>
      </c>
      <c r="D156" s="3" t="s">
        <v>286</v>
      </c>
      <c r="E156" s="3" t="s">
        <v>287</v>
      </c>
      <c r="F156" s="3" t="s">
        <v>628</v>
      </c>
      <c r="G156" s="99" t="s">
        <v>524</v>
      </c>
      <c r="H156" s="99" t="s">
        <v>524</v>
      </c>
      <c r="I156" s="99" t="s">
        <v>524</v>
      </c>
      <c r="J156" s="99" t="s">
        <v>524</v>
      </c>
      <c r="K156" s="99" t="s">
        <v>524</v>
      </c>
      <c r="L156" s="99" t="s">
        <v>524</v>
      </c>
      <c r="M156" s="99" t="s">
        <v>524</v>
      </c>
      <c r="N156" s="99">
        <v>0.14499999999999999</v>
      </c>
      <c r="O156" s="99">
        <v>0.16</v>
      </c>
      <c r="P156" s="99"/>
      <c r="Q156" s="99"/>
      <c r="R156" s="99"/>
      <c r="S156" s="99"/>
      <c r="T156" s="99"/>
      <c r="U156" s="99"/>
      <c r="V156" s="99"/>
      <c r="W156" s="99"/>
      <c r="X156" s="99"/>
      <c r="Y156" s="99"/>
      <c r="Z156" s="99"/>
      <c r="AA156" s="99"/>
      <c r="AB156" s="100"/>
      <c r="AC156" s="100"/>
      <c r="AD156" s="100"/>
      <c r="AE156" s="100"/>
      <c r="AF156" s="100"/>
      <c r="AG156" s="99"/>
      <c r="AH156" s="99"/>
    </row>
    <row r="157" spans="3:34">
      <c r="C157" s="3" t="s">
        <v>88</v>
      </c>
      <c r="D157" s="3" t="s">
        <v>288</v>
      </c>
      <c r="E157" s="3" t="s">
        <v>289</v>
      </c>
      <c r="F157" s="3" t="s">
        <v>628</v>
      </c>
      <c r="G157" s="99" t="s">
        <v>524</v>
      </c>
      <c r="H157" s="99" t="s">
        <v>524</v>
      </c>
      <c r="I157" s="99" t="s">
        <v>524</v>
      </c>
      <c r="J157" s="99" t="s">
        <v>524</v>
      </c>
      <c r="K157" s="99" t="s">
        <v>524</v>
      </c>
      <c r="L157" s="99" t="s">
        <v>524</v>
      </c>
      <c r="M157" s="99" t="s">
        <v>524</v>
      </c>
      <c r="N157" s="99">
        <v>0.253</v>
      </c>
      <c r="O157" s="99">
        <v>0.36099999999999999</v>
      </c>
      <c r="P157" s="99"/>
      <c r="Q157" s="99"/>
      <c r="R157" s="99"/>
      <c r="S157" s="99"/>
      <c r="T157" s="99"/>
      <c r="U157" s="99"/>
      <c r="V157" s="99"/>
      <c r="W157" s="99"/>
      <c r="X157" s="99"/>
      <c r="Y157" s="99"/>
      <c r="Z157" s="99"/>
      <c r="AA157" s="99"/>
      <c r="AB157" s="100"/>
      <c r="AC157" s="100"/>
      <c r="AD157" s="100"/>
      <c r="AE157" s="100"/>
      <c r="AF157" s="100"/>
      <c r="AG157" s="99"/>
      <c r="AH157" s="99"/>
    </row>
    <row r="158" spans="3:34">
      <c r="C158" s="3" t="s">
        <v>88</v>
      </c>
      <c r="D158" s="3" t="s">
        <v>290</v>
      </c>
      <c r="E158" s="3" t="s">
        <v>291</v>
      </c>
      <c r="F158" s="3" t="s">
        <v>628</v>
      </c>
      <c r="G158" s="99" t="s">
        <v>524</v>
      </c>
      <c r="H158" s="99" t="s">
        <v>524</v>
      </c>
      <c r="I158" s="99" t="s">
        <v>524</v>
      </c>
      <c r="J158" s="99" t="s">
        <v>524</v>
      </c>
      <c r="K158" s="99" t="s">
        <v>524</v>
      </c>
      <c r="L158" s="99" t="s">
        <v>524</v>
      </c>
      <c r="M158" s="99" t="s">
        <v>524</v>
      </c>
      <c r="N158" s="99">
        <v>0.374</v>
      </c>
      <c r="O158" s="99">
        <v>0.37</v>
      </c>
      <c r="P158" s="99"/>
      <c r="Q158" s="99"/>
      <c r="R158" s="99"/>
      <c r="S158" s="99"/>
      <c r="T158" s="99"/>
      <c r="U158" s="99"/>
      <c r="V158" s="99"/>
      <c r="W158" s="99"/>
      <c r="X158" s="99"/>
      <c r="Y158" s="99"/>
      <c r="Z158" s="99"/>
      <c r="AA158" s="99"/>
      <c r="AB158" s="100"/>
      <c r="AC158" s="100"/>
      <c r="AD158" s="100"/>
      <c r="AE158" s="100"/>
      <c r="AF158" s="100"/>
      <c r="AG158" s="99"/>
      <c r="AH158" s="99"/>
    </row>
    <row r="159" spans="3:34">
      <c r="C159" s="3" t="s">
        <v>88</v>
      </c>
      <c r="D159" s="3" t="s">
        <v>292</v>
      </c>
      <c r="E159" s="3" t="s">
        <v>293</v>
      </c>
      <c r="F159" s="3" t="s">
        <v>628</v>
      </c>
      <c r="G159" s="99" t="s">
        <v>524</v>
      </c>
      <c r="H159" s="99" t="s">
        <v>524</v>
      </c>
      <c r="I159" s="99" t="s">
        <v>524</v>
      </c>
      <c r="J159" s="99" t="s">
        <v>524</v>
      </c>
      <c r="K159" s="99" t="s">
        <v>524</v>
      </c>
      <c r="L159" s="99" t="s">
        <v>524</v>
      </c>
      <c r="M159" s="99" t="s">
        <v>524</v>
      </c>
      <c r="N159" s="99">
        <v>0.39200000000000002</v>
      </c>
      <c r="O159" s="99">
        <v>0.38300000000000001</v>
      </c>
      <c r="P159" s="99"/>
      <c r="Q159" s="99"/>
      <c r="R159" s="99"/>
      <c r="S159" s="99"/>
      <c r="T159" s="99"/>
      <c r="U159" s="99"/>
      <c r="V159" s="99"/>
      <c r="W159" s="99"/>
      <c r="X159" s="99"/>
      <c r="Y159" s="99"/>
      <c r="Z159" s="99"/>
      <c r="AA159" s="99"/>
      <c r="AB159" s="100"/>
      <c r="AC159" s="100"/>
      <c r="AD159" s="100"/>
      <c r="AE159" s="100"/>
      <c r="AF159" s="100"/>
      <c r="AG159" s="99"/>
      <c r="AH159" s="99"/>
    </row>
    <row r="160" spans="3:34">
      <c r="C160" s="3" t="s">
        <v>88</v>
      </c>
      <c r="D160" s="3" t="s">
        <v>294</v>
      </c>
      <c r="E160" s="3" t="s">
        <v>295</v>
      </c>
      <c r="F160" s="3" t="s">
        <v>628</v>
      </c>
      <c r="G160" s="99" t="s">
        <v>524</v>
      </c>
      <c r="H160" s="99" t="s">
        <v>524</v>
      </c>
      <c r="I160" s="99" t="s">
        <v>524</v>
      </c>
      <c r="J160" s="99" t="s">
        <v>524</v>
      </c>
      <c r="K160" s="99" t="s">
        <v>524</v>
      </c>
      <c r="L160" s="99" t="s">
        <v>524</v>
      </c>
      <c r="M160" s="99" t="s">
        <v>524</v>
      </c>
      <c r="N160" s="99">
        <v>3.6999999999999998E-2</v>
      </c>
      <c r="O160" s="99">
        <v>4.2999999999999997E-2</v>
      </c>
      <c r="P160" s="99"/>
      <c r="Q160" s="99"/>
      <c r="R160" s="99"/>
      <c r="S160" s="99"/>
      <c r="T160" s="99"/>
      <c r="U160" s="99"/>
      <c r="V160" s="99"/>
      <c r="W160" s="99"/>
      <c r="X160" s="99"/>
      <c r="Y160" s="99"/>
      <c r="Z160" s="99"/>
      <c r="AA160" s="99"/>
      <c r="AB160" s="100"/>
      <c r="AC160" s="100"/>
      <c r="AD160" s="100"/>
      <c r="AE160" s="100"/>
      <c r="AF160" s="100"/>
      <c r="AG160" s="99"/>
      <c r="AH160" s="99"/>
    </row>
    <row r="161" spans="3:34">
      <c r="C161" s="3" t="s">
        <v>88</v>
      </c>
      <c r="D161" s="3" t="s">
        <v>296</v>
      </c>
      <c r="E161" s="3" t="s">
        <v>297</v>
      </c>
      <c r="F161" s="3" t="s">
        <v>628</v>
      </c>
      <c r="G161" s="99" t="s">
        <v>524</v>
      </c>
      <c r="H161" s="99" t="s">
        <v>524</v>
      </c>
      <c r="I161" s="99" t="s">
        <v>524</v>
      </c>
      <c r="J161" s="99" t="s">
        <v>524</v>
      </c>
      <c r="K161" s="99" t="s">
        <v>524</v>
      </c>
      <c r="L161" s="99" t="s">
        <v>524</v>
      </c>
      <c r="M161" s="99" t="s">
        <v>524</v>
      </c>
      <c r="N161" s="99">
        <v>4.8000000000000001E-2</v>
      </c>
      <c r="O161" s="99">
        <v>5.7000000000000002E-2</v>
      </c>
      <c r="P161" s="99"/>
      <c r="Q161" s="99"/>
      <c r="R161" s="99"/>
      <c r="S161" s="99"/>
      <c r="T161" s="99"/>
      <c r="U161" s="99"/>
      <c r="V161" s="99"/>
      <c r="W161" s="99"/>
      <c r="X161" s="99"/>
      <c r="Y161" s="99"/>
      <c r="Z161" s="99"/>
      <c r="AA161" s="99"/>
      <c r="AB161" s="100"/>
      <c r="AC161" s="100"/>
      <c r="AD161" s="100"/>
      <c r="AE161" s="100"/>
      <c r="AF161" s="100"/>
      <c r="AG161" s="99"/>
      <c r="AH161" s="99"/>
    </row>
    <row r="162" spans="3:34">
      <c r="C162" s="3" t="s">
        <v>88</v>
      </c>
      <c r="D162" s="3" t="s">
        <v>298</v>
      </c>
      <c r="E162" s="3" t="s">
        <v>299</v>
      </c>
      <c r="F162" s="3" t="s">
        <v>628</v>
      </c>
      <c r="G162" s="99" t="s">
        <v>524</v>
      </c>
      <c r="H162" s="99" t="s">
        <v>524</v>
      </c>
      <c r="I162" s="99" t="s">
        <v>524</v>
      </c>
      <c r="J162" s="99" t="s">
        <v>524</v>
      </c>
      <c r="K162" s="99" t="s">
        <v>524</v>
      </c>
      <c r="L162" s="99" t="s">
        <v>524</v>
      </c>
      <c r="M162" s="99" t="s">
        <v>524</v>
      </c>
      <c r="N162" s="99">
        <v>0.36199999999999999</v>
      </c>
      <c r="O162" s="99">
        <v>0.34499999999999997</v>
      </c>
      <c r="P162" s="99"/>
      <c r="Q162" s="99"/>
      <c r="R162" s="99"/>
      <c r="S162" s="99"/>
      <c r="T162" s="99"/>
      <c r="U162" s="99"/>
      <c r="V162" s="99"/>
      <c r="W162" s="99"/>
      <c r="X162" s="99"/>
      <c r="Y162" s="99"/>
      <c r="Z162" s="99"/>
      <c r="AA162" s="99"/>
      <c r="AB162" s="100"/>
      <c r="AC162" s="100"/>
      <c r="AD162" s="100"/>
      <c r="AE162" s="100"/>
      <c r="AF162" s="100"/>
      <c r="AG162" s="99"/>
      <c r="AH162" s="99"/>
    </row>
    <row r="163" spans="3:34">
      <c r="C163" s="3" t="s">
        <v>88</v>
      </c>
      <c r="D163" s="3" t="s">
        <v>300</v>
      </c>
      <c r="E163" s="3" t="s">
        <v>301</v>
      </c>
      <c r="F163" s="3" t="s">
        <v>628</v>
      </c>
      <c r="G163" s="99" t="s">
        <v>524</v>
      </c>
      <c r="H163" s="99" t="s">
        <v>524</v>
      </c>
      <c r="I163" s="99" t="s">
        <v>524</v>
      </c>
      <c r="J163" s="99" t="s">
        <v>524</v>
      </c>
      <c r="K163" s="99" t="s">
        <v>524</v>
      </c>
      <c r="L163" s="99" t="s">
        <v>524</v>
      </c>
      <c r="M163" s="99" t="s">
        <v>524</v>
      </c>
      <c r="N163" s="99">
        <v>0.43099999999999999</v>
      </c>
      <c r="O163" s="99">
        <v>0.436</v>
      </c>
      <c r="P163" s="99"/>
      <c r="Q163" s="99"/>
      <c r="R163" s="99"/>
      <c r="S163" s="99"/>
      <c r="T163" s="99"/>
      <c r="U163" s="99"/>
      <c r="V163" s="99"/>
      <c r="W163" s="99"/>
      <c r="X163" s="99"/>
      <c r="Y163" s="99"/>
      <c r="Z163" s="99"/>
      <c r="AA163" s="99"/>
      <c r="AB163" s="100"/>
      <c r="AC163" s="100"/>
      <c r="AD163" s="100"/>
      <c r="AE163" s="100"/>
      <c r="AF163" s="100"/>
      <c r="AG163" s="99"/>
      <c r="AH163" s="99"/>
    </row>
    <row r="164" spans="3:34">
      <c r="C164" s="3" t="s">
        <v>88</v>
      </c>
      <c r="D164" s="3" t="s">
        <v>302</v>
      </c>
      <c r="E164" s="3" t="s">
        <v>303</v>
      </c>
      <c r="F164" s="3" t="s">
        <v>628</v>
      </c>
      <c r="G164" s="99" t="s">
        <v>524</v>
      </c>
      <c r="H164" s="99" t="s">
        <v>524</v>
      </c>
      <c r="I164" s="99" t="s">
        <v>524</v>
      </c>
      <c r="J164" s="99" t="s">
        <v>524</v>
      </c>
      <c r="K164" s="99" t="s">
        <v>524</v>
      </c>
      <c r="L164" s="99" t="s">
        <v>524</v>
      </c>
      <c r="M164" s="99" t="s">
        <v>524</v>
      </c>
      <c r="N164" s="99">
        <v>0.11899999999999999</v>
      </c>
      <c r="O164" s="99">
        <v>0.13700000000000001</v>
      </c>
      <c r="P164" s="99"/>
      <c r="Q164" s="99"/>
      <c r="R164" s="99"/>
      <c r="S164" s="99"/>
      <c r="T164" s="99"/>
      <c r="U164" s="99"/>
      <c r="V164" s="99"/>
      <c r="W164" s="99"/>
      <c r="X164" s="99"/>
      <c r="Y164" s="99"/>
      <c r="Z164" s="99"/>
      <c r="AA164" s="99"/>
      <c r="AB164" s="100"/>
      <c r="AC164" s="100"/>
      <c r="AD164" s="100"/>
      <c r="AE164" s="100"/>
      <c r="AF164" s="100"/>
      <c r="AG164" s="99"/>
      <c r="AH164" s="99"/>
    </row>
    <row r="165" spans="3:34">
      <c r="C165" s="3" t="s">
        <v>88</v>
      </c>
      <c r="D165" s="3" t="s">
        <v>304</v>
      </c>
      <c r="E165" s="3" t="s">
        <v>305</v>
      </c>
      <c r="F165" s="3" t="s">
        <v>628</v>
      </c>
      <c r="G165" s="99" t="s">
        <v>524</v>
      </c>
      <c r="H165" s="99" t="s">
        <v>524</v>
      </c>
      <c r="I165" s="99" t="s">
        <v>524</v>
      </c>
      <c r="J165" s="99" t="s">
        <v>524</v>
      </c>
      <c r="K165" s="99" t="s">
        <v>524</v>
      </c>
      <c r="L165" s="99" t="s">
        <v>524</v>
      </c>
      <c r="M165" s="99" t="s">
        <v>524</v>
      </c>
      <c r="N165" s="99">
        <v>7.0000000000000001E-3</v>
      </c>
      <c r="O165" s="99">
        <v>1.2999999999999999E-2</v>
      </c>
      <c r="P165" s="99"/>
      <c r="Q165" s="99"/>
      <c r="R165" s="99"/>
      <c r="S165" s="99"/>
      <c r="T165" s="99"/>
      <c r="U165" s="99"/>
      <c r="V165" s="99"/>
      <c r="W165" s="99"/>
      <c r="X165" s="99"/>
      <c r="Y165" s="99"/>
      <c r="Z165" s="99"/>
      <c r="AA165" s="99"/>
      <c r="AB165" s="100"/>
      <c r="AC165" s="100"/>
      <c r="AD165" s="100"/>
      <c r="AE165" s="100"/>
      <c r="AF165" s="100"/>
      <c r="AG165" s="99"/>
      <c r="AH165" s="99"/>
    </row>
    <row r="166" spans="3:34">
      <c r="C166" s="3" t="s">
        <v>88</v>
      </c>
      <c r="D166" s="3" t="s">
        <v>306</v>
      </c>
      <c r="E166" s="3" t="s">
        <v>307</v>
      </c>
      <c r="F166" s="3" t="s">
        <v>628</v>
      </c>
      <c r="G166" s="99" t="s">
        <v>524</v>
      </c>
      <c r="H166" s="99" t="s">
        <v>524</v>
      </c>
      <c r="I166" s="99" t="s">
        <v>524</v>
      </c>
      <c r="J166" s="99" t="s">
        <v>524</v>
      </c>
      <c r="K166" s="99" t="s">
        <v>524</v>
      </c>
      <c r="L166" s="99" t="s">
        <v>524</v>
      </c>
      <c r="M166" s="99" t="s">
        <v>524</v>
      </c>
      <c r="N166" s="99">
        <v>7.0000000000000007E-2</v>
      </c>
      <c r="O166" s="99">
        <v>0.53900000000000003</v>
      </c>
      <c r="P166" s="99"/>
      <c r="Q166" s="99"/>
      <c r="R166" s="99"/>
      <c r="S166" s="99"/>
      <c r="T166" s="99"/>
      <c r="U166" s="99"/>
      <c r="V166" s="99"/>
      <c r="W166" s="99"/>
      <c r="X166" s="99"/>
      <c r="Y166" s="99"/>
      <c r="Z166" s="99"/>
      <c r="AA166" s="99"/>
      <c r="AB166" s="100"/>
      <c r="AC166" s="100"/>
      <c r="AD166" s="100"/>
      <c r="AE166" s="100"/>
      <c r="AF166" s="100"/>
      <c r="AG166" s="99"/>
      <c r="AH166" s="99"/>
    </row>
    <row r="167" spans="3:34">
      <c r="C167" s="3" t="s">
        <v>88</v>
      </c>
      <c r="D167" s="3" t="s">
        <v>308</v>
      </c>
      <c r="E167" s="3" t="s">
        <v>309</v>
      </c>
      <c r="F167" s="3" t="s">
        <v>628</v>
      </c>
      <c r="G167" s="99" t="s">
        <v>524</v>
      </c>
      <c r="H167" s="99" t="s">
        <v>524</v>
      </c>
      <c r="I167" s="99" t="s">
        <v>524</v>
      </c>
      <c r="J167" s="99" t="s">
        <v>524</v>
      </c>
      <c r="K167" s="99" t="s">
        <v>524</v>
      </c>
      <c r="L167" s="99" t="s">
        <v>524</v>
      </c>
      <c r="M167" s="99" t="s">
        <v>524</v>
      </c>
      <c r="N167" s="99">
        <v>0.124</v>
      </c>
      <c r="O167" s="99">
        <v>0.21099999999999999</v>
      </c>
      <c r="P167" s="99"/>
      <c r="Q167" s="99"/>
      <c r="R167" s="99"/>
      <c r="S167" s="99"/>
      <c r="T167" s="99"/>
      <c r="U167" s="99"/>
      <c r="V167" s="99"/>
      <c r="W167" s="99"/>
      <c r="X167" s="99"/>
      <c r="Y167" s="99"/>
      <c r="Z167" s="99"/>
      <c r="AA167" s="99"/>
      <c r="AB167" s="100"/>
      <c r="AC167" s="100"/>
      <c r="AD167" s="100"/>
      <c r="AE167" s="100"/>
      <c r="AF167" s="100"/>
      <c r="AG167" s="99"/>
      <c r="AH167" s="99"/>
    </row>
    <row r="168" spans="3:34">
      <c r="C168" s="3" t="s">
        <v>88</v>
      </c>
      <c r="D168" s="3" t="s">
        <v>310</v>
      </c>
      <c r="E168" s="3" t="s">
        <v>311</v>
      </c>
      <c r="F168" s="3" t="s">
        <v>628</v>
      </c>
      <c r="G168" s="99" t="s">
        <v>524</v>
      </c>
      <c r="H168" s="99" t="s">
        <v>524</v>
      </c>
      <c r="I168" s="99" t="s">
        <v>524</v>
      </c>
      <c r="J168" s="99" t="s">
        <v>524</v>
      </c>
      <c r="K168" s="99" t="s">
        <v>524</v>
      </c>
      <c r="L168" s="99" t="s">
        <v>524</v>
      </c>
      <c r="M168" s="99" t="s">
        <v>524</v>
      </c>
      <c r="N168" s="99">
        <v>0.107</v>
      </c>
      <c r="O168" s="99">
        <v>0.16200000000000001</v>
      </c>
      <c r="P168" s="99"/>
      <c r="Q168" s="99"/>
      <c r="R168" s="99"/>
      <c r="S168" s="99"/>
      <c r="T168" s="99"/>
      <c r="U168" s="99"/>
      <c r="V168" s="99"/>
      <c r="W168" s="99"/>
      <c r="X168" s="99"/>
      <c r="Y168" s="99"/>
      <c r="Z168" s="99"/>
      <c r="AA168" s="99"/>
      <c r="AB168" s="100"/>
      <c r="AC168" s="100"/>
      <c r="AD168" s="100"/>
      <c r="AE168" s="100"/>
      <c r="AF168" s="100"/>
      <c r="AG168" s="99"/>
      <c r="AH168" s="99"/>
    </row>
    <row r="169" spans="3:34">
      <c r="C169" s="3" t="s">
        <v>88</v>
      </c>
      <c r="D169" s="3" t="s">
        <v>312</v>
      </c>
      <c r="E169" s="3" t="s">
        <v>313</v>
      </c>
      <c r="F169" s="3" t="s">
        <v>628</v>
      </c>
      <c r="G169" s="99" t="s">
        <v>524</v>
      </c>
      <c r="H169" s="99" t="s">
        <v>524</v>
      </c>
      <c r="I169" s="99" t="s">
        <v>524</v>
      </c>
      <c r="J169" s="99" t="s">
        <v>524</v>
      </c>
      <c r="K169" s="99" t="s">
        <v>524</v>
      </c>
      <c r="L169" s="99" t="s">
        <v>524</v>
      </c>
      <c r="M169" s="99" t="s">
        <v>524</v>
      </c>
      <c r="N169" s="99">
        <v>5.0000000000000001E-3</v>
      </c>
      <c r="O169" s="99">
        <v>7.0000000000000001E-3</v>
      </c>
      <c r="P169" s="99"/>
      <c r="Q169" s="99"/>
      <c r="R169" s="99"/>
      <c r="S169" s="99"/>
      <c r="T169" s="99"/>
      <c r="U169" s="99"/>
      <c r="V169" s="99"/>
      <c r="W169" s="99"/>
      <c r="X169" s="99"/>
      <c r="Y169" s="99"/>
      <c r="Z169" s="99"/>
      <c r="AA169" s="99"/>
      <c r="AB169" s="100"/>
      <c r="AC169" s="100"/>
      <c r="AD169" s="100"/>
      <c r="AE169" s="100"/>
      <c r="AF169" s="100"/>
      <c r="AG169" s="99"/>
      <c r="AH169" s="99"/>
    </row>
    <row r="170" spans="3:34">
      <c r="C170" s="3" t="s">
        <v>88</v>
      </c>
      <c r="D170" s="3" t="s">
        <v>314</v>
      </c>
      <c r="E170" s="3" t="s">
        <v>315</v>
      </c>
      <c r="F170" s="3" t="s">
        <v>628</v>
      </c>
      <c r="G170" s="99" t="s">
        <v>524</v>
      </c>
      <c r="H170" s="99" t="s">
        <v>524</v>
      </c>
      <c r="I170" s="99" t="s">
        <v>524</v>
      </c>
      <c r="J170" s="99" t="s">
        <v>524</v>
      </c>
      <c r="K170" s="99" t="s">
        <v>524</v>
      </c>
      <c r="L170" s="99" t="s">
        <v>524</v>
      </c>
      <c r="M170" s="99" t="s">
        <v>524</v>
      </c>
      <c r="N170" s="99">
        <v>0.377</v>
      </c>
      <c r="O170" s="99">
        <v>0.33200000000000002</v>
      </c>
      <c r="P170" s="99"/>
      <c r="Q170" s="99"/>
      <c r="R170" s="99"/>
      <c r="S170" s="99"/>
      <c r="T170" s="99"/>
      <c r="U170" s="99"/>
      <c r="V170" s="99"/>
      <c r="W170" s="99"/>
      <c r="X170" s="99"/>
      <c r="Y170" s="99"/>
      <c r="Z170" s="99"/>
      <c r="AA170" s="99"/>
      <c r="AB170" s="100"/>
      <c r="AC170" s="100"/>
      <c r="AD170" s="100"/>
      <c r="AE170" s="100"/>
      <c r="AF170" s="100"/>
      <c r="AG170" s="99"/>
      <c r="AH170" s="99"/>
    </row>
    <row r="171" spans="3:34">
      <c r="C171" s="3" t="s">
        <v>88</v>
      </c>
      <c r="D171" s="3" t="s">
        <v>316</v>
      </c>
      <c r="E171" s="3" t="s">
        <v>317</v>
      </c>
      <c r="F171" s="3" t="s">
        <v>628</v>
      </c>
      <c r="G171" s="99" t="s">
        <v>524</v>
      </c>
      <c r="H171" s="99" t="s">
        <v>524</v>
      </c>
      <c r="I171" s="99" t="s">
        <v>524</v>
      </c>
      <c r="J171" s="99" t="s">
        <v>524</v>
      </c>
      <c r="K171" s="99" t="s">
        <v>524</v>
      </c>
      <c r="L171" s="99" t="s">
        <v>524</v>
      </c>
      <c r="M171" s="99" t="s">
        <v>524</v>
      </c>
      <c r="N171" s="99">
        <v>0.11600000000000001</v>
      </c>
      <c r="O171" s="99">
        <v>0.496</v>
      </c>
      <c r="P171" s="99"/>
      <c r="Q171" s="99"/>
      <c r="R171" s="99"/>
      <c r="S171" s="99"/>
      <c r="T171" s="99"/>
      <c r="U171" s="99"/>
      <c r="V171" s="99"/>
      <c r="W171" s="99"/>
      <c r="X171" s="99"/>
      <c r="Y171" s="99"/>
      <c r="Z171" s="99"/>
      <c r="AA171" s="99"/>
      <c r="AB171" s="100"/>
      <c r="AC171" s="100"/>
      <c r="AD171" s="100"/>
      <c r="AE171" s="100"/>
      <c r="AF171" s="100"/>
      <c r="AG171" s="99"/>
      <c r="AH171" s="99"/>
    </row>
    <row r="172" spans="3:34">
      <c r="C172" s="3" t="s">
        <v>88</v>
      </c>
      <c r="D172" s="3" t="s">
        <v>318</v>
      </c>
      <c r="E172" s="3" t="s">
        <v>319</v>
      </c>
      <c r="F172" s="3" t="s">
        <v>628</v>
      </c>
      <c r="G172" s="99" t="s">
        <v>524</v>
      </c>
      <c r="H172" s="99" t="s">
        <v>524</v>
      </c>
      <c r="I172" s="99" t="s">
        <v>524</v>
      </c>
      <c r="J172" s="99" t="s">
        <v>524</v>
      </c>
      <c r="K172" s="99" t="s">
        <v>524</v>
      </c>
      <c r="L172" s="99" t="s">
        <v>524</v>
      </c>
      <c r="M172" s="99" t="s">
        <v>524</v>
      </c>
      <c r="N172" s="99">
        <v>3.2000000000000001E-2</v>
      </c>
      <c r="O172" s="99">
        <v>8.2000000000000003E-2</v>
      </c>
      <c r="P172" s="99"/>
      <c r="Q172" s="99"/>
      <c r="R172" s="99"/>
      <c r="S172" s="99"/>
      <c r="T172" s="99"/>
      <c r="U172" s="99"/>
      <c r="V172" s="99"/>
      <c r="W172" s="99"/>
      <c r="X172" s="99"/>
      <c r="Y172" s="99"/>
      <c r="Z172" s="99"/>
      <c r="AA172" s="99"/>
      <c r="AB172" s="100"/>
      <c r="AC172" s="100"/>
      <c r="AD172" s="100"/>
      <c r="AE172" s="100"/>
      <c r="AF172" s="100"/>
      <c r="AG172" s="99"/>
      <c r="AH172" s="99"/>
    </row>
    <row r="173" spans="3:34">
      <c r="C173" s="3" t="s">
        <v>88</v>
      </c>
      <c r="D173" s="3" t="s">
        <v>320</v>
      </c>
      <c r="E173" s="3" t="s">
        <v>321</v>
      </c>
      <c r="F173" s="3" t="s">
        <v>628</v>
      </c>
      <c r="G173" s="99" t="s">
        <v>524</v>
      </c>
      <c r="H173" s="99" t="s">
        <v>524</v>
      </c>
      <c r="I173" s="99" t="s">
        <v>524</v>
      </c>
      <c r="J173" s="99" t="s">
        <v>524</v>
      </c>
      <c r="K173" s="99" t="s">
        <v>524</v>
      </c>
      <c r="L173" s="99" t="s">
        <v>524</v>
      </c>
      <c r="M173" s="99" t="s">
        <v>524</v>
      </c>
      <c r="N173" s="99">
        <v>0.03</v>
      </c>
      <c r="O173" s="99">
        <v>9.4E-2</v>
      </c>
      <c r="P173" s="99"/>
      <c r="Q173" s="99"/>
      <c r="R173" s="99"/>
      <c r="S173" s="99"/>
      <c r="T173" s="99"/>
      <c r="U173" s="99"/>
      <c r="V173" s="99"/>
      <c r="W173" s="99"/>
      <c r="X173" s="99"/>
      <c r="Y173" s="99"/>
      <c r="Z173" s="99"/>
      <c r="AA173" s="99"/>
      <c r="AB173" s="100"/>
      <c r="AC173" s="100"/>
      <c r="AD173" s="100"/>
      <c r="AE173" s="100"/>
      <c r="AF173" s="100"/>
      <c r="AG173" s="99"/>
      <c r="AH173" s="99"/>
    </row>
    <row r="174" spans="3:34">
      <c r="C174" s="3" t="s">
        <v>88</v>
      </c>
      <c r="D174" s="3" t="s">
        <v>322</v>
      </c>
      <c r="E174" s="3" t="s">
        <v>323</v>
      </c>
      <c r="F174" s="3" t="s">
        <v>628</v>
      </c>
      <c r="G174" s="99" t="s">
        <v>524</v>
      </c>
      <c r="H174" s="99" t="s">
        <v>524</v>
      </c>
      <c r="I174" s="99" t="s">
        <v>524</v>
      </c>
      <c r="J174" s="99" t="s">
        <v>524</v>
      </c>
      <c r="K174" s="99" t="s">
        <v>524</v>
      </c>
      <c r="L174" s="99" t="s">
        <v>524</v>
      </c>
      <c r="M174" s="99" t="s">
        <v>524</v>
      </c>
      <c r="N174" s="99">
        <v>0.28399999999999997</v>
      </c>
      <c r="O174" s="99">
        <v>0.29299999999999998</v>
      </c>
      <c r="P174" s="99"/>
      <c r="Q174" s="99"/>
      <c r="R174" s="99"/>
      <c r="S174" s="99"/>
      <c r="T174" s="99"/>
      <c r="U174" s="99"/>
      <c r="V174" s="99"/>
      <c r="W174" s="99"/>
      <c r="X174" s="99"/>
      <c r="Y174" s="99"/>
      <c r="Z174" s="99"/>
      <c r="AA174" s="99"/>
      <c r="AB174" s="100"/>
      <c r="AC174" s="100"/>
      <c r="AD174" s="100"/>
      <c r="AE174" s="100"/>
      <c r="AF174" s="100"/>
      <c r="AG174" s="99"/>
      <c r="AH174" s="99"/>
    </row>
    <row r="175" spans="3:34">
      <c r="C175" s="3" t="s">
        <v>88</v>
      </c>
      <c r="D175" s="3" t="s">
        <v>324</v>
      </c>
      <c r="E175" s="3" t="s">
        <v>325</v>
      </c>
      <c r="F175" s="3" t="s">
        <v>628</v>
      </c>
      <c r="G175" s="99" t="s">
        <v>524</v>
      </c>
      <c r="H175" s="99" t="s">
        <v>524</v>
      </c>
      <c r="I175" s="99" t="s">
        <v>524</v>
      </c>
      <c r="J175" s="99" t="s">
        <v>524</v>
      </c>
      <c r="K175" s="99" t="s">
        <v>524</v>
      </c>
      <c r="L175" s="99" t="s">
        <v>524</v>
      </c>
      <c r="M175" s="99" t="s">
        <v>524</v>
      </c>
      <c r="N175" s="99">
        <v>0.33100000000000002</v>
      </c>
      <c r="O175" s="99">
        <v>0.34</v>
      </c>
      <c r="P175" s="99"/>
      <c r="Q175" s="99"/>
      <c r="R175" s="99"/>
      <c r="S175" s="99"/>
      <c r="T175" s="99"/>
      <c r="U175" s="99"/>
      <c r="V175" s="99"/>
      <c r="W175" s="99"/>
      <c r="X175" s="99"/>
      <c r="Y175" s="99"/>
      <c r="Z175" s="99"/>
      <c r="AA175" s="99"/>
      <c r="AB175" s="100"/>
      <c r="AC175" s="100"/>
      <c r="AD175" s="100"/>
      <c r="AE175" s="100"/>
      <c r="AF175" s="100"/>
      <c r="AG175" s="99"/>
      <c r="AH175" s="99"/>
    </row>
    <row r="176" spans="3:34">
      <c r="C176" s="3" t="s">
        <v>88</v>
      </c>
      <c r="D176" s="3" t="s">
        <v>326</v>
      </c>
      <c r="E176" s="3" t="s">
        <v>327</v>
      </c>
      <c r="F176" s="3" t="s">
        <v>628</v>
      </c>
      <c r="G176" s="99" t="s">
        <v>524</v>
      </c>
      <c r="H176" s="99" t="s">
        <v>524</v>
      </c>
      <c r="I176" s="99" t="s">
        <v>524</v>
      </c>
      <c r="J176" s="99" t="s">
        <v>524</v>
      </c>
      <c r="K176" s="99" t="s">
        <v>524</v>
      </c>
      <c r="L176" s="99" t="s">
        <v>524</v>
      </c>
      <c r="M176" s="99" t="s">
        <v>524</v>
      </c>
      <c r="N176" s="99">
        <v>0.44800000000000001</v>
      </c>
      <c r="O176" s="99">
        <v>0.39500000000000002</v>
      </c>
      <c r="P176" s="99"/>
      <c r="Q176" s="99"/>
      <c r="R176" s="99"/>
      <c r="S176" s="99"/>
      <c r="T176" s="99"/>
      <c r="U176" s="99"/>
      <c r="V176" s="99"/>
      <c r="W176" s="99"/>
      <c r="X176" s="99"/>
      <c r="Y176" s="99"/>
      <c r="Z176" s="99"/>
      <c r="AA176" s="99"/>
      <c r="AB176" s="100"/>
      <c r="AC176" s="100"/>
      <c r="AD176" s="100"/>
      <c r="AE176" s="100"/>
      <c r="AF176" s="100"/>
      <c r="AG176" s="99"/>
      <c r="AH176" s="99"/>
    </row>
    <row r="177" spans="3:34">
      <c r="C177" s="3" t="s">
        <v>88</v>
      </c>
      <c r="D177" s="3" t="s">
        <v>328</v>
      </c>
      <c r="E177" s="3" t="s">
        <v>329</v>
      </c>
      <c r="F177" s="3" t="s">
        <v>628</v>
      </c>
      <c r="G177" s="99" t="s">
        <v>524</v>
      </c>
      <c r="H177" s="99" t="s">
        <v>524</v>
      </c>
      <c r="I177" s="99" t="s">
        <v>524</v>
      </c>
      <c r="J177" s="99" t="s">
        <v>524</v>
      </c>
      <c r="K177" s="99" t="s">
        <v>524</v>
      </c>
      <c r="L177" s="99" t="s">
        <v>524</v>
      </c>
      <c r="M177" s="99" t="s">
        <v>524</v>
      </c>
      <c r="N177" s="99">
        <v>0.42199999999999999</v>
      </c>
      <c r="O177" s="99">
        <v>0.40899999999999997</v>
      </c>
      <c r="P177" s="99"/>
      <c r="Q177" s="99"/>
      <c r="R177" s="99"/>
      <c r="S177" s="99"/>
      <c r="T177" s="99"/>
      <c r="U177" s="99"/>
      <c r="V177" s="99"/>
      <c r="W177" s="99"/>
      <c r="X177" s="99"/>
      <c r="Y177" s="99"/>
      <c r="Z177" s="99"/>
      <c r="AA177" s="99"/>
      <c r="AB177" s="100"/>
      <c r="AC177" s="100"/>
      <c r="AD177" s="100"/>
      <c r="AE177" s="100"/>
      <c r="AF177" s="100"/>
      <c r="AG177" s="99"/>
      <c r="AH177" s="99"/>
    </row>
    <row r="178" spans="3:34">
      <c r="C178" s="3" t="s">
        <v>88</v>
      </c>
      <c r="D178" s="3" t="s">
        <v>330</v>
      </c>
      <c r="E178" s="3" t="s">
        <v>331</v>
      </c>
      <c r="F178" s="3" t="s">
        <v>628</v>
      </c>
      <c r="G178" s="99" t="s">
        <v>524</v>
      </c>
      <c r="H178" s="99" t="s">
        <v>524</v>
      </c>
      <c r="I178" s="99" t="s">
        <v>524</v>
      </c>
      <c r="J178" s="99" t="s">
        <v>524</v>
      </c>
      <c r="K178" s="99" t="s">
        <v>524</v>
      </c>
      <c r="L178" s="99" t="s">
        <v>524</v>
      </c>
      <c r="M178" s="99" t="s">
        <v>524</v>
      </c>
      <c r="N178" s="99">
        <v>2.8000000000000001E-2</v>
      </c>
      <c r="O178" s="99">
        <v>7.3999999999999996E-2</v>
      </c>
      <c r="P178" s="99"/>
      <c r="Q178" s="99"/>
      <c r="R178" s="99"/>
      <c r="S178" s="99"/>
      <c r="T178" s="99"/>
      <c r="U178" s="99"/>
      <c r="V178" s="99"/>
      <c r="W178" s="99"/>
      <c r="X178" s="99"/>
      <c r="Y178" s="99"/>
      <c r="Z178" s="99"/>
      <c r="AA178" s="99"/>
      <c r="AB178" s="100"/>
      <c r="AC178" s="100"/>
      <c r="AD178" s="100"/>
      <c r="AE178" s="100"/>
      <c r="AF178" s="100"/>
      <c r="AG178" s="99"/>
      <c r="AH178" s="99"/>
    </row>
    <row r="179" spans="3:34">
      <c r="C179" s="3" t="s">
        <v>88</v>
      </c>
      <c r="D179" s="3" t="s">
        <v>332</v>
      </c>
      <c r="E179" s="3" t="s">
        <v>333</v>
      </c>
      <c r="F179" s="3" t="s">
        <v>628</v>
      </c>
      <c r="G179" s="99" t="s">
        <v>524</v>
      </c>
      <c r="H179" s="99" t="s">
        <v>524</v>
      </c>
      <c r="I179" s="99" t="s">
        <v>524</v>
      </c>
      <c r="J179" s="99" t="s">
        <v>524</v>
      </c>
      <c r="K179" s="99" t="s">
        <v>524</v>
      </c>
      <c r="L179" s="99" t="s">
        <v>524</v>
      </c>
      <c r="M179" s="99" t="s">
        <v>524</v>
      </c>
      <c r="N179" s="99">
        <v>8.0000000000000002E-3</v>
      </c>
      <c r="O179" s="99">
        <v>1.0999999999999999E-2</v>
      </c>
      <c r="P179" s="99"/>
      <c r="Q179" s="99"/>
      <c r="R179" s="99"/>
      <c r="S179" s="99"/>
      <c r="T179" s="99"/>
      <c r="U179" s="99"/>
      <c r="V179" s="99"/>
      <c r="W179" s="99"/>
      <c r="X179" s="99"/>
      <c r="Y179" s="99"/>
      <c r="Z179" s="99"/>
      <c r="AA179" s="99"/>
      <c r="AB179" s="100"/>
      <c r="AC179" s="100"/>
      <c r="AD179" s="100"/>
      <c r="AE179" s="100"/>
      <c r="AF179" s="100"/>
      <c r="AG179" s="99"/>
      <c r="AH179" s="99"/>
    </row>
    <row r="180" spans="3:34">
      <c r="C180" s="3" t="s">
        <v>88</v>
      </c>
      <c r="D180" s="3" t="s">
        <v>334</v>
      </c>
      <c r="E180" s="3" t="s">
        <v>335</v>
      </c>
      <c r="F180" s="3" t="s">
        <v>628</v>
      </c>
      <c r="G180" s="99" t="s">
        <v>524</v>
      </c>
      <c r="H180" s="99" t="s">
        <v>524</v>
      </c>
      <c r="I180" s="99" t="s">
        <v>524</v>
      </c>
      <c r="J180" s="99" t="s">
        <v>524</v>
      </c>
      <c r="K180" s="99" t="s">
        <v>524</v>
      </c>
      <c r="L180" s="99" t="s">
        <v>524</v>
      </c>
      <c r="M180" s="99" t="s">
        <v>524</v>
      </c>
      <c r="N180" s="99">
        <v>2.1999999999999999E-2</v>
      </c>
      <c r="O180" s="99">
        <v>2.5000000000000001E-2</v>
      </c>
      <c r="P180" s="99"/>
      <c r="Q180" s="99"/>
      <c r="R180" s="99"/>
      <c r="S180" s="99"/>
      <c r="T180" s="99"/>
      <c r="U180" s="99"/>
      <c r="V180" s="99"/>
      <c r="W180" s="99"/>
      <c r="X180" s="99"/>
      <c r="Y180" s="99"/>
      <c r="Z180" s="99"/>
      <c r="AA180" s="99"/>
      <c r="AB180" s="100"/>
      <c r="AC180" s="100"/>
      <c r="AD180" s="100"/>
      <c r="AE180" s="100"/>
      <c r="AF180" s="100"/>
      <c r="AG180" s="99"/>
      <c r="AH180" s="99"/>
    </row>
    <row r="181" spans="3:34">
      <c r="C181" s="3" t="s">
        <v>88</v>
      </c>
      <c r="D181" s="3" t="s">
        <v>336</v>
      </c>
      <c r="E181" s="3" t="s">
        <v>337</v>
      </c>
      <c r="F181" s="3" t="s">
        <v>628</v>
      </c>
      <c r="G181" s="99" t="s">
        <v>524</v>
      </c>
      <c r="H181" s="99" t="s">
        <v>524</v>
      </c>
      <c r="I181" s="99" t="s">
        <v>524</v>
      </c>
      <c r="J181" s="99" t="s">
        <v>524</v>
      </c>
      <c r="K181" s="99" t="s">
        <v>524</v>
      </c>
      <c r="L181" s="99" t="s">
        <v>524</v>
      </c>
      <c r="M181" s="99" t="s">
        <v>524</v>
      </c>
      <c r="N181" s="99">
        <v>4.0000000000000001E-3</v>
      </c>
      <c r="O181" s="99">
        <v>5.0000000000000001E-3</v>
      </c>
      <c r="P181" s="99"/>
      <c r="Q181" s="99"/>
      <c r="R181" s="99"/>
      <c r="S181" s="99"/>
      <c r="T181" s="99"/>
      <c r="U181" s="99"/>
      <c r="V181" s="99"/>
      <c r="W181" s="99"/>
      <c r="X181" s="99"/>
      <c r="Y181" s="99"/>
      <c r="Z181" s="99"/>
      <c r="AA181" s="99"/>
      <c r="AB181" s="100"/>
      <c r="AC181" s="100"/>
      <c r="AD181" s="100"/>
      <c r="AE181" s="100"/>
      <c r="AF181" s="100"/>
      <c r="AG181" s="99"/>
      <c r="AH181" s="99"/>
    </row>
    <row r="182" spans="3:34">
      <c r="C182" s="3" t="s">
        <v>88</v>
      </c>
      <c r="D182" s="3" t="s">
        <v>338</v>
      </c>
      <c r="E182" s="3" t="s">
        <v>339</v>
      </c>
      <c r="F182" s="3" t="s">
        <v>628</v>
      </c>
      <c r="G182" s="99" t="s">
        <v>524</v>
      </c>
      <c r="H182" s="99" t="s">
        <v>524</v>
      </c>
      <c r="I182" s="99" t="s">
        <v>524</v>
      </c>
      <c r="J182" s="99" t="s">
        <v>524</v>
      </c>
      <c r="K182" s="99" t="s">
        <v>524</v>
      </c>
      <c r="L182" s="99" t="s">
        <v>524</v>
      </c>
      <c r="M182" s="99" t="s">
        <v>524</v>
      </c>
      <c r="N182" s="99">
        <v>4.0000000000000001E-3</v>
      </c>
      <c r="O182" s="99">
        <v>8.9999999999999993E-3</v>
      </c>
      <c r="P182" s="99"/>
      <c r="Q182" s="99"/>
      <c r="R182" s="99"/>
      <c r="S182" s="99"/>
      <c r="T182" s="99"/>
      <c r="U182" s="99"/>
      <c r="V182" s="99"/>
      <c r="W182" s="99"/>
      <c r="X182" s="99"/>
      <c r="Y182" s="99"/>
      <c r="Z182" s="99"/>
      <c r="AA182" s="99"/>
      <c r="AB182" s="100"/>
      <c r="AC182" s="100"/>
      <c r="AD182" s="100"/>
      <c r="AE182" s="100"/>
      <c r="AF182" s="100"/>
      <c r="AG182" s="99"/>
      <c r="AH182" s="99"/>
    </row>
    <row r="183" spans="3:34">
      <c r="C183" s="3" t="s">
        <v>88</v>
      </c>
      <c r="D183" s="3" t="s">
        <v>340</v>
      </c>
      <c r="E183" s="3" t="s">
        <v>341</v>
      </c>
      <c r="F183" s="3" t="s">
        <v>628</v>
      </c>
      <c r="G183" s="99" t="s">
        <v>524</v>
      </c>
      <c r="H183" s="99" t="s">
        <v>524</v>
      </c>
      <c r="I183" s="99" t="s">
        <v>524</v>
      </c>
      <c r="J183" s="99" t="s">
        <v>524</v>
      </c>
      <c r="K183" s="99" t="s">
        <v>524</v>
      </c>
      <c r="L183" s="99" t="s">
        <v>524</v>
      </c>
      <c r="M183" s="99" t="s">
        <v>524</v>
      </c>
      <c r="N183" s="99">
        <v>6.0000000000000001E-3</v>
      </c>
      <c r="O183" s="99">
        <v>0.01</v>
      </c>
      <c r="P183" s="99"/>
      <c r="Q183" s="99"/>
      <c r="R183" s="99"/>
      <c r="S183" s="99"/>
      <c r="T183" s="99"/>
      <c r="U183" s="99"/>
      <c r="V183" s="99"/>
      <c r="W183" s="99"/>
      <c r="X183" s="99"/>
      <c r="Y183" s="99"/>
      <c r="Z183" s="99"/>
      <c r="AA183" s="99"/>
      <c r="AB183" s="100"/>
      <c r="AC183" s="100"/>
      <c r="AD183" s="100"/>
      <c r="AE183" s="100"/>
      <c r="AF183" s="100"/>
      <c r="AG183" s="99"/>
      <c r="AH183" s="99"/>
    </row>
    <row r="184" spans="3:34">
      <c r="C184" s="3" t="s">
        <v>88</v>
      </c>
      <c r="D184" s="3" t="s">
        <v>342</v>
      </c>
      <c r="E184" s="3" t="s">
        <v>343</v>
      </c>
      <c r="F184" s="3" t="s">
        <v>628</v>
      </c>
      <c r="G184" s="99" t="s">
        <v>524</v>
      </c>
      <c r="H184" s="99" t="s">
        <v>524</v>
      </c>
      <c r="I184" s="99" t="s">
        <v>524</v>
      </c>
      <c r="J184" s="99" t="s">
        <v>524</v>
      </c>
      <c r="K184" s="99" t="s">
        <v>524</v>
      </c>
      <c r="L184" s="99" t="s">
        <v>524</v>
      </c>
      <c r="M184" s="99" t="s">
        <v>524</v>
      </c>
      <c r="N184" s="99">
        <v>2E-3</v>
      </c>
      <c r="O184" s="99">
        <v>1.0999999999999999E-2</v>
      </c>
      <c r="P184" s="99"/>
      <c r="Q184" s="99"/>
      <c r="R184" s="99"/>
      <c r="S184" s="99"/>
      <c r="T184" s="99"/>
      <c r="U184" s="99"/>
      <c r="V184" s="99"/>
      <c r="W184" s="99"/>
      <c r="X184" s="99"/>
      <c r="Y184" s="99"/>
      <c r="Z184" s="99"/>
      <c r="AA184" s="99"/>
      <c r="AB184" s="100"/>
      <c r="AC184" s="100"/>
      <c r="AD184" s="100"/>
      <c r="AE184" s="100"/>
      <c r="AF184" s="100"/>
      <c r="AG184" s="99"/>
      <c r="AH184" s="99"/>
    </row>
    <row r="185" spans="3:34">
      <c r="C185" s="3" t="s">
        <v>88</v>
      </c>
      <c r="D185" s="3" t="s">
        <v>344</v>
      </c>
      <c r="E185" s="3" t="s">
        <v>345</v>
      </c>
      <c r="F185" s="3" t="s">
        <v>628</v>
      </c>
      <c r="G185" s="99" t="s">
        <v>524</v>
      </c>
      <c r="H185" s="99" t="s">
        <v>524</v>
      </c>
      <c r="I185" s="99" t="s">
        <v>524</v>
      </c>
      <c r="J185" s="99" t="s">
        <v>524</v>
      </c>
      <c r="K185" s="99" t="s">
        <v>524</v>
      </c>
      <c r="L185" s="99" t="s">
        <v>524</v>
      </c>
      <c r="M185" s="99" t="s">
        <v>524</v>
      </c>
      <c r="N185" s="99">
        <v>3.0000000000000001E-3</v>
      </c>
      <c r="O185" s="99">
        <v>6.0000000000000001E-3</v>
      </c>
      <c r="P185" s="99"/>
      <c r="Q185" s="99"/>
      <c r="R185" s="99"/>
      <c r="S185" s="99"/>
      <c r="T185" s="99"/>
      <c r="U185" s="99"/>
      <c r="V185" s="99"/>
      <c r="W185" s="99"/>
      <c r="X185" s="99"/>
      <c r="Y185" s="99"/>
      <c r="Z185" s="99"/>
      <c r="AA185" s="99"/>
      <c r="AB185" s="100"/>
      <c r="AC185" s="100"/>
      <c r="AD185" s="100"/>
      <c r="AE185" s="100"/>
      <c r="AF185" s="100"/>
      <c r="AG185" s="99"/>
      <c r="AH185" s="99"/>
    </row>
    <row r="186" spans="3:34">
      <c r="C186" s="3" t="s">
        <v>88</v>
      </c>
      <c r="D186" s="3" t="s">
        <v>346</v>
      </c>
      <c r="E186" s="3" t="s">
        <v>347</v>
      </c>
      <c r="F186" s="3" t="s">
        <v>628</v>
      </c>
      <c r="G186" s="99" t="s">
        <v>524</v>
      </c>
      <c r="H186" s="99" t="s">
        <v>524</v>
      </c>
      <c r="I186" s="99" t="s">
        <v>524</v>
      </c>
      <c r="J186" s="99" t="s">
        <v>524</v>
      </c>
      <c r="K186" s="99" t="s">
        <v>524</v>
      </c>
      <c r="L186" s="99" t="s">
        <v>524</v>
      </c>
      <c r="M186" s="99" t="s">
        <v>524</v>
      </c>
      <c r="N186" s="99">
        <v>2E-3</v>
      </c>
      <c r="O186" s="99">
        <v>2E-3</v>
      </c>
      <c r="P186" s="99"/>
      <c r="Q186" s="99"/>
      <c r="R186" s="99"/>
      <c r="S186" s="99"/>
      <c r="T186" s="99"/>
      <c r="U186" s="99"/>
      <c r="V186" s="99"/>
      <c r="W186" s="99"/>
      <c r="X186" s="99"/>
      <c r="Y186" s="99"/>
      <c r="Z186" s="99"/>
      <c r="AA186" s="99"/>
      <c r="AB186" s="100"/>
      <c r="AC186" s="100"/>
      <c r="AD186" s="100"/>
      <c r="AE186" s="100"/>
      <c r="AF186" s="100"/>
      <c r="AG186" s="99"/>
      <c r="AH186" s="99"/>
    </row>
    <row r="187" spans="3:34">
      <c r="C187" s="3" t="s">
        <v>92</v>
      </c>
      <c r="D187" s="3" t="s">
        <v>348</v>
      </c>
      <c r="E187" s="3" t="s">
        <v>349</v>
      </c>
      <c r="F187" s="3" t="s">
        <v>628</v>
      </c>
      <c r="G187" s="99" t="s">
        <v>524</v>
      </c>
      <c r="H187" s="99" t="s">
        <v>524</v>
      </c>
      <c r="I187" s="99" t="s">
        <v>524</v>
      </c>
      <c r="J187" s="99" t="s">
        <v>524</v>
      </c>
      <c r="K187" s="99" t="s">
        <v>524</v>
      </c>
      <c r="L187" s="99" t="s">
        <v>524</v>
      </c>
      <c r="M187" s="99" t="s">
        <v>524</v>
      </c>
      <c r="N187" s="99">
        <v>0.32</v>
      </c>
      <c r="O187" s="99">
        <v>0.32600000000000001</v>
      </c>
      <c r="P187" s="99"/>
      <c r="Q187" s="99"/>
      <c r="R187" s="99"/>
      <c r="S187" s="99"/>
      <c r="T187" s="99"/>
      <c r="U187" s="99"/>
      <c r="V187" s="99"/>
      <c r="W187" s="99"/>
      <c r="X187" s="99"/>
      <c r="Y187" s="99"/>
      <c r="Z187" s="99"/>
      <c r="AA187" s="99"/>
      <c r="AB187" s="100"/>
      <c r="AC187" s="100"/>
      <c r="AD187" s="100"/>
      <c r="AE187" s="100"/>
      <c r="AF187" s="100"/>
      <c r="AG187" s="99"/>
      <c r="AH187" s="99"/>
    </row>
    <row r="188" spans="3:34">
      <c r="C188" s="3" t="s">
        <v>92</v>
      </c>
      <c r="D188" s="3" t="s">
        <v>350</v>
      </c>
      <c r="E188" s="3" t="s">
        <v>351</v>
      </c>
      <c r="F188" s="3" t="s">
        <v>628</v>
      </c>
      <c r="G188" s="99" t="s">
        <v>524</v>
      </c>
      <c r="H188" s="99" t="s">
        <v>524</v>
      </c>
      <c r="I188" s="99" t="s">
        <v>524</v>
      </c>
      <c r="J188" s="99" t="s">
        <v>524</v>
      </c>
      <c r="K188" s="99" t="s">
        <v>524</v>
      </c>
      <c r="L188" s="99" t="s">
        <v>524</v>
      </c>
      <c r="M188" s="99" t="s">
        <v>524</v>
      </c>
      <c r="N188" s="99">
        <v>0.57399999999999995</v>
      </c>
      <c r="O188" s="99">
        <v>0.60799999999999998</v>
      </c>
      <c r="P188" s="99"/>
      <c r="Q188" s="99"/>
      <c r="R188" s="99"/>
      <c r="S188" s="99"/>
      <c r="T188" s="99"/>
      <c r="U188" s="99"/>
      <c r="V188" s="99"/>
      <c r="W188" s="99"/>
      <c r="X188" s="99"/>
      <c r="Y188" s="99"/>
      <c r="Z188" s="99"/>
      <c r="AA188" s="99"/>
      <c r="AB188" s="100"/>
      <c r="AC188" s="100"/>
      <c r="AD188" s="100"/>
      <c r="AE188" s="100"/>
      <c r="AF188" s="100"/>
      <c r="AG188" s="99"/>
      <c r="AH188" s="99"/>
    </row>
    <row r="189" spans="3:34">
      <c r="C189" s="3" t="s">
        <v>92</v>
      </c>
      <c r="D189" s="3" t="s">
        <v>352</v>
      </c>
      <c r="E189" s="3" t="s">
        <v>353</v>
      </c>
      <c r="F189" s="3" t="s">
        <v>628</v>
      </c>
      <c r="G189" s="99" t="s">
        <v>524</v>
      </c>
      <c r="H189" s="99" t="s">
        <v>524</v>
      </c>
      <c r="I189" s="99" t="s">
        <v>524</v>
      </c>
      <c r="J189" s="99" t="s">
        <v>524</v>
      </c>
      <c r="K189" s="99" t="s">
        <v>524</v>
      </c>
      <c r="L189" s="99" t="s">
        <v>524</v>
      </c>
      <c r="M189" s="99" t="s">
        <v>524</v>
      </c>
      <c r="N189" s="99">
        <v>0.54400000000000004</v>
      </c>
      <c r="O189" s="99">
        <v>0.58499999999999996</v>
      </c>
      <c r="P189" s="99"/>
      <c r="Q189" s="99"/>
      <c r="R189" s="99"/>
      <c r="S189" s="99"/>
      <c r="T189" s="99"/>
      <c r="U189" s="99"/>
      <c r="V189" s="99"/>
      <c r="W189" s="99"/>
      <c r="X189" s="99"/>
      <c r="Y189" s="99"/>
      <c r="Z189" s="99"/>
      <c r="AA189" s="99"/>
      <c r="AB189" s="100"/>
      <c r="AC189" s="100"/>
      <c r="AD189" s="100"/>
      <c r="AE189" s="100"/>
      <c r="AF189" s="100"/>
      <c r="AG189" s="99"/>
      <c r="AH189" s="99"/>
    </row>
    <row r="190" spans="3:34">
      <c r="C190" s="3" t="s">
        <v>92</v>
      </c>
      <c r="D190" s="3" t="s">
        <v>354</v>
      </c>
      <c r="E190" s="3" t="s">
        <v>355</v>
      </c>
      <c r="F190" s="3" t="s">
        <v>628</v>
      </c>
      <c r="G190" s="99" t="s">
        <v>524</v>
      </c>
      <c r="H190" s="99" t="s">
        <v>524</v>
      </c>
      <c r="I190" s="99" t="s">
        <v>524</v>
      </c>
      <c r="J190" s="99" t="s">
        <v>524</v>
      </c>
      <c r="K190" s="99" t="s">
        <v>524</v>
      </c>
      <c r="L190" s="99" t="s">
        <v>524</v>
      </c>
      <c r="M190" s="99" t="s">
        <v>524</v>
      </c>
      <c r="N190" s="99">
        <v>0.48699999999999999</v>
      </c>
      <c r="O190" s="99">
        <v>0.52800000000000002</v>
      </c>
      <c r="P190" s="99"/>
      <c r="Q190" s="99"/>
      <c r="R190" s="99"/>
      <c r="S190" s="99"/>
      <c r="T190" s="99"/>
      <c r="U190" s="99"/>
      <c r="V190" s="99"/>
      <c r="W190" s="99"/>
      <c r="X190" s="99"/>
      <c r="Y190" s="99"/>
      <c r="Z190" s="99"/>
      <c r="AA190" s="99"/>
      <c r="AB190" s="100"/>
      <c r="AC190" s="100"/>
      <c r="AD190" s="100"/>
      <c r="AE190" s="100"/>
      <c r="AF190" s="100"/>
      <c r="AG190" s="99"/>
      <c r="AH190" s="99"/>
    </row>
    <row r="191" spans="3:34">
      <c r="C191" s="3" t="s">
        <v>92</v>
      </c>
      <c r="D191" s="3" t="s">
        <v>356</v>
      </c>
      <c r="E191" s="3" t="s">
        <v>357</v>
      </c>
      <c r="F191" s="3" t="s">
        <v>628</v>
      </c>
      <c r="G191" s="99" t="s">
        <v>524</v>
      </c>
      <c r="H191" s="99" t="s">
        <v>524</v>
      </c>
      <c r="I191" s="99" t="s">
        <v>524</v>
      </c>
      <c r="J191" s="99" t="s">
        <v>524</v>
      </c>
      <c r="K191" s="99" t="s">
        <v>524</v>
      </c>
      <c r="L191" s="99" t="s">
        <v>524</v>
      </c>
      <c r="M191" s="99" t="s">
        <v>524</v>
      </c>
      <c r="N191" s="99">
        <v>0.35299999999999998</v>
      </c>
      <c r="O191" s="99">
        <v>0.40899999999999997</v>
      </c>
      <c r="P191" s="99"/>
      <c r="Q191" s="99"/>
      <c r="R191" s="99"/>
      <c r="S191" s="99"/>
      <c r="T191" s="99"/>
      <c r="U191" s="99"/>
      <c r="V191" s="99"/>
      <c r="W191" s="99"/>
      <c r="X191" s="99"/>
      <c r="Y191" s="99"/>
      <c r="Z191" s="99"/>
      <c r="AA191" s="99"/>
      <c r="AB191" s="100"/>
      <c r="AC191" s="100"/>
      <c r="AD191" s="100"/>
      <c r="AE191" s="100"/>
      <c r="AF191" s="100"/>
      <c r="AG191" s="99"/>
      <c r="AH191" s="99"/>
    </row>
    <row r="192" spans="3:34">
      <c r="C192" s="3" t="s">
        <v>92</v>
      </c>
      <c r="D192" s="3" t="s">
        <v>358</v>
      </c>
      <c r="E192" s="3" t="s">
        <v>359</v>
      </c>
      <c r="F192" s="3" t="s">
        <v>628</v>
      </c>
      <c r="G192" s="99" t="s">
        <v>524</v>
      </c>
      <c r="H192" s="99" t="s">
        <v>524</v>
      </c>
      <c r="I192" s="99" t="s">
        <v>524</v>
      </c>
      <c r="J192" s="99" t="s">
        <v>524</v>
      </c>
      <c r="K192" s="99" t="s">
        <v>524</v>
      </c>
      <c r="L192" s="99" t="s">
        <v>524</v>
      </c>
      <c r="M192" s="99" t="s">
        <v>524</v>
      </c>
      <c r="N192" s="99">
        <v>0.54</v>
      </c>
      <c r="O192" s="99">
        <v>0.53800000000000003</v>
      </c>
      <c r="P192" s="99"/>
      <c r="Q192" s="99"/>
      <c r="R192" s="99"/>
      <c r="S192" s="99"/>
      <c r="T192" s="99"/>
      <c r="U192" s="99"/>
      <c r="V192" s="99"/>
      <c r="W192" s="99"/>
      <c r="X192" s="99"/>
      <c r="Y192" s="99"/>
      <c r="Z192" s="99"/>
      <c r="AA192" s="99"/>
      <c r="AB192" s="100"/>
      <c r="AC192" s="100"/>
      <c r="AD192" s="100"/>
      <c r="AE192" s="100"/>
      <c r="AF192" s="100"/>
      <c r="AG192" s="99"/>
      <c r="AH192" s="99"/>
    </row>
    <row r="193" spans="3:34">
      <c r="C193" s="3" t="s">
        <v>92</v>
      </c>
      <c r="D193" s="3" t="s">
        <v>360</v>
      </c>
      <c r="E193" s="3" t="s">
        <v>361</v>
      </c>
      <c r="F193" s="3" t="s">
        <v>628</v>
      </c>
      <c r="G193" s="99" t="s">
        <v>524</v>
      </c>
      <c r="H193" s="99" t="s">
        <v>524</v>
      </c>
      <c r="I193" s="99" t="s">
        <v>524</v>
      </c>
      <c r="J193" s="99" t="s">
        <v>524</v>
      </c>
      <c r="K193" s="99" t="s">
        <v>524</v>
      </c>
      <c r="L193" s="99" t="s">
        <v>524</v>
      </c>
      <c r="M193" s="99" t="s">
        <v>524</v>
      </c>
      <c r="N193" s="99">
        <v>0.40500000000000003</v>
      </c>
      <c r="O193" s="99">
        <v>0.40899999999999997</v>
      </c>
      <c r="P193" s="99"/>
      <c r="Q193" s="99"/>
      <c r="R193" s="99"/>
      <c r="S193" s="99"/>
      <c r="T193" s="99"/>
      <c r="U193" s="99"/>
      <c r="V193" s="99"/>
      <c r="W193" s="99"/>
      <c r="X193" s="99"/>
      <c r="Y193" s="99"/>
      <c r="Z193" s="99"/>
      <c r="AA193" s="99"/>
      <c r="AB193" s="100"/>
      <c r="AC193" s="100"/>
      <c r="AD193" s="100"/>
      <c r="AE193" s="100"/>
      <c r="AF193" s="100"/>
      <c r="AG193" s="99"/>
      <c r="AH193" s="99"/>
    </row>
    <row r="194" spans="3:34">
      <c r="C194" s="3" t="s">
        <v>92</v>
      </c>
      <c r="D194" s="3" t="s">
        <v>362</v>
      </c>
      <c r="E194" s="3" t="s">
        <v>363</v>
      </c>
      <c r="F194" s="3" t="s">
        <v>628</v>
      </c>
      <c r="G194" s="99" t="s">
        <v>524</v>
      </c>
      <c r="H194" s="99" t="s">
        <v>524</v>
      </c>
      <c r="I194" s="99" t="s">
        <v>524</v>
      </c>
      <c r="J194" s="99" t="s">
        <v>524</v>
      </c>
      <c r="K194" s="99" t="s">
        <v>524</v>
      </c>
      <c r="L194" s="99" t="s">
        <v>524</v>
      </c>
      <c r="M194" s="99" t="s">
        <v>524</v>
      </c>
      <c r="N194" s="99">
        <v>0.58899999999999997</v>
      </c>
      <c r="O194" s="99">
        <v>0.58899999999999997</v>
      </c>
      <c r="P194" s="99"/>
      <c r="Q194" s="99"/>
      <c r="R194" s="99"/>
      <c r="S194" s="99"/>
      <c r="T194" s="99"/>
      <c r="U194" s="99"/>
      <c r="V194" s="99"/>
      <c r="W194" s="99"/>
      <c r="X194" s="99"/>
      <c r="Y194" s="99"/>
      <c r="Z194" s="99"/>
      <c r="AA194" s="99"/>
      <c r="AB194" s="100"/>
      <c r="AC194" s="100"/>
      <c r="AD194" s="100"/>
      <c r="AE194" s="100"/>
      <c r="AF194" s="100"/>
      <c r="AG194" s="99"/>
      <c r="AH194" s="99"/>
    </row>
    <row r="195" spans="3:34">
      <c r="C195" s="3" t="s">
        <v>92</v>
      </c>
      <c r="D195" s="3" t="s">
        <v>364</v>
      </c>
      <c r="E195" s="3" t="s">
        <v>365</v>
      </c>
      <c r="F195" s="3" t="s">
        <v>628</v>
      </c>
      <c r="G195" s="99" t="s">
        <v>524</v>
      </c>
      <c r="H195" s="99" t="s">
        <v>524</v>
      </c>
      <c r="I195" s="99" t="s">
        <v>524</v>
      </c>
      <c r="J195" s="99" t="s">
        <v>524</v>
      </c>
      <c r="K195" s="99" t="s">
        <v>524</v>
      </c>
      <c r="L195" s="99" t="s">
        <v>524</v>
      </c>
      <c r="M195" s="99" t="s">
        <v>524</v>
      </c>
      <c r="N195" s="99">
        <v>0.34200000000000003</v>
      </c>
      <c r="O195" s="99">
        <v>0.34200000000000003</v>
      </c>
      <c r="P195" s="99"/>
      <c r="Q195" s="99"/>
      <c r="R195" s="99"/>
      <c r="S195" s="99"/>
      <c r="T195" s="99"/>
      <c r="U195" s="99"/>
      <c r="V195" s="99"/>
      <c r="W195" s="99"/>
      <c r="X195" s="99"/>
      <c r="Y195" s="99"/>
      <c r="Z195" s="99"/>
      <c r="AA195" s="99"/>
      <c r="AB195" s="100"/>
      <c r="AC195" s="100"/>
      <c r="AD195" s="100"/>
      <c r="AE195" s="100"/>
      <c r="AF195" s="100"/>
      <c r="AG195" s="99"/>
      <c r="AH195" s="99"/>
    </row>
    <row r="196" spans="3:34">
      <c r="C196" s="3" t="s">
        <v>92</v>
      </c>
      <c r="D196" s="3" t="s">
        <v>366</v>
      </c>
      <c r="E196" s="3" t="s">
        <v>367</v>
      </c>
      <c r="F196" s="3" t="s">
        <v>628</v>
      </c>
      <c r="G196" s="99" t="s">
        <v>524</v>
      </c>
      <c r="H196" s="99" t="s">
        <v>524</v>
      </c>
      <c r="I196" s="99" t="s">
        <v>524</v>
      </c>
      <c r="J196" s="99" t="s">
        <v>524</v>
      </c>
      <c r="K196" s="99" t="s">
        <v>524</v>
      </c>
      <c r="L196" s="99" t="s">
        <v>524</v>
      </c>
      <c r="M196" s="99" t="s">
        <v>524</v>
      </c>
      <c r="N196" s="99">
        <v>0.32</v>
      </c>
      <c r="O196" s="99">
        <v>0.34100000000000003</v>
      </c>
      <c r="P196" s="99"/>
      <c r="Q196" s="99"/>
      <c r="R196" s="99"/>
      <c r="S196" s="99"/>
      <c r="T196" s="99"/>
      <c r="U196" s="99"/>
      <c r="V196" s="99"/>
      <c r="W196" s="99"/>
      <c r="X196" s="99"/>
      <c r="Y196" s="99"/>
      <c r="Z196" s="99"/>
      <c r="AA196" s="99"/>
      <c r="AB196" s="100"/>
      <c r="AC196" s="100"/>
      <c r="AD196" s="100"/>
      <c r="AE196" s="100"/>
      <c r="AF196" s="100"/>
      <c r="AG196" s="99"/>
      <c r="AH196" s="99"/>
    </row>
    <row r="197" spans="3:34">
      <c r="C197" s="3" t="s">
        <v>92</v>
      </c>
      <c r="D197" s="3" t="s">
        <v>368</v>
      </c>
      <c r="E197" s="3" t="s">
        <v>369</v>
      </c>
      <c r="F197" s="3" t="s">
        <v>628</v>
      </c>
      <c r="G197" s="99" t="s">
        <v>524</v>
      </c>
      <c r="H197" s="99" t="s">
        <v>524</v>
      </c>
      <c r="I197" s="99" t="s">
        <v>524</v>
      </c>
      <c r="J197" s="99" t="s">
        <v>524</v>
      </c>
      <c r="K197" s="99" t="s">
        <v>524</v>
      </c>
      <c r="L197" s="99" t="s">
        <v>524</v>
      </c>
      <c r="M197" s="99" t="s">
        <v>524</v>
      </c>
      <c r="N197" s="99">
        <v>0.39100000000000001</v>
      </c>
      <c r="O197" s="99">
        <v>0.42499999999999999</v>
      </c>
      <c r="P197" s="99"/>
      <c r="Q197" s="99"/>
      <c r="R197" s="99"/>
      <c r="S197" s="99"/>
      <c r="T197" s="99"/>
      <c r="U197" s="99"/>
      <c r="V197" s="99"/>
      <c r="W197" s="99"/>
      <c r="X197" s="99"/>
      <c r="Y197" s="99"/>
      <c r="Z197" s="99"/>
      <c r="AA197" s="99"/>
      <c r="AB197" s="100"/>
      <c r="AC197" s="100"/>
      <c r="AD197" s="100"/>
      <c r="AE197" s="100"/>
      <c r="AF197" s="100"/>
      <c r="AG197" s="99"/>
      <c r="AH197" s="99"/>
    </row>
    <row r="198" spans="3:34">
      <c r="C198" s="3" t="s">
        <v>92</v>
      </c>
      <c r="D198" s="3" t="s">
        <v>370</v>
      </c>
      <c r="E198" s="3" t="s">
        <v>371</v>
      </c>
      <c r="F198" s="3" t="s">
        <v>628</v>
      </c>
      <c r="G198" s="99" t="s">
        <v>524</v>
      </c>
      <c r="H198" s="99" t="s">
        <v>524</v>
      </c>
      <c r="I198" s="99" t="s">
        <v>524</v>
      </c>
      <c r="J198" s="99" t="s">
        <v>524</v>
      </c>
      <c r="K198" s="99" t="s">
        <v>524</v>
      </c>
      <c r="L198" s="99" t="s">
        <v>524</v>
      </c>
      <c r="M198" s="99" t="s">
        <v>524</v>
      </c>
      <c r="N198" s="99">
        <v>1E-3</v>
      </c>
      <c r="O198" s="99">
        <v>8.2000000000000003E-2</v>
      </c>
      <c r="P198" s="99"/>
      <c r="Q198" s="99"/>
      <c r="R198" s="99"/>
      <c r="S198" s="99"/>
      <c r="T198" s="99"/>
      <c r="U198" s="99"/>
      <c r="V198" s="99"/>
      <c r="W198" s="99"/>
      <c r="X198" s="99"/>
      <c r="Y198" s="99"/>
      <c r="Z198" s="99"/>
      <c r="AA198" s="99"/>
      <c r="AB198" s="100"/>
      <c r="AC198" s="100"/>
      <c r="AD198" s="100"/>
      <c r="AE198" s="100"/>
      <c r="AF198" s="100"/>
      <c r="AG198" s="99"/>
      <c r="AH198" s="99"/>
    </row>
    <row r="199" spans="3:34">
      <c r="C199" s="3" t="s">
        <v>92</v>
      </c>
      <c r="D199" s="3" t="s">
        <v>372</v>
      </c>
      <c r="E199" s="3" t="s">
        <v>373</v>
      </c>
      <c r="F199" s="3" t="s">
        <v>628</v>
      </c>
      <c r="G199" s="99" t="s">
        <v>524</v>
      </c>
      <c r="H199" s="99" t="s">
        <v>524</v>
      </c>
      <c r="I199" s="99" t="s">
        <v>524</v>
      </c>
      <c r="J199" s="99" t="s">
        <v>524</v>
      </c>
      <c r="K199" s="99" t="s">
        <v>524</v>
      </c>
      <c r="L199" s="99" t="s">
        <v>524</v>
      </c>
      <c r="M199" s="99" t="s">
        <v>524</v>
      </c>
      <c r="N199" s="99">
        <v>8.9999999999999993E-3</v>
      </c>
      <c r="O199" s="99">
        <v>7.8E-2</v>
      </c>
      <c r="P199" s="99"/>
      <c r="Q199" s="99"/>
      <c r="R199" s="99"/>
      <c r="S199" s="99"/>
      <c r="T199" s="99"/>
      <c r="U199" s="99"/>
      <c r="V199" s="99"/>
      <c r="W199" s="99"/>
      <c r="X199" s="99"/>
      <c r="Y199" s="99"/>
      <c r="Z199" s="99"/>
      <c r="AA199" s="99"/>
      <c r="AB199" s="100"/>
      <c r="AC199" s="100"/>
      <c r="AD199" s="100"/>
      <c r="AE199" s="100"/>
      <c r="AF199" s="100"/>
      <c r="AG199" s="99"/>
      <c r="AH199" s="99"/>
    </row>
    <row r="200" spans="3:34">
      <c r="C200" s="3" t="s">
        <v>92</v>
      </c>
      <c r="D200" s="3" t="s">
        <v>374</v>
      </c>
      <c r="E200" s="3" t="s">
        <v>375</v>
      </c>
      <c r="F200" s="3" t="s">
        <v>628</v>
      </c>
      <c r="G200" s="99" t="s">
        <v>524</v>
      </c>
      <c r="H200" s="99" t="s">
        <v>524</v>
      </c>
      <c r="I200" s="99" t="s">
        <v>524</v>
      </c>
      <c r="J200" s="99" t="s">
        <v>524</v>
      </c>
      <c r="K200" s="99" t="s">
        <v>524</v>
      </c>
      <c r="L200" s="99" t="s">
        <v>524</v>
      </c>
      <c r="M200" s="99" t="s">
        <v>524</v>
      </c>
      <c r="N200" s="99">
        <v>7.0000000000000001E-3</v>
      </c>
      <c r="O200" s="99">
        <v>0.124</v>
      </c>
      <c r="P200" s="99"/>
      <c r="Q200" s="99"/>
      <c r="R200" s="99"/>
      <c r="S200" s="99"/>
      <c r="T200" s="99"/>
      <c r="U200" s="99"/>
      <c r="V200" s="99"/>
      <c r="W200" s="99"/>
      <c r="X200" s="99"/>
      <c r="Y200" s="99"/>
      <c r="Z200" s="99"/>
      <c r="AA200" s="99"/>
      <c r="AB200" s="100"/>
      <c r="AC200" s="100"/>
      <c r="AD200" s="100"/>
      <c r="AE200" s="100"/>
      <c r="AF200" s="100"/>
      <c r="AG200" s="99"/>
      <c r="AH200" s="99"/>
    </row>
    <row r="201" spans="3:34">
      <c r="C201" s="3" t="s">
        <v>92</v>
      </c>
      <c r="D201" s="3" t="s">
        <v>376</v>
      </c>
      <c r="E201" s="3" t="s">
        <v>377</v>
      </c>
      <c r="F201" s="3" t="s">
        <v>628</v>
      </c>
      <c r="G201" s="99" t="s">
        <v>524</v>
      </c>
      <c r="H201" s="99" t="s">
        <v>524</v>
      </c>
      <c r="I201" s="99" t="s">
        <v>524</v>
      </c>
      <c r="J201" s="99" t="s">
        <v>524</v>
      </c>
      <c r="K201" s="99" t="s">
        <v>524</v>
      </c>
      <c r="L201" s="99" t="s">
        <v>524</v>
      </c>
      <c r="M201" s="99" t="s">
        <v>524</v>
      </c>
      <c r="N201" s="99">
        <v>4.0000000000000001E-3</v>
      </c>
      <c r="O201" s="99">
        <v>8.3000000000000004E-2</v>
      </c>
      <c r="P201" s="99"/>
      <c r="Q201" s="99"/>
      <c r="R201" s="99"/>
      <c r="S201" s="99"/>
      <c r="T201" s="99"/>
      <c r="U201" s="99"/>
      <c r="V201" s="99"/>
      <c r="W201" s="99"/>
      <c r="X201" s="99"/>
      <c r="Y201" s="99"/>
      <c r="Z201" s="99"/>
      <c r="AA201" s="99"/>
      <c r="AB201" s="100"/>
      <c r="AC201" s="100"/>
      <c r="AD201" s="100"/>
      <c r="AE201" s="100"/>
      <c r="AF201" s="100"/>
      <c r="AG201" s="99"/>
      <c r="AH201" s="99"/>
    </row>
    <row r="202" spans="3:34">
      <c r="C202" s="3" t="s">
        <v>92</v>
      </c>
      <c r="D202" s="3" t="s">
        <v>378</v>
      </c>
      <c r="E202" s="3" t="s">
        <v>379</v>
      </c>
      <c r="F202" s="3" t="s">
        <v>628</v>
      </c>
      <c r="G202" s="99" t="s">
        <v>524</v>
      </c>
      <c r="H202" s="99" t="s">
        <v>524</v>
      </c>
      <c r="I202" s="99" t="s">
        <v>524</v>
      </c>
      <c r="J202" s="99" t="s">
        <v>524</v>
      </c>
      <c r="K202" s="99" t="s">
        <v>524</v>
      </c>
      <c r="L202" s="99" t="s">
        <v>524</v>
      </c>
      <c r="M202" s="99" t="s">
        <v>524</v>
      </c>
      <c r="N202" s="99">
        <v>2E-3</v>
      </c>
      <c r="O202" s="99">
        <v>8.2000000000000003E-2</v>
      </c>
      <c r="P202" s="99"/>
      <c r="Q202" s="99"/>
      <c r="R202" s="99"/>
      <c r="S202" s="99"/>
      <c r="T202" s="99"/>
      <c r="U202" s="99"/>
      <c r="V202" s="99"/>
      <c r="W202" s="99"/>
      <c r="X202" s="99"/>
      <c r="Y202" s="99"/>
      <c r="Z202" s="99"/>
      <c r="AA202" s="99"/>
      <c r="AB202" s="100"/>
      <c r="AC202" s="100"/>
      <c r="AD202" s="100"/>
      <c r="AE202" s="100"/>
      <c r="AF202" s="100"/>
      <c r="AG202" s="99"/>
      <c r="AH202" s="99"/>
    </row>
    <row r="203" spans="3:34">
      <c r="C203" s="3" t="s">
        <v>92</v>
      </c>
      <c r="D203" s="3" t="s">
        <v>380</v>
      </c>
      <c r="E203" s="3" t="s">
        <v>381</v>
      </c>
      <c r="F203" s="3" t="s">
        <v>628</v>
      </c>
      <c r="G203" s="99" t="s">
        <v>524</v>
      </c>
      <c r="H203" s="99" t="s">
        <v>524</v>
      </c>
      <c r="I203" s="99" t="s">
        <v>524</v>
      </c>
      <c r="J203" s="99" t="s">
        <v>524</v>
      </c>
      <c r="K203" s="99" t="s">
        <v>524</v>
      </c>
      <c r="L203" s="99" t="s">
        <v>524</v>
      </c>
      <c r="M203" s="99" t="s">
        <v>524</v>
      </c>
      <c r="N203" s="99">
        <v>3.0000000000000001E-3</v>
      </c>
      <c r="O203" s="99">
        <v>0.11700000000000001</v>
      </c>
      <c r="P203" s="99"/>
      <c r="Q203" s="99"/>
      <c r="R203" s="99"/>
      <c r="S203" s="99"/>
      <c r="T203" s="99"/>
      <c r="U203" s="99"/>
      <c r="V203" s="99"/>
      <c r="W203" s="99"/>
      <c r="X203" s="99"/>
      <c r="Y203" s="99"/>
      <c r="Z203" s="99"/>
      <c r="AA203" s="99"/>
      <c r="AB203" s="100"/>
      <c r="AC203" s="100"/>
      <c r="AD203" s="100"/>
      <c r="AE203" s="100"/>
      <c r="AF203" s="100"/>
      <c r="AG203" s="99"/>
      <c r="AH203" s="99"/>
    </row>
    <row r="204" spans="3:34">
      <c r="C204" s="3" t="s">
        <v>92</v>
      </c>
      <c r="D204" s="3" t="s">
        <v>382</v>
      </c>
      <c r="E204" s="3" t="s">
        <v>383</v>
      </c>
      <c r="F204" s="3" t="s">
        <v>628</v>
      </c>
      <c r="G204" s="99" t="s">
        <v>524</v>
      </c>
      <c r="H204" s="99" t="s">
        <v>524</v>
      </c>
      <c r="I204" s="99" t="s">
        <v>524</v>
      </c>
      <c r="J204" s="99" t="s">
        <v>524</v>
      </c>
      <c r="K204" s="99" t="s">
        <v>524</v>
      </c>
      <c r="L204" s="99" t="s">
        <v>524</v>
      </c>
      <c r="M204" s="99" t="s">
        <v>524</v>
      </c>
      <c r="N204" s="99">
        <v>3.0000000000000001E-3</v>
      </c>
      <c r="O204" s="99">
        <v>7.9000000000000001E-2</v>
      </c>
      <c r="P204" s="99"/>
      <c r="Q204" s="99"/>
      <c r="R204" s="99"/>
      <c r="S204" s="99"/>
      <c r="T204" s="99"/>
      <c r="U204" s="99"/>
      <c r="V204" s="99"/>
      <c r="W204" s="99"/>
      <c r="X204" s="99"/>
      <c r="Y204" s="99"/>
      <c r="Z204" s="99"/>
      <c r="AA204" s="99"/>
      <c r="AB204" s="100"/>
      <c r="AC204" s="100"/>
      <c r="AD204" s="100"/>
      <c r="AE204" s="100"/>
      <c r="AF204" s="100"/>
      <c r="AG204" s="99"/>
      <c r="AH204" s="99"/>
    </row>
    <row r="205" spans="3:34">
      <c r="C205" s="3" t="s">
        <v>92</v>
      </c>
      <c r="D205" s="3" t="s">
        <v>384</v>
      </c>
      <c r="E205" s="3" t="s">
        <v>385</v>
      </c>
      <c r="F205" s="3" t="s">
        <v>628</v>
      </c>
      <c r="G205" s="99" t="s">
        <v>524</v>
      </c>
      <c r="H205" s="99" t="s">
        <v>524</v>
      </c>
      <c r="I205" s="99" t="s">
        <v>524</v>
      </c>
      <c r="J205" s="99" t="s">
        <v>524</v>
      </c>
      <c r="K205" s="99" t="s">
        <v>524</v>
      </c>
      <c r="L205" s="99" t="s">
        <v>524</v>
      </c>
      <c r="M205" s="99" t="s">
        <v>524</v>
      </c>
      <c r="N205" s="99">
        <v>5.0000000000000001E-3</v>
      </c>
      <c r="O205" s="99">
        <v>7.0000000000000007E-2</v>
      </c>
      <c r="P205" s="99"/>
      <c r="Q205" s="99"/>
      <c r="R205" s="99"/>
      <c r="S205" s="99"/>
      <c r="T205" s="99"/>
      <c r="U205" s="99"/>
      <c r="V205" s="99"/>
      <c r="W205" s="99"/>
      <c r="X205" s="99"/>
      <c r="Y205" s="99"/>
      <c r="Z205" s="99"/>
      <c r="AA205" s="99"/>
      <c r="AB205" s="100"/>
      <c r="AC205" s="100"/>
      <c r="AD205" s="100"/>
      <c r="AE205" s="100"/>
      <c r="AF205" s="100"/>
      <c r="AG205" s="99"/>
      <c r="AH205" s="99"/>
    </row>
    <row r="206" spans="3:34">
      <c r="C206" s="3" t="s">
        <v>92</v>
      </c>
      <c r="D206" s="3" t="s">
        <v>386</v>
      </c>
      <c r="E206" s="3" t="s">
        <v>387</v>
      </c>
      <c r="F206" s="3" t="s">
        <v>628</v>
      </c>
      <c r="G206" s="99" t="s">
        <v>524</v>
      </c>
      <c r="H206" s="99" t="s">
        <v>524</v>
      </c>
      <c r="I206" s="99" t="s">
        <v>524</v>
      </c>
      <c r="J206" s="99" t="s">
        <v>524</v>
      </c>
      <c r="K206" s="99" t="s">
        <v>524</v>
      </c>
      <c r="L206" s="99" t="s">
        <v>524</v>
      </c>
      <c r="M206" s="99" t="s">
        <v>524</v>
      </c>
      <c r="N206" s="99">
        <v>7.0000000000000001E-3</v>
      </c>
      <c r="O206" s="99">
        <v>0.125</v>
      </c>
      <c r="P206" s="99"/>
      <c r="Q206" s="99"/>
      <c r="R206" s="99"/>
      <c r="S206" s="99"/>
      <c r="T206" s="99"/>
      <c r="U206" s="99"/>
      <c r="V206" s="99"/>
      <c r="W206" s="99"/>
      <c r="X206" s="99"/>
      <c r="Y206" s="99"/>
      <c r="Z206" s="99"/>
      <c r="AA206" s="99"/>
      <c r="AB206" s="100"/>
      <c r="AC206" s="100"/>
      <c r="AD206" s="100"/>
      <c r="AE206" s="100"/>
      <c r="AF206" s="100"/>
      <c r="AG206" s="99"/>
      <c r="AH206" s="99"/>
    </row>
    <row r="207" spans="3:34">
      <c r="C207" s="3" t="s">
        <v>92</v>
      </c>
      <c r="D207" s="3" t="s">
        <v>388</v>
      </c>
      <c r="E207" s="3" t="s">
        <v>389</v>
      </c>
      <c r="F207" s="3" t="s">
        <v>628</v>
      </c>
      <c r="G207" s="99" t="s">
        <v>524</v>
      </c>
      <c r="H207" s="99" t="s">
        <v>524</v>
      </c>
      <c r="I207" s="99" t="s">
        <v>524</v>
      </c>
      <c r="J207" s="99" t="s">
        <v>524</v>
      </c>
      <c r="K207" s="99" t="s">
        <v>524</v>
      </c>
      <c r="L207" s="99" t="s">
        <v>524</v>
      </c>
      <c r="M207" s="99" t="s">
        <v>524</v>
      </c>
      <c r="N207" s="99">
        <v>7.0000000000000001E-3</v>
      </c>
      <c r="O207" s="99">
        <v>0.19600000000000001</v>
      </c>
      <c r="P207" s="99"/>
      <c r="Q207" s="99"/>
      <c r="R207" s="99"/>
      <c r="S207" s="99"/>
      <c r="T207" s="99"/>
      <c r="U207" s="99"/>
      <c r="V207" s="99"/>
      <c r="W207" s="99"/>
      <c r="X207" s="99"/>
      <c r="Y207" s="99"/>
      <c r="Z207" s="99"/>
      <c r="AA207" s="99"/>
      <c r="AB207" s="100"/>
      <c r="AC207" s="100"/>
      <c r="AD207" s="100"/>
      <c r="AE207" s="100"/>
      <c r="AF207" s="100"/>
      <c r="AG207" s="99"/>
      <c r="AH207" s="99"/>
    </row>
    <row r="208" spans="3:34">
      <c r="C208" s="3" t="s">
        <v>92</v>
      </c>
      <c r="D208" s="3" t="s">
        <v>390</v>
      </c>
      <c r="E208" s="3" t="s">
        <v>391</v>
      </c>
      <c r="F208" s="3" t="s">
        <v>628</v>
      </c>
      <c r="G208" s="99" t="s">
        <v>524</v>
      </c>
      <c r="H208" s="99" t="s">
        <v>524</v>
      </c>
      <c r="I208" s="99" t="s">
        <v>524</v>
      </c>
      <c r="J208" s="99" t="s">
        <v>524</v>
      </c>
      <c r="K208" s="99" t="s">
        <v>524</v>
      </c>
      <c r="L208" s="99" t="s">
        <v>524</v>
      </c>
      <c r="M208" s="99" t="s">
        <v>524</v>
      </c>
      <c r="N208" s="99">
        <v>3.6999999999999998E-2</v>
      </c>
      <c r="O208" s="99">
        <v>0.14199999999999999</v>
      </c>
      <c r="P208" s="99"/>
      <c r="Q208" s="99"/>
      <c r="R208" s="99"/>
      <c r="S208" s="99"/>
      <c r="T208" s="99"/>
      <c r="U208" s="99"/>
      <c r="V208" s="99"/>
      <c r="W208" s="99"/>
      <c r="X208" s="99"/>
      <c r="Y208" s="99"/>
      <c r="Z208" s="99"/>
      <c r="AA208" s="99"/>
      <c r="AB208" s="100"/>
      <c r="AC208" s="100"/>
      <c r="AD208" s="100"/>
      <c r="AE208" s="100"/>
      <c r="AF208" s="100"/>
      <c r="AG208" s="99"/>
      <c r="AH208" s="99"/>
    </row>
    <row r="209" spans="3:34">
      <c r="C209" s="3" t="s">
        <v>92</v>
      </c>
      <c r="D209" s="3" t="s">
        <v>392</v>
      </c>
      <c r="E209" s="3" t="s">
        <v>393</v>
      </c>
      <c r="F209" s="3" t="s">
        <v>628</v>
      </c>
      <c r="G209" s="99" t="s">
        <v>524</v>
      </c>
      <c r="H209" s="99" t="s">
        <v>524</v>
      </c>
      <c r="I209" s="99" t="s">
        <v>524</v>
      </c>
      <c r="J209" s="99" t="s">
        <v>524</v>
      </c>
      <c r="K209" s="99" t="s">
        <v>524</v>
      </c>
      <c r="L209" s="99" t="s">
        <v>524</v>
      </c>
      <c r="M209" s="99" t="s">
        <v>524</v>
      </c>
      <c r="N209" s="99">
        <v>0.28699999999999998</v>
      </c>
      <c r="O209" s="99">
        <v>0.28000000000000003</v>
      </c>
      <c r="P209" s="99"/>
      <c r="Q209" s="99"/>
      <c r="R209" s="99"/>
      <c r="S209" s="99"/>
      <c r="T209" s="99"/>
      <c r="U209" s="99"/>
      <c r="V209" s="99"/>
      <c r="W209" s="99"/>
      <c r="X209" s="99"/>
      <c r="Y209" s="99"/>
      <c r="Z209" s="99"/>
      <c r="AA209" s="99"/>
      <c r="AB209" s="100"/>
      <c r="AC209" s="100"/>
      <c r="AD209" s="100"/>
      <c r="AE209" s="100"/>
      <c r="AF209" s="100"/>
      <c r="AG209" s="99"/>
      <c r="AH209" s="99"/>
    </row>
    <row r="210" spans="3:34">
      <c r="C210" s="3" t="s">
        <v>92</v>
      </c>
      <c r="D210" s="3" t="s">
        <v>394</v>
      </c>
      <c r="E210" s="3" t="s">
        <v>395</v>
      </c>
      <c r="F210" s="3" t="s">
        <v>628</v>
      </c>
      <c r="G210" s="99" t="s">
        <v>524</v>
      </c>
      <c r="H210" s="99" t="s">
        <v>524</v>
      </c>
      <c r="I210" s="99" t="s">
        <v>524</v>
      </c>
      <c r="J210" s="99" t="s">
        <v>524</v>
      </c>
      <c r="K210" s="99" t="s">
        <v>524</v>
      </c>
      <c r="L210" s="99" t="s">
        <v>524</v>
      </c>
      <c r="M210" s="99" t="s">
        <v>524</v>
      </c>
      <c r="N210" s="99">
        <v>5.0000000000000001E-3</v>
      </c>
      <c r="O210" s="99">
        <v>0.13900000000000001</v>
      </c>
      <c r="P210" s="99"/>
      <c r="Q210" s="99"/>
      <c r="R210" s="99"/>
      <c r="S210" s="99"/>
      <c r="T210" s="99"/>
      <c r="U210" s="99"/>
      <c r="V210" s="99"/>
      <c r="W210" s="99"/>
      <c r="X210" s="99"/>
      <c r="Y210" s="99"/>
      <c r="Z210" s="99"/>
      <c r="AA210" s="99"/>
      <c r="AB210" s="100"/>
      <c r="AC210" s="100"/>
      <c r="AD210" s="100"/>
      <c r="AE210" s="100"/>
      <c r="AF210" s="100"/>
      <c r="AG210" s="99"/>
      <c r="AH210" s="99"/>
    </row>
    <row r="211" spans="3:34">
      <c r="C211" s="3" t="s">
        <v>92</v>
      </c>
      <c r="D211" s="3" t="s">
        <v>396</v>
      </c>
      <c r="E211" s="3" t="s">
        <v>397</v>
      </c>
      <c r="F211" s="3" t="s">
        <v>628</v>
      </c>
      <c r="G211" s="99" t="s">
        <v>524</v>
      </c>
      <c r="H211" s="99" t="s">
        <v>524</v>
      </c>
      <c r="I211" s="99" t="s">
        <v>524</v>
      </c>
      <c r="J211" s="99" t="s">
        <v>524</v>
      </c>
      <c r="K211" s="99" t="s">
        <v>524</v>
      </c>
      <c r="L211" s="99" t="s">
        <v>524</v>
      </c>
      <c r="M211" s="99" t="s">
        <v>524</v>
      </c>
      <c r="N211" s="99">
        <v>0.26300000000000001</v>
      </c>
      <c r="O211" s="99">
        <v>0.27</v>
      </c>
      <c r="P211" s="99"/>
      <c r="Q211" s="99"/>
      <c r="R211" s="99"/>
      <c r="S211" s="99"/>
      <c r="T211" s="99"/>
      <c r="U211" s="99"/>
      <c r="V211" s="99"/>
      <c r="W211" s="99"/>
      <c r="X211" s="99"/>
      <c r="Y211" s="99"/>
      <c r="Z211" s="99"/>
      <c r="AA211" s="99"/>
      <c r="AB211" s="100"/>
      <c r="AC211" s="100"/>
      <c r="AD211" s="100"/>
      <c r="AE211" s="100"/>
      <c r="AF211" s="100"/>
      <c r="AG211" s="99"/>
      <c r="AH211" s="99"/>
    </row>
    <row r="212" spans="3:34">
      <c r="C212" s="3" t="s">
        <v>92</v>
      </c>
      <c r="D212" s="3" t="s">
        <v>398</v>
      </c>
      <c r="E212" s="3" t="s">
        <v>399</v>
      </c>
      <c r="F212" s="3" t="s">
        <v>628</v>
      </c>
      <c r="G212" s="99" t="s">
        <v>524</v>
      </c>
      <c r="H212" s="99" t="s">
        <v>524</v>
      </c>
      <c r="I212" s="99" t="s">
        <v>524</v>
      </c>
      <c r="J212" s="99" t="s">
        <v>524</v>
      </c>
      <c r="K212" s="99" t="s">
        <v>524</v>
      </c>
      <c r="L212" s="99" t="s">
        <v>524</v>
      </c>
      <c r="M212" s="99" t="s">
        <v>524</v>
      </c>
      <c r="N212" s="99">
        <v>4.0000000000000001E-3</v>
      </c>
      <c r="O212" s="99">
        <v>7.0999999999999994E-2</v>
      </c>
      <c r="P212" s="99"/>
      <c r="Q212" s="99"/>
      <c r="R212" s="99"/>
      <c r="S212" s="99"/>
      <c r="T212" s="99"/>
      <c r="U212" s="99"/>
      <c r="V212" s="99"/>
      <c r="W212" s="99"/>
      <c r="X212" s="99"/>
      <c r="Y212" s="99"/>
      <c r="Z212" s="99"/>
      <c r="AA212" s="99"/>
      <c r="AB212" s="100"/>
      <c r="AC212" s="100"/>
      <c r="AD212" s="100"/>
      <c r="AE212" s="100"/>
      <c r="AF212" s="100"/>
      <c r="AG212" s="99"/>
      <c r="AH212" s="99"/>
    </row>
    <row r="213" spans="3:34">
      <c r="C213" s="3" t="s">
        <v>92</v>
      </c>
      <c r="D213" s="3" t="s">
        <v>400</v>
      </c>
      <c r="E213" s="3" t="s">
        <v>401</v>
      </c>
      <c r="F213" s="3" t="s">
        <v>628</v>
      </c>
      <c r="G213" s="99" t="s">
        <v>524</v>
      </c>
      <c r="H213" s="99" t="s">
        <v>524</v>
      </c>
      <c r="I213" s="99" t="s">
        <v>524</v>
      </c>
      <c r="J213" s="99" t="s">
        <v>524</v>
      </c>
      <c r="K213" s="99" t="s">
        <v>524</v>
      </c>
      <c r="L213" s="99" t="s">
        <v>524</v>
      </c>
      <c r="M213" s="99" t="s">
        <v>524</v>
      </c>
      <c r="N213" s="99">
        <v>3.0000000000000001E-3</v>
      </c>
      <c r="O213" s="99">
        <v>0.11799999999999999</v>
      </c>
      <c r="P213" s="99"/>
      <c r="Q213" s="99"/>
      <c r="R213" s="99"/>
      <c r="S213" s="99"/>
      <c r="T213" s="99"/>
      <c r="U213" s="99"/>
      <c r="V213" s="99"/>
      <c r="W213" s="99"/>
      <c r="X213" s="99"/>
      <c r="Y213" s="99"/>
      <c r="Z213" s="99"/>
      <c r="AA213" s="99"/>
      <c r="AB213" s="100"/>
      <c r="AC213" s="100"/>
      <c r="AD213" s="100"/>
      <c r="AE213" s="100"/>
      <c r="AF213" s="100"/>
      <c r="AG213" s="99"/>
      <c r="AH213" s="99"/>
    </row>
    <row r="214" spans="3:34">
      <c r="C214" s="3" t="s">
        <v>92</v>
      </c>
      <c r="D214" s="3" t="s">
        <v>402</v>
      </c>
      <c r="E214" s="3" t="s">
        <v>403</v>
      </c>
      <c r="F214" s="3" t="s">
        <v>628</v>
      </c>
      <c r="G214" s="99" t="s">
        <v>524</v>
      </c>
      <c r="H214" s="99" t="s">
        <v>524</v>
      </c>
      <c r="I214" s="99" t="s">
        <v>524</v>
      </c>
      <c r="J214" s="99" t="s">
        <v>524</v>
      </c>
      <c r="K214" s="99" t="s">
        <v>524</v>
      </c>
      <c r="L214" s="99" t="s">
        <v>524</v>
      </c>
      <c r="M214" s="99" t="s">
        <v>524</v>
      </c>
      <c r="N214" s="99">
        <v>1.6E-2</v>
      </c>
      <c r="O214" s="99">
        <v>0.151</v>
      </c>
      <c r="P214" s="99"/>
      <c r="Q214" s="99"/>
      <c r="R214" s="99"/>
      <c r="S214" s="99"/>
      <c r="T214" s="99"/>
      <c r="U214" s="99"/>
      <c r="V214" s="99"/>
      <c r="W214" s="99"/>
      <c r="X214" s="99"/>
      <c r="Y214" s="99"/>
      <c r="Z214" s="99"/>
      <c r="AA214" s="99"/>
      <c r="AB214" s="100"/>
      <c r="AC214" s="100"/>
      <c r="AD214" s="100"/>
      <c r="AE214" s="100"/>
      <c r="AF214" s="100"/>
      <c r="AG214" s="99"/>
      <c r="AH214" s="99"/>
    </row>
    <row r="215" spans="3:34">
      <c r="C215" s="3" t="s">
        <v>92</v>
      </c>
      <c r="D215" s="3" t="s">
        <v>404</v>
      </c>
      <c r="E215" s="3" t="s">
        <v>405</v>
      </c>
      <c r="F215" s="3" t="s">
        <v>628</v>
      </c>
      <c r="G215" s="99" t="s">
        <v>524</v>
      </c>
      <c r="H215" s="99" t="s">
        <v>524</v>
      </c>
      <c r="I215" s="99" t="s">
        <v>524</v>
      </c>
      <c r="J215" s="99" t="s">
        <v>524</v>
      </c>
      <c r="K215" s="99" t="s">
        <v>524</v>
      </c>
      <c r="L215" s="99" t="s">
        <v>524</v>
      </c>
      <c r="M215" s="99" t="s">
        <v>524</v>
      </c>
      <c r="N215" s="99">
        <v>0.252</v>
      </c>
      <c r="O215" s="99">
        <v>0.26</v>
      </c>
      <c r="P215" s="99"/>
      <c r="Q215" s="99"/>
      <c r="R215" s="99"/>
      <c r="S215" s="99"/>
      <c r="T215" s="99"/>
      <c r="U215" s="99"/>
      <c r="V215" s="99"/>
      <c r="W215" s="99"/>
      <c r="X215" s="99"/>
      <c r="Y215" s="99"/>
      <c r="Z215" s="99"/>
      <c r="AA215" s="99"/>
      <c r="AB215" s="100"/>
      <c r="AC215" s="100"/>
      <c r="AD215" s="100"/>
      <c r="AE215" s="100"/>
      <c r="AF215" s="100"/>
      <c r="AG215" s="99"/>
      <c r="AH215" s="99"/>
    </row>
    <row r="216" spans="3:34">
      <c r="C216" s="3" t="s">
        <v>92</v>
      </c>
      <c r="D216" s="3" t="s">
        <v>406</v>
      </c>
      <c r="E216" s="3" t="s">
        <v>407</v>
      </c>
      <c r="F216" s="3" t="s">
        <v>628</v>
      </c>
      <c r="G216" s="99" t="s">
        <v>524</v>
      </c>
      <c r="H216" s="99" t="s">
        <v>524</v>
      </c>
      <c r="I216" s="99" t="s">
        <v>524</v>
      </c>
      <c r="J216" s="99" t="s">
        <v>524</v>
      </c>
      <c r="K216" s="99" t="s">
        <v>524</v>
      </c>
      <c r="L216" s="99" t="s">
        <v>524</v>
      </c>
      <c r="M216" s="99" t="s">
        <v>524</v>
      </c>
      <c r="N216" s="99">
        <v>0.22</v>
      </c>
      <c r="O216" s="99">
        <v>0.20499999999999999</v>
      </c>
      <c r="P216" s="99"/>
      <c r="Q216" s="99"/>
      <c r="R216" s="99"/>
      <c r="S216" s="99"/>
      <c r="T216" s="99"/>
      <c r="U216" s="99"/>
      <c r="V216" s="99"/>
      <c r="W216" s="99"/>
      <c r="X216" s="99"/>
      <c r="Y216" s="99"/>
      <c r="Z216" s="99"/>
      <c r="AA216" s="99"/>
      <c r="AB216" s="100"/>
      <c r="AC216" s="100"/>
      <c r="AD216" s="100"/>
      <c r="AE216" s="100"/>
      <c r="AF216" s="100"/>
      <c r="AG216" s="99"/>
      <c r="AH216" s="99"/>
    </row>
    <row r="217" spans="3:34">
      <c r="C217" s="3" t="s">
        <v>92</v>
      </c>
      <c r="D217" s="3" t="s">
        <v>408</v>
      </c>
      <c r="E217" s="3" t="s">
        <v>409</v>
      </c>
      <c r="F217" s="3" t="s">
        <v>628</v>
      </c>
      <c r="G217" s="99" t="s">
        <v>524</v>
      </c>
      <c r="H217" s="99" t="s">
        <v>524</v>
      </c>
      <c r="I217" s="99" t="s">
        <v>524</v>
      </c>
      <c r="J217" s="99" t="s">
        <v>524</v>
      </c>
      <c r="K217" s="99" t="s">
        <v>524</v>
      </c>
      <c r="L217" s="99" t="s">
        <v>524</v>
      </c>
      <c r="M217" s="99" t="s">
        <v>524</v>
      </c>
      <c r="N217" s="99">
        <v>0.23300000000000001</v>
      </c>
      <c r="O217" s="99">
        <v>0.20399999999999999</v>
      </c>
      <c r="P217" s="99"/>
      <c r="Q217" s="99"/>
      <c r="R217" s="99"/>
      <c r="S217" s="99"/>
      <c r="T217" s="99"/>
      <c r="U217" s="99"/>
      <c r="V217" s="99"/>
      <c r="W217" s="99"/>
      <c r="X217" s="99"/>
      <c r="Y217" s="99"/>
      <c r="Z217" s="99"/>
      <c r="AA217" s="99"/>
      <c r="AB217" s="100"/>
      <c r="AC217" s="100"/>
      <c r="AD217" s="100"/>
      <c r="AE217" s="100"/>
      <c r="AF217" s="100"/>
      <c r="AG217" s="99"/>
      <c r="AH217" s="99"/>
    </row>
    <row r="218" spans="3:34">
      <c r="C218" s="3" t="s">
        <v>92</v>
      </c>
      <c r="D218" s="3" t="s">
        <v>410</v>
      </c>
      <c r="E218" s="3" t="s">
        <v>411</v>
      </c>
      <c r="F218" s="3" t="s">
        <v>628</v>
      </c>
      <c r="G218" s="99" t="s">
        <v>524</v>
      </c>
      <c r="H218" s="99" t="s">
        <v>524</v>
      </c>
      <c r="I218" s="99" t="s">
        <v>524</v>
      </c>
      <c r="J218" s="99" t="s">
        <v>524</v>
      </c>
      <c r="K218" s="99" t="s">
        <v>524</v>
      </c>
      <c r="L218" s="99" t="s">
        <v>524</v>
      </c>
      <c r="M218" s="99" t="s">
        <v>524</v>
      </c>
      <c r="N218" s="99">
        <v>0.14799999999999999</v>
      </c>
      <c r="O218" s="99">
        <v>0.158</v>
      </c>
      <c r="P218" s="99"/>
      <c r="Q218" s="99"/>
      <c r="R218" s="99"/>
      <c r="S218" s="99"/>
      <c r="T218" s="99"/>
      <c r="U218" s="99"/>
      <c r="V218" s="99"/>
      <c r="W218" s="99"/>
      <c r="X218" s="99"/>
      <c r="Y218" s="99"/>
      <c r="Z218" s="99"/>
      <c r="AA218" s="99"/>
      <c r="AB218" s="100"/>
      <c r="AC218" s="100"/>
      <c r="AD218" s="100"/>
      <c r="AE218" s="100"/>
      <c r="AF218" s="100"/>
      <c r="AG218" s="99"/>
      <c r="AH218" s="99"/>
    </row>
    <row r="219" spans="3:34">
      <c r="C219" s="3" t="s">
        <v>92</v>
      </c>
      <c r="D219" s="3" t="s">
        <v>412</v>
      </c>
      <c r="E219" s="3" t="s">
        <v>413</v>
      </c>
      <c r="F219" s="3" t="s">
        <v>628</v>
      </c>
      <c r="G219" s="99" t="s">
        <v>524</v>
      </c>
      <c r="H219" s="99" t="s">
        <v>524</v>
      </c>
      <c r="I219" s="99" t="s">
        <v>524</v>
      </c>
      <c r="J219" s="99" t="s">
        <v>524</v>
      </c>
      <c r="K219" s="99" t="s">
        <v>524</v>
      </c>
      <c r="L219" s="99" t="s">
        <v>524</v>
      </c>
      <c r="M219" s="99" t="s">
        <v>524</v>
      </c>
      <c r="N219" s="99">
        <v>3.6999999999999998E-2</v>
      </c>
      <c r="O219" s="99">
        <v>0.46800000000000003</v>
      </c>
      <c r="P219" s="99"/>
      <c r="Q219" s="99"/>
      <c r="R219" s="99"/>
      <c r="S219" s="99"/>
      <c r="T219" s="99"/>
      <c r="U219" s="99"/>
      <c r="V219" s="99"/>
      <c r="W219" s="99"/>
      <c r="X219" s="99"/>
      <c r="Y219" s="99"/>
      <c r="Z219" s="99"/>
      <c r="AA219" s="99"/>
      <c r="AB219" s="100"/>
      <c r="AC219" s="100"/>
      <c r="AD219" s="100"/>
      <c r="AE219" s="100"/>
      <c r="AF219" s="100"/>
      <c r="AG219" s="99"/>
      <c r="AH219" s="99"/>
    </row>
    <row r="220" spans="3:34">
      <c r="C220" s="3" t="s">
        <v>92</v>
      </c>
      <c r="D220" s="3" t="s">
        <v>414</v>
      </c>
      <c r="E220" s="3" t="s">
        <v>415</v>
      </c>
      <c r="F220" s="3" t="s">
        <v>628</v>
      </c>
      <c r="G220" s="99" t="s">
        <v>524</v>
      </c>
      <c r="H220" s="99" t="s">
        <v>524</v>
      </c>
      <c r="I220" s="99" t="s">
        <v>524</v>
      </c>
      <c r="J220" s="99" t="s">
        <v>524</v>
      </c>
      <c r="K220" s="99" t="s">
        <v>524</v>
      </c>
      <c r="L220" s="99" t="s">
        <v>524</v>
      </c>
      <c r="M220" s="99" t="s">
        <v>524</v>
      </c>
      <c r="N220" s="99">
        <v>0.13</v>
      </c>
      <c r="O220" s="99">
        <v>0.16600000000000001</v>
      </c>
      <c r="P220" s="99"/>
      <c r="Q220" s="99"/>
      <c r="R220" s="99"/>
      <c r="S220" s="99"/>
      <c r="T220" s="99"/>
      <c r="U220" s="99"/>
      <c r="V220" s="99"/>
      <c r="W220" s="99"/>
      <c r="X220" s="99"/>
      <c r="Y220" s="99"/>
      <c r="Z220" s="99"/>
      <c r="AA220" s="99"/>
      <c r="AB220" s="100"/>
      <c r="AC220" s="100"/>
      <c r="AD220" s="100"/>
      <c r="AE220" s="100"/>
      <c r="AF220" s="100"/>
      <c r="AG220" s="99"/>
      <c r="AH220" s="99"/>
    </row>
    <row r="221" spans="3:34">
      <c r="C221" s="3" t="s">
        <v>92</v>
      </c>
      <c r="D221" s="3" t="s">
        <v>416</v>
      </c>
      <c r="E221" s="3" t="s">
        <v>417</v>
      </c>
      <c r="F221" s="3" t="s">
        <v>628</v>
      </c>
      <c r="G221" s="99" t="s">
        <v>524</v>
      </c>
      <c r="H221" s="99" t="s">
        <v>524</v>
      </c>
      <c r="I221" s="99" t="s">
        <v>524</v>
      </c>
      <c r="J221" s="99" t="s">
        <v>524</v>
      </c>
      <c r="K221" s="99" t="s">
        <v>524</v>
      </c>
      <c r="L221" s="99" t="s">
        <v>524</v>
      </c>
      <c r="M221" s="99" t="s">
        <v>524</v>
      </c>
      <c r="N221" s="99">
        <v>2.5999999999999999E-2</v>
      </c>
      <c r="O221" s="99">
        <v>0.441</v>
      </c>
      <c r="P221" s="99"/>
      <c r="Q221" s="99"/>
      <c r="R221" s="99"/>
      <c r="S221" s="99"/>
      <c r="T221" s="99"/>
      <c r="U221" s="99"/>
      <c r="V221" s="99"/>
      <c r="W221" s="99"/>
      <c r="X221" s="99"/>
      <c r="Y221" s="99"/>
      <c r="Z221" s="99"/>
      <c r="AA221" s="99"/>
      <c r="AB221" s="100"/>
      <c r="AC221" s="100"/>
      <c r="AD221" s="100"/>
      <c r="AE221" s="100"/>
      <c r="AF221" s="100"/>
      <c r="AG221" s="99"/>
      <c r="AH221" s="99"/>
    </row>
    <row r="222" spans="3:34">
      <c r="C222" s="3" t="s">
        <v>92</v>
      </c>
      <c r="D222" s="3" t="s">
        <v>418</v>
      </c>
      <c r="E222" s="3" t="s">
        <v>419</v>
      </c>
      <c r="F222" s="3" t="s">
        <v>628</v>
      </c>
      <c r="G222" s="99" t="s">
        <v>524</v>
      </c>
      <c r="H222" s="99" t="s">
        <v>524</v>
      </c>
      <c r="I222" s="99" t="s">
        <v>524</v>
      </c>
      <c r="J222" s="99" t="s">
        <v>524</v>
      </c>
      <c r="K222" s="99" t="s">
        <v>524</v>
      </c>
      <c r="L222" s="99" t="s">
        <v>524</v>
      </c>
      <c r="M222" s="99" t="s">
        <v>524</v>
      </c>
      <c r="N222" s="99">
        <v>1.0999999999999999E-2</v>
      </c>
      <c r="O222" s="99">
        <v>0.42099999999999999</v>
      </c>
      <c r="P222" s="99"/>
      <c r="Q222" s="99"/>
      <c r="R222" s="99"/>
      <c r="S222" s="99"/>
      <c r="T222" s="99"/>
      <c r="U222" s="99"/>
      <c r="V222" s="99"/>
      <c r="W222" s="99"/>
      <c r="X222" s="99"/>
      <c r="Y222" s="99"/>
      <c r="Z222" s="99"/>
      <c r="AA222" s="99"/>
      <c r="AB222" s="100"/>
      <c r="AC222" s="100"/>
      <c r="AD222" s="100"/>
      <c r="AE222" s="100"/>
      <c r="AF222" s="100"/>
      <c r="AG222" s="99"/>
      <c r="AH222" s="99"/>
    </row>
    <row r="223" spans="3:34">
      <c r="C223" s="3" t="s">
        <v>92</v>
      </c>
      <c r="D223" s="3" t="s">
        <v>420</v>
      </c>
      <c r="E223" s="3" t="s">
        <v>421</v>
      </c>
      <c r="F223" s="3" t="s">
        <v>628</v>
      </c>
      <c r="G223" s="99" t="s">
        <v>524</v>
      </c>
      <c r="H223" s="99" t="s">
        <v>524</v>
      </c>
      <c r="I223" s="99" t="s">
        <v>524</v>
      </c>
      <c r="J223" s="99" t="s">
        <v>524</v>
      </c>
      <c r="K223" s="99" t="s">
        <v>524</v>
      </c>
      <c r="L223" s="99" t="s">
        <v>524</v>
      </c>
      <c r="M223" s="99" t="s">
        <v>524</v>
      </c>
      <c r="N223" s="99">
        <v>0.112</v>
      </c>
      <c r="O223" s="99">
        <v>0.126</v>
      </c>
      <c r="P223" s="99"/>
      <c r="Q223" s="99"/>
      <c r="R223" s="99"/>
      <c r="S223" s="99"/>
      <c r="T223" s="99"/>
      <c r="U223" s="99"/>
      <c r="V223" s="99"/>
      <c r="W223" s="99"/>
      <c r="X223" s="99"/>
      <c r="Y223" s="99"/>
      <c r="Z223" s="99"/>
      <c r="AA223" s="99"/>
      <c r="AB223" s="100"/>
      <c r="AC223" s="100"/>
      <c r="AD223" s="100"/>
      <c r="AE223" s="100"/>
      <c r="AF223" s="100"/>
      <c r="AG223" s="99"/>
      <c r="AH223" s="99"/>
    </row>
    <row r="224" spans="3:34">
      <c r="C224" s="3" t="s">
        <v>92</v>
      </c>
      <c r="D224" s="3" t="s">
        <v>422</v>
      </c>
      <c r="E224" s="3" t="s">
        <v>423</v>
      </c>
      <c r="F224" s="3" t="s">
        <v>628</v>
      </c>
      <c r="G224" s="99" t="s">
        <v>524</v>
      </c>
      <c r="H224" s="99" t="s">
        <v>524</v>
      </c>
      <c r="I224" s="99" t="s">
        <v>524</v>
      </c>
      <c r="J224" s="99" t="s">
        <v>524</v>
      </c>
      <c r="K224" s="99" t="s">
        <v>524</v>
      </c>
      <c r="L224" s="99" t="s">
        <v>524</v>
      </c>
      <c r="M224" s="99" t="s">
        <v>524</v>
      </c>
      <c r="N224" s="99">
        <v>2.9000000000000001E-2</v>
      </c>
      <c r="O224" s="99">
        <v>0.53700000000000003</v>
      </c>
      <c r="P224" s="99"/>
      <c r="Q224" s="99"/>
      <c r="R224" s="99"/>
      <c r="S224" s="99"/>
      <c r="T224" s="99"/>
      <c r="U224" s="99"/>
      <c r="V224" s="99"/>
      <c r="W224" s="99"/>
      <c r="X224" s="99"/>
      <c r="Y224" s="99"/>
      <c r="Z224" s="99"/>
      <c r="AA224" s="99"/>
      <c r="AB224" s="100"/>
      <c r="AC224" s="100"/>
      <c r="AD224" s="100"/>
      <c r="AE224" s="100"/>
      <c r="AF224" s="100"/>
      <c r="AG224" s="99"/>
      <c r="AH224" s="99"/>
    </row>
    <row r="225" spans="3:34">
      <c r="C225" s="3" t="s">
        <v>92</v>
      </c>
      <c r="D225" s="3" t="s">
        <v>424</v>
      </c>
      <c r="E225" s="3" t="s">
        <v>425</v>
      </c>
      <c r="F225" s="3" t="s">
        <v>628</v>
      </c>
      <c r="G225" s="99" t="s">
        <v>524</v>
      </c>
      <c r="H225" s="99" t="s">
        <v>524</v>
      </c>
      <c r="I225" s="99" t="s">
        <v>524</v>
      </c>
      <c r="J225" s="99" t="s">
        <v>524</v>
      </c>
      <c r="K225" s="99" t="s">
        <v>524</v>
      </c>
      <c r="L225" s="99" t="s">
        <v>524</v>
      </c>
      <c r="M225" s="99" t="s">
        <v>524</v>
      </c>
      <c r="N225" s="99">
        <v>8.9999999999999993E-3</v>
      </c>
      <c r="O225" s="99">
        <v>0.40699999999999997</v>
      </c>
      <c r="P225" s="99"/>
      <c r="Q225" s="99"/>
      <c r="R225" s="99"/>
      <c r="S225" s="99"/>
      <c r="T225" s="99"/>
      <c r="U225" s="99"/>
      <c r="V225" s="99"/>
      <c r="W225" s="99"/>
      <c r="X225" s="99"/>
      <c r="Y225" s="99"/>
      <c r="Z225" s="99"/>
      <c r="AA225" s="99"/>
      <c r="AB225" s="100"/>
      <c r="AC225" s="100"/>
      <c r="AD225" s="100"/>
      <c r="AE225" s="100"/>
      <c r="AF225" s="100"/>
      <c r="AG225" s="99"/>
      <c r="AH225" s="99"/>
    </row>
    <row r="226" spans="3:34">
      <c r="C226" s="3" t="s">
        <v>92</v>
      </c>
      <c r="D226" s="3" t="s">
        <v>426</v>
      </c>
      <c r="E226" s="3" t="s">
        <v>427</v>
      </c>
      <c r="F226" s="3" t="s">
        <v>628</v>
      </c>
      <c r="G226" s="99" t="s">
        <v>524</v>
      </c>
      <c r="H226" s="99" t="s">
        <v>524</v>
      </c>
      <c r="I226" s="99" t="s">
        <v>524</v>
      </c>
      <c r="J226" s="99" t="s">
        <v>524</v>
      </c>
      <c r="K226" s="99" t="s">
        <v>524</v>
      </c>
      <c r="L226" s="99" t="s">
        <v>524</v>
      </c>
      <c r="M226" s="99" t="s">
        <v>524</v>
      </c>
      <c r="N226" s="99">
        <v>4.1000000000000002E-2</v>
      </c>
      <c r="O226" s="99">
        <v>0.47899999999999998</v>
      </c>
      <c r="P226" s="99"/>
      <c r="Q226" s="99"/>
      <c r="R226" s="99"/>
      <c r="S226" s="99"/>
      <c r="T226" s="99"/>
      <c r="U226" s="99"/>
      <c r="V226" s="99"/>
      <c r="W226" s="99"/>
      <c r="X226" s="99"/>
      <c r="Y226" s="99"/>
      <c r="Z226" s="99"/>
      <c r="AA226" s="99"/>
      <c r="AB226" s="100"/>
      <c r="AC226" s="100"/>
      <c r="AD226" s="100"/>
      <c r="AE226" s="100"/>
      <c r="AF226" s="100"/>
      <c r="AG226" s="99"/>
      <c r="AH226" s="99"/>
    </row>
    <row r="227" spans="3:34">
      <c r="C227" s="3" t="s">
        <v>92</v>
      </c>
      <c r="D227" s="3" t="s">
        <v>428</v>
      </c>
      <c r="E227" s="3" t="s">
        <v>429</v>
      </c>
      <c r="F227" s="3" t="s">
        <v>628</v>
      </c>
      <c r="G227" s="99" t="s">
        <v>524</v>
      </c>
      <c r="H227" s="99" t="s">
        <v>524</v>
      </c>
      <c r="I227" s="99" t="s">
        <v>524</v>
      </c>
      <c r="J227" s="99" t="s">
        <v>524</v>
      </c>
      <c r="K227" s="99" t="s">
        <v>524</v>
      </c>
      <c r="L227" s="99" t="s">
        <v>524</v>
      </c>
      <c r="M227" s="99" t="s">
        <v>524</v>
      </c>
      <c r="N227" s="99">
        <v>1.9E-2</v>
      </c>
      <c r="O227" s="99">
        <v>0.41</v>
      </c>
      <c r="P227" s="99"/>
      <c r="Q227" s="99"/>
      <c r="R227" s="99"/>
      <c r="S227" s="99"/>
      <c r="T227" s="99"/>
      <c r="U227" s="99"/>
      <c r="V227" s="99"/>
      <c r="W227" s="99"/>
      <c r="X227" s="99"/>
      <c r="Y227" s="99"/>
      <c r="Z227" s="99"/>
      <c r="AA227" s="99"/>
      <c r="AB227" s="100"/>
      <c r="AC227" s="100"/>
      <c r="AD227" s="100"/>
      <c r="AE227" s="100"/>
      <c r="AF227" s="100"/>
      <c r="AG227" s="99"/>
      <c r="AH227" s="99"/>
    </row>
    <row r="228" spans="3:34">
      <c r="C228" s="3" t="s">
        <v>92</v>
      </c>
      <c r="D228" s="3" t="s">
        <v>430</v>
      </c>
      <c r="E228" s="3" t="s">
        <v>431</v>
      </c>
      <c r="F228" s="3" t="s">
        <v>628</v>
      </c>
      <c r="G228" s="99" t="s">
        <v>524</v>
      </c>
      <c r="H228" s="99" t="s">
        <v>524</v>
      </c>
      <c r="I228" s="99" t="s">
        <v>524</v>
      </c>
      <c r="J228" s="99" t="s">
        <v>524</v>
      </c>
      <c r="K228" s="99" t="s">
        <v>524</v>
      </c>
      <c r="L228" s="99" t="s">
        <v>524</v>
      </c>
      <c r="M228" s="99" t="s">
        <v>524</v>
      </c>
      <c r="N228" s="99">
        <v>0.105</v>
      </c>
      <c r="O228" s="99">
        <v>9.8000000000000004E-2</v>
      </c>
      <c r="P228" s="99"/>
      <c r="Q228" s="99"/>
      <c r="R228" s="99"/>
      <c r="S228" s="99"/>
      <c r="T228" s="99"/>
      <c r="U228" s="99"/>
      <c r="V228" s="99"/>
      <c r="W228" s="99"/>
      <c r="X228" s="99"/>
      <c r="Y228" s="99"/>
      <c r="Z228" s="99"/>
      <c r="AA228" s="99"/>
      <c r="AB228" s="100"/>
      <c r="AC228" s="100"/>
      <c r="AD228" s="100"/>
      <c r="AE228" s="100"/>
      <c r="AF228" s="100"/>
      <c r="AG228" s="99"/>
      <c r="AH228" s="99"/>
    </row>
    <row r="229" spans="3:34">
      <c r="C229" s="3" t="s">
        <v>92</v>
      </c>
      <c r="D229" s="3" t="s">
        <v>432</v>
      </c>
      <c r="E229" s="3" t="s">
        <v>433</v>
      </c>
      <c r="F229" s="3" t="s">
        <v>628</v>
      </c>
      <c r="G229" s="99" t="s">
        <v>524</v>
      </c>
      <c r="H229" s="99" t="s">
        <v>524</v>
      </c>
      <c r="I229" s="99" t="s">
        <v>524</v>
      </c>
      <c r="J229" s="99" t="s">
        <v>524</v>
      </c>
      <c r="K229" s="99" t="s">
        <v>524</v>
      </c>
      <c r="L229" s="99" t="s">
        <v>524</v>
      </c>
      <c r="M229" s="99" t="s">
        <v>524</v>
      </c>
      <c r="N229" s="99">
        <v>0.14499999999999999</v>
      </c>
      <c r="O229" s="99">
        <v>0.19500000000000001</v>
      </c>
      <c r="P229" s="99"/>
      <c r="Q229" s="99"/>
      <c r="R229" s="99"/>
      <c r="S229" s="99"/>
      <c r="T229" s="99"/>
      <c r="U229" s="99"/>
      <c r="V229" s="99"/>
      <c r="W229" s="99"/>
      <c r="X229" s="99"/>
      <c r="Y229" s="99"/>
      <c r="Z229" s="99"/>
      <c r="AA229" s="99"/>
      <c r="AB229" s="100"/>
      <c r="AC229" s="100"/>
      <c r="AD229" s="100"/>
      <c r="AE229" s="100"/>
      <c r="AF229" s="100"/>
      <c r="AG229" s="99"/>
      <c r="AH229" s="99"/>
    </row>
    <row r="230" spans="3:34">
      <c r="C230" s="3" t="s">
        <v>92</v>
      </c>
      <c r="D230" s="3" t="s">
        <v>434</v>
      </c>
      <c r="E230" s="3" t="s">
        <v>435</v>
      </c>
      <c r="F230" s="3" t="s">
        <v>628</v>
      </c>
      <c r="G230" s="99" t="s">
        <v>524</v>
      </c>
      <c r="H230" s="99" t="s">
        <v>524</v>
      </c>
      <c r="I230" s="99" t="s">
        <v>524</v>
      </c>
      <c r="J230" s="99" t="s">
        <v>524</v>
      </c>
      <c r="K230" s="99" t="s">
        <v>524</v>
      </c>
      <c r="L230" s="99" t="s">
        <v>524</v>
      </c>
      <c r="M230" s="99" t="s">
        <v>524</v>
      </c>
      <c r="N230" s="99">
        <v>5.0000000000000001E-3</v>
      </c>
      <c r="O230" s="99">
        <v>0.02</v>
      </c>
      <c r="P230" s="99"/>
      <c r="Q230" s="99"/>
      <c r="R230" s="99"/>
      <c r="S230" s="99"/>
      <c r="T230" s="99"/>
      <c r="U230" s="99"/>
      <c r="V230" s="99"/>
      <c r="W230" s="99"/>
      <c r="X230" s="99"/>
      <c r="Y230" s="99"/>
      <c r="Z230" s="99"/>
      <c r="AA230" s="99"/>
      <c r="AB230" s="100"/>
      <c r="AC230" s="100"/>
      <c r="AD230" s="100"/>
      <c r="AE230" s="100"/>
      <c r="AF230" s="100"/>
      <c r="AG230" s="99"/>
      <c r="AH230" s="99"/>
    </row>
    <row r="231" spans="3:34">
      <c r="C231" s="3" t="s">
        <v>92</v>
      </c>
      <c r="D231" s="3" t="s">
        <v>436</v>
      </c>
      <c r="E231" s="3" t="s">
        <v>437</v>
      </c>
      <c r="F231" s="3" t="s">
        <v>628</v>
      </c>
      <c r="G231" s="99" t="s">
        <v>524</v>
      </c>
      <c r="H231" s="99" t="s">
        <v>524</v>
      </c>
      <c r="I231" s="99" t="s">
        <v>524</v>
      </c>
      <c r="J231" s="99" t="s">
        <v>524</v>
      </c>
      <c r="K231" s="99" t="s">
        <v>524</v>
      </c>
      <c r="L231" s="99" t="s">
        <v>524</v>
      </c>
      <c r="M231" s="99" t="s">
        <v>524</v>
      </c>
      <c r="N231" s="99">
        <v>0.24399999999999999</v>
      </c>
      <c r="O231" s="99">
        <v>0.255</v>
      </c>
      <c r="P231" s="99"/>
      <c r="Q231" s="99"/>
      <c r="R231" s="99"/>
      <c r="S231" s="99"/>
      <c r="T231" s="99"/>
      <c r="U231" s="99"/>
      <c r="V231" s="99"/>
      <c r="W231" s="99"/>
      <c r="X231" s="99"/>
      <c r="Y231" s="99"/>
      <c r="Z231" s="99"/>
      <c r="AA231" s="99"/>
      <c r="AB231" s="100"/>
      <c r="AC231" s="100"/>
      <c r="AD231" s="100"/>
      <c r="AE231" s="100"/>
      <c r="AF231" s="100"/>
      <c r="AG231" s="99"/>
      <c r="AH231" s="99"/>
    </row>
    <row r="232" spans="3:34">
      <c r="C232" s="3" t="s">
        <v>92</v>
      </c>
      <c r="D232" s="3" t="s">
        <v>438</v>
      </c>
      <c r="E232" s="3" t="s">
        <v>439</v>
      </c>
      <c r="F232" s="3" t="s">
        <v>628</v>
      </c>
      <c r="G232" s="99" t="s">
        <v>524</v>
      </c>
      <c r="H232" s="99" t="s">
        <v>524</v>
      </c>
      <c r="I232" s="99" t="s">
        <v>524</v>
      </c>
      <c r="J232" s="99" t="s">
        <v>524</v>
      </c>
      <c r="K232" s="99" t="s">
        <v>524</v>
      </c>
      <c r="L232" s="99" t="s">
        <v>524</v>
      </c>
      <c r="M232" s="99" t="s">
        <v>524</v>
      </c>
      <c r="N232" s="99">
        <v>0.38300000000000001</v>
      </c>
      <c r="O232" s="99">
        <v>0.39300000000000002</v>
      </c>
      <c r="P232" s="99"/>
      <c r="Q232" s="99"/>
      <c r="R232" s="99"/>
      <c r="S232" s="99"/>
      <c r="T232" s="99"/>
      <c r="U232" s="99"/>
      <c r="V232" s="99"/>
      <c r="W232" s="99"/>
      <c r="X232" s="99"/>
      <c r="Y232" s="99"/>
      <c r="Z232" s="99"/>
      <c r="AA232" s="99"/>
      <c r="AB232" s="100"/>
      <c r="AC232" s="100"/>
      <c r="AD232" s="100"/>
      <c r="AE232" s="100"/>
      <c r="AF232" s="100"/>
      <c r="AG232" s="99"/>
      <c r="AH232" s="99"/>
    </row>
    <row r="233" spans="3:34">
      <c r="C233" s="3" t="s">
        <v>92</v>
      </c>
      <c r="D233" s="3" t="s">
        <v>440</v>
      </c>
      <c r="E233" s="3" t="s">
        <v>441</v>
      </c>
      <c r="F233" s="3" t="s">
        <v>628</v>
      </c>
      <c r="G233" s="99" t="s">
        <v>524</v>
      </c>
      <c r="H233" s="99" t="s">
        <v>524</v>
      </c>
      <c r="I233" s="99" t="s">
        <v>524</v>
      </c>
      <c r="J233" s="99" t="s">
        <v>524</v>
      </c>
      <c r="K233" s="99" t="s">
        <v>524</v>
      </c>
      <c r="L233" s="99" t="s">
        <v>524</v>
      </c>
      <c r="M233" s="99" t="s">
        <v>524</v>
      </c>
      <c r="N233" s="99">
        <v>0.33400000000000002</v>
      </c>
      <c r="O233" s="99">
        <v>0.35599999999999998</v>
      </c>
      <c r="P233" s="99"/>
      <c r="Q233" s="99"/>
      <c r="R233" s="99"/>
      <c r="S233" s="99"/>
      <c r="T233" s="99"/>
      <c r="U233" s="99"/>
      <c r="V233" s="99"/>
      <c r="W233" s="99"/>
      <c r="X233" s="99"/>
      <c r="Y233" s="99"/>
      <c r="Z233" s="99"/>
      <c r="AA233" s="99"/>
      <c r="AB233" s="100"/>
      <c r="AC233" s="100"/>
      <c r="AD233" s="100"/>
      <c r="AE233" s="100"/>
      <c r="AF233" s="100"/>
      <c r="AG233" s="99"/>
      <c r="AH233" s="99"/>
    </row>
    <row r="234" spans="3:34">
      <c r="C234" s="3" t="s">
        <v>92</v>
      </c>
      <c r="D234" s="3" t="s">
        <v>442</v>
      </c>
      <c r="E234" s="3" t="s">
        <v>443</v>
      </c>
      <c r="F234" s="3" t="s">
        <v>628</v>
      </c>
      <c r="G234" s="99" t="s">
        <v>524</v>
      </c>
      <c r="H234" s="99" t="s">
        <v>524</v>
      </c>
      <c r="I234" s="99" t="s">
        <v>524</v>
      </c>
      <c r="J234" s="99" t="s">
        <v>524</v>
      </c>
      <c r="K234" s="99" t="s">
        <v>524</v>
      </c>
      <c r="L234" s="99" t="s">
        <v>524</v>
      </c>
      <c r="M234" s="99" t="s">
        <v>524</v>
      </c>
      <c r="N234" s="99">
        <v>0.14399999999999999</v>
      </c>
      <c r="O234" s="99">
        <v>0.17299999999999999</v>
      </c>
      <c r="P234" s="99"/>
      <c r="Q234" s="99"/>
      <c r="R234" s="99"/>
      <c r="S234" s="99"/>
      <c r="T234" s="99"/>
      <c r="U234" s="99"/>
      <c r="V234" s="99"/>
      <c r="W234" s="99"/>
      <c r="X234" s="99"/>
      <c r="Y234" s="99"/>
      <c r="Z234" s="99"/>
      <c r="AA234" s="99"/>
      <c r="AB234" s="100"/>
      <c r="AC234" s="100"/>
      <c r="AD234" s="100"/>
      <c r="AE234" s="100"/>
      <c r="AF234" s="100"/>
      <c r="AG234" s="99"/>
      <c r="AH234" s="99"/>
    </row>
    <row r="235" spans="3:34">
      <c r="C235" s="3" t="s">
        <v>92</v>
      </c>
      <c r="D235" s="3" t="s">
        <v>444</v>
      </c>
      <c r="E235" s="3" t="s">
        <v>445</v>
      </c>
      <c r="F235" s="3" t="s">
        <v>628</v>
      </c>
      <c r="G235" s="99" t="s">
        <v>524</v>
      </c>
      <c r="H235" s="99" t="s">
        <v>524</v>
      </c>
      <c r="I235" s="99" t="s">
        <v>524</v>
      </c>
      <c r="J235" s="99" t="s">
        <v>524</v>
      </c>
      <c r="K235" s="99" t="s">
        <v>524</v>
      </c>
      <c r="L235" s="99" t="s">
        <v>524</v>
      </c>
      <c r="M235" s="99" t="s">
        <v>524</v>
      </c>
      <c r="N235" s="99">
        <v>0.16900000000000001</v>
      </c>
      <c r="O235" s="99">
        <v>0.14099999999999999</v>
      </c>
      <c r="P235" s="99"/>
      <c r="Q235" s="99"/>
      <c r="R235" s="99"/>
      <c r="S235" s="99"/>
      <c r="T235" s="99"/>
      <c r="U235" s="99"/>
      <c r="V235" s="99"/>
      <c r="W235" s="99"/>
      <c r="X235" s="99"/>
      <c r="Y235" s="99"/>
      <c r="Z235" s="99"/>
      <c r="AA235" s="99"/>
      <c r="AB235" s="100"/>
      <c r="AC235" s="100"/>
      <c r="AD235" s="100"/>
      <c r="AE235" s="100"/>
      <c r="AF235" s="100"/>
      <c r="AG235" s="99"/>
      <c r="AH235" s="99"/>
    </row>
    <row r="236" spans="3:34">
      <c r="C236" s="3" t="s">
        <v>92</v>
      </c>
      <c r="D236" s="3" t="s">
        <v>446</v>
      </c>
      <c r="E236" s="3" t="s">
        <v>447</v>
      </c>
      <c r="F236" s="3" t="s">
        <v>628</v>
      </c>
      <c r="G236" s="99" t="s">
        <v>524</v>
      </c>
      <c r="H236" s="99" t="s">
        <v>524</v>
      </c>
      <c r="I236" s="99" t="s">
        <v>524</v>
      </c>
      <c r="J236" s="99" t="s">
        <v>524</v>
      </c>
      <c r="K236" s="99" t="s">
        <v>524</v>
      </c>
      <c r="L236" s="99" t="s">
        <v>524</v>
      </c>
      <c r="M236" s="99" t="s">
        <v>524</v>
      </c>
      <c r="N236" s="99">
        <v>0.24199999999999999</v>
      </c>
      <c r="O236" s="99">
        <v>0.20599999999999999</v>
      </c>
      <c r="P236" s="99"/>
      <c r="Q236" s="99"/>
      <c r="R236" s="99"/>
      <c r="S236" s="99"/>
      <c r="T236" s="99"/>
      <c r="U236" s="99"/>
      <c r="V236" s="99"/>
      <c r="W236" s="99"/>
      <c r="X236" s="99"/>
      <c r="Y236" s="99"/>
      <c r="Z236" s="99"/>
      <c r="AA236" s="99"/>
      <c r="AB236" s="100"/>
      <c r="AC236" s="100"/>
      <c r="AD236" s="100"/>
      <c r="AE236" s="100"/>
      <c r="AF236" s="100"/>
      <c r="AG236" s="99"/>
      <c r="AH236" s="99"/>
    </row>
    <row r="237" spans="3:34">
      <c r="C237" s="3" t="s">
        <v>90</v>
      </c>
      <c r="D237" s="3" t="s">
        <v>448</v>
      </c>
      <c r="E237" s="3" t="s">
        <v>449</v>
      </c>
      <c r="F237" s="3" t="s">
        <v>628</v>
      </c>
      <c r="G237" s="99" t="s">
        <v>524</v>
      </c>
      <c r="H237" s="99" t="s">
        <v>524</v>
      </c>
      <c r="I237" s="99" t="s">
        <v>524</v>
      </c>
      <c r="J237" s="99" t="s">
        <v>524</v>
      </c>
      <c r="K237" s="99" t="s">
        <v>524</v>
      </c>
      <c r="L237" s="99" t="s">
        <v>524</v>
      </c>
      <c r="M237" s="99" t="s">
        <v>524</v>
      </c>
      <c r="N237" s="99">
        <v>0.377</v>
      </c>
      <c r="O237" s="99">
        <v>0.39500000000000002</v>
      </c>
      <c r="P237" s="99"/>
      <c r="Q237" s="99"/>
      <c r="R237" s="99"/>
      <c r="S237" s="99"/>
      <c r="T237" s="99"/>
      <c r="U237" s="99"/>
      <c r="V237" s="99"/>
      <c r="W237" s="99"/>
      <c r="X237" s="99"/>
      <c r="Y237" s="99"/>
      <c r="Z237" s="99"/>
      <c r="AA237" s="99"/>
      <c r="AB237" s="100"/>
      <c r="AC237" s="100"/>
      <c r="AD237" s="100"/>
      <c r="AE237" s="100"/>
      <c r="AF237" s="100"/>
      <c r="AG237" s="99"/>
      <c r="AH237" s="99"/>
    </row>
    <row r="238" spans="3:34">
      <c r="C238" s="3" t="s">
        <v>90</v>
      </c>
      <c r="D238" s="3" t="s">
        <v>450</v>
      </c>
      <c r="E238" s="3" t="s">
        <v>451</v>
      </c>
      <c r="F238" s="3" t="s">
        <v>628</v>
      </c>
      <c r="G238" s="99" t="s">
        <v>524</v>
      </c>
      <c r="H238" s="99" t="s">
        <v>524</v>
      </c>
      <c r="I238" s="99" t="s">
        <v>524</v>
      </c>
      <c r="J238" s="99" t="s">
        <v>524</v>
      </c>
      <c r="K238" s="99" t="s">
        <v>524</v>
      </c>
      <c r="L238" s="99" t="s">
        <v>524</v>
      </c>
      <c r="M238" s="99" t="s">
        <v>524</v>
      </c>
      <c r="N238" s="99">
        <v>0.24299999999999999</v>
      </c>
      <c r="O238" s="99">
        <v>0.221</v>
      </c>
      <c r="P238" s="99"/>
      <c r="Q238" s="99"/>
      <c r="R238" s="99"/>
      <c r="S238" s="99"/>
      <c r="T238" s="99"/>
      <c r="U238" s="99"/>
      <c r="V238" s="99"/>
      <c r="W238" s="99"/>
      <c r="X238" s="99"/>
      <c r="Y238" s="99"/>
      <c r="Z238" s="99"/>
      <c r="AA238" s="99"/>
      <c r="AB238" s="100"/>
      <c r="AC238" s="100"/>
      <c r="AD238" s="100"/>
      <c r="AE238" s="100"/>
      <c r="AF238" s="100"/>
      <c r="AG238" s="99"/>
      <c r="AH238" s="99"/>
    </row>
    <row r="239" spans="3:34">
      <c r="C239" s="3" t="s">
        <v>90</v>
      </c>
      <c r="D239" s="3" t="s">
        <v>452</v>
      </c>
      <c r="E239" s="3" t="s">
        <v>453</v>
      </c>
      <c r="F239" s="3" t="s">
        <v>628</v>
      </c>
      <c r="G239" s="99" t="s">
        <v>524</v>
      </c>
      <c r="H239" s="99" t="s">
        <v>524</v>
      </c>
      <c r="I239" s="99" t="s">
        <v>524</v>
      </c>
      <c r="J239" s="99" t="s">
        <v>524</v>
      </c>
      <c r="K239" s="99" t="s">
        <v>524</v>
      </c>
      <c r="L239" s="99" t="s">
        <v>524</v>
      </c>
      <c r="M239" s="99" t="s">
        <v>524</v>
      </c>
      <c r="N239" s="99">
        <v>0.19</v>
      </c>
      <c r="O239" s="99">
        <v>0.219</v>
      </c>
      <c r="P239" s="99"/>
      <c r="Q239" s="99"/>
      <c r="R239" s="99"/>
      <c r="S239" s="99"/>
      <c r="T239" s="99"/>
      <c r="U239" s="99"/>
      <c r="V239" s="99"/>
      <c r="W239" s="99"/>
      <c r="X239" s="99"/>
      <c r="Y239" s="99"/>
      <c r="Z239" s="99"/>
      <c r="AA239" s="99"/>
      <c r="AB239" s="100"/>
      <c r="AC239" s="100"/>
      <c r="AD239" s="100"/>
      <c r="AE239" s="100"/>
      <c r="AF239" s="100"/>
      <c r="AG239" s="99"/>
      <c r="AH239" s="99"/>
    </row>
    <row r="240" spans="3:34">
      <c r="C240" s="3" t="s">
        <v>90</v>
      </c>
      <c r="D240" s="3" t="s">
        <v>454</v>
      </c>
      <c r="E240" s="3" t="s">
        <v>455</v>
      </c>
      <c r="F240" s="3" t="s">
        <v>628</v>
      </c>
      <c r="G240" s="99" t="s">
        <v>524</v>
      </c>
      <c r="H240" s="99" t="s">
        <v>524</v>
      </c>
      <c r="I240" s="99" t="s">
        <v>524</v>
      </c>
      <c r="J240" s="99" t="s">
        <v>524</v>
      </c>
      <c r="K240" s="99" t="s">
        <v>524</v>
      </c>
      <c r="L240" s="99" t="s">
        <v>524</v>
      </c>
      <c r="M240" s="99" t="s">
        <v>524</v>
      </c>
      <c r="N240" s="99">
        <v>0.28199999999999997</v>
      </c>
      <c r="O240" s="99">
        <v>0.42699999999999999</v>
      </c>
      <c r="P240" s="99"/>
      <c r="Q240" s="99"/>
      <c r="R240" s="99"/>
      <c r="S240" s="99"/>
      <c r="T240" s="99"/>
      <c r="U240" s="99"/>
      <c r="V240" s="99"/>
      <c r="W240" s="99"/>
      <c r="X240" s="99"/>
      <c r="Y240" s="99"/>
      <c r="Z240" s="99"/>
      <c r="AA240" s="99"/>
      <c r="AB240" s="100"/>
      <c r="AC240" s="100"/>
      <c r="AD240" s="100"/>
      <c r="AE240" s="100"/>
      <c r="AF240" s="100"/>
      <c r="AG240" s="99"/>
      <c r="AH240" s="99"/>
    </row>
    <row r="241" spans="3:34">
      <c r="C241" s="3" t="s">
        <v>90</v>
      </c>
      <c r="D241" s="3" t="s">
        <v>456</v>
      </c>
      <c r="E241" s="3" t="s">
        <v>457</v>
      </c>
      <c r="F241" s="3" t="s">
        <v>628</v>
      </c>
      <c r="G241" s="99" t="s">
        <v>524</v>
      </c>
      <c r="H241" s="99" t="s">
        <v>524</v>
      </c>
      <c r="I241" s="99" t="s">
        <v>524</v>
      </c>
      <c r="J241" s="99" t="s">
        <v>524</v>
      </c>
      <c r="K241" s="99" t="s">
        <v>524</v>
      </c>
      <c r="L241" s="99" t="s">
        <v>524</v>
      </c>
      <c r="M241" s="99" t="s">
        <v>524</v>
      </c>
      <c r="N241" s="99">
        <v>0.129</v>
      </c>
      <c r="O241" s="99">
        <v>0.13</v>
      </c>
      <c r="P241" s="99"/>
      <c r="Q241" s="99"/>
      <c r="R241" s="99"/>
      <c r="S241" s="99"/>
      <c r="T241" s="99"/>
      <c r="U241" s="99"/>
      <c r="V241" s="99"/>
      <c r="W241" s="99"/>
      <c r="X241" s="99"/>
      <c r="Y241" s="99"/>
      <c r="Z241" s="99"/>
      <c r="AA241" s="99"/>
      <c r="AB241" s="100"/>
      <c r="AC241" s="100"/>
      <c r="AD241" s="100"/>
      <c r="AE241" s="100"/>
      <c r="AF241" s="100"/>
      <c r="AG241" s="99"/>
      <c r="AH241" s="99"/>
    </row>
    <row r="242" spans="3:34">
      <c r="C242" s="3" t="s">
        <v>90</v>
      </c>
      <c r="D242" s="3" t="s">
        <v>458</v>
      </c>
      <c r="E242" s="3" t="s">
        <v>459</v>
      </c>
      <c r="F242" s="3" t="s">
        <v>628</v>
      </c>
      <c r="G242" s="99" t="s">
        <v>524</v>
      </c>
      <c r="H242" s="99" t="s">
        <v>524</v>
      </c>
      <c r="I242" s="99" t="s">
        <v>524</v>
      </c>
      <c r="J242" s="99" t="s">
        <v>524</v>
      </c>
      <c r="K242" s="99" t="s">
        <v>524</v>
      </c>
      <c r="L242" s="99" t="s">
        <v>524</v>
      </c>
      <c r="M242" s="99" t="s">
        <v>524</v>
      </c>
      <c r="N242" s="99">
        <v>0.27400000000000002</v>
      </c>
      <c r="O242" s="99">
        <v>0.32400000000000001</v>
      </c>
      <c r="P242" s="99"/>
      <c r="Q242" s="99"/>
      <c r="R242" s="99"/>
      <c r="S242" s="99"/>
      <c r="T242" s="99"/>
      <c r="U242" s="99"/>
      <c r="V242" s="99"/>
      <c r="W242" s="99"/>
      <c r="X242" s="99"/>
      <c r="Y242" s="99"/>
      <c r="Z242" s="99"/>
      <c r="AA242" s="99"/>
      <c r="AB242" s="100"/>
      <c r="AC242" s="100"/>
      <c r="AD242" s="100"/>
      <c r="AE242" s="100"/>
      <c r="AF242" s="100"/>
      <c r="AG242" s="99"/>
      <c r="AH242" s="99"/>
    </row>
    <row r="243" spans="3:34">
      <c r="C243" s="3" t="s">
        <v>90</v>
      </c>
      <c r="D243" s="3" t="s">
        <v>460</v>
      </c>
      <c r="E243" s="3" t="s">
        <v>461</v>
      </c>
      <c r="F243" s="3" t="s">
        <v>628</v>
      </c>
      <c r="G243" s="99" t="s">
        <v>524</v>
      </c>
      <c r="H243" s="99" t="s">
        <v>524</v>
      </c>
      <c r="I243" s="99" t="s">
        <v>524</v>
      </c>
      <c r="J243" s="99" t="s">
        <v>524</v>
      </c>
      <c r="K243" s="99" t="s">
        <v>524</v>
      </c>
      <c r="L243" s="99" t="s">
        <v>524</v>
      </c>
      <c r="M243" s="99" t="s">
        <v>524</v>
      </c>
      <c r="N243" s="99">
        <v>0.29399999999999998</v>
      </c>
      <c r="O243" s="99">
        <v>0.4</v>
      </c>
      <c r="P243" s="99"/>
      <c r="Q243" s="99"/>
      <c r="R243" s="99"/>
      <c r="S243" s="99"/>
      <c r="T243" s="99"/>
      <c r="U243" s="99"/>
      <c r="V243" s="99"/>
      <c r="W243" s="99"/>
      <c r="X243" s="99"/>
      <c r="Y243" s="99"/>
      <c r="Z243" s="99"/>
      <c r="AA243" s="99"/>
      <c r="AB243" s="100"/>
      <c r="AC243" s="100"/>
      <c r="AD243" s="100"/>
      <c r="AE243" s="100"/>
      <c r="AF243" s="100"/>
      <c r="AG243" s="99"/>
      <c r="AH243" s="99"/>
    </row>
    <row r="244" spans="3:34">
      <c r="C244" s="3" t="s">
        <v>90</v>
      </c>
      <c r="D244" s="3" t="s">
        <v>462</v>
      </c>
      <c r="E244" s="3" t="s">
        <v>463</v>
      </c>
      <c r="F244" s="3" t="s">
        <v>628</v>
      </c>
      <c r="G244" s="99" t="s">
        <v>524</v>
      </c>
      <c r="H244" s="99" t="s">
        <v>524</v>
      </c>
      <c r="I244" s="99" t="s">
        <v>524</v>
      </c>
      <c r="J244" s="99" t="s">
        <v>524</v>
      </c>
      <c r="K244" s="99" t="s">
        <v>524</v>
      </c>
      <c r="L244" s="99" t="s">
        <v>524</v>
      </c>
      <c r="M244" s="99" t="s">
        <v>524</v>
      </c>
      <c r="N244" s="99">
        <v>1.4999999999999999E-2</v>
      </c>
      <c r="O244" s="99">
        <v>0.02</v>
      </c>
      <c r="P244" s="99"/>
      <c r="Q244" s="99"/>
      <c r="R244" s="99"/>
      <c r="S244" s="99"/>
      <c r="T244" s="99"/>
      <c r="U244" s="99"/>
      <c r="V244" s="99"/>
      <c r="W244" s="99"/>
      <c r="X244" s="99"/>
      <c r="Y244" s="99"/>
      <c r="Z244" s="99"/>
      <c r="AA244" s="99"/>
      <c r="AB244" s="100"/>
      <c r="AC244" s="100"/>
      <c r="AD244" s="100"/>
      <c r="AE244" s="100"/>
      <c r="AF244" s="100"/>
      <c r="AG244" s="99"/>
      <c r="AH244" s="99"/>
    </row>
    <row r="245" spans="3:34">
      <c r="C245" s="3" t="s">
        <v>90</v>
      </c>
      <c r="D245" s="3" t="s">
        <v>464</v>
      </c>
      <c r="E245" s="3" t="s">
        <v>465</v>
      </c>
      <c r="F245" s="3" t="s">
        <v>628</v>
      </c>
      <c r="G245" s="99" t="s">
        <v>524</v>
      </c>
      <c r="H245" s="99" t="s">
        <v>524</v>
      </c>
      <c r="I245" s="99" t="s">
        <v>524</v>
      </c>
      <c r="J245" s="99" t="s">
        <v>524</v>
      </c>
      <c r="K245" s="99" t="s">
        <v>524</v>
      </c>
      <c r="L245" s="99" t="s">
        <v>524</v>
      </c>
      <c r="M245" s="99" t="s">
        <v>524</v>
      </c>
      <c r="N245" s="99">
        <v>3.1E-2</v>
      </c>
      <c r="O245" s="99">
        <v>0.27200000000000002</v>
      </c>
      <c r="P245" s="99"/>
      <c r="Q245" s="99"/>
      <c r="R245" s="99"/>
      <c r="S245" s="99"/>
      <c r="T245" s="99"/>
      <c r="U245" s="99"/>
      <c r="V245" s="99"/>
      <c r="W245" s="99"/>
      <c r="X245" s="99"/>
      <c r="Y245" s="99"/>
      <c r="Z245" s="99"/>
      <c r="AA245" s="99"/>
      <c r="AB245" s="100"/>
      <c r="AC245" s="100"/>
      <c r="AD245" s="100"/>
      <c r="AE245" s="100"/>
      <c r="AF245" s="100"/>
      <c r="AG245" s="99"/>
      <c r="AH245" s="99"/>
    </row>
    <row r="246" spans="3:34">
      <c r="C246" s="3" t="s">
        <v>90</v>
      </c>
      <c r="D246" s="3" t="s">
        <v>466</v>
      </c>
      <c r="E246" s="3" t="s">
        <v>467</v>
      </c>
      <c r="F246" s="3" t="s">
        <v>628</v>
      </c>
      <c r="G246" s="99" t="s">
        <v>524</v>
      </c>
      <c r="H246" s="99" t="s">
        <v>524</v>
      </c>
      <c r="I246" s="99" t="s">
        <v>524</v>
      </c>
      <c r="J246" s="99" t="s">
        <v>524</v>
      </c>
      <c r="K246" s="99" t="s">
        <v>524</v>
      </c>
      <c r="L246" s="99" t="s">
        <v>524</v>
      </c>
      <c r="M246" s="99" t="s">
        <v>524</v>
      </c>
      <c r="N246" s="99">
        <v>0.318</v>
      </c>
      <c r="O246" s="99">
        <v>0.40400000000000003</v>
      </c>
      <c r="P246" s="99"/>
      <c r="Q246" s="99"/>
      <c r="R246" s="99"/>
      <c r="S246" s="99"/>
      <c r="T246" s="99"/>
      <c r="U246" s="99"/>
      <c r="V246" s="99"/>
      <c r="W246" s="99"/>
      <c r="X246" s="99"/>
      <c r="Y246" s="99"/>
      <c r="Z246" s="99"/>
      <c r="AA246" s="99"/>
      <c r="AB246" s="100"/>
      <c r="AC246" s="100"/>
      <c r="AD246" s="100"/>
      <c r="AE246" s="100"/>
      <c r="AF246" s="100"/>
      <c r="AG246" s="99"/>
      <c r="AH246" s="99"/>
    </row>
    <row r="247" spans="3:34">
      <c r="C247" s="3" t="s">
        <v>90</v>
      </c>
      <c r="D247" s="3" t="s">
        <v>468</v>
      </c>
      <c r="E247" s="3" t="s">
        <v>469</v>
      </c>
      <c r="F247" s="3" t="s">
        <v>628</v>
      </c>
      <c r="G247" s="99" t="s">
        <v>524</v>
      </c>
      <c r="H247" s="99" t="s">
        <v>524</v>
      </c>
      <c r="I247" s="99" t="s">
        <v>524</v>
      </c>
      <c r="J247" s="99" t="s">
        <v>524</v>
      </c>
      <c r="K247" s="99" t="s">
        <v>524</v>
      </c>
      <c r="L247" s="99" t="s">
        <v>524</v>
      </c>
      <c r="M247" s="99" t="s">
        <v>524</v>
      </c>
      <c r="N247" s="99">
        <v>0.38100000000000001</v>
      </c>
      <c r="O247" s="99">
        <v>0.29799999999999999</v>
      </c>
      <c r="P247" s="99"/>
      <c r="Q247" s="99"/>
      <c r="R247" s="99"/>
      <c r="S247" s="99"/>
      <c r="T247" s="99"/>
      <c r="U247" s="99"/>
      <c r="V247" s="99"/>
      <c r="W247" s="99"/>
      <c r="X247" s="99"/>
      <c r="Y247" s="99"/>
      <c r="Z247" s="99"/>
      <c r="AA247" s="99"/>
      <c r="AB247" s="100"/>
      <c r="AC247" s="100"/>
      <c r="AD247" s="100"/>
      <c r="AE247" s="100"/>
      <c r="AF247" s="100"/>
      <c r="AG247" s="99"/>
      <c r="AH247" s="99"/>
    </row>
    <row r="248" spans="3:34">
      <c r="C248" s="3" t="s">
        <v>90</v>
      </c>
      <c r="D248" s="3" t="s">
        <v>470</v>
      </c>
      <c r="E248" s="3" t="s">
        <v>471</v>
      </c>
      <c r="F248" s="3" t="s">
        <v>628</v>
      </c>
      <c r="G248" s="99" t="s">
        <v>524</v>
      </c>
      <c r="H248" s="99" t="s">
        <v>524</v>
      </c>
      <c r="I248" s="99" t="s">
        <v>524</v>
      </c>
      <c r="J248" s="99" t="s">
        <v>524</v>
      </c>
      <c r="K248" s="99" t="s">
        <v>524</v>
      </c>
      <c r="L248" s="99" t="s">
        <v>524</v>
      </c>
      <c r="M248" s="99" t="s">
        <v>524</v>
      </c>
      <c r="N248" s="99">
        <v>6.0999999999999999E-2</v>
      </c>
      <c r="O248" s="99">
        <v>0.06</v>
      </c>
      <c r="P248" s="99"/>
      <c r="Q248" s="99"/>
      <c r="R248" s="99"/>
      <c r="S248" s="99"/>
      <c r="T248" s="99"/>
      <c r="U248" s="99"/>
      <c r="V248" s="99"/>
      <c r="W248" s="99"/>
      <c r="X248" s="99"/>
      <c r="Y248" s="99"/>
      <c r="Z248" s="99"/>
      <c r="AA248" s="99"/>
      <c r="AB248" s="100"/>
      <c r="AC248" s="100"/>
      <c r="AD248" s="100"/>
      <c r="AE248" s="100"/>
      <c r="AF248" s="100"/>
      <c r="AG248" s="99"/>
      <c r="AH248" s="99"/>
    </row>
    <row r="249" spans="3:34">
      <c r="C249" s="3" t="s">
        <v>90</v>
      </c>
      <c r="D249" s="3" t="s">
        <v>472</v>
      </c>
      <c r="E249" s="3" t="s">
        <v>473</v>
      </c>
      <c r="F249" s="3" t="s">
        <v>628</v>
      </c>
      <c r="G249" s="99" t="s">
        <v>524</v>
      </c>
      <c r="H249" s="99" t="s">
        <v>524</v>
      </c>
      <c r="I249" s="99" t="s">
        <v>524</v>
      </c>
      <c r="J249" s="99" t="s">
        <v>524</v>
      </c>
      <c r="K249" s="99" t="s">
        <v>524</v>
      </c>
      <c r="L249" s="99" t="s">
        <v>524</v>
      </c>
      <c r="M249" s="99" t="s">
        <v>524</v>
      </c>
      <c r="N249" s="99">
        <v>0.34100000000000003</v>
      </c>
      <c r="O249" s="99">
        <v>0.38600000000000001</v>
      </c>
      <c r="P249" s="99"/>
      <c r="Q249" s="99"/>
      <c r="R249" s="99"/>
      <c r="S249" s="99"/>
      <c r="T249" s="99"/>
      <c r="U249" s="99"/>
      <c r="V249" s="99"/>
      <c r="W249" s="99"/>
      <c r="X249" s="99"/>
      <c r="Y249" s="99"/>
      <c r="Z249" s="99"/>
      <c r="AA249" s="99"/>
      <c r="AB249" s="100"/>
      <c r="AC249" s="100"/>
      <c r="AD249" s="100"/>
      <c r="AE249" s="100"/>
      <c r="AF249" s="100"/>
      <c r="AG249" s="99"/>
      <c r="AH249" s="99"/>
    </row>
    <row r="250" spans="3:34">
      <c r="C250" s="3" t="s">
        <v>90</v>
      </c>
      <c r="D250" s="3" t="s">
        <v>474</v>
      </c>
      <c r="E250" s="3" t="s">
        <v>475</v>
      </c>
      <c r="F250" s="3" t="s">
        <v>628</v>
      </c>
      <c r="G250" s="99" t="s">
        <v>524</v>
      </c>
      <c r="H250" s="99" t="s">
        <v>524</v>
      </c>
      <c r="I250" s="99" t="s">
        <v>524</v>
      </c>
      <c r="J250" s="99" t="s">
        <v>524</v>
      </c>
      <c r="K250" s="99" t="s">
        <v>524</v>
      </c>
      <c r="L250" s="99" t="s">
        <v>524</v>
      </c>
      <c r="M250" s="99" t="s">
        <v>524</v>
      </c>
      <c r="N250" s="99">
        <v>0.36</v>
      </c>
      <c r="O250" s="99">
        <v>0.29199999999999998</v>
      </c>
      <c r="P250" s="99"/>
      <c r="Q250" s="99"/>
      <c r="R250" s="99"/>
      <c r="S250" s="99"/>
      <c r="T250" s="99"/>
      <c r="U250" s="99"/>
      <c r="V250" s="99"/>
      <c r="W250" s="99"/>
      <c r="X250" s="99"/>
      <c r="Y250" s="99"/>
      <c r="Z250" s="99"/>
      <c r="AA250" s="99"/>
      <c r="AB250" s="100"/>
      <c r="AC250" s="100"/>
      <c r="AD250" s="100"/>
      <c r="AE250" s="100"/>
      <c r="AF250" s="100"/>
      <c r="AG250" s="99"/>
      <c r="AH250" s="99"/>
    </row>
    <row r="251" spans="3:34">
      <c r="C251" s="3" t="s">
        <v>90</v>
      </c>
      <c r="D251" s="3" t="s">
        <v>476</v>
      </c>
      <c r="E251" s="3" t="s">
        <v>477</v>
      </c>
      <c r="F251" s="3" t="s">
        <v>628</v>
      </c>
      <c r="G251" s="99" t="s">
        <v>524</v>
      </c>
      <c r="H251" s="99" t="s">
        <v>524</v>
      </c>
      <c r="I251" s="99" t="s">
        <v>524</v>
      </c>
      <c r="J251" s="99" t="s">
        <v>524</v>
      </c>
      <c r="K251" s="99" t="s">
        <v>524</v>
      </c>
      <c r="L251" s="99" t="s">
        <v>524</v>
      </c>
      <c r="M251" s="99" t="s">
        <v>524</v>
      </c>
      <c r="N251" s="99">
        <v>0.26200000000000001</v>
      </c>
      <c r="O251" s="99">
        <v>0.42799999999999999</v>
      </c>
      <c r="P251" s="99"/>
      <c r="Q251" s="99"/>
      <c r="R251" s="99"/>
      <c r="S251" s="99"/>
      <c r="T251" s="99"/>
      <c r="U251" s="99"/>
      <c r="V251" s="99"/>
      <c r="W251" s="99"/>
      <c r="X251" s="99"/>
      <c r="Y251" s="99"/>
      <c r="Z251" s="99"/>
      <c r="AA251" s="99"/>
      <c r="AB251" s="100"/>
      <c r="AC251" s="100"/>
      <c r="AD251" s="100"/>
      <c r="AE251" s="100"/>
      <c r="AF251" s="100"/>
      <c r="AG251" s="99"/>
      <c r="AH251" s="99"/>
    </row>
    <row r="252" spans="3:34">
      <c r="C252" s="3" t="s">
        <v>90</v>
      </c>
      <c r="D252" s="3" t="s">
        <v>478</v>
      </c>
      <c r="E252" s="3" t="s">
        <v>479</v>
      </c>
      <c r="F252" s="3" t="s">
        <v>628</v>
      </c>
      <c r="G252" s="99" t="s">
        <v>524</v>
      </c>
      <c r="H252" s="99" t="s">
        <v>524</v>
      </c>
      <c r="I252" s="99" t="s">
        <v>524</v>
      </c>
      <c r="J252" s="99" t="s">
        <v>524</v>
      </c>
      <c r="K252" s="99" t="s">
        <v>524</v>
      </c>
      <c r="L252" s="99" t="s">
        <v>524</v>
      </c>
      <c r="M252" s="99" t="s">
        <v>524</v>
      </c>
      <c r="N252" s="99">
        <v>0.378</v>
      </c>
      <c r="O252" s="99">
        <v>0.36799999999999999</v>
      </c>
      <c r="P252" s="99"/>
      <c r="Q252" s="99"/>
      <c r="R252" s="99"/>
      <c r="S252" s="99"/>
      <c r="T252" s="99"/>
      <c r="U252" s="99"/>
      <c r="V252" s="99"/>
      <c r="W252" s="99"/>
      <c r="X252" s="99"/>
      <c r="Y252" s="99"/>
      <c r="Z252" s="99"/>
      <c r="AA252" s="99"/>
      <c r="AB252" s="100"/>
      <c r="AC252" s="100"/>
      <c r="AD252" s="100"/>
      <c r="AE252" s="100"/>
      <c r="AF252" s="100"/>
      <c r="AG252" s="99"/>
      <c r="AH252" s="99"/>
    </row>
    <row r="253" spans="3:34">
      <c r="C253" s="3" t="s">
        <v>90</v>
      </c>
      <c r="D253" s="3" t="s">
        <v>480</v>
      </c>
      <c r="E253" s="3" t="s">
        <v>481</v>
      </c>
      <c r="F253" s="3" t="s">
        <v>628</v>
      </c>
      <c r="G253" s="99" t="s">
        <v>524</v>
      </c>
      <c r="H253" s="99" t="s">
        <v>524</v>
      </c>
      <c r="I253" s="99" t="s">
        <v>524</v>
      </c>
      <c r="J253" s="99" t="s">
        <v>524</v>
      </c>
      <c r="K253" s="99" t="s">
        <v>524</v>
      </c>
      <c r="L253" s="99" t="s">
        <v>524</v>
      </c>
      <c r="M253" s="99" t="s">
        <v>524</v>
      </c>
      <c r="N253" s="99">
        <v>0.222</v>
      </c>
      <c r="O253" s="99">
        <v>0.35199999999999998</v>
      </c>
      <c r="P253" s="99"/>
      <c r="Q253" s="99"/>
      <c r="R253" s="99"/>
      <c r="S253" s="99"/>
      <c r="T253" s="99"/>
      <c r="U253" s="99"/>
      <c r="V253" s="99"/>
      <c r="W253" s="99"/>
      <c r="X253" s="99"/>
      <c r="Y253" s="99"/>
      <c r="Z253" s="99"/>
      <c r="AA253" s="99"/>
      <c r="AB253" s="100"/>
      <c r="AC253" s="100"/>
      <c r="AD253" s="100"/>
      <c r="AE253" s="100"/>
      <c r="AF253" s="100"/>
      <c r="AG253" s="99"/>
      <c r="AH253" s="99"/>
    </row>
    <row r="254" spans="3:34">
      <c r="C254" s="3" t="s">
        <v>90</v>
      </c>
      <c r="D254" s="3" t="s">
        <v>482</v>
      </c>
      <c r="E254" s="3" t="s">
        <v>483</v>
      </c>
      <c r="F254" s="3" t="s">
        <v>628</v>
      </c>
      <c r="G254" s="99" t="s">
        <v>524</v>
      </c>
      <c r="H254" s="99" t="s">
        <v>524</v>
      </c>
      <c r="I254" s="99" t="s">
        <v>524</v>
      </c>
      <c r="J254" s="99" t="s">
        <v>524</v>
      </c>
      <c r="K254" s="99" t="s">
        <v>524</v>
      </c>
      <c r="L254" s="99" t="s">
        <v>524</v>
      </c>
      <c r="M254" s="99" t="s">
        <v>524</v>
      </c>
      <c r="N254" s="99">
        <v>0.28499999999999998</v>
      </c>
      <c r="O254" s="99">
        <v>0.33700000000000002</v>
      </c>
      <c r="P254" s="99"/>
      <c r="Q254" s="99"/>
      <c r="R254" s="99"/>
      <c r="S254" s="99"/>
      <c r="T254" s="99"/>
      <c r="U254" s="99"/>
      <c r="V254" s="99"/>
      <c r="W254" s="99"/>
      <c r="X254" s="99"/>
      <c r="Y254" s="99"/>
      <c r="Z254" s="99"/>
      <c r="AA254" s="99"/>
      <c r="AB254" s="100"/>
      <c r="AC254" s="100"/>
      <c r="AD254" s="100"/>
      <c r="AE254" s="100"/>
      <c r="AF254" s="100"/>
      <c r="AG254" s="99"/>
      <c r="AH254" s="99"/>
    </row>
    <row r="255" spans="3:34">
      <c r="C255" s="3" t="s">
        <v>90</v>
      </c>
      <c r="D255" s="3" t="s">
        <v>484</v>
      </c>
      <c r="E255" s="3" t="s">
        <v>485</v>
      </c>
      <c r="F255" s="3" t="s">
        <v>628</v>
      </c>
      <c r="G255" s="99" t="s">
        <v>524</v>
      </c>
      <c r="H255" s="99" t="s">
        <v>524</v>
      </c>
      <c r="I255" s="99" t="s">
        <v>524</v>
      </c>
      <c r="J255" s="99" t="s">
        <v>524</v>
      </c>
      <c r="K255" s="99" t="s">
        <v>524</v>
      </c>
      <c r="L255" s="99" t="s">
        <v>524</v>
      </c>
      <c r="M255" s="99" t="s">
        <v>524</v>
      </c>
      <c r="N255" s="99">
        <v>0.28199999999999997</v>
      </c>
      <c r="O255" s="99">
        <v>0.32</v>
      </c>
      <c r="P255" s="99"/>
      <c r="Q255" s="99"/>
      <c r="R255" s="99"/>
      <c r="S255" s="99"/>
      <c r="T255" s="99"/>
      <c r="U255" s="99"/>
      <c r="V255" s="99"/>
      <c r="W255" s="99"/>
      <c r="X255" s="99"/>
      <c r="Y255" s="99"/>
      <c r="Z255" s="99"/>
      <c r="AA255" s="99"/>
      <c r="AB255" s="100"/>
      <c r="AC255" s="100"/>
      <c r="AD255" s="100"/>
      <c r="AE255" s="100"/>
      <c r="AF255" s="100"/>
      <c r="AG255" s="99"/>
      <c r="AH255" s="99"/>
    </row>
    <row r="256" spans="3:34">
      <c r="C256" s="3" t="s">
        <v>90</v>
      </c>
      <c r="D256" s="3" t="s">
        <v>486</v>
      </c>
      <c r="E256" s="3" t="s">
        <v>487</v>
      </c>
      <c r="F256" s="3" t="s">
        <v>628</v>
      </c>
      <c r="G256" s="99" t="s">
        <v>524</v>
      </c>
      <c r="H256" s="99" t="s">
        <v>524</v>
      </c>
      <c r="I256" s="99" t="s">
        <v>524</v>
      </c>
      <c r="J256" s="99" t="s">
        <v>524</v>
      </c>
      <c r="K256" s="99" t="s">
        <v>524</v>
      </c>
      <c r="L256" s="99" t="s">
        <v>524</v>
      </c>
      <c r="M256" s="99" t="s">
        <v>524</v>
      </c>
      <c r="N256" s="99">
        <v>0.497</v>
      </c>
      <c r="O256" s="99">
        <v>0.49399999999999999</v>
      </c>
      <c r="P256" s="99"/>
      <c r="Q256" s="99"/>
      <c r="R256" s="99"/>
      <c r="S256" s="99"/>
      <c r="T256" s="99"/>
      <c r="U256" s="99"/>
      <c r="V256" s="99"/>
      <c r="W256" s="99"/>
      <c r="X256" s="99"/>
      <c r="Y256" s="99"/>
      <c r="Z256" s="99"/>
      <c r="AA256" s="99"/>
      <c r="AB256" s="100"/>
      <c r="AC256" s="100"/>
      <c r="AD256" s="100"/>
      <c r="AE256" s="100"/>
      <c r="AF256" s="100"/>
      <c r="AG256" s="99"/>
      <c r="AH256" s="99"/>
    </row>
    <row r="257" spans="3:34">
      <c r="C257" s="3" t="s">
        <v>90</v>
      </c>
      <c r="D257" s="3" t="s">
        <v>488</v>
      </c>
      <c r="E257" s="3" t="s">
        <v>489</v>
      </c>
      <c r="F257" s="3" t="s">
        <v>628</v>
      </c>
      <c r="G257" s="99" t="s">
        <v>524</v>
      </c>
      <c r="H257" s="99" t="s">
        <v>524</v>
      </c>
      <c r="I257" s="99" t="s">
        <v>524</v>
      </c>
      <c r="J257" s="99" t="s">
        <v>524</v>
      </c>
      <c r="K257" s="99" t="s">
        <v>524</v>
      </c>
      <c r="L257" s="99" t="s">
        <v>524</v>
      </c>
      <c r="M257" s="99" t="s">
        <v>524</v>
      </c>
      <c r="N257" s="99">
        <v>2.8000000000000001E-2</v>
      </c>
      <c r="O257" s="99">
        <v>0.216</v>
      </c>
      <c r="P257" s="99"/>
      <c r="Q257" s="99"/>
      <c r="R257" s="99"/>
      <c r="S257" s="99"/>
      <c r="T257" s="99"/>
      <c r="U257" s="99"/>
      <c r="V257" s="99"/>
      <c r="W257" s="99"/>
      <c r="X257" s="99"/>
      <c r="Y257" s="99"/>
      <c r="Z257" s="99"/>
      <c r="AA257" s="99"/>
      <c r="AB257" s="100"/>
      <c r="AC257" s="100"/>
      <c r="AD257" s="100"/>
      <c r="AE257" s="100"/>
      <c r="AF257" s="100"/>
      <c r="AG257" s="99"/>
      <c r="AH257" s="99"/>
    </row>
    <row r="258" spans="3:34">
      <c r="C258" s="3" t="s">
        <v>90</v>
      </c>
      <c r="D258" s="3" t="s">
        <v>490</v>
      </c>
      <c r="E258" s="3" t="s">
        <v>491</v>
      </c>
      <c r="F258" s="3" t="s">
        <v>628</v>
      </c>
      <c r="G258" s="99" t="s">
        <v>524</v>
      </c>
      <c r="H258" s="99" t="s">
        <v>524</v>
      </c>
      <c r="I258" s="99" t="s">
        <v>524</v>
      </c>
      <c r="J258" s="99" t="s">
        <v>524</v>
      </c>
      <c r="K258" s="99" t="s">
        <v>524</v>
      </c>
      <c r="L258" s="99" t="s">
        <v>524</v>
      </c>
      <c r="M258" s="99" t="s">
        <v>524</v>
      </c>
      <c r="N258" s="99">
        <v>1.7000000000000001E-2</v>
      </c>
      <c r="O258" s="99">
        <v>0.27600000000000002</v>
      </c>
      <c r="P258" s="99"/>
      <c r="Q258" s="99"/>
      <c r="R258" s="99"/>
      <c r="S258" s="99"/>
      <c r="T258" s="99"/>
      <c r="U258" s="99"/>
      <c r="V258" s="99"/>
      <c r="W258" s="99"/>
      <c r="X258" s="99"/>
      <c r="Y258" s="99"/>
      <c r="Z258" s="99"/>
      <c r="AA258" s="99"/>
      <c r="AB258" s="100"/>
      <c r="AC258" s="100"/>
      <c r="AD258" s="100"/>
      <c r="AE258" s="100"/>
      <c r="AF258" s="100"/>
      <c r="AG258" s="99"/>
      <c r="AH258" s="99"/>
    </row>
    <row r="259" spans="3:34">
      <c r="C259" s="3" t="s">
        <v>90</v>
      </c>
      <c r="D259" s="3" t="s">
        <v>492</v>
      </c>
      <c r="E259" s="3" t="s">
        <v>493</v>
      </c>
      <c r="F259" s="3" t="s">
        <v>628</v>
      </c>
      <c r="G259" s="99" t="s">
        <v>524</v>
      </c>
      <c r="H259" s="99" t="s">
        <v>524</v>
      </c>
      <c r="I259" s="99" t="s">
        <v>524</v>
      </c>
      <c r="J259" s="99" t="s">
        <v>524</v>
      </c>
      <c r="K259" s="99" t="s">
        <v>524</v>
      </c>
      <c r="L259" s="99" t="s">
        <v>524</v>
      </c>
      <c r="M259" s="99" t="s">
        <v>524</v>
      </c>
      <c r="N259" s="99">
        <v>0.57599999999999996</v>
      </c>
      <c r="O259" s="99">
        <v>0.59099999999999997</v>
      </c>
      <c r="P259" s="99"/>
      <c r="Q259" s="99"/>
      <c r="R259" s="99"/>
      <c r="S259" s="99"/>
      <c r="T259" s="99"/>
      <c r="U259" s="99"/>
      <c r="V259" s="99"/>
      <c r="W259" s="99"/>
      <c r="X259" s="99"/>
      <c r="Y259" s="99"/>
      <c r="Z259" s="99"/>
      <c r="AA259" s="99"/>
      <c r="AB259" s="100"/>
      <c r="AC259" s="100"/>
      <c r="AD259" s="100"/>
      <c r="AE259" s="100"/>
      <c r="AF259" s="100"/>
      <c r="AG259" s="99"/>
      <c r="AH259" s="99"/>
    </row>
    <row r="260" spans="3:34">
      <c r="C260" s="3" t="s">
        <v>90</v>
      </c>
      <c r="D260" s="3" t="s">
        <v>494</v>
      </c>
      <c r="E260" s="3" t="s">
        <v>495</v>
      </c>
      <c r="F260" s="3" t="s">
        <v>628</v>
      </c>
      <c r="G260" s="99" t="s">
        <v>524</v>
      </c>
      <c r="H260" s="99" t="s">
        <v>524</v>
      </c>
      <c r="I260" s="99" t="s">
        <v>524</v>
      </c>
      <c r="J260" s="99" t="s">
        <v>524</v>
      </c>
      <c r="K260" s="99" t="s">
        <v>524</v>
      </c>
      <c r="L260" s="99" t="s">
        <v>524</v>
      </c>
      <c r="M260" s="99" t="s">
        <v>524</v>
      </c>
      <c r="N260" s="99">
        <v>1.2999999999999999E-2</v>
      </c>
      <c r="O260" s="99">
        <v>1.4E-2</v>
      </c>
      <c r="P260" s="99"/>
      <c r="Q260" s="99"/>
      <c r="R260" s="99"/>
      <c r="S260" s="99"/>
      <c r="T260" s="99"/>
      <c r="U260" s="99"/>
      <c r="V260" s="99"/>
      <c r="W260" s="99"/>
      <c r="X260" s="99"/>
      <c r="Y260" s="99"/>
      <c r="Z260" s="99"/>
      <c r="AA260" s="99"/>
      <c r="AB260" s="100"/>
      <c r="AC260" s="100"/>
      <c r="AD260" s="100"/>
      <c r="AE260" s="100"/>
      <c r="AF260" s="100"/>
      <c r="AG260" s="99"/>
      <c r="AH260" s="99"/>
    </row>
    <row r="261" spans="3:34">
      <c r="C261" s="3" t="s">
        <v>90</v>
      </c>
      <c r="D261" s="3" t="s">
        <v>496</v>
      </c>
      <c r="E261" s="3" t="s">
        <v>497</v>
      </c>
      <c r="F261" s="3" t="s">
        <v>628</v>
      </c>
      <c r="G261" s="99" t="s">
        <v>524</v>
      </c>
      <c r="H261" s="99" t="s">
        <v>524</v>
      </c>
      <c r="I261" s="99" t="s">
        <v>524</v>
      </c>
      <c r="J261" s="99" t="s">
        <v>524</v>
      </c>
      <c r="K261" s="99" t="s">
        <v>524</v>
      </c>
      <c r="L261" s="99" t="s">
        <v>524</v>
      </c>
      <c r="M261" s="99" t="s">
        <v>524</v>
      </c>
      <c r="N261" s="99">
        <v>0.33200000000000002</v>
      </c>
      <c r="O261" s="99">
        <v>0.29799999999999999</v>
      </c>
      <c r="P261" s="99"/>
      <c r="Q261" s="99"/>
      <c r="R261" s="99"/>
      <c r="S261" s="99"/>
      <c r="T261" s="99"/>
      <c r="U261" s="99"/>
      <c r="V261" s="99"/>
      <c r="W261" s="99"/>
      <c r="X261" s="99"/>
      <c r="Y261" s="99"/>
      <c r="Z261" s="99"/>
      <c r="AA261" s="99"/>
      <c r="AB261" s="100"/>
      <c r="AC261" s="100"/>
      <c r="AD261" s="100"/>
      <c r="AE261" s="100"/>
      <c r="AF261" s="100"/>
      <c r="AG261" s="99"/>
      <c r="AH261" s="99"/>
    </row>
    <row r="262" spans="3:34">
      <c r="C262" s="3" t="s">
        <v>90</v>
      </c>
      <c r="D262" s="3" t="s">
        <v>498</v>
      </c>
      <c r="E262" s="3" t="s">
        <v>499</v>
      </c>
      <c r="F262" s="3" t="s">
        <v>628</v>
      </c>
      <c r="G262" s="99" t="s">
        <v>524</v>
      </c>
      <c r="H262" s="99" t="s">
        <v>524</v>
      </c>
      <c r="I262" s="99" t="s">
        <v>524</v>
      </c>
      <c r="J262" s="99" t="s">
        <v>524</v>
      </c>
      <c r="K262" s="99" t="s">
        <v>524</v>
      </c>
      <c r="L262" s="99" t="s">
        <v>524</v>
      </c>
      <c r="M262" s="99" t="s">
        <v>524</v>
      </c>
      <c r="N262" s="99">
        <v>0.45100000000000001</v>
      </c>
      <c r="O262" s="99">
        <v>0.42599999999999999</v>
      </c>
      <c r="P262" s="99"/>
      <c r="Q262" s="99"/>
      <c r="R262" s="99"/>
      <c r="S262" s="99"/>
      <c r="T262" s="99"/>
      <c r="U262" s="99"/>
      <c r="V262" s="99"/>
      <c r="W262" s="99"/>
      <c r="X262" s="99"/>
      <c r="Y262" s="99"/>
      <c r="Z262" s="99"/>
      <c r="AA262" s="99"/>
      <c r="AB262" s="100"/>
      <c r="AC262" s="100"/>
      <c r="AD262" s="100"/>
      <c r="AE262" s="100"/>
      <c r="AF262" s="100"/>
      <c r="AG262" s="99"/>
      <c r="AH262" s="99"/>
    </row>
    <row r="263" spans="3:34">
      <c r="C263" s="3" t="s">
        <v>90</v>
      </c>
      <c r="D263" s="3" t="s">
        <v>500</v>
      </c>
      <c r="E263" s="3" t="s">
        <v>501</v>
      </c>
      <c r="F263" s="3" t="s">
        <v>628</v>
      </c>
      <c r="G263" s="99" t="s">
        <v>524</v>
      </c>
      <c r="H263" s="99" t="s">
        <v>524</v>
      </c>
      <c r="I263" s="99" t="s">
        <v>524</v>
      </c>
      <c r="J263" s="99" t="s">
        <v>524</v>
      </c>
      <c r="K263" s="99" t="s">
        <v>524</v>
      </c>
      <c r="L263" s="99" t="s">
        <v>524</v>
      </c>
      <c r="M263" s="99" t="s">
        <v>524</v>
      </c>
      <c r="N263" s="99">
        <v>1.2E-2</v>
      </c>
      <c r="O263" s="99">
        <v>0.20699999999999999</v>
      </c>
      <c r="P263" s="99"/>
      <c r="Q263" s="99"/>
      <c r="R263" s="99"/>
      <c r="S263" s="99"/>
      <c r="T263" s="99"/>
      <c r="U263" s="99"/>
      <c r="V263" s="99"/>
      <c r="W263" s="99"/>
      <c r="X263" s="99"/>
      <c r="Y263" s="99"/>
      <c r="Z263" s="99"/>
      <c r="AA263" s="99"/>
      <c r="AB263" s="100"/>
      <c r="AC263" s="100"/>
      <c r="AD263" s="100"/>
      <c r="AE263" s="100"/>
      <c r="AF263" s="100"/>
      <c r="AG263" s="99"/>
      <c r="AH263" s="99"/>
    </row>
    <row r="264" spans="3:34">
      <c r="C264" s="3" t="s">
        <v>90</v>
      </c>
      <c r="D264" s="3" t="s">
        <v>502</v>
      </c>
      <c r="E264" s="3" t="s">
        <v>503</v>
      </c>
      <c r="F264" s="3" t="s">
        <v>628</v>
      </c>
      <c r="G264" s="99" t="s">
        <v>524</v>
      </c>
      <c r="H264" s="99" t="s">
        <v>524</v>
      </c>
      <c r="I264" s="99" t="s">
        <v>524</v>
      </c>
      <c r="J264" s="99" t="s">
        <v>524</v>
      </c>
      <c r="K264" s="99" t="s">
        <v>524</v>
      </c>
      <c r="L264" s="99" t="s">
        <v>524</v>
      </c>
      <c r="M264" s="99" t="s">
        <v>524</v>
      </c>
      <c r="N264" s="99">
        <v>0.46200000000000002</v>
      </c>
      <c r="O264" s="99">
        <v>0.47899999999999998</v>
      </c>
      <c r="P264" s="99"/>
      <c r="Q264" s="99"/>
      <c r="R264" s="99"/>
      <c r="S264" s="99"/>
      <c r="T264" s="99"/>
      <c r="U264" s="99"/>
      <c r="V264" s="99"/>
      <c r="W264" s="99"/>
      <c r="X264" s="99"/>
      <c r="Y264" s="99"/>
      <c r="Z264" s="99"/>
      <c r="AA264" s="99"/>
      <c r="AB264" s="100"/>
      <c r="AC264" s="100"/>
      <c r="AD264" s="100"/>
      <c r="AE264" s="100"/>
      <c r="AF264" s="100"/>
      <c r="AG264" s="99"/>
      <c r="AH264" s="99"/>
    </row>
    <row r="265" spans="3:34">
      <c r="C265" s="3" t="s">
        <v>90</v>
      </c>
      <c r="D265" s="3" t="s">
        <v>504</v>
      </c>
      <c r="E265" s="3" t="s">
        <v>505</v>
      </c>
      <c r="F265" s="3" t="s">
        <v>628</v>
      </c>
      <c r="G265" s="99" t="s">
        <v>524</v>
      </c>
      <c r="H265" s="99" t="s">
        <v>524</v>
      </c>
      <c r="I265" s="99" t="s">
        <v>524</v>
      </c>
      <c r="J265" s="99" t="s">
        <v>524</v>
      </c>
      <c r="K265" s="99" t="s">
        <v>524</v>
      </c>
      <c r="L265" s="99" t="s">
        <v>524</v>
      </c>
      <c r="M265" s="99" t="s">
        <v>524</v>
      </c>
      <c r="N265" s="99">
        <v>8.0000000000000002E-3</v>
      </c>
      <c r="O265" s="99">
        <v>1.0999999999999999E-2</v>
      </c>
      <c r="P265" s="99"/>
      <c r="Q265" s="99"/>
      <c r="R265" s="99"/>
      <c r="S265" s="99"/>
      <c r="T265" s="99"/>
      <c r="U265" s="99"/>
      <c r="V265" s="99"/>
      <c r="W265" s="99"/>
      <c r="X265" s="99"/>
      <c r="Y265" s="99"/>
      <c r="Z265" s="99"/>
      <c r="AA265" s="99"/>
      <c r="AB265" s="100"/>
      <c r="AC265" s="100"/>
      <c r="AD265" s="100"/>
      <c r="AE265" s="100"/>
      <c r="AF265" s="100"/>
      <c r="AG265" s="99"/>
      <c r="AH265" s="99"/>
    </row>
    <row r="266" spans="3:34">
      <c r="C266" s="3" t="s">
        <v>90</v>
      </c>
      <c r="D266" s="3" t="s">
        <v>506</v>
      </c>
      <c r="E266" s="3" t="s">
        <v>507</v>
      </c>
      <c r="F266" s="3" t="s">
        <v>628</v>
      </c>
      <c r="G266" s="99" t="s">
        <v>524</v>
      </c>
      <c r="H266" s="99" t="s">
        <v>524</v>
      </c>
      <c r="I266" s="99" t="s">
        <v>524</v>
      </c>
      <c r="J266" s="99" t="s">
        <v>524</v>
      </c>
      <c r="K266" s="99" t="s">
        <v>524</v>
      </c>
      <c r="L266" s="99" t="s">
        <v>524</v>
      </c>
      <c r="M266" s="99" t="s">
        <v>524</v>
      </c>
      <c r="N266" s="99">
        <v>0.308</v>
      </c>
      <c r="O266" s="99">
        <v>0.29699999999999999</v>
      </c>
      <c r="P266" s="99"/>
      <c r="Q266" s="99"/>
      <c r="R266" s="99"/>
      <c r="S266" s="99"/>
      <c r="T266" s="99"/>
      <c r="U266" s="99"/>
      <c r="V266" s="99"/>
      <c r="W266" s="99"/>
      <c r="X266" s="99"/>
      <c r="Y266" s="99"/>
      <c r="Z266" s="99"/>
      <c r="AA266" s="99"/>
      <c r="AB266" s="100"/>
      <c r="AC266" s="100"/>
      <c r="AD266" s="100"/>
      <c r="AE266" s="100"/>
      <c r="AF266" s="100"/>
      <c r="AG266" s="99"/>
      <c r="AH266" s="99"/>
    </row>
    <row r="267" spans="3:34">
      <c r="C267" s="3" t="s">
        <v>90</v>
      </c>
      <c r="D267" s="3" t="s">
        <v>508</v>
      </c>
      <c r="E267" s="3" t="s">
        <v>509</v>
      </c>
      <c r="F267" s="3" t="s">
        <v>628</v>
      </c>
      <c r="G267" s="99" t="s">
        <v>524</v>
      </c>
      <c r="H267" s="99" t="s">
        <v>524</v>
      </c>
      <c r="I267" s="99" t="s">
        <v>524</v>
      </c>
      <c r="J267" s="99" t="s">
        <v>524</v>
      </c>
      <c r="K267" s="99" t="s">
        <v>524</v>
      </c>
      <c r="L267" s="99" t="s">
        <v>524</v>
      </c>
      <c r="M267" s="99" t="s">
        <v>524</v>
      </c>
      <c r="N267" s="99">
        <v>0.39900000000000002</v>
      </c>
      <c r="O267" s="99">
        <v>0.47299999999999998</v>
      </c>
      <c r="P267" s="99"/>
      <c r="Q267" s="99"/>
      <c r="R267" s="99"/>
      <c r="S267" s="99"/>
      <c r="T267" s="99"/>
      <c r="U267" s="99"/>
      <c r="V267" s="99"/>
      <c r="W267" s="99"/>
      <c r="X267" s="99"/>
      <c r="Y267" s="99"/>
      <c r="Z267" s="99"/>
      <c r="AA267" s="99"/>
      <c r="AB267" s="100"/>
      <c r="AC267" s="100"/>
      <c r="AD267" s="100"/>
      <c r="AE267" s="100"/>
      <c r="AF267" s="100"/>
      <c r="AG267" s="99"/>
      <c r="AH267" s="99"/>
    </row>
    <row r="268" spans="3:34">
      <c r="C268" s="3" t="s">
        <v>90</v>
      </c>
      <c r="D268" s="3" t="s">
        <v>510</v>
      </c>
      <c r="E268" s="3" t="s">
        <v>511</v>
      </c>
      <c r="F268" s="3" t="s">
        <v>628</v>
      </c>
      <c r="G268" s="99" t="s">
        <v>524</v>
      </c>
      <c r="H268" s="99" t="s">
        <v>524</v>
      </c>
      <c r="I268" s="99" t="s">
        <v>524</v>
      </c>
      <c r="J268" s="99" t="s">
        <v>524</v>
      </c>
      <c r="K268" s="99" t="s">
        <v>524</v>
      </c>
      <c r="L268" s="99" t="s">
        <v>524</v>
      </c>
      <c r="M268" s="99" t="s">
        <v>524</v>
      </c>
      <c r="N268" s="99">
        <v>0.23400000000000001</v>
      </c>
      <c r="O268" s="99">
        <v>0.39400000000000002</v>
      </c>
      <c r="P268" s="99"/>
      <c r="Q268" s="99"/>
      <c r="R268" s="99"/>
      <c r="S268" s="99"/>
      <c r="T268" s="99"/>
      <c r="U268" s="99"/>
      <c r="V268" s="99"/>
      <c r="W268" s="99"/>
      <c r="X268" s="99"/>
      <c r="Y268" s="99"/>
      <c r="Z268" s="99"/>
      <c r="AA268" s="99"/>
      <c r="AB268" s="100"/>
      <c r="AC268" s="100"/>
      <c r="AD268" s="100"/>
      <c r="AE268" s="100"/>
      <c r="AF268" s="100"/>
      <c r="AG268" s="99"/>
      <c r="AH268" s="99"/>
    </row>
    <row r="269" spans="3:34">
      <c r="AB269" s="108"/>
      <c r="AC269" s="108"/>
      <c r="AD269" s="108"/>
      <c r="AE269" s="108"/>
      <c r="AF269" s="108"/>
      <c r="AG269" s="108"/>
      <c r="AH269" s="108"/>
    </row>
    <row r="270" spans="3:34">
      <c r="AB270" s="108"/>
      <c r="AC270" s="108"/>
      <c r="AD270" s="108"/>
      <c r="AE270" s="108"/>
      <c r="AF270" s="108"/>
      <c r="AG270" s="108"/>
      <c r="AH270" s="108"/>
    </row>
  </sheetData>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FF99"/>
  </sheetPr>
  <dimension ref="A1:AH268"/>
  <sheetViews>
    <sheetView zoomScale="80" zoomScaleNormal="80" workbookViewId="0">
      <pane ySplit="11" topLeftCell="A12" activePane="bottomLeft" state="frozen"/>
      <selection activeCell="B65" sqref="B65:B66"/>
      <selection pane="bottomLeft" activeCell="P11" sqref="P11"/>
    </sheetView>
  </sheetViews>
  <sheetFormatPr defaultRowHeight="15"/>
  <cols>
    <col min="1" max="2" width="9.140625" style="1"/>
    <col min="3" max="3" width="12.7109375" style="3" bestFit="1" customWidth="1"/>
    <col min="4" max="4" width="11.42578125" style="3" customWidth="1"/>
    <col min="5" max="5" width="48.5703125" style="3" customWidth="1"/>
    <col min="6" max="6" width="13.42578125" style="3" customWidth="1"/>
    <col min="7" max="9" width="11.5703125" style="1" bestFit="1" customWidth="1"/>
    <col min="10" max="10" width="10.140625" style="1" customWidth="1"/>
    <col min="11" max="14" width="11.5703125" style="1" customWidth="1"/>
    <col min="15" max="34" width="11.5703125" style="1" bestFit="1" customWidth="1"/>
    <col min="35" max="16384" width="9.140625" style="1"/>
  </cols>
  <sheetData>
    <row r="1" spans="1:34">
      <c r="C1" s="91" t="s">
        <v>547</v>
      </c>
      <c r="D1" s="3" t="s">
        <v>655</v>
      </c>
    </row>
    <row r="2" spans="1:34">
      <c r="C2" s="91" t="s">
        <v>549</v>
      </c>
      <c r="D2" s="3" t="s">
        <v>530</v>
      </c>
    </row>
    <row r="3" spans="1:34">
      <c r="C3" s="91" t="s">
        <v>550</v>
      </c>
      <c r="D3" s="3" t="s">
        <v>1133</v>
      </c>
    </row>
    <row r="4" spans="1:34">
      <c r="C4" s="91" t="s">
        <v>551</v>
      </c>
      <c r="D4" s="92">
        <v>42662</v>
      </c>
    </row>
    <row r="5" spans="1:34">
      <c r="I5" s="3"/>
      <c r="J5" s="3"/>
      <c r="K5" s="3"/>
      <c r="L5" s="3"/>
      <c r="M5" s="3"/>
      <c r="N5" s="3"/>
      <c r="O5" s="93"/>
    </row>
    <row r="6" spans="1:34">
      <c r="C6" s="94"/>
      <c r="D6" s="94"/>
    </row>
    <row r="7" spans="1:34">
      <c r="C7" s="94"/>
      <c r="D7" s="94"/>
    </row>
    <row r="9" spans="1:34">
      <c r="A9" s="3"/>
      <c r="B9" s="3"/>
      <c r="G9" s="95"/>
      <c r="H9" s="3"/>
      <c r="I9" s="3"/>
      <c r="J9" s="3"/>
      <c r="K9" s="3"/>
      <c r="L9" s="3"/>
      <c r="M9" s="3"/>
      <c r="N9" s="3"/>
      <c r="O9" s="3"/>
      <c r="P9" s="3"/>
      <c r="Q9" s="3"/>
      <c r="R9" s="3"/>
      <c r="S9" s="3"/>
      <c r="T9" s="3"/>
      <c r="U9" s="3"/>
      <c r="V9" s="3"/>
      <c r="W9" s="3"/>
      <c r="X9" s="3"/>
      <c r="Y9" s="3"/>
      <c r="Z9" s="3"/>
      <c r="AA9" s="3"/>
      <c r="AB9" s="3"/>
      <c r="AC9" s="3"/>
      <c r="AD9" s="3"/>
      <c r="AE9" s="3"/>
      <c r="AF9" s="3"/>
      <c r="AG9" s="3"/>
      <c r="AH9" s="3"/>
    </row>
    <row r="10" spans="1:34" s="91" customFormat="1" ht="15.75" thickBot="1">
      <c r="A10" s="2"/>
      <c r="B10" s="2"/>
      <c r="C10" s="2" t="s">
        <v>552</v>
      </c>
      <c r="D10" s="2" t="s">
        <v>82</v>
      </c>
      <c r="E10" s="2" t="s">
        <v>83</v>
      </c>
      <c r="F10" s="2" t="s">
        <v>553</v>
      </c>
      <c r="G10" s="96" t="s">
        <v>554</v>
      </c>
      <c r="H10" s="96" t="s">
        <v>555</v>
      </c>
      <c r="I10" s="96" t="s">
        <v>556</v>
      </c>
      <c r="J10" s="96" t="s">
        <v>557</v>
      </c>
      <c r="K10" s="96" t="s">
        <v>558</v>
      </c>
      <c r="L10" s="96" t="s">
        <v>559</v>
      </c>
      <c r="M10" s="96" t="s">
        <v>560</v>
      </c>
      <c r="N10" s="96" t="s">
        <v>561</v>
      </c>
      <c r="O10" s="96" t="s">
        <v>525</v>
      </c>
      <c r="P10" s="96" t="s">
        <v>562</v>
      </c>
      <c r="Q10" s="96" t="s">
        <v>563</v>
      </c>
      <c r="R10" s="96" t="s">
        <v>564</v>
      </c>
      <c r="S10" s="96" t="s">
        <v>565</v>
      </c>
      <c r="T10" s="96" t="s">
        <v>566</v>
      </c>
      <c r="U10" s="96" t="s">
        <v>567</v>
      </c>
      <c r="V10" s="96" t="s">
        <v>568</v>
      </c>
      <c r="W10" s="96" t="s">
        <v>569</v>
      </c>
      <c r="X10" s="96" t="s">
        <v>570</v>
      </c>
      <c r="Y10" s="96" t="s">
        <v>571</v>
      </c>
      <c r="Z10" s="96" t="s">
        <v>572</v>
      </c>
      <c r="AA10" s="96" t="s">
        <v>573</v>
      </c>
      <c r="AB10" s="96" t="s">
        <v>574</v>
      </c>
      <c r="AC10" s="96" t="s">
        <v>575</v>
      </c>
      <c r="AD10" s="96" t="s">
        <v>576</v>
      </c>
      <c r="AE10" s="96" t="s">
        <v>577</v>
      </c>
      <c r="AF10" s="96" t="s">
        <v>578</v>
      </c>
      <c r="AG10" s="96" t="s">
        <v>579</v>
      </c>
      <c r="AH10" s="96" t="s">
        <v>580</v>
      </c>
    </row>
    <row r="11" spans="1:34" ht="15.75" thickTop="1">
      <c r="D11" s="3" t="s">
        <v>84</v>
      </c>
      <c r="E11" s="3" t="s">
        <v>85</v>
      </c>
      <c r="F11" s="3" t="s">
        <v>581</v>
      </c>
      <c r="G11" s="97" t="s">
        <v>524</v>
      </c>
      <c r="H11" s="97" t="s">
        <v>524</v>
      </c>
      <c r="I11" s="97" t="s">
        <v>524</v>
      </c>
      <c r="J11" s="97" t="s">
        <v>524</v>
      </c>
      <c r="K11" s="97" t="s">
        <v>524</v>
      </c>
      <c r="L11" s="97" t="s">
        <v>524</v>
      </c>
      <c r="M11" s="97" t="s">
        <v>524</v>
      </c>
      <c r="N11" s="97" t="s">
        <v>524</v>
      </c>
      <c r="O11" s="98">
        <v>6.2200956937799042E-2</v>
      </c>
      <c r="P11" s="99"/>
      <c r="Q11" s="99"/>
      <c r="R11" s="99"/>
      <c r="S11" s="99"/>
      <c r="T11" s="99"/>
      <c r="U11" s="99"/>
      <c r="V11" s="99"/>
      <c r="W11" s="99"/>
      <c r="X11" s="99"/>
      <c r="Y11" s="99"/>
      <c r="Z11" s="99"/>
      <c r="AA11" s="99"/>
      <c r="AB11" s="99"/>
      <c r="AC11" s="99"/>
      <c r="AD11" s="99"/>
      <c r="AE11" s="99"/>
      <c r="AF11" s="99"/>
      <c r="AG11" s="99"/>
      <c r="AH11" s="99"/>
    </row>
    <row r="12" spans="1:34">
      <c r="C12" s="3" t="s">
        <v>84</v>
      </c>
      <c r="D12" s="3" t="s">
        <v>86</v>
      </c>
      <c r="E12" s="3" t="s">
        <v>87</v>
      </c>
      <c r="F12" s="3" t="s">
        <v>582</v>
      </c>
      <c r="G12" s="97" t="s">
        <v>524</v>
      </c>
      <c r="H12" s="97" t="s">
        <v>524</v>
      </c>
      <c r="I12" s="97" t="s">
        <v>524</v>
      </c>
      <c r="J12" s="97" t="s">
        <v>524</v>
      </c>
      <c r="K12" s="97" t="s">
        <v>524</v>
      </c>
      <c r="L12" s="97" t="s">
        <v>524</v>
      </c>
      <c r="M12" s="97" t="s">
        <v>524</v>
      </c>
      <c r="N12" s="97" t="s">
        <v>524</v>
      </c>
      <c r="O12" s="98">
        <v>3.0303030303030304E-2</v>
      </c>
      <c r="P12" s="99"/>
      <c r="Q12" s="99"/>
      <c r="R12" s="99"/>
      <c r="S12" s="99"/>
      <c r="T12" s="99"/>
      <c r="U12" s="99"/>
      <c r="V12" s="99"/>
      <c r="W12" s="99"/>
      <c r="X12" s="99"/>
      <c r="Y12" s="99"/>
      <c r="Z12" s="99"/>
      <c r="AA12" s="99"/>
      <c r="AB12" s="99"/>
      <c r="AC12" s="99"/>
      <c r="AD12" s="99"/>
      <c r="AE12" s="99"/>
      <c r="AF12" s="99"/>
      <c r="AG12" s="99"/>
      <c r="AH12" s="99"/>
    </row>
    <row r="13" spans="1:34">
      <c r="C13" s="3" t="s">
        <v>84</v>
      </c>
      <c r="D13" s="3" t="s">
        <v>88</v>
      </c>
      <c r="E13" s="3" t="s">
        <v>89</v>
      </c>
      <c r="F13" s="3" t="s">
        <v>582</v>
      </c>
      <c r="G13" s="97" t="s">
        <v>524</v>
      </c>
      <c r="H13" s="97" t="s">
        <v>524</v>
      </c>
      <c r="I13" s="97" t="s">
        <v>524</v>
      </c>
      <c r="J13" s="97" t="s">
        <v>524</v>
      </c>
      <c r="K13" s="97" t="s">
        <v>524</v>
      </c>
      <c r="L13" s="97" t="s">
        <v>524</v>
      </c>
      <c r="M13" s="97" t="s">
        <v>524</v>
      </c>
      <c r="N13" s="97" t="s">
        <v>524</v>
      </c>
      <c r="O13" s="98">
        <v>3.2786885245901641E-2</v>
      </c>
      <c r="P13" s="99"/>
      <c r="Q13" s="99"/>
      <c r="R13" s="99"/>
      <c r="S13" s="99"/>
      <c r="T13" s="99"/>
      <c r="U13" s="99"/>
      <c r="V13" s="99"/>
      <c r="W13" s="99"/>
      <c r="X13" s="99"/>
      <c r="Y13" s="99"/>
      <c r="Z13" s="99"/>
      <c r="AA13" s="99"/>
      <c r="AB13" s="99"/>
      <c r="AC13" s="99"/>
      <c r="AD13" s="99"/>
      <c r="AE13" s="99"/>
      <c r="AF13" s="99"/>
      <c r="AG13" s="99"/>
      <c r="AH13" s="99"/>
    </row>
    <row r="14" spans="1:34">
      <c r="C14" s="3" t="s">
        <v>84</v>
      </c>
      <c r="D14" s="3" t="s">
        <v>90</v>
      </c>
      <c r="E14" s="3" t="s">
        <v>91</v>
      </c>
      <c r="F14" s="3" t="s">
        <v>582</v>
      </c>
      <c r="G14" s="97" t="s">
        <v>524</v>
      </c>
      <c r="H14" s="97" t="s">
        <v>524</v>
      </c>
      <c r="I14" s="97" t="s">
        <v>524</v>
      </c>
      <c r="J14" s="97" t="s">
        <v>524</v>
      </c>
      <c r="K14" s="97" t="s">
        <v>524</v>
      </c>
      <c r="L14" s="97" t="s">
        <v>524</v>
      </c>
      <c r="M14" s="97" t="s">
        <v>524</v>
      </c>
      <c r="N14" s="97" t="s">
        <v>524</v>
      </c>
      <c r="O14" s="98">
        <v>6.25E-2</v>
      </c>
      <c r="P14" s="99"/>
      <c r="Q14" s="99"/>
      <c r="R14" s="99"/>
      <c r="S14" s="99"/>
      <c r="T14" s="99"/>
      <c r="U14" s="99"/>
      <c r="V14" s="99"/>
      <c r="W14" s="99"/>
      <c r="X14" s="99"/>
      <c r="Y14" s="99"/>
      <c r="Z14" s="99"/>
      <c r="AA14" s="99"/>
      <c r="AB14" s="99"/>
      <c r="AC14" s="99"/>
      <c r="AD14" s="99"/>
      <c r="AE14" s="99"/>
      <c r="AF14" s="99"/>
      <c r="AG14" s="99"/>
      <c r="AH14" s="99"/>
    </row>
    <row r="15" spans="1:34">
      <c r="C15" s="3" t="s">
        <v>84</v>
      </c>
      <c r="D15" s="3" t="s">
        <v>92</v>
      </c>
      <c r="E15" s="3" t="s">
        <v>93</v>
      </c>
      <c r="F15" s="3" t="s">
        <v>582</v>
      </c>
      <c r="G15" s="97" t="s">
        <v>524</v>
      </c>
      <c r="H15" s="97" t="s">
        <v>524</v>
      </c>
      <c r="I15" s="97" t="s">
        <v>524</v>
      </c>
      <c r="J15" s="97" t="s">
        <v>524</v>
      </c>
      <c r="K15" s="97" t="s">
        <v>524</v>
      </c>
      <c r="L15" s="97" t="s">
        <v>524</v>
      </c>
      <c r="M15" s="97" t="s">
        <v>524</v>
      </c>
      <c r="N15" s="97" t="s">
        <v>524</v>
      </c>
      <c r="O15" s="98">
        <v>0.14000000000000001</v>
      </c>
      <c r="P15" s="99"/>
      <c r="Q15" s="99"/>
      <c r="R15" s="99"/>
      <c r="S15" s="99"/>
      <c r="T15" s="99"/>
      <c r="U15" s="99"/>
      <c r="V15" s="99"/>
      <c r="W15" s="99"/>
      <c r="X15" s="99"/>
      <c r="Y15" s="99"/>
      <c r="Z15" s="99"/>
      <c r="AA15" s="99"/>
      <c r="AB15" s="99"/>
      <c r="AC15" s="99"/>
      <c r="AD15" s="99"/>
      <c r="AE15" s="99"/>
      <c r="AF15" s="99"/>
      <c r="AG15" s="99"/>
      <c r="AH15" s="99"/>
    </row>
    <row r="16" spans="1:34">
      <c r="E16" s="3" t="s">
        <v>583</v>
      </c>
      <c r="F16" s="3" t="s">
        <v>584</v>
      </c>
      <c r="G16" s="97" t="s">
        <v>524</v>
      </c>
      <c r="H16" s="97" t="s">
        <v>524</v>
      </c>
      <c r="I16" s="97" t="s">
        <v>524</v>
      </c>
      <c r="J16" s="97" t="s">
        <v>524</v>
      </c>
      <c r="K16" s="97" t="s">
        <v>524</v>
      </c>
      <c r="L16" s="97" t="s">
        <v>524</v>
      </c>
      <c r="M16" s="97" t="s">
        <v>524</v>
      </c>
      <c r="N16" s="97" t="s">
        <v>524</v>
      </c>
      <c r="O16" s="99"/>
      <c r="P16" s="99"/>
      <c r="Q16" s="99"/>
      <c r="R16" s="99"/>
      <c r="S16" s="99"/>
      <c r="T16" s="99"/>
      <c r="U16" s="99"/>
      <c r="V16" s="99"/>
      <c r="W16" s="99"/>
      <c r="X16" s="99"/>
      <c r="Y16" s="99"/>
      <c r="Z16" s="99"/>
      <c r="AA16" s="99"/>
      <c r="AB16" s="99"/>
      <c r="AC16" s="99"/>
      <c r="AD16" s="99"/>
      <c r="AE16" s="99"/>
      <c r="AF16" s="99"/>
      <c r="AG16" s="99"/>
      <c r="AH16" s="99"/>
    </row>
    <row r="17" spans="5:34">
      <c r="E17" s="3" t="s">
        <v>585</v>
      </c>
      <c r="F17" s="3" t="s">
        <v>584</v>
      </c>
      <c r="G17" s="97" t="s">
        <v>524</v>
      </c>
      <c r="H17" s="97" t="s">
        <v>524</v>
      </c>
      <c r="I17" s="97" t="s">
        <v>524</v>
      </c>
      <c r="J17" s="97" t="s">
        <v>524</v>
      </c>
      <c r="K17" s="97" t="s">
        <v>524</v>
      </c>
      <c r="L17" s="97" t="s">
        <v>524</v>
      </c>
      <c r="M17" s="97" t="s">
        <v>524</v>
      </c>
      <c r="N17" s="97" t="s">
        <v>524</v>
      </c>
      <c r="O17" s="99"/>
      <c r="P17" s="99"/>
      <c r="Q17" s="99"/>
      <c r="R17" s="99"/>
      <c r="S17" s="99"/>
      <c r="T17" s="99"/>
      <c r="U17" s="99"/>
      <c r="V17" s="99"/>
      <c r="W17" s="99"/>
      <c r="X17" s="99"/>
      <c r="Y17" s="99"/>
      <c r="Z17" s="99"/>
      <c r="AA17" s="99"/>
      <c r="AB17" s="99"/>
      <c r="AC17" s="99"/>
      <c r="AD17" s="99"/>
      <c r="AE17" s="99"/>
      <c r="AF17" s="99"/>
      <c r="AG17" s="99"/>
      <c r="AH17" s="99"/>
    </row>
    <row r="18" spans="5:34">
      <c r="E18" s="3" t="s">
        <v>586</v>
      </c>
      <c r="F18" s="3" t="s">
        <v>584</v>
      </c>
      <c r="G18" s="97" t="s">
        <v>524</v>
      </c>
      <c r="H18" s="97" t="s">
        <v>524</v>
      </c>
      <c r="I18" s="97" t="s">
        <v>524</v>
      </c>
      <c r="J18" s="97" t="s">
        <v>524</v>
      </c>
      <c r="K18" s="97" t="s">
        <v>524</v>
      </c>
      <c r="L18" s="97" t="s">
        <v>524</v>
      </c>
      <c r="M18" s="97" t="s">
        <v>524</v>
      </c>
      <c r="N18" s="97" t="s">
        <v>524</v>
      </c>
      <c r="O18" s="99"/>
      <c r="P18" s="99"/>
      <c r="Q18" s="99"/>
      <c r="R18" s="99"/>
      <c r="S18" s="99"/>
      <c r="T18" s="99"/>
      <c r="U18" s="99"/>
      <c r="V18" s="99"/>
      <c r="W18" s="99"/>
      <c r="X18" s="99"/>
      <c r="Y18" s="99"/>
      <c r="Z18" s="99"/>
      <c r="AA18" s="99"/>
      <c r="AB18" s="99"/>
      <c r="AC18" s="99"/>
      <c r="AD18" s="99"/>
      <c r="AE18" s="99"/>
      <c r="AF18" s="99"/>
      <c r="AG18" s="99"/>
      <c r="AH18" s="99"/>
    </row>
    <row r="19" spans="5:34">
      <c r="E19" s="3" t="s">
        <v>587</v>
      </c>
      <c r="F19" s="3" t="s">
        <v>584</v>
      </c>
      <c r="G19" s="97" t="s">
        <v>524</v>
      </c>
      <c r="H19" s="97" t="s">
        <v>524</v>
      </c>
      <c r="I19" s="97" t="s">
        <v>524</v>
      </c>
      <c r="J19" s="97" t="s">
        <v>524</v>
      </c>
      <c r="K19" s="97" t="s">
        <v>524</v>
      </c>
      <c r="L19" s="97" t="s">
        <v>524</v>
      </c>
      <c r="M19" s="97" t="s">
        <v>524</v>
      </c>
      <c r="N19" s="97" t="s">
        <v>524</v>
      </c>
      <c r="O19" s="99"/>
      <c r="P19" s="99"/>
      <c r="Q19" s="99"/>
      <c r="R19" s="99"/>
      <c r="S19" s="99"/>
      <c r="T19" s="99"/>
      <c r="U19" s="99"/>
      <c r="V19" s="99"/>
      <c r="W19" s="99"/>
      <c r="X19" s="99"/>
      <c r="Y19" s="99"/>
      <c r="Z19" s="99"/>
      <c r="AA19" s="99"/>
      <c r="AB19" s="99"/>
      <c r="AC19" s="99"/>
      <c r="AD19" s="99"/>
      <c r="AE19" s="99"/>
      <c r="AF19" s="99"/>
      <c r="AG19" s="99"/>
      <c r="AH19" s="99"/>
    </row>
    <row r="20" spans="5:34">
      <c r="E20" s="3" t="s">
        <v>588</v>
      </c>
      <c r="F20" s="3" t="s">
        <v>584</v>
      </c>
      <c r="G20" s="97" t="s">
        <v>524</v>
      </c>
      <c r="H20" s="97" t="s">
        <v>524</v>
      </c>
      <c r="I20" s="97" t="s">
        <v>524</v>
      </c>
      <c r="J20" s="97" t="s">
        <v>524</v>
      </c>
      <c r="K20" s="97" t="s">
        <v>524</v>
      </c>
      <c r="L20" s="97" t="s">
        <v>524</v>
      </c>
      <c r="M20" s="97" t="s">
        <v>524</v>
      </c>
      <c r="N20" s="97" t="s">
        <v>524</v>
      </c>
      <c r="O20" s="99"/>
      <c r="P20" s="99"/>
      <c r="Q20" s="99"/>
      <c r="R20" s="99"/>
      <c r="S20" s="99"/>
      <c r="T20" s="99"/>
      <c r="U20" s="99"/>
      <c r="V20" s="99"/>
      <c r="W20" s="99"/>
      <c r="X20" s="99"/>
      <c r="Y20" s="99"/>
      <c r="Z20" s="99"/>
      <c r="AA20" s="99"/>
      <c r="AB20" s="99"/>
      <c r="AC20" s="99"/>
      <c r="AD20" s="99"/>
      <c r="AE20" s="99"/>
      <c r="AF20" s="99"/>
      <c r="AG20" s="99"/>
      <c r="AH20" s="99"/>
    </row>
    <row r="21" spans="5:34">
      <c r="E21" s="3" t="s">
        <v>589</v>
      </c>
      <c r="F21" s="3" t="s">
        <v>584</v>
      </c>
      <c r="G21" s="97" t="s">
        <v>524</v>
      </c>
      <c r="H21" s="97" t="s">
        <v>524</v>
      </c>
      <c r="I21" s="97" t="s">
        <v>524</v>
      </c>
      <c r="J21" s="97" t="s">
        <v>524</v>
      </c>
      <c r="K21" s="97" t="s">
        <v>524</v>
      </c>
      <c r="L21" s="97" t="s">
        <v>524</v>
      </c>
      <c r="M21" s="97" t="s">
        <v>524</v>
      </c>
      <c r="N21" s="97" t="s">
        <v>524</v>
      </c>
      <c r="O21" s="99"/>
      <c r="P21" s="99"/>
      <c r="Q21" s="99"/>
      <c r="R21" s="99"/>
      <c r="S21" s="99"/>
      <c r="T21" s="99"/>
      <c r="U21" s="99"/>
      <c r="V21" s="99"/>
      <c r="W21" s="99"/>
      <c r="X21" s="99"/>
      <c r="Y21" s="99"/>
      <c r="Z21" s="99"/>
      <c r="AA21" s="99"/>
      <c r="AB21" s="99"/>
      <c r="AC21" s="99"/>
      <c r="AD21" s="99"/>
      <c r="AE21" s="99"/>
      <c r="AF21" s="99"/>
      <c r="AG21" s="99"/>
      <c r="AH21" s="99"/>
    </row>
    <row r="22" spans="5:34">
      <c r="E22" s="3" t="s">
        <v>590</v>
      </c>
      <c r="F22" s="3" t="s">
        <v>584</v>
      </c>
      <c r="G22" s="97" t="s">
        <v>524</v>
      </c>
      <c r="H22" s="97" t="s">
        <v>524</v>
      </c>
      <c r="I22" s="97" t="s">
        <v>524</v>
      </c>
      <c r="J22" s="97" t="s">
        <v>524</v>
      </c>
      <c r="K22" s="97" t="s">
        <v>524</v>
      </c>
      <c r="L22" s="97" t="s">
        <v>524</v>
      </c>
      <c r="M22" s="97" t="s">
        <v>524</v>
      </c>
      <c r="N22" s="97" t="s">
        <v>524</v>
      </c>
      <c r="O22" s="99"/>
      <c r="P22" s="99"/>
      <c r="Q22" s="99"/>
      <c r="R22" s="99"/>
      <c r="S22" s="99"/>
      <c r="T22" s="99"/>
      <c r="U22" s="99"/>
      <c r="V22" s="99"/>
      <c r="W22" s="99"/>
      <c r="X22" s="99"/>
      <c r="Y22" s="99"/>
      <c r="Z22" s="99"/>
      <c r="AA22" s="99"/>
      <c r="AB22" s="99"/>
      <c r="AC22" s="99"/>
      <c r="AD22" s="99"/>
      <c r="AE22" s="99"/>
      <c r="AF22" s="99"/>
      <c r="AG22" s="99"/>
      <c r="AH22" s="99"/>
    </row>
    <row r="23" spans="5:34">
      <c r="E23" s="3" t="s">
        <v>591</v>
      </c>
      <c r="F23" s="3" t="s">
        <v>584</v>
      </c>
      <c r="G23" s="97" t="s">
        <v>524</v>
      </c>
      <c r="H23" s="97" t="s">
        <v>524</v>
      </c>
      <c r="I23" s="97" t="s">
        <v>524</v>
      </c>
      <c r="J23" s="97" t="s">
        <v>524</v>
      </c>
      <c r="K23" s="97" t="s">
        <v>524</v>
      </c>
      <c r="L23" s="97" t="s">
        <v>524</v>
      </c>
      <c r="M23" s="97" t="s">
        <v>524</v>
      </c>
      <c r="N23" s="97" t="s">
        <v>524</v>
      </c>
      <c r="O23" s="99"/>
      <c r="P23" s="99"/>
      <c r="Q23" s="99"/>
      <c r="R23" s="99"/>
      <c r="S23" s="99"/>
      <c r="T23" s="99"/>
      <c r="U23" s="99"/>
      <c r="V23" s="99"/>
      <c r="W23" s="99"/>
      <c r="X23" s="99"/>
      <c r="Y23" s="99"/>
      <c r="Z23" s="99"/>
      <c r="AA23" s="99"/>
      <c r="AB23" s="99"/>
      <c r="AC23" s="99"/>
      <c r="AD23" s="99"/>
      <c r="AE23" s="99"/>
      <c r="AF23" s="99"/>
      <c r="AG23" s="99"/>
      <c r="AH23" s="99"/>
    </row>
    <row r="24" spans="5:34">
      <c r="E24" s="3" t="s">
        <v>592</v>
      </c>
      <c r="F24" s="3" t="s">
        <v>584</v>
      </c>
      <c r="G24" s="97" t="s">
        <v>524</v>
      </c>
      <c r="H24" s="97" t="s">
        <v>524</v>
      </c>
      <c r="I24" s="97" t="s">
        <v>524</v>
      </c>
      <c r="J24" s="97" t="s">
        <v>524</v>
      </c>
      <c r="K24" s="97" t="s">
        <v>524</v>
      </c>
      <c r="L24" s="97" t="s">
        <v>524</v>
      </c>
      <c r="M24" s="97" t="s">
        <v>524</v>
      </c>
      <c r="N24" s="97" t="s">
        <v>524</v>
      </c>
      <c r="O24" s="99"/>
      <c r="P24" s="99"/>
      <c r="Q24" s="99"/>
      <c r="R24" s="99"/>
      <c r="S24" s="99"/>
      <c r="T24" s="99"/>
      <c r="U24" s="99"/>
      <c r="V24" s="99"/>
      <c r="W24" s="99"/>
      <c r="X24" s="99"/>
      <c r="Y24" s="99"/>
      <c r="Z24" s="99"/>
      <c r="AA24" s="99"/>
      <c r="AB24" s="99"/>
      <c r="AC24" s="99"/>
      <c r="AD24" s="99"/>
      <c r="AE24" s="99"/>
      <c r="AF24" s="99"/>
      <c r="AG24" s="99"/>
      <c r="AH24" s="99"/>
    </row>
    <row r="25" spans="5:34">
      <c r="E25" s="3" t="s">
        <v>593</v>
      </c>
      <c r="F25" s="3" t="s">
        <v>584</v>
      </c>
      <c r="G25" s="97" t="s">
        <v>524</v>
      </c>
      <c r="H25" s="97" t="s">
        <v>524</v>
      </c>
      <c r="I25" s="97" t="s">
        <v>524</v>
      </c>
      <c r="J25" s="97" t="s">
        <v>524</v>
      </c>
      <c r="K25" s="97" t="s">
        <v>524</v>
      </c>
      <c r="L25" s="97" t="s">
        <v>524</v>
      </c>
      <c r="M25" s="97" t="s">
        <v>524</v>
      </c>
      <c r="N25" s="97" t="s">
        <v>524</v>
      </c>
      <c r="O25" s="99"/>
      <c r="P25" s="99"/>
      <c r="Q25" s="99"/>
      <c r="R25" s="99"/>
      <c r="S25" s="99"/>
      <c r="T25" s="99"/>
      <c r="U25" s="99"/>
      <c r="V25" s="99"/>
      <c r="W25" s="99"/>
      <c r="X25" s="99"/>
      <c r="Y25" s="99"/>
      <c r="Z25" s="99"/>
      <c r="AA25" s="99"/>
      <c r="AB25" s="99"/>
      <c r="AC25" s="99"/>
      <c r="AD25" s="99"/>
      <c r="AE25" s="99"/>
      <c r="AF25" s="99"/>
      <c r="AG25" s="99"/>
      <c r="AH25" s="99"/>
    </row>
    <row r="26" spans="5:34">
      <c r="E26" s="3" t="s">
        <v>594</v>
      </c>
      <c r="F26" s="3" t="s">
        <v>584</v>
      </c>
      <c r="G26" s="97" t="s">
        <v>524</v>
      </c>
      <c r="H26" s="97" t="s">
        <v>524</v>
      </c>
      <c r="I26" s="97" t="s">
        <v>524</v>
      </c>
      <c r="J26" s="97" t="s">
        <v>524</v>
      </c>
      <c r="K26" s="97" t="s">
        <v>524</v>
      </c>
      <c r="L26" s="97" t="s">
        <v>524</v>
      </c>
      <c r="M26" s="97" t="s">
        <v>524</v>
      </c>
      <c r="N26" s="97" t="s">
        <v>524</v>
      </c>
      <c r="O26" s="99"/>
      <c r="P26" s="99"/>
      <c r="Q26" s="99"/>
      <c r="R26" s="99"/>
      <c r="S26" s="99"/>
      <c r="T26" s="99"/>
      <c r="U26" s="99"/>
      <c r="V26" s="99"/>
      <c r="W26" s="99"/>
      <c r="X26" s="99"/>
      <c r="Y26" s="99"/>
      <c r="Z26" s="99"/>
      <c r="AA26" s="99"/>
      <c r="AB26" s="99"/>
      <c r="AC26" s="99"/>
      <c r="AD26" s="99"/>
      <c r="AE26" s="99"/>
      <c r="AF26" s="99"/>
      <c r="AG26" s="99"/>
      <c r="AH26" s="99"/>
    </row>
    <row r="27" spans="5:34">
      <c r="E27" s="3" t="s">
        <v>595</v>
      </c>
      <c r="F27" s="3" t="s">
        <v>584</v>
      </c>
      <c r="G27" s="97" t="s">
        <v>524</v>
      </c>
      <c r="H27" s="97" t="s">
        <v>524</v>
      </c>
      <c r="I27" s="97" t="s">
        <v>524</v>
      </c>
      <c r="J27" s="97" t="s">
        <v>524</v>
      </c>
      <c r="K27" s="97" t="s">
        <v>524</v>
      </c>
      <c r="L27" s="97" t="s">
        <v>524</v>
      </c>
      <c r="M27" s="97" t="s">
        <v>524</v>
      </c>
      <c r="N27" s="97" t="s">
        <v>524</v>
      </c>
      <c r="O27" s="99"/>
      <c r="P27" s="99"/>
      <c r="Q27" s="99"/>
      <c r="R27" s="99"/>
      <c r="S27" s="99"/>
      <c r="T27" s="99"/>
      <c r="U27" s="99"/>
      <c r="V27" s="99"/>
      <c r="W27" s="99"/>
      <c r="X27" s="99"/>
      <c r="Y27" s="99"/>
      <c r="Z27" s="99"/>
      <c r="AA27" s="99"/>
      <c r="AB27" s="99"/>
      <c r="AC27" s="99"/>
      <c r="AD27" s="99"/>
      <c r="AE27" s="99"/>
      <c r="AF27" s="99"/>
      <c r="AG27" s="99"/>
      <c r="AH27" s="99"/>
    </row>
    <row r="28" spans="5:34">
      <c r="E28" s="3" t="s">
        <v>596</v>
      </c>
      <c r="F28" s="3" t="s">
        <v>584</v>
      </c>
      <c r="G28" s="97" t="s">
        <v>524</v>
      </c>
      <c r="H28" s="97" t="s">
        <v>524</v>
      </c>
      <c r="I28" s="97" t="s">
        <v>524</v>
      </c>
      <c r="J28" s="97" t="s">
        <v>524</v>
      </c>
      <c r="K28" s="97" t="s">
        <v>524</v>
      </c>
      <c r="L28" s="97" t="s">
        <v>524</v>
      </c>
      <c r="M28" s="97" t="s">
        <v>524</v>
      </c>
      <c r="N28" s="97" t="s">
        <v>524</v>
      </c>
      <c r="O28" s="99"/>
      <c r="P28" s="99"/>
      <c r="Q28" s="99"/>
      <c r="R28" s="99"/>
      <c r="S28" s="99"/>
      <c r="T28" s="99"/>
      <c r="U28" s="99"/>
      <c r="V28" s="99"/>
      <c r="W28" s="99"/>
      <c r="X28" s="99"/>
      <c r="Y28" s="99"/>
      <c r="Z28" s="99"/>
      <c r="AA28" s="99"/>
      <c r="AB28" s="99"/>
      <c r="AC28" s="99"/>
      <c r="AD28" s="99"/>
      <c r="AE28" s="99"/>
      <c r="AF28" s="99"/>
      <c r="AG28" s="99"/>
      <c r="AH28" s="99"/>
    </row>
    <row r="29" spans="5:34">
      <c r="E29" s="3" t="s">
        <v>597</v>
      </c>
      <c r="F29" s="3" t="s">
        <v>584</v>
      </c>
      <c r="G29" s="97" t="s">
        <v>524</v>
      </c>
      <c r="H29" s="97" t="s">
        <v>524</v>
      </c>
      <c r="I29" s="97" t="s">
        <v>524</v>
      </c>
      <c r="J29" s="97" t="s">
        <v>524</v>
      </c>
      <c r="K29" s="97" t="s">
        <v>524</v>
      </c>
      <c r="L29" s="97" t="s">
        <v>524</v>
      </c>
      <c r="M29" s="97" t="s">
        <v>524</v>
      </c>
      <c r="N29" s="97" t="s">
        <v>524</v>
      </c>
      <c r="O29" s="99"/>
      <c r="P29" s="99"/>
      <c r="Q29" s="99"/>
      <c r="R29" s="99"/>
      <c r="S29" s="99"/>
      <c r="T29" s="99"/>
      <c r="U29" s="99"/>
      <c r="V29" s="99"/>
      <c r="W29" s="99"/>
      <c r="X29" s="99"/>
      <c r="Y29" s="99"/>
      <c r="Z29" s="99"/>
      <c r="AA29" s="99"/>
      <c r="AB29" s="99"/>
      <c r="AC29" s="99"/>
      <c r="AD29" s="99"/>
      <c r="AE29" s="99"/>
      <c r="AF29" s="99"/>
      <c r="AG29" s="99"/>
      <c r="AH29" s="99"/>
    </row>
    <row r="30" spans="5:34">
      <c r="E30" s="3" t="s">
        <v>598</v>
      </c>
      <c r="F30" s="3" t="s">
        <v>584</v>
      </c>
      <c r="G30" s="97" t="s">
        <v>524</v>
      </c>
      <c r="H30" s="97" t="s">
        <v>524</v>
      </c>
      <c r="I30" s="97" t="s">
        <v>524</v>
      </c>
      <c r="J30" s="97" t="s">
        <v>524</v>
      </c>
      <c r="K30" s="97" t="s">
        <v>524</v>
      </c>
      <c r="L30" s="97" t="s">
        <v>524</v>
      </c>
      <c r="M30" s="97" t="s">
        <v>524</v>
      </c>
      <c r="N30" s="97" t="s">
        <v>524</v>
      </c>
      <c r="O30" s="99"/>
      <c r="P30" s="99"/>
      <c r="Q30" s="99"/>
      <c r="R30" s="99"/>
      <c r="S30" s="99"/>
      <c r="T30" s="99"/>
      <c r="U30" s="99"/>
      <c r="V30" s="99"/>
      <c r="W30" s="99"/>
      <c r="X30" s="99"/>
      <c r="Y30" s="99"/>
      <c r="Z30" s="99"/>
      <c r="AA30" s="99"/>
      <c r="AB30" s="99"/>
      <c r="AC30" s="99"/>
      <c r="AD30" s="99"/>
      <c r="AE30" s="99"/>
      <c r="AF30" s="99"/>
      <c r="AG30" s="99"/>
      <c r="AH30" s="99"/>
    </row>
    <row r="31" spans="5:34">
      <c r="E31" s="3" t="s">
        <v>599</v>
      </c>
      <c r="F31" s="3" t="s">
        <v>584</v>
      </c>
      <c r="G31" s="97" t="s">
        <v>524</v>
      </c>
      <c r="H31" s="97" t="s">
        <v>524</v>
      </c>
      <c r="I31" s="97" t="s">
        <v>524</v>
      </c>
      <c r="J31" s="97" t="s">
        <v>524</v>
      </c>
      <c r="K31" s="97" t="s">
        <v>524</v>
      </c>
      <c r="L31" s="97" t="s">
        <v>524</v>
      </c>
      <c r="M31" s="97" t="s">
        <v>524</v>
      </c>
      <c r="N31" s="97" t="s">
        <v>524</v>
      </c>
      <c r="O31" s="99"/>
      <c r="P31" s="99"/>
      <c r="Q31" s="99"/>
      <c r="R31" s="99"/>
      <c r="S31" s="99"/>
      <c r="T31" s="99"/>
      <c r="U31" s="99"/>
      <c r="V31" s="99"/>
      <c r="W31" s="99"/>
      <c r="X31" s="99"/>
      <c r="Y31" s="99"/>
      <c r="Z31" s="99"/>
      <c r="AA31" s="99"/>
      <c r="AB31" s="99"/>
      <c r="AC31" s="99"/>
      <c r="AD31" s="99"/>
      <c r="AE31" s="99"/>
      <c r="AF31" s="99"/>
      <c r="AG31" s="99"/>
      <c r="AH31" s="99"/>
    </row>
    <row r="32" spans="5:34">
      <c r="E32" s="3" t="s">
        <v>600</v>
      </c>
      <c r="F32" s="3" t="s">
        <v>584</v>
      </c>
      <c r="G32" s="97" t="s">
        <v>524</v>
      </c>
      <c r="H32" s="97" t="s">
        <v>524</v>
      </c>
      <c r="I32" s="97" t="s">
        <v>524</v>
      </c>
      <c r="J32" s="97" t="s">
        <v>524</v>
      </c>
      <c r="K32" s="97" t="s">
        <v>524</v>
      </c>
      <c r="L32" s="97" t="s">
        <v>524</v>
      </c>
      <c r="M32" s="97" t="s">
        <v>524</v>
      </c>
      <c r="N32" s="97" t="s">
        <v>524</v>
      </c>
      <c r="O32" s="99"/>
      <c r="P32" s="99"/>
      <c r="Q32" s="99"/>
      <c r="R32" s="99"/>
      <c r="S32" s="99"/>
      <c r="T32" s="99"/>
      <c r="U32" s="99"/>
      <c r="V32" s="99"/>
      <c r="W32" s="99"/>
      <c r="X32" s="99"/>
      <c r="Y32" s="99"/>
      <c r="Z32" s="99"/>
      <c r="AA32" s="99"/>
      <c r="AB32" s="99"/>
      <c r="AC32" s="99"/>
      <c r="AD32" s="99"/>
      <c r="AE32" s="99"/>
      <c r="AF32" s="99"/>
      <c r="AG32" s="99"/>
      <c r="AH32" s="99"/>
    </row>
    <row r="33" spans="5:34">
      <c r="E33" s="3" t="s">
        <v>601</v>
      </c>
      <c r="F33" s="3" t="s">
        <v>584</v>
      </c>
      <c r="G33" s="97" t="s">
        <v>524</v>
      </c>
      <c r="H33" s="97" t="s">
        <v>524</v>
      </c>
      <c r="I33" s="97" t="s">
        <v>524</v>
      </c>
      <c r="J33" s="97" t="s">
        <v>524</v>
      </c>
      <c r="K33" s="97" t="s">
        <v>524</v>
      </c>
      <c r="L33" s="97" t="s">
        <v>524</v>
      </c>
      <c r="M33" s="97" t="s">
        <v>524</v>
      </c>
      <c r="N33" s="97" t="s">
        <v>524</v>
      </c>
      <c r="O33" s="99"/>
      <c r="P33" s="99"/>
      <c r="Q33" s="99"/>
      <c r="R33" s="99"/>
      <c r="S33" s="99"/>
      <c r="T33" s="99"/>
      <c r="U33" s="99"/>
      <c r="V33" s="99"/>
      <c r="W33" s="99"/>
      <c r="X33" s="99"/>
      <c r="Y33" s="99"/>
      <c r="Z33" s="99"/>
      <c r="AA33" s="99"/>
      <c r="AB33" s="99"/>
      <c r="AC33" s="99"/>
      <c r="AD33" s="99"/>
      <c r="AE33" s="99"/>
      <c r="AF33" s="99"/>
      <c r="AG33" s="99"/>
      <c r="AH33" s="99"/>
    </row>
    <row r="34" spans="5:34">
      <c r="E34" s="3" t="s">
        <v>602</v>
      </c>
      <c r="F34" s="3" t="s">
        <v>584</v>
      </c>
      <c r="G34" s="97" t="s">
        <v>524</v>
      </c>
      <c r="H34" s="97" t="s">
        <v>524</v>
      </c>
      <c r="I34" s="97" t="s">
        <v>524</v>
      </c>
      <c r="J34" s="97" t="s">
        <v>524</v>
      </c>
      <c r="K34" s="97" t="s">
        <v>524</v>
      </c>
      <c r="L34" s="97" t="s">
        <v>524</v>
      </c>
      <c r="M34" s="97" t="s">
        <v>524</v>
      </c>
      <c r="N34" s="97" t="s">
        <v>524</v>
      </c>
      <c r="O34" s="99"/>
      <c r="P34" s="99"/>
      <c r="Q34" s="99"/>
      <c r="R34" s="99"/>
      <c r="S34" s="99"/>
      <c r="T34" s="99"/>
      <c r="U34" s="99"/>
      <c r="V34" s="99"/>
      <c r="W34" s="99"/>
      <c r="X34" s="99"/>
      <c r="Y34" s="99"/>
      <c r="Z34" s="99"/>
      <c r="AA34" s="99"/>
      <c r="AB34" s="99"/>
      <c r="AC34" s="99"/>
      <c r="AD34" s="99"/>
      <c r="AE34" s="99"/>
      <c r="AF34" s="99"/>
      <c r="AG34" s="99"/>
      <c r="AH34" s="99"/>
    </row>
    <row r="35" spans="5:34">
      <c r="E35" s="3" t="s">
        <v>603</v>
      </c>
      <c r="F35" s="3" t="s">
        <v>584</v>
      </c>
      <c r="G35" s="97" t="s">
        <v>524</v>
      </c>
      <c r="H35" s="97" t="s">
        <v>524</v>
      </c>
      <c r="I35" s="97" t="s">
        <v>524</v>
      </c>
      <c r="J35" s="97" t="s">
        <v>524</v>
      </c>
      <c r="K35" s="97" t="s">
        <v>524</v>
      </c>
      <c r="L35" s="97" t="s">
        <v>524</v>
      </c>
      <c r="M35" s="97" t="s">
        <v>524</v>
      </c>
      <c r="N35" s="97" t="s">
        <v>524</v>
      </c>
      <c r="O35" s="99"/>
      <c r="P35" s="99"/>
      <c r="Q35" s="99"/>
      <c r="R35" s="99"/>
      <c r="S35" s="99"/>
      <c r="T35" s="99"/>
      <c r="U35" s="99"/>
      <c r="V35" s="99"/>
      <c r="W35" s="99"/>
      <c r="X35" s="99"/>
      <c r="Y35" s="99"/>
      <c r="Z35" s="99"/>
      <c r="AA35" s="99"/>
      <c r="AB35" s="99"/>
      <c r="AC35" s="99"/>
      <c r="AD35" s="99"/>
      <c r="AE35" s="99"/>
      <c r="AF35" s="99"/>
      <c r="AG35" s="99"/>
      <c r="AH35" s="99"/>
    </row>
    <row r="36" spans="5:34">
      <c r="E36" s="3" t="s">
        <v>604</v>
      </c>
      <c r="F36" s="3" t="s">
        <v>584</v>
      </c>
      <c r="G36" s="97" t="s">
        <v>524</v>
      </c>
      <c r="H36" s="97" t="s">
        <v>524</v>
      </c>
      <c r="I36" s="97" t="s">
        <v>524</v>
      </c>
      <c r="J36" s="97" t="s">
        <v>524</v>
      </c>
      <c r="K36" s="97" t="s">
        <v>524</v>
      </c>
      <c r="L36" s="97" t="s">
        <v>524</v>
      </c>
      <c r="M36" s="97" t="s">
        <v>524</v>
      </c>
      <c r="N36" s="97" t="s">
        <v>524</v>
      </c>
      <c r="O36" s="99"/>
      <c r="P36" s="99"/>
      <c r="Q36" s="99"/>
      <c r="R36" s="99"/>
      <c r="S36" s="99"/>
      <c r="T36" s="99"/>
      <c r="U36" s="99"/>
      <c r="V36" s="99"/>
      <c r="W36" s="99"/>
      <c r="X36" s="99"/>
      <c r="Y36" s="99"/>
      <c r="Z36" s="99"/>
      <c r="AA36" s="99"/>
      <c r="AB36" s="99"/>
      <c r="AC36" s="99"/>
      <c r="AD36" s="99"/>
      <c r="AE36" s="99"/>
      <c r="AF36" s="99"/>
      <c r="AG36" s="99"/>
      <c r="AH36" s="99"/>
    </row>
    <row r="37" spans="5:34">
      <c r="E37" s="3" t="s">
        <v>605</v>
      </c>
      <c r="F37" s="3" t="s">
        <v>584</v>
      </c>
      <c r="G37" s="97" t="s">
        <v>524</v>
      </c>
      <c r="H37" s="97" t="s">
        <v>524</v>
      </c>
      <c r="I37" s="97" t="s">
        <v>524</v>
      </c>
      <c r="J37" s="97" t="s">
        <v>524</v>
      </c>
      <c r="K37" s="97" t="s">
        <v>524</v>
      </c>
      <c r="L37" s="97" t="s">
        <v>524</v>
      </c>
      <c r="M37" s="97" t="s">
        <v>524</v>
      </c>
      <c r="N37" s="97" t="s">
        <v>524</v>
      </c>
      <c r="O37" s="99"/>
      <c r="P37" s="99"/>
      <c r="Q37" s="99"/>
      <c r="R37" s="99"/>
      <c r="S37" s="99"/>
      <c r="T37" s="99"/>
      <c r="U37" s="99"/>
      <c r="V37" s="99"/>
      <c r="W37" s="99"/>
      <c r="X37" s="99"/>
      <c r="Y37" s="99"/>
      <c r="Z37" s="99"/>
      <c r="AA37" s="99"/>
      <c r="AB37" s="99"/>
      <c r="AC37" s="99"/>
      <c r="AD37" s="99"/>
      <c r="AE37" s="99"/>
      <c r="AF37" s="99"/>
      <c r="AG37" s="99"/>
      <c r="AH37" s="99"/>
    </row>
    <row r="38" spans="5:34">
      <c r="E38" s="3" t="s">
        <v>606</v>
      </c>
      <c r="F38" s="3" t="s">
        <v>584</v>
      </c>
      <c r="G38" s="97" t="s">
        <v>524</v>
      </c>
      <c r="H38" s="97" t="s">
        <v>524</v>
      </c>
      <c r="I38" s="97" t="s">
        <v>524</v>
      </c>
      <c r="J38" s="97" t="s">
        <v>524</v>
      </c>
      <c r="K38" s="97" t="s">
        <v>524</v>
      </c>
      <c r="L38" s="97" t="s">
        <v>524</v>
      </c>
      <c r="M38" s="97" t="s">
        <v>524</v>
      </c>
      <c r="N38" s="97" t="s">
        <v>524</v>
      </c>
      <c r="O38" s="99"/>
      <c r="P38" s="99"/>
      <c r="Q38" s="99"/>
      <c r="R38" s="99"/>
      <c r="S38" s="99"/>
      <c r="T38" s="99"/>
      <c r="U38" s="99"/>
      <c r="V38" s="99"/>
      <c r="W38" s="99"/>
      <c r="X38" s="99"/>
      <c r="Y38" s="99"/>
      <c r="Z38" s="99"/>
      <c r="AA38" s="99"/>
      <c r="AB38" s="99"/>
      <c r="AC38" s="99"/>
      <c r="AD38" s="99"/>
      <c r="AE38" s="99"/>
      <c r="AF38" s="99"/>
      <c r="AG38" s="99"/>
      <c r="AH38" s="99"/>
    </row>
    <row r="39" spans="5:34">
      <c r="E39" s="3" t="s">
        <v>607</v>
      </c>
      <c r="F39" s="3" t="s">
        <v>584</v>
      </c>
      <c r="G39" s="97" t="s">
        <v>524</v>
      </c>
      <c r="H39" s="97" t="s">
        <v>524</v>
      </c>
      <c r="I39" s="97" t="s">
        <v>524</v>
      </c>
      <c r="J39" s="97" t="s">
        <v>524</v>
      </c>
      <c r="K39" s="97" t="s">
        <v>524</v>
      </c>
      <c r="L39" s="97" t="s">
        <v>524</v>
      </c>
      <c r="M39" s="97" t="s">
        <v>524</v>
      </c>
      <c r="N39" s="97" t="s">
        <v>524</v>
      </c>
      <c r="O39" s="99"/>
      <c r="P39" s="99"/>
      <c r="Q39" s="99"/>
      <c r="R39" s="99"/>
      <c r="S39" s="99"/>
      <c r="T39" s="99"/>
      <c r="U39" s="99"/>
      <c r="V39" s="99"/>
      <c r="W39" s="99"/>
      <c r="X39" s="99"/>
      <c r="Y39" s="99"/>
      <c r="Z39" s="99"/>
      <c r="AA39" s="99"/>
      <c r="AB39" s="99"/>
      <c r="AC39" s="99"/>
      <c r="AD39" s="99"/>
      <c r="AE39" s="99"/>
      <c r="AF39" s="99"/>
      <c r="AG39" s="99"/>
      <c r="AH39" s="99"/>
    </row>
    <row r="40" spans="5:34">
      <c r="E40" s="3" t="s">
        <v>608</v>
      </c>
      <c r="F40" s="3" t="s">
        <v>584</v>
      </c>
      <c r="G40" s="97" t="s">
        <v>524</v>
      </c>
      <c r="H40" s="97" t="s">
        <v>524</v>
      </c>
      <c r="I40" s="97" t="s">
        <v>524</v>
      </c>
      <c r="J40" s="97" t="s">
        <v>524</v>
      </c>
      <c r="K40" s="97" t="s">
        <v>524</v>
      </c>
      <c r="L40" s="97" t="s">
        <v>524</v>
      </c>
      <c r="M40" s="97" t="s">
        <v>524</v>
      </c>
      <c r="N40" s="97" t="s">
        <v>524</v>
      </c>
      <c r="O40" s="99"/>
      <c r="P40" s="99"/>
      <c r="Q40" s="99"/>
      <c r="R40" s="99"/>
      <c r="S40" s="99"/>
      <c r="T40" s="99"/>
      <c r="U40" s="99"/>
      <c r="V40" s="99"/>
      <c r="W40" s="99"/>
      <c r="X40" s="99"/>
      <c r="Y40" s="99"/>
      <c r="Z40" s="99"/>
      <c r="AA40" s="99"/>
      <c r="AB40" s="99"/>
      <c r="AC40" s="99"/>
      <c r="AD40" s="99"/>
      <c r="AE40" s="99"/>
      <c r="AF40" s="99"/>
      <c r="AG40" s="99"/>
      <c r="AH40" s="99"/>
    </row>
    <row r="41" spans="5:34">
      <c r="E41" s="3" t="s">
        <v>609</v>
      </c>
      <c r="F41" s="3" t="s">
        <v>584</v>
      </c>
      <c r="G41" s="97" t="s">
        <v>524</v>
      </c>
      <c r="H41" s="97" t="s">
        <v>524</v>
      </c>
      <c r="I41" s="97" t="s">
        <v>524</v>
      </c>
      <c r="J41" s="97" t="s">
        <v>524</v>
      </c>
      <c r="K41" s="97" t="s">
        <v>524</v>
      </c>
      <c r="L41" s="97" t="s">
        <v>524</v>
      </c>
      <c r="M41" s="97" t="s">
        <v>524</v>
      </c>
      <c r="N41" s="97" t="s">
        <v>524</v>
      </c>
      <c r="O41" s="99"/>
      <c r="P41" s="99"/>
      <c r="Q41" s="99"/>
      <c r="R41" s="99"/>
      <c r="S41" s="99"/>
      <c r="T41" s="99"/>
      <c r="U41" s="99"/>
      <c r="V41" s="99"/>
      <c r="W41" s="99"/>
      <c r="X41" s="99"/>
      <c r="Y41" s="99"/>
      <c r="Z41" s="99"/>
      <c r="AA41" s="99"/>
      <c r="AB41" s="99"/>
      <c r="AC41" s="99"/>
      <c r="AD41" s="99"/>
      <c r="AE41" s="99"/>
      <c r="AF41" s="99"/>
      <c r="AG41" s="99"/>
      <c r="AH41" s="99"/>
    </row>
    <row r="42" spans="5:34">
      <c r="E42" s="3" t="s">
        <v>610</v>
      </c>
      <c r="F42" s="3" t="s">
        <v>584</v>
      </c>
      <c r="G42" s="97" t="s">
        <v>524</v>
      </c>
      <c r="H42" s="97" t="s">
        <v>524</v>
      </c>
      <c r="I42" s="97" t="s">
        <v>524</v>
      </c>
      <c r="J42" s="97" t="s">
        <v>524</v>
      </c>
      <c r="K42" s="97" t="s">
        <v>524</v>
      </c>
      <c r="L42" s="97" t="s">
        <v>524</v>
      </c>
      <c r="M42" s="97" t="s">
        <v>524</v>
      </c>
      <c r="N42" s="97" t="s">
        <v>524</v>
      </c>
      <c r="O42" s="99"/>
      <c r="P42" s="99"/>
      <c r="Q42" s="99"/>
      <c r="R42" s="99"/>
      <c r="S42" s="99"/>
      <c r="T42" s="99"/>
      <c r="U42" s="99"/>
      <c r="V42" s="99"/>
      <c r="W42" s="99"/>
      <c r="X42" s="99"/>
      <c r="Y42" s="99"/>
      <c r="Z42" s="99"/>
      <c r="AA42" s="99"/>
      <c r="AB42" s="99"/>
      <c r="AC42" s="99"/>
      <c r="AD42" s="99"/>
      <c r="AE42" s="99"/>
      <c r="AF42" s="99"/>
      <c r="AG42" s="99"/>
      <c r="AH42" s="99"/>
    </row>
    <row r="43" spans="5:34">
      <c r="E43" s="3" t="s">
        <v>611</v>
      </c>
      <c r="F43" s="3" t="s">
        <v>584</v>
      </c>
      <c r="G43" s="97" t="s">
        <v>524</v>
      </c>
      <c r="H43" s="97" t="s">
        <v>524</v>
      </c>
      <c r="I43" s="97" t="s">
        <v>524</v>
      </c>
      <c r="J43" s="97" t="s">
        <v>524</v>
      </c>
      <c r="K43" s="97" t="s">
        <v>524</v>
      </c>
      <c r="L43" s="97" t="s">
        <v>524</v>
      </c>
      <c r="M43" s="97" t="s">
        <v>524</v>
      </c>
      <c r="N43" s="97" t="s">
        <v>524</v>
      </c>
      <c r="O43" s="99"/>
      <c r="P43" s="99"/>
      <c r="Q43" s="99"/>
      <c r="R43" s="99"/>
      <c r="S43" s="99"/>
      <c r="T43" s="99"/>
      <c r="U43" s="99"/>
      <c r="V43" s="99"/>
      <c r="W43" s="99"/>
      <c r="X43" s="99"/>
      <c r="Y43" s="99"/>
      <c r="Z43" s="99"/>
      <c r="AA43" s="99"/>
      <c r="AB43" s="99"/>
      <c r="AC43" s="99"/>
      <c r="AD43" s="99"/>
      <c r="AE43" s="99"/>
      <c r="AF43" s="99"/>
      <c r="AG43" s="99"/>
      <c r="AH43" s="99"/>
    </row>
    <row r="44" spans="5:34">
      <c r="E44" s="3" t="s">
        <v>612</v>
      </c>
      <c r="F44" s="3" t="s">
        <v>584</v>
      </c>
      <c r="G44" s="97" t="s">
        <v>524</v>
      </c>
      <c r="H44" s="97" t="s">
        <v>524</v>
      </c>
      <c r="I44" s="97" t="s">
        <v>524</v>
      </c>
      <c r="J44" s="97" t="s">
        <v>524</v>
      </c>
      <c r="K44" s="97" t="s">
        <v>524</v>
      </c>
      <c r="L44" s="97" t="s">
        <v>524</v>
      </c>
      <c r="M44" s="97" t="s">
        <v>524</v>
      </c>
      <c r="N44" s="97" t="s">
        <v>524</v>
      </c>
      <c r="O44" s="99"/>
      <c r="P44" s="99"/>
      <c r="Q44" s="99"/>
      <c r="R44" s="99"/>
      <c r="S44" s="99"/>
      <c r="T44" s="99"/>
      <c r="U44" s="99"/>
      <c r="V44" s="99"/>
      <c r="W44" s="99"/>
      <c r="X44" s="99"/>
      <c r="Y44" s="99"/>
      <c r="Z44" s="99"/>
      <c r="AA44" s="99"/>
      <c r="AB44" s="99"/>
      <c r="AC44" s="99"/>
      <c r="AD44" s="99"/>
      <c r="AE44" s="99"/>
      <c r="AF44" s="99"/>
      <c r="AG44" s="99"/>
      <c r="AH44" s="99"/>
    </row>
    <row r="45" spans="5:34">
      <c r="E45" s="3" t="s">
        <v>613</v>
      </c>
      <c r="F45" s="3" t="s">
        <v>584</v>
      </c>
      <c r="G45" s="97" t="s">
        <v>524</v>
      </c>
      <c r="H45" s="97" t="s">
        <v>524</v>
      </c>
      <c r="I45" s="97" t="s">
        <v>524</v>
      </c>
      <c r="J45" s="97" t="s">
        <v>524</v>
      </c>
      <c r="K45" s="97" t="s">
        <v>524</v>
      </c>
      <c r="L45" s="97" t="s">
        <v>524</v>
      </c>
      <c r="M45" s="97" t="s">
        <v>524</v>
      </c>
      <c r="N45" s="97" t="s">
        <v>524</v>
      </c>
      <c r="O45" s="99"/>
      <c r="P45" s="99"/>
      <c r="Q45" s="99"/>
      <c r="R45" s="99"/>
      <c r="S45" s="99"/>
      <c r="T45" s="99"/>
      <c r="U45" s="99"/>
      <c r="V45" s="99"/>
      <c r="W45" s="99"/>
      <c r="X45" s="99"/>
      <c r="Y45" s="99"/>
      <c r="Z45" s="99"/>
      <c r="AA45" s="99"/>
      <c r="AB45" s="99"/>
      <c r="AC45" s="99"/>
      <c r="AD45" s="99"/>
      <c r="AE45" s="99"/>
      <c r="AF45" s="99"/>
      <c r="AG45" s="99"/>
      <c r="AH45" s="99"/>
    </row>
    <row r="46" spans="5:34">
      <c r="E46" s="3" t="s">
        <v>614</v>
      </c>
      <c r="F46" s="3" t="s">
        <v>584</v>
      </c>
      <c r="G46" s="97" t="s">
        <v>524</v>
      </c>
      <c r="H46" s="97" t="s">
        <v>524</v>
      </c>
      <c r="I46" s="97" t="s">
        <v>524</v>
      </c>
      <c r="J46" s="97" t="s">
        <v>524</v>
      </c>
      <c r="K46" s="97" t="s">
        <v>524</v>
      </c>
      <c r="L46" s="97" t="s">
        <v>524</v>
      </c>
      <c r="M46" s="97" t="s">
        <v>524</v>
      </c>
      <c r="N46" s="97" t="s">
        <v>524</v>
      </c>
      <c r="O46" s="99"/>
      <c r="P46" s="99"/>
      <c r="Q46" s="99"/>
      <c r="R46" s="99"/>
      <c r="S46" s="99"/>
      <c r="T46" s="99"/>
      <c r="U46" s="99"/>
      <c r="V46" s="99"/>
      <c r="W46" s="99"/>
      <c r="X46" s="99"/>
      <c r="Y46" s="99"/>
      <c r="Z46" s="99"/>
      <c r="AA46" s="99"/>
      <c r="AB46" s="99"/>
      <c r="AC46" s="99"/>
      <c r="AD46" s="99"/>
      <c r="AE46" s="99"/>
      <c r="AF46" s="99"/>
      <c r="AG46" s="99"/>
      <c r="AH46" s="99"/>
    </row>
    <row r="47" spans="5:34">
      <c r="E47" s="3" t="s">
        <v>615</v>
      </c>
      <c r="F47" s="3" t="s">
        <v>584</v>
      </c>
      <c r="G47" s="97" t="s">
        <v>524</v>
      </c>
      <c r="H47" s="97" t="s">
        <v>524</v>
      </c>
      <c r="I47" s="97" t="s">
        <v>524</v>
      </c>
      <c r="J47" s="97" t="s">
        <v>524</v>
      </c>
      <c r="K47" s="97" t="s">
        <v>524</v>
      </c>
      <c r="L47" s="97" t="s">
        <v>524</v>
      </c>
      <c r="M47" s="97" t="s">
        <v>524</v>
      </c>
      <c r="N47" s="97" t="s">
        <v>524</v>
      </c>
      <c r="O47" s="99"/>
      <c r="P47" s="99"/>
      <c r="Q47" s="99"/>
      <c r="R47" s="99"/>
      <c r="S47" s="99"/>
      <c r="T47" s="99"/>
      <c r="U47" s="99"/>
      <c r="V47" s="99"/>
      <c r="W47" s="99"/>
      <c r="X47" s="99"/>
      <c r="Y47" s="99"/>
      <c r="Z47" s="99"/>
      <c r="AA47" s="99"/>
      <c r="AB47" s="99"/>
      <c r="AC47" s="99"/>
      <c r="AD47" s="99"/>
      <c r="AE47" s="99"/>
      <c r="AF47" s="99"/>
      <c r="AG47" s="99"/>
      <c r="AH47" s="99"/>
    </row>
    <row r="48" spans="5:34">
      <c r="E48" s="3" t="s">
        <v>616</v>
      </c>
      <c r="F48" s="3" t="s">
        <v>584</v>
      </c>
      <c r="G48" s="97" t="s">
        <v>524</v>
      </c>
      <c r="H48" s="97" t="s">
        <v>524</v>
      </c>
      <c r="I48" s="97" t="s">
        <v>524</v>
      </c>
      <c r="J48" s="97" t="s">
        <v>524</v>
      </c>
      <c r="K48" s="97" t="s">
        <v>524</v>
      </c>
      <c r="L48" s="97" t="s">
        <v>524</v>
      </c>
      <c r="M48" s="97" t="s">
        <v>524</v>
      </c>
      <c r="N48" s="97" t="s">
        <v>524</v>
      </c>
      <c r="O48" s="99"/>
      <c r="P48" s="99"/>
      <c r="Q48" s="99"/>
      <c r="R48" s="99"/>
      <c r="S48" s="99"/>
      <c r="T48" s="99"/>
      <c r="U48" s="99"/>
      <c r="V48" s="99"/>
      <c r="W48" s="99"/>
      <c r="X48" s="99"/>
      <c r="Y48" s="99"/>
      <c r="Z48" s="99"/>
      <c r="AA48" s="99"/>
      <c r="AB48" s="99"/>
      <c r="AC48" s="99"/>
      <c r="AD48" s="99"/>
      <c r="AE48" s="99"/>
      <c r="AF48" s="99"/>
      <c r="AG48" s="99"/>
      <c r="AH48" s="99"/>
    </row>
    <row r="49" spans="3:34">
      <c r="E49" s="3" t="s">
        <v>617</v>
      </c>
      <c r="F49" s="3" t="s">
        <v>584</v>
      </c>
      <c r="G49" s="97" t="s">
        <v>524</v>
      </c>
      <c r="H49" s="97" t="s">
        <v>524</v>
      </c>
      <c r="I49" s="97" t="s">
        <v>524</v>
      </c>
      <c r="J49" s="97" t="s">
        <v>524</v>
      </c>
      <c r="K49" s="97" t="s">
        <v>524</v>
      </c>
      <c r="L49" s="97" t="s">
        <v>524</v>
      </c>
      <c r="M49" s="97" t="s">
        <v>524</v>
      </c>
      <c r="N49" s="97" t="s">
        <v>524</v>
      </c>
      <c r="O49" s="99"/>
      <c r="P49" s="99"/>
      <c r="Q49" s="99"/>
      <c r="R49" s="99"/>
      <c r="S49" s="99"/>
      <c r="T49" s="99"/>
      <c r="U49" s="99"/>
      <c r="V49" s="99"/>
      <c r="W49" s="99"/>
      <c r="X49" s="99"/>
      <c r="Y49" s="99"/>
      <c r="Z49" s="99"/>
      <c r="AA49" s="99"/>
      <c r="AB49" s="99"/>
      <c r="AC49" s="99"/>
      <c r="AD49" s="99"/>
      <c r="AE49" s="99"/>
      <c r="AF49" s="99"/>
      <c r="AG49" s="99"/>
      <c r="AH49" s="99"/>
    </row>
    <row r="50" spans="3:34">
      <c r="E50" s="3" t="s">
        <v>618</v>
      </c>
      <c r="F50" s="3" t="s">
        <v>584</v>
      </c>
      <c r="G50" s="97" t="s">
        <v>524</v>
      </c>
      <c r="H50" s="97" t="s">
        <v>524</v>
      </c>
      <c r="I50" s="97" t="s">
        <v>524</v>
      </c>
      <c r="J50" s="97" t="s">
        <v>524</v>
      </c>
      <c r="K50" s="97" t="s">
        <v>524</v>
      </c>
      <c r="L50" s="97" t="s">
        <v>524</v>
      </c>
      <c r="M50" s="97" t="s">
        <v>524</v>
      </c>
      <c r="N50" s="97" t="s">
        <v>524</v>
      </c>
      <c r="O50" s="99"/>
      <c r="P50" s="99"/>
      <c r="Q50" s="99"/>
      <c r="R50" s="99"/>
      <c r="S50" s="99"/>
      <c r="T50" s="99"/>
      <c r="U50" s="99"/>
      <c r="V50" s="99"/>
      <c r="W50" s="99"/>
      <c r="X50" s="99"/>
      <c r="Y50" s="99"/>
      <c r="Z50" s="99"/>
      <c r="AA50" s="99"/>
      <c r="AB50" s="99"/>
      <c r="AC50" s="99"/>
      <c r="AD50" s="99"/>
      <c r="AE50" s="99"/>
      <c r="AF50" s="99"/>
      <c r="AG50" s="99"/>
      <c r="AH50" s="99"/>
    </row>
    <row r="51" spans="3:34">
      <c r="E51" s="3" t="s">
        <v>619</v>
      </c>
      <c r="F51" s="3" t="s">
        <v>584</v>
      </c>
      <c r="G51" s="97" t="s">
        <v>524</v>
      </c>
      <c r="H51" s="97" t="s">
        <v>524</v>
      </c>
      <c r="I51" s="97" t="s">
        <v>524</v>
      </c>
      <c r="J51" s="97" t="s">
        <v>524</v>
      </c>
      <c r="K51" s="97" t="s">
        <v>524</v>
      </c>
      <c r="L51" s="97" t="s">
        <v>524</v>
      </c>
      <c r="M51" s="97" t="s">
        <v>524</v>
      </c>
      <c r="N51" s="97" t="s">
        <v>524</v>
      </c>
      <c r="O51" s="99"/>
      <c r="P51" s="99"/>
      <c r="Q51" s="99"/>
      <c r="R51" s="99"/>
      <c r="S51" s="99"/>
      <c r="T51" s="99"/>
      <c r="U51" s="99"/>
      <c r="V51" s="99"/>
      <c r="W51" s="99"/>
      <c r="X51" s="99"/>
      <c r="Y51" s="99"/>
      <c r="Z51" s="99"/>
      <c r="AA51" s="99"/>
      <c r="AB51" s="99"/>
      <c r="AC51" s="99"/>
      <c r="AD51" s="99"/>
      <c r="AE51" s="99"/>
      <c r="AF51" s="99"/>
      <c r="AG51" s="99"/>
      <c r="AH51" s="99"/>
    </row>
    <row r="52" spans="3:34">
      <c r="E52" s="3" t="s">
        <v>620</v>
      </c>
      <c r="F52" s="3" t="s">
        <v>584</v>
      </c>
      <c r="G52" s="97" t="s">
        <v>524</v>
      </c>
      <c r="H52" s="97" t="s">
        <v>524</v>
      </c>
      <c r="I52" s="97" t="s">
        <v>524</v>
      </c>
      <c r="J52" s="97" t="s">
        <v>524</v>
      </c>
      <c r="K52" s="97" t="s">
        <v>524</v>
      </c>
      <c r="L52" s="97" t="s">
        <v>524</v>
      </c>
      <c r="M52" s="97" t="s">
        <v>524</v>
      </c>
      <c r="N52" s="97" t="s">
        <v>524</v>
      </c>
      <c r="O52" s="99"/>
      <c r="P52" s="99"/>
      <c r="Q52" s="99"/>
      <c r="R52" s="99"/>
      <c r="S52" s="99"/>
      <c r="T52" s="99"/>
      <c r="U52" s="99"/>
      <c r="V52" s="99"/>
      <c r="W52" s="99"/>
      <c r="X52" s="99"/>
      <c r="Y52" s="99"/>
      <c r="Z52" s="99"/>
      <c r="AA52" s="99"/>
      <c r="AB52" s="99"/>
      <c r="AC52" s="99"/>
      <c r="AD52" s="99"/>
      <c r="AE52" s="99"/>
      <c r="AF52" s="99"/>
      <c r="AG52" s="99"/>
      <c r="AH52" s="99"/>
    </row>
    <row r="53" spans="3:34">
      <c r="E53" s="3" t="s">
        <v>621</v>
      </c>
      <c r="F53" s="3" t="s">
        <v>584</v>
      </c>
      <c r="G53" s="97" t="s">
        <v>524</v>
      </c>
      <c r="H53" s="97" t="s">
        <v>524</v>
      </c>
      <c r="I53" s="97" t="s">
        <v>524</v>
      </c>
      <c r="J53" s="97" t="s">
        <v>524</v>
      </c>
      <c r="K53" s="97" t="s">
        <v>524</v>
      </c>
      <c r="L53" s="97" t="s">
        <v>524</v>
      </c>
      <c r="M53" s="97" t="s">
        <v>524</v>
      </c>
      <c r="N53" s="97" t="s">
        <v>524</v>
      </c>
      <c r="O53" s="99"/>
      <c r="P53" s="99"/>
      <c r="Q53" s="99"/>
      <c r="R53" s="99"/>
      <c r="S53" s="99"/>
      <c r="T53" s="99"/>
      <c r="U53" s="99"/>
      <c r="V53" s="99"/>
      <c r="W53" s="99"/>
      <c r="X53" s="99"/>
      <c r="Y53" s="99"/>
      <c r="Z53" s="99"/>
      <c r="AA53" s="99"/>
      <c r="AB53" s="99"/>
      <c r="AC53" s="99"/>
      <c r="AD53" s="99"/>
      <c r="AE53" s="99"/>
      <c r="AF53" s="99"/>
      <c r="AG53" s="99"/>
      <c r="AH53" s="99"/>
    </row>
    <row r="54" spans="3:34">
      <c r="E54" s="3" t="s">
        <v>622</v>
      </c>
      <c r="F54" s="3" t="s">
        <v>584</v>
      </c>
      <c r="G54" s="97" t="s">
        <v>524</v>
      </c>
      <c r="H54" s="97" t="s">
        <v>524</v>
      </c>
      <c r="I54" s="97" t="s">
        <v>524</v>
      </c>
      <c r="J54" s="97" t="s">
        <v>524</v>
      </c>
      <c r="K54" s="97" t="s">
        <v>524</v>
      </c>
      <c r="L54" s="97" t="s">
        <v>524</v>
      </c>
      <c r="M54" s="97" t="s">
        <v>524</v>
      </c>
      <c r="N54" s="97" t="s">
        <v>524</v>
      </c>
      <c r="O54" s="99"/>
      <c r="P54" s="99"/>
      <c r="Q54" s="99"/>
      <c r="R54" s="99"/>
      <c r="S54" s="99"/>
      <c r="T54" s="99"/>
      <c r="U54" s="99"/>
      <c r="V54" s="99"/>
      <c r="W54" s="99"/>
      <c r="X54" s="99"/>
      <c r="Y54" s="99"/>
      <c r="Z54" s="99"/>
      <c r="AA54" s="99"/>
      <c r="AB54" s="99"/>
      <c r="AC54" s="99"/>
      <c r="AD54" s="99"/>
      <c r="AE54" s="99"/>
      <c r="AF54" s="99"/>
      <c r="AG54" s="99"/>
      <c r="AH54" s="99"/>
    </row>
    <row r="55" spans="3:34">
      <c r="E55" s="3" t="s">
        <v>623</v>
      </c>
      <c r="F55" s="3" t="s">
        <v>584</v>
      </c>
      <c r="G55" s="97" t="s">
        <v>524</v>
      </c>
      <c r="H55" s="97" t="s">
        <v>524</v>
      </c>
      <c r="I55" s="97" t="s">
        <v>524</v>
      </c>
      <c r="J55" s="97" t="s">
        <v>524</v>
      </c>
      <c r="K55" s="97" t="s">
        <v>524</v>
      </c>
      <c r="L55" s="97" t="s">
        <v>524</v>
      </c>
      <c r="M55" s="97" t="s">
        <v>524</v>
      </c>
      <c r="N55" s="97" t="s">
        <v>524</v>
      </c>
      <c r="O55" s="99"/>
      <c r="P55" s="99"/>
      <c r="Q55" s="99"/>
      <c r="R55" s="99"/>
      <c r="S55" s="99"/>
      <c r="T55" s="99"/>
      <c r="U55" s="99"/>
      <c r="V55" s="99"/>
      <c r="W55" s="99"/>
      <c r="X55" s="99"/>
      <c r="Y55" s="99"/>
      <c r="Z55" s="99"/>
      <c r="AA55" s="99"/>
      <c r="AB55" s="99"/>
      <c r="AC55" s="99"/>
      <c r="AD55" s="99"/>
      <c r="AE55" s="99"/>
      <c r="AF55" s="99"/>
      <c r="AG55" s="99"/>
      <c r="AH55" s="99"/>
    </row>
    <row r="56" spans="3:34">
      <c r="E56" s="3" t="s">
        <v>624</v>
      </c>
      <c r="F56" s="3" t="s">
        <v>584</v>
      </c>
      <c r="G56" s="97" t="s">
        <v>524</v>
      </c>
      <c r="H56" s="97" t="s">
        <v>524</v>
      </c>
      <c r="I56" s="97" t="s">
        <v>524</v>
      </c>
      <c r="J56" s="97" t="s">
        <v>524</v>
      </c>
      <c r="K56" s="97" t="s">
        <v>524</v>
      </c>
      <c r="L56" s="97" t="s">
        <v>524</v>
      </c>
      <c r="M56" s="97" t="s">
        <v>524</v>
      </c>
      <c r="N56" s="97" t="s">
        <v>524</v>
      </c>
      <c r="O56" s="99"/>
      <c r="P56" s="99"/>
      <c r="Q56" s="99"/>
      <c r="R56" s="99"/>
      <c r="S56" s="99"/>
      <c r="T56" s="99"/>
      <c r="U56" s="99"/>
      <c r="V56" s="99"/>
      <c r="W56" s="99"/>
      <c r="X56" s="99"/>
      <c r="Y56" s="99"/>
      <c r="Z56" s="99"/>
      <c r="AA56" s="99"/>
      <c r="AB56" s="99"/>
      <c r="AC56" s="99"/>
      <c r="AD56" s="99"/>
      <c r="AE56" s="99"/>
      <c r="AF56" s="99"/>
      <c r="AG56" s="99"/>
      <c r="AH56" s="99"/>
    </row>
    <row r="57" spans="3:34">
      <c r="E57" s="3" t="s">
        <v>625</v>
      </c>
      <c r="F57" s="3" t="s">
        <v>584</v>
      </c>
      <c r="G57" s="97" t="s">
        <v>524</v>
      </c>
      <c r="H57" s="97" t="s">
        <v>524</v>
      </c>
      <c r="I57" s="97" t="s">
        <v>524</v>
      </c>
      <c r="J57" s="97" t="s">
        <v>524</v>
      </c>
      <c r="K57" s="97" t="s">
        <v>524</v>
      </c>
      <c r="L57" s="97" t="s">
        <v>524</v>
      </c>
      <c r="M57" s="97" t="s">
        <v>524</v>
      </c>
      <c r="N57" s="97" t="s">
        <v>524</v>
      </c>
      <c r="O57" s="99"/>
      <c r="P57" s="99"/>
      <c r="Q57" s="99"/>
      <c r="R57" s="99"/>
      <c r="S57" s="99"/>
      <c r="T57" s="99"/>
      <c r="U57" s="99"/>
      <c r="V57" s="99"/>
      <c r="W57" s="99"/>
      <c r="X57" s="99"/>
      <c r="Y57" s="99"/>
      <c r="Z57" s="99"/>
      <c r="AA57" s="99"/>
      <c r="AB57" s="99"/>
      <c r="AC57" s="99"/>
      <c r="AD57" s="99"/>
      <c r="AE57" s="99"/>
      <c r="AF57" s="99"/>
      <c r="AG57" s="99"/>
      <c r="AH57" s="99"/>
    </row>
    <row r="58" spans="3:34">
      <c r="E58" s="3" t="s">
        <v>626</v>
      </c>
      <c r="F58" s="3" t="s">
        <v>584</v>
      </c>
      <c r="G58" s="97" t="s">
        <v>524</v>
      </c>
      <c r="H58" s="97" t="s">
        <v>524</v>
      </c>
      <c r="I58" s="97" t="s">
        <v>524</v>
      </c>
      <c r="J58" s="97" t="s">
        <v>524</v>
      </c>
      <c r="K58" s="97" t="s">
        <v>524</v>
      </c>
      <c r="L58" s="97" t="s">
        <v>524</v>
      </c>
      <c r="M58" s="97" t="s">
        <v>524</v>
      </c>
      <c r="N58" s="97" t="s">
        <v>524</v>
      </c>
      <c r="O58" s="99"/>
      <c r="P58" s="99"/>
      <c r="Q58" s="99"/>
      <c r="R58" s="99"/>
      <c r="S58" s="99"/>
      <c r="T58" s="99"/>
      <c r="U58" s="99"/>
      <c r="V58" s="99"/>
      <c r="W58" s="99"/>
      <c r="X58" s="99"/>
      <c r="Y58" s="99"/>
      <c r="Z58" s="99"/>
      <c r="AA58" s="99"/>
      <c r="AB58" s="99"/>
      <c r="AC58" s="99"/>
      <c r="AD58" s="99"/>
      <c r="AE58" s="99"/>
      <c r="AF58" s="99"/>
      <c r="AG58" s="99"/>
      <c r="AH58" s="99"/>
    </row>
    <row r="59" spans="3:34">
      <c r="E59" s="3" t="s">
        <v>627</v>
      </c>
      <c r="F59" s="3" t="s">
        <v>584</v>
      </c>
      <c r="G59" s="97" t="s">
        <v>524</v>
      </c>
      <c r="H59" s="97" t="s">
        <v>524</v>
      </c>
      <c r="I59" s="97" t="s">
        <v>524</v>
      </c>
      <c r="J59" s="97" t="s">
        <v>524</v>
      </c>
      <c r="K59" s="97" t="s">
        <v>524</v>
      </c>
      <c r="L59" s="97" t="s">
        <v>524</v>
      </c>
      <c r="M59" s="97" t="s">
        <v>524</v>
      </c>
      <c r="N59" s="97" t="s">
        <v>524</v>
      </c>
      <c r="O59" s="99"/>
      <c r="P59" s="99"/>
      <c r="Q59" s="99"/>
      <c r="R59" s="99"/>
      <c r="S59" s="99"/>
      <c r="T59" s="99"/>
      <c r="U59" s="99"/>
      <c r="V59" s="99"/>
      <c r="W59" s="99"/>
      <c r="X59" s="99"/>
      <c r="Y59" s="99"/>
      <c r="Z59" s="99"/>
      <c r="AA59" s="99"/>
      <c r="AB59" s="99"/>
      <c r="AC59" s="99"/>
      <c r="AD59" s="99"/>
      <c r="AE59" s="99"/>
      <c r="AF59" s="99"/>
      <c r="AG59" s="99"/>
      <c r="AH59" s="99"/>
    </row>
    <row r="60" spans="3:34">
      <c r="C60" s="3" t="s">
        <v>86</v>
      </c>
      <c r="D60" s="3" t="s">
        <v>94</v>
      </c>
      <c r="E60" s="3" t="s">
        <v>95</v>
      </c>
      <c r="F60" s="3" t="s">
        <v>628</v>
      </c>
      <c r="G60" s="97" t="s">
        <v>524</v>
      </c>
      <c r="H60" s="97" t="s">
        <v>524</v>
      </c>
      <c r="I60" s="97" t="s">
        <v>524</v>
      </c>
      <c r="J60" s="97" t="s">
        <v>524</v>
      </c>
      <c r="K60" s="97" t="s">
        <v>524</v>
      </c>
      <c r="L60" s="97" t="s">
        <v>524</v>
      </c>
      <c r="M60" s="97" t="s">
        <v>524</v>
      </c>
      <c r="N60" s="97" t="s">
        <v>524</v>
      </c>
      <c r="O60" s="360">
        <v>0.47499999999999998</v>
      </c>
      <c r="P60" s="99"/>
      <c r="Q60" s="99"/>
      <c r="R60" s="99"/>
      <c r="S60" s="99"/>
      <c r="T60" s="99"/>
      <c r="U60" s="99"/>
      <c r="V60" s="99"/>
      <c r="W60" s="99"/>
      <c r="X60" s="99"/>
      <c r="Y60" s="99"/>
      <c r="Z60" s="99"/>
      <c r="AA60" s="99"/>
      <c r="AB60" s="99"/>
      <c r="AC60" s="99"/>
      <c r="AD60" s="99"/>
      <c r="AE60" s="99"/>
      <c r="AF60" s="99"/>
      <c r="AG60" s="99"/>
      <c r="AH60" s="99"/>
    </row>
    <row r="61" spans="3:34">
      <c r="C61" s="3" t="s">
        <v>86</v>
      </c>
      <c r="D61" s="3" t="s">
        <v>96</v>
      </c>
      <c r="E61" s="3" t="s">
        <v>97</v>
      </c>
      <c r="F61" s="3" t="s">
        <v>628</v>
      </c>
      <c r="G61" s="97" t="s">
        <v>524</v>
      </c>
      <c r="H61" s="97" t="s">
        <v>524</v>
      </c>
      <c r="I61" s="97" t="s">
        <v>524</v>
      </c>
      <c r="J61" s="97" t="s">
        <v>524</v>
      </c>
      <c r="K61" s="97" t="s">
        <v>524</v>
      </c>
      <c r="L61" s="97" t="s">
        <v>524</v>
      </c>
      <c r="M61" s="97" t="s">
        <v>524</v>
      </c>
      <c r="N61" s="97" t="s">
        <v>524</v>
      </c>
      <c r="O61" s="360">
        <v>0.2</v>
      </c>
      <c r="P61" s="99"/>
      <c r="Q61" s="99"/>
      <c r="R61" s="99"/>
      <c r="S61" s="99"/>
      <c r="T61" s="99"/>
      <c r="U61" s="99"/>
      <c r="V61" s="99"/>
      <c r="W61" s="99"/>
      <c r="X61" s="99"/>
      <c r="Y61" s="99"/>
      <c r="Z61" s="99"/>
      <c r="AA61" s="99"/>
      <c r="AB61" s="99"/>
      <c r="AC61" s="99"/>
      <c r="AD61" s="99"/>
      <c r="AE61" s="99"/>
      <c r="AF61" s="99"/>
      <c r="AG61" s="99"/>
      <c r="AH61" s="99"/>
    </row>
    <row r="62" spans="3:34">
      <c r="C62" s="3" t="s">
        <v>86</v>
      </c>
      <c r="D62" s="3" t="s">
        <v>98</v>
      </c>
      <c r="E62" s="3" t="s">
        <v>99</v>
      </c>
      <c r="F62" s="3" t="s">
        <v>628</v>
      </c>
      <c r="G62" s="97" t="s">
        <v>524</v>
      </c>
      <c r="H62" s="97" t="s">
        <v>524</v>
      </c>
      <c r="I62" s="97" t="s">
        <v>524</v>
      </c>
      <c r="J62" s="97" t="s">
        <v>524</v>
      </c>
      <c r="K62" s="97" t="s">
        <v>524</v>
      </c>
      <c r="L62" s="97" t="s">
        <v>524</v>
      </c>
      <c r="M62" s="97" t="s">
        <v>524</v>
      </c>
      <c r="N62" s="97" t="s">
        <v>524</v>
      </c>
      <c r="O62" s="360">
        <v>0.2</v>
      </c>
      <c r="P62" s="99"/>
      <c r="Q62" s="99"/>
      <c r="R62" s="99"/>
      <c r="S62" s="99"/>
      <c r="T62" s="99"/>
      <c r="U62" s="99"/>
      <c r="V62" s="99"/>
      <c r="W62" s="99"/>
      <c r="X62" s="99"/>
      <c r="Y62" s="99"/>
      <c r="Z62" s="99"/>
      <c r="AA62" s="99"/>
      <c r="AB62" s="99"/>
      <c r="AC62" s="99"/>
      <c r="AD62" s="99"/>
      <c r="AE62" s="99"/>
      <c r="AF62" s="99"/>
      <c r="AG62" s="99"/>
      <c r="AH62" s="99"/>
    </row>
    <row r="63" spans="3:34">
      <c r="C63" s="3" t="s">
        <v>86</v>
      </c>
      <c r="D63" s="3" t="s">
        <v>100</v>
      </c>
      <c r="E63" s="3" t="s">
        <v>101</v>
      </c>
      <c r="F63" s="3" t="s">
        <v>628</v>
      </c>
      <c r="G63" s="97" t="s">
        <v>524</v>
      </c>
      <c r="H63" s="97" t="s">
        <v>524</v>
      </c>
      <c r="I63" s="97" t="s">
        <v>524</v>
      </c>
      <c r="J63" s="97" t="s">
        <v>524</v>
      </c>
      <c r="K63" s="97" t="s">
        <v>524</v>
      </c>
      <c r="L63" s="97" t="s">
        <v>524</v>
      </c>
      <c r="M63" s="97" t="s">
        <v>524</v>
      </c>
      <c r="N63" s="97" t="s">
        <v>524</v>
      </c>
      <c r="O63" s="360">
        <v>0.67500000000000004</v>
      </c>
      <c r="P63" s="99"/>
      <c r="Q63" s="99"/>
      <c r="R63" s="99"/>
      <c r="S63" s="99"/>
      <c r="T63" s="99"/>
      <c r="U63" s="99"/>
      <c r="V63" s="99"/>
      <c r="W63" s="99"/>
      <c r="X63" s="99"/>
      <c r="Y63" s="99"/>
      <c r="Z63" s="99"/>
      <c r="AA63" s="99"/>
      <c r="AB63" s="99"/>
      <c r="AC63" s="99"/>
      <c r="AD63" s="99"/>
      <c r="AE63" s="99"/>
      <c r="AF63" s="99"/>
      <c r="AG63" s="99"/>
      <c r="AH63" s="99"/>
    </row>
    <row r="64" spans="3:34">
      <c r="C64" s="3" t="s">
        <v>86</v>
      </c>
      <c r="D64" s="3" t="s">
        <v>102</v>
      </c>
      <c r="E64" s="3" t="s">
        <v>103</v>
      </c>
      <c r="F64" s="3" t="s">
        <v>628</v>
      </c>
      <c r="G64" s="97" t="s">
        <v>524</v>
      </c>
      <c r="H64" s="97" t="s">
        <v>524</v>
      </c>
      <c r="I64" s="97" t="s">
        <v>524</v>
      </c>
      <c r="J64" s="97" t="s">
        <v>524</v>
      </c>
      <c r="K64" s="97" t="s">
        <v>524</v>
      </c>
      <c r="L64" s="97" t="s">
        <v>524</v>
      </c>
      <c r="M64" s="97" t="s">
        <v>524</v>
      </c>
      <c r="N64" s="97" t="s">
        <v>524</v>
      </c>
      <c r="O64" s="360">
        <v>0.52500000000000002</v>
      </c>
      <c r="P64" s="99"/>
      <c r="Q64" s="99"/>
      <c r="R64" s="99"/>
      <c r="S64" s="99"/>
      <c r="T64" s="99"/>
      <c r="U64" s="99"/>
      <c r="V64" s="99"/>
      <c r="W64" s="99"/>
      <c r="X64" s="99"/>
      <c r="Y64" s="99"/>
      <c r="Z64" s="99"/>
      <c r="AA64" s="99"/>
      <c r="AB64" s="99"/>
      <c r="AC64" s="99"/>
      <c r="AD64" s="99"/>
      <c r="AE64" s="99"/>
      <c r="AF64" s="99"/>
      <c r="AG64" s="99"/>
      <c r="AH64" s="99"/>
    </row>
    <row r="65" spans="3:34">
      <c r="C65" s="3" t="s">
        <v>86</v>
      </c>
      <c r="D65" s="3" t="s">
        <v>104</v>
      </c>
      <c r="E65" s="3" t="s">
        <v>105</v>
      </c>
      <c r="F65" s="3" t="s">
        <v>628</v>
      </c>
      <c r="G65" s="97" t="s">
        <v>524</v>
      </c>
      <c r="H65" s="97" t="s">
        <v>524</v>
      </c>
      <c r="I65" s="97" t="s">
        <v>524</v>
      </c>
      <c r="J65" s="97" t="s">
        <v>524</v>
      </c>
      <c r="K65" s="97" t="s">
        <v>524</v>
      </c>
      <c r="L65" s="97" t="s">
        <v>524</v>
      </c>
      <c r="M65" s="97" t="s">
        <v>524</v>
      </c>
      <c r="N65" s="97" t="s">
        <v>524</v>
      </c>
      <c r="O65" s="360">
        <v>0.72499999999999998</v>
      </c>
      <c r="P65" s="99"/>
      <c r="Q65" s="99"/>
      <c r="R65" s="99"/>
      <c r="S65" s="99"/>
      <c r="T65" s="99"/>
      <c r="U65" s="99"/>
      <c r="V65" s="99"/>
      <c r="W65" s="99"/>
      <c r="X65" s="99"/>
      <c r="Y65" s="99"/>
      <c r="Z65" s="99"/>
      <c r="AA65" s="99"/>
      <c r="AB65" s="99"/>
      <c r="AC65" s="99"/>
      <c r="AD65" s="99"/>
      <c r="AE65" s="99"/>
      <c r="AF65" s="99"/>
      <c r="AG65" s="99"/>
      <c r="AH65" s="99"/>
    </row>
    <row r="66" spans="3:34">
      <c r="C66" s="3" t="s">
        <v>86</v>
      </c>
      <c r="D66" s="3" t="s">
        <v>106</v>
      </c>
      <c r="E66" s="3" t="s">
        <v>107</v>
      </c>
      <c r="F66" s="3" t="s">
        <v>628</v>
      </c>
      <c r="G66" s="97" t="s">
        <v>524</v>
      </c>
      <c r="H66" s="97" t="s">
        <v>524</v>
      </c>
      <c r="I66" s="97" t="s">
        <v>524</v>
      </c>
      <c r="J66" s="97" t="s">
        <v>524</v>
      </c>
      <c r="K66" s="97" t="s">
        <v>524</v>
      </c>
      <c r="L66" s="97" t="s">
        <v>524</v>
      </c>
      <c r="M66" s="97" t="s">
        <v>524</v>
      </c>
      <c r="N66" s="97" t="s">
        <v>524</v>
      </c>
      <c r="O66" s="360">
        <v>0.55000000000000004</v>
      </c>
      <c r="P66" s="99"/>
      <c r="Q66" s="99"/>
      <c r="R66" s="99"/>
      <c r="S66" s="99"/>
      <c r="T66" s="99"/>
      <c r="U66" s="99"/>
      <c r="V66" s="99"/>
      <c r="W66" s="99"/>
      <c r="X66" s="99"/>
      <c r="Y66" s="99"/>
      <c r="Z66" s="99"/>
      <c r="AA66" s="99"/>
      <c r="AB66" s="99"/>
      <c r="AC66" s="99"/>
      <c r="AD66" s="99"/>
      <c r="AE66" s="99"/>
      <c r="AF66" s="99"/>
      <c r="AG66" s="99"/>
      <c r="AH66" s="99"/>
    </row>
    <row r="67" spans="3:34">
      <c r="C67" s="3" t="s">
        <v>86</v>
      </c>
      <c r="D67" s="3" t="s">
        <v>108</v>
      </c>
      <c r="E67" s="3" t="s">
        <v>109</v>
      </c>
      <c r="F67" s="3" t="s">
        <v>628</v>
      </c>
      <c r="G67" s="97" t="s">
        <v>524</v>
      </c>
      <c r="H67" s="97" t="s">
        <v>524</v>
      </c>
      <c r="I67" s="97" t="s">
        <v>524</v>
      </c>
      <c r="J67" s="97" t="s">
        <v>524</v>
      </c>
      <c r="K67" s="97" t="s">
        <v>524</v>
      </c>
      <c r="L67" s="97" t="s">
        <v>524</v>
      </c>
      <c r="M67" s="97" t="s">
        <v>524</v>
      </c>
      <c r="N67" s="97" t="s">
        <v>524</v>
      </c>
      <c r="O67" s="360">
        <v>0.57499999999999996</v>
      </c>
      <c r="P67" s="99"/>
      <c r="Q67" s="99"/>
      <c r="R67" s="99"/>
      <c r="S67" s="99"/>
      <c r="T67" s="99"/>
      <c r="U67" s="99"/>
      <c r="V67" s="99"/>
      <c r="W67" s="99"/>
      <c r="X67" s="99"/>
      <c r="Y67" s="99"/>
      <c r="Z67" s="99"/>
      <c r="AA67" s="99"/>
      <c r="AB67" s="99"/>
      <c r="AC67" s="99"/>
      <c r="AD67" s="99"/>
      <c r="AE67" s="99"/>
      <c r="AF67" s="99"/>
      <c r="AG67" s="99"/>
      <c r="AH67" s="99"/>
    </row>
    <row r="68" spans="3:34">
      <c r="C68" s="3" t="s">
        <v>86</v>
      </c>
      <c r="D68" s="3" t="s">
        <v>110</v>
      </c>
      <c r="E68" s="3" t="s">
        <v>111</v>
      </c>
      <c r="F68" s="3" t="s">
        <v>628</v>
      </c>
      <c r="G68" s="97" t="s">
        <v>524</v>
      </c>
      <c r="H68" s="97" t="s">
        <v>524</v>
      </c>
      <c r="I68" s="97" t="s">
        <v>524</v>
      </c>
      <c r="J68" s="97" t="s">
        <v>524</v>
      </c>
      <c r="K68" s="97" t="s">
        <v>524</v>
      </c>
      <c r="L68" s="97" t="s">
        <v>524</v>
      </c>
      <c r="M68" s="97" t="s">
        <v>524</v>
      </c>
      <c r="N68" s="97" t="s">
        <v>524</v>
      </c>
      <c r="O68" s="360">
        <v>0.625</v>
      </c>
      <c r="P68" s="99"/>
      <c r="Q68" s="99"/>
      <c r="R68" s="99"/>
      <c r="S68" s="99"/>
      <c r="T68" s="99"/>
      <c r="U68" s="99"/>
      <c r="V68" s="99"/>
      <c r="W68" s="99"/>
      <c r="X68" s="99"/>
      <c r="Y68" s="99"/>
      <c r="Z68" s="99"/>
      <c r="AA68" s="99"/>
      <c r="AB68" s="99"/>
      <c r="AC68" s="99"/>
      <c r="AD68" s="99"/>
      <c r="AE68" s="99"/>
      <c r="AF68" s="99"/>
      <c r="AG68" s="99"/>
      <c r="AH68" s="99"/>
    </row>
    <row r="69" spans="3:34">
      <c r="C69" s="3" t="s">
        <v>86</v>
      </c>
      <c r="D69" s="3" t="s">
        <v>112</v>
      </c>
      <c r="E69" s="3" t="s">
        <v>113</v>
      </c>
      <c r="F69" s="3" t="s">
        <v>628</v>
      </c>
      <c r="G69" s="97" t="s">
        <v>524</v>
      </c>
      <c r="H69" s="97" t="s">
        <v>524</v>
      </c>
      <c r="I69" s="97" t="s">
        <v>524</v>
      </c>
      <c r="J69" s="97" t="s">
        <v>524</v>
      </c>
      <c r="K69" s="97" t="s">
        <v>524</v>
      </c>
      <c r="L69" s="97" t="s">
        <v>524</v>
      </c>
      <c r="M69" s="97" t="s">
        <v>524</v>
      </c>
      <c r="N69" s="97" t="s">
        <v>524</v>
      </c>
      <c r="O69" s="360">
        <v>0.57499999999999996</v>
      </c>
      <c r="P69" s="99"/>
      <c r="Q69" s="99"/>
      <c r="R69" s="99"/>
      <c r="S69" s="99"/>
      <c r="T69" s="99"/>
      <c r="U69" s="99"/>
      <c r="V69" s="99"/>
      <c r="W69" s="99"/>
      <c r="X69" s="99"/>
      <c r="Y69" s="99"/>
      <c r="Z69" s="99"/>
      <c r="AA69" s="99"/>
      <c r="AB69" s="99"/>
      <c r="AC69" s="99"/>
      <c r="AD69" s="99"/>
      <c r="AE69" s="99"/>
      <c r="AF69" s="99"/>
      <c r="AG69" s="99"/>
      <c r="AH69" s="99"/>
    </row>
    <row r="70" spans="3:34">
      <c r="C70" s="3" t="s">
        <v>86</v>
      </c>
      <c r="D70" s="3" t="s">
        <v>114</v>
      </c>
      <c r="E70" s="3" t="s">
        <v>115</v>
      </c>
      <c r="F70" s="3" t="s">
        <v>628</v>
      </c>
      <c r="G70" s="97" t="s">
        <v>524</v>
      </c>
      <c r="H70" s="97" t="s">
        <v>524</v>
      </c>
      <c r="I70" s="97" t="s">
        <v>524</v>
      </c>
      <c r="J70" s="97" t="s">
        <v>524</v>
      </c>
      <c r="K70" s="97" t="s">
        <v>524</v>
      </c>
      <c r="L70" s="97" t="s">
        <v>524</v>
      </c>
      <c r="M70" s="97" t="s">
        <v>524</v>
      </c>
      <c r="N70" s="97" t="s">
        <v>524</v>
      </c>
      <c r="O70" s="360">
        <v>0.625</v>
      </c>
      <c r="P70" s="99"/>
      <c r="Q70" s="99"/>
      <c r="R70" s="99"/>
      <c r="S70" s="99"/>
      <c r="T70" s="99"/>
      <c r="U70" s="99"/>
      <c r="V70" s="99"/>
      <c r="W70" s="99"/>
      <c r="X70" s="99"/>
      <c r="Y70" s="99"/>
      <c r="Z70" s="99"/>
      <c r="AA70" s="99"/>
      <c r="AB70" s="99"/>
      <c r="AC70" s="99"/>
      <c r="AD70" s="99"/>
      <c r="AE70" s="99"/>
      <c r="AF70" s="99"/>
      <c r="AG70" s="99"/>
      <c r="AH70" s="99"/>
    </row>
    <row r="71" spans="3:34">
      <c r="C71" s="3" t="s">
        <v>86</v>
      </c>
      <c r="D71" s="3" t="s">
        <v>116</v>
      </c>
      <c r="E71" s="3" t="s">
        <v>117</v>
      </c>
      <c r="F71" s="3" t="s">
        <v>628</v>
      </c>
      <c r="G71" s="97" t="s">
        <v>524</v>
      </c>
      <c r="H71" s="97" t="s">
        <v>524</v>
      </c>
      <c r="I71" s="97" t="s">
        <v>524</v>
      </c>
      <c r="J71" s="97" t="s">
        <v>524</v>
      </c>
      <c r="K71" s="97" t="s">
        <v>524</v>
      </c>
      <c r="L71" s="97" t="s">
        <v>524</v>
      </c>
      <c r="M71" s="97" t="s">
        <v>524</v>
      </c>
      <c r="N71" s="97" t="s">
        <v>524</v>
      </c>
      <c r="O71" s="360">
        <v>0.875</v>
      </c>
      <c r="P71" s="99"/>
      <c r="Q71" s="99"/>
      <c r="R71" s="99"/>
      <c r="S71" s="99"/>
      <c r="T71" s="99"/>
      <c r="U71" s="99"/>
      <c r="V71" s="99"/>
      <c r="W71" s="99"/>
      <c r="X71" s="99"/>
      <c r="Y71" s="99"/>
      <c r="Z71" s="99"/>
      <c r="AA71" s="99"/>
      <c r="AB71" s="99"/>
      <c r="AC71" s="99"/>
      <c r="AD71" s="99"/>
      <c r="AE71" s="99"/>
      <c r="AF71" s="99"/>
      <c r="AG71" s="99"/>
      <c r="AH71" s="99"/>
    </row>
    <row r="72" spans="3:34">
      <c r="C72" s="3" t="s">
        <v>86</v>
      </c>
      <c r="D72" s="3" t="s">
        <v>118</v>
      </c>
      <c r="E72" s="3" t="s">
        <v>119</v>
      </c>
      <c r="F72" s="3" t="s">
        <v>628</v>
      </c>
      <c r="G72" s="97" t="s">
        <v>524</v>
      </c>
      <c r="H72" s="97" t="s">
        <v>524</v>
      </c>
      <c r="I72" s="97" t="s">
        <v>524</v>
      </c>
      <c r="J72" s="97" t="s">
        <v>524</v>
      </c>
      <c r="K72" s="97" t="s">
        <v>524</v>
      </c>
      <c r="L72" s="97" t="s">
        <v>524</v>
      </c>
      <c r="M72" s="97" t="s">
        <v>524</v>
      </c>
      <c r="N72" s="97" t="s">
        <v>524</v>
      </c>
      <c r="O72" s="360">
        <v>0.67500000000000004</v>
      </c>
      <c r="P72" s="99"/>
      <c r="Q72" s="99"/>
      <c r="R72" s="99"/>
      <c r="S72" s="99"/>
      <c r="T72" s="99"/>
      <c r="U72" s="99"/>
      <c r="V72" s="99"/>
      <c r="W72" s="99"/>
      <c r="X72" s="99"/>
      <c r="Y72" s="99"/>
      <c r="Z72" s="99"/>
      <c r="AA72" s="99"/>
      <c r="AB72" s="99"/>
      <c r="AC72" s="99"/>
      <c r="AD72" s="99"/>
      <c r="AE72" s="99"/>
      <c r="AF72" s="99"/>
      <c r="AG72" s="99"/>
      <c r="AH72" s="99"/>
    </row>
    <row r="73" spans="3:34">
      <c r="C73" s="3" t="s">
        <v>86</v>
      </c>
      <c r="D73" s="3" t="s">
        <v>120</v>
      </c>
      <c r="E73" s="3" t="s">
        <v>121</v>
      </c>
      <c r="F73" s="3" t="s">
        <v>628</v>
      </c>
      <c r="G73" s="97" t="s">
        <v>524</v>
      </c>
      <c r="H73" s="97" t="s">
        <v>524</v>
      </c>
      <c r="I73" s="97" t="s">
        <v>524</v>
      </c>
      <c r="J73" s="97" t="s">
        <v>524</v>
      </c>
      <c r="K73" s="97" t="s">
        <v>524</v>
      </c>
      <c r="L73" s="97" t="s">
        <v>524</v>
      </c>
      <c r="M73" s="97" t="s">
        <v>524</v>
      </c>
      <c r="N73" s="97" t="s">
        <v>524</v>
      </c>
      <c r="O73" s="360">
        <v>0.67500000000000004</v>
      </c>
      <c r="P73" s="99"/>
      <c r="Q73" s="99"/>
      <c r="R73" s="99"/>
      <c r="S73" s="99"/>
      <c r="T73" s="99"/>
      <c r="U73" s="99"/>
      <c r="V73" s="99"/>
      <c r="W73" s="99"/>
      <c r="X73" s="99"/>
      <c r="Y73" s="99"/>
      <c r="Z73" s="99"/>
      <c r="AA73" s="99"/>
      <c r="AB73" s="99"/>
      <c r="AC73" s="99"/>
      <c r="AD73" s="99"/>
      <c r="AE73" s="99"/>
      <c r="AF73" s="99"/>
      <c r="AG73" s="99"/>
      <c r="AH73" s="99"/>
    </row>
    <row r="74" spans="3:34">
      <c r="C74" s="3" t="s">
        <v>86</v>
      </c>
      <c r="D74" s="3" t="s">
        <v>122</v>
      </c>
      <c r="E74" s="3" t="s">
        <v>123</v>
      </c>
      <c r="F74" s="3" t="s">
        <v>628</v>
      </c>
      <c r="G74" s="97" t="s">
        <v>524</v>
      </c>
      <c r="H74" s="97" t="s">
        <v>524</v>
      </c>
      <c r="I74" s="97" t="s">
        <v>524</v>
      </c>
      <c r="J74" s="97" t="s">
        <v>524</v>
      </c>
      <c r="K74" s="97" t="s">
        <v>524</v>
      </c>
      <c r="L74" s="97" t="s">
        <v>524</v>
      </c>
      <c r="M74" s="97" t="s">
        <v>524</v>
      </c>
      <c r="N74" s="97" t="s">
        <v>524</v>
      </c>
      <c r="O74" s="360">
        <v>0.7</v>
      </c>
      <c r="P74" s="99"/>
      <c r="Q74" s="99"/>
      <c r="R74" s="99"/>
      <c r="S74" s="99"/>
      <c r="T74" s="99"/>
      <c r="U74" s="99"/>
      <c r="V74" s="99"/>
      <c r="W74" s="99"/>
      <c r="X74" s="99"/>
      <c r="Y74" s="99"/>
      <c r="Z74" s="99"/>
      <c r="AA74" s="99"/>
      <c r="AB74" s="99"/>
      <c r="AC74" s="99"/>
      <c r="AD74" s="99"/>
      <c r="AE74" s="99"/>
      <c r="AF74" s="99"/>
      <c r="AG74" s="99"/>
      <c r="AH74" s="99"/>
    </row>
    <row r="75" spans="3:34">
      <c r="C75" s="3" t="s">
        <v>86</v>
      </c>
      <c r="D75" s="3" t="s">
        <v>124</v>
      </c>
      <c r="E75" s="3" t="s">
        <v>125</v>
      </c>
      <c r="F75" s="3" t="s">
        <v>628</v>
      </c>
      <c r="G75" s="97" t="s">
        <v>524</v>
      </c>
      <c r="H75" s="97" t="s">
        <v>524</v>
      </c>
      <c r="I75" s="97" t="s">
        <v>524</v>
      </c>
      <c r="J75" s="97" t="s">
        <v>524</v>
      </c>
      <c r="K75" s="97" t="s">
        <v>524</v>
      </c>
      <c r="L75" s="97" t="s">
        <v>524</v>
      </c>
      <c r="M75" s="97" t="s">
        <v>524</v>
      </c>
      <c r="N75" s="97" t="s">
        <v>524</v>
      </c>
      <c r="O75" s="360">
        <v>0.67500000000000004</v>
      </c>
      <c r="P75" s="99"/>
      <c r="Q75" s="99"/>
      <c r="R75" s="99"/>
      <c r="S75" s="99"/>
      <c r="T75" s="99"/>
      <c r="U75" s="99"/>
      <c r="V75" s="99"/>
      <c r="W75" s="99"/>
      <c r="X75" s="99"/>
      <c r="Y75" s="99"/>
      <c r="Z75" s="99"/>
      <c r="AA75" s="99"/>
      <c r="AB75" s="99"/>
      <c r="AC75" s="99"/>
      <c r="AD75" s="99"/>
      <c r="AE75" s="99"/>
      <c r="AF75" s="99"/>
      <c r="AG75" s="99"/>
      <c r="AH75" s="99"/>
    </row>
    <row r="76" spans="3:34">
      <c r="C76" s="3" t="s">
        <v>86</v>
      </c>
      <c r="D76" s="3" t="s">
        <v>126</v>
      </c>
      <c r="E76" s="3" t="s">
        <v>127</v>
      </c>
      <c r="F76" s="3" t="s">
        <v>628</v>
      </c>
      <c r="G76" s="97" t="s">
        <v>524</v>
      </c>
      <c r="H76" s="97" t="s">
        <v>524</v>
      </c>
      <c r="I76" s="97" t="s">
        <v>524</v>
      </c>
      <c r="J76" s="97" t="s">
        <v>524</v>
      </c>
      <c r="K76" s="97" t="s">
        <v>524</v>
      </c>
      <c r="L76" s="97" t="s">
        <v>524</v>
      </c>
      <c r="M76" s="97" t="s">
        <v>524</v>
      </c>
      <c r="N76" s="97" t="s">
        <v>524</v>
      </c>
      <c r="O76" s="360">
        <v>0.72499999999999998</v>
      </c>
      <c r="P76" s="99"/>
      <c r="Q76" s="99"/>
      <c r="R76" s="99"/>
      <c r="S76" s="99"/>
      <c r="T76" s="99"/>
      <c r="U76" s="99"/>
      <c r="V76" s="99"/>
      <c r="W76" s="99"/>
      <c r="X76" s="99"/>
      <c r="Y76" s="99"/>
      <c r="Z76" s="99"/>
      <c r="AA76" s="99"/>
      <c r="AB76" s="99"/>
      <c r="AC76" s="99"/>
      <c r="AD76" s="99"/>
      <c r="AE76" s="99"/>
      <c r="AF76" s="99"/>
      <c r="AG76" s="99"/>
      <c r="AH76" s="99"/>
    </row>
    <row r="77" spans="3:34">
      <c r="C77" s="3" t="s">
        <v>86</v>
      </c>
      <c r="D77" s="3" t="s">
        <v>128</v>
      </c>
      <c r="E77" s="3" t="s">
        <v>129</v>
      </c>
      <c r="F77" s="3" t="s">
        <v>628</v>
      </c>
      <c r="G77" s="97" t="s">
        <v>524</v>
      </c>
      <c r="H77" s="97" t="s">
        <v>524</v>
      </c>
      <c r="I77" s="97" t="s">
        <v>524</v>
      </c>
      <c r="J77" s="97" t="s">
        <v>524</v>
      </c>
      <c r="K77" s="97" t="s">
        <v>524</v>
      </c>
      <c r="L77" s="97" t="s">
        <v>524</v>
      </c>
      <c r="M77" s="97" t="s">
        <v>524</v>
      </c>
      <c r="N77" s="97" t="s">
        <v>524</v>
      </c>
      <c r="O77" s="360">
        <v>0.95</v>
      </c>
      <c r="P77" s="99"/>
      <c r="Q77" s="99"/>
      <c r="R77" s="99"/>
      <c r="S77" s="99"/>
      <c r="T77" s="99"/>
      <c r="U77" s="99"/>
      <c r="V77" s="99"/>
      <c r="W77" s="99"/>
      <c r="X77" s="99"/>
      <c r="Y77" s="99"/>
      <c r="Z77" s="99"/>
      <c r="AA77" s="99"/>
      <c r="AB77" s="99"/>
      <c r="AC77" s="99"/>
      <c r="AD77" s="99"/>
      <c r="AE77" s="99"/>
      <c r="AF77" s="99"/>
      <c r="AG77" s="99"/>
      <c r="AH77" s="99"/>
    </row>
    <row r="78" spans="3:34">
      <c r="C78" s="3" t="s">
        <v>86</v>
      </c>
      <c r="D78" s="3" t="s">
        <v>130</v>
      </c>
      <c r="E78" s="3" t="s">
        <v>131</v>
      </c>
      <c r="F78" s="3" t="s">
        <v>628</v>
      </c>
      <c r="G78" s="97" t="s">
        <v>524</v>
      </c>
      <c r="H78" s="97" t="s">
        <v>524</v>
      </c>
      <c r="I78" s="97" t="s">
        <v>524</v>
      </c>
      <c r="J78" s="97" t="s">
        <v>524</v>
      </c>
      <c r="K78" s="97" t="s">
        <v>524</v>
      </c>
      <c r="L78" s="97" t="s">
        <v>524</v>
      </c>
      <c r="M78" s="97" t="s">
        <v>524</v>
      </c>
      <c r="N78" s="97" t="s">
        <v>524</v>
      </c>
      <c r="O78" s="360">
        <v>0.67500000000000004</v>
      </c>
      <c r="P78" s="99"/>
      <c r="Q78" s="99"/>
      <c r="R78" s="99"/>
      <c r="S78" s="99"/>
      <c r="T78" s="99"/>
      <c r="U78" s="99"/>
      <c r="V78" s="99"/>
      <c r="W78" s="99"/>
      <c r="X78" s="99"/>
      <c r="Y78" s="99"/>
      <c r="Z78" s="99"/>
      <c r="AA78" s="99"/>
      <c r="AB78" s="99"/>
      <c r="AC78" s="99"/>
      <c r="AD78" s="99"/>
      <c r="AE78" s="99"/>
      <c r="AF78" s="99"/>
      <c r="AG78" s="99"/>
      <c r="AH78" s="99"/>
    </row>
    <row r="79" spans="3:34">
      <c r="C79" s="3" t="s">
        <v>86</v>
      </c>
      <c r="D79" s="3" t="s">
        <v>132</v>
      </c>
      <c r="E79" s="3" t="s">
        <v>133</v>
      </c>
      <c r="F79" s="3" t="s">
        <v>628</v>
      </c>
      <c r="G79" s="97" t="s">
        <v>524</v>
      </c>
      <c r="H79" s="97" t="s">
        <v>524</v>
      </c>
      <c r="I79" s="97" t="s">
        <v>524</v>
      </c>
      <c r="J79" s="97" t="s">
        <v>524</v>
      </c>
      <c r="K79" s="97" t="s">
        <v>524</v>
      </c>
      <c r="L79" s="97" t="s">
        <v>524</v>
      </c>
      <c r="M79" s="97" t="s">
        <v>524</v>
      </c>
      <c r="N79" s="97" t="s">
        <v>524</v>
      </c>
      <c r="O79" s="360">
        <v>0.45</v>
      </c>
      <c r="P79" s="99"/>
      <c r="Q79" s="99"/>
      <c r="R79" s="99"/>
      <c r="S79" s="99"/>
      <c r="T79" s="99"/>
      <c r="U79" s="99"/>
      <c r="V79" s="99"/>
      <c r="W79" s="99"/>
      <c r="X79" s="99"/>
      <c r="Y79" s="99"/>
      <c r="Z79" s="99"/>
      <c r="AA79" s="99"/>
      <c r="AB79" s="99"/>
      <c r="AC79" s="99"/>
      <c r="AD79" s="99"/>
      <c r="AE79" s="99"/>
      <c r="AF79" s="99"/>
      <c r="AG79" s="99"/>
      <c r="AH79" s="99"/>
    </row>
    <row r="80" spans="3:34">
      <c r="C80" s="3" t="s">
        <v>86</v>
      </c>
      <c r="D80" s="3" t="s">
        <v>134</v>
      </c>
      <c r="E80" s="3" t="s">
        <v>135</v>
      </c>
      <c r="F80" s="3" t="s">
        <v>628</v>
      </c>
      <c r="G80" s="97" t="s">
        <v>524</v>
      </c>
      <c r="H80" s="97" t="s">
        <v>524</v>
      </c>
      <c r="I80" s="97" t="s">
        <v>524</v>
      </c>
      <c r="J80" s="97" t="s">
        <v>524</v>
      </c>
      <c r="K80" s="97" t="s">
        <v>524</v>
      </c>
      <c r="L80" s="97" t="s">
        <v>524</v>
      </c>
      <c r="M80" s="97" t="s">
        <v>524</v>
      </c>
      <c r="N80" s="97" t="s">
        <v>524</v>
      </c>
      <c r="O80" s="360">
        <v>0.8</v>
      </c>
      <c r="P80" s="99"/>
      <c r="Q80" s="99"/>
      <c r="R80" s="99"/>
      <c r="S80" s="99"/>
      <c r="T80" s="99"/>
      <c r="U80" s="99"/>
      <c r="V80" s="99"/>
      <c r="W80" s="99"/>
      <c r="X80" s="99"/>
      <c r="Y80" s="99"/>
      <c r="Z80" s="99"/>
      <c r="AA80" s="99"/>
      <c r="AB80" s="99"/>
      <c r="AC80" s="99"/>
      <c r="AD80" s="99"/>
      <c r="AE80" s="99"/>
      <c r="AF80" s="99"/>
      <c r="AG80" s="99"/>
      <c r="AH80" s="99"/>
    </row>
    <row r="81" spans="3:34">
      <c r="C81" s="3" t="s">
        <v>86</v>
      </c>
      <c r="D81" s="3" t="s">
        <v>136</v>
      </c>
      <c r="E81" s="3" t="s">
        <v>137</v>
      </c>
      <c r="F81" s="3" t="s">
        <v>628</v>
      </c>
      <c r="G81" s="97" t="s">
        <v>524</v>
      </c>
      <c r="H81" s="97" t="s">
        <v>524</v>
      </c>
      <c r="I81" s="97" t="s">
        <v>524</v>
      </c>
      <c r="J81" s="97" t="s">
        <v>524</v>
      </c>
      <c r="K81" s="97" t="s">
        <v>524</v>
      </c>
      <c r="L81" s="97" t="s">
        <v>524</v>
      </c>
      <c r="M81" s="97" t="s">
        <v>524</v>
      </c>
      <c r="N81" s="97" t="s">
        <v>524</v>
      </c>
      <c r="O81" s="360">
        <v>0.82499999999999996</v>
      </c>
      <c r="P81" s="99"/>
      <c r="Q81" s="99"/>
      <c r="R81" s="99"/>
      <c r="S81" s="99"/>
      <c r="T81" s="99"/>
      <c r="U81" s="99"/>
      <c r="V81" s="99"/>
      <c r="W81" s="99"/>
      <c r="X81" s="99"/>
      <c r="Y81" s="99"/>
      <c r="Z81" s="99"/>
      <c r="AA81" s="99"/>
      <c r="AB81" s="99"/>
      <c r="AC81" s="99"/>
      <c r="AD81" s="99"/>
      <c r="AE81" s="99"/>
      <c r="AF81" s="99"/>
      <c r="AG81" s="99"/>
      <c r="AH81" s="99"/>
    </row>
    <row r="82" spans="3:34">
      <c r="C82" s="3" t="s">
        <v>86</v>
      </c>
      <c r="D82" s="3" t="s">
        <v>138</v>
      </c>
      <c r="E82" s="3" t="s">
        <v>139</v>
      </c>
      <c r="F82" s="3" t="s">
        <v>628</v>
      </c>
      <c r="G82" s="97" t="s">
        <v>524</v>
      </c>
      <c r="H82" s="97" t="s">
        <v>524</v>
      </c>
      <c r="I82" s="97" t="s">
        <v>524</v>
      </c>
      <c r="J82" s="97" t="s">
        <v>524</v>
      </c>
      <c r="K82" s="97" t="s">
        <v>524</v>
      </c>
      <c r="L82" s="97" t="s">
        <v>524</v>
      </c>
      <c r="M82" s="97" t="s">
        <v>524</v>
      </c>
      <c r="N82" s="97" t="s">
        <v>524</v>
      </c>
      <c r="O82" s="360">
        <v>0.6</v>
      </c>
      <c r="P82" s="99"/>
      <c r="Q82" s="99"/>
      <c r="R82" s="99"/>
      <c r="S82" s="99"/>
      <c r="T82" s="99"/>
      <c r="U82" s="99"/>
      <c r="V82" s="99"/>
      <c r="W82" s="99"/>
      <c r="X82" s="99"/>
      <c r="Y82" s="99"/>
      <c r="Z82" s="99"/>
      <c r="AA82" s="99"/>
      <c r="AB82" s="99"/>
      <c r="AC82" s="99"/>
      <c r="AD82" s="99"/>
      <c r="AE82" s="99"/>
      <c r="AF82" s="99"/>
      <c r="AG82" s="99"/>
      <c r="AH82" s="99"/>
    </row>
    <row r="83" spans="3:34">
      <c r="C83" s="3" t="s">
        <v>86</v>
      </c>
      <c r="D83" s="3" t="s">
        <v>140</v>
      </c>
      <c r="E83" s="3" t="s">
        <v>141</v>
      </c>
      <c r="F83" s="3" t="s">
        <v>628</v>
      </c>
      <c r="G83" s="97" t="s">
        <v>524</v>
      </c>
      <c r="H83" s="97" t="s">
        <v>524</v>
      </c>
      <c r="I83" s="97" t="s">
        <v>524</v>
      </c>
      <c r="J83" s="97" t="s">
        <v>524</v>
      </c>
      <c r="K83" s="97" t="s">
        <v>524</v>
      </c>
      <c r="L83" s="97" t="s">
        <v>524</v>
      </c>
      <c r="M83" s="97" t="s">
        <v>524</v>
      </c>
      <c r="N83" s="97" t="s">
        <v>524</v>
      </c>
      <c r="O83" s="360">
        <v>0.57499999999999996</v>
      </c>
      <c r="P83" s="99"/>
      <c r="Q83" s="99"/>
      <c r="R83" s="99"/>
      <c r="S83" s="99"/>
      <c r="T83" s="99"/>
      <c r="U83" s="99"/>
      <c r="V83" s="99"/>
      <c r="W83" s="99"/>
      <c r="X83" s="99"/>
      <c r="Y83" s="99"/>
      <c r="Z83" s="99"/>
      <c r="AA83" s="99"/>
      <c r="AB83" s="99"/>
      <c r="AC83" s="99"/>
      <c r="AD83" s="99"/>
      <c r="AE83" s="99"/>
      <c r="AF83" s="99"/>
      <c r="AG83" s="99"/>
      <c r="AH83" s="99"/>
    </row>
    <row r="84" spans="3:34">
      <c r="C84" s="3" t="s">
        <v>86</v>
      </c>
      <c r="D84" s="3" t="s">
        <v>142</v>
      </c>
      <c r="E84" s="3" t="s">
        <v>143</v>
      </c>
      <c r="F84" s="3" t="s">
        <v>628</v>
      </c>
      <c r="G84" s="97" t="s">
        <v>524</v>
      </c>
      <c r="H84" s="97" t="s">
        <v>524</v>
      </c>
      <c r="I84" s="97" t="s">
        <v>524</v>
      </c>
      <c r="J84" s="97" t="s">
        <v>524</v>
      </c>
      <c r="K84" s="97" t="s">
        <v>524</v>
      </c>
      <c r="L84" s="97" t="s">
        <v>524</v>
      </c>
      <c r="M84" s="97" t="s">
        <v>524</v>
      </c>
      <c r="N84" s="97" t="s">
        <v>524</v>
      </c>
      <c r="O84" s="360">
        <v>0.57499999999999996</v>
      </c>
      <c r="P84" s="99"/>
      <c r="Q84" s="99"/>
      <c r="R84" s="99"/>
      <c r="S84" s="99"/>
      <c r="T84" s="99"/>
      <c r="U84" s="99"/>
      <c r="V84" s="99"/>
      <c r="W84" s="99"/>
      <c r="X84" s="99"/>
      <c r="Y84" s="99"/>
      <c r="Z84" s="99"/>
      <c r="AA84" s="99"/>
      <c r="AB84" s="99"/>
      <c r="AC84" s="99"/>
      <c r="AD84" s="99"/>
      <c r="AE84" s="99"/>
      <c r="AF84" s="99"/>
      <c r="AG84" s="99"/>
      <c r="AH84" s="99"/>
    </row>
    <row r="85" spans="3:34">
      <c r="C85" s="3" t="s">
        <v>86</v>
      </c>
      <c r="D85" s="3" t="s">
        <v>144</v>
      </c>
      <c r="E85" s="3" t="s">
        <v>145</v>
      </c>
      <c r="F85" s="3" t="s">
        <v>628</v>
      </c>
      <c r="G85" s="97" t="s">
        <v>524</v>
      </c>
      <c r="H85" s="97" t="s">
        <v>524</v>
      </c>
      <c r="I85" s="97" t="s">
        <v>524</v>
      </c>
      <c r="J85" s="97" t="s">
        <v>524</v>
      </c>
      <c r="K85" s="97" t="s">
        <v>524</v>
      </c>
      <c r="L85" s="97" t="s">
        <v>524</v>
      </c>
      <c r="M85" s="97" t="s">
        <v>524</v>
      </c>
      <c r="N85" s="97" t="s">
        <v>524</v>
      </c>
      <c r="O85" s="360">
        <v>0.72499999999999998</v>
      </c>
      <c r="P85" s="99"/>
      <c r="Q85" s="99"/>
      <c r="R85" s="99"/>
      <c r="S85" s="99"/>
      <c r="T85" s="99"/>
      <c r="U85" s="99"/>
      <c r="V85" s="99"/>
      <c r="W85" s="99"/>
      <c r="X85" s="99"/>
      <c r="Y85" s="99"/>
      <c r="Z85" s="99"/>
      <c r="AA85" s="99"/>
      <c r="AB85" s="99"/>
      <c r="AC85" s="99"/>
      <c r="AD85" s="99"/>
      <c r="AE85" s="99"/>
      <c r="AF85" s="99"/>
      <c r="AG85" s="99"/>
      <c r="AH85" s="99"/>
    </row>
    <row r="86" spans="3:34">
      <c r="C86" s="3" t="s">
        <v>86</v>
      </c>
      <c r="D86" s="3" t="s">
        <v>146</v>
      </c>
      <c r="E86" s="3" t="s">
        <v>147</v>
      </c>
      <c r="F86" s="3" t="s">
        <v>628</v>
      </c>
      <c r="G86" s="97" t="s">
        <v>524</v>
      </c>
      <c r="H86" s="97" t="s">
        <v>524</v>
      </c>
      <c r="I86" s="97" t="s">
        <v>524</v>
      </c>
      <c r="J86" s="97" t="s">
        <v>524</v>
      </c>
      <c r="K86" s="97" t="s">
        <v>524</v>
      </c>
      <c r="L86" s="97" t="s">
        <v>524</v>
      </c>
      <c r="M86" s="97" t="s">
        <v>524</v>
      </c>
      <c r="N86" s="97" t="s">
        <v>524</v>
      </c>
      <c r="O86" s="360">
        <v>0.57499999999999996</v>
      </c>
      <c r="P86" s="99"/>
      <c r="Q86" s="99"/>
      <c r="R86" s="99"/>
      <c r="S86" s="99"/>
      <c r="T86" s="99"/>
      <c r="U86" s="99"/>
      <c r="V86" s="99"/>
      <c r="W86" s="99"/>
      <c r="X86" s="99"/>
      <c r="Y86" s="99"/>
      <c r="Z86" s="99"/>
      <c r="AA86" s="99"/>
      <c r="AB86" s="99"/>
      <c r="AC86" s="99"/>
      <c r="AD86" s="99"/>
      <c r="AE86" s="99"/>
      <c r="AF86" s="99"/>
      <c r="AG86" s="99"/>
      <c r="AH86" s="99"/>
    </row>
    <row r="87" spans="3:34">
      <c r="C87" s="3" t="s">
        <v>86</v>
      </c>
      <c r="D87" s="3" t="s">
        <v>148</v>
      </c>
      <c r="E87" s="3" t="s">
        <v>149</v>
      </c>
      <c r="F87" s="3" t="s">
        <v>628</v>
      </c>
      <c r="G87" s="97" t="s">
        <v>524</v>
      </c>
      <c r="H87" s="97" t="s">
        <v>524</v>
      </c>
      <c r="I87" s="97" t="s">
        <v>524</v>
      </c>
      <c r="J87" s="97" t="s">
        <v>524</v>
      </c>
      <c r="K87" s="97" t="s">
        <v>524</v>
      </c>
      <c r="L87" s="97" t="s">
        <v>524</v>
      </c>
      <c r="M87" s="97" t="s">
        <v>524</v>
      </c>
      <c r="N87" s="97" t="s">
        <v>524</v>
      </c>
      <c r="O87" s="360">
        <v>0.57499999999999996</v>
      </c>
      <c r="P87" s="99"/>
      <c r="Q87" s="99"/>
      <c r="R87" s="99"/>
      <c r="S87" s="99"/>
      <c r="T87" s="99"/>
      <c r="U87" s="99"/>
      <c r="V87" s="99"/>
      <c r="W87" s="99"/>
      <c r="X87" s="99"/>
      <c r="Y87" s="99"/>
      <c r="Z87" s="99"/>
      <c r="AA87" s="99"/>
      <c r="AB87" s="99"/>
      <c r="AC87" s="99"/>
      <c r="AD87" s="99"/>
      <c r="AE87" s="99"/>
      <c r="AF87" s="99"/>
      <c r="AG87" s="99"/>
      <c r="AH87" s="99"/>
    </row>
    <row r="88" spans="3:34">
      <c r="C88" s="3" t="s">
        <v>86</v>
      </c>
      <c r="D88" s="3" t="s">
        <v>150</v>
      </c>
      <c r="E88" s="3" t="s">
        <v>151</v>
      </c>
      <c r="F88" s="3" t="s">
        <v>628</v>
      </c>
      <c r="G88" s="97" t="s">
        <v>524</v>
      </c>
      <c r="H88" s="97" t="s">
        <v>524</v>
      </c>
      <c r="I88" s="97" t="s">
        <v>524</v>
      </c>
      <c r="J88" s="97" t="s">
        <v>524</v>
      </c>
      <c r="K88" s="97" t="s">
        <v>524</v>
      </c>
      <c r="L88" s="97" t="s">
        <v>524</v>
      </c>
      <c r="M88" s="97" t="s">
        <v>524</v>
      </c>
      <c r="N88" s="97" t="s">
        <v>524</v>
      </c>
      <c r="O88" s="360">
        <v>0.72499999999999998</v>
      </c>
      <c r="P88" s="99"/>
      <c r="Q88" s="99"/>
      <c r="R88" s="99"/>
      <c r="S88" s="99"/>
      <c r="T88" s="99"/>
      <c r="U88" s="99"/>
      <c r="V88" s="99"/>
      <c r="W88" s="99"/>
      <c r="X88" s="99"/>
      <c r="Y88" s="99"/>
      <c r="Z88" s="99"/>
      <c r="AA88" s="99"/>
      <c r="AB88" s="99"/>
      <c r="AC88" s="99"/>
      <c r="AD88" s="99"/>
      <c r="AE88" s="99"/>
      <c r="AF88" s="99"/>
      <c r="AG88" s="99"/>
      <c r="AH88" s="99"/>
    </row>
    <row r="89" spans="3:34">
      <c r="C89" s="3" t="s">
        <v>86</v>
      </c>
      <c r="D89" s="3" t="s">
        <v>152</v>
      </c>
      <c r="E89" s="3" t="s">
        <v>153</v>
      </c>
      <c r="F89" s="3" t="s">
        <v>628</v>
      </c>
      <c r="G89" s="97" t="s">
        <v>524</v>
      </c>
      <c r="H89" s="97" t="s">
        <v>524</v>
      </c>
      <c r="I89" s="97" t="s">
        <v>524</v>
      </c>
      <c r="J89" s="97" t="s">
        <v>524</v>
      </c>
      <c r="K89" s="97" t="s">
        <v>524</v>
      </c>
      <c r="L89" s="97" t="s">
        <v>524</v>
      </c>
      <c r="M89" s="97" t="s">
        <v>524</v>
      </c>
      <c r="N89" s="97" t="s">
        <v>524</v>
      </c>
      <c r="O89" s="360">
        <v>0.55000000000000004</v>
      </c>
      <c r="P89" s="99"/>
      <c r="Q89" s="99"/>
      <c r="R89" s="99"/>
      <c r="S89" s="99"/>
      <c r="T89" s="99"/>
      <c r="U89" s="99"/>
      <c r="V89" s="99"/>
      <c r="W89" s="99"/>
      <c r="X89" s="99"/>
      <c r="Y89" s="99"/>
      <c r="Z89" s="99"/>
      <c r="AA89" s="99"/>
      <c r="AB89" s="99"/>
      <c r="AC89" s="99"/>
      <c r="AD89" s="99"/>
      <c r="AE89" s="99"/>
      <c r="AF89" s="99"/>
      <c r="AG89" s="99"/>
      <c r="AH89" s="99"/>
    </row>
    <row r="90" spans="3:34">
      <c r="C90" s="3" t="s">
        <v>86</v>
      </c>
      <c r="D90" s="3" t="s">
        <v>154</v>
      </c>
      <c r="E90" s="3" t="s">
        <v>155</v>
      </c>
      <c r="F90" s="3" t="s">
        <v>628</v>
      </c>
      <c r="G90" s="97" t="s">
        <v>524</v>
      </c>
      <c r="H90" s="97" t="s">
        <v>524</v>
      </c>
      <c r="I90" s="97" t="s">
        <v>524</v>
      </c>
      <c r="J90" s="97" t="s">
        <v>524</v>
      </c>
      <c r="K90" s="97" t="s">
        <v>524</v>
      </c>
      <c r="L90" s="97" t="s">
        <v>524</v>
      </c>
      <c r="M90" s="97" t="s">
        <v>524</v>
      </c>
      <c r="N90" s="97" t="s">
        <v>524</v>
      </c>
      <c r="O90" s="360">
        <v>0.42499999999999999</v>
      </c>
      <c r="P90" s="99"/>
      <c r="Q90" s="99"/>
      <c r="R90" s="99"/>
      <c r="S90" s="99"/>
      <c r="T90" s="99"/>
      <c r="U90" s="99"/>
      <c r="V90" s="99"/>
      <c r="W90" s="99"/>
      <c r="X90" s="99"/>
      <c r="Y90" s="99"/>
      <c r="Z90" s="99"/>
      <c r="AA90" s="99"/>
      <c r="AB90" s="99"/>
      <c r="AC90" s="99"/>
      <c r="AD90" s="99"/>
      <c r="AE90" s="99"/>
      <c r="AF90" s="99"/>
      <c r="AG90" s="99"/>
      <c r="AH90" s="99"/>
    </row>
    <row r="91" spans="3:34">
      <c r="C91" s="3" t="s">
        <v>86</v>
      </c>
      <c r="D91" s="3" t="s">
        <v>156</v>
      </c>
      <c r="E91" s="3" t="s">
        <v>157</v>
      </c>
      <c r="F91" s="3" t="s">
        <v>628</v>
      </c>
      <c r="G91" s="97" t="s">
        <v>524</v>
      </c>
      <c r="H91" s="97" t="s">
        <v>524</v>
      </c>
      <c r="I91" s="97" t="s">
        <v>524</v>
      </c>
      <c r="J91" s="97" t="s">
        <v>524</v>
      </c>
      <c r="K91" s="97" t="s">
        <v>524</v>
      </c>
      <c r="L91" s="97" t="s">
        <v>524</v>
      </c>
      <c r="M91" s="97" t="s">
        <v>524</v>
      </c>
      <c r="N91" s="97" t="s">
        <v>524</v>
      </c>
      <c r="O91" s="360">
        <v>0.75</v>
      </c>
      <c r="P91" s="99"/>
      <c r="Q91" s="99"/>
      <c r="R91" s="99"/>
      <c r="S91" s="99"/>
      <c r="T91" s="99"/>
      <c r="U91" s="99"/>
      <c r="V91" s="99"/>
      <c r="W91" s="99"/>
      <c r="X91" s="99"/>
      <c r="Y91" s="99"/>
      <c r="Z91" s="99"/>
      <c r="AA91" s="99"/>
      <c r="AB91" s="99"/>
      <c r="AC91" s="99"/>
      <c r="AD91" s="99"/>
      <c r="AE91" s="99"/>
      <c r="AF91" s="99"/>
      <c r="AG91" s="99"/>
      <c r="AH91" s="99"/>
    </row>
    <row r="92" spans="3:34">
      <c r="C92" s="3" t="s">
        <v>86</v>
      </c>
      <c r="D92" s="3" t="s">
        <v>158</v>
      </c>
      <c r="E92" s="3" t="s">
        <v>159</v>
      </c>
      <c r="F92" s="3" t="s">
        <v>628</v>
      </c>
      <c r="G92" s="97" t="s">
        <v>524</v>
      </c>
      <c r="H92" s="97" t="s">
        <v>524</v>
      </c>
      <c r="I92" s="97" t="s">
        <v>524</v>
      </c>
      <c r="J92" s="97" t="s">
        <v>524</v>
      </c>
      <c r="K92" s="97" t="s">
        <v>524</v>
      </c>
      <c r="L92" s="97" t="s">
        <v>524</v>
      </c>
      <c r="M92" s="97" t="s">
        <v>524</v>
      </c>
      <c r="N92" s="97" t="s">
        <v>524</v>
      </c>
      <c r="O92" s="360">
        <v>0.72499999999999998</v>
      </c>
      <c r="P92" s="99"/>
      <c r="Q92" s="99"/>
      <c r="R92" s="99"/>
      <c r="S92" s="99"/>
      <c r="T92" s="99"/>
      <c r="U92" s="99"/>
      <c r="V92" s="99"/>
      <c r="W92" s="99"/>
      <c r="X92" s="99"/>
      <c r="Y92" s="99"/>
      <c r="Z92" s="99"/>
      <c r="AA92" s="99"/>
      <c r="AB92" s="99"/>
      <c r="AC92" s="99"/>
      <c r="AD92" s="99"/>
      <c r="AE92" s="99"/>
      <c r="AF92" s="99"/>
      <c r="AG92" s="99"/>
      <c r="AH92" s="99"/>
    </row>
    <row r="93" spans="3:34">
      <c r="C93" s="3" t="s">
        <v>86</v>
      </c>
      <c r="D93" s="3" t="s">
        <v>160</v>
      </c>
      <c r="E93" s="3" t="s">
        <v>161</v>
      </c>
      <c r="F93" s="3" t="s">
        <v>628</v>
      </c>
      <c r="G93" s="97" t="s">
        <v>524</v>
      </c>
      <c r="H93" s="97" t="s">
        <v>524</v>
      </c>
      <c r="I93" s="97" t="s">
        <v>524</v>
      </c>
      <c r="J93" s="97" t="s">
        <v>524</v>
      </c>
      <c r="K93" s="97" t="s">
        <v>524</v>
      </c>
      <c r="L93" s="97" t="s">
        <v>524</v>
      </c>
      <c r="M93" s="97" t="s">
        <v>524</v>
      </c>
      <c r="N93" s="97" t="s">
        <v>524</v>
      </c>
      <c r="O93" s="360">
        <v>0.375</v>
      </c>
      <c r="P93" s="99"/>
      <c r="Q93" s="99"/>
      <c r="R93" s="99"/>
      <c r="S93" s="99"/>
      <c r="T93" s="99"/>
      <c r="U93" s="99"/>
      <c r="V93" s="99"/>
      <c r="W93" s="99"/>
      <c r="X93" s="99"/>
      <c r="Y93" s="99"/>
      <c r="Z93" s="99"/>
      <c r="AA93" s="99"/>
      <c r="AB93" s="99"/>
      <c r="AC93" s="99"/>
      <c r="AD93" s="99"/>
      <c r="AE93" s="99"/>
      <c r="AF93" s="99"/>
      <c r="AG93" s="99"/>
      <c r="AH93" s="99"/>
    </row>
    <row r="94" spans="3:34">
      <c r="C94" s="3" t="s">
        <v>86</v>
      </c>
      <c r="D94" s="3" t="s">
        <v>162</v>
      </c>
      <c r="E94" s="3" t="s">
        <v>163</v>
      </c>
      <c r="F94" s="3" t="s">
        <v>628</v>
      </c>
      <c r="G94" s="97" t="s">
        <v>524</v>
      </c>
      <c r="H94" s="97" t="s">
        <v>524</v>
      </c>
      <c r="I94" s="97" t="s">
        <v>524</v>
      </c>
      <c r="J94" s="97" t="s">
        <v>524</v>
      </c>
      <c r="K94" s="97" t="s">
        <v>524</v>
      </c>
      <c r="L94" s="97" t="s">
        <v>524</v>
      </c>
      <c r="M94" s="97" t="s">
        <v>524</v>
      </c>
      <c r="N94" s="97" t="s">
        <v>524</v>
      </c>
      <c r="O94" s="360">
        <v>0.42499999999999999</v>
      </c>
      <c r="P94" s="99"/>
      <c r="Q94" s="99"/>
      <c r="R94" s="99"/>
      <c r="S94" s="99"/>
      <c r="T94" s="99"/>
      <c r="U94" s="99"/>
      <c r="V94" s="99"/>
      <c r="W94" s="99"/>
      <c r="X94" s="99"/>
      <c r="Y94" s="99"/>
      <c r="Z94" s="99"/>
      <c r="AA94" s="99"/>
      <c r="AB94" s="99"/>
      <c r="AC94" s="99"/>
      <c r="AD94" s="99"/>
      <c r="AE94" s="99"/>
      <c r="AF94" s="99"/>
      <c r="AG94" s="99"/>
      <c r="AH94" s="99"/>
    </row>
    <row r="95" spans="3:34">
      <c r="C95" s="3" t="s">
        <v>86</v>
      </c>
      <c r="D95" s="3" t="s">
        <v>164</v>
      </c>
      <c r="E95" s="3" t="s">
        <v>165</v>
      </c>
      <c r="F95" s="3" t="s">
        <v>628</v>
      </c>
      <c r="G95" s="97" t="s">
        <v>524</v>
      </c>
      <c r="H95" s="97" t="s">
        <v>524</v>
      </c>
      <c r="I95" s="97" t="s">
        <v>524</v>
      </c>
      <c r="J95" s="97" t="s">
        <v>524</v>
      </c>
      <c r="K95" s="97" t="s">
        <v>524</v>
      </c>
      <c r="L95" s="97" t="s">
        <v>524</v>
      </c>
      <c r="M95" s="97" t="s">
        <v>524</v>
      </c>
      <c r="N95" s="97" t="s">
        <v>524</v>
      </c>
      <c r="O95" s="360">
        <v>0.42499999999999999</v>
      </c>
      <c r="P95" s="99"/>
      <c r="Q95" s="99"/>
      <c r="R95" s="99"/>
      <c r="S95" s="99"/>
      <c r="T95" s="99"/>
      <c r="U95" s="99"/>
      <c r="V95" s="99"/>
      <c r="W95" s="99"/>
      <c r="X95" s="99"/>
      <c r="Y95" s="99"/>
      <c r="Z95" s="99"/>
      <c r="AA95" s="99"/>
      <c r="AB95" s="99"/>
      <c r="AC95" s="99"/>
      <c r="AD95" s="99"/>
      <c r="AE95" s="99"/>
      <c r="AF95" s="99"/>
      <c r="AG95" s="99"/>
      <c r="AH95" s="99"/>
    </row>
    <row r="96" spans="3:34">
      <c r="C96" s="3" t="s">
        <v>86</v>
      </c>
      <c r="D96" s="3" t="s">
        <v>166</v>
      </c>
      <c r="E96" s="3" t="s">
        <v>167</v>
      </c>
      <c r="F96" s="3" t="s">
        <v>628</v>
      </c>
      <c r="G96" s="97" t="s">
        <v>524</v>
      </c>
      <c r="H96" s="97" t="s">
        <v>524</v>
      </c>
      <c r="I96" s="97" t="s">
        <v>524</v>
      </c>
      <c r="J96" s="97" t="s">
        <v>524</v>
      </c>
      <c r="K96" s="97" t="s">
        <v>524</v>
      </c>
      <c r="L96" s="97" t="s">
        <v>524</v>
      </c>
      <c r="M96" s="97" t="s">
        <v>524</v>
      </c>
      <c r="N96" s="97" t="s">
        <v>524</v>
      </c>
      <c r="O96" s="360">
        <v>0.72499999999999998</v>
      </c>
      <c r="P96" s="99"/>
      <c r="Q96" s="99"/>
      <c r="R96" s="99"/>
      <c r="S96" s="99"/>
      <c r="T96" s="99"/>
      <c r="U96" s="99"/>
      <c r="V96" s="99"/>
      <c r="W96" s="99"/>
      <c r="X96" s="99"/>
      <c r="Y96" s="99"/>
      <c r="Z96" s="99"/>
      <c r="AA96" s="99"/>
      <c r="AB96" s="99"/>
      <c r="AC96" s="99"/>
      <c r="AD96" s="99"/>
      <c r="AE96" s="99"/>
      <c r="AF96" s="99"/>
      <c r="AG96" s="99"/>
      <c r="AH96" s="99"/>
    </row>
    <row r="97" spans="3:34">
      <c r="C97" s="3" t="s">
        <v>86</v>
      </c>
      <c r="D97" s="3" t="s">
        <v>168</v>
      </c>
      <c r="E97" s="3" t="s">
        <v>169</v>
      </c>
      <c r="F97" s="3" t="s">
        <v>628</v>
      </c>
      <c r="G97" s="97" t="s">
        <v>524</v>
      </c>
      <c r="H97" s="97" t="s">
        <v>524</v>
      </c>
      <c r="I97" s="97" t="s">
        <v>524</v>
      </c>
      <c r="J97" s="97" t="s">
        <v>524</v>
      </c>
      <c r="K97" s="97" t="s">
        <v>524</v>
      </c>
      <c r="L97" s="97" t="s">
        <v>524</v>
      </c>
      <c r="M97" s="97" t="s">
        <v>524</v>
      </c>
      <c r="N97" s="97" t="s">
        <v>524</v>
      </c>
      <c r="O97" s="360">
        <v>0.42499999999999999</v>
      </c>
      <c r="P97" s="99"/>
      <c r="Q97" s="99"/>
      <c r="R97" s="99"/>
      <c r="S97" s="99"/>
      <c r="T97" s="99"/>
      <c r="U97" s="99"/>
      <c r="V97" s="99"/>
      <c r="W97" s="99"/>
      <c r="X97" s="99"/>
      <c r="Y97" s="99"/>
      <c r="Z97" s="99"/>
      <c r="AA97" s="99"/>
      <c r="AB97" s="99"/>
      <c r="AC97" s="99"/>
      <c r="AD97" s="99"/>
      <c r="AE97" s="99"/>
      <c r="AF97" s="99"/>
      <c r="AG97" s="99"/>
      <c r="AH97" s="99"/>
    </row>
    <row r="98" spans="3:34">
      <c r="C98" s="3" t="s">
        <v>86</v>
      </c>
      <c r="D98" s="3" t="s">
        <v>170</v>
      </c>
      <c r="E98" s="3" t="s">
        <v>171</v>
      </c>
      <c r="F98" s="3" t="s">
        <v>628</v>
      </c>
      <c r="G98" s="97" t="s">
        <v>524</v>
      </c>
      <c r="H98" s="97" t="s">
        <v>524</v>
      </c>
      <c r="I98" s="97" t="s">
        <v>524</v>
      </c>
      <c r="J98" s="97" t="s">
        <v>524</v>
      </c>
      <c r="K98" s="97" t="s">
        <v>524</v>
      </c>
      <c r="L98" s="97" t="s">
        <v>524</v>
      </c>
      <c r="M98" s="97" t="s">
        <v>524</v>
      </c>
      <c r="N98" s="97" t="s">
        <v>524</v>
      </c>
      <c r="O98" s="360">
        <v>0.6</v>
      </c>
      <c r="P98" s="99"/>
      <c r="Q98" s="99"/>
      <c r="R98" s="99"/>
      <c r="S98" s="99"/>
      <c r="T98" s="99"/>
      <c r="U98" s="99"/>
      <c r="V98" s="99"/>
      <c r="W98" s="99"/>
      <c r="X98" s="99"/>
      <c r="Y98" s="99"/>
      <c r="Z98" s="99"/>
      <c r="AA98" s="99"/>
      <c r="AB98" s="99"/>
      <c r="AC98" s="99"/>
      <c r="AD98" s="99"/>
      <c r="AE98" s="99"/>
      <c r="AF98" s="99"/>
      <c r="AG98" s="99"/>
      <c r="AH98" s="99"/>
    </row>
    <row r="99" spans="3:34">
      <c r="C99" s="3" t="s">
        <v>86</v>
      </c>
      <c r="D99" s="3" t="s">
        <v>172</v>
      </c>
      <c r="E99" s="3" t="s">
        <v>173</v>
      </c>
      <c r="F99" s="3" t="s">
        <v>628</v>
      </c>
      <c r="G99" s="97" t="s">
        <v>524</v>
      </c>
      <c r="H99" s="97" t="s">
        <v>524</v>
      </c>
      <c r="I99" s="97" t="s">
        <v>524</v>
      </c>
      <c r="J99" s="97" t="s">
        <v>524</v>
      </c>
      <c r="K99" s="97" t="s">
        <v>524</v>
      </c>
      <c r="L99" s="97" t="s">
        <v>524</v>
      </c>
      <c r="M99" s="97" t="s">
        <v>524</v>
      </c>
      <c r="N99" s="97" t="s">
        <v>524</v>
      </c>
      <c r="O99" s="360">
        <v>0.7</v>
      </c>
      <c r="P99" s="99"/>
      <c r="Q99" s="99"/>
      <c r="R99" s="99"/>
      <c r="S99" s="99"/>
      <c r="T99" s="99"/>
      <c r="U99" s="99"/>
      <c r="V99" s="99"/>
      <c r="W99" s="99"/>
      <c r="X99" s="99"/>
      <c r="Y99" s="99"/>
      <c r="Z99" s="99"/>
      <c r="AA99" s="99"/>
      <c r="AB99" s="99"/>
      <c r="AC99" s="99"/>
      <c r="AD99" s="99"/>
      <c r="AE99" s="99"/>
      <c r="AF99" s="99"/>
      <c r="AG99" s="99"/>
      <c r="AH99" s="99"/>
    </row>
    <row r="100" spans="3:34">
      <c r="C100" s="3" t="s">
        <v>86</v>
      </c>
      <c r="D100" s="3" t="s">
        <v>174</v>
      </c>
      <c r="E100" s="3" t="s">
        <v>175</v>
      </c>
      <c r="F100" s="3" t="s">
        <v>628</v>
      </c>
      <c r="G100" s="97" t="s">
        <v>524</v>
      </c>
      <c r="H100" s="97" t="s">
        <v>524</v>
      </c>
      <c r="I100" s="97" t="s">
        <v>524</v>
      </c>
      <c r="J100" s="97" t="s">
        <v>524</v>
      </c>
      <c r="K100" s="97" t="s">
        <v>524</v>
      </c>
      <c r="L100" s="97" t="s">
        <v>524</v>
      </c>
      <c r="M100" s="97" t="s">
        <v>524</v>
      </c>
      <c r="N100" s="97" t="s">
        <v>524</v>
      </c>
      <c r="O100" s="360">
        <v>0.625</v>
      </c>
      <c r="P100" s="99"/>
      <c r="Q100" s="99"/>
      <c r="R100" s="99"/>
      <c r="S100" s="99"/>
      <c r="T100" s="99"/>
      <c r="U100" s="99"/>
      <c r="V100" s="99"/>
      <c r="W100" s="99"/>
      <c r="X100" s="99"/>
      <c r="Y100" s="99"/>
      <c r="Z100" s="99"/>
      <c r="AA100" s="99"/>
      <c r="AB100" s="99"/>
      <c r="AC100" s="99"/>
      <c r="AD100" s="99"/>
      <c r="AE100" s="99"/>
      <c r="AF100" s="99"/>
      <c r="AG100" s="99"/>
      <c r="AH100" s="99"/>
    </row>
    <row r="101" spans="3:34">
      <c r="C101" s="3" t="s">
        <v>86</v>
      </c>
      <c r="D101" s="3" t="s">
        <v>176</v>
      </c>
      <c r="E101" s="3" t="s">
        <v>177</v>
      </c>
      <c r="F101" s="3" t="s">
        <v>628</v>
      </c>
      <c r="G101" s="97" t="s">
        <v>524</v>
      </c>
      <c r="H101" s="97" t="s">
        <v>524</v>
      </c>
      <c r="I101" s="97" t="s">
        <v>524</v>
      </c>
      <c r="J101" s="97" t="s">
        <v>524</v>
      </c>
      <c r="K101" s="97" t="s">
        <v>524</v>
      </c>
      <c r="L101" s="97" t="s">
        <v>524</v>
      </c>
      <c r="M101" s="97" t="s">
        <v>524</v>
      </c>
      <c r="N101" s="97" t="s">
        <v>524</v>
      </c>
      <c r="O101" s="360">
        <v>0.7</v>
      </c>
      <c r="P101" s="99"/>
      <c r="Q101" s="99"/>
      <c r="R101" s="99"/>
      <c r="S101" s="99"/>
      <c r="T101" s="99"/>
      <c r="U101" s="99"/>
      <c r="V101" s="99"/>
      <c r="W101" s="99"/>
      <c r="X101" s="99"/>
      <c r="Y101" s="99"/>
      <c r="Z101" s="99"/>
      <c r="AA101" s="99"/>
      <c r="AB101" s="99"/>
      <c r="AC101" s="99"/>
      <c r="AD101" s="99"/>
      <c r="AE101" s="99"/>
      <c r="AF101" s="99"/>
      <c r="AG101" s="99"/>
      <c r="AH101" s="99"/>
    </row>
    <row r="102" spans="3:34">
      <c r="C102" s="3" t="s">
        <v>86</v>
      </c>
      <c r="D102" s="3" t="s">
        <v>178</v>
      </c>
      <c r="E102" s="3" t="s">
        <v>179</v>
      </c>
      <c r="F102" s="3" t="s">
        <v>628</v>
      </c>
      <c r="G102" s="97" t="s">
        <v>524</v>
      </c>
      <c r="H102" s="97" t="s">
        <v>524</v>
      </c>
      <c r="I102" s="97" t="s">
        <v>524</v>
      </c>
      <c r="J102" s="97" t="s">
        <v>524</v>
      </c>
      <c r="K102" s="97" t="s">
        <v>524</v>
      </c>
      <c r="L102" s="97" t="s">
        <v>524</v>
      </c>
      <c r="M102" s="97" t="s">
        <v>524</v>
      </c>
      <c r="N102" s="97" t="s">
        <v>524</v>
      </c>
      <c r="O102" s="360">
        <v>1</v>
      </c>
      <c r="P102" s="99"/>
      <c r="Q102" s="99"/>
      <c r="R102" s="99"/>
      <c r="S102" s="99"/>
      <c r="T102" s="99"/>
      <c r="U102" s="99"/>
      <c r="V102" s="99"/>
      <c r="W102" s="99"/>
      <c r="X102" s="99"/>
      <c r="Y102" s="99"/>
      <c r="Z102" s="99"/>
      <c r="AA102" s="99"/>
      <c r="AB102" s="99"/>
      <c r="AC102" s="99"/>
      <c r="AD102" s="99"/>
      <c r="AE102" s="99"/>
      <c r="AF102" s="99"/>
      <c r="AG102" s="99"/>
      <c r="AH102" s="99"/>
    </row>
    <row r="103" spans="3:34">
      <c r="C103" s="3" t="s">
        <v>86</v>
      </c>
      <c r="D103" s="3" t="s">
        <v>180</v>
      </c>
      <c r="E103" s="3" t="s">
        <v>181</v>
      </c>
      <c r="F103" s="3" t="s">
        <v>628</v>
      </c>
      <c r="G103" s="97" t="s">
        <v>524</v>
      </c>
      <c r="H103" s="97" t="s">
        <v>524</v>
      </c>
      <c r="I103" s="97" t="s">
        <v>524</v>
      </c>
      <c r="J103" s="97" t="s">
        <v>524</v>
      </c>
      <c r="K103" s="97" t="s">
        <v>524</v>
      </c>
      <c r="L103" s="97" t="s">
        <v>524</v>
      </c>
      <c r="M103" s="97" t="s">
        <v>524</v>
      </c>
      <c r="N103" s="97" t="s">
        <v>524</v>
      </c>
      <c r="O103" s="360">
        <v>0.55000000000000004</v>
      </c>
      <c r="P103" s="99"/>
      <c r="Q103" s="99"/>
      <c r="R103" s="99"/>
      <c r="S103" s="99"/>
      <c r="T103" s="99"/>
      <c r="U103" s="99"/>
      <c r="V103" s="99"/>
      <c r="W103" s="99"/>
      <c r="X103" s="99"/>
      <c r="Y103" s="99"/>
      <c r="Z103" s="99"/>
      <c r="AA103" s="99"/>
      <c r="AB103" s="99"/>
      <c r="AC103" s="99"/>
      <c r="AD103" s="99"/>
      <c r="AE103" s="99"/>
      <c r="AF103" s="99"/>
      <c r="AG103" s="99"/>
      <c r="AH103" s="99"/>
    </row>
    <row r="104" spans="3:34">
      <c r="C104" s="3" t="s">
        <v>86</v>
      </c>
      <c r="D104" s="3" t="s">
        <v>182</v>
      </c>
      <c r="E104" s="3" t="s">
        <v>183</v>
      </c>
      <c r="F104" s="3" t="s">
        <v>628</v>
      </c>
      <c r="G104" s="97" t="s">
        <v>524</v>
      </c>
      <c r="H104" s="97" t="s">
        <v>524</v>
      </c>
      <c r="I104" s="97" t="s">
        <v>524</v>
      </c>
      <c r="J104" s="97" t="s">
        <v>524</v>
      </c>
      <c r="K104" s="97" t="s">
        <v>524</v>
      </c>
      <c r="L104" s="97" t="s">
        <v>524</v>
      </c>
      <c r="M104" s="97" t="s">
        <v>524</v>
      </c>
      <c r="N104" s="97" t="s">
        <v>524</v>
      </c>
      <c r="O104" s="360">
        <v>0.67500000000000004</v>
      </c>
      <c r="P104" s="99"/>
      <c r="Q104" s="99"/>
      <c r="R104" s="99"/>
      <c r="S104" s="99"/>
      <c r="T104" s="99"/>
      <c r="U104" s="99"/>
      <c r="V104" s="99"/>
      <c r="W104" s="99"/>
      <c r="X104" s="99"/>
      <c r="Y104" s="99"/>
      <c r="Z104" s="99"/>
      <c r="AA104" s="99"/>
      <c r="AB104" s="99"/>
      <c r="AC104" s="99"/>
      <c r="AD104" s="99"/>
      <c r="AE104" s="99"/>
      <c r="AF104" s="99"/>
      <c r="AG104" s="99"/>
      <c r="AH104" s="99"/>
    </row>
    <row r="105" spans="3:34">
      <c r="C105" s="3" t="s">
        <v>86</v>
      </c>
      <c r="D105" s="3" t="s">
        <v>184</v>
      </c>
      <c r="E105" s="3" t="s">
        <v>185</v>
      </c>
      <c r="F105" s="3" t="s">
        <v>628</v>
      </c>
      <c r="G105" s="97" t="s">
        <v>524</v>
      </c>
      <c r="H105" s="97" t="s">
        <v>524</v>
      </c>
      <c r="I105" s="97" t="s">
        <v>524</v>
      </c>
      <c r="J105" s="97" t="s">
        <v>524</v>
      </c>
      <c r="K105" s="97" t="s">
        <v>524</v>
      </c>
      <c r="L105" s="97" t="s">
        <v>524</v>
      </c>
      <c r="M105" s="97" t="s">
        <v>524</v>
      </c>
      <c r="N105" s="97" t="s">
        <v>524</v>
      </c>
      <c r="O105" s="360">
        <v>0.67500000000000004</v>
      </c>
      <c r="P105" s="99"/>
      <c r="Q105" s="99"/>
      <c r="R105" s="99"/>
      <c r="S105" s="99"/>
      <c r="T105" s="99"/>
      <c r="U105" s="99"/>
      <c r="V105" s="99"/>
      <c r="W105" s="99"/>
      <c r="X105" s="99"/>
      <c r="Y105" s="99"/>
      <c r="Z105" s="99"/>
      <c r="AA105" s="99"/>
      <c r="AB105" s="99"/>
      <c r="AC105" s="99"/>
      <c r="AD105" s="99"/>
      <c r="AE105" s="99"/>
      <c r="AF105" s="99"/>
      <c r="AG105" s="99"/>
      <c r="AH105" s="99"/>
    </row>
    <row r="106" spans="3:34">
      <c r="C106" s="3" t="s">
        <v>86</v>
      </c>
      <c r="D106" s="3" t="s">
        <v>186</v>
      </c>
      <c r="E106" s="3" t="s">
        <v>187</v>
      </c>
      <c r="F106" s="3" t="s">
        <v>628</v>
      </c>
      <c r="G106" s="97" t="s">
        <v>524</v>
      </c>
      <c r="H106" s="97" t="s">
        <v>524</v>
      </c>
      <c r="I106" s="97" t="s">
        <v>524</v>
      </c>
      <c r="J106" s="97" t="s">
        <v>524</v>
      </c>
      <c r="K106" s="97" t="s">
        <v>524</v>
      </c>
      <c r="L106" s="97" t="s">
        <v>524</v>
      </c>
      <c r="M106" s="97" t="s">
        <v>524</v>
      </c>
      <c r="N106" s="97" t="s">
        <v>524</v>
      </c>
      <c r="O106" s="360">
        <v>0.57499999999999996</v>
      </c>
      <c r="P106" s="99"/>
      <c r="Q106" s="99"/>
      <c r="R106" s="99"/>
      <c r="S106" s="99"/>
      <c r="T106" s="99"/>
      <c r="U106" s="99"/>
      <c r="V106" s="99"/>
      <c r="W106" s="99"/>
      <c r="X106" s="99"/>
      <c r="Y106" s="99"/>
      <c r="Z106" s="99"/>
      <c r="AA106" s="99"/>
      <c r="AB106" s="99"/>
      <c r="AC106" s="99"/>
      <c r="AD106" s="99"/>
      <c r="AE106" s="99"/>
      <c r="AF106" s="99"/>
      <c r="AG106" s="99"/>
      <c r="AH106" s="99"/>
    </row>
    <row r="107" spans="3:34">
      <c r="C107" s="3" t="s">
        <v>86</v>
      </c>
      <c r="D107" s="3" t="s">
        <v>188</v>
      </c>
      <c r="E107" s="3" t="s">
        <v>189</v>
      </c>
      <c r="F107" s="3" t="s">
        <v>628</v>
      </c>
      <c r="G107" s="97" t="s">
        <v>524</v>
      </c>
      <c r="H107" s="97" t="s">
        <v>524</v>
      </c>
      <c r="I107" s="97" t="s">
        <v>524</v>
      </c>
      <c r="J107" s="97" t="s">
        <v>524</v>
      </c>
      <c r="K107" s="97" t="s">
        <v>524</v>
      </c>
      <c r="L107" s="97" t="s">
        <v>524</v>
      </c>
      <c r="M107" s="97" t="s">
        <v>524</v>
      </c>
      <c r="N107" s="97" t="s">
        <v>524</v>
      </c>
      <c r="O107" s="360">
        <v>0.2</v>
      </c>
      <c r="P107" s="99"/>
      <c r="Q107" s="99"/>
      <c r="R107" s="99"/>
      <c r="S107" s="99"/>
      <c r="T107" s="99"/>
      <c r="U107" s="99"/>
      <c r="V107" s="99"/>
      <c r="W107" s="99"/>
      <c r="X107" s="99"/>
      <c r="Y107" s="99"/>
      <c r="Z107" s="99"/>
      <c r="AA107" s="99"/>
      <c r="AB107" s="99"/>
      <c r="AC107" s="99"/>
      <c r="AD107" s="99"/>
      <c r="AE107" s="99"/>
      <c r="AF107" s="99"/>
      <c r="AG107" s="99"/>
      <c r="AH107" s="99"/>
    </row>
    <row r="108" spans="3:34">
      <c r="C108" s="3" t="s">
        <v>86</v>
      </c>
      <c r="D108" s="3" t="s">
        <v>190</v>
      </c>
      <c r="E108" s="3" t="s">
        <v>191</v>
      </c>
      <c r="F108" s="3" t="s">
        <v>628</v>
      </c>
      <c r="G108" s="97" t="s">
        <v>524</v>
      </c>
      <c r="H108" s="97" t="s">
        <v>524</v>
      </c>
      <c r="I108" s="97" t="s">
        <v>524</v>
      </c>
      <c r="J108" s="97" t="s">
        <v>524</v>
      </c>
      <c r="K108" s="97" t="s">
        <v>524</v>
      </c>
      <c r="L108" s="97" t="s">
        <v>524</v>
      </c>
      <c r="M108" s="97" t="s">
        <v>524</v>
      </c>
      <c r="N108" s="97" t="s">
        <v>524</v>
      </c>
      <c r="O108" s="360">
        <v>0.67500000000000004</v>
      </c>
      <c r="P108" s="99"/>
      <c r="Q108" s="99"/>
      <c r="R108" s="99"/>
      <c r="S108" s="99"/>
      <c r="T108" s="99"/>
      <c r="U108" s="99"/>
      <c r="V108" s="99"/>
      <c r="W108" s="99"/>
      <c r="X108" s="99"/>
      <c r="Y108" s="99"/>
      <c r="Z108" s="99"/>
      <c r="AA108" s="99"/>
      <c r="AB108" s="99"/>
      <c r="AC108" s="99"/>
      <c r="AD108" s="99"/>
      <c r="AE108" s="99"/>
      <c r="AF108" s="99"/>
      <c r="AG108" s="99"/>
      <c r="AH108" s="99"/>
    </row>
    <row r="109" spans="3:34">
      <c r="C109" s="3" t="s">
        <v>86</v>
      </c>
      <c r="D109" s="3" t="s">
        <v>192</v>
      </c>
      <c r="E109" s="3" t="s">
        <v>193</v>
      </c>
      <c r="F109" s="3" t="s">
        <v>628</v>
      </c>
      <c r="G109" s="97" t="s">
        <v>524</v>
      </c>
      <c r="H109" s="97" t="s">
        <v>524</v>
      </c>
      <c r="I109" s="97" t="s">
        <v>524</v>
      </c>
      <c r="J109" s="97" t="s">
        <v>524</v>
      </c>
      <c r="K109" s="97" t="s">
        <v>524</v>
      </c>
      <c r="L109" s="97" t="s">
        <v>524</v>
      </c>
      <c r="M109" s="97" t="s">
        <v>524</v>
      </c>
      <c r="N109" s="97" t="s">
        <v>524</v>
      </c>
      <c r="O109" s="360">
        <v>0.72499999999999998</v>
      </c>
      <c r="P109" s="99"/>
      <c r="Q109" s="99"/>
      <c r="R109" s="99"/>
      <c r="S109" s="99"/>
      <c r="T109" s="99"/>
      <c r="U109" s="99"/>
      <c r="V109" s="99"/>
      <c r="W109" s="99"/>
      <c r="X109" s="99"/>
      <c r="Y109" s="99"/>
      <c r="Z109" s="99"/>
      <c r="AA109" s="99"/>
      <c r="AB109" s="99"/>
      <c r="AC109" s="99"/>
      <c r="AD109" s="99"/>
      <c r="AE109" s="99"/>
      <c r="AF109" s="99"/>
      <c r="AG109" s="99"/>
      <c r="AH109" s="99"/>
    </row>
    <row r="110" spans="3:34">
      <c r="C110" s="3" t="s">
        <v>86</v>
      </c>
      <c r="D110" s="3" t="s">
        <v>194</v>
      </c>
      <c r="E110" s="3" t="s">
        <v>195</v>
      </c>
      <c r="F110" s="3" t="s">
        <v>628</v>
      </c>
      <c r="G110" s="97" t="s">
        <v>524</v>
      </c>
      <c r="H110" s="97" t="s">
        <v>524</v>
      </c>
      <c r="I110" s="97" t="s">
        <v>524</v>
      </c>
      <c r="J110" s="97" t="s">
        <v>524</v>
      </c>
      <c r="K110" s="97" t="s">
        <v>524</v>
      </c>
      <c r="L110" s="97" t="s">
        <v>524</v>
      </c>
      <c r="M110" s="97" t="s">
        <v>524</v>
      </c>
      <c r="N110" s="97" t="s">
        <v>524</v>
      </c>
      <c r="O110" s="360">
        <v>0.8</v>
      </c>
      <c r="P110" s="99"/>
      <c r="Q110" s="99"/>
      <c r="R110" s="99"/>
      <c r="S110" s="99"/>
      <c r="T110" s="99"/>
      <c r="U110" s="99"/>
      <c r="V110" s="99"/>
      <c r="W110" s="99"/>
      <c r="X110" s="99"/>
      <c r="Y110" s="99"/>
      <c r="Z110" s="99"/>
      <c r="AA110" s="99"/>
      <c r="AB110" s="99"/>
      <c r="AC110" s="99"/>
      <c r="AD110" s="99"/>
      <c r="AE110" s="99"/>
      <c r="AF110" s="99"/>
      <c r="AG110" s="99"/>
      <c r="AH110" s="99"/>
    </row>
    <row r="111" spans="3:34">
      <c r="C111" s="3" t="s">
        <v>86</v>
      </c>
      <c r="D111" s="3" t="s">
        <v>196</v>
      </c>
      <c r="E111" s="3" t="s">
        <v>197</v>
      </c>
      <c r="F111" s="3" t="s">
        <v>628</v>
      </c>
      <c r="G111" s="97" t="s">
        <v>524</v>
      </c>
      <c r="H111" s="97" t="s">
        <v>524</v>
      </c>
      <c r="I111" s="97" t="s">
        <v>524</v>
      </c>
      <c r="J111" s="97" t="s">
        <v>524</v>
      </c>
      <c r="K111" s="97" t="s">
        <v>524</v>
      </c>
      <c r="L111" s="97" t="s">
        <v>524</v>
      </c>
      <c r="M111" s="97" t="s">
        <v>524</v>
      </c>
      <c r="N111" s="97" t="s">
        <v>524</v>
      </c>
      <c r="O111" s="360">
        <v>0.72499999999999998</v>
      </c>
      <c r="P111" s="99"/>
      <c r="Q111" s="99"/>
      <c r="R111" s="99"/>
      <c r="S111" s="99"/>
      <c r="T111" s="99"/>
      <c r="U111" s="99"/>
      <c r="V111" s="99"/>
      <c r="W111" s="99"/>
      <c r="X111" s="99"/>
      <c r="Y111" s="99"/>
      <c r="Z111" s="99"/>
      <c r="AA111" s="99"/>
      <c r="AB111" s="99"/>
      <c r="AC111" s="99"/>
      <c r="AD111" s="99"/>
      <c r="AE111" s="99"/>
      <c r="AF111" s="99"/>
      <c r="AG111" s="99"/>
      <c r="AH111" s="99"/>
    </row>
    <row r="112" spans="3:34">
      <c r="C112" s="3" t="s">
        <v>86</v>
      </c>
      <c r="D112" s="3" t="s">
        <v>198</v>
      </c>
      <c r="E112" s="3" t="s">
        <v>199</v>
      </c>
      <c r="F112" s="3" t="s">
        <v>628</v>
      </c>
      <c r="G112" s="97" t="s">
        <v>524</v>
      </c>
      <c r="H112" s="97" t="s">
        <v>524</v>
      </c>
      <c r="I112" s="97" t="s">
        <v>524</v>
      </c>
      <c r="J112" s="97" t="s">
        <v>524</v>
      </c>
      <c r="K112" s="97" t="s">
        <v>524</v>
      </c>
      <c r="L112" s="97" t="s">
        <v>524</v>
      </c>
      <c r="M112" s="97" t="s">
        <v>524</v>
      </c>
      <c r="N112" s="97" t="s">
        <v>524</v>
      </c>
      <c r="O112" s="360">
        <v>0.57499999999999996</v>
      </c>
      <c r="P112" s="99"/>
      <c r="Q112" s="99"/>
      <c r="R112" s="99"/>
      <c r="S112" s="99"/>
      <c r="T112" s="99"/>
      <c r="U112" s="99"/>
      <c r="V112" s="99"/>
      <c r="W112" s="99"/>
      <c r="X112" s="99"/>
      <c r="Y112" s="99"/>
      <c r="Z112" s="99"/>
      <c r="AA112" s="99"/>
      <c r="AB112" s="99"/>
      <c r="AC112" s="99"/>
      <c r="AD112" s="99"/>
      <c r="AE112" s="99"/>
      <c r="AF112" s="99"/>
      <c r="AG112" s="99"/>
      <c r="AH112" s="99"/>
    </row>
    <row r="113" spans="3:34">
      <c r="C113" s="3" t="s">
        <v>86</v>
      </c>
      <c r="D113" s="3" t="s">
        <v>200</v>
      </c>
      <c r="E113" s="3" t="s">
        <v>201</v>
      </c>
      <c r="F113" s="3" t="s">
        <v>628</v>
      </c>
      <c r="G113" s="97" t="s">
        <v>524</v>
      </c>
      <c r="H113" s="97" t="s">
        <v>524</v>
      </c>
      <c r="I113" s="97" t="s">
        <v>524</v>
      </c>
      <c r="J113" s="97" t="s">
        <v>524</v>
      </c>
      <c r="K113" s="97" t="s">
        <v>524</v>
      </c>
      <c r="L113" s="97" t="s">
        <v>524</v>
      </c>
      <c r="M113" s="97" t="s">
        <v>524</v>
      </c>
      <c r="N113" s="97" t="s">
        <v>524</v>
      </c>
      <c r="O113" s="360">
        <v>0.82499999999999996</v>
      </c>
      <c r="P113" s="99"/>
      <c r="Q113" s="99"/>
      <c r="R113" s="99"/>
      <c r="S113" s="99"/>
      <c r="T113" s="99"/>
      <c r="U113" s="99"/>
      <c r="V113" s="99"/>
      <c r="W113" s="99"/>
      <c r="X113" s="99"/>
      <c r="Y113" s="99"/>
      <c r="Z113" s="99"/>
      <c r="AA113" s="99"/>
      <c r="AB113" s="99"/>
      <c r="AC113" s="99"/>
      <c r="AD113" s="99"/>
      <c r="AE113" s="99"/>
      <c r="AF113" s="99"/>
      <c r="AG113" s="99"/>
      <c r="AH113" s="99"/>
    </row>
    <row r="114" spans="3:34">
      <c r="C114" s="3" t="s">
        <v>86</v>
      </c>
      <c r="D114" s="3" t="s">
        <v>202</v>
      </c>
      <c r="E114" s="3" t="s">
        <v>203</v>
      </c>
      <c r="F114" s="3" t="s">
        <v>628</v>
      </c>
      <c r="G114" s="97" t="s">
        <v>524</v>
      </c>
      <c r="H114" s="97" t="s">
        <v>524</v>
      </c>
      <c r="I114" s="97" t="s">
        <v>524</v>
      </c>
      <c r="J114" s="97" t="s">
        <v>524</v>
      </c>
      <c r="K114" s="97" t="s">
        <v>524</v>
      </c>
      <c r="L114" s="97" t="s">
        <v>524</v>
      </c>
      <c r="M114" s="97" t="s">
        <v>524</v>
      </c>
      <c r="N114" s="97" t="s">
        <v>524</v>
      </c>
      <c r="O114" s="360">
        <v>0.22500000000000001</v>
      </c>
      <c r="P114" s="99"/>
      <c r="Q114" s="99"/>
      <c r="R114" s="99"/>
      <c r="S114" s="99"/>
      <c r="T114" s="99"/>
      <c r="U114" s="99"/>
      <c r="V114" s="99"/>
      <c r="W114" s="99"/>
      <c r="X114" s="99"/>
      <c r="Y114" s="99"/>
      <c r="Z114" s="99"/>
      <c r="AA114" s="99"/>
      <c r="AB114" s="99"/>
      <c r="AC114" s="99"/>
      <c r="AD114" s="99"/>
      <c r="AE114" s="99"/>
      <c r="AF114" s="99"/>
      <c r="AG114" s="99"/>
      <c r="AH114" s="99"/>
    </row>
    <row r="115" spans="3:34">
      <c r="C115" s="3" t="s">
        <v>86</v>
      </c>
      <c r="D115" s="3" t="s">
        <v>204</v>
      </c>
      <c r="E115" s="3" t="s">
        <v>205</v>
      </c>
      <c r="F115" s="3" t="s">
        <v>628</v>
      </c>
      <c r="G115" s="97" t="s">
        <v>524</v>
      </c>
      <c r="H115" s="97" t="s">
        <v>524</v>
      </c>
      <c r="I115" s="97" t="s">
        <v>524</v>
      </c>
      <c r="J115" s="97" t="s">
        <v>524</v>
      </c>
      <c r="K115" s="97" t="s">
        <v>524</v>
      </c>
      <c r="L115" s="97" t="s">
        <v>524</v>
      </c>
      <c r="M115" s="97" t="s">
        <v>524</v>
      </c>
      <c r="N115" s="97" t="s">
        <v>524</v>
      </c>
      <c r="O115" s="360">
        <v>0.6</v>
      </c>
      <c r="P115" s="99"/>
      <c r="Q115" s="99"/>
      <c r="R115" s="99"/>
      <c r="S115" s="99"/>
      <c r="T115" s="99"/>
      <c r="U115" s="99"/>
      <c r="V115" s="99"/>
      <c r="W115" s="99"/>
      <c r="X115" s="99"/>
      <c r="Y115" s="99"/>
      <c r="Z115" s="99"/>
      <c r="AA115" s="99"/>
      <c r="AB115" s="99"/>
      <c r="AC115" s="99"/>
      <c r="AD115" s="99"/>
      <c r="AE115" s="99"/>
      <c r="AF115" s="99"/>
      <c r="AG115" s="99"/>
      <c r="AH115" s="99"/>
    </row>
    <row r="116" spans="3:34">
      <c r="C116" s="3" t="s">
        <v>86</v>
      </c>
      <c r="D116" s="3" t="s">
        <v>206</v>
      </c>
      <c r="E116" s="3" t="s">
        <v>207</v>
      </c>
      <c r="F116" s="3" t="s">
        <v>628</v>
      </c>
      <c r="G116" s="97" t="s">
        <v>524</v>
      </c>
      <c r="H116" s="97" t="s">
        <v>524</v>
      </c>
      <c r="I116" s="97" t="s">
        <v>524</v>
      </c>
      <c r="J116" s="97" t="s">
        <v>524</v>
      </c>
      <c r="K116" s="97" t="s">
        <v>524</v>
      </c>
      <c r="L116" s="97" t="s">
        <v>524</v>
      </c>
      <c r="M116" s="97" t="s">
        <v>524</v>
      </c>
      <c r="N116" s="97" t="s">
        <v>524</v>
      </c>
      <c r="O116" s="360">
        <v>0.625</v>
      </c>
      <c r="P116" s="99"/>
      <c r="Q116" s="99"/>
      <c r="R116" s="99"/>
      <c r="S116" s="99"/>
      <c r="T116" s="99"/>
      <c r="U116" s="99"/>
      <c r="V116" s="99"/>
      <c r="W116" s="99"/>
      <c r="X116" s="99"/>
      <c r="Y116" s="99"/>
      <c r="Z116" s="99"/>
      <c r="AA116" s="99"/>
      <c r="AB116" s="99"/>
      <c r="AC116" s="99"/>
      <c r="AD116" s="99"/>
      <c r="AE116" s="99"/>
      <c r="AF116" s="99"/>
      <c r="AG116" s="99"/>
      <c r="AH116" s="99"/>
    </row>
    <row r="117" spans="3:34">
      <c r="C117" s="3" t="s">
        <v>86</v>
      </c>
      <c r="D117" s="3" t="s">
        <v>208</v>
      </c>
      <c r="E117" s="3" t="s">
        <v>209</v>
      </c>
      <c r="F117" s="3" t="s">
        <v>628</v>
      </c>
      <c r="G117" s="97" t="s">
        <v>524</v>
      </c>
      <c r="H117" s="97" t="s">
        <v>524</v>
      </c>
      <c r="I117" s="97" t="s">
        <v>524</v>
      </c>
      <c r="J117" s="97" t="s">
        <v>524</v>
      </c>
      <c r="K117" s="97" t="s">
        <v>524</v>
      </c>
      <c r="L117" s="97" t="s">
        <v>524</v>
      </c>
      <c r="M117" s="97" t="s">
        <v>524</v>
      </c>
      <c r="N117" s="97" t="s">
        <v>524</v>
      </c>
      <c r="O117" s="360">
        <v>0.625</v>
      </c>
      <c r="P117" s="99"/>
      <c r="Q117" s="99"/>
      <c r="R117" s="99"/>
      <c r="S117" s="99"/>
      <c r="T117" s="99"/>
      <c r="U117" s="99"/>
      <c r="V117" s="99"/>
      <c r="W117" s="99"/>
      <c r="X117" s="99"/>
      <c r="Y117" s="99"/>
      <c r="Z117" s="99"/>
      <c r="AA117" s="99"/>
      <c r="AB117" s="99"/>
      <c r="AC117" s="99"/>
      <c r="AD117" s="99"/>
      <c r="AE117" s="99"/>
      <c r="AF117" s="99"/>
      <c r="AG117" s="99"/>
      <c r="AH117" s="99"/>
    </row>
    <row r="118" spans="3:34">
      <c r="C118" s="3" t="s">
        <v>86</v>
      </c>
      <c r="D118" s="3" t="s">
        <v>210</v>
      </c>
      <c r="E118" s="3" t="s">
        <v>211</v>
      </c>
      <c r="F118" s="3" t="s">
        <v>628</v>
      </c>
      <c r="G118" s="97" t="s">
        <v>524</v>
      </c>
      <c r="H118" s="97" t="s">
        <v>524</v>
      </c>
      <c r="I118" s="97" t="s">
        <v>524</v>
      </c>
      <c r="J118" s="97" t="s">
        <v>524</v>
      </c>
      <c r="K118" s="97" t="s">
        <v>524</v>
      </c>
      <c r="L118" s="97" t="s">
        <v>524</v>
      </c>
      <c r="M118" s="97" t="s">
        <v>524</v>
      </c>
      <c r="N118" s="97" t="s">
        <v>524</v>
      </c>
      <c r="O118" s="360">
        <v>0.625</v>
      </c>
      <c r="P118" s="99"/>
      <c r="Q118" s="99"/>
      <c r="R118" s="99"/>
      <c r="S118" s="99"/>
      <c r="T118" s="99"/>
      <c r="U118" s="99"/>
      <c r="V118" s="99"/>
      <c r="W118" s="99"/>
      <c r="X118" s="99"/>
      <c r="Y118" s="99"/>
      <c r="Z118" s="99"/>
      <c r="AA118" s="99"/>
      <c r="AB118" s="99"/>
      <c r="AC118" s="99"/>
      <c r="AD118" s="99"/>
      <c r="AE118" s="99"/>
      <c r="AF118" s="99"/>
      <c r="AG118" s="99"/>
      <c r="AH118" s="99"/>
    </row>
    <row r="119" spans="3:34">
      <c r="C119" s="3" t="s">
        <v>86</v>
      </c>
      <c r="D119" s="3" t="s">
        <v>212</v>
      </c>
      <c r="E119" s="3" t="s">
        <v>213</v>
      </c>
      <c r="F119" s="3" t="s">
        <v>628</v>
      </c>
      <c r="G119" s="97" t="s">
        <v>524</v>
      </c>
      <c r="H119" s="97" t="s">
        <v>524</v>
      </c>
      <c r="I119" s="97" t="s">
        <v>524</v>
      </c>
      <c r="J119" s="97" t="s">
        <v>524</v>
      </c>
      <c r="K119" s="97" t="s">
        <v>524</v>
      </c>
      <c r="L119" s="97" t="s">
        <v>524</v>
      </c>
      <c r="M119" s="97" t="s">
        <v>524</v>
      </c>
      <c r="N119" s="97" t="s">
        <v>524</v>
      </c>
      <c r="O119" s="360">
        <v>0.5</v>
      </c>
      <c r="P119" s="99"/>
      <c r="Q119" s="99"/>
      <c r="R119" s="99"/>
      <c r="S119" s="99"/>
      <c r="T119" s="99"/>
      <c r="U119" s="99"/>
      <c r="V119" s="99"/>
      <c r="W119" s="99"/>
      <c r="X119" s="99"/>
      <c r="Y119" s="99"/>
      <c r="Z119" s="99"/>
      <c r="AA119" s="99"/>
      <c r="AB119" s="99"/>
      <c r="AC119" s="99"/>
      <c r="AD119" s="99"/>
      <c r="AE119" s="99"/>
      <c r="AF119" s="99"/>
      <c r="AG119" s="99"/>
      <c r="AH119" s="99"/>
    </row>
    <row r="120" spans="3:34">
      <c r="C120" s="3" t="s">
        <v>86</v>
      </c>
      <c r="D120" s="3" t="s">
        <v>214</v>
      </c>
      <c r="E120" s="3" t="s">
        <v>215</v>
      </c>
      <c r="F120" s="3" t="s">
        <v>628</v>
      </c>
      <c r="G120" s="97" t="s">
        <v>524</v>
      </c>
      <c r="H120" s="97" t="s">
        <v>524</v>
      </c>
      <c r="I120" s="97" t="s">
        <v>524</v>
      </c>
      <c r="J120" s="97" t="s">
        <v>524</v>
      </c>
      <c r="K120" s="97" t="s">
        <v>524</v>
      </c>
      <c r="L120" s="97" t="s">
        <v>524</v>
      </c>
      <c r="M120" s="97" t="s">
        <v>524</v>
      </c>
      <c r="N120" s="97" t="s">
        <v>524</v>
      </c>
      <c r="O120" s="360">
        <v>0.92500000000000004</v>
      </c>
      <c r="P120" s="99"/>
      <c r="Q120" s="99"/>
      <c r="R120" s="99"/>
      <c r="S120" s="99"/>
      <c r="T120" s="99"/>
      <c r="U120" s="99"/>
      <c r="V120" s="99"/>
      <c r="W120" s="99"/>
      <c r="X120" s="99"/>
      <c r="Y120" s="99"/>
      <c r="Z120" s="99"/>
      <c r="AA120" s="99"/>
      <c r="AB120" s="99"/>
      <c r="AC120" s="99"/>
      <c r="AD120" s="99"/>
      <c r="AE120" s="99"/>
      <c r="AF120" s="99"/>
      <c r="AG120" s="99"/>
      <c r="AH120" s="99"/>
    </row>
    <row r="121" spans="3:34">
      <c r="C121" s="3" t="s">
        <v>86</v>
      </c>
      <c r="D121" s="3" t="s">
        <v>216</v>
      </c>
      <c r="E121" s="3" t="s">
        <v>217</v>
      </c>
      <c r="F121" s="3" t="s">
        <v>628</v>
      </c>
      <c r="G121" s="97" t="s">
        <v>524</v>
      </c>
      <c r="H121" s="97" t="s">
        <v>524</v>
      </c>
      <c r="I121" s="97" t="s">
        <v>524</v>
      </c>
      <c r="J121" s="97" t="s">
        <v>524</v>
      </c>
      <c r="K121" s="97" t="s">
        <v>524</v>
      </c>
      <c r="L121" s="97" t="s">
        <v>524</v>
      </c>
      <c r="M121" s="97" t="s">
        <v>524</v>
      </c>
      <c r="N121" s="97" t="s">
        <v>524</v>
      </c>
      <c r="O121" s="360">
        <v>0.52500000000000002</v>
      </c>
      <c r="P121" s="99"/>
      <c r="Q121" s="99"/>
      <c r="R121" s="99"/>
      <c r="S121" s="99"/>
      <c r="T121" s="99"/>
      <c r="U121" s="99"/>
      <c r="V121" s="99"/>
      <c r="W121" s="99"/>
      <c r="X121" s="99"/>
      <c r="Y121" s="99"/>
      <c r="Z121" s="99"/>
      <c r="AA121" s="99"/>
      <c r="AB121" s="99"/>
      <c r="AC121" s="99"/>
      <c r="AD121" s="99"/>
      <c r="AE121" s="99"/>
      <c r="AF121" s="99"/>
      <c r="AG121" s="99"/>
      <c r="AH121" s="99"/>
    </row>
    <row r="122" spans="3:34">
      <c r="C122" s="3" t="s">
        <v>86</v>
      </c>
      <c r="D122" s="3" t="s">
        <v>218</v>
      </c>
      <c r="E122" s="3" t="s">
        <v>219</v>
      </c>
      <c r="F122" s="3" t="s">
        <v>628</v>
      </c>
      <c r="G122" s="97" t="s">
        <v>524</v>
      </c>
      <c r="H122" s="97" t="s">
        <v>524</v>
      </c>
      <c r="I122" s="97" t="s">
        <v>524</v>
      </c>
      <c r="J122" s="97" t="s">
        <v>524</v>
      </c>
      <c r="K122" s="97" t="s">
        <v>524</v>
      </c>
      <c r="L122" s="97" t="s">
        <v>524</v>
      </c>
      <c r="M122" s="97" t="s">
        <v>524</v>
      </c>
      <c r="N122" s="97" t="s">
        <v>524</v>
      </c>
      <c r="O122" s="360">
        <v>0.52500000000000002</v>
      </c>
      <c r="P122" s="99"/>
      <c r="Q122" s="99"/>
      <c r="R122" s="99"/>
      <c r="S122" s="99"/>
      <c r="T122" s="99"/>
      <c r="U122" s="99"/>
      <c r="V122" s="99"/>
      <c r="W122" s="99"/>
      <c r="X122" s="99"/>
      <c r="Y122" s="99"/>
      <c r="Z122" s="99"/>
      <c r="AA122" s="99"/>
      <c r="AB122" s="99"/>
      <c r="AC122" s="99"/>
      <c r="AD122" s="99"/>
      <c r="AE122" s="99"/>
      <c r="AF122" s="99"/>
      <c r="AG122" s="99"/>
      <c r="AH122" s="99"/>
    </row>
    <row r="123" spans="3:34">
      <c r="C123" s="3" t="s">
        <v>86</v>
      </c>
      <c r="D123" s="3" t="s">
        <v>220</v>
      </c>
      <c r="E123" s="3" t="s">
        <v>221</v>
      </c>
      <c r="F123" s="3" t="s">
        <v>628</v>
      </c>
      <c r="G123" s="97" t="s">
        <v>524</v>
      </c>
      <c r="H123" s="97" t="s">
        <v>524</v>
      </c>
      <c r="I123" s="97" t="s">
        <v>524</v>
      </c>
      <c r="J123" s="97" t="s">
        <v>524</v>
      </c>
      <c r="K123" s="97" t="s">
        <v>524</v>
      </c>
      <c r="L123" s="97" t="s">
        <v>524</v>
      </c>
      <c r="M123" s="97" t="s">
        <v>524</v>
      </c>
      <c r="N123" s="97" t="s">
        <v>524</v>
      </c>
      <c r="O123" s="360">
        <v>0.52500000000000002</v>
      </c>
      <c r="P123" s="99"/>
      <c r="Q123" s="99"/>
      <c r="R123" s="99"/>
      <c r="S123" s="99"/>
      <c r="T123" s="99"/>
      <c r="U123" s="99"/>
      <c r="V123" s="99"/>
      <c r="W123" s="99"/>
      <c r="X123" s="99"/>
      <c r="Y123" s="99"/>
      <c r="Z123" s="99"/>
      <c r="AA123" s="99"/>
      <c r="AB123" s="99"/>
      <c r="AC123" s="99"/>
      <c r="AD123" s="99"/>
      <c r="AE123" s="99"/>
      <c r="AF123" s="99"/>
      <c r="AG123" s="99"/>
      <c r="AH123" s="99"/>
    </row>
    <row r="124" spans="3:34">
      <c r="C124" s="3" t="s">
        <v>86</v>
      </c>
      <c r="D124" s="3" t="s">
        <v>222</v>
      </c>
      <c r="E124" s="3" t="s">
        <v>223</v>
      </c>
      <c r="F124" s="3" t="s">
        <v>628</v>
      </c>
      <c r="G124" s="97" t="s">
        <v>524</v>
      </c>
      <c r="H124" s="97" t="s">
        <v>524</v>
      </c>
      <c r="I124" s="97" t="s">
        <v>524</v>
      </c>
      <c r="J124" s="97" t="s">
        <v>524</v>
      </c>
      <c r="K124" s="97" t="s">
        <v>524</v>
      </c>
      <c r="L124" s="97" t="s">
        <v>524</v>
      </c>
      <c r="M124" s="97" t="s">
        <v>524</v>
      </c>
      <c r="N124" s="97" t="s">
        <v>524</v>
      </c>
      <c r="O124" s="360">
        <v>0.92500000000000004</v>
      </c>
      <c r="P124" s="99"/>
      <c r="Q124" s="99"/>
      <c r="R124" s="99"/>
      <c r="S124" s="99"/>
      <c r="T124" s="99"/>
      <c r="U124" s="99"/>
      <c r="V124" s="99"/>
      <c r="W124" s="99"/>
      <c r="X124" s="99"/>
      <c r="Y124" s="99"/>
      <c r="Z124" s="99"/>
      <c r="AA124" s="99"/>
      <c r="AB124" s="99"/>
      <c r="AC124" s="99"/>
      <c r="AD124" s="99"/>
      <c r="AE124" s="99"/>
      <c r="AF124" s="99"/>
      <c r="AG124" s="99"/>
      <c r="AH124" s="99"/>
    </row>
    <row r="125" spans="3:34">
      <c r="C125" s="3" t="s">
        <v>86</v>
      </c>
      <c r="D125" s="3" t="s">
        <v>224</v>
      </c>
      <c r="E125" s="3" t="s">
        <v>225</v>
      </c>
      <c r="F125" s="3" t="s">
        <v>628</v>
      </c>
      <c r="G125" s="97" t="s">
        <v>524</v>
      </c>
      <c r="H125" s="97" t="s">
        <v>524</v>
      </c>
      <c r="I125" s="97" t="s">
        <v>524</v>
      </c>
      <c r="J125" s="97" t="s">
        <v>524</v>
      </c>
      <c r="K125" s="97" t="s">
        <v>524</v>
      </c>
      <c r="L125" s="97" t="s">
        <v>524</v>
      </c>
      <c r="M125" s="97" t="s">
        <v>524</v>
      </c>
      <c r="N125" s="97" t="s">
        <v>524</v>
      </c>
      <c r="O125" s="360">
        <v>0.72499999999999998</v>
      </c>
      <c r="P125" s="99"/>
      <c r="Q125" s="99"/>
      <c r="R125" s="99"/>
      <c r="S125" s="99"/>
      <c r="T125" s="99"/>
      <c r="U125" s="99"/>
      <c r="V125" s="99"/>
      <c r="W125" s="99"/>
      <c r="X125" s="99"/>
      <c r="Y125" s="99"/>
      <c r="Z125" s="99"/>
      <c r="AA125" s="99"/>
      <c r="AB125" s="99"/>
      <c r="AC125" s="99"/>
      <c r="AD125" s="99"/>
      <c r="AE125" s="99"/>
      <c r="AF125" s="99"/>
      <c r="AG125" s="99"/>
      <c r="AH125" s="99"/>
    </row>
    <row r="126" spans="3:34">
      <c r="C126" s="3" t="s">
        <v>88</v>
      </c>
      <c r="D126" s="3" t="s">
        <v>226</v>
      </c>
      <c r="E126" s="3" t="s">
        <v>227</v>
      </c>
      <c r="F126" s="3" t="s">
        <v>628</v>
      </c>
      <c r="G126" s="97" t="s">
        <v>524</v>
      </c>
      <c r="H126" s="97" t="s">
        <v>524</v>
      </c>
      <c r="I126" s="97" t="s">
        <v>524</v>
      </c>
      <c r="J126" s="97" t="s">
        <v>524</v>
      </c>
      <c r="K126" s="97" t="s">
        <v>524</v>
      </c>
      <c r="L126" s="97" t="s">
        <v>524</v>
      </c>
      <c r="M126" s="97" t="s">
        <v>524</v>
      </c>
      <c r="N126" s="97" t="s">
        <v>524</v>
      </c>
      <c r="O126" s="360">
        <v>0.7</v>
      </c>
      <c r="P126" s="99"/>
      <c r="Q126" s="99"/>
      <c r="R126" s="99"/>
      <c r="S126" s="99"/>
      <c r="T126" s="99"/>
      <c r="U126" s="99"/>
      <c r="V126" s="99"/>
      <c r="W126" s="99"/>
      <c r="X126" s="99"/>
      <c r="Y126" s="99"/>
      <c r="Z126" s="99"/>
      <c r="AA126" s="99"/>
      <c r="AB126" s="99"/>
      <c r="AC126" s="99"/>
      <c r="AD126" s="99"/>
      <c r="AE126" s="99"/>
      <c r="AF126" s="99"/>
      <c r="AG126" s="99"/>
      <c r="AH126" s="99"/>
    </row>
    <row r="127" spans="3:34">
      <c r="C127" s="3" t="s">
        <v>88</v>
      </c>
      <c r="D127" s="3" t="s">
        <v>228</v>
      </c>
      <c r="E127" s="3" t="s">
        <v>229</v>
      </c>
      <c r="F127" s="3" t="s">
        <v>628</v>
      </c>
      <c r="G127" s="97" t="s">
        <v>524</v>
      </c>
      <c r="H127" s="97" t="s">
        <v>524</v>
      </c>
      <c r="I127" s="97" t="s">
        <v>524</v>
      </c>
      <c r="J127" s="97" t="s">
        <v>524</v>
      </c>
      <c r="K127" s="97" t="s">
        <v>524</v>
      </c>
      <c r="L127" s="97" t="s">
        <v>524</v>
      </c>
      <c r="M127" s="97" t="s">
        <v>524</v>
      </c>
      <c r="N127" s="97" t="s">
        <v>524</v>
      </c>
      <c r="O127" s="360">
        <v>0.35</v>
      </c>
      <c r="P127" s="99"/>
      <c r="Q127" s="99"/>
      <c r="R127" s="99"/>
      <c r="S127" s="99"/>
      <c r="T127" s="99"/>
      <c r="U127" s="99"/>
      <c r="V127" s="99"/>
      <c r="W127" s="99"/>
      <c r="X127" s="99"/>
      <c r="Y127" s="99"/>
      <c r="Z127" s="99"/>
      <c r="AA127" s="99"/>
      <c r="AB127" s="99"/>
      <c r="AC127" s="99"/>
      <c r="AD127" s="99"/>
      <c r="AE127" s="99"/>
      <c r="AF127" s="99"/>
      <c r="AG127" s="99"/>
      <c r="AH127" s="99"/>
    </row>
    <row r="128" spans="3:34">
      <c r="C128" s="3" t="s">
        <v>88</v>
      </c>
      <c r="D128" s="3" t="s">
        <v>230</v>
      </c>
      <c r="E128" s="3" t="s">
        <v>231</v>
      </c>
      <c r="F128" s="3" t="s">
        <v>628</v>
      </c>
      <c r="G128" s="97" t="s">
        <v>524</v>
      </c>
      <c r="H128" s="97" t="s">
        <v>524</v>
      </c>
      <c r="I128" s="97" t="s">
        <v>524</v>
      </c>
      <c r="J128" s="97" t="s">
        <v>524</v>
      </c>
      <c r="K128" s="97" t="s">
        <v>524</v>
      </c>
      <c r="L128" s="97" t="s">
        <v>524</v>
      </c>
      <c r="M128" s="97" t="s">
        <v>524</v>
      </c>
      <c r="N128" s="97" t="s">
        <v>524</v>
      </c>
      <c r="O128" s="360">
        <v>0.57499999999999996</v>
      </c>
      <c r="P128" s="99"/>
      <c r="Q128" s="99"/>
      <c r="R128" s="99"/>
      <c r="S128" s="99"/>
      <c r="T128" s="99"/>
      <c r="U128" s="99"/>
      <c r="V128" s="99"/>
      <c r="W128" s="99"/>
      <c r="X128" s="99"/>
      <c r="Y128" s="99"/>
      <c r="Z128" s="99"/>
      <c r="AA128" s="99"/>
      <c r="AB128" s="99"/>
      <c r="AC128" s="99"/>
      <c r="AD128" s="99"/>
      <c r="AE128" s="99"/>
      <c r="AF128" s="99"/>
      <c r="AG128" s="99"/>
      <c r="AH128" s="99"/>
    </row>
    <row r="129" spans="3:34">
      <c r="C129" s="3" t="s">
        <v>88</v>
      </c>
      <c r="D129" s="3" t="s">
        <v>232</v>
      </c>
      <c r="E129" s="3" t="s">
        <v>233</v>
      </c>
      <c r="F129" s="3" t="s">
        <v>628</v>
      </c>
      <c r="G129" s="97" t="s">
        <v>524</v>
      </c>
      <c r="H129" s="97" t="s">
        <v>524</v>
      </c>
      <c r="I129" s="97" t="s">
        <v>524</v>
      </c>
      <c r="J129" s="97" t="s">
        <v>524</v>
      </c>
      <c r="K129" s="97" t="s">
        <v>524</v>
      </c>
      <c r="L129" s="97" t="s">
        <v>524</v>
      </c>
      <c r="M129" s="97" t="s">
        <v>524</v>
      </c>
      <c r="N129" s="97" t="s">
        <v>524</v>
      </c>
      <c r="O129" s="360">
        <v>0.625</v>
      </c>
      <c r="P129" s="99"/>
      <c r="Q129" s="99"/>
      <c r="R129" s="99"/>
      <c r="S129" s="99"/>
      <c r="T129" s="99"/>
      <c r="U129" s="99"/>
      <c r="V129" s="99"/>
      <c r="W129" s="99"/>
      <c r="X129" s="99"/>
      <c r="Y129" s="99"/>
      <c r="Z129" s="99"/>
      <c r="AA129" s="99"/>
      <c r="AB129" s="99"/>
      <c r="AC129" s="99"/>
      <c r="AD129" s="99"/>
      <c r="AE129" s="99"/>
      <c r="AF129" s="99"/>
      <c r="AG129" s="99"/>
      <c r="AH129" s="99"/>
    </row>
    <row r="130" spans="3:34">
      <c r="C130" s="3" t="s">
        <v>88</v>
      </c>
      <c r="D130" s="3" t="s">
        <v>234</v>
      </c>
      <c r="E130" s="3" t="s">
        <v>235</v>
      </c>
      <c r="F130" s="3" t="s">
        <v>628</v>
      </c>
      <c r="G130" s="97" t="s">
        <v>524</v>
      </c>
      <c r="H130" s="97" t="s">
        <v>524</v>
      </c>
      <c r="I130" s="97" t="s">
        <v>524</v>
      </c>
      <c r="J130" s="97" t="s">
        <v>524</v>
      </c>
      <c r="K130" s="97" t="s">
        <v>524</v>
      </c>
      <c r="L130" s="97" t="s">
        <v>524</v>
      </c>
      <c r="M130" s="97" t="s">
        <v>524</v>
      </c>
      <c r="N130" s="97" t="s">
        <v>524</v>
      </c>
      <c r="O130" s="360">
        <v>0.57499999999999996</v>
      </c>
      <c r="P130" s="99"/>
      <c r="Q130" s="99"/>
      <c r="R130" s="99"/>
      <c r="S130" s="99"/>
      <c r="T130" s="99"/>
      <c r="U130" s="99"/>
      <c r="V130" s="99"/>
      <c r="W130" s="99"/>
      <c r="X130" s="99"/>
      <c r="Y130" s="99"/>
      <c r="Z130" s="99"/>
      <c r="AA130" s="99"/>
      <c r="AB130" s="99"/>
      <c r="AC130" s="99"/>
      <c r="AD130" s="99"/>
      <c r="AE130" s="99"/>
      <c r="AF130" s="99"/>
      <c r="AG130" s="99"/>
      <c r="AH130" s="99"/>
    </row>
    <row r="131" spans="3:34">
      <c r="C131" s="3" t="s">
        <v>88</v>
      </c>
      <c r="D131" s="3" t="s">
        <v>236</v>
      </c>
      <c r="E131" s="3" t="s">
        <v>237</v>
      </c>
      <c r="F131" s="3" t="s">
        <v>628</v>
      </c>
      <c r="G131" s="97" t="s">
        <v>524</v>
      </c>
      <c r="H131" s="97" t="s">
        <v>524</v>
      </c>
      <c r="I131" s="97" t="s">
        <v>524</v>
      </c>
      <c r="J131" s="97" t="s">
        <v>524</v>
      </c>
      <c r="K131" s="97" t="s">
        <v>524</v>
      </c>
      <c r="L131" s="97" t="s">
        <v>524</v>
      </c>
      <c r="M131" s="97" t="s">
        <v>524</v>
      </c>
      <c r="N131" s="97" t="s">
        <v>524</v>
      </c>
      <c r="O131" s="360">
        <v>0.6</v>
      </c>
      <c r="P131" s="99"/>
      <c r="Q131" s="99"/>
      <c r="R131" s="99"/>
      <c r="S131" s="99"/>
      <c r="T131" s="99"/>
      <c r="U131" s="99"/>
      <c r="V131" s="99"/>
      <c r="W131" s="99"/>
      <c r="X131" s="99"/>
      <c r="Y131" s="99"/>
      <c r="Z131" s="99"/>
      <c r="AA131" s="99"/>
      <c r="AB131" s="99"/>
      <c r="AC131" s="99"/>
      <c r="AD131" s="99"/>
      <c r="AE131" s="99"/>
      <c r="AF131" s="99"/>
      <c r="AG131" s="99"/>
      <c r="AH131" s="99"/>
    </row>
    <row r="132" spans="3:34">
      <c r="C132" s="3" t="s">
        <v>88</v>
      </c>
      <c r="D132" s="3" t="s">
        <v>238</v>
      </c>
      <c r="E132" s="3" t="s">
        <v>239</v>
      </c>
      <c r="F132" s="3" t="s">
        <v>628</v>
      </c>
      <c r="G132" s="97" t="s">
        <v>524</v>
      </c>
      <c r="H132" s="97" t="s">
        <v>524</v>
      </c>
      <c r="I132" s="97" t="s">
        <v>524</v>
      </c>
      <c r="J132" s="97" t="s">
        <v>524</v>
      </c>
      <c r="K132" s="97" t="s">
        <v>524</v>
      </c>
      <c r="L132" s="97" t="s">
        <v>524</v>
      </c>
      <c r="M132" s="97" t="s">
        <v>524</v>
      </c>
      <c r="N132" s="97" t="s">
        <v>524</v>
      </c>
      <c r="O132" s="360">
        <v>0.57499999999999996</v>
      </c>
      <c r="P132" s="99"/>
      <c r="Q132" s="99"/>
      <c r="R132" s="99"/>
      <c r="S132" s="99"/>
      <c r="T132" s="99"/>
      <c r="U132" s="99"/>
      <c r="V132" s="99"/>
      <c r="W132" s="99"/>
      <c r="X132" s="99"/>
      <c r="Y132" s="99"/>
      <c r="Z132" s="99"/>
      <c r="AA132" s="99"/>
      <c r="AB132" s="99"/>
      <c r="AC132" s="99"/>
      <c r="AD132" s="99"/>
      <c r="AE132" s="99"/>
      <c r="AF132" s="99"/>
      <c r="AG132" s="99"/>
      <c r="AH132" s="99"/>
    </row>
    <row r="133" spans="3:34">
      <c r="C133" s="3" t="s">
        <v>88</v>
      </c>
      <c r="D133" s="3" t="s">
        <v>240</v>
      </c>
      <c r="E133" s="3" t="s">
        <v>241</v>
      </c>
      <c r="F133" s="3" t="s">
        <v>628</v>
      </c>
      <c r="G133" s="97" t="s">
        <v>524</v>
      </c>
      <c r="H133" s="97" t="s">
        <v>524</v>
      </c>
      <c r="I133" s="97" t="s">
        <v>524</v>
      </c>
      <c r="J133" s="97" t="s">
        <v>524</v>
      </c>
      <c r="K133" s="97" t="s">
        <v>524</v>
      </c>
      <c r="L133" s="97" t="s">
        <v>524</v>
      </c>
      <c r="M133" s="97" t="s">
        <v>524</v>
      </c>
      <c r="N133" s="97" t="s">
        <v>524</v>
      </c>
      <c r="O133" s="360">
        <v>0.97499999999999998</v>
      </c>
      <c r="P133" s="99"/>
      <c r="Q133" s="99"/>
      <c r="R133" s="99"/>
      <c r="S133" s="99"/>
      <c r="T133" s="99"/>
      <c r="U133" s="99"/>
      <c r="V133" s="99"/>
      <c r="W133" s="99"/>
      <c r="X133" s="99"/>
      <c r="Y133" s="99"/>
      <c r="Z133" s="99"/>
      <c r="AA133" s="99"/>
      <c r="AB133" s="99"/>
      <c r="AC133" s="99"/>
      <c r="AD133" s="99"/>
      <c r="AE133" s="99"/>
      <c r="AF133" s="99"/>
      <c r="AG133" s="99"/>
      <c r="AH133" s="99"/>
    </row>
    <row r="134" spans="3:34">
      <c r="C134" s="3" t="s">
        <v>88</v>
      </c>
      <c r="D134" s="3" t="s">
        <v>242</v>
      </c>
      <c r="E134" s="3" t="s">
        <v>243</v>
      </c>
      <c r="F134" s="3" t="s">
        <v>628</v>
      </c>
      <c r="G134" s="97" t="s">
        <v>524</v>
      </c>
      <c r="H134" s="97" t="s">
        <v>524</v>
      </c>
      <c r="I134" s="97" t="s">
        <v>524</v>
      </c>
      <c r="J134" s="97" t="s">
        <v>524</v>
      </c>
      <c r="K134" s="97" t="s">
        <v>524</v>
      </c>
      <c r="L134" s="97" t="s">
        <v>524</v>
      </c>
      <c r="M134" s="97" t="s">
        <v>524</v>
      </c>
      <c r="N134" s="97" t="s">
        <v>524</v>
      </c>
      <c r="O134" s="360">
        <v>0.97499999999999998</v>
      </c>
      <c r="P134" s="99"/>
      <c r="Q134" s="99"/>
      <c r="R134" s="99"/>
      <c r="S134" s="99"/>
      <c r="T134" s="99"/>
      <c r="U134" s="99"/>
      <c r="V134" s="99"/>
      <c r="W134" s="99"/>
      <c r="X134" s="99"/>
      <c r="Y134" s="99"/>
      <c r="Z134" s="99"/>
      <c r="AA134" s="99"/>
      <c r="AB134" s="99"/>
      <c r="AC134" s="99"/>
      <c r="AD134" s="99"/>
      <c r="AE134" s="99"/>
      <c r="AF134" s="99"/>
      <c r="AG134" s="99"/>
      <c r="AH134" s="99"/>
    </row>
    <row r="135" spans="3:34">
      <c r="C135" s="3" t="s">
        <v>88</v>
      </c>
      <c r="D135" s="3" t="s">
        <v>244</v>
      </c>
      <c r="E135" s="3" t="s">
        <v>245</v>
      </c>
      <c r="F135" s="3" t="s">
        <v>628</v>
      </c>
      <c r="G135" s="97" t="s">
        <v>524</v>
      </c>
      <c r="H135" s="97" t="s">
        <v>524</v>
      </c>
      <c r="I135" s="97" t="s">
        <v>524</v>
      </c>
      <c r="J135" s="97" t="s">
        <v>524</v>
      </c>
      <c r="K135" s="97" t="s">
        <v>524</v>
      </c>
      <c r="L135" s="97" t="s">
        <v>524</v>
      </c>
      <c r="M135" s="97" t="s">
        <v>524</v>
      </c>
      <c r="N135" s="97" t="s">
        <v>524</v>
      </c>
      <c r="O135" s="360">
        <v>0.77500000000000002</v>
      </c>
      <c r="P135" s="99"/>
      <c r="Q135" s="99"/>
      <c r="R135" s="99"/>
      <c r="S135" s="99"/>
      <c r="T135" s="99"/>
      <c r="U135" s="99"/>
      <c r="V135" s="99"/>
      <c r="W135" s="99"/>
      <c r="X135" s="99"/>
      <c r="Y135" s="99"/>
      <c r="Z135" s="99"/>
      <c r="AA135" s="99"/>
      <c r="AB135" s="99"/>
      <c r="AC135" s="99"/>
      <c r="AD135" s="99"/>
      <c r="AE135" s="99"/>
      <c r="AF135" s="99"/>
      <c r="AG135" s="99"/>
      <c r="AH135" s="99"/>
    </row>
    <row r="136" spans="3:34">
      <c r="C136" s="3" t="s">
        <v>88</v>
      </c>
      <c r="D136" s="3" t="s">
        <v>246</v>
      </c>
      <c r="E136" s="3" t="s">
        <v>247</v>
      </c>
      <c r="F136" s="3" t="s">
        <v>628</v>
      </c>
      <c r="G136" s="97" t="s">
        <v>524</v>
      </c>
      <c r="H136" s="97" t="s">
        <v>524</v>
      </c>
      <c r="I136" s="97" t="s">
        <v>524</v>
      </c>
      <c r="J136" s="97" t="s">
        <v>524</v>
      </c>
      <c r="K136" s="97" t="s">
        <v>524</v>
      </c>
      <c r="L136" s="97" t="s">
        <v>524</v>
      </c>
      <c r="M136" s="97" t="s">
        <v>524</v>
      </c>
      <c r="N136" s="97" t="s">
        <v>524</v>
      </c>
      <c r="O136" s="360">
        <v>0.55000000000000004</v>
      </c>
      <c r="P136" s="99"/>
      <c r="Q136" s="99"/>
      <c r="R136" s="99"/>
      <c r="S136" s="99"/>
      <c r="T136" s="99"/>
      <c r="U136" s="99"/>
      <c r="V136" s="99"/>
      <c r="W136" s="99"/>
      <c r="X136" s="99"/>
      <c r="Y136" s="99"/>
      <c r="Z136" s="99"/>
      <c r="AA136" s="99"/>
      <c r="AB136" s="99"/>
      <c r="AC136" s="99"/>
      <c r="AD136" s="99"/>
      <c r="AE136" s="99"/>
      <c r="AF136" s="99"/>
      <c r="AG136" s="99"/>
      <c r="AH136" s="99"/>
    </row>
    <row r="137" spans="3:34">
      <c r="C137" s="3" t="s">
        <v>88</v>
      </c>
      <c r="D137" s="3" t="s">
        <v>248</v>
      </c>
      <c r="E137" s="3" t="s">
        <v>249</v>
      </c>
      <c r="F137" s="3" t="s">
        <v>628</v>
      </c>
      <c r="G137" s="97" t="s">
        <v>524</v>
      </c>
      <c r="H137" s="97" t="s">
        <v>524</v>
      </c>
      <c r="I137" s="97" t="s">
        <v>524</v>
      </c>
      <c r="J137" s="97" t="s">
        <v>524</v>
      </c>
      <c r="K137" s="97" t="s">
        <v>524</v>
      </c>
      <c r="L137" s="97" t="s">
        <v>524</v>
      </c>
      <c r="M137" s="97" t="s">
        <v>524</v>
      </c>
      <c r="N137" s="97" t="s">
        <v>524</v>
      </c>
      <c r="O137" s="360">
        <v>0.32500000000000001</v>
      </c>
      <c r="P137" s="99"/>
      <c r="Q137" s="99"/>
      <c r="R137" s="99"/>
      <c r="S137" s="99"/>
      <c r="T137" s="99"/>
      <c r="U137" s="99"/>
      <c r="V137" s="99"/>
      <c r="W137" s="99"/>
      <c r="X137" s="99"/>
      <c r="Y137" s="99"/>
      <c r="Z137" s="99"/>
      <c r="AA137" s="99"/>
      <c r="AB137" s="99"/>
      <c r="AC137" s="99"/>
      <c r="AD137" s="99"/>
      <c r="AE137" s="99"/>
      <c r="AF137" s="99"/>
      <c r="AG137" s="99"/>
      <c r="AH137" s="99"/>
    </row>
    <row r="138" spans="3:34">
      <c r="C138" s="3" t="s">
        <v>88</v>
      </c>
      <c r="D138" s="3" t="s">
        <v>250</v>
      </c>
      <c r="E138" s="3" t="s">
        <v>251</v>
      </c>
      <c r="F138" s="3" t="s">
        <v>628</v>
      </c>
      <c r="G138" s="97" t="s">
        <v>524</v>
      </c>
      <c r="H138" s="97" t="s">
        <v>524</v>
      </c>
      <c r="I138" s="97" t="s">
        <v>524</v>
      </c>
      <c r="J138" s="97" t="s">
        <v>524</v>
      </c>
      <c r="K138" s="97" t="s">
        <v>524</v>
      </c>
      <c r="L138" s="97" t="s">
        <v>524</v>
      </c>
      <c r="M138" s="97" t="s">
        <v>524</v>
      </c>
      <c r="N138" s="97" t="s">
        <v>524</v>
      </c>
      <c r="O138" s="360">
        <v>0.72499999999999998</v>
      </c>
      <c r="P138" s="99"/>
      <c r="Q138" s="99"/>
      <c r="R138" s="99"/>
      <c r="S138" s="99"/>
      <c r="T138" s="99"/>
      <c r="U138" s="99"/>
      <c r="V138" s="99"/>
      <c r="W138" s="99"/>
      <c r="X138" s="99"/>
      <c r="Y138" s="99"/>
      <c r="Z138" s="99"/>
      <c r="AA138" s="99"/>
      <c r="AB138" s="99"/>
      <c r="AC138" s="99"/>
      <c r="AD138" s="99"/>
      <c r="AE138" s="99"/>
      <c r="AF138" s="99"/>
      <c r="AG138" s="99"/>
      <c r="AH138" s="99"/>
    </row>
    <row r="139" spans="3:34">
      <c r="C139" s="3" t="s">
        <v>88</v>
      </c>
      <c r="D139" s="3" t="s">
        <v>252</v>
      </c>
      <c r="E139" s="3" t="s">
        <v>253</v>
      </c>
      <c r="F139" s="3" t="s">
        <v>628</v>
      </c>
      <c r="G139" s="97" t="s">
        <v>524</v>
      </c>
      <c r="H139" s="97" t="s">
        <v>524</v>
      </c>
      <c r="I139" s="97" t="s">
        <v>524</v>
      </c>
      <c r="J139" s="97" t="s">
        <v>524</v>
      </c>
      <c r="K139" s="97" t="s">
        <v>524</v>
      </c>
      <c r="L139" s="97" t="s">
        <v>524</v>
      </c>
      <c r="M139" s="97" t="s">
        <v>524</v>
      </c>
      <c r="N139" s="97" t="s">
        <v>524</v>
      </c>
      <c r="O139" s="360">
        <v>0.6</v>
      </c>
      <c r="P139" s="99"/>
      <c r="Q139" s="99"/>
      <c r="R139" s="99"/>
      <c r="S139" s="99"/>
      <c r="T139" s="99"/>
      <c r="U139" s="99"/>
      <c r="V139" s="99"/>
      <c r="W139" s="99"/>
      <c r="X139" s="99"/>
      <c r="Y139" s="99"/>
      <c r="Z139" s="99"/>
      <c r="AA139" s="99"/>
      <c r="AB139" s="99"/>
      <c r="AC139" s="99"/>
      <c r="AD139" s="99"/>
      <c r="AE139" s="99"/>
      <c r="AF139" s="99"/>
      <c r="AG139" s="99"/>
      <c r="AH139" s="99"/>
    </row>
    <row r="140" spans="3:34">
      <c r="C140" s="3" t="s">
        <v>88</v>
      </c>
      <c r="D140" s="3" t="s">
        <v>254</v>
      </c>
      <c r="E140" s="3" t="s">
        <v>255</v>
      </c>
      <c r="F140" s="3" t="s">
        <v>628</v>
      </c>
      <c r="G140" s="97" t="s">
        <v>524</v>
      </c>
      <c r="H140" s="97" t="s">
        <v>524</v>
      </c>
      <c r="I140" s="97" t="s">
        <v>524</v>
      </c>
      <c r="J140" s="97" t="s">
        <v>524</v>
      </c>
      <c r="K140" s="97" t="s">
        <v>524</v>
      </c>
      <c r="L140" s="97" t="s">
        <v>524</v>
      </c>
      <c r="M140" s="97" t="s">
        <v>524</v>
      </c>
      <c r="N140" s="97" t="s">
        <v>524</v>
      </c>
      <c r="O140" s="360">
        <v>0.82499999999999996</v>
      </c>
      <c r="P140" s="99"/>
      <c r="Q140" s="99"/>
      <c r="R140" s="99"/>
      <c r="S140" s="99"/>
      <c r="T140" s="99"/>
      <c r="U140" s="99"/>
      <c r="V140" s="99"/>
      <c r="W140" s="99"/>
      <c r="X140" s="99"/>
      <c r="Y140" s="99"/>
      <c r="Z140" s="99"/>
      <c r="AA140" s="99"/>
      <c r="AB140" s="99"/>
      <c r="AC140" s="99"/>
      <c r="AD140" s="99"/>
      <c r="AE140" s="99"/>
      <c r="AF140" s="99"/>
      <c r="AG140" s="99"/>
      <c r="AH140" s="99"/>
    </row>
    <row r="141" spans="3:34">
      <c r="C141" s="3" t="s">
        <v>88</v>
      </c>
      <c r="D141" s="3" t="s">
        <v>256</v>
      </c>
      <c r="E141" s="3" t="s">
        <v>257</v>
      </c>
      <c r="F141" s="3" t="s">
        <v>628</v>
      </c>
      <c r="G141" s="97" t="s">
        <v>524</v>
      </c>
      <c r="H141" s="97" t="s">
        <v>524</v>
      </c>
      <c r="I141" s="97" t="s">
        <v>524</v>
      </c>
      <c r="J141" s="97" t="s">
        <v>524</v>
      </c>
      <c r="K141" s="97" t="s">
        <v>524</v>
      </c>
      <c r="L141" s="97" t="s">
        <v>524</v>
      </c>
      <c r="M141" s="97" t="s">
        <v>524</v>
      </c>
      <c r="N141" s="97" t="s">
        <v>524</v>
      </c>
      <c r="O141" s="360">
        <v>0.82499999999999996</v>
      </c>
      <c r="P141" s="99"/>
      <c r="Q141" s="99"/>
      <c r="R141" s="99"/>
      <c r="S141" s="99"/>
      <c r="T141" s="99"/>
      <c r="U141" s="99"/>
      <c r="V141" s="99"/>
      <c r="W141" s="99"/>
      <c r="X141" s="99"/>
      <c r="Y141" s="99"/>
      <c r="Z141" s="99"/>
      <c r="AA141" s="99"/>
      <c r="AB141" s="99"/>
      <c r="AC141" s="99"/>
      <c r="AD141" s="99"/>
      <c r="AE141" s="99"/>
      <c r="AF141" s="99"/>
      <c r="AG141" s="99"/>
      <c r="AH141" s="99"/>
    </row>
    <row r="142" spans="3:34">
      <c r="C142" s="3" t="s">
        <v>88</v>
      </c>
      <c r="D142" s="3" t="s">
        <v>258</v>
      </c>
      <c r="E142" s="3" t="s">
        <v>259</v>
      </c>
      <c r="F142" s="3" t="s">
        <v>628</v>
      </c>
      <c r="G142" s="97" t="s">
        <v>524</v>
      </c>
      <c r="H142" s="97" t="s">
        <v>524</v>
      </c>
      <c r="I142" s="97" t="s">
        <v>524</v>
      </c>
      <c r="J142" s="97" t="s">
        <v>524</v>
      </c>
      <c r="K142" s="97" t="s">
        <v>524</v>
      </c>
      <c r="L142" s="97" t="s">
        <v>524</v>
      </c>
      <c r="M142" s="97" t="s">
        <v>524</v>
      </c>
      <c r="N142" s="97" t="s">
        <v>524</v>
      </c>
      <c r="O142" s="360">
        <v>0.42499999999999999</v>
      </c>
      <c r="P142" s="99"/>
      <c r="Q142" s="99"/>
      <c r="R142" s="99"/>
      <c r="S142" s="99"/>
      <c r="T142" s="99"/>
      <c r="U142" s="99"/>
      <c r="V142" s="99"/>
      <c r="W142" s="99"/>
      <c r="X142" s="99"/>
      <c r="Y142" s="99"/>
      <c r="Z142" s="99"/>
      <c r="AA142" s="99"/>
      <c r="AB142" s="99"/>
      <c r="AC142" s="99"/>
      <c r="AD142" s="99"/>
      <c r="AE142" s="99"/>
      <c r="AF142" s="99"/>
      <c r="AG142" s="99"/>
      <c r="AH142" s="99"/>
    </row>
    <row r="143" spans="3:34">
      <c r="C143" s="3" t="s">
        <v>88</v>
      </c>
      <c r="D143" s="3" t="s">
        <v>260</v>
      </c>
      <c r="E143" s="3" t="s">
        <v>261</v>
      </c>
      <c r="F143" s="3" t="s">
        <v>628</v>
      </c>
      <c r="G143" s="97" t="s">
        <v>524</v>
      </c>
      <c r="H143" s="97" t="s">
        <v>524</v>
      </c>
      <c r="I143" s="97" t="s">
        <v>524</v>
      </c>
      <c r="J143" s="97" t="s">
        <v>524</v>
      </c>
      <c r="K143" s="97" t="s">
        <v>524</v>
      </c>
      <c r="L143" s="97" t="s">
        <v>524</v>
      </c>
      <c r="M143" s="97" t="s">
        <v>524</v>
      </c>
      <c r="N143" s="97" t="s">
        <v>524</v>
      </c>
      <c r="O143" s="360">
        <v>0.42499999999999999</v>
      </c>
      <c r="P143" s="99"/>
      <c r="Q143" s="99"/>
      <c r="R143" s="99"/>
      <c r="S143" s="99"/>
      <c r="T143" s="99"/>
      <c r="U143" s="99"/>
      <c r="V143" s="99"/>
      <c r="W143" s="99"/>
      <c r="X143" s="99"/>
      <c r="Y143" s="99"/>
      <c r="Z143" s="99"/>
      <c r="AA143" s="99"/>
      <c r="AB143" s="99"/>
      <c r="AC143" s="99"/>
      <c r="AD143" s="99"/>
      <c r="AE143" s="99"/>
      <c r="AF143" s="99"/>
      <c r="AG143" s="99"/>
      <c r="AH143" s="99"/>
    </row>
    <row r="144" spans="3:34">
      <c r="C144" s="3" t="s">
        <v>88</v>
      </c>
      <c r="D144" s="3" t="s">
        <v>262</v>
      </c>
      <c r="E144" s="3" t="s">
        <v>263</v>
      </c>
      <c r="F144" s="3" t="s">
        <v>628</v>
      </c>
      <c r="G144" s="97" t="s">
        <v>524</v>
      </c>
      <c r="H144" s="97" t="s">
        <v>524</v>
      </c>
      <c r="I144" s="97" t="s">
        <v>524</v>
      </c>
      <c r="J144" s="97" t="s">
        <v>524</v>
      </c>
      <c r="K144" s="97" t="s">
        <v>524</v>
      </c>
      <c r="L144" s="97" t="s">
        <v>524</v>
      </c>
      <c r="M144" s="97" t="s">
        <v>524</v>
      </c>
      <c r="N144" s="97" t="s">
        <v>524</v>
      </c>
      <c r="O144" s="360">
        <v>0.85</v>
      </c>
      <c r="P144" s="99"/>
      <c r="Q144" s="99"/>
      <c r="R144" s="99"/>
      <c r="S144" s="99"/>
      <c r="T144" s="99"/>
      <c r="U144" s="99"/>
      <c r="V144" s="99"/>
      <c r="W144" s="99"/>
      <c r="X144" s="99"/>
      <c r="Y144" s="99"/>
      <c r="Z144" s="99"/>
      <c r="AA144" s="99"/>
      <c r="AB144" s="99"/>
      <c r="AC144" s="99"/>
      <c r="AD144" s="99"/>
      <c r="AE144" s="99"/>
      <c r="AF144" s="99"/>
      <c r="AG144" s="99"/>
      <c r="AH144" s="99"/>
    </row>
    <row r="145" spans="3:34">
      <c r="C145" s="3" t="s">
        <v>88</v>
      </c>
      <c r="D145" s="3" t="s">
        <v>264</v>
      </c>
      <c r="E145" s="3" t="s">
        <v>265</v>
      </c>
      <c r="F145" s="3" t="s">
        <v>628</v>
      </c>
      <c r="G145" s="97" t="s">
        <v>524</v>
      </c>
      <c r="H145" s="97" t="s">
        <v>524</v>
      </c>
      <c r="I145" s="97" t="s">
        <v>524</v>
      </c>
      <c r="J145" s="97" t="s">
        <v>524</v>
      </c>
      <c r="K145" s="97" t="s">
        <v>524</v>
      </c>
      <c r="L145" s="97" t="s">
        <v>524</v>
      </c>
      <c r="M145" s="97" t="s">
        <v>524</v>
      </c>
      <c r="N145" s="97" t="s">
        <v>524</v>
      </c>
      <c r="O145" s="360">
        <v>0.52500000000000002</v>
      </c>
      <c r="P145" s="99"/>
      <c r="Q145" s="99"/>
      <c r="R145" s="99"/>
      <c r="S145" s="99"/>
      <c r="T145" s="99"/>
      <c r="U145" s="99"/>
      <c r="V145" s="99"/>
      <c r="W145" s="99"/>
      <c r="X145" s="99"/>
      <c r="Y145" s="99"/>
      <c r="Z145" s="99"/>
      <c r="AA145" s="99"/>
      <c r="AB145" s="99"/>
      <c r="AC145" s="99"/>
      <c r="AD145" s="99"/>
      <c r="AE145" s="99"/>
      <c r="AF145" s="99"/>
      <c r="AG145" s="99"/>
      <c r="AH145" s="99"/>
    </row>
    <row r="146" spans="3:34">
      <c r="C146" s="3" t="s">
        <v>88</v>
      </c>
      <c r="D146" s="3" t="s">
        <v>266</v>
      </c>
      <c r="E146" s="3" t="s">
        <v>267</v>
      </c>
      <c r="F146" s="3" t="s">
        <v>628</v>
      </c>
      <c r="G146" s="97" t="s">
        <v>524</v>
      </c>
      <c r="H146" s="97" t="s">
        <v>524</v>
      </c>
      <c r="I146" s="97" t="s">
        <v>524</v>
      </c>
      <c r="J146" s="97" t="s">
        <v>524</v>
      </c>
      <c r="K146" s="97" t="s">
        <v>524</v>
      </c>
      <c r="L146" s="97" t="s">
        <v>524</v>
      </c>
      <c r="M146" s="97" t="s">
        <v>524</v>
      </c>
      <c r="N146" s="97" t="s">
        <v>524</v>
      </c>
      <c r="O146" s="360">
        <v>0.52500000000000002</v>
      </c>
      <c r="P146" s="99"/>
      <c r="Q146" s="99"/>
      <c r="R146" s="99"/>
      <c r="S146" s="99"/>
      <c r="T146" s="99"/>
      <c r="U146" s="99"/>
      <c r="V146" s="99"/>
      <c r="W146" s="99"/>
      <c r="X146" s="99"/>
      <c r="Y146" s="99"/>
      <c r="Z146" s="99"/>
      <c r="AA146" s="99"/>
      <c r="AB146" s="99"/>
      <c r="AC146" s="99"/>
      <c r="AD146" s="99"/>
      <c r="AE146" s="99"/>
      <c r="AF146" s="99"/>
      <c r="AG146" s="99"/>
      <c r="AH146" s="99"/>
    </row>
    <row r="147" spans="3:34">
      <c r="C147" s="3" t="s">
        <v>88</v>
      </c>
      <c r="D147" s="3" t="s">
        <v>268</v>
      </c>
      <c r="E147" s="3" t="s">
        <v>269</v>
      </c>
      <c r="F147" s="3" t="s">
        <v>628</v>
      </c>
      <c r="G147" s="97" t="s">
        <v>524</v>
      </c>
      <c r="H147" s="97" t="s">
        <v>524</v>
      </c>
      <c r="I147" s="97" t="s">
        <v>524</v>
      </c>
      <c r="J147" s="97" t="s">
        <v>524</v>
      </c>
      <c r="K147" s="97" t="s">
        <v>524</v>
      </c>
      <c r="L147" s="97" t="s">
        <v>524</v>
      </c>
      <c r="M147" s="97" t="s">
        <v>524</v>
      </c>
      <c r="N147" s="97" t="s">
        <v>524</v>
      </c>
      <c r="O147" s="360">
        <v>0.52500000000000002</v>
      </c>
      <c r="P147" s="99"/>
      <c r="Q147" s="99"/>
      <c r="R147" s="99"/>
      <c r="S147" s="99"/>
      <c r="T147" s="99"/>
      <c r="U147" s="99"/>
      <c r="V147" s="99"/>
      <c r="W147" s="99"/>
      <c r="X147" s="99"/>
      <c r="Y147" s="99"/>
      <c r="Z147" s="99"/>
      <c r="AA147" s="99"/>
      <c r="AB147" s="99"/>
      <c r="AC147" s="99"/>
      <c r="AD147" s="99"/>
      <c r="AE147" s="99"/>
      <c r="AF147" s="99"/>
      <c r="AG147" s="99"/>
      <c r="AH147" s="99"/>
    </row>
    <row r="148" spans="3:34">
      <c r="C148" s="3" t="s">
        <v>88</v>
      </c>
      <c r="D148" s="3" t="s">
        <v>270</v>
      </c>
      <c r="E148" s="3" t="s">
        <v>271</v>
      </c>
      <c r="F148" s="3" t="s">
        <v>628</v>
      </c>
      <c r="G148" s="97" t="s">
        <v>524</v>
      </c>
      <c r="H148" s="97" t="s">
        <v>524</v>
      </c>
      <c r="I148" s="97" t="s">
        <v>524</v>
      </c>
      <c r="J148" s="97" t="s">
        <v>524</v>
      </c>
      <c r="K148" s="97" t="s">
        <v>524</v>
      </c>
      <c r="L148" s="97" t="s">
        <v>524</v>
      </c>
      <c r="M148" s="97" t="s">
        <v>524</v>
      </c>
      <c r="N148" s="97" t="s">
        <v>524</v>
      </c>
      <c r="O148" s="360">
        <v>0.52500000000000002</v>
      </c>
      <c r="P148" s="99"/>
      <c r="Q148" s="99"/>
      <c r="R148" s="99"/>
      <c r="S148" s="99"/>
      <c r="T148" s="99"/>
      <c r="U148" s="99"/>
      <c r="V148" s="99"/>
      <c r="W148" s="99"/>
      <c r="X148" s="99"/>
      <c r="Y148" s="99"/>
      <c r="Z148" s="99"/>
      <c r="AA148" s="99"/>
      <c r="AB148" s="99"/>
      <c r="AC148" s="99"/>
      <c r="AD148" s="99"/>
      <c r="AE148" s="99"/>
      <c r="AF148" s="99"/>
      <c r="AG148" s="99"/>
      <c r="AH148" s="99"/>
    </row>
    <row r="149" spans="3:34">
      <c r="C149" s="3" t="s">
        <v>88</v>
      </c>
      <c r="D149" s="3" t="s">
        <v>272</v>
      </c>
      <c r="E149" s="3" t="s">
        <v>273</v>
      </c>
      <c r="F149" s="3" t="s">
        <v>628</v>
      </c>
      <c r="G149" s="97" t="s">
        <v>524</v>
      </c>
      <c r="H149" s="97" t="s">
        <v>524</v>
      </c>
      <c r="I149" s="97" t="s">
        <v>524</v>
      </c>
      <c r="J149" s="97" t="s">
        <v>524</v>
      </c>
      <c r="K149" s="97" t="s">
        <v>524</v>
      </c>
      <c r="L149" s="97" t="s">
        <v>524</v>
      </c>
      <c r="M149" s="97" t="s">
        <v>524</v>
      </c>
      <c r="N149" s="97" t="s">
        <v>524</v>
      </c>
      <c r="O149" s="360">
        <v>0.92500000000000004</v>
      </c>
      <c r="P149" s="99"/>
      <c r="Q149" s="99"/>
      <c r="R149" s="99"/>
      <c r="S149" s="99"/>
      <c r="T149" s="99"/>
      <c r="U149" s="99"/>
      <c r="V149" s="99"/>
      <c r="W149" s="99"/>
      <c r="X149" s="99"/>
      <c r="Y149" s="99"/>
      <c r="Z149" s="99"/>
      <c r="AA149" s="99"/>
      <c r="AB149" s="99"/>
      <c r="AC149" s="99"/>
      <c r="AD149" s="99"/>
      <c r="AE149" s="99"/>
      <c r="AF149" s="99"/>
      <c r="AG149" s="99"/>
      <c r="AH149" s="99"/>
    </row>
    <row r="150" spans="3:34">
      <c r="C150" s="3" t="s">
        <v>88</v>
      </c>
      <c r="D150" s="3" t="s">
        <v>274</v>
      </c>
      <c r="E150" s="3" t="s">
        <v>275</v>
      </c>
      <c r="F150" s="3" t="s">
        <v>628</v>
      </c>
      <c r="G150" s="97" t="s">
        <v>524</v>
      </c>
      <c r="H150" s="97" t="s">
        <v>524</v>
      </c>
      <c r="I150" s="97" t="s">
        <v>524</v>
      </c>
      <c r="J150" s="97" t="s">
        <v>524</v>
      </c>
      <c r="K150" s="97" t="s">
        <v>524</v>
      </c>
      <c r="L150" s="97" t="s">
        <v>524</v>
      </c>
      <c r="M150" s="97" t="s">
        <v>524</v>
      </c>
      <c r="N150" s="97" t="s">
        <v>524</v>
      </c>
      <c r="O150" s="360">
        <v>0.52500000000000002</v>
      </c>
      <c r="P150" s="99"/>
      <c r="Q150" s="99"/>
      <c r="R150" s="99"/>
      <c r="S150" s="99"/>
      <c r="T150" s="99"/>
      <c r="U150" s="99"/>
      <c r="V150" s="99"/>
      <c r="W150" s="99"/>
      <c r="X150" s="99"/>
      <c r="Y150" s="99"/>
      <c r="Z150" s="99"/>
      <c r="AA150" s="99"/>
      <c r="AB150" s="99"/>
      <c r="AC150" s="99"/>
      <c r="AD150" s="99"/>
      <c r="AE150" s="99"/>
      <c r="AF150" s="99"/>
      <c r="AG150" s="99"/>
      <c r="AH150" s="99"/>
    </row>
    <row r="151" spans="3:34">
      <c r="C151" s="3" t="s">
        <v>88</v>
      </c>
      <c r="D151" s="3" t="s">
        <v>276</v>
      </c>
      <c r="E151" s="3" t="s">
        <v>277</v>
      </c>
      <c r="F151" s="3" t="s">
        <v>628</v>
      </c>
      <c r="G151" s="97" t="s">
        <v>524</v>
      </c>
      <c r="H151" s="97" t="s">
        <v>524</v>
      </c>
      <c r="I151" s="97" t="s">
        <v>524</v>
      </c>
      <c r="J151" s="97" t="s">
        <v>524</v>
      </c>
      <c r="K151" s="97" t="s">
        <v>524</v>
      </c>
      <c r="L151" s="97" t="s">
        <v>524</v>
      </c>
      <c r="M151" s="97" t="s">
        <v>524</v>
      </c>
      <c r="N151" s="97" t="s">
        <v>524</v>
      </c>
      <c r="O151" s="360">
        <v>0.42499999999999999</v>
      </c>
      <c r="P151" s="99"/>
      <c r="Q151" s="99"/>
      <c r="R151" s="99"/>
      <c r="S151" s="99"/>
      <c r="T151" s="99"/>
      <c r="U151" s="99"/>
      <c r="V151" s="99"/>
      <c r="W151" s="99"/>
      <c r="X151" s="99"/>
      <c r="Y151" s="99"/>
      <c r="Z151" s="99"/>
      <c r="AA151" s="99"/>
      <c r="AB151" s="99"/>
      <c r="AC151" s="99"/>
      <c r="AD151" s="99"/>
      <c r="AE151" s="99"/>
      <c r="AF151" s="99"/>
      <c r="AG151" s="99"/>
      <c r="AH151" s="99"/>
    </row>
    <row r="152" spans="3:34">
      <c r="C152" s="3" t="s">
        <v>88</v>
      </c>
      <c r="D152" s="3" t="s">
        <v>278</v>
      </c>
      <c r="E152" s="3" t="s">
        <v>279</v>
      </c>
      <c r="F152" s="3" t="s">
        <v>628</v>
      </c>
      <c r="G152" s="97" t="s">
        <v>524</v>
      </c>
      <c r="H152" s="97" t="s">
        <v>524</v>
      </c>
      <c r="I152" s="97" t="s">
        <v>524</v>
      </c>
      <c r="J152" s="97" t="s">
        <v>524</v>
      </c>
      <c r="K152" s="97" t="s">
        <v>524</v>
      </c>
      <c r="L152" s="97" t="s">
        <v>524</v>
      </c>
      <c r="M152" s="97" t="s">
        <v>524</v>
      </c>
      <c r="N152" s="97" t="s">
        <v>524</v>
      </c>
      <c r="O152" s="360">
        <v>0.7</v>
      </c>
      <c r="P152" s="99"/>
      <c r="Q152" s="99"/>
      <c r="R152" s="99"/>
      <c r="S152" s="99"/>
      <c r="T152" s="99"/>
      <c r="U152" s="99"/>
      <c r="V152" s="99"/>
      <c r="W152" s="99"/>
      <c r="X152" s="99"/>
      <c r="Y152" s="99"/>
      <c r="Z152" s="99"/>
      <c r="AA152" s="99"/>
      <c r="AB152" s="99"/>
      <c r="AC152" s="99"/>
      <c r="AD152" s="99"/>
      <c r="AE152" s="99"/>
      <c r="AF152" s="99"/>
      <c r="AG152" s="99"/>
      <c r="AH152" s="99"/>
    </row>
    <row r="153" spans="3:34">
      <c r="C153" s="3" t="s">
        <v>88</v>
      </c>
      <c r="D153" s="3" t="s">
        <v>280</v>
      </c>
      <c r="E153" s="3" t="s">
        <v>281</v>
      </c>
      <c r="F153" s="3" t="s">
        <v>628</v>
      </c>
      <c r="G153" s="97" t="s">
        <v>524</v>
      </c>
      <c r="H153" s="97" t="s">
        <v>524</v>
      </c>
      <c r="I153" s="97" t="s">
        <v>524</v>
      </c>
      <c r="J153" s="97" t="s">
        <v>524</v>
      </c>
      <c r="K153" s="97" t="s">
        <v>524</v>
      </c>
      <c r="L153" s="97" t="s">
        <v>524</v>
      </c>
      <c r="M153" s="97" t="s">
        <v>524</v>
      </c>
      <c r="N153" s="97" t="s">
        <v>524</v>
      </c>
      <c r="O153" s="360">
        <v>0.32500000000000001</v>
      </c>
      <c r="P153" s="99"/>
      <c r="Q153" s="99"/>
      <c r="R153" s="99"/>
      <c r="S153" s="99"/>
      <c r="T153" s="99"/>
      <c r="U153" s="99"/>
      <c r="V153" s="99"/>
      <c r="W153" s="99"/>
      <c r="X153" s="99"/>
      <c r="Y153" s="99"/>
      <c r="Z153" s="99"/>
      <c r="AA153" s="99"/>
      <c r="AB153" s="99"/>
      <c r="AC153" s="99"/>
      <c r="AD153" s="99"/>
      <c r="AE153" s="99"/>
      <c r="AF153" s="99"/>
      <c r="AG153" s="99"/>
      <c r="AH153" s="99"/>
    </row>
    <row r="154" spans="3:34">
      <c r="C154" s="3" t="s">
        <v>88</v>
      </c>
      <c r="D154" s="3" t="s">
        <v>282</v>
      </c>
      <c r="E154" s="3" t="s">
        <v>283</v>
      </c>
      <c r="F154" s="3" t="s">
        <v>628</v>
      </c>
      <c r="G154" s="97" t="s">
        <v>524</v>
      </c>
      <c r="H154" s="97" t="s">
        <v>524</v>
      </c>
      <c r="I154" s="97" t="s">
        <v>524</v>
      </c>
      <c r="J154" s="97" t="s">
        <v>524</v>
      </c>
      <c r="K154" s="97" t="s">
        <v>524</v>
      </c>
      <c r="L154" s="97" t="s">
        <v>524</v>
      </c>
      <c r="M154" s="97" t="s">
        <v>524</v>
      </c>
      <c r="N154" s="97" t="s">
        <v>524</v>
      </c>
      <c r="O154" s="360">
        <v>0.32500000000000001</v>
      </c>
      <c r="P154" s="99"/>
      <c r="Q154" s="99"/>
      <c r="R154" s="99"/>
      <c r="S154" s="99"/>
      <c r="T154" s="99"/>
      <c r="U154" s="99"/>
      <c r="V154" s="99"/>
      <c r="W154" s="99"/>
      <c r="X154" s="99"/>
      <c r="Y154" s="99"/>
      <c r="Z154" s="99"/>
      <c r="AA154" s="99"/>
      <c r="AB154" s="99"/>
      <c r="AC154" s="99"/>
      <c r="AD154" s="99"/>
      <c r="AE154" s="99"/>
      <c r="AF154" s="99"/>
      <c r="AG154" s="99"/>
      <c r="AH154" s="99"/>
    </row>
    <row r="155" spans="3:34">
      <c r="C155" s="3" t="s">
        <v>88</v>
      </c>
      <c r="D155" s="3" t="s">
        <v>284</v>
      </c>
      <c r="E155" s="3" t="s">
        <v>285</v>
      </c>
      <c r="F155" s="3" t="s">
        <v>628</v>
      </c>
      <c r="G155" s="97" t="s">
        <v>524</v>
      </c>
      <c r="H155" s="97" t="s">
        <v>524</v>
      </c>
      <c r="I155" s="97" t="s">
        <v>524</v>
      </c>
      <c r="J155" s="97" t="s">
        <v>524</v>
      </c>
      <c r="K155" s="97" t="s">
        <v>524</v>
      </c>
      <c r="L155" s="97" t="s">
        <v>524</v>
      </c>
      <c r="M155" s="97" t="s">
        <v>524</v>
      </c>
      <c r="N155" s="97" t="s">
        <v>524</v>
      </c>
      <c r="O155" s="360">
        <v>0.32500000000000001</v>
      </c>
      <c r="P155" s="99"/>
      <c r="Q155" s="99"/>
      <c r="R155" s="99"/>
      <c r="S155" s="99"/>
      <c r="T155" s="99"/>
      <c r="U155" s="99"/>
      <c r="V155" s="99"/>
      <c r="W155" s="99"/>
      <c r="X155" s="99"/>
      <c r="Y155" s="99"/>
      <c r="Z155" s="99"/>
      <c r="AA155" s="99"/>
      <c r="AB155" s="99"/>
      <c r="AC155" s="99"/>
      <c r="AD155" s="99"/>
      <c r="AE155" s="99"/>
      <c r="AF155" s="99"/>
      <c r="AG155" s="99"/>
      <c r="AH155" s="99"/>
    </row>
    <row r="156" spans="3:34">
      <c r="C156" s="3" t="s">
        <v>88</v>
      </c>
      <c r="D156" s="3" t="s">
        <v>286</v>
      </c>
      <c r="E156" s="3" t="s">
        <v>287</v>
      </c>
      <c r="F156" s="3" t="s">
        <v>628</v>
      </c>
      <c r="G156" s="97" t="s">
        <v>524</v>
      </c>
      <c r="H156" s="97" t="s">
        <v>524</v>
      </c>
      <c r="I156" s="97" t="s">
        <v>524</v>
      </c>
      <c r="J156" s="97" t="s">
        <v>524</v>
      </c>
      <c r="K156" s="97" t="s">
        <v>524</v>
      </c>
      <c r="L156" s="97" t="s">
        <v>524</v>
      </c>
      <c r="M156" s="97" t="s">
        <v>524</v>
      </c>
      <c r="N156" s="97" t="s">
        <v>524</v>
      </c>
      <c r="O156" s="360">
        <v>0.4</v>
      </c>
      <c r="P156" s="99"/>
      <c r="Q156" s="99"/>
      <c r="R156" s="99"/>
      <c r="S156" s="99"/>
      <c r="T156" s="99"/>
      <c r="U156" s="99"/>
      <c r="V156" s="99"/>
      <c r="W156" s="99"/>
      <c r="X156" s="99"/>
      <c r="Y156" s="99"/>
      <c r="Z156" s="99"/>
      <c r="AA156" s="99"/>
      <c r="AB156" s="99"/>
      <c r="AC156" s="99"/>
      <c r="AD156" s="99"/>
      <c r="AE156" s="99"/>
      <c r="AF156" s="99"/>
      <c r="AG156" s="99"/>
      <c r="AH156" s="99"/>
    </row>
    <row r="157" spans="3:34">
      <c r="C157" s="3" t="s">
        <v>88</v>
      </c>
      <c r="D157" s="3" t="s">
        <v>288</v>
      </c>
      <c r="E157" s="3" t="s">
        <v>289</v>
      </c>
      <c r="F157" s="3" t="s">
        <v>628</v>
      </c>
      <c r="G157" s="97" t="s">
        <v>524</v>
      </c>
      <c r="H157" s="97" t="s">
        <v>524</v>
      </c>
      <c r="I157" s="97" t="s">
        <v>524</v>
      </c>
      <c r="J157" s="97" t="s">
        <v>524</v>
      </c>
      <c r="K157" s="97" t="s">
        <v>524</v>
      </c>
      <c r="L157" s="97" t="s">
        <v>524</v>
      </c>
      <c r="M157" s="97" t="s">
        <v>524</v>
      </c>
      <c r="N157" s="97" t="s">
        <v>524</v>
      </c>
      <c r="O157" s="360">
        <v>0.7</v>
      </c>
      <c r="P157" s="99"/>
      <c r="Q157" s="99"/>
      <c r="R157" s="99"/>
      <c r="S157" s="99"/>
      <c r="T157" s="99"/>
      <c r="U157" s="99"/>
      <c r="V157" s="99"/>
      <c r="W157" s="99"/>
      <c r="X157" s="99"/>
      <c r="Y157" s="99"/>
      <c r="Z157" s="99"/>
      <c r="AA157" s="99"/>
      <c r="AB157" s="99"/>
      <c r="AC157" s="99"/>
      <c r="AD157" s="99"/>
      <c r="AE157" s="99"/>
      <c r="AF157" s="99"/>
      <c r="AG157" s="99"/>
      <c r="AH157" s="99"/>
    </row>
    <row r="158" spans="3:34">
      <c r="C158" s="3" t="s">
        <v>88</v>
      </c>
      <c r="D158" s="3" t="s">
        <v>290</v>
      </c>
      <c r="E158" s="3" t="s">
        <v>291</v>
      </c>
      <c r="F158" s="3" t="s">
        <v>628</v>
      </c>
      <c r="G158" s="97" t="s">
        <v>524</v>
      </c>
      <c r="H158" s="97" t="s">
        <v>524</v>
      </c>
      <c r="I158" s="97" t="s">
        <v>524</v>
      </c>
      <c r="J158" s="97" t="s">
        <v>524</v>
      </c>
      <c r="K158" s="97" t="s">
        <v>524</v>
      </c>
      <c r="L158" s="97" t="s">
        <v>524</v>
      </c>
      <c r="M158" s="97" t="s">
        <v>524</v>
      </c>
      <c r="N158" s="97" t="s">
        <v>524</v>
      </c>
      <c r="O158" s="360">
        <v>0.6</v>
      </c>
      <c r="P158" s="99"/>
      <c r="Q158" s="99"/>
      <c r="R158" s="99"/>
      <c r="S158" s="99"/>
      <c r="T158" s="99"/>
      <c r="U158" s="99"/>
      <c r="V158" s="99"/>
      <c r="W158" s="99"/>
      <c r="X158" s="99"/>
      <c r="Y158" s="99"/>
      <c r="Z158" s="99"/>
      <c r="AA158" s="99"/>
      <c r="AB158" s="99"/>
      <c r="AC158" s="99"/>
      <c r="AD158" s="99"/>
      <c r="AE158" s="99"/>
      <c r="AF158" s="99"/>
      <c r="AG158" s="99"/>
      <c r="AH158" s="99"/>
    </row>
    <row r="159" spans="3:34">
      <c r="C159" s="3" t="s">
        <v>88</v>
      </c>
      <c r="D159" s="3" t="s">
        <v>292</v>
      </c>
      <c r="E159" s="3" t="s">
        <v>293</v>
      </c>
      <c r="F159" s="3" t="s">
        <v>628</v>
      </c>
      <c r="G159" s="97" t="s">
        <v>524</v>
      </c>
      <c r="H159" s="97" t="s">
        <v>524</v>
      </c>
      <c r="I159" s="97" t="s">
        <v>524</v>
      </c>
      <c r="J159" s="97" t="s">
        <v>524</v>
      </c>
      <c r="K159" s="97" t="s">
        <v>524</v>
      </c>
      <c r="L159" s="97" t="s">
        <v>524</v>
      </c>
      <c r="M159" s="97" t="s">
        <v>524</v>
      </c>
      <c r="N159" s="97" t="s">
        <v>524</v>
      </c>
      <c r="O159" s="360">
        <v>0.375</v>
      </c>
      <c r="P159" s="99"/>
      <c r="Q159" s="99"/>
      <c r="R159" s="99"/>
      <c r="S159" s="99"/>
      <c r="T159" s="99"/>
      <c r="U159" s="99"/>
      <c r="V159" s="99"/>
      <c r="W159" s="99"/>
      <c r="X159" s="99"/>
      <c r="Y159" s="99"/>
      <c r="Z159" s="99"/>
      <c r="AA159" s="99"/>
      <c r="AB159" s="99"/>
      <c r="AC159" s="99"/>
      <c r="AD159" s="99"/>
      <c r="AE159" s="99"/>
      <c r="AF159" s="99"/>
      <c r="AG159" s="99"/>
      <c r="AH159" s="99"/>
    </row>
    <row r="160" spans="3:34">
      <c r="C160" s="3" t="s">
        <v>88</v>
      </c>
      <c r="D160" s="3" t="s">
        <v>294</v>
      </c>
      <c r="E160" s="3" t="s">
        <v>295</v>
      </c>
      <c r="F160" s="3" t="s">
        <v>628</v>
      </c>
      <c r="G160" s="97" t="s">
        <v>524</v>
      </c>
      <c r="H160" s="97" t="s">
        <v>524</v>
      </c>
      <c r="I160" s="97" t="s">
        <v>524</v>
      </c>
      <c r="J160" s="97" t="s">
        <v>524</v>
      </c>
      <c r="K160" s="97" t="s">
        <v>524</v>
      </c>
      <c r="L160" s="97" t="s">
        <v>524</v>
      </c>
      <c r="M160" s="97" t="s">
        <v>524</v>
      </c>
      <c r="N160" s="97" t="s">
        <v>524</v>
      </c>
      <c r="O160" s="360">
        <v>0.52500000000000002</v>
      </c>
      <c r="P160" s="99"/>
      <c r="Q160" s="99"/>
      <c r="R160" s="99"/>
      <c r="S160" s="99"/>
      <c r="T160" s="99"/>
      <c r="U160" s="99"/>
      <c r="V160" s="99"/>
      <c r="W160" s="99"/>
      <c r="X160" s="99"/>
      <c r="Y160" s="99"/>
      <c r="Z160" s="99"/>
      <c r="AA160" s="99"/>
      <c r="AB160" s="99"/>
      <c r="AC160" s="99"/>
      <c r="AD160" s="99"/>
      <c r="AE160" s="99"/>
      <c r="AF160" s="99"/>
      <c r="AG160" s="99"/>
      <c r="AH160" s="99"/>
    </row>
    <row r="161" spans="3:34">
      <c r="C161" s="3" t="s">
        <v>88</v>
      </c>
      <c r="D161" s="3" t="s">
        <v>296</v>
      </c>
      <c r="E161" s="3" t="s">
        <v>297</v>
      </c>
      <c r="F161" s="3" t="s">
        <v>628</v>
      </c>
      <c r="G161" s="97" t="s">
        <v>524</v>
      </c>
      <c r="H161" s="97" t="s">
        <v>524</v>
      </c>
      <c r="I161" s="97" t="s">
        <v>524</v>
      </c>
      <c r="J161" s="97" t="s">
        <v>524</v>
      </c>
      <c r="K161" s="97" t="s">
        <v>524</v>
      </c>
      <c r="L161" s="97" t="s">
        <v>524</v>
      </c>
      <c r="M161" s="97" t="s">
        <v>524</v>
      </c>
      <c r="N161" s="97" t="s">
        <v>524</v>
      </c>
      <c r="O161" s="360">
        <v>0.52500000000000002</v>
      </c>
      <c r="P161" s="99"/>
      <c r="Q161" s="99"/>
      <c r="R161" s="99"/>
      <c r="S161" s="99"/>
      <c r="T161" s="99"/>
      <c r="U161" s="99"/>
      <c r="V161" s="99"/>
      <c r="W161" s="99"/>
      <c r="X161" s="99"/>
      <c r="Y161" s="99"/>
      <c r="Z161" s="99"/>
      <c r="AA161" s="99"/>
      <c r="AB161" s="99"/>
      <c r="AC161" s="99"/>
      <c r="AD161" s="99"/>
      <c r="AE161" s="99"/>
      <c r="AF161" s="99"/>
      <c r="AG161" s="99"/>
      <c r="AH161" s="99"/>
    </row>
    <row r="162" spans="3:34">
      <c r="C162" s="3" t="s">
        <v>88</v>
      </c>
      <c r="D162" s="3" t="s">
        <v>298</v>
      </c>
      <c r="E162" s="3" t="s">
        <v>299</v>
      </c>
      <c r="F162" s="3" t="s">
        <v>628</v>
      </c>
      <c r="G162" s="97" t="s">
        <v>524</v>
      </c>
      <c r="H162" s="97" t="s">
        <v>524</v>
      </c>
      <c r="I162" s="97" t="s">
        <v>524</v>
      </c>
      <c r="J162" s="97" t="s">
        <v>524</v>
      </c>
      <c r="K162" s="97" t="s">
        <v>524</v>
      </c>
      <c r="L162" s="97" t="s">
        <v>524</v>
      </c>
      <c r="M162" s="97" t="s">
        <v>524</v>
      </c>
      <c r="N162" s="97" t="s">
        <v>524</v>
      </c>
      <c r="O162" s="360">
        <v>0.32500000000000001</v>
      </c>
      <c r="P162" s="99"/>
      <c r="Q162" s="99"/>
      <c r="R162" s="99"/>
      <c r="S162" s="99"/>
      <c r="T162" s="99"/>
      <c r="U162" s="99"/>
      <c r="V162" s="99"/>
      <c r="W162" s="99"/>
      <c r="X162" s="99"/>
      <c r="Y162" s="99"/>
      <c r="Z162" s="99"/>
      <c r="AA162" s="99"/>
      <c r="AB162" s="99"/>
      <c r="AC162" s="99"/>
      <c r="AD162" s="99"/>
      <c r="AE162" s="99"/>
      <c r="AF162" s="99"/>
      <c r="AG162" s="99"/>
      <c r="AH162" s="99"/>
    </row>
    <row r="163" spans="3:34">
      <c r="C163" s="3" t="s">
        <v>88</v>
      </c>
      <c r="D163" s="3" t="s">
        <v>300</v>
      </c>
      <c r="E163" s="3" t="s">
        <v>301</v>
      </c>
      <c r="F163" s="3" t="s">
        <v>628</v>
      </c>
      <c r="G163" s="97" t="s">
        <v>524</v>
      </c>
      <c r="H163" s="97" t="s">
        <v>524</v>
      </c>
      <c r="I163" s="97" t="s">
        <v>524</v>
      </c>
      <c r="J163" s="97" t="s">
        <v>524</v>
      </c>
      <c r="K163" s="97" t="s">
        <v>524</v>
      </c>
      <c r="L163" s="97" t="s">
        <v>524</v>
      </c>
      <c r="M163" s="97" t="s">
        <v>524</v>
      </c>
      <c r="N163" s="97" t="s">
        <v>524</v>
      </c>
      <c r="O163" s="360">
        <v>0.65</v>
      </c>
      <c r="P163" s="99"/>
      <c r="Q163" s="99"/>
      <c r="R163" s="99"/>
      <c r="S163" s="99"/>
      <c r="T163" s="99"/>
      <c r="U163" s="99"/>
      <c r="V163" s="99"/>
      <c r="W163" s="99"/>
      <c r="X163" s="99"/>
      <c r="Y163" s="99"/>
      <c r="Z163" s="99"/>
      <c r="AA163" s="99"/>
      <c r="AB163" s="99"/>
      <c r="AC163" s="99"/>
      <c r="AD163" s="99"/>
      <c r="AE163" s="99"/>
      <c r="AF163" s="99"/>
      <c r="AG163" s="99"/>
      <c r="AH163" s="99"/>
    </row>
    <row r="164" spans="3:34">
      <c r="C164" s="3" t="s">
        <v>88</v>
      </c>
      <c r="D164" s="3" t="s">
        <v>302</v>
      </c>
      <c r="E164" s="3" t="s">
        <v>303</v>
      </c>
      <c r="F164" s="3" t="s">
        <v>628</v>
      </c>
      <c r="G164" s="97" t="s">
        <v>524</v>
      </c>
      <c r="H164" s="97" t="s">
        <v>524</v>
      </c>
      <c r="I164" s="97" t="s">
        <v>524</v>
      </c>
      <c r="J164" s="97" t="s">
        <v>524</v>
      </c>
      <c r="K164" s="97" t="s">
        <v>524</v>
      </c>
      <c r="L164" s="97" t="s">
        <v>524</v>
      </c>
      <c r="M164" s="97" t="s">
        <v>524</v>
      </c>
      <c r="N164" s="97" t="s">
        <v>524</v>
      </c>
      <c r="O164" s="360">
        <v>0.52500000000000002</v>
      </c>
      <c r="P164" s="99"/>
      <c r="Q164" s="99"/>
      <c r="R164" s="99"/>
      <c r="S164" s="99"/>
      <c r="T164" s="99"/>
      <c r="U164" s="99"/>
      <c r="V164" s="99"/>
      <c r="W164" s="99"/>
      <c r="X164" s="99"/>
      <c r="Y164" s="99"/>
      <c r="Z164" s="99"/>
      <c r="AA164" s="99"/>
      <c r="AB164" s="99"/>
      <c r="AC164" s="99"/>
      <c r="AD164" s="99"/>
      <c r="AE164" s="99"/>
      <c r="AF164" s="99"/>
      <c r="AG164" s="99"/>
      <c r="AH164" s="99"/>
    </row>
    <row r="165" spans="3:34">
      <c r="C165" s="3" t="s">
        <v>88</v>
      </c>
      <c r="D165" s="3" t="s">
        <v>304</v>
      </c>
      <c r="E165" s="3" t="s">
        <v>305</v>
      </c>
      <c r="F165" s="3" t="s">
        <v>628</v>
      </c>
      <c r="G165" s="97" t="s">
        <v>524</v>
      </c>
      <c r="H165" s="97" t="s">
        <v>524</v>
      </c>
      <c r="I165" s="97" t="s">
        <v>524</v>
      </c>
      <c r="J165" s="97" t="s">
        <v>524</v>
      </c>
      <c r="K165" s="97" t="s">
        <v>524</v>
      </c>
      <c r="L165" s="97" t="s">
        <v>524</v>
      </c>
      <c r="M165" s="97" t="s">
        <v>524</v>
      </c>
      <c r="N165" s="97" t="s">
        <v>524</v>
      </c>
      <c r="O165" s="360">
        <v>0.55000000000000004</v>
      </c>
      <c r="P165" s="99"/>
      <c r="Q165" s="99"/>
      <c r="R165" s="99"/>
      <c r="S165" s="99"/>
      <c r="T165" s="99"/>
      <c r="U165" s="99"/>
      <c r="V165" s="99"/>
      <c r="W165" s="99"/>
      <c r="X165" s="99"/>
      <c r="Y165" s="99"/>
      <c r="Z165" s="99"/>
      <c r="AA165" s="99"/>
      <c r="AB165" s="99"/>
      <c r="AC165" s="99"/>
      <c r="AD165" s="99"/>
      <c r="AE165" s="99"/>
      <c r="AF165" s="99"/>
      <c r="AG165" s="99"/>
      <c r="AH165" s="99"/>
    </row>
    <row r="166" spans="3:34">
      <c r="C166" s="3" t="s">
        <v>88</v>
      </c>
      <c r="D166" s="3" t="s">
        <v>306</v>
      </c>
      <c r="E166" s="3" t="s">
        <v>307</v>
      </c>
      <c r="F166" s="3" t="s">
        <v>628</v>
      </c>
      <c r="G166" s="97" t="s">
        <v>524</v>
      </c>
      <c r="H166" s="97" t="s">
        <v>524</v>
      </c>
      <c r="I166" s="97" t="s">
        <v>524</v>
      </c>
      <c r="J166" s="97" t="s">
        <v>524</v>
      </c>
      <c r="K166" s="97" t="s">
        <v>524</v>
      </c>
      <c r="L166" s="97" t="s">
        <v>524</v>
      </c>
      <c r="M166" s="97" t="s">
        <v>524</v>
      </c>
      <c r="N166" s="97" t="s">
        <v>524</v>
      </c>
      <c r="O166" s="360">
        <v>0.57499999999999996</v>
      </c>
      <c r="P166" s="99"/>
      <c r="Q166" s="99"/>
      <c r="R166" s="99"/>
      <c r="S166" s="99"/>
      <c r="T166" s="99"/>
      <c r="U166" s="99"/>
      <c r="V166" s="99"/>
      <c r="W166" s="99"/>
      <c r="X166" s="99"/>
      <c r="Y166" s="99"/>
      <c r="Z166" s="99"/>
      <c r="AA166" s="99"/>
      <c r="AB166" s="99"/>
      <c r="AC166" s="99"/>
      <c r="AD166" s="99"/>
      <c r="AE166" s="99"/>
      <c r="AF166" s="99"/>
      <c r="AG166" s="99"/>
      <c r="AH166" s="99"/>
    </row>
    <row r="167" spans="3:34">
      <c r="C167" s="3" t="s">
        <v>88</v>
      </c>
      <c r="D167" s="3" t="s">
        <v>308</v>
      </c>
      <c r="E167" s="3" t="s">
        <v>309</v>
      </c>
      <c r="F167" s="3" t="s">
        <v>628</v>
      </c>
      <c r="G167" s="97" t="s">
        <v>524</v>
      </c>
      <c r="H167" s="97" t="s">
        <v>524</v>
      </c>
      <c r="I167" s="97" t="s">
        <v>524</v>
      </c>
      <c r="J167" s="97" t="s">
        <v>524</v>
      </c>
      <c r="K167" s="97" t="s">
        <v>524</v>
      </c>
      <c r="L167" s="97" t="s">
        <v>524</v>
      </c>
      <c r="M167" s="97" t="s">
        <v>524</v>
      </c>
      <c r="N167" s="97" t="s">
        <v>524</v>
      </c>
      <c r="O167" s="360">
        <v>0.7</v>
      </c>
      <c r="P167" s="99"/>
      <c r="Q167" s="99"/>
      <c r="R167" s="99"/>
      <c r="S167" s="99"/>
      <c r="T167" s="99"/>
      <c r="U167" s="99"/>
      <c r="V167" s="99"/>
      <c r="W167" s="99"/>
      <c r="X167" s="99"/>
      <c r="Y167" s="99"/>
      <c r="Z167" s="99"/>
      <c r="AA167" s="99"/>
      <c r="AB167" s="99"/>
      <c r="AC167" s="99"/>
      <c r="AD167" s="99"/>
      <c r="AE167" s="99"/>
      <c r="AF167" s="99"/>
      <c r="AG167" s="99"/>
      <c r="AH167" s="99"/>
    </row>
    <row r="168" spans="3:34">
      <c r="C168" s="3" t="s">
        <v>88</v>
      </c>
      <c r="D168" s="3" t="s">
        <v>310</v>
      </c>
      <c r="E168" s="3" t="s">
        <v>311</v>
      </c>
      <c r="F168" s="3" t="s">
        <v>628</v>
      </c>
      <c r="G168" s="97" t="s">
        <v>524</v>
      </c>
      <c r="H168" s="97" t="s">
        <v>524</v>
      </c>
      <c r="I168" s="97" t="s">
        <v>524</v>
      </c>
      <c r="J168" s="97" t="s">
        <v>524</v>
      </c>
      <c r="K168" s="97" t="s">
        <v>524</v>
      </c>
      <c r="L168" s="97" t="s">
        <v>524</v>
      </c>
      <c r="M168" s="97" t="s">
        <v>524</v>
      </c>
      <c r="N168" s="97" t="s">
        <v>524</v>
      </c>
      <c r="O168" s="360">
        <v>0.7</v>
      </c>
      <c r="P168" s="99"/>
      <c r="Q168" s="99"/>
      <c r="R168" s="99"/>
      <c r="S168" s="99"/>
      <c r="T168" s="99"/>
      <c r="U168" s="99"/>
      <c r="V168" s="99"/>
      <c r="W168" s="99"/>
      <c r="X168" s="99"/>
      <c r="Y168" s="99"/>
      <c r="Z168" s="99"/>
      <c r="AA168" s="99"/>
      <c r="AB168" s="99"/>
      <c r="AC168" s="99"/>
      <c r="AD168" s="99"/>
      <c r="AE168" s="99"/>
      <c r="AF168" s="99"/>
      <c r="AG168" s="99"/>
      <c r="AH168" s="99"/>
    </row>
    <row r="169" spans="3:34">
      <c r="C169" s="3" t="s">
        <v>88</v>
      </c>
      <c r="D169" s="3" t="s">
        <v>312</v>
      </c>
      <c r="E169" s="3" t="s">
        <v>313</v>
      </c>
      <c r="F169" s="3" t="s">
        <v>628</v>
      </c>
      <c r="G169" s="97" t="s">
        <v>524</v>
      </c>
      <c r="H169" s="97" t="s">
        <v>524</v>
      </c>
      <c r="I169" s="97" t="s">
        <v>524</v>
      </c>
      <c r="J169" s="97" t="s">
        <v>524</v>
      </c>
      <c r="K169" s="97" t="s">
        <v>524</v>
      </c>
      <c r="L169" s="97" t="s">
        <v>524</v>
      </c>
      <c r="M169" s="97" t="s">
        <v>524</v>
      </c>
      <c r="N169" s="97" t="s">
        <v>524</v>
      </c>
      <c r="O169" s="360">
        <v>0.65</v>
      </c>
      <c r="P169" s="99"/>
      <c r="Q169" s="99"/>
      <c r="R169" s="99"/>
      <c r="S169" s="99"/>
      <c r="T169" s="99"/>
      <c r="U169" s="99"/>
      <c r="V169" s="99"/>
      <c r="W169" s="99"/>
      <c r="X169" s="99"/>
      <c r="Y169" s="99"/>
      <c r="Z169" s="99"/>
      <c r="AA169" s="99"/>
      <c r="AB169" s="99"/>
      <c r="AC169" s="99"/>
      <c r="AD169" s="99"/>
      <c r="AE169" s="99"/>
      <c r="AF169" s="99"/>
      <c r="AG169" s="99"/>
      <c r="AH169" s="99"/>
    </row>
    <row r="170" spans="3:34">
      <c r="C170" s="3" t="s">
        <v>88</v>
      </c>
      <c r="D170" s="3" t="s">
        <v>314</v>
      </c>
      <c r="E170" s="3" t="s">
        <v>315</v>
      </c>
      <c r="F170" s="3" t="s">
        <v>628</v>
      </c>
      <c r="G170" s="97" t="s">
        <v>524</v>
      </c>
      <c r="H170" s="97" t="s">
        <v>524</v>
      </c>
      <c r="I170" s="97" t="s">
        <v>524</v>
      </c>
      <c r="J170" s="97" t="s">
        <v>524</v>
      </c>
      <c r="K170" s="97" t="s">
        <v>524</v>
      </c>
      <c r="L170" s="97" t="s">
        <v>524</v>
      </c>
      <c r="M170" s="97" t="s">
        <v>524</v>
      </c>
      <c r="N170" s="97" t="s">
        <v>524</v>
      </c>
      <c r="O170" s="360">
        <v>0.875</v>
      </c>
      <c r="P170" s="99"/>
      <c r="Q170" s="99"/>
      <c r="R170" s="99"/>
      <c r="S170" s="99"/>
      <c r="T170" s="99"/>
      <c r="U170" s="99"/>
      <c r="V170" s="99"/>
      <c r="W170" s="99"/>
      <c r="X170" s="99"/>
      <c r="Y170" s="99"/>
      <c r="Z170" s="99"/>
      <c r="AA170" s="99"/>
      <c r="AB170" s="99"/>
      <c r="AC170" s="99"/>
      <c r="AD170" s="99"/>
      <c r="AE170" s="99"/>
      <c r="AF170" s="99"/>
      <c r="AG170" s="99"/>
      <c r="AH170" s="99"/>
    </row>
    <row r="171" spans="3:34">
      <c r="C171" s="3" t="s">
        <v>88</v>
      </c>
      <c r="D171" s="3" t="s">
        <v>316</v>
      </c>
      <c r="E171" s="3" t="s">
        <v>317</v>
      </c>
      <c r="F171" s="3" t="s">
        <v>628</v>
      </c>
      <c r="G171" s="97" t="s">
        <v>524</v>
      </c>
      <c r="H171" s="97" t="s">
        <v>524</v>
      </c>
      <c r="I171" s="97" t="s">
        <v>524</v>
      </c>
      <c r="J171" s="97" t="s">
        <v>524</v>
      </c>
      <c r="K171" s="97" t="s">
        <v>524</v>
      </c>
      <c r="L171" s="97" t="s">
        <v>524</v>
      </c>
      <c r="M171" s="97" t="s">
        <v>524</v>
      </c>
      <c r="N171" s="97" t="s">
        <v>524</v>
      </c>
      <c r="O171" s="360">
        <v>0.57499999999999996</v>
      </c>
      <c r="P171" s="99"/>
      <c r="Q171" s="99"/>
      <c r="R171" s="99"/>
      <c r="S171" s="99"/>
      <c r="T171" s="99"/>
      <c r="U171" s="99"/>
      <c r="V171" s="99"/>
      <c r="W171" s="99"/>
      <c r="X171" s="99"/>
      <c r="Y171" s="99"/>
      <c r="Z171" s="99"/>
      <c r="AA171" s="99"/>
      <c r="AB171" s="99"/>
      <c r="AC171" s="99"/>
      <c r="AD171" s="99"/>
      <c r="AE171" s="99"/>
      <c r="AF171" s="99"/>
      <c r="AG171" s="99"/>
      <c r="AH171" s="99"/>
    </row>
    <row r="172" spans="3:34">
      <c r="C172" s="3" t="s">
        <v>88</v>
      </c>
      <c r="D172" s="3" t="s">
        <v>318</v>
      </c>
      <c r="E172" s="3" t="s">
        <v>319</v>
      </c>
      <c r="F172" s="3" t="s">
        <v>628</v>
      </c>
      <c r="G172" s="97" t="s">
        <v>524</v>
      </c>
      <c r="H172" s="97" t="s">
        <v>524</v>
      </c>
      <c r="I172" s="97" t="s">
        <v>524</v>
      </c>
      <c r="J172" s="97" t="s">
        <v>524</v>
      </c>
      <c r="K172" s="97" t="s">
        <v>524</v>
      </c>
      <c r="L172" s="97" t="s">
        <v>524</v>
      </c>
      <c r="M172" s="97" t="s">
        <v>524</v>
      </c>
      <c r="N172" s="97" t="s">
        <v>524</v>
      </c>
      <c r="O172" s="360">
        <v>0.47499999999999998</v>
      </c>
      <c r="P172" s="99"/>
      <c r="Q172" s="99"/>
      <c r="R172" s="99"/>
      <c r="S172" s="99"/>
      <c r="T172" s="99"/>
      <c r="U172" s="99"/>
      <c r="V172" s="99"/>
      <c r="W172" s="99"/>
      <c r="X172" s="99"/>
      <c r="Y172" s="99"/>
      <c r="Z172" s="99"/>
      <c r="AA172" s="99"/>
      <c r="AB172" s="99"/>
      <c r="AC172" s="99"/>
      <c r="AD172" s="99"/>
      <c r="AE172" s="99"/>
      <c r="AF172" s="99"/>
      <c r="AG172" s="99"/>
      <c r="AH172" s="99"/>
    </row>
    <row r="173" spans="3:34">
      <c r="C173" s="3" t="s">
        <v>88</v>
      </c>
      <c r="D173" s="3" t="s">
        <v>320</v>
      </c>
      <c r="E173" s="3" t="s">
        <v>321</v>
      </c>
      <c r="F173" s="3" t="s">
        <v>628</v>
      </c>
      <c r="G173" s="97" t="s">
        <v>524</v>
      </c>
      <c r="H173" s="97" t="s">
        <v>524</v>
      </c>
      <c r="I173" s="97" t="s">
        <v>524</v>
      </c>
      <c r="J173" s="97" t="s">
        <v>524</v>
      </c>
      <c r="K173" s="97" t="s">
        <v>524</v>
      </c>
      <c r="L173" s="97" t="s">
        <v>524</v>
      </c>
      <c r="M173" s="97" t="s">
        <v>524</v>
      </c>
      <c r="N173" s="97" t="s">
        <v>524</v>
      </c>
      <c r="O173" s="360">
        <v>0.47499999999999998</v>
      </c>
      <c r="P173" s="99"/>
      <c r="Q173" s="99"/>
      <c r="R173" s="99"/>
      <c r="S173" s="99"/>
      <c r="T173" s="99"/>
      <c r="U173" s="99"/>
      <c r="V173" s="99"/>
      <c r="W173" s="99"/>
      <c r="X173" s="99"/>
      <c r="Y173" s="99"/>
      <c r="Z173" s="99"/>
      <c r="AA173" s="99"/>
      <c r="AB173" s="99"/>
      <c r="AC173" s="99"/>
      <c r="AD173" s="99"/>
      <c r="AE173" s="99"/>
      <c r="AF173" s="99"/>
      <c r="AG173" s="99"/>
      <c r="AH173" s="99"/>
    </row>
    <row r="174" spans="3:34">
      <c r="C174" s="3" t="s">
        <v>88</v>
      </c>
      <c r="D174" s="3" t="s">
        <v>322</v>
      </c>
      <c r="E174" s="3" t="s">
        <v>323</v>
      </c>
      <c r="F174" s="3" t="s">
        <v>628</v>
      </c>
      <c r="G174" s="97" t="s">
        <v>524</v>
      </c>
      <c r="H174" s="97" t="s">
        <v>524</v>
      </c>
      <c r="I174" s="97" t="s">
        <v>524</v>
      </c>
      <c r="J174" s="97" t="s">
        <v>524</v>
      </c>
      <c r="K174" s="97" t="s">
        <v>524</v>
      </c>
      <c r="L174" s="97" t="s">
        <v>524</v>
      </c>
      <c r="M174" s="97" t="s">
        <v>524</v>
      </c>
      <c r="N174" s="97" t="s">
        <v>524</v>
      </c>
      <c r="O174" s="360">
        <v>0.6</v>
      </c>
      <c r="P174" s="99"/>
      <c r="Q174" s="99"/>
      <c r="R174" s="99"/>
      <c r="S174" s="99"/>
      <c r="T174" s="99"/>
      <c r="U174" s="99"/>
      <c r="V174" s="99"/>
      <c r="W174" s="99"/>
      <c r="X174" s="99"/>
      <c r="Y174" s="99"/>
      <c r="Z174" s="99"/>
      <c r="AA174" s="99"/>
      <c r="AB174" s="99"/>
      <c r="AC174" s="99"/>
      <c r="AD174" s="99"/>
      <c r="AE174" s="99"/>
      <c r="AF174" s="99"/>
      <c r="AG174" s="99"/>
      <c r="AH174" s="99"/>
    </row>
    <row r="175" spans="3:34">
      <c r="C175" s="3" t="s">
        <v>88</v>
      </c>
      <c r="D175" s="3" t="s">
        <v>324</v>
      </c>
      <c r="E175" s="3" t="s">
        <v>325</v>
      </c>
      <c r="F175" s="3" t="s">
        <v>628</v>
      </c>
      <c r="G175" s="97" t="s">
        <v>524</v>
      </c>
      <c r="H175" s="97" t="s">
        <v>524</v>
      </c>
      <c r="I175" s="97" t="s">
        <v>524</v>
      </c>
      <c r="J175" s="97" t="s">
        <v>524</v>
      </c>
      <c r="K175" s="97" t="s">
        <v>524</v>
      </c>
      <c r="L175" s="97" t="s">
        <v>524</v>
      </c>
      <c r="M175" s="97" t="s">
        <v>524</v>
      </c>
      <c r="N175" s="97" t="s">
        <v>524</v>
      </c>
      <c r="O175" s="360">
        <v>0.6</v>
      </c>
      <c r="P175" s="99"/>
      <c r="Q175" s="99"/>
      <c r="R175" s="99"/>
      <c r="S175" s="99"/>
      <c r="T175" s="99"/>
      <c r="U175" s="99"/>
      <c r="V175" s="99"/>
      <c r="W175" s="99"/>
      <c r="X175" s="99"/>
      <c r="Y175" s="99"/>
      <c r="Z175" s="99"/>
      <c r="AA175" s="99"/>
      <c r="AB175" s="99"/>
      <c r="AC175" s="99"/>
      <c r="AD175" s="99"/>
      <c r="AE175" s="99"/>
      <c r="AF175" s="99"/>
      <c r="AG175" s="99"/>
      <c r="AH175" s="99"/>
    </row>
    <row r="176" spans="3:34">
      <c r="C176" s="3" t="s">
        <v>88</v>
      </c>
      <c r="D176" s="3" t="s">
        <v>326</v>
      </c>
      <c r="E176" s="3" t="s">
        <v>327</v>
      </c>
      <c r="F176" s="3" t="s">
        <v>628</v>
      </c>
      <c r="G176" s="97" t="s">
        <v>524</v>
      </c>
      <c r="H176" s="97" t="s">
        <v>524</v>
      </c>
      <c r="I176" s="97" t="s">
        <v>524</v>
      </c>
      <c r="J176" s="97" t="s">
        <v>524</v>
      </c>
      <c r="K176" s="97" t="s">
        <v>524</v>
      </c>
      <c r="L176" s="97" t="s">
        <v>524</v>
      </c>
      <c r="M176" s="97" t="s">
        <v>524</v>
      </c>
      <c r="N176" s="97" t="s">
        <v>524</v>
      </c>
      <c r="O176" s="360">
        <v>0.6</v>
      </c>
      <c r="P176" s="99"/>
      <c r="Q176" s="99"/>
      <c r="R176" s="99"/>
      <c r="S176" s="99"/>
      <c r="T176" s="99"/>
      <c r="U176" s="99"/>
      <c r="V176" s="99"/>
      <c r="W176" s="99"/>
      <c r="X176" s="99"/>
      <c r="Y176" s="99"/>
      <c r="Z176" s="99"/>
      <c r="AA176" s="99"/>
      <c r="AB176" s="99"/>
      <c r="AC176" s="99"/>
      <c r="AD176" s="99"/>
      <c r="AE176" s="99"/>
      <c r="AF176" s="99"/>
      <c r="AG176" s="99"/>
      <c r="AH176" s="99"/>
    </row>
    <row r="177" spans="3:34">
      <c r="C177" s="3" t="s">
        <v>88</v>
      </c>
      <c r="D177" s="3" t="s">
        <v>328</v>
      </c>
      <c r="E177" s="3" t="s">
        <v>329</v>
      </c>
      <c r="F177" s="3" t="s">
        <v>628</v>
      </c>
      <c r="G177" s="97" t="s">
        <v>524</v>
      </c>
      <c r="H177" s="97" t="s">
        <v>524</v>
      </c>
      <c r="I177" s="97" t="s">
        <v>524</v>
      </c>
      <c r="J177" s="97" t="s">
        <v>524</v>
      </c>
      <c r="K177" s="97" t="s">
        <v>524</v>
      </c>
      <c r="L177" s="97" t="s">
        <v>524</v>
      </c>
      <c r="M177" s="97" t="s">
        <v>524</v>
      </c>
      <c r="N177" s="97" t="s">
        <v>524</v>
      </c>
      <c r="O177" s="360">
        <v>0.6</v>
      </c>
      <c r="P177" s="99"/>
      <c r="Q177" s="99"/>
      <c r="R177" s="99"/>
      <c r="S177" s="99"/>
      <c r="T177" s="99"/>
      <c r="U177" s="99"/>
      <c r="V177" s="99"/>
      <c r="W177" s="99"/>
      <c r="X177" s="99"/>
      <c r="Y177" s="99"/>
      <c r="Z177" s="99"/>
      <c r="AA177" s="99"/>
      <c r="AB177" s="99"/>
      <c r="AC177" s="99"/>
      <c r="AD177" s="99"/>
      <c r="AE177" s="99"/>
      <c r="AF177" s="99"/>
      <c r="AG177" s="99"/>
      <c r="AH177" s="99"/>
    </row>
    <row r="178" spans="3:34">
      <c r="C178" s="3" t="s">
        <v>88</v>
      </c>
      <c r="D178" s="3" t="s">
        <v>330</v>
      </c>
      <c r="E178" s="3" t="s">
        <v>331</v>
      </c>
      <c r="F178" s="3" t="s">
        <v>628</v>
      </c>
      <c r="G178" s="97" t="s">
        <v>524</v>
      </c>
      <c r="H178" s="97" t="s">
        <v>524</v>
      </c>
      <c r="I178" s="97" t="s">
        <v>524</v>
      </c>
      <c r="J178" s="97" t="s">
        <v>524</v>
      </c>
      <c r="K178" s="97" t="s">
        <v>524</v>
      </c>
      <c r="L178" s="97" t="s">
        <v>524</v>
      </c>
      <c r="M178" s="97" t="s">
        <v>524</v>
      </c>
      <c r="N178" s="97" t="s">
        <v>524</v>
      </c>
      <c r="O178" s="360">
        <v>0.47499999999999998</v>
      </c>
      <c r="P178" s="99"/>
      <c r="Q178" s="99"/>
      <c r="R178" s="99"/>
      <c r="S178" s="99"/>
      <c r="T178" s="99"/>
      <c r="U178" s="99"/>
      <c r="V178" s="99"/>
      <c r="W178" s="99"/>
      <c r="X178" s="99"/>
      <c r="Y178" s="99"/>
      <c r="Z178" s="99"/>
      <c r="AA178" s="99"/>
      <c r="AB178" s="99"/>
      <c r="AC178" s="99"/>
      <c r="AD178" s="99"/>
      <c r="AE178" s="99"/>
      <c r="AF178" s="99"/>
      <c r="AG178" s="99"/>
      <c r="AH178" s="99"/>
    </row>
    <row r="179" spans="3:34">
      <c r="C179" s="3" t="s">
        <v>88</v>
      </c>
      <c r="D179" s="3" t="s">
        <v>332</v>
      </c>
      <c r="E179" s="3" t="s">
        <v>333</v>
      </c>
      <c r="F179" s="3" t="s">
        <v>628</v>
      </c>
      <c r="G179" s="97" t="s">
        <v>524</v>
      </c>
      <c r="H179" s="97" t="s">
        <v>524</v>
      </c>
      <c r="I179" s="97" t="s">
        <v>524</v>
      </c>
      <c r="J179" s="97" t="s">
        <v>524</v>
      </c>
      <c r="K179" s="97" t="s">
        <v>524</v>
      </c>
      <c r="L179" s="97" t="s">
        <v>524</v>
      </c>
      <c r="M179" s="97" t="s">
        <v>524</v>
      </c>
      <c r="N179" s="97" t="s">
        <v>524</v>
      </c>
      <c r="O179" s="360">
        <v>0.7</v>
      </c>
      <c r="P179" s="99"/>
      <c r="Q179" s="99"/>
      <c r="R179" s="99"/>
      <c r="S179" s="99"/>
      <c r="T179" s="99"/>
      <c r="U179" s="99"/>
      <c r="V179" s="99"/>
      <c r="W179" s="99"/>
      <c r="X179" s="99"/>
      <c r="Y179" s="99"/>
      <c r="Z179" s="99"/>
      <c r="AA179" s="99"/>
      <c r="AB179" s="99"/>
      <c r="AC179" s="99"/>
      <c r="AD179" s="99"/>
      <c r="AE179" s="99"/>
      <c r="AF179" s="99"/>
      <c r="AG179" s="99"/>
      <c r="AH179" s="99"/>
    </row>
    <row r="180" spans="3:34">
      <c r="C180" s="3" t="s">
        <v>88</v>
      </c>
      <c r="D180" s="3" t="s">
        <v>334</v>
      </c>
      <c r="E180" s="3" t="s">
        <v>335</v>
      </c>
      <c r="F180" s="3" t="s">
        <v>628</v>
      </c>
      <c r="G180" s="97" t="s">
        <v>524</v>
      </c>
      <c r="H180" s="97" t="s">
        <v>524</v>
      </c>
      <c r="I180" s="97" t="s">
        <v>524</v>
      </c>
      <c r="J180" s="97" t="s">
        <v>524</v>
      </c>
      <c r="K180" s="97" t="s">
        <v>524</v>
      </c>
      <c r="L180" s="97" t="s">
        <v>524</v>
      </c>
      <c r="M180" s="97" t="s">
        <v>524</v>
      </c>
      <c r="N180" s="97" t="s">
        <v>524</v>
      </c>
      <c r="O180" s="360">
        <v>0.65</v>
      </c>
      <c r="P180" s="99"/>
      <c r="Q180" s="99"/>
      <c r="R180" s="99"/>
      <c r="S180" s="99"/>
      <c r="T180" s="99"/>
      <c r="U180" s="99"/>
      <c r="V180" s="99"/>
      <c r="W180" s="99"/>
      <c r="X180" s="99"/>
      <c r="Y180" s="99"/>
      <c r="Z180" s="99"/>
      <c r="AA180" s="99"/>
      <c r="AB180" s="99"/>
      <c r="AC180" s="99"/>
      <c r="AD180" s="99"/>
      <c r="AE180" s="99"/>
      <c r="AF180" s="99"/>
      <c r="AG180" s="99"/>
      <c r="AH180" s="99"/>
    </row>
    <row r="181" spans="3:34">
      <c r="C181" s="3" t="s">
        <v>88</v>
      </c>
      <c r="D181" s="3" t="s">
        <v>336</v>
      </c>
      <c r="E181" s="3" t="s">
        <v>337</v>
      </c>
      <c r="F181" s="3" t="s">
        <v>628</v>
      </c>
      <c r="G181" s="97" t="s">
        <v>524</v>
      </c>
      <c r="H181" s="97" t="s">
        <v>524</v>
      </c>
      <c r="I181" s="97" t="s">
        <v>524</v>
      </c>
      <c r="J181" s="97" t="s">
        <v>524</v>
      </c>
      <c r="K181" s="97" t="s">
        <v>524</v>
      </c>
      <c r="L181" s="97" t="s">
        <v>524</v>
      </c>
      <c r="M181" s="97" t="s">
        <v>524</v>
      </c>
      <c r="N181" s="97" t="s">
        <v>524</v>
      </c>
      <c r="O181" s="360">
        <v>0.35</v>
      </c>
      <c r="P181" s="99"/>
      <c r="Q181" s="99"/>
      <c r="R181" s="99"/>
      <c r="S181" s="99"/>
      <c r="T181" s="99"/>
      <c r="U181" s="99"/>
      <c r="V181" s="99"/>
      <c r="W181" s="99"/>
      <c r="X181" s="99"/>
      <c r="Y181" s="99"/>
      <c r="Z181" s="99"/>
      <c r="AA181" s="99"/>
      <c r="AB181" s="99"/>
      <c r="AC181" s="99"/>
      <c r="AD181" s="99"/>
      <c r="AE181" s="99"/>
      <c r="AF181" s="99"/>
      <c r="AG181" s="99"/>
      <c r="AH181" s="99"/>
    </row>
    <row r="182" spans="3:34">
      <c r="C182" s="3" t="s">
        <v>88</v>
      </c>
      <c r="D182" s="3" t="s">
        <v>338</v>
      </c>
      <c r="E182" s="3" t="s">
        <v>339</v>
      </c>
      <c r="F182" s="3" t="s">
        <v>628</v>
      </c>
      <c r="G182" s="97" t="s">
        <v>524</v>
      </c>
      <c r="H182" s="97" t="s">
        <v>524</v>
      </c>
      <c r="I182" s="97" t="s">
        <v>524</v>
      </c>
      <c r="J182" s="97" t="s">
        <v>524</v>
      </c>
      <c r="K182" s="97" t="s">
        <v>524</v>
      </c>
      <c r="L182" s="97" t="s">
        <v>524</v>
      </c>
      <c r="M182" s="97" t="s">
        <v>524</v>
      </c>
      <c r="N182" s="97" t="s">
        <v>524</v>
      </c>
      <c r="O182" s="360">
        <v>0.375</v>
      </c>
      <c r="P182" s="99"/>
      <c r="Q182" s="99"/>
      <c r="R182" s="99"/>
      <c r="S182" s="99"/>
      <c r="T182" s="99"/>
      <c r="U182" s="99"/>
      <c r="V182" s="99"/>
      <c r="W182" s="99"/>
      <c r="X182" s="99"/>
      <c r="Y182" s="99"/>
      <c r="Z182" s="99"/>
      <c r="AA182" s="99"/>
      <c r="AB182" s="99"/>
      <c r="AC182" s="99"/>
      <c r="AD182" s="99"/>
      <c r="AE182" s="99"/>
      <c r="AF182" s="99"/>
      <c r="AG182" s="99"/>
      <c r="AH182" s="99"/>
    </row>
    <row r="183" spans="3:34">
      <c r="C183" s="3" t="s">
        <v>88</v>
      </c>
      <c r="D183" s="3" t="s">
        <v>340</v>
      </c>
      <c r="E183" s="3" t="s">
        <v>341</v>
      </c>
      <c r="F183" s="3" t="s">
        <v>628</v>
      </c>
      <c r="G183" s="97" t="s">
        <v>524</v>
      </c>
      <c r="H183" s="97" t="s">
        <v>524</v>
      </c>
      <c r="I183" s="97" t="s">
        <v>524</v>
      </c>
      <c r="J183" s="97" t="s">
        <v>524</v>
      </c>
      <c r="K183" s="97" t="s">
        <v>524</v>
      </c>
      <c r="L183" s="97" t="s">
        <v>524</v>
      </c>
      <c r="M183" s="97" t="s">
        <v>524</v>
      </c>
      <c r="N183" s="97" t="s">
        <v>524</v>
      </c>
      <c r="O183" s="360">
        <v>0.7</v>
      </c>
      <c r="P183" s="99"/>
      <c r="Q183" s="99"/>
      <c r="R183" s="99"/>
      <c r="S183" s="99"/>
      <c r="T183" s="99"/>
      <c r="U183" s="99"/>
      <c r="V183" s="99"/>
      <c r="W183" s="99"/>
      <c r="X183" s="99"/>
      <c r="Y183" s="99"/>
      <c r="Z183" s="99"/>
      <c r="AA183" s="99"/>
      <c r="AB183" s="99"/>
      <c r="AC183" s="99"/>
      <c r="AD183" s="99"/>
      <c r="AE183" s="99"/>
      <c r="AF183" s="99"/>
      <c r="AG183" s="99"/>
      <c r="AH183" s="99"/>
    </row>
    <row r="184" spans="3:34">
      <c r="C184" s="3" t="s">
        <v>88</v>
      </c>
      <c r="D184" s="3" t="s">
        <v>342</v>
      </c>
      <c r="E184" s="3" t="s">
        <v>343</v>
      </c>
      <c r="F184" s="3" t="s">
        <v>628</v>
      </c>
      <c r="G184" s="97" t="s">
        <v>524</v>
      </c>
      <c r="H184" s="97" t="s">
        <v>524</v>
      </c>
      <c r="I184" s="97" t="s">
        <v>524</v>
      </c>
      <c r="J184" s="97" t="s">
        <v>524</v>
      </c>
      <c r="K184" s="97" t="s">
        <v>524</v>
      </c>
      <c r="L184" s="97" t="s">
        <v>524</v>
      </c>
      <c r="M184" s="97" t="s">
        <v>524</v>
      </c>
      <c r="N184" s="97" t="s">
        <v>524</v>
      </c>
      <c r="O184" s="360">
        <v>0.7</v>
      </c>
      <c r="P184" s="99"/>
      <c r="Q184" s="99"/>
      <c r="R184" s="99"/>
      <c r="S184" s="99"/>
      <c r="T184" s="99"/>
      <c r="U184" s="99"/>
      <c r="V184" s="99"/>
      <c r="W184" s="99"/>
      <c r="X184" s="99"/>
      <c r="Y184" s="99"/>
      <c r="Z184" s="99"/>
      <c r="AA184" s="99"/>
      <c r="AB184" s="99"/>
      <c r="AC184" s="99"/>
      <c r="AD184" s="99"/>
      <c r="AE184" s="99"/>
      <c r="AF184" s="99"/>
      <c r="AG184" s="99"/>
      <c r="AH184" s="99"/>
    </row>
    <row r="185" spans="3:34">
      <c r="C185" s="3" t="s">
        <v>88</v>
      </c>
      <c r="D185" s="3" t="s">
        <v>344</v>
      </c>
      <c r="E185" s="3" t="s">
        <v>345</v>
      </c>
      <c r="F185" s="3" t="s">
        <v>628</v>
      </c>
      <c r="G185" s="97" t="s">
        <v>524</v>
      </c>
      <c r="H185" s="97" t="s">
        <v>524</v>
      </c>
      <c r="I185" s="97" t="s">
        <v>524</v>
      </c>
      <c r="J185" s="97" t="s">
        <v>524</v>
      </c>
      <c r="K185" s="97" t="s">
        <v>524</v>
      </c>
      <c r="L185" s="97" t="s">
        <v>524</v>
      </c>
      <c r="M185" s="97" t="s">
        <v>524</v>
      </c>
      <c r="N185" s="97" t="s">
        <v>524</v>
      </c>
      <c r="O185" s="360">
        <v>0.35</v>
      </c>
      <c r="P185" s="99"/>
      <c r="Q185" s="99"/>
      <c r="R185" s="99"/>
      <c r="S185" s="99"/>
      <c r="T185" s="99"/>
      <c r="U185" s="99"/>
      <c r="V185" s="99"/>
      <c r="W185" s="99"/>
      <c r="X185" s="99"/>
      <c r="Y185" s="99"/>
      <c r="Z185" s="99"/>
      <c r="AA185" s="99"/>
      <c r="AB185" s="99"/>
      <c r="AC185" s="99"/>
      <c r="AD185" s="99"/>
      <c r="AE185" s="99"/>
      <c r="AF185" s="99"/>
      <c r="AG185" s="99"/>
      <c r="AH185" s="99"/>
    </row>
    <row r="186" spans="3:34">
      <c r="C186" s="3" t="s">
        <v>88</v>
      </c>
      <c r="D186" s="3" t="s">
        <v>346</v>
      </c>
      <c r="E186" s="3" t="s">
        <v>347</v>
      </c>
      <c r="F186" s="3" t="s">
        <v>628</v>
      </c>
      <c r="G186" s="97" t="s">
        <v>524</v>
      </c>
      <c r="H186" s="97" t="s">
        <v>524</v>
      </c>
      <c r="I186" s="97" t="s">
        <v>524</v>
      </c>
      <c r="J186" s="97" t="s">
        <v>524</v>
      </c>
      <c r="K186" s="97" t="s">
        <v>524</v>
      </c>
      <c r="L186" s="97" t="s">
        <v>524</v>
      </c>
      <c r="M186" s="97" t="s">
        <v>524</v>
      </c>
      <c r="N186" s="97" t="s">
        <v>524</v>
      </c>
      <c r="O186" s="360">
        <v>0.4</v>
      </c>
      <c r="P186" s="99"/>
      <c r="Q186" s="99"/>
      <c r="R186" s="99"/>
      <c r="S186" s="99"/>
      <c r="T186" s="99"/>
      <c r="U186" s="99"/>
      <c r="V186" s="99"/>
      <c r="W186" s="99"/>
      <c r="X186" s="99"/>
      <c r="Y186" s="99"/>
      <c r="Z186" s="99"/>
      <c r="AA186" s="99"/>
      <c r="AB186" s="99"/>
      <c r="AC186" s="99"/>
      <c r="AD186" s="99"/>
      <c r="AE186" s="99"/>
      <c r="AF186" s="99"/>
      <c r="AG186" s="99"/>
      <c r="AH186" s="99"/>
    </row>
    <row r="187" spans="3:34">
      <c r="C187" s="3" t="s">
        <v>92</v>
      </c>
      <c r="D187" s="3" t="s">
        <v>348</v>
      </c>
      <c r="E187" s="3" t="s">
        <v>349</v>
      </c>
      <c r="F187" s="3" t="s">
        <v>628</v>
      </c>
      <c r="G187" s="97" t="s">
        <v>524</v>
      </c>
      <c r="H187" s="97" t="s">
        <v>524</v>
      </c>
      <c r="I187" s="97" t="s">
        <v>524</v>
      </c>
      <c r="J187" s="97" t="s">
        <v>524</v>
      </c>
      <c r="K187" s="97" t="s">
        <v>524</v>
      </c>
      <c r="L187" s="97" t="s">
        <v>524</v>
      </c>
      <c r="M187" s="97" t="s">
        <v>524</v>
      </c>
      <c r="N187" s="97" t="s">
        <v>524</v>
      </c>
      <c r="O187" s="360">
        <v>0.85</v>
      </c>
      <c r="P187" s="99"/>
      <c r="Q187" s="99"/>
      <c r="R187" s="99"/>
      <c r="S187" s="99"/>
      <c r="T187" s="99"/>
      <c r="U187" s="99"/>
      <c r="V187" s="99"/>
      <c r="W187" s="99"/>
      <c r="X187" s="99"/>
      <c r="Y187" s="99"/>
      <c r="Z187" s="99"/>
      <c r="AA187" s="99"/>
      <c r="AB187" s="99"/>
      <c r="AC187" s="99"/>
      <c r="AD187" s="99"/>
      <c r="AE187" s="99"/>
      <c r="AF187" s="99"/>
      <c r="AG187" s="99"/>
      <c r="AH187" s="99"/>
    </row>
    <row r="188" spans="3:34">
      <c r="C188" s="3" t="s">
        <v>92</v>
      </c>
      <c r="D188" s="3" t="s">
        <v>350</v>
      </c>
      <c r="E188" s="3" t="s">
        <v>351</v>
      </c>
      <c r="F188" s="3" t="s">
        <v>628</v>
      </c>
      <c r="G188" s="97" t="s">
        <v>524</v>
      </c>
      <c r="H188" s="97" t="s">
        <v>524</v>
      </c>
      <c r="I188" s="97" t="s">
        <v>524</v>
      </c>
      <c r="J188" s="97" t="s">
        <v>524</v>
      </c>
      <c r="K188" s="97" t="s">
        <v>524</v>
      </c>
      <c r="L188" s="97" t="s">
        <v>524</v>
      </c>
      <c r="M188" s="97" t="s">
        <v>524</v>
      </c>
      <c r="N188" s="97" t="s">
        <v>524</v>
      </c>
      <c r="O188" s="360">
        <v>0.85</v>
      </c>
      <c r="P188" s="99"/>
      <c r="Q188" s="99"/>
      <c r="R188" s="99"/>
      <c r="S188" s="99"/>
      <c r="T188" s="99"/>
      <c r="U188" s="99"/>
      <c r="V188" s="99"/>
      <c r="W188" s="99"/>
      <c r="X188" s="99"/>
      <c r="Y188" s="99"/>
      <c r="Z188" s="99"/>
      <c r="AA188" s="99"/>
      <c r="AB188" s="99"/>
      <c r="AC188" s="99"/>
      <c r="AD188" s="99"/>
      <c r="AE188" s="99"/>
      <c r="AF188" s="99"/>
      <c r="AG188" s="99"/>
      <c r="AH188" s="99"/>
    </row>
    <row r="189" spans="3:34">
      <c r="C189" s="3" t="s">
        <v>92</v>
      </c>
      <c r="D189" s="3" t="s">
        <v>352</v>
      </c>
      <c r="E189" s="3" t="s">
        <v>353</v>
      </c>
      <c r="F189" s="3" t="s">
        <v>628</v>
      </c>
      <c r="G189" s="97" t="s">
        <v>524</v>
      </c>
      <c r="H189" s="97" t="s">
        <v>524</v>
      </c>
      <c r="I189" s="97" t="s">
        <v>524</v>
      </c>
      <c r="J189" s="97" t="s">
        <v>524</v>
      </c>
      <c r="K189" s="97" t="s">
        <v>524</v>
      </c>
      <c r="L189" s="97" t="s">
        <v>524</v>
      </c>
      <c r="M189" s="97" t="s">
        <v>524</v>
      </c>
      <c r="N189" s="97" t="s">
        <v>524</v>
      </c>
      <c r="O189" s="360">
        <v>0.875</v>
      </c>
      <c r="P189" s="99"/>
      <c r="Q189" s="99"/>
      <c r="R189" s="99"/>
      <c r="S189" s="99"/>
      <c r="T189" s="99"/>
      <c r="U189" s="99"/>
      <c r="V189" s="99"/>
      <c r="W189" s="99"/>
      <c r="X189" s="99"/>
      <c r="Y189" s="99"/>
      <c r="Z189" s="99"/>
      <c r="AA189" s="99"/>
      <c r="AB189" s="99"/>
      <c r="AC189" s="99"/>
      <c r="AD189" s="99"/>
      <c r="AE189" s="99"/>
      <c r="AF189" s="99"/>
      <c r="AG189" s="99"/>
      <c r="AH189" s="99"/>
    </row>
    <row r="190" spans="3:34">
      <c r="C190" s="3" t="s">
        <v>92</v>
      </c>
      <c r="D190" s="3" t="s">
        <v>354</v>
      </c>
      <c r="E190" s="3" t="s">
        <v>355</v>
      </c>
      <c r="F190" s="3" t="s">
        <v>628</v>
      </c>
      <c r="G190" s="97" t="s">
        <v>524</v>
      </c>
      <c r="H190" s="97" t="s">
        <v>524</v>
      </c>
      <c r="I190" s="97" t="s">
        <v>524</v>
      </c>
      <c r="J190" s="97" t="s">
        <v>524</v>
      </c>
      <c r="K190" s="97" t="s">
        <v>524</v>
      </c>
      <c r="L190" s="97" t="s">
        <v>524</v>
      </c>
      <c r="M190" s="97" t="s">
        <v>524</v>
      </c>
      <c r="N190" s="97" t="s">
        <v>524</v>
      </c>
      <c r="O190" s="360">
        <v>0.82499999999999996</v>
      </c>
      <c r="P190" s="99"/>
      <c r="Q190" s="99"/>
      <c r="R190" s="99"/>
      <c r="S190" s="99"/>
      <c r="T190" s="99"/>
      <c r="U190" s="99"/>
      <c r="V190" s="99"/>
      <c r="W190" s="99"/>
      <c r="X190" s="99"/>
      <c r="Y190" s="99"/>
      <c r="Z190" s="99"/>
      <c r="AA190" s="99"/>
      <c r="AB190" s="99"/>
      <c r="AC190" s="99"/>
      <c r="AD190" s="99"/>
      <c r="AE190" s="99"/>
      <c r="AF190" s="99"/>
      <c r="AG190" s="99"/>
      <c r="AH190" s="99"/>
    </row>
    <row r="191" spans="3:34">
      <c r="C191" s="3" t="s">
        <v>92</v>
      </c>
      <c r="D191" s="3" t="s">
        <v>356</v>
      </c>
      <c r="E191" s="3" t="s">
        <v>357</v>
      </c>
      <c r="F191" s="3" t="s">
        <v>628</v>
      </c>
      <c r="G191" s="97" t="s">
        <v>524</v>
      </c>
      <c r="H191" s="97" t="s">
        <v>524</v>
      </c>
      <c r="I191" s="97" t="s">
        <v>524</v>
      </c>
      <c r="J191" s="97" t="s">
        <v>524</v>
      </c>
      <c r="K191" s="97" t="s">
        <v>524</v>
      </c>
      <c r="L191" s="97" t="s">
        <v>524</v>
      </c>
      <c r="M191" s="97" t="s">
        <v>524</v>
      </c>
      <c r="N191" s="97" t="s">
        <v>524</v>
      </c>
      <c r="O191" s="360">
        <v>0.77500000000000002</v>
      </c>
      <c r="P191" s="99"/>
      <c r="Q191" s="99"/>
      <c r="R191" s="99"/>
      <c r="S191" s="99"/>
      <c r="T191" s="99"/>
      <c r="U191" s="99"/>
      <c r="V191" s="99"/>
      <c r="W191" s="99"/>
      <c r="X191" s="99"/>
      <c r="Y191" s="99"/>
      <c r="Z191" s="99"/>
      <c r="AA191" s="99"/>
      <c r="AB191" s="99"/>
      <c r="AC191" s="99"/>
      <c r="AD191" s="99"/>
      <c r="AE191" s="99"/>
      <c r="AF191" s="99"/>
      <c r="AG191" s="99"/>
      <c r="AH191" s="99"/>
    </row>
    <row r="192" spans="3:34">
      <c r="C192" s="3" t="s">
        <v>92</v>
      </c>
      <c r="D192" s="3" t="s">
        <v>358</v>
      </c>
      <c r="E192" s="3" t="s">
        <v>359</v>
      </c>
      <c r="F192" s="3" t="s">
        <v>628</v>
      </c>
      <c r="G192" s="97" t="s">
        <v>524</v>
      </c>
      <c r="H192" s="97" t="s">
        <v>524</v>
      </c>
      <c r="I192" s="97" t="s">
        <v>524</v>
      </c>
      <c r="J192" s="97" t="s">
        <v>524</v>
      </c>
      <c r="K192" s="97" t="s">
        <v>524</v>
      </c>
      <c r="L192" s="97" t="s">
        <v>524</v>
      </c>
      <c r="M192" s="97" t="s">
        <v>524</v>
      </c>
      <c r="N192" s="97" t="s">
        <v>524</v>
      </c>
      <c r="O192" s="360">
        <v>0.875</v>
      </c>
      <c r="P192" s="99"/>
      <c r="Q192" s="99"/>
      <c r="R192" s="99"/>
      <c r="S192" s="99"/>
      <c r="T192" s="99"/>
      <c r="U192" s="99"/>
      <c r="V192" s="99"/>
      <c r="W192" s="99"/>
      <c r="X192" s="99"/>
      <c r="Y192" s="99"/>
      <c r="Z192" s="99"/>
      <c r="AA192" s="99"/>
      <c r="AB192" s="99"/>
      <c r="AC192" s="99"/>
      <c r="AD192" s="99"/>
      <c r="AE192" s="99"/>
      <c r="AF192" s="99"/>
      <c r="AG192" s="99"/>
      <c r="AH192" s="99"/>
    </row>
    <row r="193" spans="3:34">
      <c r="C193" s="3" t="s">
        <v>92</v>
      </c>
      <c r="D193" s="3" t="s">
        <v>360</v>
      </c>
      <c r="E193" s="3" t="s">
        <v>361</v>
      </c>
      <c r="F193" s="3" t="s">
        <v>628</v>
      </c>
      <c r="G193" s="97" t="s">
        <v>524</v>
      </c>
      <c r="H193" s="97" t="s">
        <v>524</v>
      </c>
      <c r="I193" s="97" t="s">
        <v>524</v>
      </c>
      <c r="J193" s="97" t="s">
        <v>524</v>
      </c>
      <c r="K193" s="97" t="s">
        <v>524</v>
      </c>
      <c r="L193" s="97" t="s">
        <v>524</v>
      </c>
      <c r="M193" s="97" t="s">
        <v>524</v>
      </c>
      <c r="N193" s="97" t="s">
        <v>524</v>
      </c>
      <c r="O193" s="360">
        <v>0.75</v>
      </c>
      <c r="P193" s="99"/>
      <c r="Q193" s="99"/>
      <c r="R193" s="99"/>
      <c r="S193" s="99"/>
      <c r="T193" s="99"/>
      <c r="U193" s="99"/>
      <c r="V193" s="99"/>
      <c r="W193" s="99"/>
      <c r="X193" s="99"/>
      <c r="Y193" s="99"/>
      <c r="Z193" s="99"/>
      <c r="AA193" s="99"/>
      <c r="AB193" s="99"/>
      <c r="AC193" s="99"/>
      <c r="AD193" s="99"/>
      <c r="AE193" s="99"/>
      <c r="AF193" s="99"/>
      <c r="AG193" s="99"/>
      <c r="AH193" s="99"/>
    </row>
    <row r="194" spans="3:34">
      <c r="C194" s="3" t="s">
        <v>92</v>
      </c>
      <c r="D194" s="3" t="s">
        <v>362</v>
      </c>
      <c r="E194" s="3" t="s">
        <v>363</v>
      </c>
      <c r="F194" s="3" t="s">
        <v>628</v>
      </c>
      <c r="G194" s="97" t="s">
        <v>524</v>
      </c>
      <c r="H194" s="97" t="s">
        <v>524</v>
      </c>
      <c r="I194" s="97" t="s">
        <v>524</v>
      </c>
      <c r="J194" s="97" t="s">
        <v>524</v>
      </c>
      <c r="K194" s="97" t="s">
        <v>524</v>
      </c>
      <c r="L194" s="97" t="s">
        <v>524</v>
      </c>
      <c r="M194" s="97" t="s">
        <v>524</v>
      </c>
      <c r="N194" s="97" t="s">
        <v>524</v>
      </c>
      <c r="O194" s="360">
        <v>0.52500000000000002</v>
      </c>
      <c r="P194" s="99"/>
      <c r="Q194" s="99"/>
      <c r="R194" s="99"/>
      <c r="S194" s="99"/>
      <c r="T194" s="99"/>
      <c r="U194" s="99"/>
      <c r="V194" s="99"/>
      <c r="W194" s="99"/>
      <c r="X194" s="99"/>
      <c r="Y194" s="99"/>
      <c r="Z194" s="99"/>
      <c r="AA194" s="99"/>
      <c r="AB194" s="99"/>
      <c r="AC194" s="99"/>
      <c r="AD194" s="99"/>
      <c r="AE194" s="99"/>
      <c r="AF194" s="99"/>
      <c r="AG194" s="99"/>
      <c r="AH194" s="99"/>
    </row>
    <row r="195" spans="3:34">
      <c r="C195" s="3" t="s">
        <v>92</v>
      </c>
      <c r="D195" s="3" t="s">
        <v>364</v>
      </c>
      <c r="E195" s="3" t="s">
        <v>365</v>
      </c>
      <c r="F195" s="3" t="s">
        <v>628</v>
      </c>
      <c r="G195" s="97" t="s">
        <v>524</v>
      </c>
      <c r="H195" s="97" t="s">
        <v>524</v>
      </c>
      <c r="I195" s="97" t="s">
        <v>524</v>
      </c>
      <c r="J195" s="97" t="s">
        <v>524</v>
      </c>
      <c r="K195" s="97" t="s">
        <v>524</v>
      </c>
      <c r="L195" s="97" t="s">
        <v>524</v>
      </c>
      <c r="M195" s="97" t="s">
        <v>524</v>
      </c>
      <c r="N195" s="97" t="s">
        <v>524</v>
      </c>
      <c r="O195" s="360">
        <v>0.22500000000000001</v>
      </c>
      <c r="P195" s="99"/>
      <c r="Q195" s="99"/>
      <c r="R195" s="99"/>
      <c r="S195" s="99"/>
      <c r="T195" s="99"/>
      <c r="U195" s="99"/>
      <c r="V195" s="99"/>
      <c r="W195" s="99"/>
      <c r="X195" s="99"/>
      <c r="Y195" s="99"/>
      <c r="Z195" s="99"/>
      <c r="AA195" s="99"/>
      <c r="AB195" s="99"/>
      <c r="AC195" s="99"/>
      <c r="AD195" s="99"/>
      <c r="AE195" s="99"/>
      <c r="AF195" s="99"/>
      <c r="AG195" s="99"/>
      <c r="AH195" s="99"/>
    </row>
    <row r="196" spans="3:34">
      <c r="C196" s="3" t="s">
        <v>92</v>
      </c>
      <c r="D196" s="3" t="s">
        <v>366</v>
      </c>
      <c r="E196" s="3" t="s">
        <v>367</v>
      </c>
      <c r="F196" s="3" t="s">
        <v>628</v>
      </c>
      <c r="G196" s="97" t="s">
        <v>524</v>
      </c>
      <c r="H196" s="97" t="s">
        <v>524</v>
      </c>
      <c r="I196" s="97" t="s">
        <v>524</v>
      </c>
      <c r="J196" s="97" t="s">
        <v>524</v>
      </c>
      <c r="K196" s="97" t="s">
        <v>524</v>
      </c>
      <c r="L196" s="97" t="s">
        <v>524</v>
      </c>
      <c r="M196" s="97" t="s">
        <v>524</v>
      </c>
      <c r="N196" s="97" t="s">
        <v>524</v>
      </c>
      <c r="O196" s="360">
        <v>0.42499999999999999</v>
      </c>
      <c r="P196" s="99"/>
      <c r="Q196" s="99"/>
      <c r="R196" s="99"/>
      <c r="S196" s="99"/>
      <c r="T196" s="99"/>
      <c r="U196" s="99"/>
      <c r="V196" s="99"/>
      <c r="W196" s="99"/>
      <c r="X196" s="99"/>
      <c r="Y196" s="99"/>
      <c r="Z196" s="99"/>
      <c r="AA196" s="99"/>
      <c r="AB196" s="99"/>
      <c r="AC196" s="99"/>
      <c r="AD196" s="99"/>
      <c r="AE196" s="99"/>
      <c r="AF196" s="99"/>
      <c r="AG196" s="99"/>
      <c r="AH196" s="99"/>
    </row>
    <row r="197" spans="3:34">
      <c r="C197" s="3" t="s">
        <v>92</v>
      </c>
      <c r="D197" s="3" t="s">
        <v>368</v>
      </c>
      <c r="E197" s="3" t="s">
        <v>369</v>
      </c>
      <c r="F197" s="3" t="s">
        <v>628</v>
      </c>
      <c r="G197" s="97" t="s">
        <v>524</v>
      </c>
      <c r="H197" s="97" t="s">
        <v>524</v>
      </c>
      <c r="I197" s="97" t="s">
        <v>524</v>
      </c>
      <c r="J197" s="97" t="s">
        <v>524</v>
      </c>
      <c r="K197" s="97" t="s">
        <v>524</v>
      </c>
      <c r="L197" s="97" t="s">
        <v>524</v>
      </c>
      <c r="M197" s="97" t="s">
        <v>524</v>
      </c>
      <c r="N197" s="97" t="s">
        <v>524</v>
      </c>
      <c r="O197" s="360">
        <v>0.8</v>
      </c>
      <c r="P197" s="99"/>
      <c r="Q197" s="99"/>
      <c r="R197" s="99"/>
      <c r="S197" s="99"/>
      <c r="T197" s="99"/>
      <c r="U197" s="99"/>
      <c r="V197" s="99"/>
      <c r="W197" s="99"/>
      <c r="X197" s="99"/>
      <c r="Y197" s="99"/>
      <c r="Z197" s="99"/>
      <c r="AA197" s="99"/>
      <c r="AB197" s="99"/>
      <c r="AC197" s="99"/>
      <c r="AD197" s="99"/>
      <c r="AE197" s="99"/>
      <c r="AF197" s="99"/>
      <c r="AG197" s="99"/>
      <c r="AH197" s="99"/>
    </row>
    <row r="198" spans="3:34">
      <c r="C198" s="3" t="s">
        <v>92</v>
      </c>
      <c r="D198" s="3" t="s">
        <v>370</v>
      </c>
      <c r="E198" s="3" t="s">
        <v>371</v>
      </c>
      <c r="F198" s="3" t="s">
        <v>628</v>
      </c>
      <c r="G198" s="97" t="s">
        <v>524</v>
      </c>
      <c r="H198" s="97" t="s">
        <v>524</v>
      </c>
      <c r="I198" s="97" t="s">
        <v>524</v>
      </c>
      <c r="J198" s="97" t="s">
        <v>524</v>
      </c>
      <c r="K198" s="97" t="s">
        <v>524</v>
      </c>
      <c r="L198" s="97" t="s">
        <v>524</v>
      </c>
      <c r="M198" s="97" t="s">
        <v>524</v>
      </c>
      <c r="N198" s="97" t="s">
        <v>524</v>
      </c>
      <c r="O198" s="360">
        <v>0.6</v>
      </c>
      <c r="P198" s="99"/>
      <c r="Q198" s="99"/>
      <c r="R198" s="99"/>
      <c r="S198" s="99"/>
      <c r="T198" s="99"/>
      <c r="U198" s="99"/>
      <c r="V198" s="99"/>
      <c r="W198" s="99"/>
      <c r="X198" s="99"/>
      <c r="Y198" s="99"/>
      <c r="Z198" s="99"/>
      <c r="AA198" s="99"/>
      <c r="AB198" s="99"/>
      <c r="AC198" s="99"/>
      <c r="AD198" s="99"/>
      <c r="AE198" s="99"/>
      <c r="AF198" s="99"/>
      <c r="AG198" s="99"/>
      <c r="AH198" s="99"/>
    </row>
    <row r="199" spans="3:34">
      <c r="C199" s="3" t="s">
        <v>92</v>
      </c>
      <c r="D199" s="3" t="s">
        <v>372</v>
      </c>
      <c r="E199" s="3" t="s">
        <v>373</v>
      </c>
      <c r="F199" s="3" t="s">
        <v>628</v>
      </c>
      <c r="G199" s="97" t="s">
        <v>524</v>
      </c>
      <c r="H199" s="97" t="s">
        <v>524</v>
      </c>
      <c r="I199" s="97" t="s">
        <v>524</v>
      </c>
      <c r="J199" s="97" t="s">
        <v>524</v>
      </c>
      <c r="K199" s="97" t="s">
        <v>524</v>
      </c>
      <c r="L199" s="97" t="s">
        <v>524</v>
      </c>
      <c r="M199" s="97" t="s">
        <v>524</v>
      </c>
      <c r="N199" s="97" t="s">
        <v>524</v>
      </c>
      <c r="O199" s="360">
        <v>0.6</v>
      </c>
      <c r="P199" s="99"/>
      <c r="Q199" s="99"/>
      <c r="R199" s="99"/>
      <c r="S199" s="99"/>
      <c r="T199" s="99"/>
      <c r="U199" s="99"/>
      <c r="V199" s="99"/>
      <c r="W199" s="99"/>
      <c r="X199" s="99"/>
      <c r="Y199" s="99"/>
      <c r="Z199" s="99"/>
      <c r="AA199" s="99"/>
      <c r="AB199" s="99"/>
      <c r="AC199" s="99"/>
      <c r="AD199" s="99"/>
      <c r="AE199" s="99"/>
      <c r="AF199" s="99"/>
      <c r="AG199" s="99"/>
      <c r="AH199" s="99"/>
    </row>
    <row r="200" spans="3:34">
      <c r="C200" s="3" t="s">
        <v>92</v>
      </c>
      <c r="D200" s="3" t="s">
        <v>374</v>
      </c>
      <c r="E200" s="3" t="s">
        <v>375</v>
      </c>
      <c r="F200" s="3" t="s">
        <v>628</v>
      </c>
      <c r="G200" s="97" t="s">
        <v>524</v>
      </c>
      <c r="H200" s="97" t="s">
        <v>524</v>
      </c>
      <c r="I200" s="97" t="s">
        <v>524</v>
      </c>
      <c r="J200" s="97" t="s">
        <v>524</v>
      </c>
      <c r="K200" s="97" t="s">
        <v>524</v>
      </c>
      <c r="L200" s="97" t="s">
        <v>524</v>
      </c>
      <c r="M200" s="97" t="s">
        <v>524</v>
      </c>
      <c r="N200" s="97" t="s">
        <v>524</v>
      </c>
      <c r="O200" s="360">
        <v>0.42499999999999999</v>
      </c>
      <c r="P200" s="99"/>
      <c r="Q200" s="99"/>
      <c r="R200" s="99"/>
      <c r="S200" s="99"/>
      <c r="T200" s="99"/>
      <c r="U200" s="99"/>
      <c r="V200" s="99"/>
      <c r="W200" s="99"/>
      <c r="X200" s="99"/>
      <c r="Y200" s="99"/>
      <c r="Z200" s="99"/>
      <c r="AA200" s="99"/>
      <c r="AB200" s="99"/>
      <c r="AC200" s="99"/>
      <c r="AD200" s="99"/>
      <c r="AE200" s="99"/>
      <c r="AF200" s="99"/>
      <c r="AG200" s="99"/>
      <c r="AH200" s="99"/>
    </row>
    <row r="201" spans="3:34">
      <c r="C201" s="3" t="s">
        <v>92</v>
      </c>
      <c r="D201" s="3" t="s">
        <v>376</v>
      </c>
      <c r="E201" s="3" t="s">
        <v>377</v>
      </c>
      <c r="F201" s="3" t="s">
        <v>628</v>
      </c>
      <c r="G201" s="97" t="s">
        <v>524</v>
      </c>
      <c r="H201" s="97" t="s">
        <v>524</v>
      </c>
      <c r="I201" s="97" t="s">
        <v>524</v>
      </c>
      <c r="J201" s="97" t="s">
        <v>524</v>
      </c>
      <c r="K201" s="97" t="s">
        <v>524</v>
      </c>
      <c r="L201" s="97" t="s">
        <v>524</v>
      </c>
      <c r="M201" s="97" t="s">
        <v>524</v>
      </c>
      <c r="N201" s="97" t="s">
        <v>524</v>
      </c>
      <c r="O201" s="360">
        <v>0.47499999999999998</v>
      </c>
      <c r="P201" s="99"/>
      <c r="Q201" s="99"/>
      <c r="R201" s="99"/>
      <c r="S201" s="99"/>
      <c r="T201" s="99"/>
      <c r="U201" s="99"/>
      <c r="V201" s="99"/>
      <c r="W201" s="99"/>
      <c r="X201" s="99"/>
      <c r="Y201" s="99"/>
      <c r="Z201" s="99"/>
      <c r="AA201" s="99"/>
      <c r="AB201" s="99"/>
      <c r="AC201" s="99"/>
      <c r="AD201" s="99"/>
      <c r="AE201" s="99"/>
      <c r="AF201" s="99"/>
      <c r="AG201" s="99"/>
      <c r="AH201" s="99"/>
    </row>
    <row r="202" spans="3:34">
      <c r="C202" s="3" t="s">
        <v>92</v>
      </c>
      <c r="D202" s="3" t="s">
        <v>378</v>
      </c>
      <c r="E202" s="3" t="s">
        <v>379</v>
      </c>
      <c r="F202" s="3" t="s">
        <v>628</v>
      </c>
      <c r="G202" s="97" t="s">
        <v>524</v>
      </c>
      <c r="H202" s="97" t="s">
        <v>524</v>
      </c>
      <c r="I202" s="97" t="s">
        <v>524</v>
      </c>
      <c r="J202" s="97" t="s">
        <v>524</v>
      </c>
      <c r="K202" s="97" t="s">
        <v>524</v>
      </c>
      <c r="L202" s="97" t="s">
        <v>524</v>
      </c>
      <c r="M202" s="97" t="s">
        <v>524</v>
      </c>
      <c r="N202" s="97" t="s">
        <v>524</v>
      </c>
      <c r="O202" s="360">
        <v>0.6</v>
      </c>
      <c r="P202" s="99"/>
      <c r="Q202" s="99"/>
      <c r="R202" s="99"/>
      <c r="S202" s="99"/>
      <c r="T202" s="99"/>
      <c r="U202" s="99"/>
      <c r="V202" s="99"/>
      <c r="W202" s="99"/>
      <c r="X202" s="99"/>
      <c r="Y202" s="99"/>
      <c r="Z202" s="99"/>
      <c r="AA202" s="99"/>
      <c r="AB202" s="99"/>
      <c r="AC202" s="99"/>
      <c r="AD202" s="99"/>
      <c r="AE202" s="99"/>
      <c r="AF202" s="99"/>
      <c r="AG202" s="99"/>
      <c r="AH202" s="99"/>
    </row>
    <row r="203" spans="3:34">
      <c r="C203" s="3" t="s">
        <v>92</v>
      </c>
      <c r="D203" s="3" t="s">
        <v>380</v>
      </c>
      <c r="E203" s="3" t="s">
        <v>381</v>
      </c>
      <c r="F203" s="3" t="s">
        <v>628</v>
      </c>
      <c r="G203" s="97" t="s">
        <v>524</v>
      </c>
      <c r="H203" s="97" t="s">
        <v>524</v>
      </c>
      <c r="I203" s="97" t="s">
        <v>524</v>
      </c>
      <c r="J203" s="97" t="s">
        <v>524</v>
      </c>
      <c r="K203" s="97" t="s">
        <v>524</v>
      </c>
      <c r="L203" s="97" t="s">
        <v>524</v>
      </c>
      <c r="M203" s="97" t="s">
        <v>524</v>
      </c>
      <c r="N203" s="97" t="s">
        <v>524</v>
      </c>
      <c r="O203" s="360">
        <v>0.47499999999999998</v>
      </c>
      <c r="P203" s="99"/>
      <c r="Q203" s="99"/>
      <c r="R203" s="99"/>
      <c r="S203" s="99"/>
      <c r="T203" s="99"/>
      <c r="U203" s="99"/>
      <c r="V203" s="99"/>
      <c r="W203" s="99"/>
      <c r="X203" s="99"/>
      <c r="Y203" s="99"/>
      <c r="Z203" s="99"/>
      <c r="AA203" s="99"/>
      <c r="AB203" s="99"/>
      <c r="AC203" s="99"/>
      <c r="AD203" s="99"/>
      <c r="AE203" s="99"/>
      <c r="AF203" s="99"/>
      <c r="AG203" s="99"/>
      <c r="AH203" s="99"/>
    </row>
    <row r="204" spans="3:34">
      <c r="C204" s="3" t="s">
        <v>92</v>
      </c>
      <c r="D204" s="3" t="s">
        <v>382</v>
      </c>
      <c r="E204" s="3" t="s">
        <v>383</v>
      </c>
      <c r="F204" s="3" t="s">
        <v>628</v>
      </c>
      <c r="G204" s="97" t="s">
        <v>524</v>
      </c>
      <c r="H204" s="97" t="s">
        <v>524</v>
      </c>
      <c r="I204" s="97" t="s">
        <v>524</v>
      </c>
      <c r="J204" s="97" t="s">
        <v>524</v>
      </c>
      <c r="K204" s="97" t="s">
        <v>524</v>
      </c>
      <c r="L204" s="97" t="s">
        <v>524</v>
      </c>
      <c r="M204" s="97" t="s">
        <v>524</v>
      </c>
      <c r="N204" s="97" t="s">
        <v>524</v>
      </c>
      <c r="O204" s="360">
        <v>0.6</v>
      </c>
      <c r="P204" s="99"/>
      <c r="Q204" s="99"/>
      <c r="R204" s="99"/>
      <c r="S204" s="99"/>
      <c r="T204" s="99"/>
      <c r="U204" s="99"/>
      <c r="V204" s="99"/>
      <c r="W204" s="99"/>
      <c r="X204" s="99"/>
      <c r="Y204" s="99"/>
      <c r="Z204" s="99"/>
      <c r="AA204" s="99"/>
      <c r="AB204" s="99"/>
      <c r="AC204" s="99"/>
      <c r="AD204" s="99"/>
      <c r="AE204" s="99"/>
      <c r="AF204" s="99"/>
      <c r="AG204" s="99"/>
      <c r="AH204" s="99"/>
    </row>
    <row r="205" spans="3:34">
      <c r="C205" s="3" t="s">
        <v>92</v>
      </c>
      <c r="D205" s="3" t="s">
        <v>384</v>
      </c>
      <c r="E205" s="3" t="s">
        <v>385</v>
      </c>
      <c r="F205" s="3" t="s">
        <v>628</v>
      </c>
      <c r="G205" s="97" t="s">
        <v>524</v>
      </c>
      <c r="H205" s="97" t="s">
        <v>524</v>
      </c>
      <c r="I205" s="97" t="s">
        <v>524</v>
      </c>
      <c r="J205" s="97" t="s">
        <v>524</v>
      </c>
      <c r="K205" s="97" t="s">
        <v>524</v>
      </c>
      <c r="L205" s="97" t="s">
        <v>524</v>
      </c>
      <c r="M205" s="97" t="s">
        <v>524</v>
      </c>
      <c r="N205" s="97" t="s">
        <v>524</v>
      </c>
      <c r="O205" s="360">
        <v>0.72499999999999998</v>
      </c>
      <c r="P205" s="99"/>
      <c r="Q205" s="99"/>
      <c r="R205" s="99"/>
      <c r="S205" s="99"/>
      <c r="T205" s="99"/>
      <c r="U205" s="99"/>
      <c r="V205" s="99"/>
      <c r="W205" s="99"/>
      <c r="X205" s="99"/>
      <c r="Y205" s="99"/>
      <c r="Z205" s="99"/>
      <c r="AA205" s="99"/>
      <c r="AB205" s="99"/>
      <c r="AC205" s="99"/>
      <c r="AD205" s="99"/>
      <c r="AE205" s="99"/>
      <c r="AF205" s="99"/>
      <c r="AG205" s="99"/>
      <c r="AH205" s="99"/>
    </row>
    <row r="206" spans="3:34">
      <c r="C206" s="3" t="s">
        <v>92</v>
      </c>
      <c r="D206" s="3" t="s">
        <v>386</v>
      </c>
      <c r="E206" s="3" t="s">
        <v>387</v>
      </c>
      <c r="F206" s="3" t="s">
        <v>628</v>
      </c>
      <c r="G206" s="97" t="s">
        <v>524</v>
      </c>
      <c r="H206" s="97" t="s">
        <v>524</v>
      </c>
      <c r="I206" s="97" t="s">
        <v>524</v>
      </c>
      <c r="J206" s="97" t="s">
        <v>524</v>
      </c>
      <c r="K206" s="97" t="s">
        <v>524</v>
      </c>
      <c r="L206" s="97" t="s">
        <v>524</v>
      </c>
      <c r="M206" s="97" t="s">
        <v>524</v>
      </c>
      <c r="N206" s="97" t="s">
        <v>524</v>
      </c>
      <c r="O206" s="360">
        <v>0.4</v>
      </c>
      <c r="P206" s="99"/>
      <c r="Q206" s="99"/>
      <c r="R206" s="99"/>
      <c r="S206" s="99"/>
      <c r="T206" s="99"/>
      <c r="U206" s="99"/>
      <c r="V206" s="99"/>
      <c r="W206" s="99"/>
      <c r="X206" s="99"/>
      <c r="Y206" s="99"/>
      <c r="Z206" s="99"/>
      <c r="AA206" s="99"/>
      <c r="AB206" s="99"/>
      <c r="AC206" s="99"/>
      <c r="AD206" s="99"/>
      <c r="AE206" s="99"/>
      <c r="AF206" s="99"/>
      <c r="AG206" s="99"/>
      <c r="AH206" s="99"/>
    </row>
    <row r="207" spans="3:34">
      <c r="C207" s="3" t="s">
        <v>92</v>
      </c>
      <c r="D207" s="3" t="s">
        <v>388</v>
      </c>
      <c r="E207" s="3" t="s">
        <v>389</v>
      </c>
      <c r="F207" s="3" t="s">
        <v>628</v>
      </c>
      <c r="G207" s="97" t="s">
        <v>524</v>
      </c>
      <c r="H207" s="97" t="s">
        <v>524</v>
      </c>
      <c r="I207" s="97" t="s">
        <v>524</v>
      </c>
      <c r="J207" s="97" t="s">
        <v>524</v>
      </c>
      <c r="K207" s="97" t="s">
        <v>524</v>
      </c>
      <c r="L207" s="97" t="s">
        <v>524</v>
      </c>
      <c r="M207" s="97" t="s">
        <v>524</v>
      </c>
      <c r="N207" s="97" t="s">
        <v>524</v>
      </c>
      <c r="O207" s="360">
        <v>0.25</v>
      </c>
      <c r="P207" s="99"/>
      <c r="Q207" s="99"/>
      <c r="R207" s="99"/>
      <c r="S207" s="99"/>
      <c r="T207" s="99"/>
      <c r="U207" s="99"/>
      <c r="V207" s="99"/>
      <c r="W207" s="99"/>
      <c r="X207" s="99"/>
      <c r="Y207" s="99"/>
      <c r="Z207" s="99"/>
      <c r="AA207" s="99"/>
      <c r="AB207" s="99"/>
      <c r="AC207" s="99"/>
      <c r="AD207" s="99"/>
      <c r="AE207" s="99"/>
      <c r="AF207" s="99"/>
      <c r="AG207" s="99"/>
      <c r="AH207" s="99"/>
    </row>
    <row r="208" spans="3:34">
      <c r="C208" s="3" t="s">
        <v>92</v>
      </c>
      <c r="D208" s="3" t="s">
        <v>390</v>
      </c>
      <c r="E208" s="3" t="s">
        <v>391</v>
      </c>
      <c r="F208" s="3" t="s">
        <v>628</v>
      </c>
      <c r="G208" s="97" t="s">
        <v>524</v>
      </c>
      <c r="H208" s="97" t="s">
        <v>524</v>
      </c>
      <c r="I208" s="97" t="s">
        <v>524</v>
      </c>
      <c r="J208" s="97" t="s">
        <v>524</v>
      </c>
      <c r="K208" s="97" t="s">
        <v>524</v>
      </c>
      <c r="L208" s="97" t="s">
        <v>524</v>
      </c>
      <c r="M208" s="97" t="s">
        <v>524</v>
      </c>
      <c r="N208" s="97" t="s">
        <v>524</v>
      </c>
      <c r="O208" s="360">
        <v>0.5</v>
      </c>
      <c r="P208" s="99"/>
      <c r="Q208" s="99"/>
      <c r="R208" s="99"/>
      <c r="S208" s="99"/>
      <c r="T208" s="99"/>
      <c r="U208" s="99"/>
      <c r="V208" s="99"/>
      <c r="W208" s="99"/>
      <c r="X208" s="99"/>
      <c r="Y208" s="99"/>
      <c r="Z208" s="99"/>
      <c r="AA208" s="99"/>
      <c r="AB208" s="99"/>
      <c r="AC208" s="99"/>
      <c r="AD208" s="99"/>
      <c r="AE208" s="99"/>
      <c r="AF208" s="99"/>
      <c r="AG208" s="99"/>
      <c r="AH208" s="99"/>
    </row>
    <row r="209" spans="3:34">
      <c r="C209" s="3" t="s">
        <v>92</v>
      </c>
      <c r="D209" s="3" t="s">
        <v>392</v>
      </c>
      <c r="E209" s="3" t="s">
        <v>393</v>
      </c>
      <c r="F209" s="3" t="s">
        <v>628</v>
      </c>
      <c r="G209" s="97" t="s">
        <v>524</v>
      </c>
      <c r="H209" s="97" t="s">
        <v>524</v>
      </c>
      <c r="I209" s="97" t="s">
        <v>524</v>
      </c>
      <c r="J209" s="97" t="s">
        <v>524</v>
      </c>
      <c r="K209" s="97" t="s">
        <v>524</v>
      </c>
      <c r="L209" s="97" t="s">
        <v>524</v>
      </c>
      <c r="M209" s="97" t="s">
        <v>524</v>
      </c>
      <c r="N209" s="97" t="s">
        <v>524</v>
      </c>
      <c r="O209" s="360">
        <v>0.82499999999999996</v>
      </c>
      <c r="P209" s="99"/>
      <c r="Q209" s="99"/>
      <c r="R209" s="99"/>
      <c r="S209" s="99"/>
      <c r="T209" s="99"/>
      <c r="U209" s="99"/>
      <c r="V209" s="99"/>
      <c r="W209" s="99"/>
      <c r="X209" s="99"/>
      <c r="Y209" s="99"/>
      <c r="Z209" s="99"/>
      <c r="AA209" s="99"/>
      <c r="AB209" s="99"/>
      <c r="AC209" s="99"/>
      <c r="AD209" s="99"/>
      <c r="AE209" s="99"/>
      <c r="AF209" s="99"/>
      <c r="AG209" s="99"/>
      <c r="AH209" s="99"/>
    </row>
    <row r="210" spans="3:34">
      <c r="C210" s="3" t="s">
        <v>92</v>
      </c>
      <c r="D210" s="3" t="s">
        <v>394</v>
      </c>
      <c r="E210" s="3" t="s">
        <v>395</v>
      </c>
      <c r="F210" s="3" t="s">
        <v>628</v>
      </c>
      <c r="G210" s="97" t="s">
        <v>524</v>
      </c>
      <c r="H210" s="97" t="s">
        <v>524</v>
      </c>
      <c r="I210" s="97" t="s">
        <v>524</v>
      </c>
      <c r="J210" s="97" t="s">
        <v>524</v>
      </c>
      <c r="K210" s="97" t="s">
        <v>524</v>
      </c>
      <c r="L210" s="97" t="s">
        <v>524</v>
      </c>
      <c r="M210" s="97" t="s">
        <v>524</v>
      </c>
      <c r="N210" s="97" t="s">
        <v>524</v>
      </c>
      <c r="O210" s="360">
        <v>0.52500000000000002</v>
      </c>
      <c r="P210" s="99"/>
      <c r="Q210" s="99"/>
      <c r="R210" s="99"/>
      <c r="S210" s="99"/>
      <c r="T210" s="99"/>
      <c r="U210" s="99"/>
      <c r="V210" s="99"/>
      <c r="W210" s="99"/>
      <c r="X210" s="99"/>
      <c r="Y210" s="99"/>
      <c r="Z210" s="99"/>
      <c r="AA210" s="99"/>
      <c r="AB210" s="99"/>
      <c r="AC210" s="99"/>
      <c r="AD210" s="99"/>
      <c r="AE210" s="99"/>
      <c r="AF210" s="99"/>
      <c r="AG210" s="99"/>
      <c r="AH210" s="99"/>
    </row>
    <row r="211" spans="3:34">
      <c r="C211" s="3" t="s">
        <v>92</v>
      </c>
      <c r="D211" s="3" t="s">
        <v>396</v>
      </c>
      <c r="E211" s="3" t="s">
        <v>397</v>
      </c>
      <c r="F211" s="3" t="s">
        <v>628</v>
      </c>
      <c r="G211" s="97" t="s">
        <v>524</v>
      </c>
      <c r="H211" s="97" t="s">
        <v>524</v>
      </c>
      <c r="I211" s="97" t="s">
        <v>524</v>
      </c>
      <c r="J211" s="97" t="s">
        <v>524</v>
      </c>
      <c r="K211" s="97" t="s">
        <v>524</v>
      </c>
      <c r="L211" s="97" t="s">
        <v>524</v>
      </c>
      <c r="M211" s="97" t="s">
        <v>524</v>
      </c>
      <c r="N211" s="97" t="s">
        <v>524</v>
      </c>
      <c r="O211" s="360">
        <v>0.9</v>
      </c>
      <c r="P211" s="99"/>
      <c r="Q211" s="99"/>
      <c r="R211" s="99"/>
      <c r="S211" s="99"/>
      <c r="T211" s="99"/>
      <c r="U211" s="99"/>
      <c r="V211" s="99"/>
      <c r="W211" s="99"/>
      <c r="X211" s="99"/>
      <c r="Y211" s="99"/>
      <c r="Z211" s="99"/>
      <c r="AA211" s="99"/>
      <c r="AB211" s="99"/>
      <c r="AC211" s="99"/>
      <c r="AD211" s="99"/>
      <c r="AE211" s="99"/>
      <c r="AF211" s="99"/>
      <c r="AG211" s="99"/>
      <c r="AH211" s="99"/>
    </row>
    <row r="212" spans="3:34">
      <c r="C212" s="3" t="s">
        <v>92</v>
      </c>
      <c r="D212" s="3" t="s">
        <v>398</v>
      </c>
      <c r="E212" s="3" t="s">
        <v>399</v>
      </c>
      <c r="F212" s="3" t="s">
        <v>628</v>
      </c>
      <c r="G212" s="97" t="s">
        <v>524</v>
      </c>
      <c r="H212" s="97" t="s">
        <v>524</v>
      </c>
      <c r="I212" s="97" t="s">
        <v>524</v>
      </c>
      <c r="J212" s="97" t="s">
        <v>524</v>
      </c>
      <c r="K212" s="97" t="s">
        <v>524</v>
      </c>
      <c r="L212" s="97" t="s">
        <v>524</v>
      </c>
      <c r="M212" s="97" t="s">
        <v>524</v>
      </c>
      <c r="N212" s="97" t="s">
        <v>524</v>
      </c>
      <c r="O212" s="360">
        <v>0.5</v>
      </c>
      <c r="P212" s="99"/>
      <c r="Q212" s="99"/>
      <c r="R212" s="99"/>
      <c r="S212" s="99"/>
      <c r="T212" s="99"/>
      <c r="U212" s="99"/>
      <c r="V212" s="99"/>
      <c r="W212" s="99"/>
      <c r="X212" s="99"/>
      <c r="Y212" s="99"/>
      <c r="Z212" s="99"/>
      <c r="AA212" s="99"/>
      <c r="AB212" s="99"/>
      <c r="AC212" s="99"/>
      <c r="AD212" s="99"/>
      <c r="AE212" s="99"/>
      <c r="AF212" s="99"/>
      <c r="AG212" s="99"/>
      <c r="AH212" s="99"/>
    </row>
    <row r="213" spans="3:34">
      <c r="C213" s="3" t="s">
        <v>92</v>
      </c>
      <c r="D213" s="3" t="s">
        <v>400</v>
      </c>
      <c r="E213" s="3" t="s">
        <v>401</v>
      </c>
      <c r="F213" s="3" t="s">
        <v>628</v>
      </c>
      <c r="G213" s="97" t="s">
        <v>524</v>
      </c>
      <c r="H213" s="97" t="s">
        <v>524</v>
      </c>
      <c r="I213" s="97" t="s">
        <v>524</v>
      </c>
      <c r="J213" s="97" t="s">
        <v>524</v>
      </c>
      <c r="K213" s="97" t="s">
        <v>524</v>
      </c>
      <c r="L213" s="97" t="s">
        <v>524</v>
      </c>
      <c r="M213" s="97" t="s">
        <v>524</v>
      </c>
      <c r="N213" s="97" t="s">
        <v>524</v>
      </c>
      <c r="O213" s="360">
        <v>0.42499999999999999</v>
      </c>
      <c r="P213" s="99"/>
      <c r="Q213" s="99"/>
      <c r="R213" s="99"/>
      <c r="S213" s="99"/>
      <c r="T213" s="99"/>
      <c r="U213" s="99"/>
      <c r="V213" s="99"/>
      <c r="W213" s="99"/>
      <c r="X213" s="99"/>
      <c r="Y213" s="99"/>
      <c r="Z213" s="99"/>
      <c r="AA213" s="99"/>
      <c r="AB213" s="99"/>
      <c r="AC213" s="99"/>
      <c r="AD213" s="99"/>
      <c r="AE213" s="99"/>
      <c r="AF213" s="99"/>
      <c r="AG213" s="99"/>
      <c r="AH213" s="99"/>
    </row>
    <row r="214" spans="3:34">
      <c r="C214" s="3" t="s">
        <v>92</v>
      </c>
      <c r="D214" s="3" t="s">
        <v>402</v>
      </c>
      <c r="E214" s="3" t="s">
        <v>403</v>
      </c>
      <c r="F214" s="3" t="s">
        <v>628</v>
      </c>
      <c r="G214" s="97" t="s">
        <v>524</v>
      </c>
      <c r="H214" s="97" t="s">
        <v>524</v>
      </c>
      <c r="I214" s="97" t="s">
        <v>524</v>
      </c>
      <c r="J214" s="97" t="s">
        <v>524</v>
      </c>
      <c r="K214" s="97" t="s">
        <v>524</v>
      </c>
      <c r="L214" s="97" t="s">
        <v>524</v>
      </c>
      <c r="M214" s="97" t="s">
        <v>524</v>
      </c>
      <c r="N214" s="97" t="s">
        <v>524</v>
      </c>
      <c r="O214" s="360">
        <v>0.5</v>
      </c>
      <c r="P214" s="99"/>
      <c r="Q214" s="99"/>
      <c r="R214" s="99"/>
      <c r="S214" s="99"/>
      <c r="T214" s="99"/>
      <c r="U214" s="99"/>
      <c r="V214" s="99"/>
      <c r="W214" s="99"/>
      <c r="X214" s="99"/>
      <c r="Y214" s="99"/>
      <c r="Z214" s="99"/>
      <c r="AA214" s="99"/>
      <c r="AB214" s="99"/>
      <c r="AC214" s="99"/>
      <c r="AD214" s="99"/>
      <c r="AE214" s="99"/>
      <c r="AF214" s="99"/>
      <c r="AG214" s="99"/>
      <c r="AH214" s="99"/>
    </row>
    <row r="215" spans="3:34">
      <c r="C215" s="3" t="s">
        <v>92</v>
      </c>
      <c r="D215" s="3" t="s">
        <v>404</v>
      </c>
      <c r="E215" s="3" t="s">
        <v>405</v>
      </c>
      <c r="F215" s="3" t="s">
        <v>628</v>
      </c>
      <c r="G215" s="97" t="s">
        <v>524</v>
      </c>
      <c r="H215" s="97" t="s">
        <v>524</v>
      </c>
      <c r="I215" s="97" t="s">
        <v>524</v>
      </c>
      <c r="J215" s="97" t="s">
        <v>524</v>
      </c>
      <c r="K215" s="97" t="s">
        <v>524</v>
      </c>
      <c r="L215" s="97" t="s">
        <v>524</v>
      </c>
      <c r="M215" s="97" t="s">
        <v>524</v>
      </c>
      <c r="N215" s="97" t="s">
        <v>524</v>
      </c>
      <c r="O215" s="360">
        <v>0.95</v>
      </c>
      <c r="P215" s="99"/>
      <c r="Q215" s="99"/>
      <c r="R215" s="99"/>
      <c r="S215" s="99"/>
      <c r="T215" s="99"/>
      <c r="U215" s="99"/>
      <c r="V215" s="99"/>
      <c r="W215" s="99"/>
      <c r="X215" s="99"/>
      <c r="Y215" s="99"/>
      <c r="Z215" s="99"/>
      <c r="AA215" s="99"/>
      <c r="AB215" s="99"/>
      <c r="AC215" s="99"/>
      <c r="AD215" s="99"/>
      <c r="AE215" s="99"/>
      <c r="AF215" s="99"/>
      <c r="AG215" s="99"/>
      <c r="AH215" s="99"/>
    </row>
    <row r="216" spans="3:34">
      <c r="C216" s="3" t="s">
        <v>92</v>
      </c>
      <c r="D216" s="3" t="s">
        <v>406</v>
      </c>
      <c r="E216" s="3" t="s">
        <v>407</v>
      </c>
      <c r="F216" s="3" t="s">
        <v>628</v>
      </c>
      <c r="G216" s="97" t="s">
        <v>524</v>
      </c>
      <c r="H216" s="97" t="s">
        <v>524</v>
      </c>
      <c r="I216" s="97" t="s">
        <v>524</v>
      </c>
      <c r="J216" s="97" t="s">
        <v>524</v>
      </c>
      <c r="K216" s="97" t="s">
        <v>524</v>
      </c>
      <c r="L216" s="97" t="s">
        <v>524</v>
      </c>
      <c r="M216" s="97" t="s">
        <v>524</v>
      </c>
      <c r="N216" s="97" t="s">
        <v>524</v>
      </c>
      <c r="O216" s="360">
        <v>0.92500000000000004</v>
      </c>
      <c r="P216" s="99"/>
      <c r="Q216" s="99"/>
      <c r="R216" s="99"/>
      <c r="S216" s="99"/>
      <c r="T216" s="99"/>
      <c r="U216" s="99"/>
      <c r="V216" s="99"/>
      <c r="W216" s="99"/>
      <c r="X216" s="99"/>
      <c r="Y216" s="99"/>
      <c r="Z216" s="99"/>
      <c r="AA216" s="99"/>
      <c r="AB216" s="99"/>
      <c r="AC216" s="99"/>
      <c r="AD216" s="99"/>
      <c r="AE216" s="99"/>
      <c r="AF216" s="99"/>
      <c r="AG216" s="99"/>
      <c r="AH216" s="99"/>
    </row>
    <row r="217" spans="3:34">
      <c r="C217" s="3" t="s">
        <v>92</v>
      </c>
      <c r="D217" s="3" t="s">
        <v>408</v>
      </c>
      <c r="E217" s="3" t="s">
        <v>409</v>
      </c>
      <c r="F217" s="3" t="s">
        <v>628</v>
      </c>
      <c r="G217" s="97" t="s">
        <v>524</v>
      </c>
      <c r="H217" s="97" t="s">
        <v>524</v>
      </c>
      <c r="I217" s="97" t="s">
        <v>524</v>
      </c>
      <c r="J217" s="97" t="s">
        <v>524</v>
      </c>
      <c r="K217" s="97" t="s">
        <v>524</v>
      </c>
      <c r="L217" s="97" t="s">
        <v>524</v>
      </c>
      <c r="M217" s="97" t="s">
        <v>524</v>
      </c>
      <c r="N217" s="97" t="s">
        <v>524</v>
      </c>
      <c r="O217" s="360">
        <v>0.97499999999999998</v>
      </c>
      <c r="P217" s="99"/>
      <c r="Q217" s="99"/>
      <c r="R217" s="99"/>
      <c r="S217" s="99"/>
      <c r="T217" s="99"/>
      <c r="U217" s="99"/>
      <c r="V217" s="99"/>
      <c r="W217" s="99"/>
      <c r="X217" s="99"/>
      <c r="Y217" s="99"/>
      <c r="Z217" s="99"/>
      <c r="AA217" s="99"/>
      <c r="AB217" s="99"/>
      <c r="AC217" s="99"/>
      <c r="AD217" s="99"/>
      <c r="AE217" s="99"/>
      <c r="AF217" s="99"/>
      <c r="AG217" s="99"/>
      <c r="AH217" s="99"/>
    </row>
    <row r="218" spans="3:34">
      <c r="C218" s="3" t="s">
        <v>92</v>
      </c>
      <c r="D218" s="3" t="s">
        <v>410</v>
      </c>
      <c r="E218" s="3" t="s">
        <v>411</v>
      </c>
      <c r="F218" s="3" t="s">
        <v>628</v>
      </c>
      <c r="G218" s="97" t="s">
        <v>524</v>
      </c>
      <c r="H218" s="97" t="s">
        <v>524</v>
      </c>
      <c r="I218" s="97" t="s">
        <v>524</v>
      </c>
      <c r="J218" s="97" t="s">
        <v>524</v>
      </c>
      <c r="K218" s="97" t="s">
        <v>524</v>
      </c>
      <c r="L218" s="97" t="s">
        <v>524</v>
      </c>
      <c r="M218" s="97" t="s">
        <v>524</v>
      </c>
      <c r="N218" s="97" t="s">
        <v>524</v>
      </c>
      <c r="O218" s="360">
        <v>0.72499999999999998</v>
      </c>
      <c r="P218" s="99"/>
      <c r="Q218" s="99"/>
      <c r="R218" s="99"/>
      <c r="S218" s="99"/>
      <c r="T218" s="99"/>
      <c r="U218" s="99"/>
      <c r="V218" s="99"/>
      <c r="W218" s="99"/>
      <c r="X218" s="99"/>
      <c r="Y218" s="99"/>
      <c r="Z218" s="99"/>
      <c r="AA218" s="99"/>
      <c r="AB218" s="99"/>
      <c r="AC218" s="99"/>
      <c r="AD218" s="99"/>
      <c r="AE218" s="99"/>
      <c r="AF218" s="99"/>
      <c r="AG218" s="99"/>
      <c r="AH218" s="99"/>
    </row>
    <row r="219" spans="3:34">
      <c r="C219" s="3" t="s">
        <v>92</v>
      </c>
      <c r="D219" s="3" t="s">
        <v>412</v>
      </c>
      <c r="E219" s="3" t="s">
        <v>413</v>
      </c>
      <c r="F219" s="3" t="s">
        <v>628</v>
      </c>
      <c r="G219" s="97" t="s">
        <v>524</v>
      </c>
      <c r="H219" s="97" t="s">
        <v>524</v>
      </c>
      <c r="I219" s="97" t="s">
        <v>524</v>
      </c>
      <c r="J219" s="97" t="s">
        <v>524</v>
      </c>
      <c r="K219" s="97" t="s">
        <v>524</v>
      </c>
      <c r="L219" s="97" t="s">
        <v>524</v>
      </c>
      <c r="M219" s="97" t="s">
        <v>524</v>
      </c>
      <c r="N219" s="97" t="s">
        <v>524</v>
      </c>
      <c r="O219" s="360">
        <v>0.77500000000000002</v>
      </c>
      <c r="P219" s="99"/>
      <c r="Q219" s="99"/>
      <c r="R219" s="99"/>
      <c r="S219" s="99"/>
      <c r="T219" s="99"/>
      <c r="U219" s="99"/>
      <c r="V219" s="99"/>
      <c r="W219" s="99"/>
      <c r="X219" s="99"/>
      <c r="Y219" s="99"/>
      <c r="Z219" s="99"/>
      <c r="AA219" s="99"/>
      <c r="AB219" s="99"/>
      <c r="AC219" s="99"/>
      <c r="AD219" s="99"/>
      <c r="AE219" s="99"/>
      <c r="AF219" s="99"/>
      <c r="AG219" s="99"/>
      <c r="AH219" s="99"/>
    </row>
    <row r="220" spans="3:34">
      <c r="C220" s="3" t="s">
        <v>92</v>
      </c>
      <c r="D220" s="3" t="s">
        <v>414</v>
      </c>
      <c r="E220" s="3" t="s">
        <v>415</v>
      </c>
      <c r="F220" s="3" t="s">
        <v>628</v>
      </c>
      <c r="G220" s="97" t="s">
        <v>524</v>
      </c>
      <c r="H220" s="97" t="s">
        <v>524</v>
      </c>
      <c r="I220" s="97" t="s">
        <v>524</v>
      </c>
      <c r="J220" s="97" t="s">
        <v>524</v>
      </c>
      <c r="K220" s="97" t="s">
        <v>524</v>
      </c>
      <c r="L220" s="97" t="s">
        <v>524</v>
      </c>
      <c r="M220" s="97" t="s">
        <v>524</v>
      </c>
      <c r="N220" s="97" t="s">
        <v>524</v>
      </c>
      <c r="O220" s="360">
        <v>0.75</v>
      </c>
      <c r="P220" s="99"/>
      <c r="Q220" s="99"/>
      <c r="R220" s="99"/>
      <c r="S220" s="99"/>
      <c r="T220" s="99"/>
      <c r="U220" s="99"/>
      <c r="V220" s="99"/>
      <c r="W220" s="99"/>
      <c r="X220" s="99"/>
      <c r="Y220" s="99"/>
      <c r="Z220" s="99"/>
      <c r="AA220" s="99"/>
      <c r="AB220" s="99"/>
      <c r="AC220" s="99"/>
      <c r="AD220" s="99"/>
      <c r="AE220" s="99"/>
      <c r="AF220" s="99"/>
      <c r="AG220" s="99"/>
      <c r="AH220" s="99"/>
    </row>
    <row r="221" spans="3:34">
      <c r="C221" s="3" t="s">
        <v>92</v>
      </c>
      <c r="D221" s="3" t="s">
        <v>416</v>
      </c>
      <c r="E221" s="3" t="s">
        <v>417</v>
      </c>
      <c r="F221" s="3" t="s">
        <v>628</v>
      </c>
      <c r="G221" s="97" t="s">
        <v>524</v>
      </c>
      <c r="H221" s="97" t="s">
        <v>524</v>
      </c>
      <c r="I221" s="97" t="s">
        <v>524</v>
      </c>
      <c r="J221" s="97" t="s">
        <v>524</v>
      </c>
      <c r="K221" s="97" t="s">
        <v>524</v>
      </c>
      <c r="L221" s="97" t="s">
        <v>524</v>
      </c>
      <c r="M221" s="97" t="s">
        <v>524</v>
      </c>
      <c r="N221" s="97" t="s">
        <v>524</v>
      </c>
      <c r="O221" s="360">
        <v>1</v>
      </c>
      <c r="P221" s="99"/>
      <c r="Q221" s="99"/>
      <c r="R221" s="99"/>
      <c r="S221" s="99"/>
      <c r="T221" s="99"/>
      <c r="U221" s="99"/>
      <c r="V221" s="99"/>
      <c r="W221" s="99"/>
      <c r="X221" s="99"/>
      <c r="Y221" s="99"/>
      <c r="Z221" s="99"/>
      <c r="AA221" s="99"/>
      <c r="AB221" s="99"/>
      <c r="AC221" s="99"/>
      <c r="AD221" s="99"/>
      <c r="AE221" s="99"/>
      <c r="AF221" s="99"/>
      <c r="AG221" s="99"/>
      <c r="AH221" s="99"/>
    </row>
    <row r="222" spans="3:34">
      <c r="C222" s="3" t="s">
        <v>92</v>
      </c>
      <c r="D222" s="3" t="s">
        <v>418</v>
      </c>
      <c r="E222" s="3" t="s">
        <v>419</v>
      </c>
      <c r="F222" s="3" t="s">
        <v>628</v>
      </c>
      <c r="G222" s="97" t="s">
        <v>524</v>
      </c>
      <c r="H222" s="97" t="s">
        <v>524</v>
      </c>
      <c r="I222" s="97" t="s">
        <v>524</v>
      </c>
      <c r="J222" s="97" t="s">
        <v>524</v>
      </c>
      <c r="K222" s="97" t="s">
        <v>524</v>
      </c>
      <c r="L222" s="97" t="s">
        <v>524</v>
      </c>
      <c r="M222" s="97" t="s">
        <v>524</v>
      </c>
      <c r="N222" s="97" t="s">
        <v>524</v>
      </c>
      <c r="O222" s="360">
        <v>1</v>
      </c>
      <c r="P222" s="99"/>
      <c r="Q222" s="99"/>
      <c r="R222" s="99"/>
      <c r="S222" s="99"/>
      <c r="T222" s="99"/>
      <c r="U222" s="99"/>
      <c r="V222" s="99"/>
      <c r="W222" s="99"/>
      <c r="X222" s="99"/>
      <c r="Y222" s="99"/>
      <c r="Z222" s="99"/>
      <c r="AA222" s="99"/>
      <c r="AB222" s="99"/>
      <c r="AC222" s="99"/>
      <c r="AD222" s="99"/>
      <c r="AE222" s="99"/>
      <c r="AF222" s="99"/>
      <c r="AG222" s="99"/>
      <c r="AH222" s="99"/>
    </row>
    <row r="223" spans="3:34">
      <c r="C223" s="3" t="s">
        <v>92</v>
      </c>
      <c r="D223" s="3" t="s">
        <v>420</v>
      </c>
      <c r="E223" s="3" t="s">
        <v>421</v>
      </c>
      <c r="F223" s="3" t="s">
        <v>628</v>
      </c>
      <c r="G223" s="97" t="s">
        <v>524</v>
      </c>
      <c r="H223" s="97" t="s">
        <v>524</v>
      </c>
      <c r="I223" s="97" t="s">
        <v>524</v>
      </c>
      <c r="J223" s="97" t="s">
        <v>524</v>
      </c>
      <c r="K223" s="97" t="s">
        <v>524</v>
      </c>
      <c r="L223" s="97" t="s">
        <v>524</v>
      </c>
      <c r="M223" s="97" t="s">
        <v>524</v>
      </c>
      <c r="N223" s="97" t="s">
        <v>524</v>
      </c>
      <c r="O223" s="360">
        <v>0.6</v>
      </c>
      <c r="P223" s="99"/>
      <c r="Q223" s="99"/>
      <c r="R223" s="99"/>
      <c r="S223" s="99"/>
      <c r="T223" s="99"/>
      <c r="U223" s="99"/>
      <c r="V223" s="99"/>
      <c r="W223" s="99"/>
      <c r="X223" s="99"/>
      <c r="Y223" s="99"/>
      <c r="Z223" s="99"/>
      <c r="AA223" s="99"/>
      <c r="AB223" s="99"/>
      <c r="AC223" s="99"/>
      <c r="AD223" s="99"/>
      <c r="AE223" s="99"/>
      <c r="AF223" s="99"/>
      <c r="AG223" s="99"/>
      <c r="AH223" s="99"/>
    </row>
    <row r="224" spans="3:34">
      <c r="C224" s="3" t="s">
        <v>92</v>
      </c>
      <c r="D224" s="3" t="s">
        <v>422</v>
      </c>
      <c r="E224" s="3" t="s">
        <v>423</v>
      </c>
      <c r="F224" s="3" t="s">
        <v>628</v>
      </c>
      <c r="G224" s="97" t="s">
        <v>524</v>
      </c>
      <c r="H224" s="97" t="s">
        <v>524</v>
      </c>
      <c r="I224" s="97" t="s">
        <v>524</v>
      </c>
      <c r="J224" s="97" t="s">
        <v>524</v>
      </c>
      <c r="K224" s="97" t="s">
        <v>524</v>
      </c>
      <c r="L224" s="97" t="s">
        <v>524</v>
      </c>
      <c r="M224" s="97" t="s">
        <v>524</v>
      </c>
      <c r="N224" s="97" t="s">
        <v>524</v>
      </c>
      <c r="O224" s="360">
        <v>0.77500000000000002</v>
      </c>
      <c r="P224" s="99"/>
      <c r="Q224" s="99"/>
      <c r="R224" s="99"/>
      <c r="S224" s="99"/>
      <c r="T224" s="99"/>
      <c r="U224" s="99"/>
      <c r="V224" s="99"/>
      <c r="W224" s="99"/>
      <c r="X224" s="99"/>
      <c r="Y224" s="99"/>
      <c r="Z224" s="99"/>
      <c r="AA224" s="99"/>
      <c r="AB224" s="99"/>
      <c r="AC224" s="99"/>
      <c r="AD224" s="99"/>
      <c r="AE224" s="99"/>
      <c r="AF224" s="99"/>
      <c r="AG224" s="99"/>
      <c r="AH224" s="99"/>
    </row>
    <row r="225" spans="3:34">
      <c r="C225" s="3" t="s">
        <v>92</v>
      </c>
      <c r="D225" s="3" t="s">
        <v>424</v>
      </c>
      <c r="E225" s="3" t="s">
        <v>425</v>
      </c>
      <c r="F225" s="3" t="s">
        <v>628</v>
      </c>
      <c r="G225" s="97" t="s">
        <v>524</v>
      </c>
      <c r="H225" s="97" t="s">
        <v>524</v>
      </c>
      <c r="I225" s="97" t="s">
        <v>524</v>
      </c>
      <c r="J225" s="97" t="s">
        <v>524</v>
      </c>
      <c r="K225" s="97" t="s">
        <v>524</v>
      </c>
      <c r="L225" s="97" t="s">
        <v>524</v>
      </c>
      <c r="M225" s="97" t="s">
        <v>524</v>
      </c>
      <c r="N225" s="97" t="s">
        <v>524</v>
      </c>
      <c r="O225" s="360">
        <v>1</v>
      </c>
      <c r="P225" s="99"/>
      <c r="Q225" s="99"/>
      <c r="R225" s="99"/>
      <c r="S225" s="99"/>
      <c r="T225" s="99"/>
      <c r="U225" s="99"/>
      <c r="V225" s="99"/>
      <c r="W225" s="99"/>
      <c r="X225" s="99"/>
      <c r="Y225" s="99"/>
      <c r="Z225" s="99"/>
      <c r="AA225" s="99"/>
      <c r="AB225" s="99"/>
      <c r="AC225" s="99"/>
      <c r="AD225" s="99"/>
      <c r="AE225" s="99"/>
      <c r="AF225" s="99"/>
      <c r="AG225" s="99"/>
      <c r="AH225" s="99"/>
    </row>
    <row r="226" spans="3:34">
      <c r="C226" s="3" t="s">
        <v>92</v>
      </c>
      <c r="D226" s="3" t="s">
        <v>426</v>
      </c>
      <c r="E226" s="3" t="s">
        <v>427</v>
      </c>
      <c r="F226" s="3" t="s">
        <v>628</v>
      </c>
      <c r="G226" s="97" t="s">
        <v>524</v>
      </c>
      <c r="H226" s="97" t="s">
        <v>524</v>
      </c>
      <c r="I226" s="97" t="s">
        <v>524</v>
      </c>
      <c r="J226" s="97" t="s">
        <v>524</v>
      </c>
      <c r="K226" s="97" t="s">
        <v>524</v>
      </c>
      <c r="L226" s="97" t="s">
        <v>524</v>
      </c>
      <c r="M226" s="97" t="s">
        <v>524</v>
      </c>
      <c r="N226" s="97" t="s">
        <v>524</v>
      </c>
      <c r="O226" s="360">
        <v>0.77500000000000002</v>
      </c>
      <c r="P226" s="99"/>
      <c r="Q226" s="99"/>
      <c r="R226" s="99"/>
      <c r="S226" s="99"/>
      <c r="T226" s="99"/>
      <c r="U226" s="99"/>
      <c r="V226" s="99"/>
      <c r="W226" s="99"/>
      <c r="X226" s="99"/>
      <c r="Y226" s="99"/>
      <c r="Z226" s="99"/>
      <c r="AA226" s="99"/>
      <c r="AB226" s="99"/>
      <c r="AC226" s="99"/>
      <c r="AD226" s="99"/>
      <c r="AE226" s="99"/>
      <c r="AF226" s="99"/>
      <c r="AG226" s="99"/>
      <c r="AH226" s="99"/>
    </row>
    <row r="227" spans="3:34">
      <c r="C227" s="3" t="s">
        <v>92</v>
      </c>
      <c r="D227" s="3" t="s">
        <v>428</v>
      </c>
      <c r="E227" s="3" t="s">
        <v>429</v>
      </c>
      <c r="F227" s="3" t="s">
        <v>628</v>
      </c>
      <c r="G227" s="97" t="s">
        <v>524</v>
      </c>
      <c r="H227" s="97" t="s">
        <v>524</v>
      </c>
      <c r="I227" s="97" t="s">
        <v>524</v>
      </c>
      <c r="J227" s="97" t="s">
        <v>524</v>
      </c>
      <c r="K227" s="97" t="s">
        <v>524</v>
      </c>
      <c r="L227" s="97" t="s">
        <v>524</v>
      </c>
      <c r="M227" s="97" t="s">
        <v>524</v>
      </c>
      <c r="N227" s="97" t="s">
        <v>524</v>
      </c>
      <c r="O227" s="360">
        <v>1</v>
      </c>
      <c r="P227" s="99"/>
      <c r="Q227" s="99"/>
      <c r="R227" s="99"/>
      <c r="S227" s="99"/>
      <c r="T227" s="99"/>
      <c r="U227" s="99"/>
      <c r="V227" s="99"/>
      <c r="W227" s="99"/>
      <c r="X227" s="99"/>
      <c r="Y227" s="99"/>
      <c r="Z227" s="99"/>
      <c r="AA227" s="99"/>
      <c r="AB227" s="99"/>
      <c r="AC227" s="99"/>
      <c r="AD227" s="99"/>
      <c r="AE227" s="99"/>
      <c r="AF227" s="99"/>
      <c r="AG227" s="99"/>
      <c r="AH227" s="99"/>
    </row>
    <row r="228" spans="3:34">
      <c r="C228" s="3" t="s">
        <v>92</v>
      </c>
      <c r="D228" s="3" t="s">
        <v>430</v>
      </c>
      <c r="E228" s="3" t="s">
        <v>431</v>
      </c>
      <c r="F228" s="3" t="s">
        <v>628</v>
      </c>
      <c r="G228" s="97" t="s">
        <v>524</v>
      </c>
      <c r="H228" s="97" t="s">
        <v>524</v>
      </c>
      <c r="I228" s="97" t="s">
        <v>524</v>
      </c>
      <c r="J228" s="97" t="s">
        <v>524</v>
      </c>
      <c r="K228" s="97" t="s">
        <v>524</v>
      </c>
      <c r="L228" s="97" t="s">
        <v>524</v>
      </c>
      <c r="M228" s="97" t="s">
        <v>524</v>
      </c>
      <c r="N228" s="97" t="s">
        <v>524</v>
      </c>
      <c r="O228" s="360">
        <v>0.67500000000000004</v>
      </c>
      <c r="P228" s="99"/>
      <c r="Q228" s="99"/>
      <c r="R228" s="99"/>
      <c r="S228" s="99"/>
      <c r="T228" s="99"/>
      <c r="U228" s="99"/>
      <c r="V228" s="99"/>
      <c r="W228" s="99"/>
      <c r="X228" s="99"/>
      <c r="Y228" s="99"/>
      <c r="Z228" s="99"/>
      <c r="AA228" s="99"/>
      <c r="AB228" s="99"/>
      <c r="AC228" s="99"/>
      <c r="AD228" s="99"/>
      <c r="AE228" s="99"/>
      <c r="AF228" s="99"/>
      <c r="AG228" s="99"/>
      <c r="AH228" s="99"/>
    </row>
    <row r="229" spans="3:34">
      <c r="C229" s="3" t="s">
        <v>92</v>
      </c>
      <c r="D229" s="3" t="s">
        <v>432</v>
      </c>
      <c r="E229" s="3" t="s">
        <v>433</v>
      </c>
      <c r="F229" s="3" t="s">
        <v>628</v>
      </c>
      <c r="G229" s="97" t="s">
        <v>524</v>
      </c>
      <c r="H229" s="97" t="s">
        <v>524</v>
      </c>
      <c r="I229" s="97" t="s">
        <v>524</v>
      </c>
      <c r="J229" s="97" t="s">
        <v>524</v>
      </c>
      <c r="K229" s="97" t="s">
        <v>524</v>
      </c>
      <c r="L229" s="97" t="s">
        <v>524</v>
      </c>
      <c r="M229" s="97" t="s">
        <v>524</v>
      </c>
      <c r="N229" s="97" t="s">
        <v>524</v>
      </c>
      <c r="O229" s="360">
        <v>0.32500000000000001</v>
      </c>
      <c r="P229" s="99"/>
      <c r="Q229" s="99"/>
      <c r="R229" s="99"/>
      <c r="S229" s="99"/>
      <c r="T229" s="99"/>
      <c r="U229" s="99"/>
      <c r="V229" s="99"/>
      <c r="W229" s="99"/>
      <c r="X229" s="99"/>
      <c r="Y229" s="99"/>
      <c r="Z229" s="99"/>
      <c r="AA229" s="99"/>
      <c r="AB229" s="99"/>
      <c r="AC229" s="99"/>
      <c r="AD229" s="99"/>
      <c r="AE229" s="99"/>
      <c r="AF229" s="99"/>
      <c r="AG229" s="99"/>
      <c r="AH229" s="99"/>
    </row>
    <row r="230" spans="3:34">
      <c r="C230" s="3" t="s">
        <v>92</v>
      </c>
      <c r="D230" s="3" t="s">
        <v>434</v>
      </c>
      <c r="E230" s="3" t="s">
        <v>435</v>
      </c>
      <c r="F230" s="3" t="s">
        <v>628</v>
      </c>
      <c r="G230" s="97" t="s">
        <v>524</v>
      </c>
      <c r="H230" s="97" t="s">
        <v>524</v>
      </c>
      <c r="I230" s="97" t="s">
        <v>524</v>
      </c>
      <c r="J230" s="97" t="s">
        <v>524</v>
      </c>
      <c r="K230" s="97" t="s">
        <v>524</v>
      </c>
      <c r="L230" s="97" t="s">
        <v>524</v>
      </c>
      <c r="M230" s="97" t="s">
        <v>524</v>
      </c>
      <c r="N230" s="97" t="s">
        <v>524</v>
      </c>
      <c r="O230" s="360">
        <v>0.72499999999999998</v>
      </c>
      <c r="P230" s="99"/>
      <c r="Q230" s="99"/>
      <c r="R230" s="99"/>
      <c r="S230" s="99"/>
      <c r="T230" s="99"/>
      <c r="U230" s="99"/>
      <c r="V230" s="99"/>
      <c r="W230" s="99"/>
      <c r="X230" s="99"/>
      <c r="Y230" s="99"/>
      <c r="Z230" s="99"/>
      <c r="AA230" s="99"/>
      <c r="AB230" s="99"/>
      <c r="AC230" s="99"/>
      <c r="AD230" s="99"/>
      <c r="AE230" s="99"/>
      <c r="AF230" s="99"/>
      <c r="AG230" s="99"/>
      <c r="AH230" s="99"/>
    </row>
    <row r="231" spans="3:34">
      <c r="C231" s="3" t="s">
        <v>92</v>
      </c>
      <c r="D231" s="3" t="s">
        <v>436</v>
      </c>
      <c r="E231" s="3" t="s">
        <v>437</v>
      </c>
      <c r="F231" s="3" t="s">
        <v>628</v>
      </c>
      <c r="G231" s="97" t="s">
        <v>524</v>
      </c>
      <c r="H231" s="97" t="s">
        <v>524</v>
      </c>
      <c r="I231" s="97" t="s">
        <v>524</v>
      </c>
      <c r="J231" s="97" t="s">
        <v>524</v>
      </c>
      <c r="K231" s="97" t="s">
        <v>524</v>
      </c>
      <c r="L231" s="97" t="s">
        <v>524</v>
      </c>
      <c r="M231" s="97" t="s">
        <v>524</v>
      </c>
      <c r="N231" s="97" t="s">
        <v>524</v>
      </c>
      <c r="O231" s="360">
        <v>0.97499999999999998</v>
      </c>
      <c r="P231" s="99"/>
      <c r="Q231" s="99"/>
      <c r="R231" s="99"/>
      <c r="S231" s="99"/>
      <c r="T231" s="99"/>
      <c r="U231" s="99"/>
      <c r="V231" s="99"/>
      <c r="W231" s="99"/>
      <c r="X231" s="99"/>
      <c r="Y231" s="99"/>
      <c r="Z231" s="99"/>
      <c r="AA231" s="99"/>
      <c r="AB231" s="99"/>
      <c r="AC231" s="99"/>
      <c r="AD231" s="99"/>
      <c r="AE231" s="99"/>
      <c r="AF231" s="99"/>
      <c r="AG231" s="99"/>
      <c r="AH231" s="99"/>
    </row>
    <row r="232" spans="3:34">
      <c r="C232" s="3" t="s">
        <v>92</v>
      </c>
      <c r="D232" s="3" t="s">
        <v>438</v>
      </c>
      <c r="E232" s="3" t="s">
        <v>439</v>
      </c>
      <c r="F232" s="3" t="s">
        <v>628</v>
      </c>
      <c r="G232" s="97" t="s">
        <v>524</v>
      </c>
      <c r="H232" s="97" t="s">
        <v>524</v>
      </c>
      <c r="I232" s="97" t="s">
        <v>524</v>
      </c>
      <c r="J232" s="97" t="s">
        <v>524</v>
      </c>
      <c r="K232" s="97" t="s">
        <v>524</v>
      </c>
      <c r="L232" s="97" t="s">
        <v>524</v>
      </c>
      <c r="M232" s="97" t="s">
        <v>524</v>
      </c>
      <c r="N232" s="97" t="s">
        <v>524</v>
      </c>
      <c r="O232" s="360">
        <v>0.52500000000000002</v>
      </c>
      <c r="P232" s="99"/>
      <c r="Q232" s="99"/>
      <c r="R232" s="99"/>
      <c r="S232" s="99"/>
      <c r="T232" s="99"/>
      <c r="U232" s="99"/>
      <c r="V232" s="99"/>
      <c r="W232" s="99"/>
      <c r="X232" s="99"/>
      <c r="Y232" s="99"/>
      <c r="Z232" s="99"/>
      <c r="AA232" s="99"/>
      <c r="AB232" s="99"/>
      <c r="AC232" s="99"/>
      <c r="AD232" s="99"/>
      <c r="AE232" s="99"/>
      <c r="AF232" s="99"/>
      <c r="AG232" s="99"/>
      <c r="AH232" s="99"/>
    </row>
    <row r="233" spans="3:34">
      <c r="C233" s="3" t="s">
        <v>92</v>
      </c>
      <c r="D233" s="3" t="s">
        <v>440</v>
      </c>
      <c r="E233" s="3" t="s">
        <v>441</v>
      </c>
      <c r="F233" s="3" t="s">
        <v>628</v>
      </c>
      <c r="G233" s="97" t="s">
        <v>524</v>
      </c>
      <c r="H233" s="97" t="s">
        <v>524</v>
      </c>
      <c r="I233" s="97" t="s">
        <v>524</v>
      </c>
      <c r="J233" s="97" t="s">
        <v>524</v>
      </c>
      <c r="K233" s="97" t="s">
        <v>524</v>
      </c>
      <c r="L233" s="97" t="s">
        <v>524</v>
      </c>
      <c r="M233" s="97" t="s">
        <v>524</v>
      </c>
      <c r="N233" s="97" t="s">
        <v>524</v>
      </c>
      <c r="O233" s="360">
        <v>0.72499999999999998</v>
      </c>
      <c r="P233" s="99"/>
      <c r="Q233" s="99"/>
      <c r="R233" s="99"/>
      <c r="S233" s="99"/>
      <c r="T233" s="99"/>
      <c r="U233" s="99"/>
      <c r="V233" s="99"/>
      <c r="W233" s="99"/>
      <c r="X233" s="99"/>
      <c r="Y233" s="99"/>
      <c r="Z233" s="99"/>
      <c r="AA233" s="99"/>
      <c r="AB233" s="99"/>
      <c r="AC233" s="99"/>
      <c r="AD233" s="99"/>
      <c r="AE233" s="99"/>
      <c r="AF233" s="99"/>
      <c r="AG233" s="99"/>
      <c r="AH233" s="99"/>
    </row>
    <row r="234" spans="3:34">
      <c r="C234" s="3" t="s">
        <v>92</v>
      </c>
      <c r="D234" s="3" t="s">
        <v>442</v>
      </c>
      <c r="E234" s="3" t="s">
        <v>443</v>
      </c>
      <c r="F234" s="3" t="s">
        <v>628</v>
      </c>
      <c r="G234" s="97" t="s">
        <v>524</v>
      </c>
      <c r="H234" s="97" t="s">
        <v>524</v>
      </c>
      <c r="I234" s="97" t="s">
        <v>524</v>
      </c>
      <c r="J234" s="97" t="s">
        <v>524</v>
      </c>
      <c r="K234" s="97" t="s">
        <v>524</v>
      </c>
      <c r="L234" s="97" t="s">
        <v>524</v>
      </c>
      <c r="M234" s="97" t="s">
        <v>524</v>
      </c>
      <c r="N234" s="97" t="s">
        <v>524</v>
      </c>
      <c r="O234" s="360">
        <v>0.32500000000000001</v>
      </c>
      <c r="P234" s="99"/>
      <c r="Q234" s="99"/>
      <c r="R234" s="99"/>
      <c r="S234" s="99"/>
      <c r="T234" s="99"/>
      <c r="U234" s="99"/>
      <c r="V234" s="99"/>
      <c r="W234" s="99"/>
      <c r="X234" s="99"/>
      <c r="Y234" s="99"/>
      <c r="Z234" s="99"/>
      <c r="AA234" s="99"/>
      <c r="AB234" s="99"/>
      <c r="AC234" s="99"/>
      <c r="AD234" s="99"/>
      <c r="AE234" s="99"/>
      <c r="AF234" s="99"/>
      <c r="AG234" s="99"/>
      <c r="AH234" s="99"/>
    </row>
    <row r="235" spans="3:34">
      <c r="C235" s="3" t="s">
        <v>92</v>
      </c>
      <c r="D235" s="3" t="s">
        <v>444</v>
      </c>
      <c r="E235" s="3" t="s">
        <v>445</v>
      </c>
      <c r="F235" s="3" t="s">
        <v>628</v>
      </c>
      <c r="G235" s="97" t="s">
        <v>524</v>
      </c>
      <c r="H235" s="97" t="s">
        <v>524</v>
      </c>
      <c r="I235" s="97" t="s">
        <v>524</v>
      </c>
      <c r="J235" s="97" t="s">
        <v>524</v>
      </c>
      <c r="K235" s="97" t="s">
        <v>524</v>
      </c>
      <c r="L235" s="97" t="s">
        <v>524</v>
      </c>
      <c r="M235" s="97" t="s">
        <v>524</v>
      </c>
      <c r="N235" s="97" t="s">
        <v>524</v>
      </c>
      <c r="O235" s="360">
        <v>0.47499999999999998</v>
      </c>
      <c r="P235" s="99"/>
      <c r="Q235" s="99"/>
      <c r="R235" s="99"/>
      <c r="S235" s="99"/>
      <c r="T235" s="99"/>
      <c r="U235" s="99"/>
      <c r="V235" s="99"/>
      <c r="W235" s="99"/>
      <c r="X235" s="99"/>
      <c r="Y235" s="99"/>
      <c r="Z235" s="99"/>
      <c r="AA235" s="99"/>
      <c r="AB235" s="99"/>
      <c r="AC235" s="99"/>
      <c r="AD235" s="99"/>
      <c r="AE235" s="99"/>
      <c r="AF235" s="99"/>
      <c r="AG235" s="99"/>
      <c r="AH235" s="99"/>
    </row>
    <row r="236" spans="3:34">
      <c r="C236" s="3" t="s">
        <v>92</v>
      </c>
      <c r="D236" s="3" t="s">
        <v>446</v>
      </c>
      <c r="E236" s="3" t="s">
        <v>447</v>
      </c>
      <c r="F236" s="3" t="s">
        <v>628</v>
      </c>
      <c r="G236" s="97" t="s">
        <v>524</v>
      </c>
      <c r="H236" s="97" t="s">
        <v>524</v>
      </c>
      <c r="I236" s="97" t="s">
        <v>524</v>
      </c>
      <c r="J236" s="97" t="s">
        <v>524</v>
      </c>
      <c r="K236" s="97" t="s">
        <v>524</v>
      </c>
      <c r="L236" s="97" t="s">
        <v>524</v>
      </c>
      <c r="M236" s="97" t="s">
        <v>524</v>
      </c>
      <c r="N236" s="97" t="s">
        <v>524</v>
      </c>
      <c r="O236" s="360">
        <v>0.52500000000000002</v>
      </c>
      <c r="P236" s="99"/>
      <c r="Q236" s="99"/>
      <c r="R236" s="99"/>
      <c r="S236" s="99"/>
      <c r="T236" s="99"/>
      <c r="U236" s="99"/>
      <c r="V236" s="99"/>
      <c r="W236" s="99"/>
      <c r="X236" s="99"/>
      <c r="Y236" s="99"/>
      <c r="Z236" s="99"/>
      <c r="AA236" s="99"/>
      <c r="AB236" s="99"/>
      <c r="AC236" s="99"/>
      <c r="AD236" s="99"/>
      <c r="AE236" s="99"/>
      <c r="AF236" s="99"/>
      <c r="AG236" s="99"/>
      <c r="AH236" s="99"/>
    </row>
    <row r="237" spans="3:34">
      <c r="C237" s="3" t="s">
        <v>90</v>
      </c>
      <c r="D237" s="3" t="s">
        <v>448</v>
      </c>
      <c r="E237" s="3" t="s">
        <v>449</v>
      </c>
      <c r="F237" s="3" t="s">
        <v>628</v>
      </c>
      <c r="G237" s="97" t="s">
        <v>524</v>
      </c>
      <c r="H237" s="97" t="s">
        <v>524</v>
      </c>
      <c r="I237" s="97" t="s">
        <v>524</v>
      </c>
      <c r="J237" s="97" t="s">
        <v>524</v>
      </c>
      <c r="K237" s="97" t="s">
        <v>524</v>
      </c>
      <c r="L237" s="97" t="s">
        <v>524</v>
      </c>
      <c r="M237" s="97" t="s">
        <v>524</v>
      </c>
      <c r="N237" s="97" t="s">
        <v>524</v>
      </c>
      <c r="O237" s="360">
        <v>0.5</v>
      </c>
      <c r="P237" s="99"/>
      <c r="Q237" s="99"/>
      <c r="R237" s="99"/>
      <c r="S237" s="99"/>
      <c r="T237" s="99"/>
      <c r="U237" s="99"/>
      <c r="V237" s="99"/>
      <c r="W237" s="99"/>
      <c r="X237" s="99"/>
      <c r="Y237" s="99"/>
      <c r="Z237" s="99"/>
      <c r="AA237" s="99"/>
      <c r="AB237" s="99"/>
      <c r="AC237" s="99"/>
      <c r="AD237" s="99"/>
      <c r="AE237" s="99"/>
      <c r="AF237" s="99"/>
      <c r="AG237" s="99"/>
      <c r="AH237" s="99"/>
    </row>
    <row r="238" spans="3:34">
      <c r="C238" s="3" t="s">
        <v>90</v>
      </c>
      <c r="D238" s="3" t="s">
        <v>450</v>
      </c>
      <c r="E238" s="3" t="s">
        <v>451</v>
      </c>
      <c r="F238" s="3" t="s">
        <v>628</v>
      </c>
      <c r="G238" s="97" t="s">
        <v>524</v>
      </c>
      <c r="H238" s="97" t="s">
        <v>524</v>
      </c>
      <c r="I238" s="97" t="s">
        <v>524</v>
      </c>
      <c r="J238" s="97" t="s">
        <v>524</v>
      </c>
      <c r="K238" s="97" t="s">
        <v>524</v>
      </c>
      <c r="L238" s="97" t="s">
        <v>524</v>
      </c>
      <c r="M238" s="97" t="s">
        <v>524</v>
      </c>
      <c r="N238" s="97" t="s">
        <v>524</v>
      </c>
      <c r="O238" s="360">
        <v>0.5</v>
      </c>
      <c r="P238" s="99"/>
      <c r="Q238" s="99"/>
      <c r="R238" s="99"/>
      <c r="S238" s="99"/>
      <c r="T238" s="99"/>
      <c r="U238" s="99"/>
      <c r="V238" s="99"/>
      <c r="W238" s="99"/>
      <c r="X238" s="99"/>
      <c r="Y238" s="99"/>
      <c r="Z238" s="99"/>
      <c r="AA238" s="99"/>
      <c r="AB238" s="99"/>
      <c r="AC238" s="99"/>
      <c r="AD238" s="99"/>
      <c r="AE238" s="99"/>
      <c r="AF238" s="99"/>
      <c r="AG238" s="99"/>
      <c r="AH238" s="99"/>
    </row>
    <row r="239" spans="3:34">
      <c r="C239" s="3" t="s">
        <v>90</v>
      </c>
      <c r="D239" s="3" t="s">
        <v>452</v>
      </c>
      <c r="E239" s="3" t="s">
        <v>453</v>
      </c>
      <c r="F239" s="3" t="s">
        <v>628</v>
      </c>
      <c r="G239" s="97" t="s">
        <v>524</v>
      </c>
      <c r="H239" s="97" t="s">
        <v>524</v>
      </c>
      <c r="I239" s="97" t="s">
        <v>524</v>
      </c>
      <c r="J239" s="97" t="s">
        <v>524</v>
      </c>
      <c r="K239" s="97" t="s">
        <v>524</v>
      </c>
      <c r="L239" s="97" t="s">
        <v>524</v>
      </c>
      <c r="M239" s="97" t="s">
        <v>524</v>
      </c>
      <c r="N239" s="97" t="s">
        <v>524</v>
      </c>
      <c r="O239" s="360">
        <v>0.72499999999999998</v>
      </c>
      <c r="P239" s="99"/>
      <c r="Q239" s="99"/>
      <c r="R239" s="99"/>
      <c r="S239" s="99"/>
      <c r="T239" s="99"/>
      <c r="U239" s="99"/>
      <c r="V239" s="99"/>
      <c r="W239" s="99"/>
      <c r="X239" s="99"/>
      <c r="Y239" s="99"/>
      <c r="Z239" s="99"/>
      <c r="AA239" s="99"/>
      <c r="AB239" s="99"/>
      <c r="AC239" s="99"/>
      <c r="AD239" s="99"/>
      <c r="AE239" s="99"/>
      <c r="AF239" s="99"/>
      <c r="AG239" s="99"/>
      <c r="AH239" s="99"/>
    </row>
    <row r="240" spans="3:34">
      <c r="C240" s="3" t="s">
        <v>90</v>
      </c>
      <c r="D240" s="3" t="s">
        <v>454</v>
      </c>
      <c r="E240" s="3" t="s">
        <v>455</v>
      </c>
      <c r="F240" s="3" t="s">
        <v>628</v>
      </c>
      <c r="G240" s="97" t="s">
        <v>524</v>
      </c>
      <c r="H240" s="97" t="s">
        <v>524</v>
      </c>
      <c r="I240" s="97" t="s">
        <v>524</v>
      </c>
      <c r="J240" s="97" t="s">
        <v>524</v>
      </c>
      <c r="K240" s="97" t="s">
        <v>524</v>
      </c>
      <c r="L240" s="97" t="s">
        <v>524</v>
      </c>
      <c r="M240" s="97" t="s">
        <v>524</v>
      </c>
      <c r="N240" s="97" t="s">
        <v>524</v>
      </c>
      <c r="O240" s="360">
        <v>0.7</v>
      </c>
      <c r="P240" s="99"/>
      <c r="Q240" s="99"/>
      <c r="R240" s="99"/>
      <c r="S240" s="99"/>
      <c r="T240" s="99"/>
      <c r="U240" s="99"/>
      <c r="V240" s="99"/>
      <c r="W240" s="99"/>
      <c r="X240" s="99"/>
      <c r="Y240" s="99"/>
      <c r="Z240" s="99"/>
      <c r="AA240" s="99"/>
      <c r="AB240" s="99"/>
      <c r="AC240" s="99"/>
      <c r="AD240" s="99"/>
      <c r="AE240" s="99"/>
      <c r="AF240" s="99"/>
      <c r="AG240" s="99"/>
      <c r="AH240" s="99"/>
    </row>
    <row r="241" spans="3:34">
      <c r="C241" s="3" t="s">
        <v>90</v>
      </c>
      <c r="D241" s="3" t="s">
        <v>456</v>
      </c>
      <c r="E241" s="3" t="s">
        <v>457</v>
      </c>
      <c r="F241" s="3" t="s">
        <v>628</v>
      </c>
      <c r="G241" s="97" t="s">
        <v>524</v>
      </c>
      <c r="H241" s="97" t="s">
        <v>524</v>
      </c>
      <c r="I241" s="97" t="s">
        <v>524</v>
      </c>
      <c r="J241" s="97" t="s">
        <v>524</v>
      </c>
      <c r="K241" s="97" t="s">
        <v>524</v>
      </c>
      <c r="L241" s="97" t="s">
        <v>524</v>
      </c>
      <c r="M241" s="97" t="s">
        <v>524</v>
      </c>
      <c r="N241" s="97" t="s">
        <v>524</v>
      </c>
      <c r="O241" s="360">
        <v>0.7</v>
      </c>
      <c r="P241" s="99"/>
      <c r="Q241" s="99"/>
      <c r="R241" s="99"/>
      <c r="S241" s="99"/>
      <c r="T241" s="99"/>
      <c r="U241" s="99"/>
      <c r="V241" s="99"/>
      <c r="W241" s="99"/>
      <c r="X241" s="99"/>
      <c r="Y241" s="99"/>
      <c r="Z241" s="99"/>
      <c r="AA241" s="99"/>
      <c r="AB241" s="99"/>
      <c r="AC241" s="99"/>
      <c r="AD241" s="99"/>
      <c r="AE241" s="99"/>
      <c r="AF241" s="99"/>
      <c r="AG241" s="99"/>
      <c r="AH241" s="99"/>
    </row>
    <row r="242" spans="3:34">
      <c r="C242" s="3" t="s">
        <v>90</v>
      </c>
      <c r="D242" s="3" t="s">
        <v>458</v>
      </c>
      <c r="E242" s="3" t="s">
        <v>459</v>
      </c>
      <c r="F242" s="3" t="s">
        <v>628</v>
      </c>
      <c r="G242" s="97" t="s">
        <v>524</v>
      </c>
      <c r="H242" s="97" t="s">
        <v>524</v>
      </c>
      <c r="I242" s="97" t="s">
        <v>524</v>
      </c>
      <c r="J242" s="97" t="s">
        <v>524</v>
      </c>
      <c r="K242" s="97" t="s">
        <v>524</v>
      </c>
      <c r="L242" s="97" t="s">
        <v>524</v>
      </c>
      <c r="M242" s="97" t="s">
        <v>524</v>
      </c>
      <c r="N242" s="97" t="s">
        <v>524</v>
      </c>
      <c r="O242" s="360">
        <v>0.52500000000000002</v>
      </c>
      <c r="P242" s="99"/>
      <c r="Q242" s="99"/>
      <c r="R242" s="99"/>
      <c r="S242" s="99"/>
      <c r="T242" s="99"/>
      <c r="U242" s="99"/>
      <c r="V242" s="99"/>
      <c r="W242" s="99"/>
      <c r="X242" s="99"/>
      <c r="Y242" s="99"/>
      <c r="Z242" s="99"/>
      <c r="AA242" s="99"/>
      <c r="AB242" s="99"/>
      <c r="AC242" s="99"/>
      <c r="AD242" s="99"/>
      <c r="AE242" s="99"/>
      <c r="AF242" s="99"/>
      <c r="AG242" s="99"/>
      <c r="AH242" s="99"/>
    </row>
    <row r="243" spans="3:34">
      <c r="C243" s="3" t="s">
        <v>90</v>
      </c>
      <c r="D243" s="3" t="s">
        <v>460</v>
      </c>
      <c r="E243" s="3" t="s">
        <v>461</v>
      </c>
      <c r="F243" s="3" t="s">
        <v>628</v>
      </c>
      <c r="G243" s="97" t="s">
        <v>524</v>
      </c>
      <c r="H243" s="97" t="s">
        <v>524</v>
      </c>
      <c r="I243" s="97" t="s">
        <v>524</v>
      </c>
      <c r="J243" s="97" t="s">
        <v>524</v>
      </c>
      <c r="K243" s="97" t="s">
        <v>524</v>
      </c>
      <c r="L243" s="97" t="s">
        <v>524</v>
      </c>
      <c r="M243" s="97" t="s">
        <v>524</v>
      </c>
      <c r="N243" s="97" t="s">
        <v>524</v>
      </c>
      <c r="O243" s="360">
        <v>0.85</v>
      </c>
      <c r="P243" s="99"/>
      <c r="Q243" s="99"/>
      <c r="R243" s="99"/>
      <c r="S243" s="99"/>
      <c r="T243" s="99"/>
      <c r="U243" s="99"/>
      <c r="V243" s="99"/>
      <c r="W243" s="99"/>
      <c r="X243" s="99"/>
      <c r="Y243" s="99"/>
      <c r="Z243" s="99"/>
      <c r="AA243" s="99"/>
      <c r="AB243" s="99"/>
      <c r="AC243" s="99"/>
      <c r="AD243" s="99"/>
      <c r="AE243" s="99"/>
      <c r="AF243" s="99"/>
      <c r="AG243" s="99"/>
      <c r="AH243" s="99"/>
    </row>
    <row r="244" spans="3:34">
      <c r="C244" s="3" t="s">
        <v>90</v>
      </c>
      <c r="D244" s="3" t="s">
        <v>462</v>
      </c>
      <c r="E244" s="3" t="s">
        <v>463</v>
      </c>
      <c r="F244" s="3" t="s">
        <v>628</v>
      </c>
      <c r="G244" s="97" t="s">
        <v>524</v>
      </c>
      <c r="H244" s="97" t="s">
        <v>524</v>
      </c>
      <c r="I244" s="97" t="s">
        <v>524</v>
      </c>
      <c r="J244" s="97" t="s">
        <v>524</v>
      </c>
      <c r="K244" s="97" t="s">
        <v>524</v>
      </c>
      <c r="L244" s="97" t="s">
        <v>524</v>
      </c>
      <c r="M244" s="97" t="s">
        <v>524</v>
      </c>
      <c r="N244" s="97" t="s">
        <v>524</v>
      </c>
      <c r="O244" s="360">
        <v>0.95</v>
      </c>
      <c r="P244" s="99"/>
      <c r="Q244" s="99"/>
      <c r="R244" s="99"/>
      <c r="S244" s="99"/>
      <c r="T244" s="99"/>
      <c r="U244" s="99"/>
      <c r="V244" s="99"/>
      <c r="W244" s="99"/>
      <c r="X244" s="99"/>
      <c r="Y244" s="99"/>
      <c r="Z244" s="99"/>
      <c r="AA244" s="99"/>
      <c r="AB244" s="99"/>
      <c r="AC244" s="99"/>
      <c r="AD244" s="99"/>
      <c r="AE244" s="99"/>
      <c r="AF244" s="99"/>
      <c r="AG244" s="99"/>
      <c r="AH244" s="99"/>
    </row>
    <row r="245" spans="3:34">
      <c r="C245" s="3" t="s">
        <v>90</v>
      </c>
      <c r="D245" s="3" t="s">
        <v>464</v>
      </c>
      <c r="E245" s="3" t="s">
        <v>465</v>
      </c>
      <c r="F245" s="3" t="s">
        <v>628</v>
      </c>
      <c r="G245" s="97" t="s">
        <v>524</v>
      </c>
      <c r="H245" s="97" t="s">
        <v>524</v>
      </c>
      <c r="I245" s="97" t="s">
        <v>524</v>
      </c>
      <c r="J245" s="97" t="s">
        <v>524</v>
      </c>
      <c r="K245" s="97" t="s">
        <v>524</v>
      </c>
      <c r="L245" s="97" t="s">
        <v>524</v>
      </c>
      <c r="M245" s="97" t="s">
        <v>524</v>
      </c>
      <c r="N245" s="97" t="s">
        <v>524</v>
      </c>
      <c r="O245" s="360">
        <v>0.5</v>
      </c>
      <c r="P245" s="99"/>
      <c r="Q245" s="99"/>
      <c r="R245" s="99"/>
      <c r="S245" s="99"/>
      <c r="T245" s="99"/>
      <c r="U245" s="99"/>
      <c r="V245" s="99"/>
      <c r="W245" s="99"/>
      <c r="X245" s="99"/>
      <c r="Y245" s="99"/>
      <c r="Z245" s="99"/>
      <c r="AA245" s="99"/>
      <c r="AB245" s="99"/>
      <c r="AC245" s="99"/>
      <c r="AD245" s="99"/>
      <c r="AE245" s="99"/>
      <c r="AF245" s="99"/>
      <c r="AG245" s="99"/>
      <c r="AH245" s="99"/>
    </row>
    <row r="246" spans="3:34">
      <c r="C246" s="3" t="s">
        <v>90</v>
      </c>
      <c r="D246" s="3" t="s">
        <v>466</v>
      </c>
      <c r="E246" s="3" t="s">
        <v>467</v>
      </c>
      <c r="F246" s="3" t="s">
        <v>628</v>
      </c>
      <c r="G246" s="97" t="s">
        <v>524</v>
      </c>
      <c r="H246" s="97" t="s">
        <v>524</v>
      </c>
      <c r="I246" s="97" t="s">
        <v>524</v>
      </c>
      <c r="J246" s="97" t="s">
        <v>524</v>
      </c>
      <c r="K246" s="97" t="s">
        <v>524</v>
      </c>
      <c r="L246" s="97" t="s">
        <v>524</v>
      </c>
      <c r="M246" s="97" t="s">
        <v>524</v>
      </c>
      <c r="N246" s="97" t="s">
        <v>524</v>
      </c>
      <c r="O246" s="360">
        <v>0.35</v>
      </c>
      <c r="P246" s="99"/>
      <c r="Q246" s="99"/>
      <c r="R246" s="99"/>
      <c r="S246" s="99"/>
      <c r="T246" s="99"/>
      <c r="U246" s="99"/>
      <c r="V246" s="99"/>
      <c r="W246" s="99"/>
      <c r="X246" s="99"/>
      <c r="Y246" s="99"/>
      <c r="Z246" s="99"/>
      <c r="AA246" s="99"/>
      <c r="AB246" s="99"/>
      <c r="AC246" s="99"/>
      <c r="AD246" s="99"/>
      <c r="AE246" s="99"/>
      <c r="AF246" s="99"/>
      <c r="AG246" s="99"/>
      <c r="AH246" s="99"/>
    </row>
    <row r="247" spans="3:34">
      <c r="C247" s="3" t="s">
        <v>90</v>
      </c>
      <c r="D247" s="3" t="s">
        <v>468</v>
      </c>
      <c r="E247" s="3" t="s">
        <v>469</v>
      </c>
      <c r="F247" s="3" t="s">
        <v>628</v>
      </c>
      <c r="G247" s="97" t="s">
        <v>524</v>
      </c>
      <c r="H247" s="97" t="s">
        <v>524</v>
      </c>
      <c r="I247" s="97" t="s">
        <v>524</v>
      </c>
      <c r="J247" s="97" t="s">
        <v>524</v>
      </c>
      <c r="K247" s="97" t="s">
        <v>524</v>
      </c>
      <c r="L247" s="97" t="s">
        <v>524</v>
      </c>
      <c r="M247" s="97" t="s">
        <v>524</v>
      </c>
      <c r="N247" s="97" t="s">
        <v>524</v>
      </c>
      <c r="O247" s="360">
        <v>0.47499999999999998</v>
      </c>
      <c r="P247" s="99"/>
      <c r="Q247" s="99"/>
      <c r="R247" s="99"/>
      <c r="S247" s="99"/>
      <c r="T247" s="99"/>
      <c r="U247" s="99"/>
      <c r="V247" s="99"/>
      <c r="W247" s="99"/>
      <c r="X247" s="99"/>
      <c r="Y247" s="99"/>
      <c r="Z247" s="99"/>
      <c r="AA247" s="99"/>
      <c r="AB247" s="99"/>
      <c r="AC247" s="99"/>
      <c r="AD247" s="99"/>
      <c r="AE247" s="99"/>
      <c r="AF247" s="99"/>
      <c r="AG247" s="99"/>
      <c r="AH247" s="99"/>
    </row>
    <row r="248" spans="3:34">
      <c r="C248" s="3" t="s">
        <v>90</v>
      </c>
      <c r="D248" s="3" t="s">
        <v>470</v>
      </c>
      <c r="E248" s="3" t="s">
        <v>471</v>
      </c>
      <c r="F248" s="3" t="s">
        <v>628</v>
      </c>
      <c r="G248" s="97" t="s">
        <v>524</v>
      </c>
      <c r="H248" s="97" t="s">
        <v>524</v>
      </c>
      <c r="I248" s="97" t="s">
        <v>524</v>
      </c>
      <c r="J248" s="97" t="s">
        <v>524</v>
      </c>
      <c r="K248" s="97" t="s">
        <v>524</v>
      </c>
      <c r="L248" s="97" t="s">
        <v>524</v>
      </c>
      <c r="M248" s="97" t="s">
        <v>524</v>
      </c>
      <c r="N248" s="97" t="s">
        <v>524</v>
      </c>
      <c r="O248" s="360">
        <v>0.75</v>
      </c>
      <c r="P248" s="99"/>
      <c r="Q248" s="99"/>
      <c r="R248" s="99"/>
      <c r="S248" s="99"/>
      <c r="T248" s="99"/>
      <c r="U248" s="99"/>
      <c r="V248" s="99"/>
      <c r="W248" s="99"/>
      <c r="X248" s="99"/>
      <c r="Y248" s="99"/>
      <c r="Z248" s="99"/>
      <c r="AA248" s="99"/>
      <c r="AB248" s="99"/>
      <c r="AC248" s="99"/>
      <c r="AD248" s="99"/>
      <c r="AE248" s="99"/>
      <c r="AF248" s="99"/>
      <c r="AG248" s="99"/>
      <c r="AH248" s="99"/>
    </row>
    <row r="249" spans="3:34">
      <c r="C249" s="3" t="s">
        <v>90</v>
      </c>
      <c r="D249" s="3" t="s">
        <v>472</v>
      </c>
      <c r="E249" s="3" t="s">
        <v>473</v>
      </c>
      <c r="F249" s="3" t="s">
        <v>628</v>
      </c>
      <c r="G249" s="97" t="s">
        <v>524</v>
      </c>
      <c r="H249" s="97" t="s">
        <v>524</v>
      </c>
      <c r="I249" s="97" t="s">
        <v>524</v>
      </c>
      <c r="J249" s="97" t="s">
        <v>524</v>
      </c>
      <c r="K249" s="97" t="s">
        <v>524</v>
      </c>
      <c r="L249" s="97" t="s">
        <v>524</v>
      </c>
      <c r="M249" s="97" t="s">
        <v>524</v>
      </c>
      <c r="N249" s="97" t="s">
        <v>524</v>
      </c>
      <c r="O249" s="360">
        <v>0.45</v>
      </c>
      <c r="P249" s="99"/>
      <c r="Q249" s="99"/>
      <c r="R249" s="99"/>
      <c r="S249" s="99"/>
      <c r="T249" s="99"/>
      <c r="U249" s="99"/>
      <c r="V249" s="99"/>
      <c r="W249" s="99"/>
      <c r="X249" s="99"/>
      <c r="Y249" s="99"/>
      <c r="Z249" s="99"/>
      <c r="AA249" s="99"/>
      <c r="AB249" s="99"/>
      <c r="AC249" s="99"/>
      <c r="AD249" s="99"/>
      <c r="AE249" s="99"/>
      <c r="AF249" s="99"/>
      <c r="AG249" s="99"/>
      <c r="AH249" s="99"/>
    </row>
    <row r="250" spans="3:34">
      <c r="C250" s="3" t="s">
        <v>90</v>
      </c>
      <c r="D250" s="3" t="s">
        <v>474</v>
      </c>
      <c r="E250" s="3" t="s">
        <v>475</v>
      </c>
      <c r="F250" s="3" t="s">
        <v>628</v>
      </c>
      <c r="G250" s="97" t="s">
        <v>524</v>
      </c>
      <c r="H250" s="97" t="s">
        <v>524</v>
      </c>
      <c r="I250" s="97" t="s">
        <v>524</v>
      </c>
      <c r="J250" s="97" t="s">
        <v>524</v>
      </c>
      <c r="K250" s="97" t="s">
        <v>524</v>
      </c>
      <c r="L250" s="97" t="s">
        <v>524</v>
      </c>
      <c r="M250" s="97" t="s">
        <v>524</v>
      </c>
      <c r="N250" s="97" t="s">
        <v>524</v>
      </c>
      <c r="O250" s="360">
        <v>0.47499999999999998</v>
      </c>
      <c r="P250" s="99"/>
      <c r="Q250" s="99"/>
      <c r="R250" s="99"/>
      <c r="S250" s="99"/>
      <c r="T250" s="99"/>
      <c r="U250" s="99"/>
      <c r="V250" s="99"/>
      <c r="W250" s="99"/>
      <c r="X250" s="99"/>
      <c r="Y250" s="99"/>
      <c r="Z250" s="99"/>
      <c r="AA250" s="99"/>
      <c r="AB250" s="99"/>
      <c r="AC250" s="99"/>
      <c r="AD250" s="99"/>
      <c r="AE250" s="99"/>
      <c r="AF250" s="99"/>
      <c r="AG250" s="99"/>
      <c r="AH250" s="99"/>
    </row>
    <row r="251" spans="3:34">
      <c r="C251" s="3" t="s">
        <v>90</v>
      </c>
      <c r="D251" s="3" t="s">
        <v>476</v>
      </c>
      <c r="E251" s="3" t="s">
        <v>477</v>
      </c>
      <c r="F251" s="3" t="s">
        <v>628</v>
      </c>
      <c r="G251" s="97" t="s">
        <v>524</v>
      </c>
      <c r="H251" s="97" t="s">
        <v>524</v>
      </c>
      <c r="I251" s="97" t="s">
        <v>524</v>
      </c>
      <c r="J251" s="97" t="s">
        <v>524</v>
      </c>
      <c r="K251" s="97" t="s">
        <v>524</v>
      </c>
      <c r="L251" s="97" t="s">
        <v>524</v>
      </c>
      <c r="M251" s="97" t="s">
        <v>524</v>
      </c>
      <c r="N251" s="97" t="s">
        <v>524</v>
      </c>
      <c r="O251" s="360">
        <v>0.65</v>
      </c>
      <c r="P251" s="99"/>
      <c r="Q251" s="99"/>
      <c r="R251" s="99"/>
      <c r="S251" s="99"/>
      <c r="T251" s="99"/>
      <c r="U251" s="99"/>
      <c r="V251" s="99"/>
      <c r="W251" s="99"/>
      <c r="X251" s="99"/>
      <c r="Y251" s="99"/>
      <c r="Z251" s="99"/>
      <c r="AA251" s="99"/>
      <c r="AB251" s="99"/>
      <c r="AC251" s="99"/>
      <c r="AD251" s="99"/>
      <c r="AE251" s="99"/>
      <c r="AF251" s="99"/>
      <c r="AG251" s="99"/>
      <c r="AH251" s="99"/>
    </row>
    <row r="252" spans="3:34">
      <c r="C252" s="3" t="s">
        <v>90</v>
      </c>
      <c r="D252" s="3" t="s">
        <v>478</v>
      </c>
      <c r="E252" s="3" t="s">
        <v>479</v>
      </c>
      <c r="F252" s="3" t="s">
        <v>628</v>
      </c>
      <c r="G252" s="97" t="s">
        <v>524</v>
      </c>
      <c r="H252" s="97" t="s">
        <v>524</v>
      </c>
      <c r="I252" s="97" t="s">
        <v>524</v>
      </c>
      <c r="J252" s="97" t="s">
        <v>524</v>
      </c>
      <c r="K252" s="97" t="s">
        <v>524</v>
      </c>
      <c r="L252" s="97" t="s">
        <v>524</v>
      </c>
      <c r="M252" s="97" t="s">
        <v>524</v>
      </c>
      <c r="N252" s="97" t="s">
        <v>524</v>
      </c>
      <c r="O252" s="360">
        <v>0.5</v>
      </c>
      <c r="P252" s="99"/>
      <c r="Q252" s="99"/>
      <c r="R252" s="99"/>
      <c r="S252" s="99"/>
      <c r="T252" s="99"/>
      <c r="U252" s="99"/>
      <c r="V252" s="99"/>
      <c r="W252" s="99"/>
      <c r="X252" s="99"/>
      <c r="Y252" s="99"/>
      <c r="Z252" s="99"/>
      <c r="AA252" s="99"/>
      <c r="AB252" s="99"/>
      <c r="AC252" s="99"/>
      <c r="AD252" s="99"/>
      <c r="AE252" s="99"/>
      <c r="AF252" s="99"/>
      <c r="AG252" s="99"/>
      <c r="AH252" s="99"/>
    </row>
    <row r="253" spans="3:34">
      <c r="C253" s="3" t="s">
        <v>90</v>
      </c>
      <c r="D253" s="3" t="s">
        <v>480</v>
      </c>
      <c r="E253" s="3" t="s">
        <v>481</v>
      </c>
      <c r="F253" s="3" t="s">
        <v>628</v>
      </c>
      <c r="G253" s="97" t="s">
        <v>524</v>
      </c>
      <c r="H253" s="97" t="s">
        <v>524</v>
      </c>
      <c r="I253" s="97" t="s">
        <v>524</v>
      </c>
      <c r="J253" s="97" t="s">
        <v>524</v>
      </c>
      <c r="K253" s="97" t="s">
        <v>524</v>
      </c>
      <c r="L253" s="97" t="s">
        <v>524</v>
      </c>
      <c r="M253" s="97" t="s">
        <v>524</v>
      </c>
      <c r="N253" s="97" t="s">
        <v>524</v>
      </c>
      <c r="O253" s="360">
        <v>0.8</v>
      </c>
      <c r="P253" s="99"/>
      <c r="Q253" s="99"/>
      <c r="R253" s="99"/>
      <c r="S253" s="99"/>
      <c r="T253" s="99"/>
      <c r="U253" s="99"/>
      <c r="V253" s="99"/>
      <c r="W253" s="99"/>
      <c r="X253" s="99"/>
      <c r="Y253" s="99"/>
      <c r="Z253" s="99"/>
      <c r="AA253" s="99"/>
      <c r="AB253" s="99"/>
      <c r="AC253" s="99"/>
      <c r="AD253" s="99"/>
      <c r="AE253" s="99"/>
      <c r="AF253" s="99"/>
      <c r="AG253" s="99"/>
      <c r="AH253" s="99"/>
    </row>
    <row r="254" spans="3:34">
      <c r="C254" s="3" t="s">
        <v>90</v>
      </c>
      <c r="D254" s="3" t="s">
        <v>482</v>
      </c>
      <c r="E254" s="3" t="s">
        <v>483</v>
      </c>
      <c r="F254" s="3" t="s">
        <v>628</v>
      </c>
      <c r="G254" s="97" t="s">
        <v>524</v>
      </c>
      <c r="H254" s="97" t="s">
        <v>524</v>
      </c>
      <c r="I254" s="97" t="s">
        <v>524</v>
      </c>
      <c r="J254" s="97" t="s">
        <v>524</v>
      </c>
      <c r="K254" s="97" t="s">
        <v>524</v>
      </c>
      <c r="L254" s="97" t="s">
        <v>524</v>
      </c>
      <c r="M254" s="97" t="s">
        <v>524</v>
      </c>
      <c r="N254" s="97" t="s">
        <v>524</v>
      </c>
      <c r="O254" s="360">
        <v>0.3</v>
      </c>
      <c r="P254" s="99"/>
      <c r="Q254" s="99"/>
      <c r="R254" s="99"/>
      <c r="S254" s="99"/>
      <c r="T254" s="99"/>
      <c r="U254" s="99"/>
      <c r="V254" s="99"/>
      <c r="W254" s="99"/>
      <c r="X254" s="99"/>
      <c r="Y254" s="99"/>
      <c r="Z254" s="99"/>
      <c r="AA254" s="99"/>
      <c r="AB254" s="99"/>
      <c r="AC254" s="99"/>
      <c r="AD254" s="99"/>
      <c r="AE254" s="99"/>
      <c r="AF254" s="99"/>
      <c r="AG254" s="99"/>
      <c r="AH254" s="99"/>
    </row>
    <row r="255" spans="3:34">
      <c r="C255" s="3" t="s">
        <v>90</v>
      </c>
      <c r="D255" s="3" t="s">
        <v>484</v>
      </c>
      <c r="E255" s="3" t="s">
        <v>485</v>
      </c>
      <c r="F255" s="3" t="s">
        <v>628</v>
      </c>
      <c r="G255" s="97" t="s">
        <v>524</v>
      </c>
      <c r="H255" s="97" t="s">
        <v>524</v>
      </c>
      <c r="I255" s="97" t="s">
        <v>524</v>
      </c>
      <c r="J255" s="97" t="s">
        <v>524</v>
      </c>
      <c r="K255" s="97" t="s">
        <v>524</v>
      </c>
      <c r="L255" s="97" t="s">
        <v>524</v>
      </c>
      <c r="M255" s="97" t="s">
        <v>524</v>
      </c>
      <c r="N255" s="97" t="s">
        <v>524</v>
      </c>
      <c r="O255" s="360">
        <v>0.75</v>
      </c>
      <c r="P255" s="99"/>
      <c r="Q255" s="99"/>
      <c r="R255" s="99"/>
      <c r="S255" s="99"/>
      <c r="T255" s="99"/>
      <c r="U255" s="99"/>
      <c r="V255" s="99"/>
      <c r="W255" s="99"/>
      <c r="X255" s="99"/>
      <c r="Y255" s="99"/>
      <c r="Z255" s="99"/>
      <c r="AA255" s="99"/>
      <c r="AB255" s="99"/>
      <c r="AC255" s="99"/>
      <c r="AD255" s="99"/>
      <c r="AE255" s="99"/>
      <c r="AF255" s="99"/>
      <c r="AG255" s="99"/>
      <c r="AH255" s="99"/>
    </row>
    <row r="256" spans="3:34">
      <c r="C256" s="3" t="s">
        <v>90</v>
      </c>
      <c r="D256" s="3" t="s">
        <v>486</v>
      </c>
      <c r="E256" s="3" t="s">
        <v>487</v>
      </c>
      <c r="F256" s="3" t="s">
        <v>628</v>
      </c>
      <c r="G256" s="97" t="s">
        <v>524</v>
      </c>
      <c r="H256" s="97" t="s">
        <v>524</v>
      </c>
      <c r="I256" s="97" t="s">
        <v>524</v>
      </c>
      <c r="J256" s="97" t="s">
        <v>524</v>
      </c>
      <c r="K256" s="97" t="s">
        <v>524</v>
      </c>
      <c r="L256" s="97" t="s">
        <v>524</v>
      </c>
      <c r="M256" s="97" t="s">
        <v>524</v>
      </c>
      <c r="N256" s="97" t="s">
        <v>524</v>
      </c>
      <c r="O256" s="360">
        <v>0.7</v>
      </c>
      <c r="P256" s="99"/>
      <c r="Q256" s="99"/>
      <c r="R256" s="99"/>
      <c r="S256" s="99"/>
      <c r="T256" s="99"/>
      <c r="U256" s="99"/>
      <c r="V256" s="99"/>
      <c r="W256" s="99"/>
      <c r="X256" s="99"/>
      <c r="Y256" s="99"/>
      <c r="Z256" s="99"/>
      <c r="AA256" s="99"/>
      <c r="AB256" s="99"/>
      <c r="AC256" s="99"/>
      <c r="AD256" s="99"/>
      <c r="AE256" s="99"/>
      <c r="AF256" s="99"/>
      <c r="AG256" s="99"/>
      <c r="AH256" s="99"/>
    </row>
    <row r="257" spans="3:34">
      <c r="C257" s="3" t="s">
        <v>90</v>
      </c>
      <c r="D257" s="3" t="s">
        <v>488</v>
      </c>
      <c r="E257" s="3" t="s">
        <v>489</v>
      </c>
      <c r="F257" s="3" t="s">
        <v>628</v>
      </c>
      <c r="G257" s="97" t="s">
        <v>524</v>
      </c>
      <c r="H257" s="97" t="s">
        <v>524</v>
      </c>
      <c r="I257" s="97" t="s">
        <v>524</v>
      </c>
      <c r="J257" s="97" t="s">
        <v>524</v>
      </c>
      <c r="K257" s="97" t="s">
        <v>524</v>
      </c>
      <c r="L257" s="97" t="s">
        <v>524</v>
      </c>
      <c r="M257" s="97" t="s">
        <v>524</v>
      </c>
      <c r="N257" s="97" t="s">
        <v>524</v>
      </c>
      <c r="O257" s="360">
        <v>0.42499999999999999</v>
      </c>
      <c r="P257" s="99"/>
      <c r="Q257" s="99"/>
      <c r="R257" s="99"/>
      <c r="S257" s="99"/>
      <c r="T257" s="99"/>
      <c r="U257" s="99"/>
      <c r="V257" s="99"/>
      <c r="W257" s="99"/>
      <c r="X257" s="99"/>
      <c r="Y257" s="99"/>
      <c r="Z257" s="99"/>
      <c r="AA257" s="99"/>
      <c r="AB257" s="99"/>
      <c r="AC257" s="99"/>
      <c r="AD257" s="99"/>
      <c r="AE257" s="99"/>
      <c r="AF257" s="99"/>
      <c r="AG257" s="99"/>
      <c r="AH257" s="99"/>
    </row>
    <row r="258" spans="3:34">
      <c r="C258" s="3" t="s">
        <v>90</v>
      </c>
      <c r="D258" s="3" t="s">
        <v>490</v>
      </c>
      <c r="E258" s="3" t="s">
        <v>491</v>
      </c>
      <c r="F258" s="3" t="s">
        <v>628</v>
      </c>
      <c r="G258" s="97" t="s">
        <v>524</v>
      </c>
      <c r="H258" s="97" t="s">
        <v>524</v>
      </c>
      <c r="I258" s="97" t="s">
        <v>524</v>
      </c>
      <c r="J258" s="97" t="s">
        <v>524</v>
      </c>
      <c r="K258" s="97" t="s">
        <v>524</v>
      </c>
      <c r="L258" s="97" t="s">
        <v>524</v>
      </c>
      <c r="M258" s="97" t="s">
        <v>524</v>
      </c>
      <c r="N258" s="97" t="s">
        <v>524</v>
      </c>
      <c r="O258" s="360">
        <v>0.32500000000000001</v>
      </c>
      <c r="P258" s="99"/>
      <c r="Q258" s="99"/>
      <c r="R258" s="99"/>
      <c r="S258" s="99"/>
      <c r="T258" s="99"/>
      <c r="U258" s="99"/>
      <c r="V258" s="99"/>
      <c r="W258" s="99"/>
      <c r="X258" s="99"/>
      <c r="Y258" s="99"/>
      <c r="Z258" s="99"/>
      <c r="AA258" s="99"/>
      <c r="AB258" s="99"/>
      <c r="AC258" s="99"/>
      <c r="AD258" s="99"/>
      <c r="AE258" s="99"/>
      <c r="AF258" s="99"/>
      <c r="AG258" s="99"/>
      <c r="AH258" s="99"/>
    </row>
    <row r="259" spans="3:34">
      <c r="C259" s="3" t="s">
        <v>90</v>
      </c>
      <c r="D259" s="3" t="s">
        <v>492</v>
      </c>
      <c r="E259" s="3" t="s">
        <v>493</v>
      </c>
      <c r="F259" s="3" t="s">
        <v>628</v>
      </c>
      <c r="G259" s="97" t="s">
        <v>524</v>
      </c>
      <c r="H259" s="97" t="s">
        <v>524</v>
      </c>
      <c r="I259" s="97" t="s">
        <v>524</v>
      </c>
      <c r="J259" s="97" t="s">
        <v>524</v>
      </c>
      <c r="K259" s="97" t="s">
        <v>524</v>
      </c>
      <c r="L259" s="97" t="s">
        <v>524</v>
      </c>
      <c r="M259" s="97" t="s">
        <v>524</v>
      </c>
      <c r="N259" s="97" t="s">
        <v>524</v>
      </c>
      <c r="O259" s="360">
        <v>0.875</v>
      </c>
      <c r="P259" s="99"/>
      <c r="Q259" s="99"/>
      <c r="R259" s="99"/>
      <c r="S259" s="99"/>
      <c r="T259" s="99"/>
      <c r="U259" s="99"/>
      <c r="V259" s="99"/>
      <c r="W259" s="99"/>
      <c r="X259" s="99"/>
      <c r="Y259" s="99"/>
      <c r="Z259" s="99"/>
      <c r="AA259" s="99"/>
      <c r="AB259" s="99"/>
      <c r="AC259" s="99"/>
      <c r="AD259" s="99"/>
      <c r="AE259" s="99"/>
      <c r="AF259" s="99"/>
      <c r="AG259" s="99"/>
      <c r="AH259" s="99"/>
    </row>
    <row r="260" spans="3:34">
      <c r="C260" s="3" t="s">
        <v>90</v>
      </c>
      <c r="D260" s="3" t="s">
        <v>494</v>
      </c>
      <c r="E260" s="3" t="s">
        <v>495</v>
      </c>
      <c r="F260" s="3" t="s">
        <v>628</v>
      </c>
      <c r="G260" s="97" t="s">
        <v>524</v>
      </c>
      <c r="H260" s="97" t="s">
        <v>524</v>
      </c>
      <c r="I260" s="97" t="s">
        <v>524</v>
      </c>
      <c r="J260" s="97" t="s">
        <v>524</v>
      </c>
      <c r="K260" s="97" t="s">
        <v>524</v>
      </c>
      <c r="L260" s="97" t="s">
        <v>524</v>
      </c>
      <c r="M260" s="97" t="s">
        <v>524</v>
      </c>
      <c r="N260" s="97" t="s">
        <v>524</v>
      </c>
      <c r="O260" s="360">
        <v>0.8</v>
      </c>
      <c r="P260" s="99"/>
      <c r="Q260" s="99"/>
      <c r="R260" s="99"/>
      <c r="S260" s="99"/>
      <c r="T260" s="99"/>
      <c r="U260" s="99"/>
      <c r="V260" s="99"/>
      <c r="W260" s="99"/>
      <c r="X260" s="99"/>
      <c r="Y260" s="99"/>
      <c r="Z260" s="99"/>
      <c r="AA260" s="99"/>
      <c r="AB260" s="99"/>
      <c r="AC260" s="99"/>
      <c r="AD260" s="99"/>
      <c r="AE260" s="99"/>
      <c r="AF260" s="99"/>
      <c r="AG260" s="99"/>
      <c r="AH260" s="99"/>
    </row>
    <row r="261" spans="3:34">
      <c r="C261" s="3" t="s">
        <v>90</v>
      </c>
      <c r="D261" s="3" t="s">
        <v>496</v>
      </c>
      <c r="E261" s="3" t="s">
        <v>497</v>
      </c>
      <c r="F261" s="3" t="s">
        <v>628</v>
      </c>
      <c r="G261" s="97" t="s">
        <v>524</v>
      </c>
      <c r="H261" s="97" t="s">
        <v>524</v>
      </c>
      <c r="I261" s="97" t="s">
        <v>524</v>
      </c>
      <c r="J261" s="97" t="s">
        <v>524</v>
      </c>
      <c r="K261" s="97" t="s">
        <v>524</v>
      </c>
      <c r="L261" s="97" t="s">
        <v>524</v>
      </c>
      <c r="M261" s="97" t="s">
        <v>524</v>
      </c>
      <c r="N261" s="97" t="s">
        <v>524</v>
      </c>
      <c r="O261" s="360">
        <v>0.5</v>
      </c>
      <c r="P261" s="99"/>
      <c r="Q261" s="99"/>
      <c r="R261" s="99"/>
      <c r="S261" s="99"/>
      <c r="T261" s="99"/>
      <c r="U261" s="99"/>
      <c r="V261" s="99"/>
      <c r="W261" s="99"/>
      <c r="X261" s="99"/>
      <c r="Y261" s="99"/>
      <c r="Z261" s="99"/>
      <c r="AA261" s="99"/>
      <c r="AB261" s="99"/>
      <c r="AC261" s="99"/>
      <c r="AD261" s="99"/>
      <c r="AE261" s="99"/>
      <c r="AF261" s="99"/>
      <c r="AG261" s="99"/>
      <c r="AH261" s="99"/>
    </row>
    <row r="262" spans="3:34">
      <c r="C262" s="3" t="s">
        <v>90</v>
      </c>
      <c r="D262" s="3" t="s">
        <v>498</v>
      </c>
      <c r="E262" s="3" t="s">
        <v>499</v>
      </c>
      <c r="F262" s="3" t="s">
        <v>628</v>
      </c>
      <c r="G262" s="97" t="s">
        <v>524</v>
      </c>
      <c r="H262" s="97" t="s">
        <v>524</v>
      </c>
      <c r="I262" s="97" t="s">
        <v>524</v>
      </c>
      <c r="J262" s="97" t="s">
        <v>524</v>
      </c>
      <c r="K262" s="97" t="s">
        <v>524</v>
      </c>
      <c r="L262" s="97" t="s">
        <v>524</v>
      </c>
      <c r="M262" s="97" t="s">
        <v>524</v>
      </c>
      <c r="N262" s="97" t="s">
        <v>524</v>
      </c>
      <c r="O262" s="360">
        <v>0.67500000000000004</v>
      </c>
      <c r="P262" s="99"/>
      <c r="Q262" s="99"/>
      <c r="R262" s="99"/>
      <c r="S262" s="99"/>
      <c r="T262" s="99"/>
      <c r="U262" s="99"/>
      <c r="V262" s="99"/>
      <c r="W262" s="99"/>
      <c r="X262" s="99"/>
      <c r="Y262" s="99"/>
      <c r="Z262" s="99"/>
      <c r="AA262" s="99"/>
      <c r="AB262" s="99"/>
      <c r="AC262" s="99"/>
      <c r="AD262" s="99"/>
      <c r="AE262" s="99"/>
      <c r="AF262" s="99"/>
      <c r="AG262" s="99"/>
      <c r="AH262" s="99"/>
    </row>
    <row r="263" spans="3:34">
      <c r="C263" s="3" t="s">
        <v>90</v>
      </c>
      <c r="D263" s="3" t="s">
        <v>500</v>
      </c>
      <c r="E263" s="3" t="s">
        <v>501</v>
      </c>
      <c r="F263" s="3" t="s">
        <v>628</v>
      </c>
      <c r="G263" s="97" t="s">
        <v>524</v>
      </c>
      <c r="H263" s="97" t="s">
        <v>524</v>
      </c>
      <c r="I263" s="97" t="s">
        <v>524</v>
      </c>
      <c r="J263" s="97" t="s">
        <v>524</v>
      </c>
      <c r="K263" s="97" t="s">
        <v>524</v>
      </c>
      <c r="L263" s="97" t="s">
        <v>524</v>
      </c>
      <c r="M263" s="97" t="s">
        <v>524</v>
      </c>
      <c r="N263" s="97" t="s">
        <v>524</v>
      </c>
      <c r="O263" s="360">
        <v>0.97499999999999998</v>
      </c>
      <c r="P263" s="99"/>
      <c r="Q263" s="99"/>
      <c r="R263" s="99"/>
      <c r="S263" s="99"/>
      <c r="T263" s="99"/>
      <c r="U263" s="99"/>
      <c r="V263" s="99"/>
      <c r="W263" s="99"/>
      <c r="X263" s="99"/>
      <c r="Y263" s="99"/>
      <c r="Z263" s="99"/>
      <c r="AA263" s="99"/>
      <c r="AB263" s="99"/>
      <c r="AC263" s="99"/>
      <c r="AD263" s="99"/>
      <c r="AE263" s="99"/>
      <c r="AF263" s="99"/>
      <c r="AG263" s="99"/>
      <c r="AH263" s="99"/>
    </row>
    <row r="264" spans="3:34">
      <c r="C264" s="3" t="s">
        <v>90</v>
      </c>
      <c r="D264" s="3" t="s">
        <v>502</v>
      </c>
      <c r="E264" s="3" t="s">
        <v>503</v>
      </c>
      <c r="F264" s="3" t="s">
        <v>628</v>
      </c>
      <c r="G264" s="97" t="s">
        <v>524</v>
      </c>
      <c r="H264" s="97" t="s">
        <v>524</v>
      </c>
      <c r="I264" s="97" t="s">
        <v>524</v>
      </c>
      <c r="J264" s="97" t="s">
        <v>524</v>
      </c>
      <c r="K264" s="97" t="s">
        <v>524</v>
      </c>
      <c r="L264" s="97" t="s">
        <v>524</v>
      </c>
      <c r="M264" s="97" t="s">
        <v>524</v>
      </c>
      <c r="N264" s="97" t="s">
        <v>524</v>
      </c>
      <c r="O264" s="360">
        <v>0.85</v>
      </c>
      <c r="P264" s="99"/>
      <c r="Q264" s="99"/>
      <c r="R264" s="99"/>
      <c r="S264" s="99"/>
      <c r="T264" s="99"/>
      <c r="U264" s="99"/>
      <c r="V264" s="99"/>
      <c r="W264" s="99"/>
      <c r="X264" s="99"/>
      <c r="Y264" s="99"/>
      <c r="Z264" s="99"/>
      <c r="AA264" s="99"/>
      <c r="AB264" s="99"/>
      <c r="AC264" s="99"/>
      <c r="AD264" s="99"/>
      <c r="AE264" s="99"/>
      <c r="AF264" s="99"/>
      <c r="AG264" s="99"/>
      <c r="AH264" s="99"/>
    </row>
    <row r="265" spans="3:34">
      <c r="C265" s="3" t="s">
        <v>90</v>
      </c>
      <c r="D265" s="3" t="s">
        <v>504</v>
      </c>
      <c r="E265" s="3" t="s">
        <v>505</v>
      </c>
      <c r="F265" s="3" t="s">
        <v>628</v>
      </c>
      <c r="G265" s="97" t="s">
        <v>524</v>
      </c>
      <c r="H265" s="97" t="s">
        <v>524</v>
      </c>
      <c r="I265" s="97" t="s">
        <v>524</v>
      </c>
      <c r="J265" s="97" t="s">
        <v>524</v>
      </c>
      <c r="K265" s="97" t="s">
        <v>524</v>
      </c>
      <c r="L265" s="97" t="s">
        <v>524</v>
      </c>
      <c r="M265" s="97" t="s">
        <v>524</v>
      </c>
      <c r="N265" s="97" t="s">
        <v>524</v>
      </c>
      <c r="O265" s="360">
        <v>0.8</v>
      </c>
      <c r="P265" s="99"/>
      <c r="Q265" s="99"/>
      <c r="R265" s="99"/>
      <c r="S265" s="99"/>
      <c r="T265" s="99"/>
      <c r="U265" s="99"/>
      <c r="V265" s="99"/>
      <c r="W265" s="99"/>
      <c r="X265" s="99"/>
      <c r="Y265" s="99"/>
      <c r="Z265" s="99"/>
      <c r="AA265" s="99"/>
      <c r="AB265" s="99"/>
      <c r="AC265" s="99"/>
      <c r="AD265" s="99"/>
      <c r="AE265" s="99"/>
      <c r="AF265" s="99"/>
      <c r="AG265" s="99"/>
      <c r="AH265" s="99"/>
    </row>
    <row r="266" spans="3:34">
      <c r="C266" s="3" t="s">
        <v>90</v>
      </c>
      <c r="D266" s="3" t="s">
        <v>506</v>
      </c>
      <c r="E266" s="3" t="s">
        <v>507</v>
      </c>
      <c r="F266" s="3" t="s">
        <v>628</v>
      </c>
      <c r="G266" s="97" t="s">
        <v>524</v>
      </c>
      <c r="H266" s="97" t="s">
        <v>524</v>
      </c>
      <c r="I266" s="97" t="s">
        <v>524</v>
      </c>
      <c r="J266" s="97" t="s">
        <v>524</v>
      </c>
      <c r="K266" s="97" t="s">
        <v>524</v>
      </c>
      <c r="L266" s="97" t="s">
        <v>524</v>
      </c>
      <c r="M266" s="97" t="s">
        <v>524</v>
      </c>
      <c r="N266" s="97" t="s">
        <v>524</v>
      </c>
      <c r="O266" s="360">
        <v>0.82499999999999996</v>
      </c>
      <c r="P266" s="99"/>
      <c r="Q266" s="99"/>
      <c r="R266" s="99"/>
      <c r="S266" s="99"/>
      <c r="T266" s="99"/>
      <c r="U266" s="99"/>
      <c r="V266" s="99"/>
      <c r="W266" s="99"/>
      <c r="X266" s="99"/>
      <c r="Y266" s="99"/>
      <c r="Z266" s="99"/>
      <c r="AA266" s="99"/>
      <c r="AB266" s="99"/>
      <c r="AC266" s="99"/>
      <c r="AD266" s="99"/>
      <c r="AE266" s="99"/>
      <c r="AF266" s="99"/>
      <c r="AG266" s="99"/>
      <c r="AH266" s="99"/>
    </row>
    <row r="267" spans="3:34">
      <c r="C267" s="3" t="s">
        <v>90</v>
      </c>
      <c r="D267" s="3" t="s">
        <v>508</v>
      </c>
      <c r="E267" s="3" t="s">
        <v>509</v>
      </c>
      <c r="F267" s="3" t="s">
        <v>628</v>
      </c>
      <c r="G267" s="97" t="s">
        <v>524</v>
      </c>
      <c r="H267" s="97" t="s">
        <v>524</v>
      </c>
      <c r="I267" s="97" t="s">
        <v>524</v>
      </c>
      <c r="J267" s="97" t="s">
        <v>524</v>
      </c>
      <c r="K267" s="97" t="s">
        <v>524</v>
      </c>
      <c r="L267" s="97" t="s">
        <v>524</v>
      </c>
      <c r="M267" s="97" t="s">
        <v>524</v>
      </c>
      <c r="N267" s="97" t="s">
        <v>524</v>
      </c>
      <c r="O267" s="360">
        <v>0.9</v>
      </c>
      <c r="P267" s="99"/>
      <c r="Q267" s="99"/>
      <c r="R267" s="99"/>
      <c r="S267" s="99"/>
      <c r="T267" s="99"/>
      <c r="U267" s="99"/>
      <c r="V267" s="99"/>
      <c r="W267" s="99"/>
      <c r="X267" s="99"/>
      <c r="Y267" s="99"/>
      <c r="Z267" s="99"/>
      <c r="AA267" s="99"/>
      <c r="AB267" s="99"/>
      <c r="AC267" s="99"/>
      <c r="AD267" s="99"/>
      <c r="AE267" s="99"/>
      <c r="AF267" s="99"/>
      <c r="AG267" s="99"/>
      <c r="AH267" s="99"/>
    </row>
    <row r="268" spans="3:34">
      <c r="C268" s="3" t="s">
        <v>90</v>
      </c>
      <c r="D268" s="3" t="s">
        <v>510</v>
      </c>
      <c r="E268" s="3" t="s">
        <v>511</v>
      </c>
      <c r="F268" s="3" t="s">
        <v>628</v>
      </c>
      <c r="G268" s="97" t="s">
        <v>524</v>
      </c>
      <c r="H268" s="97" t="s">
        <v>524</v>
      </c>
      <c r="I268" s="97" t="s">
        <v>524</v>
      </c>
      <c r="J268" s="97" t="s">
        <v>524</v>
      </c>
      <c r="K268" s="97" t="s">
        <v>524</v>
      </c>
      <c r="L268" s="97" t="s">
        <v>524</v>
      </c>
      <c r="M268" s="97" t="s">
        <v>524</v>
      </c>
      <c r="N268" s="97" t="s">
        <v>524</v>
      </c>
      <c r="O268" s="360">
        <v>0.875</v>
      </c>
      <c r="P268" s="99"/>
      <c r="Q268" s="99"/>
      <c r="R268" s="99"/>
      <c r="S268" s="99"/>
      <c r="T268" s="99"/>
      <c r="U268" s="99"/>
      <c r="V268" s="99"/>
      <c r="W268" s="99"/>
      <c r="X268" s="99"/>
      <c r="Y268" s="99"/>
      <c r="Z268" s="99"/>
      <c r="AA268" s="99"/>
      <c r="AB268" s="99"/>
      <c r="AC268" s="99"/>
      <c r="AD268" s="99"/>
      <c r="AE268" s="99"/>
      <c r="AF268" s="99"/>
      <c r="AG268" s="99"/>
      <c r="AH268" s="99"/>
    </row>
  </sheetData>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FF99"/>
  </sheetPr>
  <dimension ref="A1:AH268"/>
  <sheetViews>
    <sheetView zoomScale="80" zoomScaleNormal="80" workbookViewId="0">
      <pane ySplit="11" topLeftCell="A12" activePane="bottomLeft" state="frozen"/>
      <selection activeCell="E5" sqref="E5"/>
      <selection pane="bottomLeft" activeCell="E5" sqref="E5"/>
    </sheetView>
  </sheetViews>
  <sheetFormatPr defaultRowHeight="15"/>
  <cols>
    <col min="1" max="2" width="9.140625" style="1"/>
    <col min="3" max="3" width="12.7109375" style="3" bestFit="1" customWidth="1"/>
    <col min="4" max="4" width="11.42578125" style="3" customWidth="1"/>
    <col min="5" max="5" width="48.5703125" style="3" customWidth="1"/>
    <col min="6" max="6" width="13.42578125" style="3" customWidth="1"/>
    <col min="7" max="9" width="11.5703125" style="1" bestFit="1" customWidth="1"/>
    <col min="10" max="10" width="10.140625" style="1" customWidth="1"/>
    <col min="11" max="14" width="11.5703125" style="1" customWidth="1"/>
    <col min="15" max="34" width="11.5703125" style="1" bestFit="1" customWidth="1"/>
    <col min="35" max="16384" width="9.140625" style="1"/>
  </cols>
  <sheetData>
    <row r="1" spans="1:34">
      <c r="C1" s="91" t="s">
        <v>547</v>
      </c>
      <c r="D1" s="3" t="s">
        <v>657</v>
      </c>
    </row>
    <row r="2" spans="1:34">
      <c r="C2" s="91" t="s">
        <v>549</v>
      </c>
      <c r="D2" s="3" t="s">
        <v>46</v>
      </c>
    </row>
    <row r="3" spans="1:34">
      <c r="C3" s="91" t="s">
        <v>550</v>
      </c>
      <c r="D3" s="3" t="s">
        <v>1133</v>
      </c>
    </row>
    <row r="4" spans="1:34">
      <c r="C4" s="91" t="s">
        <v>551</v>
      </c>
      <c r="D4" s="92">
        <v>42662</v>
      </c>
    </row>
    <row r="5" spans="1:34">
      <c r="J5" s="3"/>
      <c r="K5" s="3"/>
      <c r="L5" s="3"/>
      <c r="M5" s="3"/>
      <c r="N5" s="3"/>
      <c r="O5" s="93"/>
      <c r="P5" s="3"/>
      <c r="Q5" s="3"/>
    </row>
    <row r="6" spans="1:34">
      <c r="C6" s="94"/>
      <c r="D6" s="94"/>
    </row>
    <row r="7" spans="1:34">
      <c r="C7" s="94"/>
      <c r="D7" s="94"/>
    </row>
    <row r="9" spans="1:34">
      <c r="A9" s="3"/>
      <c r="B9" s="3"/>
      <c r="G9" s="95"/>
      <c r="H9" s="3"/>
      <c r="I9" s="3"/>
      <c r="J9" s="3"/>
      <c r="K9" s="3"/>
      <c r="L9" s="3"/>
      <c r="M9" s="3"/>
      <c r="N9" s="3"/>
      <c r="O9" s="3"/>
      <c r="P9" s="3"/>
      <c r="Q9" s="3"/>
      <c r="R9" s="3"/>
      <c r="S9" s="3"/>
      <c r="T9" s="3"/>
      <c r="U9" s="3"/>
      <c r="V9" s="3"/>
      <c r="W9" s="3"/>
      <c r="X9" s="3"/>
      <c r="Y9" s="3"/>
      <c r="Z9" s="3"/>
      <c r="AA9" s="3"/>
      <c r="AB9" s="3"/>
      <c r="AC9" s="3"/>
      <c r="AD9" s="3"/>
      <c r="AE9" s="3"/>
      <c r="AF9" s="3"/>
      <c r="AG9" s="3"/>
      <c r="AH9" s="3"/>
    </row>
    <row r="10" spans="1:34" s="91" customFormat="1" ht="15.75" thickBot="1">
      <c r="A10" s="2"/>
      <c r="B10" s="2"/>
      <c r="C10" s="2" t="s">
        <v>552</v>
      </c>
      <c r="D10" s="2" t="s">
        <v>82</v>
      </c>
      <c r="E10" s="2" t="s">
        <v>83</v>
      </c>
      <c r="F10" s="2" t="s">
        <v>553</v>
      </c>
      <c r="G10" s="96" t="s">
        <v>554</v>
      </c>
      <c r="H10" s="96" t="s">
        <v>555</v>
      </c>
      <c r="I10" s="96" t="s">
        <v>556</v>
      </c>
      <c r="J10" s="96" t="s">
        <v>557</v>
      </c>
      <c r="K10" s="96" t="s">
        <v>558</v>
      </c>
      <c r="L10" s="96" t="s">
        <v>559</v>
      </c>
      <c r="M10" s="96" t="s">
        <v>560</v>
      </c>
      <c r="N10" s="96" t="s">
        <v>561</v>
      </c>
      <c r="O10" s="96" t="s">
        <v>525</v>
      </c>
      <c r="P10" s="96" t="s">
        <v>562</v>
      </c>
      <c r="Q10" s="96" t="s">
        <v>563</v>
      </c>
      <c r="R10" s="96" t="s">
        <v>564</v>
      </c>
      <c r="S10" s="96" t="s">
        <v>565</v>
      </c>
      <c r="T10" s="96" t="s">
        <v>566</v>
      </c>
      <c r="U10" s="96" t="s">
        <v>567</v>
      </c>
      <c r="V10" s="96" t="s">
        <v>568</v>
      </c>
      <c r="W10" s="96" t="s">
        <v>569</v>
      </c>
      <c r="X10" s="96" t="s">
        <v>570</v>
      </c>
      <c r="Y10" s="96" t="s">
        <v>571</v>
      </c>
      <c r="Z10" s="96" t="s">
        <v>572</v>
      </c>
      <c r="AA10" s="96" t="s">
        <v>573</v>
      </c>
      <c r="AB10" s="96" t="s">
        <v>574</v>
      </c>
      <c r="AC10" s="96" t="s">
        <v>575</v>
      </c>
      <c r="AD10" s="96" t="s">
        <v>576</v>
      </c>
      <c r="AE10" s="96" t="s">
        <v>577</v>
      </c>
      <c r="AF10" s="96" t="s">
        <v>578</v>
      </c>
      <c r="AG10" s="96" t="s">
        <v>579</v>
      </c>
      <c r="AH10" s="96" t="s">
        <v>580</v>
      </c>
    </row>
    <row r="11" spans="1:34" ht="15.75" thickTop="1">
      <c r="D11" s="3" t="s">
        <v>84</v>
      </c>
      <c r="E11" s="3" t="s">
        <v>85</v>
      </c>
      <c r="F11" s="3" t="s">
        <v>581</v>
      </c>
      <c r="G11" s="97" t="s">
        <v>524</v>
      </c>
      <c r="H11" s="97" t="s">
        <v>524</v>
      </c>
      <c r="I11" s="97" t="s">
        <v>524</v>
      </c>
      <c r="J11" s="97" t="s">
        <v>524</v>
      </c>
      <c r="K11" s="97" t="s">
        <v>524</v>
      </c>
      <c r="L11" s="97" t="s">
        <v>524</v>
      </c>
      <c r="M11" s="97" t="s">
        <v>524</v>
      </c>
      <c r="N11" s="97" t="s">
        <v>524</v>
      </c>
      <c r="O11" s="98">
        <v>0.26794258373205743</v>
      </c>
      <c r="P11" s="99"/>
      <c r="Q11" s="99"/>
      <c r="R11" s="99"/>
      <c r="S11" s="99"/>
      <c r="T11" s="99"/>
      <c r="U11" s="99"/>
      <c r="V11" s="99"/>
      <c r="W11" s="99"/>
      <c r="X11" s="99"/>
      <c r="Y11" s="99"/>
      <c r="Z11" s="99"/>
      <c r="AA11" s="99"/>
      <c r="AB11" s="99"/>
      <c r="AC11" s="99"/>
      <c r="AD11" s="99"/>
      <c r="AE11" s="99"/>
      <c r="AF11" s="99"/>
      <c r="AG11" s="99"/>
      <c r="AH11" s="99"/>
    </row>
    <row r="12" spans="1:34">
      <c r="C12" s="3" t="s">
        <v>84</v>
      </c>
      <c r="D12" s="3" t="s">
        <v>86</v>
      </c>
      <c r="E12" s="3" t="s">
        <v>87</v>
      </c>
      <c r="F12" s="3" t="s">
        <v>582</v>
      </c>
      <c r="G12" s="97" t="s">
        <v>524</v>
      </c>
      <c r="H12" s="97" t="s">
        <v>524</v>
      </c>
      <c r="I12" s="97" t="s">
        <v>524</v>
      </c>
      <c r="J12" s="97" t="s">
        <v>524</v>
      </c>
      <c r="K12" s="97" t="s">
        <v>524</v>
      </c>
      <c r="L12" s="97" t="s">
        <v>524</v>
      </c>
      <c r="M12" s="97" t="s">
        <v>524</v>
      </c>
      <c r="N12" s="97" t="s">
        <v>524</v>
      </c>
      <c r="O12" s="98">
        <v>0.37878787878787878</v>
      </c>
      <c r="P12" s="99"/>
      <c r="Q12" s="99"/>
      <c r="R12" s="99"/>
      <c r="S12" s="99"/>
      <c r="T12" s="99"/>
      <c r="U12" s="99"/>
      <c r="V12" s="99"/>
      <c r="W12" s="99"/>
      <c r="X12" s="99"/>
      <c r="Y12" s="99"/>
      <c r="Z12" s="99"/>
      <c r="AA12" s="99"/>
      <c r="AB12" s="99"/>
      <c r="AC12" s="99"/>
      <c r="AD12" s="99"/>
      <c r="AE12" s="99"/>
      <c r="AF12" s="99"/>
      <c r="AG12" s="99"/>
      <c r="AH12" s="99"/>
    </row>
    <row r="13" spans="1:34">
      <c r="C13" s="3" t="s">
        <v>84</v>
      </c>
      <c r="D13" s="3" t="s">
        <v>88</v>
      </c>
      <c r="E13" s="3" t="s">
        <v>89</v>
      </c>
      <c r="F13" s="3" t="s">
        <v>582</v>
      </c>
      <c r="G13" s="97" t="s">
        <v>524</v>
      </c>
      <c r="H13" s="97" t="s">
        <v>524</v>
      </c>
      <c r="I13" s="97" t="s">
        <v>524</v>
      </c>
      <c r="J13" s="97" t="s">
        <v>524</v>
      </c>
      <c r="K13" s="97" t="s">
        <v>524</v>
      </c>
      <c r="L13" s="97" t="s">
        <v>524</v>
      </c>
      <c r="M13" s="97" t="s">
        <v>524</v>
      </c>
      <c r="N13" s="97" t="s">
        <v>524</v>
      </c>
      <c r="O13" s="98">
        <v>0.18032786885245902</v>
      </c>
      <c r="P13" s="99"/>
      <c r="Q13" s="99"/>
      <c r="R13" s="99"/>
      <c r="S13" s="99"/>
      <c r="T13" s="99"/>
      <c r="U13" s="99"/>
      <c r="V13" s="99"/>
      <c r="W13" s="99"/>
      <c r="X13" s="99"/>
      <c r="Y13" s="99"/>
      <c r="Z13" s="99"/>
      <c r="AA13" s="99"/>
      <c r="AB13" s="99"/>
      <c r="AC13" s="99"/>
      <c r="AD13" s="99"/>
      <c r="AE13" s="99"/>
      <c r="AF13" s="99"/>
      <c r="AG13" s="99"/>
      <c r="AH13" s="99"/>
    </row>
    <row r="14" spans="1:34">
      <c r="C14" s="3" t="s">
        <v>84</v>
      </c>
      <c r="D14" s="3" t="s">
        <v>90</v>
      </c>
      <c r="E14" s="3" t="s">
        <v>91</v>
      </c>
      <c r="F14" s="3" t="s">
        <v>582</v>
      </c>
      <c r="G14" s="97" t="s">
        <v>524</v>
      </c>
      <c r="H14" s="97" t="s">
        <v>524</v>
      </c>
      <c r="I14" s="97" t="s">
        <v>524</v>
      </c>
      <c r="J14" s="97" t="s">
        <v>524</v>
      </c>
      <c r="K14" s="97" t="s">
        <v>524</v>
      </c>
      <c r="L14" s="97" t="s">
        <v>524</v>
      </c>
      <c r="M14" s="97" t="s">
        <v>524</v>
      </c>
      <c r="N14" s="97" t="s">
        <v>524</v>
      </c>
      <c r="O14" s="98">
        <v>0.3125</v>
      </c>
      <c r="P14" s="99"/>
      <c r="Q14" s="99"/>
      <c r="R14" s="99"/>
      <c r="S14" s="99"/>
      <c r="T14" s="99"/>
      <c r="U14" s="99"/>
      <c r="V14" s="99"/>
      <c r="W14" s="99"/>
      <c r="X14" s="99"/>
      <c r="Y14" s="99"/>
      <c r="Z14" s="99"/>
      <c r="AA14" s="99"/>
      <c r="AB14" s="99"/>
      <c r="AC14" s="99"/>
      <c r="AD14" s="99"/>
      <c r="AE14" s="99"/>
      <c r="AF14" s="99"/>
      <c r="AG14" s="99"/>
      <c r="AH14" s="99"/>
    </row>
    <row r="15" spans="1:34">
      <c r="C15" s="3" t="s">
        <v>84</v>
      </c>
      <c r="D15" s="3" t="s">
        <v>92</v>
      </c>
      <c r="E15" s="3" t="s">
        <v>93</v>
      </c>
      <c r="F15" s="3" t="s">
        <v>582</v>
      </c>
      <c r="G15" s="97" t="s">
        <v>524</v>
      </c>
      <c r="H15" s="97" t="s">
        <v>524</v>
      </c>
      <c r="I15" s="97" t="s">
        <v>524</v>
      </c>
      <c r="J15" s="97" t="s">
        <v>524</v>
      </c>
      <c r="K15" s="97" t="s">
        <v>524</v>
      </c>
      <c r="L15" s="97" t="s">
        <v>524</v>
      </c>
      <c r="M15" s="97" t="s">
        <v>524</v>
      </c>
      <c r="N15" s="97" t="s">
        <v>524</v>
      </c>
      <c r="O15" s="98">
        <v>0.2</v>
      </c>
      <c r="P15" s="99"/>
      <c r="Q15" s="99"/>
      <c r="R15" s="99"/>
      <c r="S15" s="99"/>
      <c r="T15" s="99"/>
      <c r="U15" s="99"/>
      <c r="V15" s="99"/>
      <c r="W15" s="99"/>
      <c r="X15" s="99"/>
      <c r="Y15" s="99"/>
      <c r="Z15" s="99"/>
      <c r="AA15" s="99"/>
      <c r="AB15" s="99"/>
      <c r="AC15" s="99"/>
      <c r="AD15" s="99"/>
      <c r="AE15" s="99"/>
      <c r="AF15" s="99"/>
      <c r="AG15" s="99"/>
      <c r="AH15" s="99"/>
    </row>
    <row r="16" spans="1:34">
      <c r="E16" s="3" t="s">
        <v>583</v>
      </c>
      <c r="F16" s="3" t="s">
        <v>584</v>
      </c>
      <c r="G16" s="97" t="s">
        <v>524</v>
      </c>
      <c r="H16" s="97" t="s">
        <v>524</v>
      </c>
      <c r="I16" s="97" t="s">
        <v>524</v>
      </c>
      <c r="J16" s="97" t="s">
        <v>524</v>
      </c>
      <c r="K16" s="97" t="s">
        <v>524</v>
      </c>
      <c r="L16" s="97" t="s">
        <v>524</v>
      </c>
      <c r="M16" s="97" t="s">
        <v>524</v>
      </c>
      <c r="N16" s="97" t="s">
        <v>524</v>
      </c>
      <c r="O16" s="99"/>
      <c r="P16" s="99"/>
      <c r="Q16" s="99"/>
      <c r="R16" s="99"/>
      <c r="S16" s="99"/>
      <c r="T16" s="99"/>
      <c r="U16" s="99"/>
      <c r="V16" s="99"/>
      <c r="W16" s="99"/>
      <c r="X16" s="99"/>
      <c r="Y16" s="99"/>
      <c r="Z16" s="99"/>
      <c r="AA16" s="99"/>
      <c r="AB16" s="99"/>
      <c r="AC16" s="99"/>
      <c r="AD16" s="99"/>
      <c r="AE16" s="99"/>
      <c r="AF16" s="99"/>
      <c r="AG16" s="99"/>
      <c r="AH16" s="99"/>
    </row>
    <row r="17" spans="5:34">
      <c r="E17" s="3" t="s">
        <v>585</v>
      </c>
      <c r="F17" s="3" t="s">
        <v>584</v>
      </c>
      <c r="G17" s="97" t="s">
        <v>524</v>
      </c>
      <c r="H17" s="97" t="s">
        <v>524</v>
      </c>
      <c r="I17" s="97" t="s">
        <v>524</v>
      </c>
      <c r="J17" s="97" t="s">
        <v>524</v>
      </c>
      <c r="K17" s="97" t="s">
        <v>524</v>
      </c>
      <c r="L17" s="97" t="s">
        <v>524</v>
      </c>
      <c r="M17" s="97" t="s">
        <v>524</v>
      </c>
      <c r="N17" s="97" t="s">
        <v>524</v>
      </c>
      <c r="O17" s="99"/>
      <c r="P17" s="99"/>
      <c r="Q17" s="99"/>
      <c r="R17" s="99"/>
      <c r="S17" s="99"/>
      <c r="T17" s="99"/>
      <c r="U17" s="99"/>
      <c r="V17" s="99"/>
      <c r="W17" s="99"/>
      <c r="X17" s="99"/>
      <c r="Y17" s="99"/>
      <c r="Z17" s="99"/>
      <c r="AA17" s="99"/>
      <c r="AB17" s="99"/>
      <c r="AC17" s="99"/>
      <c r="AD17" s="99"/>
      <c r="AE17" s="99"/>
      <c r="AF17" s="99"/>
      <c r="AG17" s="99"/>
      <c r="AH17" s="99"/>
    </row>
    <row r="18" spans="5:34">
      <c r="E18" s="3" t="s">
        <v>586</v>
      </c>
      <c r="F18" s="3" t="s">
        <v>584</v>
      </c>
      <c r="G18" s="97" t="s">
        <v>524</v>
      </c>
      <c r="H18" s="97" t="s">
        <v>524</v>
      </c>
      <c r="I18" s="97" t="s">
        <v>524</v>
      </c>
      <c r="J18" s="97" t="s">
        <v>524</v>
      </c>
      <c r="K18" s="97" t="s">
        <v>524</v>
      </c>
      <c r="L18" s="97" t="s">
        <v>524</v>
      </c>
      <c r="M18" s="97" t="s">
        <v>524</v>
      </c>
      <c r="N18" s="97" t="s">
        <v>524</v>
      </c>
      <c r="O18" s="99"/>
      <c r="P18" s="99"/>
      <c r="Q18" s="99"/>
      <c r="R18" s="99"/>
      <c r="S18" s="99"/>
      <c r="T18" s="99"/>
      <c r="U18" s="99"/>
      <c r="V18" s="99"/>
      <c r="W18" s="99"/>
      <c r="X18" s="99"/>
      <c r="Y18" s="99"/>
      <c r="Z18" s="99"/>
      <c r="AA18" s="99"/>
      <c r="AB18" s="99"/>
      <c r="AC18" s="99"/>
      <c r="AD18" s="99"/>
      <c r="AE18" s="99"/>
      <c r="AF18" s="99"/>
      <c r="AG18" s="99"/>
      <c r="AH18" s="99"/>
    </row>
    <row r="19" spans="5:34">
      <c r="E19" s="3" t="s">
        <v>587</v>
      </c>
      <c r="F19" s="3" t="s">
        <v>584</v>
      </c>
      <c r="G19" s="97" t="s">
        <v>524</v>
      </c>
      <c r="H19" s="97" t="s">
        <v>524</v>
      </c>
      <c r="I19" s="97" t="s">
        <v>524</v>
      </c>
      <c r="J19" s="97" t="s">
        <v>524</v>
      </c>
      <c r="K19" s="97" t="s">
        <v>524</v>
      </c>
      <c r="L19" s="97" t="s">
        <v>524</v>
      </c>
      <c r="M19" s="97" t="s">
        <v>524</v>
      </c>
      <c r="N19" s="97" t="s">
        <v>524</v>
      </c>
      <c r="O19" s="99"/>
      <c r="P19" s="99"/>
      <c r="Q19" s="99"/>
      <c r="R19" s="99"/>
      <c r="S19" s="99"/>
      <c r="T19" s="99"/>
      <c r="U19" s="99"/>
      <c r="V19" s="99"/>
      <c r="W19" s="99"/>
      <c r="X19" s="99"/>
      <c r="Y19" s="99"/>
      <c r="Z19" s="99"/>
      <c r="AA19" s="99"/>
      <c r="AB19" s="99"/>
      <c r="AC19" s="99"/>
      <c r="AD19" s="99"/>
      <c r="AE19" s="99"/>
      <c r="AF19" s="99"/>
      <c r="AG19" s="99"/>
      <c r="AH19" s="99"/>
    </row>
    <row r="20" spans="5:34">
      <c r="E20" s="3" t="s">
        <v>588</v>
      </c>
      <c r="F20" s="3" t="s">
        <v>584</v>
      </c>
      <c r="G20" s="97" t="s">
        <v>524</v>
      </c>
      <c r="H20" s="97" t="s">
        <v>524</v>
      </c>
      <c r="I20" s="97" t="s">
        <v>524</v>
      </c>
      <c r="J20" s="97" t="s">
        <v>524</v>
      </c>
      <c r="K20" s="97" t="s">
        <v>524</v>
      </c>
      <c r="L20" s="97" t="s">
        <v>524</v>
      </c>
      <c r="M20" s="97" t="s">
        <v>524</v>
      </c>
      <c r="N20" s="97" t="s">
        <v>524</v>
      </c>
      <c r="O20" s="99"/>
      <c r="P20" s="99"/>
      <c r="Q20" s="99"/>
      <c r="R20" s="99"/>
      <c r="S20" s="99"/>
      <c r="T20" s="99"/>
      <c r="U20" s="99"/>
      <c r="V20" s="99"/>
      <c r="W20" s="99"/>
      <c r="X20" s="99"/>
      <c r="Y20" s="99"/>
      <c r="Z20" s="99"/>
      <c r="AA20" s="99"/>
      <c r="AB20" s="99"/>
      <c r="AC20" s="99"/>
      <c r="AD20" s="99"/>
      <c r="AE20" s="99"/>
      <c r="AF20" s="99"/>
      <c r="AG20" s="99"/>
      <c r="AH20" s="99"/>
    </row>
    <row r="21" spans="5:34">
      <c r="E21" s="3" t="s">
        <v>589</v>
      </c>
      <c r="F21" s="3" t="s">
        <v>584</v>
      </c>
      <c r="G21" s="97" t="s">
        <v>524</v>
      </c>
      <c r="H21" s="97" t="s">
        <v>524</v>
      </c>
      <c r="I21" s="97" t="s">
        <v>524</v>
      </c>
      <c r="J21" s="97" t="s">
        <v>524</v>
      </c>
      <c r="K21" s="97" t="s">
        <v>524</v>
      </c>
      <c r="L21" s="97" t="s">
        <v>524</v>
      </c>
      <c r="M21" s="97" t="s">
        <v>524</v>
      </c>
      <c r="N21" s="97" t="s">
        <v>524</v>
      </c>
      <c r="O21" s="99"/>
      <c r="P21" s="99"/>
      <c r="Q21" s="99"/>
      <c r="R21" s="99"/>
      <c r="S21" s="99"/>
      <c r="T21" s="99"/>
      <c r="U21" s="99"/>
      <c r="V21" s="99"/>
      <c r="W21" s="99"/>
      <c r="X21" s="99"/>
      <c r="Y21" s="99"/>
      <c r="Z21" s="99"/>
      <c r="AA21" s="99"/>
      <c r="AB21" s="99"/>
      <c r="AC21" s="99"/>
      <c r="AD21" s="99"/>
      <c r="AE21" s="99"/>
      <c r="AF21" s="99"/>
      <c r="AG21" s="99"/>
      <c r="AH21" s="99"/>
    </row>
    <row r="22" spans="5:34">
      <c r="E22" s="3" t="s">
        <v>590</v>
      </c>
      <c r="F22" s="3" t="s">
        <v>584</v>
      </c>
      <c r="G22" s="97" t="s">
        <v>524</v>
      </c>
      <c r="H22" s="97" t="s">
        <v>524</v>
      </c>
      <c r="I22" s="97" t="s">
        <v>524</v>
      </c>
      <c r="J22" s="97" t="s">
        <v>524</v>
      </c>
      <c r="K22" s="97" t="s">
        <v>524</v>
      </c>
      <c r="L22" s="97" t="s">
        <v>524</v>
      </c>
      <c r="M22" s="97" t="s">
        <v>524</v>
      </c>
      <c r="N22" s="97" t="s">
        <v>524</v>
      </c>
      <c r="O22" s="99"/>
      <c r="P22" s="99"/>
      <c r="Q22" s="99"/>
      <c r="R22" s="99"/>
      <c r="S22" s="99"/>
      <c r="T22" s="99"/>
      <c r="U22" s="99"/>
      <c r="V22" s="99"/>
      <c r="W22" s="99"/>
      <c r="X22" s="99"/>
      <c r="Y22" s="99"/>
      <c r="Z22" s="99"/>
      <c r="AA22" s="99"/>
      <c r="AB22" s="99"/>
      <c r="AC22" s="99"/>
      <c r="AD22" s="99"/>
      <c r="AE22" s="99"/>
      <c r="AF22" s="99"/>
      <c r="AG22" s="99"/>
      <c r="AH22" s="99"/>
    </row>
    <row r="23" spans="5:34">
      <c r="E23" s="3" t="s">
        <v>591</v>
      </c>
      <c r="F23" s="3" t="s">
        <v>584</v>
      </c>
      <c r="G23" s="97" t="s">
        <v>524</v>
      </c>
      <c r="H23" s="97" t="s">
        <v>524</v>
      </c>
      <c r="I23" s="97" t="s">
        <v>524</v>
      </c>
      <c r="J23" s="97" t="s">
        <v>524</v>
      </c>
      <c r="K23" s="97" t="s">
        <v>524</v>
      </c>
      <c r="L23" s="97" t="s">
        <v>524</v>
      </c>
      <c r="M23" s="97" t="s">
        <v>524</v>
      </c>
      <c r="N23" s="97" t="s">
        <v>524</v>
      </c>
      <c r="O23" s="99"/>
      <c r="P23" s="99"/>
      <c r="Q23" s="99"/>
      <c r="R23" s="99"/>
      <c r="S23" s="99"/>
      <c r="T23" s="99"/>
      <c r="U23" s="99"/>
      <c r="V23" s="99"/>
      <c r="W23" s="99"/>
      <c r="X23" s="99"/>
      <c r="Y23" s="99"/>
      <c r="Z23" s="99"/>
      <c r="AA23" s="99"/>
      <c r="AB23" s="99"/>
      <c r="AC23" s="99"/>
      <c r="AD23" s="99"/>
      <c r="AE23" s="99"/>
      <c r="AF23" s="99"/>
      <c r="AG23" s="99"/>
      <c r="AH23" s="99"/>
    </row>
    <row r="24" spans="5:34">
      <c r="E24" s="3" t="s">
        <v>592</v>
      </c>
      <c r="F24" s="3" t="s">
        <v>584</v>
      </c>
      <c r="G24" s="97" t="s">
        <v>524</v>
      </c>
      <c r="H24" s="97" t="s">
        <v>524</v>
      </c>
      <c r="I24" s="97" t="s">
        <v>524</v>
      </c>
      <c r="J24" s="97" t="s">
        <v>524</v>
      </c>
      <c r="K24" s="97" t="s">
        <v>524</v>
      </c>
      <c r="L24" s="97" t="s">
        <v>524</v>
      </c>
      <c r="M24" s="97" t="s">
        <v>524</v>
      </c>
      <c r="N24" s="97" t="s">
        <v>524</v>
      </c>
      <c r="O24" s="99"/>
      <c r="P24" s="99"/>
      <c r="Q24" s="99"/>
      <c r="R24" s="99"/>
      <c r="S24" s="99"/>
      <c r="T24" s="99"/>
      <c r="U24" s="99"/>
      <c r="V24" s="99"/>
      <c r="W24" s="99"/>
      <c r="X24" s="99"/>
      <c r="Y24" s="99"/>
      <c r="Z24" s="99"/>
      <c r="AA24" s="99"/>
      <c r="AB24" s="99"/>
      <c r="AC24" s="99"/>
      <c r="AD24" s="99"/>
      <c r="AE24" s="99"/>
      <c r="AF24" s="99"/>
      <c r="AG24" s="99"/>
      <c r="AH24" s="99"/>
    </row>
    <row r="25" spans="5:34">
      <c r="E25" s="3" t="s">
        <v>593</v>
      </c>
      <c r="F25" s="3" t="s">
        <v>584</v>
      </c>
      <c r="G25" s="97" t="s">
        <v>524</v>
      </c>
      <c r="H25" s="97" t="s">
        <v>524</v>
      </c>
      <c r="I25" s="97" t="s">
        <v>524</v>
      </c>
      <c r="J25" s="97" t="s">
        <v>524</v>
      </c>
      <c r="K25" s="97" t="s">
        <v>524</v>
      </c>
      <c r="L25" s="97" t="s">
        <v>524</v>
      </c>
      <c r="M25" s="97" t="s">
        <v>524</v>
      </c>
      <c r="N25" s="97" t="s">
        <v>524</v>
      </c>
      <c r="O25" s="99"/>
      <c r="P25" s="99"/>
      <c r="Q25" s="99"/>
      <c r="R25" s="99"/>
      <c r="S25" s="99"/>
      <c r="T25" s="99"/>
      <c r="U25" s="99"/>
      <c r="V25" s="99"/>
      <c r="W25" s="99"/>
      <c r="X25" s="99"/>
      <c r="Y25" s="99"/>
      <c r="Z25" s="99"/>
      <c r="AA25" s="99"/>
      <c r="AB25" s="99"/>
      <c r="AC25" s="99"/>
      <c r="AD25" s="99"/>
      <c r="AE25" s="99"/>
      <c r="AF25" s="99"/>
      <c r="AG25" s="99"/>
      <c r="AH25" s="99"/>
    </row>
    <row r="26" spans="5:34">
      <c r="E26" s="3" t="s">
        <v>594</v>
      </c>
      <c r="F26" s="3" t="s">
        <v>584</v>
      </c>
      <c r="G26" s="97" t="s">
        <v>524</v>
      </c>
      <c r="H26" s="97" t="s">
        <v>524</v>
      </c>
      <c r="I26" s="97" t="s">
        <v>524</v>
      </c>
      <c r="J26" s="97" t="s">
        <v>524</v>
      </c>
      <c r="K26" s="97" t="s">
        <v>524</v>
      </c>
      <c r="L26" s="97" t="s">
        <v>524</v>
      </c>
      <c r="M26" s="97" t="s">
        <v>524</v>
      </c>
      <c r="N26" s="97" t="s">
        <v>524</v>
      </c>
      <c r="O26" s="99"/>
      <c r="P26" s="99"/>
      <c r="Q26" s="99"/>
      <c r="R26" s="99"/>
      <c r="S26" s="99"/>
      <c r="T26" s="99"/>
      <c r="U26" s="99"/>
      <c r="V26" s="99"/>
      <c r="W26" s="99"/>
      <c r="X26" s="99"/>
      <c r="Y26" s="99"/>
      <c r="Z26" s="99"/>
      <c r="AA26" s="99"/>
      <c r="AB26" s="99"/>
      <c r="AC26" s="99"/>
      <c r="AD26" s="99"/>
      <c r="AE26" s="99"/>
      <c r="AF26" s="99"/>
      <c r="AG26" s="99"/>
      <c r="AH26" s="99"/>
    </row>
    <row r="27" spans="5:34">
      <c r="E27" s="3" t="s">
        <v>595</v>
      </c>
      <c r="F27" s="3" t="s">
        <v>584</v>
      </c>
      <c r="G27" s="97" t="s">
        <v>524</v>
      </c>
      <c r="H27" s="97" t="s">
        <v>524</v>
      </c>
      <c r="I27" s="97" t="s">
        <v>524</v>
      </c>
      <c r="J27" s="97" t="s">
        <v>524</v>
      </c>
      <c r="K27" s="97" t="s">
        <v>524</v>
      </c>
      <c r="L27" s="97" t="s">
        <v>524</v>
      </c>
      <c r="M27" s="97" t="s">
        <v>524</v>
      </c>
      <c r="N27" s="97" t="s">
        <v>524</v>
      </c>
      <c r="O27" s="99"/>
      <c r="P27" s="99"/>
      <c r="Q27" s="99"/>
      <c r="R27" s="99"/>
      <c r="S27" s="99"/>
      <c r="T27" s="99"/>
      <c r="U27" s="99"/>
      <c r="V27" s="99"/>
      <c r="W27" s="99"/>
      <c r="X27" s="99"/>
      <c r="Y27" s="99"/>
      <c r="Z27" s="99"/>
      <c r="AA27" s="99"/>
      <c r="AB27" s="99"/>
      <c r="AC27" s="99"/>
      <c r="AD27" s="99"/>
      <c r="AE27" s="99"/>
      <c r="AF27" s="99"/>
      <c r="AG27" s="99"/>
      <c r="AH27" s="99"/>
    </row>
    <row r="28" spans="5:34">
      <c r="E28" s="3" t="s">
        <v>596</v>
      </c>
      <c r="F28" s="3" t="s">
        <v>584</v>
      </c>
      <c r="G28" s="97" t="s">
        <v>524</v>
      </c>
      <c r="H28" s="97" t="s">
        <v>524</v>
      </c>
      <c r="I28" s="97" t="s">
        <v>524</v>
      </c>
      <c r="J28" s="97" t="s">
        <v>524</v>
      </c>
      <c r="K28" s="97" t="s">
        <v>524</v>
      </c>
      <c r="L28" s="97" t="s">
        <v>524</v>
      </c>
      <c r="M28" s="97" t="s">
        <v>524</v>
      </c>
      <c r="N28" s="97" t="s">
        <v>524</v>
      </c>
      <c r="O28" s="99"/>
      <c r="P28" s="99"/>
      <c r="Q28" s="99"/>
      <c r="R28" s="99"/>
      <c r="S28" s="99"/>
      <c r="T28" s="99"/>
      <c r="U28" s="99"/>
      <c r="V28" s="99"/>
      <c r="W28" s="99"/>
      <c r="X28" s="99"/>
      <c r="Y28" s="99"/>
      <c r="Z28" s="99"/>
      <c r="AA28" s="99"/>
      <c r="AB28" s="99"/>
      <c r="AC28" s="99"/>
      <c r="AD28" s="99"/>
      <c r="AE28" s="99"/>
      <c r="AF28" s="99"/>
      <c r="AG28" s="99"/>
      <c r="AH28" s="99"/>
    </row>
    <row r="29" spans="5:34">
      <c r="E29" s="3" t="s">
        <v>597</v>
      </c>
      <c r="F29" s="3" t="s">
        <v>584</v>
      </c>
      <c r="G29" s="97" t="s">
        <v>524</v>
      </c>
      <c r="H29" s="97" t="s">
        <v>524</v>
      </c>
      <c r="I29" s="97" t="s">
        <v>524</v>
      </c>
      <c r="J29" s="97" t="s">
        <v>524</v>
      </c>
      <c r="K29" s="97" t="s">
        <v>524</v>
      </c>
      <c r="L29" s="97" t="s">
        <v>524</v>
      </c>
      <c r="M29" s="97" t="s">
        <v>524</v>
      </c>
      <c r="N29" s="97" t="s">
        <v>524</v>
      </c>
      <c r="O29" s="99"/>
      <c r="P29" s="99"/>
      <c r="Q29" s="99"/>
      <c r="R29" s="99"/>
      <c r="S29" s="99"/>
      <c r="T29" s="99"/>
      <c r="U29" s="99"/>
      <c r="V29" s="99"/>
      <c r="W29" s="99"/>
      <c r="X29" s="99"/>
      <c r="Y29" s="99"/>
      <c r="Z29" s="99"/>
      <c r="AA29" s="99"/>
      <c r="AB29" s="99"/>
      <c r="AC29" s="99"/>
      <c r="AD29" s="99"/>
      <c r="AE29" s="99"/>
      <c r="AF29" s="99"/>
      <c r="AG29" s="99"/>
      <c r="AH29" s="99"/>
    </row>
    <row r="30" spans="5:34">
      <c r="E30" s="3" t="s">
        <v>598</v>
      </c>
      <c r="F30" s="3" t="s">
        <v>584</v>
      </c>
      <c r="G30" s="97" t="s">
        <v>524</v>
      </c>
      <c r="H30" s="97" t="s">
        <v>524</v>
      </c>
      <c r="I30" s="97" t="s">
        <v>524</v>
      </c>
      <c r="J30" s="97" t="s">
        <v>524</v>
      </c>
      <c r="K30" s="97" t="s">
        <v>524</v>
      </c>
      <c r="L30" s="97" t="s">
        <v>524</v>
      </c>
      <c r="M30" s="97" t="s">
        <v>524</v>
      </c>
      <c r="N30" s="97" t="s">
        <v>524</v>
      </c>
      <c r="O30" s="99"/>
      <c r="P30" s="99"/>
      <c r="Q30" s="99"/>
      <c r="R30" s="99"/>
      <c r="S30" s="99"/>
      <c r="T30" s="99"/>
      <c r="U30" s="99"/>
      <c r="V30" s="99"/>
      <c r="W30" s="99"/>
      <c r="X30" s="99"/>
      <c r="Y30" s="99"/>
      <c r="Z30" s="99"/>
      <c r="AA30" s="99"/>
      <c r="AB30" s="99"/>
      <c r="AC30" s="99"/>
      <c r="AD30" s="99"/>
      <c r="AE30" s="99"/>
      <c r="AF30" s="99"/>
      <c r="AG30" s="99"/>
      <c r="AH30" s="99"/>
    </row>
    <row r="31" spans="5:34">
      <c r="E31" s="3" t="s">
        <v>599</v>
      </c>
      <c r="F31" s="3" t="s">
        <v>584</v>
      </c>
      <c r="G31" s="97" t="s">
        <v>524</v>
      </c>
      <c r="H31" s="97" t="s">
        <v>524</v>
      </c>
      <c r="I31" s="97" t="s">
        <v>524</v>
      </c>
      <c r="J31" s="97" t="s">
        <v>524</v>
      </c>
      <c r="K31" s="97" t="s">
        <v>524</v>
      </c>
      <c r="L31" s="97" t="s">
        <v>524</v>
      </c>
      <c r="M31" s="97" t="s">
        <v>524</v>
      </c>
      <c r="N31" s="97" t="s">
        <v>524</v>
      </c>
      <c r="O31" s="99"/>
      <c r="P31" s="99"/>
      <c r="Q31" s="99"/>
      <c r="R31" s="99"/>
      <c r="S31" s="99"/>
      <c r="T31" s="99"/>
      <c r="U31" s="99"/>
      <c r="V31" s="99"/>
      <c r="W31" s="99"/>
      <c r="X31" s="99"/>
      <c r="Y31" s="99"/>
      <c r="Z31" s="99"/>
      <c r="AA31" s="99"/>
      <c r="AB31" s="99"/>
      <c r="AC31" s="99"/>
      <c r="AD31" s="99"/>
      <c r="AE31" s="99"/>
      <c r="AF31" s="99"/>
      <c r="AG31" s="99"/>
      <c r="AH31" s="99"/>
    </row>
    <row r="32" spans="5:34">
      <c r="E32" s="3" t="s">
        <v>600</v>
      </c>
      <c r="F32" s="3" t="s">
        <v>584</v>
      </c>
      <c r="G32" s="97" t="s">
        <v>524</v>
      </c>
      <c r="H32" s="97" t="s">
        <v>524</v>
      </c>
      <c r="I32" s="97" t="s">
        <v>524</v>
      </c>
      <c r="J32" s="97" t="s">
        <v>524</v>
      </c>
      <c r="K32" s="97" t="s">
        <v>524</v>
      </c>
      <c r="L32" s="97" t="s">
        <v>524</v>
      </c>
      <c r="M32" s="97" t="s">
        <v>524</v>
      </c>
      <c r="N32" s="97" t="s">
        <v>524</v>
      </c>
      <c r="O32" s="99"/>
      <c r="P32" s="99"/>
      <c r="Q32" s="99"/>
      <c r="R32" s="99"/>
      <c r="S32" s="99"/>
      <c r="T32" s="99"/>
      <c r="U32" s="99"/>
      <c r="V32" s="99"/>
      <c r="W32" s="99"/>
      <c r="X32" s="99"/>
      <c r="Y32" s="99"/>
      <c r="Z32" s="99"/>
      <c r="AA32" s="99"/>
      <c r="AB32" s="99"/>
      <c r="AC32" s="99"/>
      <c r="AD32" s="99"/>
      <c r="AE32" s="99"/>
      <c r="AF32" s="99"/>
      <c r="AG32" s="99"/>
      <c r="AH32" s="99"/>
    </row>
    <row r="33" spans="5:34">
      <c r="E33" s="3" t="s">
        <v>601</v>
      </c>
      <c r="F33" s="3" t="s">
        <v>584</v>
      </c>
      <c r="G33" s="97" t="s">
        <v>524</v>
      </c>
      <c r="H33" s="97" t="s">
        <v>524</v>
      </c>
      <c r="I33" s="97" t="s">
        <v>524</v>
      </c>
      <c r="J33" s="97" t="s">
        <v>524</v>
      </c>
      <c r="K33" s="97" t="s">
        <v>524</v>
      </c>
      <c r="L33" s="97" t="s">
        <v>524</v>
      </c>
      <c r="M33" s="97" t="s">
        <v>524</v>
      </c>
      <c r="N33" s="97" t="s">
        <v>524</v>
      </c>
      <c r="O33" s="99"/>
      <c r="P33" s="99"/>
      <c r="Q33" s="99"/>
      <c r="R33" s="99"/>
      <c r="S33" s="99"/>
      <c r="T33" s="99"/>
      <c r="U33" s="99"/>
      <c r="V33" s="99"/>
      <c r="W33" s="99"/>
      <c r="X33" s="99"/>
      <c r="Y33" s="99"/>
      <c r="Z33" s="99"/>
      <c r="AA33" s="99"/>
      <c r="AB33" s="99"/>
      <c r="AC33" s="99"/>
      <c r="AD33" s="99"/>
      <c r="AE33" s="99"/>
      <c r="AF33" s="99"/>
      <c r="AG33" s="99"/>
      <c r="AH33" s="99"/>
    </row>
    <row r="34" spans="5:34">
      <c r="E34" s="3" t="s">
        <v>602</v>
      </c>
      <c r="F34" s="3" t="s">
        <v>584</v>
      </c>
      <c r="G34" s="97" t="s">
        <v>524</v>
      </c>
      <c r="H34" s="97" t="s">
        <v>524</v>
      </c>
      <c r="I34" s="97" t="s">
        <v>524</v>
      </c>
      <c r="J34" s="97" t="s">
        <v>524</v>
      </c>
      <c r="K34" s="97" t="s">
        <v>524</v>
      </c>
      <c r="L34" s="97" t="s">
        <v>524</v>
      </c>
      <c r="M34" s="97" t="s">
        <v>524</v>
      </c>
      <c r="N34" s="97" t="s">
        <v>524</v>
      </c>
      <c r="O34" s="99"/>
      <c r="P34" s="99"/>
      <c r="Q34" s="99"/>
      <c r="R34" s="99"/>
      <c r="S34" s="99"/>
      <c r="T34" s="99"/>
      <c r="U34" s="99"/>
      <c r="V34" s="99"/>
      <c r="W34" s="99"/>
      <c r="X34" s="99"/>
      <c r="Y34" s="99"/>
      <c r="Z34" s="99"/>
      <c r="AA34" s="99"/>
      <c r="AB34" s="99"/>
      <c r="AC34" s="99"/>
      <c r="AD34" s="99"/>
      <c r="AE34" s="99"/>
      <c r="AF34" s="99"/>
      <c r="AG34" s="99"/>
      <c r="AH34" s="99"/>
    </row>
    <row r="35" spans="5:34">
      <c r="E35" s="3" t="s">
        <v>603</v>
      </c>
      <c r="F35" s="3" t="s">
        <v>584</v>
      </c>
      <c r="G35" s="97" t="s">
        <v>524</v>
      </c>
      <c r="H35" s="97" t="s">
        <v>524</v>
      </c>
      <c r="I35" s="97" t="s">
        <v>524</v>
      </c>
      <c r="J35" s="97" t="s">
        <v>524</v>
      </c>
      <c r="K35" s="97" t="s">
        <v>524</v>
      </c>
      <c r="L35" s="97" t="s">
        <v>524</v>
      </c>
      <c r="M35" s="97" t="s">
        <v>524</v>
      </c>
      <c r="N35" s="97" t="s">
        <v>524</v>
      </c>
      <c r="O35" s="99"/>
      <c r="P35" s="99"/>
      <c r="Q35" s="99"/>
      <c r="R35" s="99"/>
      <c r="S35" s="99"/>
      <c r="T35" s="99"/>
      <c r="U35" s="99"/>
      <c r="V35" s="99"/>
      <c r="W35" s="99"/>
      <c r="X35" s="99"/>
      <c r="Y35" s="99"/>
      <c r="Z35" s="99"/>
      <c r="AA35" s="99"/>
      <c r="AB35" s="99"/>
      <c r="AC35" s="99"/>
      <c r="AD35" s="99"/>
      <c r="AE35" s="99"/>
      <c r="AF35" s="99"/>
      <c r="AG35" s="99"/>
      <c r="AH35" s="99"/>
    </row>
    <row r="36" spans="5:34">
      <c r="E36" s="3" t="s">
        <v>604</v>
      </c>
      <c r="F36" s="3" t="s">
        <v>584</v>
      </c>
      <c r="G36" s="97" t="s">
        <v>524</v>
      </c>
      <c r="H36" s="97" t="s">
        <v>524</v>
      </c>
      <c r="I36" s="97" t="s">
        <v>524</v>
      </c>
      <c r="J36" s="97" t="s">
        <v>524</v>
      </c>
      <c r="K36" s="97" t="s">
        <v>524</v>
      </c>
      <c r="L36" s="97" t="s">
        <v>524</v>
      </c>
      <c r="M36" s="97" t="s">
        <v>524</v>
      </c>
      <c r="N36" s="97" t="s">
        <v>524</v>
      </c>
      <c r="O36" s="99"/>
      <c r="P36" s="99"/>
      <c r="Q36" s="99"/>
      <c r="R36" s="99"/>
      <c r="S36" s="99"/>
      <c r="T36" s="99"/>
      <c r="U36" s="99"/>
      <c r="V36" s="99"/>
      <c r="W36" s="99"/>
      <c r="X36" s="99"/>
      <c r="Y36" s="99"/>
      <c r="Z36" s="99"/>
      <c r="AA36" s="99"/>
      <c r="AB36" s="99"/>
      <c r="AC36" s="99"/>
      <c r="AD36" s="99"/>
      <c r="AE36" s="99"/>
      <c r="AF36" s="99"/>
      <c r="AG36" s="99"/>
      <c r="AH36" s="99"/>
    </row>
    <row r="37" spans="5:34">
      <c r="E37" s="3" t="s">
        <v>605</v>
      </c>
      <c r="F37" s="3" t="s">
        <v>584</v>
      </c>
      <c r="G37" s="97" t="s">
        <v>524</v>
      </c>
      <c r="H37" s="97" t="s">
        <v>524</v>
      </c>
      <c r="I37" s="97" t="s">
        <v>524</v>
      </c>
      <c r="J37" s="97" t="s">
        <v>524</v>
      </c>
      <c r="K37" s="97" t="s">
        <v>524</v>
      </c>
      <c r="L37" s="97" t="s">
        <v>524</v>
      </c>
      <c r="M37" s="97" t="s">
        <v>524</v>
      </c>
      <c r="N37" s="97" t="s">
        <v>524</v>
      </c>
      <c r="O37" s="99"/>
      <c r="P37" s="99"/>
      <c r="Q37" s="99"/>
      <c r="R37" s="99"/>
      <c r="S37" s="99"/>
      <c r="T37" s="99"/>
      <c r="U37" s="99"/>
      <c r="V37" s="99"/>
      <c r="W37" s="99"/>
      <c r="X37" s="99"/>
      <c r="Y37" s="99"/>
      <c r="Z37" s="99"/>
      <c r="AA37" s="99"/>
      <c r="AB37" s="99"/>
      <c r="AC37" s="99"/>
      <c r="AD37" s="99"/>
      <c r="AE37" s="99"/>
      <c r="AF37" s="99"/>
      <c r="AG37" s="99"/>
      <c r="AH37" s="99"/>
    </row>
    <row r="38" spans="5:34">
      <c r="E38" s="3" t="s">
        <v>606</v>
      </c>
      <c r="F38" s="3" t="s">
        <v>584</v>
      </c>
      <c r="G38" s="97" t="s">
        <v>524</v>
      </c>
      <c r="H38" s="97" t="s">
        <v>524</v>
      </c>
      <c r="I38" s="97" t="s">
        <v>524</v>
      </c>
      <c r="J38" s="97" t="s">
        <v>524</v>
      </c>
      <c r="K38" s="97" t="s">
        <v>524</v>
      </c>
      <c r="L38" s="97" t="s">
        <v>524</v>
      </c>
      <c r="M38" s="97" t="s">
        <v>524</v>
      </c>
      <c r="N38" s="97" t="s">
        <v>524</v>
      </c>
      <c r="O38" s="99"/>
      <c r="P38" s="99"/>
      <c r="Q38" s="99"/>
      <c r="R38" s="99"/>
      <c r="S38" s="99"/>
      <c r="T38" s="99"/>
      <c r="U38" s="99"/>
      <c r="V38" s="99"/>
      <c r="W38" s="99"/>
      <c r="X38" s="99"/>
      <c r="Y38" s="99"/>
      <c r="Z38" s="99"/>
      <c r="AA38" s="99"/>
      <c r="AB38" s="99"/>
      <c r="AC38" s="99"/>
      <c r="AD38" s="99"/>
      <c r="AE38" s="99"/>
      <c r="AF38" s="99"/>
      <c r="AG38" s="99"/>
      <c r="AH38" s="99"/>
    </row>
    <row r="39" spans="5:34">
      <c r="E39" s="3" t="s">
        <v>607</v>
      </c>
      <c r="F39" s="3" t="s">
        <v>584</v>
      </c>
      <c r="G39" s="97" t="s">
        <v>524</v>
      </c>
      <c r="H39" s="97" t="s">
        <v>524</v>
      </c>
      <c r="I39" s="97" t="s">
        <v>524</v>
      </c>
      <c r="J39" s="97" t="s">
        <v>524</v>
      </c>
      <c r="K39" s="97" t="s">
        <v>524</v>
      </c>
      <c r="L39" s="97" t="s">
        <v>524</v>
      </c>
      <c r="M39" s="97" t="s">
        <v>524</v>
      </c>
      <c r="N39" s="97" t="s">
        <v>524</v>
      </c>
      <c r="O39" s="99"/>
      <c r="P39" s="99"/>
      <c r="Q39" s="99"/>
      <c r="R39" s="99"/>
      <c r="S39" s="99"/>
      <c r="T39" s="99"/>
      <c r="U39" s="99"/>
      <c r="V39" s="99"/>
      <c r="W39" s="99"/>
      <c r="X39" s="99"/>
      <c r="Y39" s="99"/>
      <c r="Z39" s="99"/>
      <c r="AA39" s="99"/>
      <c r="AB39" s="99"/>
      <c r="AC39" s="99"/>
      <c r="AD39" s="99"/>
      <c r="AE39" s="99"/>
      <c r="AF39" s="99"/>
      <c r="AG39" s="99"/>
      <c r="AH39" s="99"/>
    </row>
    <row r="40" spans="5:34">
      <c r="E40" s="3" t="s">
        <v>608</v>
      </c>
      <c r="F40" s="3" t="s">
        <v>584</v>
      </c>
      <c r="G40" s="97" t="s">
        <v>524</v>
      </c>
      <c r="H40" s="97" t="s">
        <v>524</v>
      </c>
      <c r="I40" s="97" t="s">
        <v>524</v>
      </c>
      <c r="J40" s="97" t="s">
        <v>524</v>
      </c>
      <c r="K40" s="97" t="s">
        <v>524</v>
      </c>
      <c r="L40" s="97" t="s">
        <v>524</v>
      </c>
      <c r="M40" s="97" t="s">
        <v>524</v>
      </c>
      <c r="N40" s="97" t="s">
        <v>524</v>
      </c>
      <c r="O40" s="99"/>
      <c r="P40" s="99"/>
      <c r="Q40" s="99"/>
      <c r="R40" s="99"/>
      <c r="S40" s="99"/>
      <c r="T40" s="99"/>
      <c r="U40" s="99"/>
      <c r="V40" s="99"/>
      <c r="W40" s="99"/>
      <c r="X40" s="99"/>
      <c r="Y40" s="99"/>
      <c r="Z40" s="99"/>
      <c r="AA40" s="99"/>
      <c r="AB40" s="99"/>
      <c r="AC40" s="99"/>
      <c r="AD40" s="99"/>
      <c r="AE40" s="99"/>
      <c r="AF40" s="99"/>
      <c r="AG40" s="99"/>
      <c r="AH40" s="99"/>
    </row>
    <row r="41" spans="5:34">
      <c r="E41" s="3" t="s">
        <v>609</v>
      </c>
      <c r="F41" s="3" t="s">
        <v>584</v>
      </c>
      <c r="G41" s="97" t="s">
        <v>524</v>
      </c>
      <c r="H41" s="97" t="s">
        <v>524</v>
      </c>
      <c r="I41" s="97" t="s">
        <v>524</v>
      </c>
      <c r="J41" s="97" t="s">
        <v>524</v>
      </c>
      <c r="K41" s="97" t="s">
        <v>524</v>
      </c>
      <c r="L41" s="97" t="s">
        <v>524</v>
      </c>
      <c r="M41" s="97" t="s">
        <v>524</v>
      </c>
      <c r="N41" s="97" t="s">
        <v>524</v>
      </c>
      <c r="O41" s="99"/>
      <c r="P41" s="99"/>
      <c r="Q41" s="99"/>
      <c r="R41" s="99"/>
      <c r="S41" s="99"/>
      <c r="T41" s="99"/>
      <c r="U41" s="99"/>
      <c r="V41" s="99"/>
      <c r="W41" s="99"/>
      <c r="X41" s="99"/>
      <c r="Y41" s="99"/>
      <c r="Z41" s="99"/>
      <c r="AA41" s="99"/>
      <c r="AB41" s="99"/>
      <c r="AC41" s="99"/>
      <c r="AD41" s="99"/>
      <c r="AE41" s="99"/>
      <c r="AF41" s="99"/>
      <c r="AG41" s="99"/>
      <c r="AH41" s="99"/>
    </row>
    <row r="42" spans="5:34">
      <c r="E42" s="3" t="s">
        <v>610</v>
      </c>
      <c r="F42" s="3" t="s">
        <v>584</v>
      </c>
      <c r="G42" s="97" t="s">
        <v>524</v>
      </c>
      <c r="H42" s="97" t="s">
        <v>524</v>
      </c>
      <c r="I42" s="97" t="s">
        <v>524</v>
      </c>
      <c r="J42" s="97" t="s">
        <v>524</v>
      </c>
      <c r="K42" s="97" t="s">
        <v>524</v>
      </c>
      <c r="L42" s="97" t="s">
        <v>524</v>
      </c>
      <c r="M42" s="97" t="s">
        <v>524</v>
      </c>
      <c r="N42" s="97" t="s">
        <v>524</v>
      </c>
      <c r="O42" s="99"/>
      <c r="P42" s="99"/>
      <c r="Q42" s="99"/>
      <c r="R42" s="99"/>
      <c r="S42" s="99"/>
      <c r="T42" s="99"/>
      <c r="U42" s="99"/>
      <c r="V42" s="99"/>
      <c r="W42" s="99"/>
      <c r="X42" s="99"/>
      <c r="Y42" s="99"/>
      <c r="Z42" s="99"/>
      <c r="AA42" s="99"/>
      <c r="AB42" s="99"/>
      <c r="AC42" s="99"/>
      <c r="AD42" s="99"/>
      <c r="AE42" s="99"/>
      <c r="AF42" s="99"/>
      <c r="AG42" s="99"/>
      <c r="AH42" s="99"/>
    </row>
    <row r="43" spans="5:34">
      <c r="E43" s="3" t="s">
        <v>611</v>
      </c>
      <c r="F43" s="3" t="s">
        <v>584</v>
      </c>
      <c r="G43" s="97" t="s">
        <v>524</v>
      </c>
      <c r="H43" s="97" t="s">
        <v>524</v>
      </c>
      <c r="I43" s="97" t="s">
        <v>524</v>
      </c>
      <c r="J43" s="97" t="s">
        <v>524</v>
      </c>
      <c r="K43" s="97" t="s">
        <v>524</v>
      </c>
      <c r="L43" s="97" t="s">
        <v>524</v>
      </c>
      <c r="M43" s="97" t="s">
        <v>524</v>
      </c>
      <c r="N43" s="97" t="s">
        <v>524</v>
      </c>
      <c r="O43" s="99"/>
      <c r="P43" s="99"/>
      <c r="Q43" s="99"/>
      <c r="R43" s="99"/>
      <c r="S43" s="99"/>
      <c r="T43" s="99"/>
      <c r="U43" s="99"/>
      <c r="V43" s="99"/>
      <c r="W43" s="99"/>
      <c r="X43" s="99"/>
      <c r="Y43" s="99"/>
      <c r="Z43" s="99"/>
      <c r="AA43" s="99"/>
      <c r="AB43" s="99"/>
      <c r="AC43" s="99"/>
      <c r="AD43" s="99"/>
      <c r="AE43" s="99"/>
      <c r="AF43" s="99"/>
      <c r="AG43" s="99"/>
      <c r="AH43" s="99"/>
    </row>
    <row r="44" spans="5:34">
      <c r="E44" s="3" t="s">
        <v>612</v>
      </c>
      <c r="F44" s="3" t="s">
        <v>584</v>
      </c>
      <c r="G44" s="97" t="s">
        <v>524</v>
      </c>
      <c r="H44" s="97" t="s">
        <v>524</v>
      </c>
      <c r="I44" s="97" t="s">
        <v>524</v>
      </c>
      <c r="J44" s="97" t="s">
        <v>524</v>
      </c>
      <c r="K44" s="97" t="s">
        <v>524</v>
      </c>
      <c r="L44" s="97" t="s">
        <v>524</v>
      </c>
      <c r="M44" s="97" t="s">
        <v>524</v>
      </c>
      <c r="N44" s="97" t="s">
        <v>524</v>
      </c>
      <c r="O44" s="99"/>
      <c r="P44" s="99"/>
      <c r="Q44" s="99"/>
      <c r="R44" s="99"/>
      <c r="S44" s="99"/>
      <c r="T44" s="99"/>
      <c r="U44" s="99"/>
      <c r="V44" s="99"/>
      <c r="W44" s="99"/>
      <c r="X44" s="99"/>
      <c r="Y44" s="99"/>
      <c r="Z44" s="99"/>
      <c r="AA44" s="99"/>
      <c r="AB44" s="99"/>
      <c r="AC44" s="99"/>
      <c r="AD44" s="99"/>
      <c r="AE44" s="99"/>
      <c r="AF44" s="99"/>
      <c r="AG44" s="99"/>
      <c r="AH44" s="99"/>
    </row>
    <row r="45" spans="5:34">
      <c r="E45" s="3" t="s">
        <v>613</v>
      </c>
      <c r="F45" s="3" t="s">
        <v>584</v>
      </c>
      <c r="G45" s="97" t="s">
        <v>524</v>
      </c>
      <c r="H45" s="97" t="s">
        <v>524</v>
      </c>
      <c r="I45" s="97" t="s">
        <v>524</v>
      </c>
      <c r="J45" s="97" t="s">
        <v>524</v>
      </c>
      <c r="K45" s="97" t="s">
        <v>524</v>
      </c>
      <c r="L45" s="97" t="s">
        <v>524</v>
      </c>
      <c r="M45" s="97" t="s">
        <v>524</v>
      </c>
      <c r="N45" s="97" t="s">
        <v>524</v>
      </c>
      <c r="O45" s="99"/>
      <c r="P45" s="99"/>
      <c r="Q45" s="99"/>
      <c r="R45" s="99"/>
      <c r="S45" s="99"/>
      <c r="T45" s="99"/>
      <c r="U45" s="99"/>
      <c r="V45" s="99"/>
      <c r="W45" s="99"/>
      <c r="X45" s="99"/>
      <c r="Y45" s="99"/>
      <c r="Z45" s="99"/>
      <c r="AA45" s="99"/>
      <c r="AB45" s="99"/>
      <c r="AC45" s="99"/>
      <c r="AD45" s="99"/>
      <c r="AE45" s="99"/>
      <c r="AF45" s="99"/>
      <c r="AG45" s="99"/>
      <c r="AH45" s="99"/>
    </row>
    <row r="46" spans="5:34">
      <c r="E46" s="3" t="s">
        <v>614</v>
      </c>
      <c r="F46" s="3" t="s">
        <v>584</v>
      </c>
      <c r="G46" s="97" t="s">
        <v>524</v>
      </c>
      <c r="H46" s="97" t="s">
        <v>524</v>
      </c>
      <c r="I46" s="97" t="s">
        <v>524</v>
      </c>
      <c r="J46" s="97" t="s">
        <v>524</v>
      </c>
      <c r="K46" s="97" t="s">
        <v>524</v>
      </c>
      <c r="L46" s="97" t="s">
        <v>524</v>
      </c>
      <c r="M46" s="97" t="s">
        <v>524</v>
      </c>
      <c r="N46" s="97" t="s">
        <v>524</v>
      </c>
      <c r="O46" s="99"/>
      <c r="P46" s="99"/>
      <c r="Q46" s="99"/>
      <c r="R46" s="99"/>
      <c r="S46" s="99"/>
      <c r="T46" s="99"/>
      <c r="U46" s="99"/>
      <c r="V46" s="99"/>
      <c r="W46" s="99"/>
      <c r="X46" s="99"/>
      <c r="Y46" s="99"/>
      <c r="Z46" s="99"/>
      <c r="AA46" s="99"/>
      <c r="AB46" s="99"/>
      <c r="AC46" s="99"/>
      <c r="AD46" s="99"/>
      <c r="AE46" s="99"/>
      <c r="AF46" s="99"/>
      <c r="AG46" s="99"/>
      <c r="AH46" s="99"/>
    </row>
    <row r="47" spans="5:34">
      <c r="E47" s="3" t="s">
        <v>615</v>
      </c>
      <c r="F47" s="3" t="s">
        <v>584</v>
      </c>
      <c r="G47" s="97" t="s">
        <v>524</v>
      </c>
      <c r="H47" s="97" t="s">
        <v>524</v>
      </c>
      <c r="I47" s="97" t="s">
        <v>524</v>
      </c>
      <c r="J47" s="97" t="s">
        <v>524</v>
      </c>
      <c r="K47" s="97" t="s">
        <v>524</v>
      </c>
      <c r="L47" s="97" t="s">
        <v>524</v>
      </c>
      <c r="M47" s="97" t="s">
        <v>524</v>
      </c>
      <c r="N47" s="97" t="s">
        <v>524</v>
      </c>
      <c r="O47" s="99"/>
      <c r="P47" s="99"/>
      <c r="Q47" s="99"/>
      <c r="R47" s="99"/>
      <c r="S47" s="99"/>
      <c r="T47" s="99"/>
      <c r="U47" s="99"/>
      <c r="V47" s="99"/>
      <c r="W47" s="99"/>
      <c r="X47" s="99"/>
      <c r="Y47" s="99"/>
      <c r="Z47" s="99"/>
      <c r="AA47" s="99"/>
      <c r="AB47" s="99"/>
      <c r="AC47" s="99"/>
      <c r="AD47" s="99"/>
      <c r="AE47" s="99"/>
      <c r="AF47" s="99"/>
      <c r="AG47" s="99"/>
      <c r="AH47" s="99"/>
    </row>
    <row r="48" spans="5:34">
      <c r="E48" s="3" t="s">
        <v>616</v>
      </c>
      <c r="F48" s="3" t="s">
        <v>584</v>
      </c>
      <c r="G48" s="97" t="s">
        <v>524</v>
      </c>
      <c r="H48" s="97" t="s">
        <v>524</v>
      </c>
      <c r="I48" s="97" t="s">
        <v>524</v>
      </c>
      <c r="J48" s="97" t="s">
        <v>524</v>
      </c>
      <c r="K48" s="97" t="s">
        <v>524</v>
      </c>
      <c r="L48" s="97" t="s">
        <v>524</v>
      </c>
      <c r="M48" s="97" t="s">
        <v>524</v>
      </c>
      <c r="N48" s="97" t="s">
        <v>524</v>
      </c>
      <c r="O48" s="99"/>
      <c r="P48" s="99"/>
      <c r="Q48" s="99"/>
      <c r="R48" s="99"/>
      <c r="S48" s="99"/>
      <c r="T48" s="99"/>
      <c r="U48" s="99"/>
      <c r="V48" s="99"/>
      <c r="W48" s="99"/>
      <c r="X48" s="99"/>
      <c r="Y48" s="99"/>
      <c r="Z48" s="99"/>
      <c r="AA48" s="99"/>
      <c r="AB48" s="99"/>
      <c r="AC48" s="99"/>
      <c r="AD48" s="99"/>
      <c r="AE48" s="99"/>
      <c r="AF48" s="99"/>
      <c r="AG48" s="99"/>
      <c r="AH48" s="99"/>
    </row>
    <row r="49" spans="3:34">
      <c r="E49" s="3" t="s">
        <v>617</v>
      </c>
      <c r="F49" s="3" t="s">
        <v>584</v>
      </c>
      <c r="G49" s="97" t="s">
        <v>524</v>
      </c>
      <c r="H49" s="97" t="s">
        <v>524</v>
      </c>
      <c r="I49" s="97" t="s">
        <v>524</v>
      </c>
      <c r="J49" s="97" t="s">
        <v>524</v>
      </c>
      <c r="K49" s="97" t="s">
        <v>524</v>
      </c>
      <c r="L49" s="97" t="s">
        <v>524</v>
      </c>
      <c r="M49" s="97" t="s">
        <v>524</v>
      </c>
      <c r="N49" s="97" t="s">
        <v>524</v>
      </c>
      <c r="O49" s="99"/>
      <c r="P49" s="99"/>
      <c r="Q49" s="99"/>
      <c r="R49" s="99"/>
      <c r="S49" s="99"/>
      <c r="T49" s="99"/>
      <c r="U49" s="99"/>
      <c r="V49" s="99"/>
      <c r="W49" s="99"/>
      <c r="X49" s="99"/>
      <c r="Y49" s="99"/>
      <c r="Z49" s="99"/>
      <c r="AA49" s="99"/>
      <c r="AB49" s="99"/>
      <c r="AC49" s="99"/>
      <c r="AD49" s="99"/>
      <c r="AE49" s="99"/>
      <c r="AF49" s="99"/>
      <c r="AG49" s="99"/>
      <c r="AH49" s="99"/>
    </row>
    <row r="50" spans="3:34">
      <c r="E50" s="3" t="s">
        <v>618</v>
      </c>
      <c r="F50" s="3" t="s">
        <v>584</v>
      </c>
      <c r="G50" s="97" t="s">
        <v>524</v>
      </c>
      <c r="H50" s="97" t="s">
        <v>524</v>
      </c>
      <c r="I50" s="97" t="s">
        <v>524</v>
      </c>
      <c r="J50" s="97" t="s">
        <v>524</v>
      </c>
      <c r="K50" s="97" t="s">
        <v>524</v>
      </c>
      <c r="L50" s="97" t="s">
        <v>524</v>
      </c>
      <c r="M50" s="97" t="s">
        <v>524</v>
      </c>
      <c r="N50" s="97" t="s">
        <v>524</v>
      </c>
      <c r="O50" s="99"/>
      <c r="P50" s="99"/>
      <c r="Q50" s="99"/>
      <c r="R50" s="99"/>
      <c r="S50" s="99"/>
      <c r="T50" s="99"/>
      <c r="U50" s="99"/>
      <c r="V50" s="99"/>
      <c r="W50" s="99"/>
      <c r="X50" s="99"/>
      <c r="Y50" s="99"/>
      <c r="Z50" s="99"/>
      <c r="AA50" s="99"/>
      <c r="AB50" s="99"/>
      <c r="AC50" s="99"/>
      <c r="AD50" s="99"/>
      <c r="AE50" s="99"/>
      <c r="AF50" s="99"/>
      <c r="AG50" s="99"/>
      <c r="AH50" s="99"/>
    </row>
    <row r="51" spans="3:34">
      <c r="E51" s="3" t="s">
        <v>619</v>
      </c>
      <c r="F51" s="3" t="s">
        <v>584</v>
      </c>
      <c r="G51" s="97" t="s">
        <v>524</v>
      </c>
      <c r="H51" s="97" t="s">
        <v>524</v>
      </c>
      <c r="I51" s="97" t="s">
        <v>524</v>
      </c>
      <c r="J51" s="97" t="s">
        <v>524</v>
      </c>
      <c r="K51" s="97" t="s">
        <v>524</v>
      </c>
      <c r="L51" s="97" t="s">
        <v>524</v>
      </c>
      <c r="M51" s="97" t="s">
        <v>524</v>
      </c>
      <c r="N51" s="97" t="s">
        <v>524</v>
      </c>
      <c r="O51" s="99"/>
      <c r="P51" s="99"/>
      <c r="Q51" s="99"/>
      <c r="R51" s="99"/>
      <c r="S51" s="99"/>
      <c r="T51" s="99"/>
      <c r="U51" s="99"/>
      <c r="V51" s="99"/>
      <c r="W51" s="99"/>
      <c r="X51" s="99"/>
      <c r="Y51" s="99"/>
      <c r="Z51" s="99"/>
      <c r="AA51" s="99"/>
      <c r="AB51" s="99"/>
      <c r="AC51" s="99"/>
      <c r="AD51" s="99"/>
      <c r="AE51" s="99"/>
      <c r="AF51" s="99"/>
      <c r="AG51" s="99"/>
      <c r="AH51" s="99"/>
    </row>
    <row r="52" spans="3:34">
      <c r="E52" s="3" t="s">
        <v>620</v>
      </c>
      <c r="F52" s="3" t="s">
        <v>584</v>
      </c>
      <c r="G52" s="97" t="s">
        <v>524</v>
      </c>
      <c r="H52" s="97" t="s">
        <v>524</v>
      </c>
      <c r="I52" s="97" t="s">
        <v>524</v>
      </c>
      <c r="J52" s="97" t="s">
        <v>524</v>
      </c>
      <c r="K52" s="97" t="s">
        <v>524</v>
      </c>
      <c r="L52" s="97" t="s">
        <v>524</v>
      </c>
      <c r="M52" s="97" t="s">
        <v>524</v>
      </c>
      <c r="N52" s="97" t="s">
        <v>524</v>
      </c>
      <c r="O52" s="99"/>
      <c r="P52" s="99"/>
      <c r="Q52" s="99"/>
      <c r="R52" s="99"/>
      <c r="S52" s="99"/>
      <c r="T52" s="99"/>
      <c r="U52" s="99"/>
      <c r="V52" s="99"/>
      <c r="W52" s="99"/>
      <c r="X52" s="99"/>
      <c r="Y52" s="99"/>
      <c r="Z52" s="99"/>
      <c r="AA52" s="99"/>
      <c r="AB52" s="99"/>
      <c r="AC52" s="99"/>
      <c r="AD52" s="99"/>
      <c r="AE52" s="99"/>
      <c r="AF52" s="99"/>
      <c r="AG52" s="99"/>
      <c r="AH52" s="99"/>
    </row>
    <row r="53" spans="3:34">
      <c r="E53" s="3" t="s">
        <v>621</v>
      </c>
      <c r="F53" s="3" t="s">
        <v>584</v>
      </c>
      <c r="G53" s="97" t="s">
        <v>524</v>
      </c>
      <c r="H53" s="97" t="s">
        <v>524</v>
      </c>
      <c r="I53" s="97" t="s">
        <v>524</v>
      </c>
      <c r="J53" s="97" t="s">
        <v>524</v>
      </c>
      <c r="K53" s="97" t="s">
        <v>524</v>
      </c>
      <c r="L53" s="97" t="s">
        <v>524</v>
      </c>
      <c r="M53" s="97" t="s">
        <v>524</v>
      </c>
      <c r="N53" s="97" t="s">
        <v>524</v>
      </c>
      <c r="O53" s="99"/>
      <c r="P53" s="99"/>
      <c r="Q53" s="99"/>
      <c r="R53" s="99"/>
      <c r="S53" s="99"/>
      <c r="T53" s="99"/>
      <c r="U53" s="99"/>
      <c r="V53" s="99"/>
      <c r="W53" s="99"/>
      <c r="X53" s="99"/>
      <c r="Y53" s="99"/>
      <c r="Z53" s="99"/>
      <c r="AA53" s="99"/>
      <c r="AB53" s="99"/>
      <c r="AC53" s="99"/>
      <c r="AD53" s="99"/>
      <c r="AE53" s="99"/>
      <c r="AF53" s="99"/>
      <c r="AG53" s="99"/>
      <c r="AH53" s="99"/>
    </row>
    <row r="54" spans="3:34">
      <c r="E54" s="3" t="s">
        <v>622</v>
      </c>
      <c r="F54" s="3" t="s">
        <v>584</v>
      </c>
      <c r="G54" s="97" t="s">
        <v>524</v>
      </c>
      <c r="H54" s="97" t="s">
        <v>524</v>
      </c>
      <c r="I54" s="97" t="s">
        <v>524</v>
      </c>
      <c r="J54" s="97" t="s">
        <v>524</v>
      </c>
      <c r="K54" s="97" t="s">
        <v>524</v>
      </c>
      <c r="L54" s="97" t="s">
        <v>524</v>
      </c>
      <c r="M54" s="97" t="s">
        <v>524</v>
      </c>
      <c r="N54" s="97" t="s">
        <v>524</v>
      </c>
      <c r="O54" s="99"/>
      <c r="P54" s="99"/>
      <c r="Q54" s="99"/>
      <c r="R54" s="99"/>
      <c r="S54" s="99"/>
      <c r="T54" s="99"/>
      <c r="U54" s="99"/>
      <c r="V54" s="99"/>
      <c r="W54" s="99"/>
      <c r="X54" s="99"/>
      <c r="Y54" s="99"/>
      <c r="Z54" s="99"/>
      <c r="AA54" s="99"/>
      <c r="AB54" s="99"/>
      <c r="AC54" s="99"/>
      <c r="AD54" s="99"/>
      <c r="AE54" s="99"/>
      <c r="AF54" s="99"/>
      <c r="AG54" s="99"/>
      <c r="AH54" s="99"/>
    </row>
    <row r="55" spans="3:34">
      <c r="E55" s="3" t="s">
        <v>623</v>
      </c>
      <c r="F55" s="3" t="s">
        <v>584</v>
      </c>
      <c r="G55" s="97" t="s">
        <v>524</v>
      </c>
      <c r="H55" s="97" t="s">
        <v>524</v>
      </c>
      <c r="I55" s="97" t="s">
        <v>524</v>
      </c>
      <c r="J55" s="97" t="s">
        <v>524</v>
      </c>
      <c r="K55" s="97" t="s">
        <v>524</v>
      </c>
      <c r="L55" s="97" t="s">
        <v>524</v>
      </c>
      <c r="M55" s="97" t="s">
        <v>524</v>
      </c>
      <c r="N55" s="97" t="s">
        <v>524</v>
      </c>
      <c r="O55" s="99"/>
      <c r="P55" s="99"/>
      <c r="Q55" s="99"/>
      <c r="R55" s="99"/>
      <c r="S55" s="99"/>
      <c r="T55" s="99"/>
      <c r="U55" s="99"/>
      <c r="V55" s="99"/>
      <c r="W55" s="99"/>
      <c r="X55" s="99"/>
      <c r="Y55" s="99"/>
      <c r="Z55" s="99"/>
      <c r="AA55" s="99"/>
      <c r="AB55" s="99"/>
      <c r="AC55" s="99"/>
      <c r="AD55" s="99"/>
      <c r="AE55" s="99"/>
      <c r="AF55" s="99"/>
      <c r="AG55" s="99"/>
      <c r="AH55" s="99"/>
    </row>
    <row r="56" spans="3:34">
      <c r="E56" s="3" t="s">
        <v>624</v>
      </c>
      <c r="F56" s="3" t="s">
        <v>584</v>
      </c>
      <c r="G56" s="97" t="s">
        <v>524</v>
      </c>
      <c r="H56" s="97" t="s">
        <v>524</v>
      </c>
      <c r="I56" s="97" t="s">
        <v>524</v>
      </c>
      <c r="J56" s="97" t="s">
        <v>524</v>
      </c>
      <c r="K56" s="97" t="s">
        <v>524</v>
      </c>
      <c r="L56" s="97" t="s">
        <v>524</v>
      </c>
      <c r="M56" s="97" t="s">
        <v>524</v>
      </c>
      <c r="N56" s="97" t="s">
        <v>524</v>
      </c>
      <c r="O56" s="99"/>
      <c r="P56" s="99"/>
      <c r="Q56" s="99"/>
      <c r="R56" s="99"/>
      <c r="S56" s="99"/>
      <c r="T56" s="99"/>
      <c r="U56" s="99"/>
      <c r="V56" s="99"/>
      <c r="W56" s="99"/>
      <c r="X56" s="99"/>
      <c r="Y56" s="99"/>
      <c r="Z56" s="99"/>
      <c r="AA56" s="99"/>
      <c r="AB56" s="99"/>
      <c r="AC56" s="99"/>
      <c r="AD56" s="99"/>
      <c r="AE56" s="99"/>
      <c r="AF56" s="99"/>
      <c r="AG56" s="99"/>
      <c r="AH56" s="99"/>
    </row>
    <row r="57" spans="3:34">
      <c r="E57" s="3" t="s">
        <v>625</v>
      </c>
      <c r="F57" s="3" t="s">
        <v>584</v>
      </c>
      <c r="G57" s="97" t="s">
        <v>524</v>
      </c>
      <c r="H57" s="97" t="s">
        <v>524</v>
      </c>
      <c r="I57" s="97" t="s">
        <v>524</v>
      </c>
      <c r="J57" s="97" t="s">
        <v>524</v>
      </c>
      <c r="K57" s="97" t="s">
        <v>524</v>
      </c>
      <c r="L57" s="97" t="s">
        <v>524</v>
      </c>
      <c r="M57" s="97" t="s">
        <v>524</v>
      </c>
      <c r="N57" s="97" t="s">
        <v>524</v>
      </c>
      <c r="O57" s="99"/>
      <c r="P57" s="99"/>
      <c r="Q57" s="99"/>
      <c r="R57" s="99"/>
      <c r="S57" s="99"/>
      <c r="T57" s="99"/>
      <c r="U57" s="99"/>
      <c r="V57" s="99"/>
      <c r="W57" s="99"/>
      <c r="X57" s="99"/>
      <c r="Y57" s="99"/>
      <c r="Z57" s="99"/>
      <c r="AA57" s="99"/>
      <c r="AB57" s="99"/>
      <c r="AC57" s="99"/>
      <c r="AD57" s="99"/>
      <c r="AE57" s="99"/>
      <c r="AF57" s="99"/>
      <c r="AG57" s="99"/>
      <c r="AH57" s="99"/>
    </row>
    <row r="58" spans="3:34">
      <c r="E58" s="3" t="s">
        <v>626</v>
      </c>
      <c r="F58" s="3" t="s">
        <v>584</v>
      </c>
      <c r="G58" s="97" t="s">
        <v>524</v>
      </c>
      <c r="H58" s="97" t="s">
        <v>524</v>
      </c>
      <c r="I58" s="97" t="s">
        <v>524</v>
      </c>
      <c r="J58" s="97" t="s">
        <v>524</v>
      </c>
      <c r="K58" s="97" t="s">
        <v>524</v>
      </c>
      <c r="L58" s="97" t="s">
        <v>524</v>
      </c>
      <c r="M58" s="97" t="s">
        <v>524</v>
      </c>
      <c r="N58" s="97" t="s">
        <v>524</v>
      </c>
      <c r="O58" s="99"/>
      <c r="P58" s="99"/>
      <c r="Q58" s="99"/>
      <c r="R58" s="99"/>
      <c r="S58" s="99"/>
      <c r="T58" s="99"/>
      <c r="U58" s="99"/>
      <c r="V58" s="99"/>
      <c r="W58" s="99"/>
      <c r="X58" s="99"/>
      <c r="Y58" s="99"/>
      <c r="Z58" s="99"/>
      <c r="AA58" s="99"/>
      <c r="AB58" s="99"/>
      <c r="AC58" s="99"/>
      <c r="AD58" s="99"/>
      <c r="AE58" s="99"/>
      <c r="AF58" s="99"/>
      <c r="AG58" s="99"/>
      <c r="AH58" s="99"/>
    </row>
    <row r="59" spans="3:34">
      <c r="E59" s="3" t="s">
        <v>627</v>
      </c>
      <c r="F59" s="3" t="s">
        <v>584</v>
      </c>
      <c r="G59" s="97" t="s">
        <v>524</v>
      </c>
      <c r="H59" s="97" t="s">
        <v>524</v>
      </c>
      <c r="I59" s="97" t="s">
        <v>524</v>
      </c>
      <c r="J59" s="97" t="s">
        <v>524</v>
      </c>
      <c r="K59" s="97" t="s">
        <v>524</v>
      </c>
      <c r="L59" s="97" t="s">
        <v>524</v>
      </c>
      <c r="M59" s="97" t="s">
        <v>524</v>
      </c>
      <c r="N59" s="97" t="s">
        <v>524</v>
      </c>
      <c r="O59" s="99"/>
      <c r="P59" s="99"/>
      <c r="Q59" s="99"/>
      <c r="R59" s="99"/>
      <c r="S59" s="99"/>
      <c r="T59" s="99"/>
      <c r="U59" s="99"/>
      <c r="V59" s="99"/>
      <c r="W59" s="99"/>
      <c r="X59" s="99"/>
      <c r="Y59" s="99"/>
      <c r="Z59" s="99"/>
      <c r="AA59" s="99"/>
      <c r="AB59" s="99"/>
      <c r="AC59" s="99"/>
      <c r="AD59" s="99"/>
      <c r="AE59" s="99"/>
      <c r="AF59" s="99"/>
      <c r="AG59" s="99"/>
      <c r="AH59" s="99"/>
    </row>
    <row r="60" spans="3:34">
      <c r="C60" s="3" t="s">
        <v>86</v>
      </c>
      <c r="D60" s="3" t="s">
        <v>94</v>
      </c>
      <c r="E60" s="3" t="s">
        <v>95</v>
      </c>
      <c r="F60" s="3" t="s">
        <v>628</v>
      </c>
      <c r="G60" s="97" t="s">
        <v>524</v>
      </c>
      <c r="H60" s="97" t="s">
        <v>524</v>
      </c>
      <c r="I60" s="97" t="s">
        <v>524</v>
      </c>
      <c r="J60" s="97" t="s">
        <v>524</v>
      </c>
      <c r="K60" s="97" t="s">
        <v>524</v>
      </c>
      <c r="L60" s="97" t="s">
        <v>524</v>
      </c>
      <c r="M60" s="97" t="s">
        <v>524</v>
      </c>
      <c r="N60" s="97" t="s">
        <v>524</v>
      </c>
      <c r="O60" s="360">
        <v>0</v>
      </c>
      <c r="P60" s="99"/>
      <c r="Q60" s="99"/>
      <c r="R60" s="99"/>
      <c r="S60" s="99"/>
      <c r="T60" s="99"/>
      <c r="U60" s="99"/>
      <c r="V60" s="99"/>
      <c r="W60" s="99"/>
      <c r="X60" s="99"/>
      <c r="Y60" s="99"/>
      <c r="Z60" s="99"/>
      <c r="AA60" s="99"/>
      <c r="AB60" s="99"/>
      <c r="AC60" s="99"/>
      <c r="AD60" s="99"/>
      <c r="AE60" s="99"/>
      <c r="AF60" s="99"/>
      <c r="AG60" s="99"/>
      <c r="AH60" s="99"/>
    </row>
    <row r="61" spans="3:34">
      <c r="C61" s="3" t="s">
        <v>86</v>
      </c>
      <c r="D61" s="3" t="s">
        <v>96</v>
      </c>
      <c r="E61" s="3" t="s">
        <v>97</v>
      </c>
      <c r="F61" s="3" t="s">
        <v>628</v>
      </c>
      <c r="G61" s="97" t="s">
        <v>524</v>
      </c>
      <c r="H61" s="97" t="s">
        <v>524</v>
      </c>
      <c r="I61" s="97" t="s">
        <v>524</v>
      </c>
      <c r="J61" s="97" t="s">
        <v>524</v>
      </c>
      <c r="K61" s="97" t="s">
        <v>524</v>
      </c>
      <c r="L61" s="97" t="s">
        <v>524</v>
      </c>
      <c r="M61" s="97" t="s">
        <v>524</v>
      </c>
      <c r="N61" s="97" t="s">
        <v>524</v>
      </c>
      <c r="O61" s="360">
        <v>0.125</v>
      </c>
      <c r="P61" s="99"/>
      <c r="Q61" s="99"/>
      <c r="R61" s="99"/>
      <c r="S61" s="99"/>
      <c r="T61" s="99"/>
      <c r="U61" s="99"/>
      <c r="V61" s="99"/>
      <c r="W61" s="99"/>
      <c r="X61" s="99"/>
      <c r="Y61" s="99"/>
      <c r="Z61" s="99"/>
      <c r="AA61" s="99"/>
      <c r="AB61" s="99"/>
      <c r="AC61" s="99"/>
      <c r="AD61" s="99"/>
      <c r="AE61" s="99"/>
      <c r="AF61" s="99"/>
      <c r="AG61" s="99"/>
      <c r="AH61" s="99"/>
    </row>
    <row r="62" spans="3:34">
      <c r="C62" s="3" t="s">
        <v>86</v>
      </c>
      <c r="D62" s="3" t="s">
        <v>98</v>
      </c>
      <c r="E62" s="3" t="s">
        <v>99</v>
      </c>
      <c r="F62" s="3" t="s">
        <v>628</v>
      </c>
      <c r="G62" s="97" t="s">
        <v>524</v>
      </c>
      <c r="H62" s="97" t="s">
        <v>524</v>
      </c>
      <c r="I62" s="97" t="s">
        <v>524</v>
      </c>
      <c r="J62" s="97" t="s">
        <v>524</v>
      </c>
      <c r="K62" s="97" t="s">
        <v>524</v>
      </c>
      <c r="L62" s="97" t="s">
        <v>524</v>
      </c>
      <c r="M62" s="97" t="s">
        <v>524</v>
      </c>
      <c r="N62" s="97" t="s">
        <v>524</v>
      </c>
      <c r="O62" s="360">
        <v>0.125</v>
      </c>
      <c r="P62" s="99"/>
      <c r="Q62" s="99"/>
      <c r="R62" s="99"/>
      <c r="S62" s="99"/>
      <c r="T62" s="99"/>
      <c r="U62" s="99"/>
      <c r="V62" s="99"/>
      <c r="W62" s="99"/>
      <c r="X62" s="99"/>
      <c r="Y62" s="99"/>
      <c r="Z62" s="99"/>
      <c r="AA62" s="99"/>
      <c r="AB62" s="99"/>
      <c r="AC62" s="99"/>
      <c r="AD62" s="99"/>
      <c r="AE62" s="99"/>
      <c r="AF62" s="99"/>
      <c r="AG62" s="99"/>
      <c r="AH62" s="99"/>
    </row>
    <row r="63" spans="3:34">
      <c r="C63" s="3" t="s">
        <v>86</v>
      </c>
      <c r="D63" s="3" t="s">
        <v>100</v>
      </c>
      <c r="E63" s="3" t="s">
        <v>101</v>
      </c>
      <c r="F63" s="3" t="s">
        <v>628</v>
      </c>
      <c r="G63" s="97" t="s">
        <v>524</v>
      </c>
      <c r="H63" s="97" t="s">
        <v>524</v>
      </c>
      <c r="I63" s="97" t="s">
        <v>524</v>
      </c>
      <c r="J63" s="97" t="s">
        <v>524</v>
      </c>
      <c r="K63" s="97" t="s">
        <v>524</v>
      </c>
      <c r="L63" s="97" t="s">
        <v>524</v>
      </c>
      <c r="M63" s="97" t="s">
        <v>524</v>
      </c>
      <c r="N63" s="97" t="s">
        <v>524</v>
      </c>
      <c r="O63" s="360">
        <v>1</v>
      </c>
      <c r="P63" s="99"/>
      <c r="Q63" s="99"/>
      <c r="R63" s="99"/>
      <c r="S63" s="99"/>
      <c r="T63" s="99"/>
      <c r="U63" s="99"/>
      <c r="V63" s="99"/>
      <c r="W63" s="99"/>
      <c r="X63" s="99"/>
      <c r="Y63" s="99"/>
      <c r="Z63" s="99"/>
      <c r="AA63" s="99"/>
      <c r="AB63" s="99"/>
      <c r="AC63" s="99"/>
      <c r="AD63" s="99"/>
      <c r="AE63" s="99"/>
      <c r="AF63" s="99"/>
      <c r="AG63" s="99"/>
      <c r="AH63" s="99"/>
    </row>
    <row r="64" spans="3:34">
      <c r="C64" s="3" t="s">
        <v>86</v>
      </c>
      <c r="D64" s="3" t="s">
        <v>102</v>
      </c>
      <c r="E64" s="3" t="s">
        <v>103</v>
      </c>
      <c r="F64" s="3" t="s">
        <v>628</v>
      </c>
      <c r="G64" s="97" t="s">
        <v>524</v>
      </c>
      <c r="H64" s="97" t="s">
        <v>524</v>
      </c>
      <c r="I64" s="97" t="s">
        <v>524</v>
      </c>
      <c r="J64" s="97" t="s">
        <v>524</v>
      </c>
      <c r="K64" s="97" t="s">
        <v>524</v>
      </c>
      <c r="L64" s="97" t="s">
        <v>524</v>
      </c>
      <c r="M64" s="97" t="s">
        <v>524</v>
      </c>
      <c r="N64" s="97" t="s">
        <v>524</v>
      </c>
      <c r="O64" s="360">
        <v>1</v>
      </c>
      <c r="P64" s="99"/>
      <c r="Q64" s="99"/>
      <c r="R64" s="99"/>
      <c r="S64" s="99"/>
      <c r="T64" s="99"/>
      <c r="U64" s="99"/>
      <c r="V64" s="99"/>
      <c r="W64" s="99"/>
      <c r="X64" s="99"/>
      <c r="Y64" s="99"/>
      <c r="Z64" s="99"/>
      <c r="AA64" s="99"/>
      <c r="AB64" s="99"/>
      <c r="AC64" s="99"/>
      <c r="AD64" s="99"/>
      <c r="AE64" s="99"/>
      <c r="AF64" s="99"/>
      <c r="AG64" s="99"/>
      <c r="AH64" s="99"/>
    </row>
    <row r="65" spans="3:34">
      <c r="C65" s="3" t="s">
        <v>86</v>
      </c>
      <c r="D65" s="3" t="s">
        <v>104</v>
      </c>
      <c r="E65" s="3" t="s">
        <v>105</v>
      </c>
      <c r="F65" s="3" t="s">
        <v>628</v>
      </c>
      <c r="G65" s="97" t="s">
        <v>524</v>
      </c>
      <c r="H65" s="97" t="s">
        <v>524</v>
      </c>
      <c r="I65" s="97" t="s">
        <v>524</v>
      </c>
      <c r="J65" s="97" t="s">
        <v>524</v>
      </c>
      <c r="K65" s="97" t="s">
        <v>524</v>
      </c>
      <c r="L65" s="97" t="s">
        <v>524</v>
      </c>
      <c r="M65" s="97" t="s">
        <v>524</v>
      </c>
      <c r="N65" s="97" t="s">
        <v>524</v>
      </c>
      <c r="O65" s="360">
        <v>0.25</v>
      </c>
      <c r="P65" s="99"/>
      <c r="Q65" s="99"/>
      <c r="R65" s="99"/>
      <c r="S65" s="99"/>
      <c r="T65" s="99"/>
      <c r="U65" s="99"/>
      <c r="V65" s="99"/>
      <c r="W65" s="99"/>
      <c r="X65" s="99"/>
      <c r="Y65" s="99"/>
      <c r="Z65" s="99"/>
      <c r="AA65" s="99"/>
      <c r="AB65" s="99"/>
      <c r="AC65" s="99"/>
      <c r="AD65" s="99"/>
      <c r="AE65" s="99"/>
      <c r="AF65" s="99"/>
      <c r="AG65" s="99"/>
      <c r="AH65" s="99"/>
    </row>
    <row r="66" spans="3:34">
      <c r="C66" s="3" t="s">
        <v>86</v>
      </c>
      <c r="D66" s="3" t="s">
        <v>106</v>
      </c>
      <c r="E66" s="3" t="s">
        <v>107</v>
      </c>
      <c r="F66" s="3" t="s">
        <v>628</v>
      </c>
      <c r="G66" s="97" t="s">
        <v>524</v>
      </c>
      <c r="H66" s="97" t="s">
        <v>524</v>
      </c>
      <c r="I66" s="97" t="s">
        <v>524</v>
      </c>
      <c r="J66" s="97" t="s">
        <v>524</v>
      </c>
      <c r="K66" s="97" t="s">
        <v>524</v>
      </c>
      <c r="L66" s="97" t="s">
        <v>524</v>
      </c>
      <c r="M66" s="97" t="s">
        <v>524</v>
      </c>
      <c r="N66" s="97" t="s">
        <v>524</v>
      </c>
      <c r="O66" s="360">
        <v>1</v>
      </c>
      <c r="P66" s="99"/>
      <c r="Q66" s="99"/>
      <c r="R66" s="99"/>
      <c r="S66" s="99"/>
      <c r="T66" s="99"/>
      <c r="U66" s="99"/>
      <c r="V66" s="99"/>
      <c r="W66" s="99"/>
      <c r="X66" s="99"/>
      <c r="Y66" s="99"/>
      <c r="Z66" s="99"/>
      <c r="AA66" s="99"/>
      <c r="AB66" s="99"/>
      <c r="AC66" s="99"/>
      <c r="AD66" s="99"/>
      <c r="AE66" s="99"/>
      <c r="AF66" s="99"/>
      <c r="AG66" s="99"/>
      <c r="AH66" s="99"/>
    </row>
    <row r="67" spans="3:34">
      <c r="C67" s="3" t="s">
        <v>86</v>
      </c>
      <c r="D67" s="3" t="s">
        <v>108</v>
      </c>
      <c r="E67" s="3" t="s">
        <v>109</v>
      </c>
      <c r="F67" s="3" t="s">
        <v>628</v>
      </c>
      <c r="G67" s="97" t="s">
        <v>524</v>
      </c>
      <c r="H67" s="97" t="s">
        <v>524</v>
      </c>
      <c r="I67" s="97" t="s">
        <v>524</v>
      </c>
      <c r="J67" s="97" t="s">
        <v>524</v>
      </c>
      <c r="K67" s="97" t="s">
        <v>524</v>
      </c>
      <c r="L67" s="97" t="s">
        <v>524</v>
      </c>
      <c r="M67" s="97" t="s">
        <v>524</v>
      </c>
      <c r="N67" s="97" t="s">
        <v>524</v>
      </c>
      <c r="O67" s="360">
        <v>1</v>
      </c>
      <c r="P67" s="99"/>
      <c r="Q67" s="99"/>
      <c r="R67" s="99"/>
      <c r="S67" s="99"/>
      <c r="T67" s="99"/>
      <c r="U67" s="99"/>
      <c r="V67" s="99"/>
      <c r="W67" s="99"/>
      <c r="X67" s="99"/>
      <c r="Y67" s="99"/>
      <c r="Z67" s="99"/>
      <c r="AA67" s="99"/>
      <c r="AB67" s="99"/>
      <c r="AC67" s="99"/>
      <c r="AD67" s="99"/>
      <c r="AE67" s="99"/>
      <c r="AF67" s="99"/>
      <c r="AG67" s="99"/>
      <c r="AH67" s="99"/>
    </row>
    <row r="68" spans="3:34">
      <c r="C68" s="3" t="s">
        <v>86</v>
      </c>
      <c r="D68" s="3" t="s">
        <v>110</v>
      </c>
      <c r="E68" s="3" t="s">
        <v>111</v>
      </c>
      <c r="F68" s="3" t="s">
        <v>628</v>
      </c>
      <c r="G68" s="97" t="s">
        <v>524</v>
      </c>
      <c r="H68" s="97" t="s">
        <v>524</v>
      </c>
      <c r="I68" s="97" t="s">
        <v>524</v>
      </c>
      <c r="J68" s="97" t="s">
        <v>524</v>
      </c>
      <c r="K68" s="97" t="s">
        <v>524</v>
      </c>
      <c r="L68" s="97" t="s">
        <v>524</v>
      </c>
      <c r="M68" s="97" t="s">
        <v>524</v>
      </c>
      <c r="N68" s="97" t="s">
        <v>524</v>
      </c>
      <c r="O68" s="360">
        <v>1</v>
      </c>
      <c r="P68" s="99"/>
      <c r="Q68" s="99"/>
      <c r="R68" s="99"/>
      <c r="S68" s="99"/>
      <c r="T68" s="99"/>
      <c r="U68" s="99"/>
      <c r="V68" s="99"/>
      <c r="W68" s="99"/>
      <c r="X68" s="99"/>
      <c r="Y68" s="99"/>
      <c r="Z68" s="99"/>
      <c r="AA68" s="99"/>
      <c r="AB68" s="99"/>
      <c r="AC68" s="99"/>
      <c r="AD68" s="99"/>
      <c r="AE68" s="99"/>
      <c r="AF68" s="99"/>
      <c r="AG68" s="99"/>
      <c r="AH68" s="99"/>
    </row>
    <row r="69" spans="3:34">
      <c r="C69" s="3" t="s">
        <v>86</v>
      </c>
      <c r="D69" s="3" t="s">
        <v>112</v>
      </c>
      <c r="E69" s="3" t="s">
        <v>113</v>
      </c>
      <c r="F69" s="3" t="s">
        <v>628</v>
      </c>
      <c r="G69" s="97" t="s">
        <v>524</v>
      </c>
      <c r="H69" s="97" t="s">
        <v>524</v>
      </c>
      <c r="I69" s="97" t="s">
        <v>524</v>
      </c>
      <c r="J69" s="97" t="s">
        <v>524</v>
      </c>
      <c r="K69" s="97" t="s">
        <v>524</v>
      </c>
      <c r="L69" s="97" t="s">
        <v>524</v>
      </c>
      <c r="M69" s="97" t="s">
        <v>524</v>
      </c>
      <c r="N69" s="97" t="s">
        <v>524</v>
      </c>
      <c r="O69" s="360">
        <v>1</v>
      </c>
      <c r="P69" s="99"/>
      <c r="Q69" s="99"/>
      <c r="R69" s="99"/>
      <c r="S69" s="99"/>
      <c r="T69" s="99"/>
      <c r="U69" s="99"/>
      <c r="V69" s="99"/>
      <c r="W69" s="99"/>
      <c r="X69" s="99"/>
      <c r="Y69" s="99"/>
      <c r="Z69" s="99"/>
      <c r="AA69" s="99"/>
      <c r="AB69" s="99"/>
      <c r="AC69" s="99"/>
      <c r="AD69" s="99"/>
      <c r="AE69" s="99"/>
      <c r="AF69" s="99"/>
      <c r="AG69" s="99"/>
      <c r="AH69" s="99"/>
    </row>
    <row r="70" spans="3:34">
      <c r="C70" s="3" t="s">
        <v>86</v>
      </c>
      <c r="D70" s="3" t="s">
        <v>114</v>
      </c>
      <c r="E70" s="3" t="s">
        <v>115</v>
      </c>
      <c r="F70" s="3" t="s">
        <v>628</v>
      </c>
      <c r="G70" s="97" t="s">
        <v>524</v>
      </c>
      <c r="H70" s="97" t="s">
        <v>524</v>
      </c>
      <c r="I70" s="97" t="s">
        <v>524</v>
      </c>
      <c r="J70" s="97" t="s">
        <v>524</v>
      </c>
      <c r="K70" s="97" t="s">
        <v>524</v>
      </c>
      <c r="L70" s="97" t="s">
        <v>524</v>
      </c>
      <c r="M70" s="97" t="s">
        <v>524</v>
      </c>
      <c r="N70" s="97" t="s">
        <v>524</v>
      </c>
      <c r="O70" s="360">
        <v>1</v>
      </c>
      <c r="P70" s="99"/>
      <c r="Q70" s="99"/>
      <c r="R70" s="99"/>
      <c r="S70" s="99"/>
      <c r="T70" s="99"/>
      <c r="U70" s="99"/>
      <c r="V70" s="99"/>
      <c r="W70" s="99"/>
      <c r="X70" s="99"/>
      <c r="Y70" s="99"/>
      <c r="Z70" s="99"/>
      <c r="AA70" s="99"/>
      <c r="AB70" s="99"/>
      <c r="AC70" s="99"/>
      <c r="AD70" s="99"/>
      <c r="AE70" s="99"/>
      <c r="AF70" s="99"/>
      <c r="AG70" s="99"/>
      <c r="AH70" s="99"/>
    </row>
    <row r="71" spans="3:34">
      <c r="C71" s="3" t="s">
        <v>86</v>
      </c>
      <c r="D71" s="3" t="s">
        <v>116</v>
      </c>
      <c r="E71" s="3" t="s">
        <v>117</v>
      </c>
      <c r="F71" s="3" t="s">
        <v>628</v>
      </c>
      <c r="G71" s="97" t="s">
        <v>524</v>
      </c>
      <c r="H71" s="97" t="s">
        <v>524</v>
      </c>
      <c r="I71" s="97" t="s">
        <v>524</v>
      </c>
      <c r="J71" s="97" t="s">
        <v>524</v>
      </c>
      <c r="K71" s="97" t="s">
        <v>524</v>
      </c>
      <c r="L71" s="97" t="s">
        <v>524</v>
      </c>
      <c r="M71" s="97" t="s">
        <v>524</v>
      </c>
      <c r="N71" s="97" t="s">
        <v>524</v>
      </c>
      <c r="O71" s="360">
        <v>1</v>
      </c>
      <c r="P71" s="99"/>
      <c r="Q71" s="99"/>
      <c r="R71" s="99"/>
      <c r="S71" s="99"/>
      <c r="T71" s="99"/>
      <c r="U71" s="99"/>
      <c r="V71" s="99"/>
      <c r="W71" s="99"/>
      <c r="X71" s="99"/>
      <c r="Y71" s="99"/>
      <c r="Z71" s="99"/>
      <c r="AA71" s="99"/>
      <c r="AB71" s="99"/>
      <c r="AC71" s="99"/>
      <c r="AD71" s="99"/>
      <c r="AE71" s="99"/>
      <c r="AF71" s="99"/>
      <c r="AG71" s="99"/>
      <c r="AH71" s="99"/>
    </row>
    <row r="72" spans="3:34">
      <c r="C72" s="3" t="s">
        <v>86</v>
      </c>
      <c r="D72" s="3" t="s">
        <v>118</v>
      </c>
      <c r="E72" s="3" t="s">
        <v>119</v>
      </c>
      <c r="F72" s="3" t="s">
        <v>628</v>
      </c>
      <c r="G72" s="97" t="s">
        <v>524</v>
      </c>
      <c r="H72" s="97" t="s">
        <v>524</v>
      </c>
      <c r="I72" s="97" t="s">
        <v>524</v>
      </c>
      <c r="J72" s="97" t="s">
        <v>524</v>
      </c>
      <c r="K72" s="97" t="s">
        <v>524</v>
      </c>
      <c r="L72" s="97" t="s">
        <v>524</v>
      </c>
      <c r="M72" s="97" t="s">
        <v>524</v>
      </c>
      <c r="N72" s="97" t="s">
        <v>524</v>
      </c>
      <c r="O72" s="360">
        <v>0.25</v>
      </c>
      <c r="P72" s="99"/>
      <c r="Q72" s="99"/>
      <c r="R72" s="99"/>
      <c r="S72" s="99"/>
      <c r="T72" s="99"/>
      <c r="U72" s="99"/>
      <c r="V72" s="99"/>
      <c r="W72" s="99"/>
      <c r="X72" s="99"/>
      <c r="Y72" s="99"/>
      <c r="Z72" s="99"/>
      <c r="AA72" s="99"/>
      <c r="AB72" s="99"/>
      <c r="AC72" s="99"/>
      <c r="AD72" s="99"/>
      <c r="AE72" s="99"/>
      <c r="AF72" s="99"/>
      <c r="AG72" s="99"/>
      <c r="AH72" s="99"/>
    </row>
    <row r="73" spans="3:34">
      <c r="C73" s="3" t="s">
        <v>86</v>
      </c>
      <c r="D73" s="3" t="s">
        <v>120</v>
      </c>
      <c r="E73" s="3" t="s">
        <v>121</v>
      </c>
      <c r="F73" s="3" t="s">
        <v>628</v>
      </c>
      <c r="G73" s="97" t="s">
        <v>524</v>
      </c>
      <c r="H73" s="97" t="s">
        <v>524</v>
      </c>
      <c r="I73" s="97" t="s">
        <v>524</v>
      </c>
      <c r="J73" s="97" t="s">
        <v>524</v>
      </c>
      <c r="K73" s="97" t="s">
        <v>524</v>
      </c>
      <c r="L73" s="97" t="s">
        <v>524</v>
      </c>
      <c r="M73" s="97" t="s">
        <v>524</v>
      </c>
      <c r="N73" s="97" t="s">
        <v>524</v>
      </c>
      <c r="O73" s="360">
        <v>0.5</v>
      </c>
      <c r="P73" s="99"/>
      <c r="Q73" s="99"/>
      <c r="R73" s="99"/>
      <c r="S73" s="99"/>
      <c r="T73" s="99"/>
      <c r="U73" s="99"/>
      <c r="V73" s="99"/>
      <c r="W73" s="99"/>
      <c r="X73" s="99"/>
      <c r="Y73" s="99"/>
      <c r="Z73" s="99"/>
      <c r="AA73" s="99"/>
      <c r="AB73" s="99"/>
      <c r="AC73" s="99"/>
      <c r="AD73" s="99"/>
      <c r="AE73" s="99"/>
      <c r="AF73" s="99"/>
      <c r="AG73" s="99"/>
      <c r="AH73" s="99"/>
    </row>
    <row r="74" spans="3:34">
      <c r="C74" s="3" t="s">
        <v>86</v>
      </c>
      <c r="D74" s="3" t="s">
        <v>122</v>
      </c>
      <c r="E74" s="3" t="s">
        <v>123</v>
      </c>
      <c r="F74" s="3" t="s">
        <v>628</v>
      </c>
      <c r="G74" s="97" t="s">
        <v>524</v>
      </c>
      <c r="H74" s="97" t="s">
        <v>524</v>
      </c>
      <c r="I74" s="97" t="s">
        <v>524</v>
      </c>
      <c r="J74" s="97" t="s">
        <v>524</v>
      </c>
      <c r="K74" s="97" t="s">
        <v>524</v>
      </c>
      <c r="L74" s="97" t="s">
        <v>524</v>
      </c>
      <c r="M74" s="97" t="s">
        <v>524</v>
      </c>
      <c r="N74" s="97" t="s">
        <v>524</v>
      </c>
      <c r="O74" s="360">
        <v>0.125</v>
      </c>
      <c r="P74" s="99"/>
      <c r="Q74" s="99"/>
      <c r="R74" s="99"/>
      <c r="S74" s="99"/>
      <c r="T74" s="99"/>
      <c r="U74" s="99"/>
      <c r="V74" s="99"/>
      <c r="W74" s="99"/>
      <c r="X74" s="99"/>
      <c r="Y74" s="99"/>
      <c r="Z74" s="99"/>
      <c r="AA74" s="99"/>
      <c r="AB74" s="99"/>
      <c r="AC74" s="99"/>
      <c r="AD74" s="99"/>
      <c r="AE74" s="99"/>
      <c r="AF74" s="99"/>
      <c r="AG74" s="99"/>
      <c r="AH74" s="99"/>
    </row>
    <row r="75" spans="3:34">
      <c r="C75" s="3" t="s">
        <v>86</v>
      </c>
      <c r="D75" s="3" t="s">
        <v>124</v>
      </c>
      <c r="E75" s="3" t="s">
        <v>125</v>
      </c>
      <c r="F75" s="3" t="s">
        <v>628</v>
      </c>
      <c r="G75" s="97" t="s">
        <v>524</v>
      </c>
      <c r="H75" s="97" t="s">
        <v>524</v>
      </c>
      <c r="I75" s="97" t="s">
        <v>524</v>
      </c>
      <c r="J75" s="97" t="s">
        <v>524</v>
      </c>
      <c r="K75" s="97" t="s">
        <v>524</v>
      </c>
      <c r="L75" s="97" t="s">
        <v>524</v>
      </c>
      <c r="M75" s="97" t="s">
        <v>524</v>
      </c>
      <c r="N75" s="97" t="s">
        <v>524</v>
      </c>
      <c r="O75" s="360">
        <v>0.5</v>
      </c>
      <c r="P75" s="99"/>
      <c r="Q75" s="99"/>
      <c r="R75" s="99"/>
      <c r="S75" s="99"/>
      <c r="T75" s="99"/>
      <c r="U75" s="99"/>
      <c r="V75" s="99"/>
      <c r="W75" s="99"/>
      <c r="X75" s="99"/>
      <c r="Y75" s="99"/>
      <c r="Z75" s="99"/>
      <c r="AA75" s="99"/>
      <c r="AB75" s="99"/>
      <c r="AC75" s="99"/>
      <c r="AD75" s="99"/>
      <c r="AE75" s="99"/>
      <c r="AF75" s="99"/>
      <c r="AG75" s="99"/>
      <c r="AH75" s="99"/>
    </row>
    <row r="76" spans="3:34">
      <c r="C76" s="3" t="s">
        <v>86</v>
      </c>
      <c r="D76" s="3" t="s">
        <v>126</v>
      </c>
      <c r="E76" s="3" t="s">
        <v>127</v>
      </c>
      <c r="F76" s="3" t="s">
        <v>628</v>
      </c>
      <c r="G76" s="97" t="s">
        <v>524</v>
      </c>
      <c r="H76" s="97" t="s">
        <v>524</v>
      </c>
      <c r="I76" s="97" t="s">
        <v>524</v>
      </c>
      <c r="J76" s="97" t="s">
        <v>524</v>
      </c>
      <c r="K76" s="97" t="s">
        <v>524</v>
      </c>
      <c r="L76" s="97" t="s">
        <v>524</v>
      </c>
      <c r="M76" s="97" t="s">
        <v>524</v>
      </c>
      <c r="N76" s="97" t="s">
        <v>524</v>
      </c>
      <c r="O76" s="360">
        <v>0.25</v>
      </c>
      <c r="P76" s="99"/>
      <c r="Q76" s="99"/>
      <c r="R76" s="99"/>
      <c r="S76" s="99"/>
      <c r="T76" s="99"/>
      <c r="U76" s="99"/>
      <c r="V76" s="99"/>
      <c r="W76" s="99"/>
      <c r="X76" s="99"/>
      <c r="Y76" s="99"/>
      <c r="Z76" s="99"/>
      <c r="AA76" s="99"/>
      <c r="AB76" s="99"/>
      <c r="AC76" s="99"/>
      <c r="AD76" s="99"/>
      <c r="AE76" s="99"/>
      <c r="AF76" s="99"/>
      <c r="AG76" s="99"/>
      <c r="AH76" s="99"/>
    </row>
    <row r="77" spans="3:34">
      <c r="C77" s="3" t="s">
        <v>86</v>
      </c>
      <c r="D77" s="3" t="s">
        <v>128</v>
      </c>
      <c r="E77" s="3" t="s">
        <v>129</v>
      </c>
      <c r="F77" s="3" t="s">
        <v>628</v>
      </c>
      <c r="G77" s="97" t="s">
        <v>524</v>
      </c>
      <c r="H77" s="97" t="s">
        <v>524</v>
      </c>
      <c r="I77" s="97" t="s">
        <v>524</v>
      </c>
      <c r="J77" s="97" t="s">
        <v>524</v>
      </c>
      <c r="K77" s="97" t="s">
        <v>524</v>
      </c>
      <c r="L77" s="97" t="s">
        <v>524</v>
      </c>
      <c r="M77" s="97" t="s">
        <v>524</v>
      </c>
      <c r="N77" s="97" t="s">
        <v>524</v>
      </c>
      <c r="O77" s="360">
        <v>0.25</v>
      </c>
      <c r="P77" s="99"/>
      <c r="Q77" s="99"/>
      <c r="R77" s="99"/>
      <c r="S77" s="99"/>
      <c r="T77" s="99"/>
      <c r="U77" s="99"/>
      <c r="V77" s="99"/>
      <c r="W77" s="99"/>
      <c r="X77" s="99"/>
      <c r="Y77" s="99"/>
      <c r="Z77" s="99"/>
      <c r="AA77" s="99"/>
      <c r="AB77" s="99"/>
      <c r="AC77" s="99"/>
      <c r="AD77" s="99"/>
      <c r="AE77" s="99"/>
      <c r="AF77" s="99"/>
      <c r="AG77" s="99"/>
      <c r="AH77" s="99"/>
    </row>
    <row r="78" spans="3:34">
      <c r="C78" s="3" t="s">
        <v>86</v>
      </c>
      <c r="D78" s="3" t="s">
        <v>130</v>
      </c>
      <c r="E78" s="3" t="s">
        <v>131</v>
      </c>
      <c r="F78" s="3" t="s">
        <v>628</v>
      </c>
      <c r="G78" s="97" t="s">
        <v>524</v>
      </c>
      <c r="H78" s="97" t="s">
        <v>524</v>
      </c>
      <c r="I78" s="97" t="s">
        <v>524</v>
      </c>
      <c r="J78" s="97" t="s">
        <v>524</v>
      </c>
      <c r="K78" s="97" t="s">
        <v>524</v>
      </c>
      <c r="L78" s="97" t="s">
        <v>524</v>
      </c>
      <c r="M78" s="97" t="s">
        <v>524</v>
      </c>
      <c r="N78" s="97" t="s">
        <v>524</v>
      </c>
      <c r="O78" s="360">
        <v>0.5</v>
      </c>
      <c r="P78" s="99"/>
      <c r="Q78" s="99"/>
      <c r="R78" s="99"/>
      <c r="S78" s="99"/>
      <c r="T78" s="99"/>
      <c r="U78" s="99"/>
      <c r="V78" s="99"/>
      <c r="W78" s="99"/>
      <c r="X78" s="99"/>
      <c r="Y78" s="99"/>
      <c r="Z78" s="99"/>
      <c r="AA78" s="99"/>
      <c r="AB78" s="99"/>
      <c r="AC78" s="99"/>
      <c r="AD78" s="99"/>
      <c r="AE78" s="99"/>
      <c r="AF78" s="99"/>
      <c r="AG78" s="99"/>
      <c r="AH78" s="99"/>
    </row>
    <row r="79" spans="3:34">
      <c r="C79" s="3" t="s">
        <v>86</v>
      </c>
      <c r="D79" s="3" t="s">
        <v>132</v>
      </c>
      <c r="E79" s="3" t="s">
        <v>133</v>
      </c>
      <c r="F79" s="3" t="s">
        <v>628</v>
      </c>
      <c r="G79" s="97" t="s">
        <v>524</v>
      </c>
      <c r="H79" s="97" t="s">
        <v>524</v>
      </c>
      <c r="I79" s="97" t="s">
        <v>524</v>
      </c>
      <c r="J79" s="97" t="s">
        <v>524</v>
      </c>
      <c r="K79" s="97" t="s">
        <v>524</v>
      </c>
      <c r="L79" s="97" t="s">
        <v>524</v>
      </c>
      <c r="M79" s="97" t="s">
        <v>524</v>
      </c>
      <c r="N79" s="97" t="s">
        <v>524</v>
      </c>
      <c r="O79" s="360">
        <v>0.875</v>
      </c>
      <c r="P79" s="99"/>
      <c r="Q79" s="99"/>
      <c r="R79" s="99"/>
      <c r="S79" s="99"/>
      <c r="T79" s="99"/>
      <c r="U79" s="99"/>
      <c r="V79" s="99"/>
      <c r="W79" s="99"/>
      <c r="X79" s="99"/>
      <c r="Y79" s="99"/>
      <c r="Z79" s="99"/>
      <c r="AA79" s="99"/>
      <c r="AB79" s="99"/>
      <c r="AC79" s="99"/>
      <c r="AD79" s="99"/>
      <c r="AE79" s="99"/>
      <c r="AF79" s="99"/>
      <c r="AG79" s="99"/>
      <c r="AH79" s="99"/>
    </row>
    <row r="80" spans="3:34">
      <c r="C80" s="3" t="s">
        <v>86</v>
      </c>
      <c r="D80" s="3" t="s">
        <v>134</v>
      </c>
      <c r="E80" s="3" t="s">
        <v>135</v>
      </c>
      <c r="F80" s="3" t="s">
        <v>628</v>
      </c>
      <c r="G80" s="97" t="s">
        <v>524</v>
      </c>
      <c r="H80" s="97" t="s">
        <v>524</v>
      </c>
      <c r="I80" s="97" t="s">
        <v>524</v>
      </c>
      <c r="J80" s="97" t="s">
        <v>524</v>
      </c>
      <c r="K80" s="97" t="s">
        <v>524</v>
      </c>
      <c r="L80" s="97" t="s">
        <v>524</v>
      </c>
      <c r="M80" s="97" t="s">
        <v>524</v>
      </c>
      <c r="N80" s="97" t="s">
        <v>524</v>
      </c>
      <c r="O80" s="360">
        <v>1</v>
      </c>
      <c r="P80" s="99"/>
      <c r="Q80" s="99"/>
      <c r="R80" s="99"/>
      <c r="S80" s="99"/>
      <c r="T80" s="99"/>
      <c r="U80" s="99"/>
      <c r="V80" s="99"/>
      <c r="W80" s="99"/>
      <c r="X80" s="99"/>
      <c r="Y80" s="99"/>
      <c r="Z80" s="99"/>
      <c r="AA80" s="99"/>
      <c r="AB80" s="99"/>
      <c r="AC80" s="99"/>
      <c r="AD80" s="99"/>
      <c r="AE80" s="99"/>
      <c r="AF80" s="99"/>
      <c r="AG80" s="99"/>
      <c r="AH80" s="99"/>
    </row>
    <row r="81" spans="3:34">
      <c r="C81" s="3" t="s">
        <v>86</v>
      </c>
      <c r="D81" s="3" t="s">
        <v>136</v>
      </c>
      <c r="E81" s="3" t="s">
        <v>137</v>
      </c>
      <c r="F81" s="3" t="s">
        <v>628</v>
      </c>
      <c r="G81" s="97" t="s">
        <v>524</v>
      </c>
      <c r="H81" s="97" t="s">
        <v>524</v>
      </c>
      <c r="I81" s="97" t="s">
        <v>524</v>
      </c>
      <c r="J81" s="97" t="s">
        <v>524</v>
      </c>
      <c r="K81" s="97" t="s">
        <v>524</v>
      </c>
      <c r="L81" s="97" t="s">
        <v>524</v>
      </c>
      <c r="M81" s="97" t="s">
        <v>524</v>
      </c>
      <c r="N81" s="97" t="s">
        <v>524</v>
      </c>
      <c r="O81" s="360">
        <v>0.5</v>
      </c>
      <c r="P81" s="99"/>
      <c r="Q81" s="99"/>
      <c r="R81" s="99"/>
      <c r="S81" s="99"/>
      <c r="T81" s="99"/>
      <c r="U81" s="99"/>
      <c r="V81" s="99"/>
      <c r="W81" s="99"/>
      <c r="X81" s="99"/>
      <c r="Y81" s="99"/>
      <c r="Z81" s="99"/>
      <c r="AA81" s="99"/>
      <c r="AB81" s="99"/>
      <c r="AC81" s="99"/>
      <c r="AD81" s="99"/>
      <c r="AE81" s="99"/>
      <c r="AF81" s="99"/>
      <c r="AG81" s="99"/>
      <c r="AH81" s="99"/>
    </row>
    <row r="82" spans="3:34">
      <c r="C82" s="3" t="s">
        <v>86</v>
      </c>
      <c r="D82" s="3" t="s">
        <v>138</v>
      </c>
      <c r="E82" s="3" t="s">
        <v>139</v>
      </c>
      <c r="F82" s="3" t="s">
        <v>628</v>
      </c>
      <c r="G82" s="97" t="s">
        <v>524</v>
      </c>
      <c r="H82" s="97" t="s">
        <v>524</v>
      </c>
      <c r="I82" s="97" t="s">
        <v>524</v>
      </c>
      <c r="J82" s="97" t="s">
        <v>524</v>
      </c>
      <c r="K82" s="97" t="s">
        <v>524</v>
      </c>
      <c r="L82" s="97" t="s">
        <v>524</v>
      </c>
      <c r="M82" s="97" t="s">
        <v>524</v>
      </c>
      <c r="N82" s="97" t="s">
        <v>524</v>
      </c>
      <c r="O82" s="360">
        <v>0.5</v>
      </c>
      <c r="P82" s="99"/>
      <c r="Q82" s="99"/>
      <c r="R82" s="99"/>
      <c r="S82" s="99"/>
      <c r="T82" s="99"/>
      <c r="U82" s="99"/>
      <c r="V82" s="99"/>
      <c r="W82" s="99"/>
      <c r="X82" s="99"/>
      <c r="Y82" s="99"/>
      <c r="Z82" s="99"/>
      <c r="AA82" s="99"/>
      <c r="AB82" s="99"/>
      <c r="AC82" s="99"/>
      <c r="AD82" s="99"/>
      <c r="AE82" s="99"/>
      <c r="AF82" s="99"/>
      <c r="AG82" s="99"/>
      <c r="AH82" s="99"/>
    </row>
    <row r="83" spans="3:34">
      <c r="C83" s="3" t="s">
        <v>86</v>
      </c>
      <c r="D83" s="3" t="s">
        <v>140</v>
      </c>
      <c r="E83" s="3" t="s">
        <v>141</v>
      </c>
      <c r="F83" s="3" t="s">
        <v>628</v>
      </c>
      <c r="G83" s="97" t="s">
        <v>524</v>
      </c>
      <c r="H83" s="97" t="s">
        <v>524</v>
      </c>
      <c r="I83" s="97" t="s">
        <v>524</v>
      </c>
      <c r="J83" s="97" t="s">
        <v>524</v>
      </c>
      <c r="K83" s="97" t="s">
        <v>524</v>
      </c>
      <c r="L83" s="97" t="s">
        <v>524</v>
      </c>
      <c r="M83" s="97" t="s">
        <v>524</v>
      </c>
      <c r="N83" s="97" t="s">
        <v>524</v>
      </c>
      <c r="O83" s="360">
        <v>1</v>
      </c>
      <c r="P83" s="99"/>
      <c r="Q83" s="99"/>
      <c r="R83" s="99"/>
      <c r="S83" s="99"/>
      <c r="T83" s="99"/>
      <c r="U83" s="99"/>
      <c r="V83" s="99"/>
      <c r="W83" s="99"/>
      <c r="X83" s="99"/>
      <c r="Y83" s="99"/>
      <c r="Z83" s="99"/>
      <c r="AA83" s="99"/>
      <c r="AB83" s="99"/>
      <c r="AC83" s="99"/>
      <c r="AD83" s="99"/>
      <c r="AE83" s="99"/>
      <c r="AF83" s="99"/>
      <c r="AG83" s="99"/>
      <c r="AH83" s="99"/>
    </row>
    <row r="84" spans="3:34">
      <c r="C84" s="3" t="s">
        <v>86</v>
      </c>
      <c r="D84" s="3" t="s">
        <v>142</v>
      </c>
      <c r="E84" s="3" t="s">
        <v>143</v>
      </c>
      <c r="F84" s="3" t="s">
        <v>628</v>
      </c>
      <c r="G84" s="97" t="s">
        <v>524</v>
      </c>
      <c r="H84" s="97" t="s">
        <v>524</v>
      </c>
      <c r="I84" s="97" t="s">
        <v>524</v>
      </c>
      <c r="J84" s="97" t="s">
        <v>524</v>
      </c>
      <c r="K84" s="97" t="s">
        <v>524</v>
      </c>
      <c r="L84" s="97" t="s">
        <v>524</v>
      </c>
      <c r="M84" s="97" t="s">
        <v>524</v>
      </c>
      <c r="N84" s="97" t="s">
        <v>524</v>
      </c>
      <c r="O84" s="360">
        <v>1</v>
      </c>
      <c r="P84" s="99"/>
      <c r="Q84" s="99"/>
      <c r="R84" s="99"/>
      <c r="S84" s="99"/>
      <c r="T84" s="99"/>
      <c r="U84" s="99"/>
      <c r="V84" s="99"/>
      <c r="W84" s="99"/>
      <c r="X84" s="99"/>
      <c r="Y84" s="99"/>
      <c r="Z84" s="99"/>
      <c r="AA84" s="99"/>
      <c r="AB84" s="99"/>
      <c r="AC84" s="99"/>
      <c r="AD84" s="99"/>
      <c r="AE84" s="99"/>
      <c r="AF84" s="99"/>
      <c r="AG84" s="99"/>
      <c r="AH84" s="99"/>
    </row>
    <row r="85" spans="3:34">
      <c r="C85" s="3" t="s">
        <v>86</v>
      </c>
      <c r="D85" s="3" t="s">
        <v>144</v>
      </c>
      <c r="E85" s="3" t="s">
        <v>145</v>
      </c>
      <c r="F85" s="3" t="s">
        <v>628</v>
      </c>
      <c r="G85" s="97" t="s">
        <v>524</v>
      </c>
      <c r="H85" s="97" t="s">
        <v>524</v>
      </c>
      <c r="I85" s="97" t="s">
        <v>524</v>
      </c>
      <c r="J85" s="97" t="s">
        <v>524</v>
      </c>
      <c r="K85" s="97" t="s">
        <v>524</v>
      </c>
      <c r="L85" s="97" t="s">
        <v>524</v>
      </c>
      <c r="M85" s="97" t="s">
        <v>524</v>
      </c>
      <c r="N85" s="97" t="s">
        <v>524</v>
      </c>
      <c r="O85" s="360">
        <v>0.375</v>
      </c>
      <c r="P85" s="99"/>
      <c r="Q85" s="99"/>
      <c r="R85" s="99"/>
      <c r="S85" s="99"/>
      <c r="T85" s="99"/>
      <c r="U85" s="99"/>
      <c r="V85" s="99"/>
      <c r="W85" s="99"/>
      <c r="X85" s="99"/>
      <c r="Y85" s="99"/>
      <c r="Z85" s="99"/>
      <c r="AA85" s="99"/>
      <c r="AB85" s="99"/>
      <c r="AC85" s="99"/>
      <c r="AD85" s="99"/>
      <c r="AE85" s="99"/>
      <c r="AF85" s="99"/>
      <c r="AG85" s="99"/>
      <c r="AH85" s="99"/>
    </row>
    <row r="86" spans="3:34">
      <c r="C86" s="3" t="s">
        <v>86</v>
      </c>
      <c r="D86" s="3" t="s">
        <v>146</v>
      </c>
      <c r="E86" s="3" t="s">
        <v>147</v>
      </c>
      <c r="F86" s="3" t="s">
        <v>628</v>
      </c>
      <c r="G86" s="97" t="s">
        <v>524</v>
      </c>
      <c r="H86" s="97" t="s">
        <v>524</v>
      </c>
      <c r="I86" s="97" t="s">
        <v>524</v>
      </c>
      <c r="J86" s="97" t="s">
        <v>524</v>
      </c>
      <c r="K86" s="97" t="s">
        <v>524</v>
      </c>
      <c r="L86" s="97" t="s">
        <v>524</v>
      </c>
      <c r="M86" s="97" t="s">
        <v>524</v>
      </c>
      <c r="N86" s="97" t="s">
        <v>524</v>
      </c>
      <c r="O86" s="360">
        <v>1</v>
      </c>
      <c r="P86" s="99"/>
      <c r="Q86" s="99"/>
      <c r="R86" s="99"/>
      <c r="S86" s="99"/>
      <c r="T86" s="99"/>
      <c r="U86" s="99"/>
      <c r="V86" s="99"/>
      <c r="W86" s="99"/>
      <c r="X86" s="99"/>
      <c r="Y86" s="99"/>
      <c r="Z86" s="99"/>
      <c r="AA86" s="99"/>
      <c r="AB86" s="99"/>
      <c r="AC86" s="99"/>
      <c r="AD86" s="99"/>
      <c r="AE86" s="99"/>
      <c r="AF86" s="99"/>
      <c r="AG86" s="99"/>
      <c r="AH86" s="99"/>
    </row>
    <row r="87" spans="3:34">
      <c r="C87" s="3" t="s">
        <v>86</v>
      </c>
      <c r="D87" s="3" t="s">
        <v>148</v>
      </c>
      <c r="E87" s="3" t="s">
        <v>149</v>
      </c>
      <c r="F87" s="3" t="s">
        <v>628</v>
      </c>
      <c r="G87" s="97" t="s">
        <v>524</v>
      </c>
      <c r="H87" s="97" t="s">
        <v>524</v>
      </c>
      <c r="I87" s="97" t="s">
        <v>524</v>
      </c>
      <c r="J87" s="97" t="s">
        <v>524</v>
      </c>
      <c r="K87" s="97" t="s">
        <v>524</v>
      </c>
      <c r="L87" s="97" t="s">
        <v>524</v>
      </c>
      <c r="M87" s="97" t="s">
        <v>524</v>
      </c>
      <c r="N87" s="97" t="s">
        <v>524</v>
      </c>
      <c r="O87" s="360">
        <v>1</v>
      </c>
      <c r="P87" s="99"/>
      <c r="Q87" s="99"/>
      <c r="R87" s="99"/>
      <c r="S87" s="99"/>
      <c r="T87" s="99"/>
      <c r="U87" s="99"/>
      <c r="V87" s="99"/>
      <c r="W87" s="99"/>
      <c r="X87" s="99"/>
      <c r="Y87" s="99"/>
      <c r="Z87" s="99"/>
      <c r="AA87" s="99"/>
      <c r="AB87" s="99"/>
      <c r="AC87" s="99"/>
      <c r="AD87" s="99"/>
      <c r="AE87" s="99"/>
      <c r="AF87" s="99"/>
      <c r="AG87" s="99"/>
      <c r="AH87" s="99"/>
    </row>
    <row r="88" spans="3:34">
      <c r="C88" s="3" t="s">
        <v>86</v>
      </c>
      <c r="D88" s="3" t="s">
        <v>150</v>
      </c>
      <c r="E88" s="3" t="s">
        <v>151</v>
      </c>
      <c r="F88" s="3" t="s">
        <v>628</v>
      </c>
      <c r="G88" s="97" t="s">
        <v>524</v>
      </c>
      <c r="H88" s="97" t="s">
        <v>524</v>
      </c>
      <c r="I88" s="97" t="s">
        <v>524</v>
      </c>
      <c r="J88" s="97" t="s">
        <v>524</v>
      </c>
      <c r="K88" s="97" t="s">
        <v>524</v>
      </c>
      <c r="L88" s="97" t="s">
        <v>524</v>
      </c>
      <c r="M88" s="97" t="s">
        <v>524</v>
      </c>
      <c r="N88" s="97" t="s">
        <v>524</v>
      </c>
      <c r="O88" s="360">
        <v>0.375</v>
      </c>
      <c r="P88" s="99"/>
      <c r="Q88" s="99"/>
      <c r="R88" s="99"/>
      <c r="S88" s="99"/>
      <c r="T88" s="99"/>
      <c r="U88" s="99"/>
      <c r="V88" s="99"/>
      <c r="W88" s="99"/>
      <c r="X88" s="99"/>
      <c r="Y88" s="99"/>
      <c r="Z88" s="99"/>
      <c r="AA88" s="99"/>
      <c r="AB88" s="99"/>
      <c r="AC88" s="99"/>
      <c r="AD88" s="99"/>
      <c r="AE88" s="99"/>
      <c r="AF88" s="99"/>
      <c r="AG88" s="99"/>
      <c r="AH88" s="99"/>
    </row>
    <row r="89" spans="3:34">
      <c r="C89" s="3" t="s">
        <v>86</v>
      </c>
      <c r="D89" s="3" t="s">
        <v>152</v>
      </c>
      <c r="E89" s="3" t="s">
        <v>153</v>
      </c>
      <c r="F89" s="3" t="s">
        <v>628</v>
      </c>
      <c r="G89" s="97" t="s">
        <v>524</v>
      </c>
      <c r="H89" s="97" t="s">
        <v>524</v>
      </c>
      <c r="I89" s="97" t="s">
        <v>524</v>
      </c>
      <c r="J89" s="97" t="s">
        <v>524</v>
      </c>
      <c r="K89" s="97" t="s">
        <v>524</v>
      </c>
      <c r="L89" s="97" t="s">
        <v>524</v>
      </c>
      <c r="M89" s="97" t="s">
        <v>524</v>
      </c>
      <c r="N89" s="97" t="s">
        <v>524</v>
      </c>
      <c r="O89" s="360">
        <v>1</v>
      </c>
      <c r="P89" s="99"/>
      <c r="Q89" s="99"/>
      <c r="R89" s="99"/>
      <c r="S89" s="99"/>
      <c r="T89" s="99"/>
      <c r="U89" s="99"/>
      <c r="V89" s="99"/>
      <c r="W89" s="99"/>
      <c r="X89" s="99"/>
      <c r="Y89" s="99"/>
      <c r="Z89" s="99"/>
      <c r="AA89" s="99"/>
      <c r="AB89" s="99"/>
      <c r="AC89" s="99"/>
      <c r="AD89" s="99"/>
      <c r="AE89" s="99"/>
      <c r="AF89" s="99"/>
      <c r="AG89" s="99"/>
      <c r="AH89" s="99"/>
    </row>
    <row r="90" spans="3:34">
      <c r="C90" s="3" t="s">
        <v>86</v>
      </c>
      <c r="D90" s="3" t="s">
        <v>154</v>
      </c>
      <c r="E90" s="3" t="s">
        <v>155</v>
      </c>
      <c r="F90" s="3" t="s">
        <v>628</v>
      </c>
      <c r="G90" s="97" t="s">
        <v>524</v>
      </c>
      <c r="H90" s="97" t="s">
        <v>524</v>
      </c>
      <c r="I90" s="97" t="s">
        <v>524</v>
      </c>
      <c r="J90" s="97" t="s">
        <v>524</v>
      </c>
      <c r="K90" s="97" t="s">
        <v>524</v>
      </c>
      <c r="L90" s="97" t="s">
        <v>524</v>
      </c>
      <c r="M90" s="97" t="s">
        <v>524</v>
      </c>
      <c r="N90" s="97" t="s">
        <v>524</v>
      </c>
      <c r="O90" s="360">
        <v>1</v>
      </c>
      <c r="P90" s="99"/>
      <c r="Q90" s="99"/>
      <c r="R90" s="99"/>
      <c r="S90" s="99"/>
      <c r="T90" s="99"/>
      <c r="U90" s="99"/>
      <c r="V90" s="99"/>
      <c r="W90" s="99"/>
      <c r="X90" s="99"/>
      <c r="Y90" s="99"/>
      <c r="Z90" s="99"/>
      <c r="AA90" s="99"/>
      <c r="AB90" s="99"/>
      <c r="AC90" s="99"/>
      <c r="AD90" s="99"/>
      <c r="AE90" s="99"/>
      <c r="AF90" s="99"/>
      <c r="AG90" s="99"/>
      <c r="AH90" s="99"/>
    </row>
    <row r="91" spans="3:34">
      <c r="C91" s="3" t="s">
        <v>86</v>
      </c>
      <c r="D91" s="3" t="s">
        <v>156</v>
      </c>
      <c r="E91" s="3" t="s">
        <v>157</v>
      </c>
      <c r="F91" s="3" t="s">
        <v>628</v>
      </c>
      <c r="G91" s="97" t="s">
        <v>524</v>
      </c>
      <c r="H91" s="97" t="s">
        <v>524</v>
      </c>
      <c r="I91" s="97" t="s">
        <v>524</v>
      </c>
      <c r="J91" s="97" t="s">
        <v>524</v>
      </c>
      <c r="K91" s="97" t="s">
        <v>524</v>
      </c>
      <c r="L91" s="97" t="s">
        <v>524</v>
      </c>
      <c r="M91" s="97" t="s">
        <v>524</v>
      </c>
      <c r="N91" s="97" t="s">
        <v>524</v>
      </c>
      <c r="O91" s="360">
        <v>0.375</v>
      </c>
      <c r="P91" s="99"/>
      <c r="Q91" s="99"/>
      <c r="R91" s="99"/>
      <c r="S91" s="99"/>
      <c r="T91" s="99"/>
      <c r="U91" s="99"/>
      <c r="V91" s="99"/>
      <c r="W91" s="99"/>
      <c r="X91" s="99"/>
      <c r="Y91" s="99"/>
      <c r="Z91" s="99"/>
      <c r="AA91" s="99"/>
      <c r="AB91" s="99"/>
      <c r="AC91" s="99"/>
      <c r="AD91" s="99"/>
      <c r="AE91" s="99"/>
      <c r="AF91" s="99"/>
      <c r="AG91" s="99"/>
      <c r="AH91" s="99"/>
    </row>
    <row r="92" spans="3:34">
      <c r="C92" s="3" t="s">
        <v>86</v>
      </c>
      <c r="D92" s="3" t="s">
        <v>158</v>
      </c>
      <c r="E92" s="3" t="s">
        <v>159</v>
      </c>
      <c r="F92" s="3" t="s">
        <v>628</v>
      </c>
      <c r="G92" s="97" t="s">
        <v>524</v>
      </c>
      <c r="H92" s="97" t="s">
        <v>524</v>
      </c>
      <c r="I92" s="97" t="s">
        <v>524</v>
      </c>
      <c r="J92" s="97" t="s">
        <v>524</v>
      </c>
      <c r="K92" s="97" t="s">
        <v>524</v>
      </c>
      <c r="L92" s="97" t="s">
        <v>524</v>
      </c>
      <c r="M92" s="97" t="s">
        <v>524</v>
      </c>
      <c r="N92" s="97" t="s">
        <v>524</v>
      </c>
      <c r="O92" s="360">
        <v>0.875</v>
      </c>
      <c r="P92" s="99"/>
      <c r="Q92" s="99"/>
      <c r="R92" s="99"/>
      <c r="S92" s="99"/>
      <c r="T92" s="99"/>
      <c r="U92" s="99"/>
      <c r="V92" s="99"/>
      <c r="W92" s="99"/>
      <c r="X92" s="99"/>
      <c r="Y92" s="99"/>
      <c r="Z92" s="99"/>
      <c r="AA92" s="99"/>
      <c r="AB92" s="99"/>
      <c r="AC92" s="99"/>
      <c r="AD92" s="99"/>
      <c r="AE92" s="99"/>
      <c r="AF92" s="99"/>
      <c r="AG92" s="99"/>
      <c r="AH92" s="99"/>
    </row>
    <row r="93" spans="3:34">
      <c r="C93" s="3" t="s">
        <v>86</v>
      </c>
      <c r="D93" s="3" t="s">
        <v>160</v>
      </c>
      <c r="E93" s="3" t="s">
        <v>161</v>
      </c>
      <c r="F93" s="3" t="s">
        <v>628</v>
      </c>
      <c r="G93" s="97" t="s">
        <v>524</v>
      </c>
      <c r="H93" s="97" t="s">
        <v>524</v>
      </c>
      <c r="I93" s="97" t="s">
        <v>524</v>
      </c>
      <c r="J93" s="97" t="s">
        <v>524</v>
      </c>
      <c r="K93" s="97" t="s">
        <v>524</v>
      </c>
      <c r="L93" s="97" t="s">
        <v>524</v>
      </c>
      <c r="M93" s="97" t="s">
        <v>524</v>
      </c>
      <c r="N93" s="97" t="s">
        <v>524</v>
      </c>
      <c r="O93" s="360">
        <v>0.125</v>
      </c>
      <c r="P93" s="99"/>
      <c r="Q93" s="99"/>
      <c r="R93" s="99"/>
      <c r="S93" s="99"/>
      <c r="T93" s="99"/>
      <c r="U93" s="99"/>
      <c r="V93" s="99"/>
      <c r="W93" s="99"/>
      <c r="X93" s="99"/>
      <c r="Y93" s="99"/>
      <c r="Z93" s="99"/>
      <c r="AA93" s="99"/>
      <c r="AB93" s="99"/>
      <c r="AC93" s="99"/>
      <c r="AD93" s="99"/>
      <c r="AE93" s="99"/>
      <c r="AF93" s="99"/>
      <c r="AG93" s="99"/>
      <c r="AH93" s="99"/>
    </row>
    <row r="94" spans="3:34">
      <c r="C94" s="3" t="s">
        <v>86</v>
      </c>
      <c r="D94" s="3" t="s">
        <v>162</v>
      </c>
      <c r="E94" s="3" t="s">
        <v>163</v>
      </c>
      <c r="F94" s="3" t="s">
        <v>628</v>
      </c>
      <c r="G94" s="97" t="s">
        <v>524</v>
      </c>
      <c r="H94" s="97" t="s">
        <v>524</v>
      </c>
      <c r="I94" s="97" t="s">
        <v>524</v>
      </c>
      <c r="J94" s="97" t="s">
        <v>524</v>
      </c>
      <c r="K94" s="97" t="s">
        <v>524</v>
      </c>
      <c r="L94" s="97" t="s">
        <v>524</v>
      </c>
      <c r="M94" s="97" t="s">
        <v>524</v>
      </c>
      <c r="N94" s="97" t="s">
        <v>524</v>
      </c>
      <c r="O94" s="360">
        <v>0.125</v>
      </c>
      <c r="P94" s="99"/>
      <c r="Q94" s="99"/>
      <c r="R94" s="99"/>
      <c r="S94" s="99"/>
      <c r="T94" s="99"/>
      <c r="U94" s="99"/>
      <c r="V94" s="99"/>
      <c r="W94" s="99"/>
      <c r="X94" s="99"/>
      <c r="Y94" s="99"/>
      <c r="Z94" s="99"/>
      <c r="AA94" s="99"/>
      <c r="AB94" s="99"/>
      <c r="AC94" s="99"/>
      <c r="AD94" s="99"/>
      <c r="AE94" s="99"/>
      <c r="AF94" s="99"/>
      <c r="AG94" s="99"/>
      <c r="AH94" s="99"/>
    </row>
    <row r="95" spans="3:34">
      <c r="C95" s="3" t="s">
        <v>86</v>
      </c>
      <c r="D95" s="3" t="s">
        <v>164</v>
      </c>
      <c r="E95" s="3" t="s">
        <v>165</v>
      </c>
      <c r="F95" s="3" t="s">
        <v>628</v>
      </c>
      <c r="G95" s="97" t="s">
        <v>524</v>
      </c>
      <c r="H95" s="97" t="s">
        <v>524</v>
      </c>
      <c r="I95" s="97" t="s">
        <v>524</v>
      </c>
      <c r="J95" s="97" t="s">
        <v>524</v>
      </c>
      <c r="K95" s="97" t="s">
        <v>524</v>
      </c>
      <c r="L95" s="97" t="s">
        <v>524</v>
      </c>
      <c r="M95" s="97" t="s">
        <v>524</v>
      </c>
      <c r="N95" s="97" t="s">
        <v>524</v>
      </c>
      <c r="O95" s="360">
        <v>0.125</v>
      </c>
      <c r="P95" s="99"/>
      <c r="Q95" s="99"/>
      <c r="R95" s="99"/>
      <c r="S95" s="99"/>
      <c r="T95" s="99"/>
      <c r="U95" s="99"/>
      <c r="V95" s="99"/>
      <c r="W95" s="99"/>
      <c r="X95" s="99"/>
      <c r="Y95" s="99"/>
      <c r="Z95" s="99"/>
      <c r="AA95" s="99"/>
      <c r="AB95" s="99"/>
      <c r="AC95" s="99"/>
      <c r="AD95" s="99"/>
      <c r="AE95" s="99"/>
      <c r="AF95" s="99"/>
      <c r="AG95" s="99"/>
      <c r="AH95" s="99"/>
    </row>
    <row r="96" spans="3:34">
      <c r="C96" s="3" t="s">
        <v>86</v>
      </c>
      <c r="D96" s="3" t="s">
        <v>166</v>
      </c>
      <c r="E96" s="3" t="s">
        <v>167</v>
      </c>
      <c r="F96" s="3" t="s">
        <v>628</v>
      </c>
      <c r="G96" s="97" t="s">
        <v>524</v>
      </c>
      <c r="H96" s="97" t="s">
        <v>524</v>
      </c>
      <c r="I96" s="97" t="s">
        <v>524</v>
      </c>
      <c r="J96" s="97" t="s">
        <v>524</v>
      </c>
      <c r="K96" s="97" t="s">
        <v>524</v>
      </c>
      <c r="L96" s="97" t="s">
        <v>524</v>
      </c>
      <c r="M96" s="97" t="s">
        <v>524</v>
      </c>
      <c r="N96" s="97" t="s">
        <v>524</v>
      </c>
      <c r="O96" s="360">
        <v>0.875</v>
      </c>
      <c r="P96" s="99"/>
      <c r="Q96" s="99"/>
      <c r="R96" s="99"/>
      <c r="S96" s="99"/>
      <c r="T96" s="99"/>
      <c r="U96" s="99"/>
      <c r="V96" s="99"/>
      <c r="W96" s="99"/>
      <c r="X96" s="99"/>
      <c r="Y96" s="99"/>
      <c r="Z96" s="99"/>
      <c r="AA96" s="99"/>
      <c r="AB96" s="99"/>
      <c r="AC96" s="99"/>
      <c r="AD96" s="99"/>
      <c r="AE96" s="99"/>
      <c r="AF96" s="99"/>
      <c r="AG96" s="99"/>
      <c r="AH96" s="99"/>
    </row>
    <row r="97" spans="3:34">
      <c r="C97" s="3" t="s">
        <v>86</v>
      </c>
      <c r="D97" s="3" t="s">
        <v>168</v>
      </c>
      <c r="E97" s="3" t="s">
        <v>169</v>
      </c>
      <c r="F97" s="3" t="s">
        <v>628</v>
      </c>
      <c r="G97" s="97" t="s">
        <v>524</v>
      </c>
      <c r="H97" s="97" t="s">
        <v>524</v>
      </c>
      <c r="I97" s="97" t="s">
        <v>524</v>
      </c>
      <c r="J97" s="97" t="s">
        <v>524</v>
      </c>
      <c r="K97" s="97" t="s">
        <v>524</v>
      </c>
      <c r="L97" s="97" t="s">
        <v>524</v>
      </c>
      <c r="M97" s="97" t="s">
        <v>524</v>
      </c>
      <c r="N97" s="97" t="s">
        <v>524</v>
      </c>
      <c r="O97" s="360">
        <v>0.5</v>
      </c>
      <c r="P97" s="99"/>
      <c r="Q97" s="99"/>
      <c r="R97" s="99"/>
      <c r="S97" s="99"/>
      <c r="T97" s="99"/>
      <c r="U97" s="99"/>
      <c r="V97" s="99"/>
      <c r="W97" s="99"/>
      <c r="X97" s="99"/>
      <c r="Y97" s="99"/>
      <c r="Z97" s="99"/>
      <c r="AA97" s="99"/>
      <c r="AB97" s="99"/>
      <c r="AC97" s="99"/>
      <c r="AD97" s="99"/>
      <c r="AE97" s="99"/>
      <c r="AF97" s="99"/>
      <c r="AG97" s="99"/>
      <c r="AH97" s="99"/>
    </row>
    <row r="98" spans="3:34">
      <c r="C98" s="3" t="s">
        <v>86</v>
      </c>
      <c r="D98" s="3" t="s">
        <v>170</v>
      </c>
      <c r="E98" s="3" t="s">
        <v>171</v>
      </c>
      <c r="F98" s="3" t="s">
        <v>628</v>
      </c>
      <c r="G98" s="97" t="s">
        <v>524</v>
      </c>
      <c r="H98" s="97" t="s">
        <v>524</v>
      </c>
      <c r="I98" s="97" t="s">
        <v>524</v>
      </c>
      <c r="J98" s="97" t="s">
        <v>524</v>
      </c>
      <c r="K98" s="97" t="s">
        <v>524</v>
      </c>
      <c r="L98" s="97" t="s">
        <v>524</v>
      </c>
      <c r="M98" s="97" t="s">
        <v>524</v>
      </c>
      <c r="N98" s="97" t="s">
        <v>524</v>
      </c>
      <c r="O98" s="360">
        <v>1</v>
      </c>
      <c r="P98" s="99"/>
      <c r="Q98" s="99"/>
      <c r="R98" s="99"/>
      <c r="S98" s="99"/>
      <c r="T98" s="99"/>
      <c r="U98" s="99"/>
      <c r="V98" s="99"/>
      <c r="W98" s="99"/>
      <c r="X98" s="99"/>
      <c r="Y98" s="99"/>
      <c r="Z98" s="99"/>
      <c r="AA98" s="99"/>
      <c r="AB98" s="99"/>
      <c r="AC98" s="99"/>
      <c r="AD98" s="99"/>
      <c r="AE98" s="99"/>
      <c r="AF98" s="99"/>
      <c r="AG98" s="99"/>
      <c r="AH98" s="99"/>
    </row>
    <row r="99" spans="3:34">
      <c r="C99" s="3" t="s">
        <v>86</v>
      </c>
      <c r="D99" s="3" t="s">
        <v>172</v>
      </c>
      <c r="E99" s="3" t="s">
        <v>173</v>
      </c>
      <c r="F99" s="3" t="s">
        <v>628</v>
      </c>
      <c r="G99" s="97" t="s">
        <v>524</v>
      </c>
      <c r="H99" s="97" t="s">
        <v>524</v>
      </c>
      <c r="I99" s="97" t="s">
        <v>524</v>
      </c>
      <c r="J99" s="97" t="s">
        <v>524</v>
      </c>
      <c r="K99" s="97" t="s">
        <v>524</v>
      </c>
      <c r="L99" s="97" t="s">
        <v>524</v>
      </c>
      <c r="M99" s="97" t="s">
        <v>524</v>
      </c>
      <c r="N99" s="97" t="s">
        <v>524</v>
      </c>
      <c r="O99" s="360">
        <v>1</v>
      </c>
      <c r="P99" s="99"/>
      <c r="Q99" s="99"/>
      <c r="R99" s="99"/>
      <c r="S99" s="99"/>
      <c r="T99" s="99"/>
      <c r="U99" s="99"/>
      <c r="V99" s="99"/>
      <c r="W99" s="99"/>
      <c r="X99" s="99"/>
      <c r="Y99" s="99"/>
      <c r="Z99" s="99"/>
      <c r="AA99" s="99"/>
      <c r="AB99" s="99"/>
      <c r="AC99" s="99"/>
      <c r="AD99" s="99"/>
      <c r="AE99" s="99"/>
      <c r="AF99" s="99"/>
      <c r="AG99" s="99"/>
      <c r="AH99" s="99"/>
    </row>
    <row r="100" spans="3:34">
      <c r="C100" s="3" t="s">
        <v>86</v>
      </c>
      <c r="D100" s="3" t="s">
        <v>174</v>
      </c>
      <c r="E100" s="3" t="s">
        <v>175</v>
      </c>
      <c r="F100" s="3" t="s">
        <v>628</v>
      </c>
      <c r="G100" s="97" t="s">
        <v>524</v>
      </c>
      <c r="H100" s="97" t="s">
        <v>524</v>
      </c>
      <c r="I100" s="97" t="s">
        <v>524</v>
      </c>
      <c r="J100" s="97" t="s">
        <v>524</v>
      </c>
      <c r="K100" s="97" t="s">
        <v>524</v>
      </c>
      <c r="L100" s="97" t="s">
        <v>524</v>
      </c>
      <c r="M100" s="97" t="s">
        <v>524</v>
      </c>
      <c r="N100" s="97" t="s">
        <v>524</v>
      </c>
      <c r="O100" s="360">
        <v>1</v>
      </c>
      <c r="P100" s="99"/>
      <c r="Q100" s="99"/>
      <c r="R100" s="99"/>
      <c r="S100" s="99"/>
      <c r="T100" s="99"/>
      <c r="U100" s="99"/>
      <c r="V100" s="99"/>
      <c r="W100" s="99"/>
      <c r="X100" s="99"/>
      <c r="Y100" s="99"/>
      <c r="Z100" s="99"/>
      <c r="AA100" s="99"/>
      <c r="AB100" s="99"/>
      <c r="AC100" s="99"/>
      <c r="AD100" s="99"/>
      <c r="AE100" s="99"/>
      <c r="AF100" s="99"/>
      <c r="AG100" s="99"/>
      <c r="AH100" s="99"/>
    </row>
    <row r="101" spans="3:34">
      <c r="C101" s="3" t="s">
        <v>86</v>
      </c>
      <c r="D101" s="3" t="s">
        <v>176</v>
      </c>
      <c r="E101" s="3" t="s">
        <v>177</v>
      </c>
      <c r="F101" s="3" t="s">
        <v>628</v>
      </c>
      <c r="G101" s="97" t="s">
        <v>524</v>
      </c>
      <c r="H101" s="97" t="s">
        <v>524</v>
      </c>
      <c r="I101" s="97" t="s">
        <v>524</v>
      </c>
      <c r="J101" s="97" t="s">
        <v>524</v>
      </c>
      <c r="K101" s="97" t="s">
        <v>524</v>
      </c>
      <c r="L101" s="97" t="s">
        <v>524</v>
      </c>
      <c r="M101" s="97" t="s">
        <v>524</v>
      </c>
      <c r="N101" s="97" t="s">
        <v>524</v>
      </c>
      <c r="O101" s="360">
        <v>1</v>
      </c>
      <c r="P101" s="99"/>
      <c r="Q101" s="99"/>
      <c r="R101" s="99"/>
      <c r="S101" s="99"/>
      <c r="T101" s="99"/>
      <c r="U101" s="99"/>
      <c r="V101" s="99"/>
      <c r="W101" s="99"/>
      <c r="X101" s="99"/>
      <c r="Y101" s="99"/>
      <c r="Z101" s="99"/>
      <c r="AA101" s="99"/>
      <c r="AB101" s="99"/>
      <c r="AC101" s="99"/>
      <c r="AD101" s="99"/>
      <c r="AE101" s="99"/>
      <c r="AF101" s="99"/>
      <c r="AG101" s="99"/>
      <c r="AH101" s="99"/>
    </row>
    <row r="102" spans="3:34">
      <c r="C102" s="3" t="s">
        <v>86</v>
      </c>
      <c r="D102" s="3" t="s">
        <v>178</v>
      </c>
      <c r="E102" s="3" t="s">
        <v>179</v>
      </c>
      <c r="F102" s="3" t="s">
        <v>628</v>
      </c>
      <c r="G102" s="97" t="s">
        <v>524</v>
      </c>
      <c r="H102" s="97" t="s">
        <v>524</v>
      </c>
      <c r="I102" s="97" t="s">
        <v>524</v>
      </c>
      <c r="J102" s="97" t="s">
        <v>524</v>
      </c>
      <c r="K102" s="97" t="s">
        <v>524</v>
      </c>
      <c r="L102" s="97" t="s">
        <v>524</v>
      </c>
      <c r="M102" s="97" t="s">
        <v>524</v>
      </c>
      <c r="N102" s="97" t="s">
        <v>524</v>
      </c>
      <c r="O102" s="360">
        <v>1</v>
      </c>
      <c r="P102" s="99"/>
      <c r="Q102" s="99"/>
      <c r="R102" s="99"/>
      <c r="S102" s="99"/>
      <c r="T102" s="99"/>
      <c r="U102" s="99"/>
      <c r="V102" s="99"/>
      <c r="W102" s="99"/>
      <c r="X102" s="99"/>
      <c r="Y102" s="99"/>
      <c r="Z102" s="99"/>
      <c r="AA102" s="99"/>
      <c r="AB102" s="99"/>
      <c r="AC102" s="99"/>
      <c r="AD102" s="99"/>
      <c r="AE102" s="99"/>
      <c r="AF102" s="99"/>
      <c r="AG102" s="99"/>
      <c r="AH102" s="99"/>
    </row>
    <row r="103" spans="3:34">
      <c r="C103" s="3" t="s">
        <v>86</v>
      </c>
      <c r="D103" s="3" t="s">
        <v>180</v>
      </c>
      <c r="E103" s="3" t="s">
        <v>181</v>
      </c>
      <c r="F103" s="3" t="s">
        <v>628</v>
      </c>
      <c r="G103" s="97" t="s">
        <v>524</v>
      </c>
      <c r="H103" s="97" t="s">
        <v>524</v>
      </c>
      <c r="I103" s="97" t="s">
        <v>524</v>
      </c>
      <c r="J103" s="97" t="s">
        <v>524</v>
      </c>
      <c r="K103" s="97" t="s">
        <v>524</v>
      </c>
      <c r="L103" s="97" t="s">
        <v>524</v>
      </c>
      <c r="M103" s="97" t="s">
        <v>524</v>
      </c>
      <c r="N103" s="97" t="s">
        <v>524</v>
      </c>
      <c r="O103" s="360">
        <v>0.375</v>
      </c>
      <c r="P103" s="99"/>
      <c r="Q103" s="99"/>
      <c r="R103" s="99"/>
      <c r="S103" s="99"/>
      <c r="T103" s="99"/>
      <c r="U103" s="99"/>
      <c r="V103" s="99"/>
      <c r="W103" s="99"/>
      <c r="X103" s="99"/>
      <c r="Y103" s="99"/>
      <c r="Z103" s="99"/>
      <c r="AA103" s="99"/>
      <c r="AB103" s="99"/>
      <c r="AC103" s="99"/>
      <c r="AD103" s="99"/>
      <c r="AE103" s="99"/>
      <c r="AF103" s="99"/>
      <c r="AG103" s="99"/>
      <c r="AH103" s="99"/>
    </row>
    <row r="104" spans="3:34">
      <c r="C104" s="3" t="s">
        <v>86</v>
      </c>
      <c r="D104" s="3" t="s">
        <v>182</v>
      </c>
      <c r="E104" s="3" t="s">
        <v>183</v>
      </c>
      <c r="F104" s="3" t="s">
        <v>628</v>
      </c>
      <c r="G104" s="97" t="s">
        <v>524</v>
      </c>
      <c r="H104" s="97" t="s">
        <v>524</v>
      </c>
      <c r="I104" s="97" t="s">
        <v>524</v>
      </c>
      <c r="J104" s="97" t="s">
        <v>524</v>
      </c>
      <c r="K104" s="97" t="s">
        <v>524</v>
      </c>
      <c r="L104" s="97" t="s">
        <v>524</v>
      </c>
      <c r="M104" s="97" t="s">
        <v>524</v>
      </c>
      <c r="N104" s="97" t="s">
        <v>524</v>
      </c>
      <c r="O104" s="360">
        <v>0.25</v>
      </c>
      <c r="P104" s="99"/>
      <c r="Q104" s="99"/>
      <c r="R104" s="99"/>
      <c r="S104" s="99"/>
      <c r="T104" s="99"/>
      <c r="U104" s="99"/>
      <c r="V104" s="99"/>
      <c r="W104" s="99"/>
      <c r="X104" s="99"/>
      <c r="Y104" s="99"/>
      <c r="Z104" s="99"/>
      <c r="AA104" s="99"/>
      <c r="AB104" s="99"/>
      <c r="AC104" s="99"/>
      <c r="AD104" s="99"/>
      <c r="AE104" s="99"/>
      <c r="AF104" s="99"/>
      <c r="AG104" s="99"/>
      <c r="AH104" s="99"/>
    </row>
    <row r="105" spans="3:34">
      <c r="C105" s="3" t="s">
        <v>86</v>
      </c>
      <c r="D105" s="3" t="s">
        <v>184</v>
      </c>
      <c r="E105" s="3" t="s">
        <v>185</v>
      </c>
      <c r="F105" s="3" t="s">
        <v>628</v>
      </c>
      <c r="G105" s="97" t="s">
        <v>524</v>
      </c>
      <c r="H105" s="97" t="s">
        <v>524</v>
      </c>
      <c r="I105" s="97" t="s">
        <v>524</v>
      </c>
      <c r="J105" s="97" t="s">
        <v>524</v>
      </c>
      <c r="K105" s="97" t="s">
        <v>524</v>
      </c>
      <c r="L105" s="97" t="s">
        <v>524</v>
      </c>
      <c r="M105" s="97" t="s">
        <v>524</v>
      </c>
      <c r="N105" s="97" t="s">
        <v>524</v>
      </c>
      <c r="O105" s="360">
        <v>0.25</v>
      </c>
      <c r="P105" s="99"/>
      <c r="Q105" s="99"/>
      <c r="R105" s="99"/>
      <c r="S105" s="99"/>
      <c r="T105" s="99"/>
      <c r="U105" s="99"/>
      <c r="V105" s="99"/>
      <c r="W105" s="99"/>
      <c r="X105" s="99"/>
      <c r="Y105" s="99"/>
      <c r="Z105" s="99"/>
      <c r="AA105" s="99"/>
      <c r="AB105" s="99"/>
      <c r="AC105" s="99"/>
      <c r="AD105" s="99"/>
      <c r="AE105" s="99"/>
      <c r="AF105" s="99"/>
      <c r="AG105" s="99"/>
      <c r="AH105" s="99"/>
    </row>
    <row r="106" spans="3:34">
      <c r="C106" s="3" t="s">
        <v>86</v>
      </c>
      <c r="D106" s="3" t="s">
        <v>186</v>
      </c>
      <c r="E106" s="3" t="s">
        <v>187</v>
      </c>
      <c r="F106" s="3" t="s">
        <v>628</v>
      </c>
      <c r="G106" s="97" t="s">
        <v>524</v>
      </c>
      <c r="H106" s="97" t="s">
        <v>524</v>
      </c>
      <c r="I106" s="97" t="s">
        <v>524</v>
      </c>
      <c r="J106" s="97" t="s">
        <v>524</v>
      </c>
      <c r="K106" s="97" t="s">
        <v>524</v>
      </c>
      <c r="L106" s="97" t="s">
        <v>524</v>
      </c>
      <c r="M106" s="97" t="s">
        <v>524</v>
      </c>
      <c r="N106" s="97" t="s">
        <v>524</v>
      </c>
      <c r="O106" s="360">
        <v>0.5</v>
      </c>
      <c r="P106" s="99"/>
      <c r="Q106" s="99"/>
      <c r="R106" s="99"/>
      <c r="S106" s="99"/>
      <c r="T106" s="99"/>
      <c r="U106" s="99"/>
      <c r="V106" s="99"/>
      <c r="W106" s="99"/>
      <c r="X106" s="99"/>
      <c r="Y106" s="99"/>
      <c r="Z106" s="99"/>
      <c r="AA106" s="99"/>
      <c r="AB106" s="99"/>
      <c r="AC106" s="99"/>
      <c r="AD106" s="99"/>
      <c r="AE106" s="99"/>
      <c r="AF106" s="99"/>
      <c r="AG106" s="99"/>
      <c r="AH106" s="99"/>
    </row>
    <row r="107" spans="3:34">
      <c r="C107" s="3" t="s">
        <v>86</v>
      </c>
      <c r="D107" s="3" t="s">
        <v>188</v>
      </c>
      <c r="E107" s="3" t="s">
        <v>189</v>
      </c>
      <c r="F107" s="3" t="s">
        <v>628</v>
      </c>
      <c r="G107" s="97" t="s">
        <v>524</v>
      </c>
      <c r="H107" s="97" t="s">
        <v>524</v>
      </c>
      <c r="I107" s="97" t="s">
        <v>524</v>
      </c>
      <c r="J107" s="97" t="s">
        <v>524</v>
      </c>
      <c r="K107" s="97" t="s">
        <v>524</v>
      </c>
      <c r="L107" s="97" t="s">
        <v>524</v>
      </c>
      <c r="M107" s="97" t="s">
        <v>524</v>
      </c>
      <c r="N107" s="97" t="s">
        <v>524</v>
      </c>
      <c r="O107" s="360">
        <v>0.25</v>
      </c>
      <c r="P107" s="99"/>
      <c r="Q107" s="99"/>
      <c r="R107" s="99"/>
      <c r="S107" s="99"/>
      <c r="T107" s="99"/>
      <c r="U107" s="99"/>
      <c r="V107" s="99"/>
      <c r="W107" s="99"/>
      <c r="X107" s="99"/>
      <c r="Y107" s="99"/>
      <c r="Z107" s="99"/>
      <c r="AA107" s="99"/>
      <c r="AB107" s="99"/>
      <c r="AC107" s="99"/>
      <c r="AD107" s="99"/>
      <c r="AE107" s="99"/>
      <c r="AF107" s="99"/>
      <c r="AG107" s="99"/>
      <c r="AH107" s="99"/>
    </row>
    <row r="108" spans="3:34">
      <c r="C108" s="3" t="s">
        <v>86</v>
      </c>
      <c r="D108" s="3" t="s">
        <v>190</v>
      </c>
      <c r="E108" s="3" t="s">
        <v>191</v>
      </c>
      <c r="F108" s="3" t="s">
        <v>628</v>
      </c>
      <c r="G108" s="97" t="s">
        <v>524</v>
      </c>
      <c r="H108" s="97" t="s">
        <v>524</v>
      </c>
      <c r="I108" s="97" t="s">
        <v>524</v>
      </c>
      <c r="J108" s="97" t="s">
        <v>524</v>
      </c>
      <c r="K108" s="97" t="s">
        <v>524</v>
      </c>
      <c r="L108" s="97" t="s">
        <v>524</v>
      </c>
      <c r="M108" s="97" t="s">
        <v>524</v>
      </c>
      <c r="N108" s="97" t="s">
        <v>524</v>
      </c>
      <c r="O108" s="360">
        <v>1</v>
      </c>
      <c r="P108" s="99"/>
      <c r="Q108" s="99"/>
      <c r="R108" s="99"/>
      <c r="S108" s="99"/>
      <c r="T108" s="99"/>
      <c r="U108" s="99"/>
      <c r="V108" s="99"/>
      <c r="W108" s="99"/>
      <c r="X108" s="99"/>
      <c r="Y108" s="99"/>
      <c r="Z108" s="99"/>
      <c r="AA108" s="99"/>
      <c r="AB108" s="99"/>
      <c r="AC108" s="99"/>
      <c r="AD108" s="99"/>
      <c r="AE108" s="99"/>
      <c r="AF108" s="99"/>
      <c r="AG108" s="99"/>
      <c r="AH108" s="99"/>
    </row>
    <row r="109" spans="3:34">
      <c r="C109" s="3" t="s">
        <v>86</v>
      </c>
      <c r="D109" s="3" t="s">
        <v>192</v>
      </c>
      <c r="E109" s="3" t="s">
        <v>193</v>
      </c>
      <c r="F109" s="3" t="s">
        <v>628</v>
      </c>
      <c r="G109" s="97" t="s">
        <v>524</v>
      </c>
      <c r="H109" s="97" t="s">
        <v>524</v>
      </c>
      <c r="I109" s="97" t="s">
        <v>524</v>
      </c>
      <c r="J109" s="97" t="s">
        <v>524</v>
      </c>
      <c r="K109" s="97" t="s">
        <v>524</v>
      </c>
      <c r="L109" s="97" t="s">
        <v>524</v>
      </c>
      <c r="M109" s="97" t="s">
        <v>524</v>
      </c>
      <c r="N109" s="97" t="s">
        <v>524</v>
      </c>
      <c r="O109" s="360">
        <v>0.25</v>
      </c>
      <c r="P109" s="99"/>
      <c r="Q109" s="99"/>
      <c r="R109" s="99"/>
      <c r="S109" s="99"/>
      <c r="T109" s="99"/>
      <c r="U109" s="99"/>
      <c r="V109" s="99"/>
      <c r="W109" s="99"/>
      <c r="X109" s="99"/>
      <c r="Y109" s="99"/>
      <c r="Z109" s="99"/>
      <c r="AA109" s="99"/>
      <c r="AB109" s="99"/>
      <c r="AC109" s="99"/>
      <c r="AD109" s="99"/>
      <c r="AE109" s="99"/>
      <c r="AF109" s="99"/>
      <c r="AG109" s="99"/>
      <c r="AH109" s="99"/>
    </row>
    <row r="110" spans="3:34">
      <c r="C110" s="3" t="s">
        <v>86</v>
      </c>
      <c r="D110" s="3" t="s">
        <v>194</v>
      </c>
      <c r="E110" s="3" t="s">
        <v>195</v>
      </c>
      <c r="F110" s="3" t="s">
        <v>628</v>
      </c>
      <c r="G110" s="97" t="s">
        <v>524</v>
      </c>
      <c r="H110" s="97" t="s">
        <v>524</v>
      </c>
      <c r="I110" s="97" t="s">
        <v>524</v>
      </c>
      <c r="J110" s="97" t="s">
        <v>524</v>
      </c>
      <c r="K110" s="97" t="s">
        <v>524</v>
      </c>
      <c r="L110" s="97" t="s">
        <v>524</v>
      </c>
      <c r="M110" s="97" t="s">
        <v>524</v>
      </c>
      <c r="N110" s="97" t="s">
        <v>524</v>
      </c>
      <c r="O110" s="360">
        <v>0.25</v>
      </c>
      <c r="P110" s="99"/>
      <c r="Q110" s="99"/>
      <c r="R110" s="99"/>
      <c r="S110" s="99"/>
      <c r="T110" s="99"/>
      <c r="U110" s="99"/>
      <c r="V110" s="99"/>
      <c r="W110" s="99"/>
      <c r="X110" s="99"/>
      <c r="Y110" s="99"/>
      <c r="Z110" s="99"/>
      <c r="AA110" s="99"/>
      <c r="AB110" s="99"/>
      <c r="AC110" s="99"/>
      <c r="AD110" s="99"/>
      <c r="AE110" s="99"/>
      <c r="AF110" s="99"/>
      <c r="AG110" s="99"/>
      <c r="AH110" s="99"/>
    </row>
    <row r="111" spans="3:34">
      <c r="C111" s="3" t="s">
        <v>86</v>
      </c>
      <c r="D111" s="3" t="s">
        <v>196</v>
      </c>
      <c r="E111" s="3" t="s">
        <v>197</v>
      </c>
      <c r="F111" s="3" t="s">
        <v>628</v>
      </c>
      <c r="G111" s="97" t="s">
        <v>524</v>
      </c>
      <c r="H111" s="97" t="s">
        <v>524</v>
      </c>
      <c r="I111" s="97" t="s">
        <v>524</v>
      </c>
      <c r="J111" s="97" t="s">
        <v>524</v>
      </c>
      <c r="K111" s="97" t="s">
        <v>524</v>
      </c>
      <c r="L111" s="97" t="s">
        <v>524</v>
      </c>
      <c r="M111" s="97" t="s">
        <v>524</v>
      </c>
      <c r="N111" s="97" t="s">
        <v>524</v>
      </c>
      <c r="O111" s="360">
        <v>0.75</v>
      </c>
      <c r="P111" s="99"/>
      <c r="Q111" s="99"/>
      <c r="R111" s="99"/>
      <c r="S111" s="99"/>
      <c r="T111" s="99"/>
      <c r="U111" s="99"/>
      <c r="V111" s="99"/>
      <c r="W111" s="99"/>
      <c r="X111" s="99"/>
      <c r="Y111" s="99"/>
      <c r="Z111" s="99"/>
      <c r="AA111" s="99"/>
      <c r="AB111" s="99"/>
      <c r="AC111" s="99"/>
      <c r="AD111" s="99"/>
      <c r="AE111" s="99"/>
      <c r="AF111" s="99"/>
      <c r="AG111" s="99"/>
      <c r="AH111" s="99"/>
    </row>
    <row r="112" spans="3:34">
      <c r="C112" s="3" t="s">
        <v>86</v>
      </c>
      <c r="D112" s="3" t="s">
        <v>198</v>
      </c>
      <c r="E112" s="3" t="s">
        <v>199</v>
      </c>
      <c r="F112" s="3" t="s">
        <v>628</v>
      </c>
      <c r="G112" s="97" t="s">
        <v>524</v>
      </c>
      <c r="H112" s="97" t="s">
        <v>524</v>
      </c>
      <c r="I112" s="97" t="s">
        <v>524</v>
      </c>
      <c r="J112" s="97" t="s">
        <v>524</v>
      </c>
      <c r="K112" s="97" t="s">
        <v>524</v>
      </c>
      <c r="L112" s="97" t="s">
        <v>524</v>
      </c>
      <c r="M112" s="97" t="s">
        <v>524</v>
      </c>
      <c r="N112" s="97" t="s">
        <v>524</v>
      </c>
      <c r="O112" s="360">
        <v>0.875</v>
      </c>
      <c r="P112" s="99"/>
      <c r="Q112" s="99"/>
      <c r="R112" s="99"/>
      <c r="S112" s="99"/>
      <c r="T112" s="99"/>
      <c r="U112" s="99"/>
      <c r="V112" s="99"/>
      <c r="W112" s="99"/>
      <c r="X112" s="99"/>
      <c r="Y112" s="99"/>
      <c r="Z112" s="99"/>
      <c r="AA112" s="99"/>
      <c r="AB112" s="99"/>
      <c r="AC112" s="99"/>
      <c r="AD112" s="99"/>
      <c r="AE112" s="99"/>
      <c r="AF112" s="99"/>
      <c r="AG112" s="99"/>
      <c r="AH112" s="99"/>
    </row>
    <row r="113" spans="3:34">
      <c r="C113" s="3" t="s">
        <v>86</v>
      </c>
      <c r="D113" s="3" t="s">
        <v>200</v>
      </c>
      <c r="E113" s="3" t="s">
        <v>201</v>
      </c>
      <c r="F113" s="3" t="s">
        <v>628</v>
      </c>
      <c r="G113" s="97" t="s">
        <v>524</v>
      </c>
      <c r="H113" s="97" t="s">
        <v>524</v>
      </c>
      <c r="I113" s="97" t="s">
        <v>524</v>
      </c>
      <c r="J113" s="97" t="s">
        <v>524</v>
      </c>
      <c r="K113" s="97" t="s">
        <v>524</v>
      </c>
      <c r="L113" s="97" t="s">
        <v>524</v>
      </c>
      <c r="M113" s="97" t="s">
        <v>524</v>
      </c>
      <c r="N113" s="97" t="s">
        <v>524</v>
      </c>
      <c r="O113" s="360">
        <v>0.25</v>
      </c>
      <c r="P113" s="99"/>
      <c r="Q113" s="99"/>
      <c r="R113" s="99"/>
      <c r="S113" s="99"/>
      <c r="T113" s="99"/>
      <c r="U113" s="99"/>
      <c r="V113" s="99"/>
      <c r="W113" s="99"/>
      <c r="X113" s="99"/>
      <c r="Y113" s="99"/>
      <c r="Z113" s="99"/>
      <c r="AA113" s="99"/>
      <c r="AB113" s="99"/>
      <c r="AC113" s="99"/>
      <c r="AD113" s="99"/>
      <c r="AE113" s="99"/>
      <c r="AF113" s="99"/>
      <c r="AG113" s="99"/>
      <c r="AH113" s="99"/>
    </row>
    <row r="114" spans="3:34">
      <c r="C114" s="3" t="s">
        <v>86</v>
      </c>
      <c r="D114" s="3" t="s">
        <v>202</v>
      </c>
      <c r="E114" s="3" t="s">
        <v>203</v>
      </c>
      <c r="F114" s="3" t="s">
        <v>628</v>
      </c>
      <c r="G114" s="97" t="s">
        <v>524</v>
      </c>
      <c r="H114" s="97" t="s">
        <v>524</v>
      </c>
      <c r="I114" s="97" t="s">
        <v>524</v>
      </c>
      <c r="J114" s="97" t="s">
        <v>524</v>
      </c>
      <c r="K114" s="97" t="s">
        <v>524</v>
      </c>
      <c r="L114" s="97" t="s">
        <v>524</v>
      </c>
      <c r="M114" s="97" t="s">
        <v>524</v>
      </c>
      <c r="N114" s="97" t="s">
        <v>524</v>
      </c>
      <c r="O114" s="360">
        <v>0.75</v>
      </c>
      <c r="P114" s="99"/>
      <c r="Q114" s="99"/>
      <c r="R114" s="99"/>
      <c r="S114" s="99"/>
      <c r="T114" s="99"/>
      <c r="U114" s="99"/>
      <c r="V114" s="99"/>
      <c r="W114" s="99"/>
      <c r="X114" s="99"/>
      <c r="Y114" s="99"/>
      <c r="Z114" s="99"/>
      <c r="AA114" s="99"/>
      <c r="AB114" s="99"/>
      <c r="AC114" s="99"/>
      <c r="AD114" s="99"/>
      <c r="AE114" s="99"/>
      <c r="AF114" s="99"/>
      <c r="AG114" s="99"/>
      <c r="AH114" s="99"/>
    </row>
    <row r="115" spans="3:34">
      <c r="C115" s="3" t="s">
        <v>86</v>
      </c>
      <c r="D115" s="3" t="s">
        <v>204</v>
      </c>
      <c r="E115" s="3" t="s">
        <v>205</v>
      </c>
      <c r="F115" s="3" t="s">
        <v>628</v>
      </c>
      <c r="G115" s="97" t="s">
        <v>524</v>
      </c>
      <c r="H115" s="97" t="s">
        <v>524</v>
      </c>
      <c r="I115" s="97" t="s">
        <v>524</v>
      </c>
      <c r="J115" s="97" t="s">
        <v>524</v>
      </c>
      <c r="K115" s="97" t="s">
        <v>524</v>
      </c>
      <c r="L115" s="97" t="s">
        <v>524</v>
      </c>
      <c r="M115" s="97" t="s">
        <v>524</v>
      </c>
      <c r="N115" s="97" t="s">
        <v>524</v>
      </c>
      <c r="O115" s="360">
        <v>1</v>
      </c>
      <c r="P115" s="99"/>
      <c r="Q115" s="99"/>
      <c r="R115" s="99"/>
      <c r="S115" s="99"/>
      <c r="T115" s="99"/>
      <c r="U115" s="99"/>
      <c r="V115" s="99"/>
      <c r="W115" s="99"/>
      <c r="X115" s="99"/>
      <c r="Y115" s="99"/>
      <c r="Z115" s="99"/>
      <c r="AA115" s="99"/>
      <c r="AB115" s="99"/>
      <c r="AC115" s="99"/>
      <c r="AD115" s="99"/>
      <c r="AE115" s="99"/>
      <c r="AF115" s="99"/>
      <c r="AG115" s="99"/>
      <c r="AH115" s="99"/>
    </row>
    <row r="116" spans="3:34">
      <c r="C116" s="3" t="s">
        <v>86</v>
      </c>
      <c r="D116" s="3" t="s">
        <v>206</v>
      </c>
      <c r="E116" s="3" t="s">
        <v>207</v>
      </c>
      <c r="F116" s="3" t="s">
        <v>628</v>
      </c>
      <c r="G116" s="97" t="s">
        <v>524</v>
      </c>
      <c r="H116" s="97" t="s">
        <v>524</v>
      </c>
      <c r="I116" s="97" t="s">
        <v>524</v>
      </c>
      <c r="J116" s="97" t="s">
        <v>524</v>
      </c>
      <c r="K116" s="97" t="s">
        <v>524</v>
      </c>
      <c r="L116" s="97" t="s">
        <v>524</v>
      </c>
      <c r="M116" s="97" t="s">
        <v>524</v>
      </c>
      <c r="N116" s="97" t="s">
        <v>524</v>
      </c>
      <c r="O116" s="360">
        <v>0.875</v>
      </c>
      <c r="P116" s="99"/>
      <c r="Q116" s="99"/>
      <c r="R116" s="99"/>
      <c r="S116" s="99"/>
      <c r="T116" s="99"/>
      <c r="U116" s="99"/>
      <c r="V116" s="99"/>
      <c r="W116" s="99"/>
      <c r="X116" s="99"/>
      <c r="Y116" s="99"/>
      <c r="Z116" s="99"/>
      <c r="AA116" s="99"/>
      <c r="AB116" s="99"/>
      <c r="AC116" s="99"/>
      <c r="AD116" s="99"/>
      <c r="AE116" s="99"/>
      <c r="AF116" s="99"/>
      <c r="AG116" s="99"/>
      <c r="AH116" s="99"/>
    </row>
    <row r="117" spans="3:34">
      <c r="C117" s="3" t="s">
        <v>86</v>
      </c>
      <c r="D117" s="3" t="s">
        <v>208</v>
      </c>
      <c r="E117" s="3" t="s">
        <v>209</v>
      </c>
      <c r="F117" s="3" t="s">
        <v>628</v>
      </c>
      <c r="G117" s="97" t="s">
        <v>524</v>
      </c>
      <c r="H117" s="97" t="s">
        <v>524</v>
      </c>
      <c r="I117" s="97" t="s">
        <v>524</v>
      </c>
      <c r="J117" s="97" t="s">
        <v>524</v>
      </c>
      <c r="K117" s="97" t="s">
        <v>524</v>
      </c>
      <c r="L117" s="97" t="s">
        <v>524</v>
      </c>
      <c r="M117" s="97" t="s">
        <v>524</v>
      </c>
      <c r="N117" s="97" t="s">
        <v>524</v>
      </c>
      <c r="O117" s="360">
        <v>0.875</v>
      </c>
      <c r="P117" s="99"/>
      <c r="Q117" s="99"/>
      <c r="R117" s="99"/>
      <c r="S117" s="99"/>
      <c r="T117" s="99"/>
      <c r="U117" s="99"/>
      <c r="V117" s="99"/>
      <c r="W117" s="99"/>
      <c r="X117" s="99"/>
      <c r="Y117" s="99"/>
      <c r="Z117" s="99"/>
      <c r="AA117" s="99"/>
      <c r="AB117" s="99"/>
      <c r="AC117" s="99"/>
      <c r="AD117" s="99"/>
      <c r="AE117" s="99"/>
      <c r="AF117" s="99"/>
      <c r="AG117" s="99"/>
      <c r="AH117" s="99"/>
    </row>
    <row r="118" spans="3:34">
      <c r="C118" s="3" t="s">
        <v>86</v>
      </c>
      <c r="D118" s="3" t="s">
        <v>210</v>
      </c>
      <c r="E118" s="3" t="s">
        <v>211</v>
      </c>
      <c r="F118" s="3" t="s">
        <v>628</v>
      </c>
      <c r="G118" s="97" t="s">
        <v>524</v>
      </c>
      <c r="H118" s="97" t="s">
        <v>524</v>
      </c>
      <c r="I118" s="97" t="s">
        <v>524</v>
      </c>
      <c r="J118" s="97" t="s">
        <v>524</v>
      </c>
      <c r="K118" s="97" t="s">
        <v>524</v>
      </c>
      <c r="L118" s="97" t="s">
        <v>524</v>
      </c>
      <c r="M118" s="97" t="s">
        <v>524</v>
      </c>
      <c r="N118" s="97" t="s">
        <v>524</v>
      </c>
      <c r="O118" s="360">
        <v>0.875</v>
      </c>
      <c r="P118" s="99"/>
      <c r="Q118" s="99"/>
      <c r="R118" s="99"/>
      <c r="S118" s="99"/>
      <c r="T118" s="99"/>
      <c r="U118" s="99"/>
      <c r="V118" s="99"/>
      <c r="W118" s="99"/>
      <c r="X118" s="99"/>
      <c r="Y118" s="99"/>
      <c r="Z118" s="99"/>
      <c r="AA118" s="99"/>
      <c r="AB118" s="99"/>
      <c r="AC118" s="99"/>
      <c r="AD118" s="99"/>
      <c r="AE118" s="99"/>
      <c r="AF118" s="99"/>
      <c r="AG118" s="99"/>
      <c r="AH118" s="99"/>
    </row>
    <row r="119" spans="3:34">
      <c r="C119" s="3" t="s">
        <v>86</v>
      </c>
      <c r="D119" s="3" t="s">
        <v>212</v>
      </c>
      <c r="E119" s="3" t="s">
        <v>213</v>
      </c>
      <c r="F119" s="3" t="s">
        <v>628</v>
      </c>
      <c r="G119" s="97" t="s">
        <v>524</v>
      </c>
      <c r="H119" s="97" t="s">
        <v>524</v>
      </c>
      <c r="I119" s="97" t="s">
        <v>524</v>
      </c>
      <c r="J119" s="97" t="s">
        <v>524</v>
      </c>
      <c r="K119" s="97" t="s">
        <v>524</v>
      </c>
      <c r="L119" s="97" t="s">
        <v>524</v>
      </c>
      <c r="M119" s="97" t="s">
        <v>524</v>
      </c>
      <c r="N119" s="97" t="s">
        <v>524</v>
      </c>
      <c r="O119" s="360">
        <v>0.25</v>
      </c>
      <c r="P119" s="99"/>
      <c r="Q119" s="99"/>
      <c r="R119" s="99"/>
      <c r="S119" s="99"/>
      <c r="T119" s="99"/>
      <c r="U119" s="99"/>
      <c r="V119" s="99"/>
      <c r="W119" s="99"/>
      <c r="X119" s="99"/>
      <c r="Y119" s="99"/>
      <c r="Z119" s="99"/>
      <c r="AA119" s="99"/>
      <c r="AB119" s="99"/>
      <c r="AC119" s="99"/>
      <c r="AD119" s="99"/>
      <c r="AE119" s="99"/>
      <c r="AF119" s="99"/>
      <c r="AG119" s="99"/>
      <c r="AH119" s="99"/>
    </row>
    <row r="120" spans="3:34">
      <c r="C120" s="3" t="s">
        <v>86</v>
      </c>
      <c r="D120" s="3" t="s">
        <v>214</v>
      </c>
      <c r="E120" s="3" t="s">
        <v>215</v>
      </c>
      <c r="F120" s="3" t="s">
        <v>628</v>
      </c>
      <c r="G120" s="97" t="s">
        <v>524</v>
      </c>
      <c r="H120" s="97" t="s">
        <v>524</v>
      </c>
      <c r="I120" s="97" t="s">
        <v>524</v>
      </c>
      <c r="J120" s="97" t="s">
        <v>524</v>
      </c>
      <c r="K120" s="97" t="s">
        <v>524</v>
      </c>
      <c r="L120" s="97" t="s">
        <v>524</v>
      </c>
      <c r="M120" s="97" t="s">
        <v>524</v>
      </c>
      <c r="N120" s="97" t="s">
        <v>524</v>
      </c>
      <c r="O120" s="360">
        <v>1</v>
      </c>
      <c r="P120" s="99"/>
      <c r="Q120" s="99"/>
      <c r="R120" s="99"/>
      <c r="S120" s="99"/>
      <c r="T120" s="99"/>
      <c r="U120" s="99"/>
      <c r="V120" s="99"/>
      <c r="W120" s="99"/>
      <c r="X120" s="99"/>
      <c r="Y120" s="99"/>
      <c r="Z120" s="99"/>
      <c r="AA120" s="99"/>
      <c r="AB120" s="99"/>
      <c r="AC120" s="99"/>
      <c r="AD120" s="99"/>
      <c r="AE120" s="99"/>
      <c r="AF120" s="99"/>
      <c r="AG120" s="99"/>
      <c r="AH120" s="99"/>
    </row>
    <row r="121" spans="3:34">
      <c r="C121" s="3" t="s">
        <v>86</v>
      </c>
      <c r="D121" s="3" t="s">
        <v>216</v>
      </c>
      <c r="E121" s="3" t="s">
        <v>217</v>
      </c>
      <c r="F121" s="3" t="s">
        <v>628</v>
      </c>
      <c r="G121" s="97" t="s">
        <v>524</v>
      </c>
      <c r="H121" s="97" t="s">
        <v>524</v>
      </c>
      <c r="I121" s="97" t="s">
        <v>524</v>
      </c>
      <c r="J121" s="97" t="s">
        <v>524</v>
      </c>
      <c r="K121" s="97" t="s">
        <v>524</v>
      </c>
      <c r="L121" s="97" t="s">
        <v>524</v>
      </c>
      <c r="M121" s="97" t="s">
        <v>524</v>
      </c>
      <c r="N121" s="97" t="s">
        <v>524</v>
      </c>
      <c r="O121" s="360">
        <v>0.375</v>
      </c>
      <c r="P121" s="99"/>
      <c r="Q121" s="99"/>
      <c r="R121" s="99"/>
      <c r="S121" s="99"/>
      <c r="T121" s="99"/>
      <c r="U121" s="99"/>
      <c r="V121" s="99"/>
      <c r="W121" s="99"/>
      <c r="X121" s="99"/>
      <c r="Y121" s="99"/>
      <c r="Z121" s="99"/>
      <c r="AA121" s="99"/>
      <c r="AB121" s="99"/>
      <c r="AC121" s="99"/>
      <c r="AD121" s="99"/>
      <c r="AE121" s="99"/>
      <c r="AF121" s="99"/>
      <c r="AG121" s="99"/>
      <c r="AH121" s="99"/>
    </row>
    <row r="122" spans="3:34">
      <c r="C122" s="3" t="s">
        <v>86</v>
      </c>
      <c r="D122" s="3" t="s">
        <v>218</v>
      </c>
      <c r="E122" s="3" t="s">
        <v>219</v>
      </c>
      <c r="F122" s="3" t="s">
        <v>628</v>
      </c>
      <c r="G122" s="97" t="s">
        <v>524</v>
      </c>
      <c r="H122" s="97" t="s">
        <v>524</v>
      </c>
      <c r="I122" s="97" t="s">
        <v>524</v>
      </c>
      <c r="J122" s="97" t="s">
        <v>524</v>
      </c>
      <c r="K122" s="97" t="s">
        <v>524</v>
      </c>
      <c r="L122" s="97" t="s">
        <v>524</v>
      </c>
      <c r="M122" s="97" t="s">
        <v>524</v>
      </c>
      <c r="N122" s="97" t="s">
        <v>524</v>
      </c>
      <c r="O122" s="360">
        <v>0.375</v>
      </c>
      <c r="P122" s="99"/>
      <c r="Q122" s="99"/>
      <c r="R122" s="99"/>
      <c r="S122" s="99"/>
      <c r="T122" s="99"/>
      <c r="U122" s="99"/>
      <c r="V122" s="99"/>
      <c r="W122" s="99"/>
      <c r="X122" s="99"/>
      <c r="Y122" s="99"/>
      <c r="Z122" s="99"/>
      <c r="AA122" s="99"/>
      <c r="AB122" s="99"/>
      <c r="AC122" s="99"/>
      <c r="AD122" s="99"/>
      <c r="AE122" s="99"/>
      <c r="AF122" s="99"/>
      <c r="AG122" s="99"/>
      <c r="AH122" s="99"/>
    </row>
    <row r="123" spans="3:34">
      <c r="C123" s="3" t="s">
        <v>86</v>
      </c>
      <c r="D123" s="3" t="s">
        <v>220</v>
      </c>
      <c r="E123" s="3" t="s">
        <v>221</v>
      </c>
      <c r="F123" s="3" t="s">
        <v>628</v>
      </c>
      <c r="G123" s="97" t="s">
        <v>524</v>
      </c>
      <c r="H123" s="97" t="s">
        <v>524</v>
      </c>
      <c r="I123" s="97" t="s">
        <v>524</v>
      </c>
      <c r="J123" s="97" t="s">
        <v>524</v>
      </c>
      <c r="K123" s="97" t="s">
        <v>524</v>
      </c>
      <c r="L123" s="97" t="s">
        <v>524</v>
      </c>
      <c r="M123" s="97" t="s">
        <v>524</v>
      </c>
      <c r="N123" s="97" t="s">
        <v>524</v>
      </c>
      <c r="O123" s="360">
        <v>0.375</v>
      </c>
      <c r="P123" s="99"/>
      <c r="Q123" s="99"/>
      <c r="R123" s="99"/>
      <c r="S123" s="99"/>
      <c r="T123" s="99"/>
      <c r="U123" s="99"/>
      <c r="V123" s="99"/>
      <c r="W123" s="99"/>
      <c r="X123" s="99"/>
      <c r="Y123" s="99"/>
      <c r="Z123" s="99"/>
      <c r="AA123" s="99"/>
      <c r="AB123" s="99"/>
      <c r="AC123" s="99"/>
      <c r="AD123" s="99"/>
      <c r="AE123" s="99"/>
      <c r="AF123" s="99"/>
      <c r="AG123" s="99"/>
      <c r="AH123" s="99"/>
    </row>
    <row r="124" spans="3:34">
      <c r="C124" s="3" t="s">
        <v>86</v>
      </c>
      <c r="D124" s="3" t="s">
        <v>222</v>
      </c>
      <c r="E124" s="3" t="s">
        <v>223</v>
      </c>
      <c r="F124" s="3" t="s">
        <v>628</v>
      </c>
      <c r="G124" s="97" t="s">
        <v>524</v>
      </c>
      <c r="H124" s="97" t="s">
        <v>524</v>
      </c>
      <c r="I124" s="97" t="s">
        <v>524</v>
      </c>
      <c r="J124" s="97" t="s">
        <v>524</v>
      </c>
      <c r="K124" s="97" t="s">
        <v>524</v>
      </c>
      <c r="L124" s="97" t="s">
        <v>524</v>
      </c>
      <c r="M124" s="97" t="s">
        <v>524</v>
      </c>
      <c r="N124" s="97" t="s">
        <v>524</v>
      </c>
      <c r="O124" s="360">
        <v>1</v>
      </c>
      <c r="P124" s="99"/>
      <c r="Q124" s="99"/>
      <c r="R124" s="99"/>
      <c r="S124" s="99"/>
      <c r="T124" s="99"/>
      <c r="U124" s="99"/>
      <c r="V124" s="99"/>
      <c r="W124" s="99"/>
      <c r="X124" s="99"/>
      <c r="Y124" s="99"/>
      <c r="Z124" s="99"/>
      <c r="AA124" s="99"/>
      <c r="AB124" s="99"/>
      <c r="AC124" s="99"/>
      <c r="AD124" s="99"/>
      <c r="AE124" s="99"/>
      <c r="AF124" s="99"/>
      <c r="AG124" s="99"/>
      <c r="AH124" s="99"/>
    </row>
    <row r="125" spans="3:34">
      <c r="C125" s="3" t="s">
        <v>86</v>
      </c>
      <c r="D125" s="3" t="s">
        <v>224</v>
      </c>
      <c r="E125" s="3" t="s">
        <v>225</v>
      </c>
      <c r="F125" s="3" t="s">
        <v>628</v>
      </c>
      <c r="G125" s="97" t="s">
        <v>524</v>
      </c>
      <c r="H125" s="97" t="s">
        <v>524</v>
      </c>
      <c r="I125" s="97" t="s">
        <v>524</v>
      </c>
      <c r="J125" s="97" t="s">
        <v>524</v>
      </c>
      <c r="K125" s="97" t="s">
        <v>524</v>
      </c>
      <c r="L125" s="97" t="s">
        <v>524</v>
      </c>
      <c r="M125" s="97" t="s">
        <v>524</v>
      </c>
      <c r="N125" s="97" t="s">
        <v>524</v>
      </c>
      <c r="O125" s="360">
        <v>1</v>
      </c>
      <c r="P125" s="99"/>
      <c r="Q125" s="99"/>
      <c r="R125" s="99"/>
      <c r="S125" s="99"/>
      <c r="T125" s="99"/>
      <c r="U125" s="99"/>
      <c r="V125" s="99"/>
      <c r="W125" s="99"/>
      <c r="X125" s="99"/>
      <c r="Y125" s="99"/>
      <c r="Z125" s="99"/>
      <c r="AA125" s="99"/>
      <c r="AB125" s="99"/>
      <c r="AC125" s="99"/>
      <c r="AD125" s="99"/>
      <c r="AE125" s="99"/>
      <c r="AF125" s="99"/>
      <c r="AG125" s="99"/>
      <c r="AH125" s="99"/>
    </row>
    <row r="126" spans="3:34">
      <c r="C126" s="3" t="s">
        <v>88</v>
      </c>
      <c r="D126" s="3" t="s">
        <v>226</v>
      </c>
      <c r="E126" s="3" t="s">
        <v>227</v>
      </c>
      <c r="F126" s="3" t="s">
        <v>628</v>
      </c>
      <c r="G126" s="97" t="s">
        <v>524</v>
      </c>
      <c r="H126" s="97" t="s">
        <v>524</v>
      </c>
      <c r="I126" s="97" t="s">
        <v>524</v>
      </c>
      <c r="J126" s="97" t="s">
        <v>524</v>
      </c>
      <c r="K126" s="97" t="s">
        <v>524</v>
      </c>
      <c r="L126" s="97" t="s">
        <v>524</v>
      </c>
      <c r="M126" s="97" t="s">
        <v>524</v>
      </c>
      <c r="N126" s="97" t="s">
        <v>524</v>
      </c>
      <c r="O126" s="360">
        <v>0.5</v>
      </c>
      <c r="P126" s="99"/>
      <c r="Q126" s="99"/>
      <c r="R126" s="99"/>
      <c r="S126" s="99"/>
      <c r="T126" s="99"/>
      <c r="U126" s="99"/>
      <c r="V126" s="99"/>
      <c r="W126" s="99"/>
      <c r="X126" s="99"/>
      <c r="Y126" s="99"/>
      <c r="Z126" s="99"/>
      <c r="AA126" s="99"/>
      <c r="AB126" s="99"/>
      <c r="AC126" s="99"/>
      <c r="AD126" s="99"/>
      <c r="AE126" s="99"/>
      <c r="AF126" s="99"/>
      <c r="AG126" s="99"/>
      <c r="AH126" s="99"/>
    </row>
    <row r="127" spans="3:34">
      <c r="C127" s="3" t="s">
        <v>88</v>
      </c>
      <c r="D127" s="3" t="s">
        <v>228</v>
      </c>
      <c r="E127" s="3" t="s">
        <v>229</v>
      </c>
      <c r="F127" s="3" t="s">
        <v>628</v>
      </c>
      <c r="G127" s="97" t="s">
        <v>524</v>
      </c>
      <c r="H127" s="97" t="s">
        <v>524</v>
      </c>
      <c r="I127" s="97" t="s">
        <v>524</v>
      </c>
      <c r="J127" s="97" t="s">
        <v>524</v>
      </c>
      <c r="K127" s="97" t="s">
        <v>524</v>
      </c>
      <c r="L127" s="97" t="s">
        <v>524</v>
      </c>
      <c r="M127" s="97" t="s">
        <v>524</v>
      </c>
      <c r="N127" s="97" t="s">
        <v>524</v>
      </c>
      <c r="O127" s="360">
        <v>0.375</v>
      </c>
      <c r="P127" s="99"/>
      <c r="Q127" s="99"/>
      <c r="R127" s="99"/>
      <c r="S127" s="99"/>
      <c r="T127" s="99"/>
      <c r="U127" s="99"/>
      <c r="V127" s="99"/>
      <c r="W127" s="99"/>
      <c r="X127" s="99"/>
      <c r="Y127" s="99"/>
      <c r="Z127" s="99"/>
      <c r="AA127" s="99"/>
      <c r="AB127" s="99"/>
      <c r="AC127" s="99"/>
      <c r="AD127" s="99"/>
      <c r="AE127" s="99"/>
      <c r="AF127" s="99"/>
      <c r="AG127" s="99"/>
      <c r="AH127" s="99"/>
    </row>
    <row r="128" spans="3:34">
      <c r="C128" s="3" t="s">
        <v>88</v>
      </c>
      <c r="D128" s="3" t="s">
        <v>230</v>
      </c>
      <c r="E128" s="3" t="s">
        <v>231</v>
      </c>
      <c r="F128" s="3" t="s">
        <v>628</v>
      </c>
      <c r="G128" s="97" t="s">
        <v>524</v>
      </c>
      <c r="H128" s="97" t="s">
        <v>524</v>
      </c>
      <c r="I128" s="97" t="s">
        <v>524</v>
      </c>
      <c r="J128" s="97" t="s">
        <v>524</v>
      </c>
      <c r="K128" s="97" t="s">
        <v>524</v>
      </c>
      <c r="L128" s="97" t="s">
        <v>524</v>
      </c>
      <c r="M128" s="97" t="s">
        <v>524</v>
      </c>
      <c r="N128" s="97" t="s">
        <v>524</v>
      </c>
      <c r="O128" s="360">
        <v>0.875</v>
      </c>
      <c r="P128" s="99"/>
      <c r="Q128" s="99"/>
      <c r="R128" s="99"/>
      <c r="S128" s="99"/>
      <c r="T128" s="99"/>
      <c r="U128" s="99"/>
      <c r="V128" s="99"/>
      <c r="W128" s="99"/>
      <c r="X128" s="99"/>
      <c r="Y128" s="99"/>
      <c r="Z128" s="99"/>
      <c r="AA128" s="99"/>
      <c r="AB128" s="99"/>
      <c r="AC128" s="99"/>
      <c r="AD128" s="99"/>
      <c r="AE128" s="99"/>
      <c r="AF128" s="99"/>
      <c r="AG128" s="99"/>
      <c r="AH128" s="99"/>
    </row>
    <row r="129" spans="3:34">
      <c r="C129" s="3" t="s">
        <v>88</v>
      </c>
      <c r="D129" s="3" t="s">
        <v>232</v>
      </c>
      <c r="E129" s="3" t="s">
        <v>233</v>
      </c>
      <c r="F129" s="3" t="s">
        <v>628</v>
      </c>
      <c r="G129" s="97" t="s">
        <v>524</v>
      </c>
      <c r="H129" s="97" t="s">
        <v>524</v>
      </c>
      <c r="I129" s="97" t="s">
        <v>524</v>
      </c>
      <c r="J129" s="97" t="s">
        <v>524</v>
      </c>
      <c r="K129" s="97" t="s">
        <v>524</v>
      </c>
      <c r="L129" s="97" t="s">
        <v>524</v>
      </c>
      <c r="M129" s="97" t="s">
        <v>524</v>
      </c>
      <c r="N129" s="97" t="s">
        <v>524</v>
      </c>
      <c r="O129" s="360">
        <v>0.5</v>
      </c>
      <c r="P129" s="99"/>
      <c r="Q129" s="99"/>
      <c r="R129" s="99"/>
      <c r="S129" s="99"/>
      <c r="T129" s="99"/>
      <c r="U129" s="99"/>
      <c r="V129" s="99"/>
      <c r="W129" s="99"/>
      <c r="X129" s="99"/>
      <c r="Y129" s="99"/>
      <c r="Z129" s="99"/>
      <c r="AA129" s="99"/>
      <c r="AB129" s="99"/>
      <c r="AC129" s="99"/>
      <c r="AD129" s="99"/>
      <c r="AE129" s="99"/>
      <c r="AF129" s="99"/>
      <c r="AG129" s="99"/>
      <c r="AH129" s="99"/>
    </row>
    <row r="130" spans="3:34">
      <c r="C130" s="3" t="s">
        <v>88</v>
      </c>
      <c r="D130" s="3" t="s">
        <v>234</v>
      </c>
      <c r="E130" s="3" t="s">
        <v>235</v>
      </c>
      <c r="F130" s="3" t="s">
        <v>628</v>
      </c>
      <c r="G130" s="97" t="s">
        <v>524</v>
      </c>
      <c r="H130" s="97" t="s">
        <v>524</v>
      </c>
      <c r="I130" s="97" t="s">
        <v>524</v>
      </c>
      <c r="J130" s="97" t="s">
        <v>524</v>
      </c>
      <c r="K130" s="97" t="s">
        <v>524</v>
      </c>
      <c r="L130" s="97" t="s">
        <v>524</v>
      </c>
      <c r="M130" s="97" t="s">
        <v>524</v>
      </c>
      <c r="N130" s="97" t="s">
        <v>524</v>
      </c>
      <c r="O130" s="360">
        <v>0.875</v>
      </c>
      <c r="P130" s="99"/>
      <c r="Q130" s="99"/>
      <c r="R130" s="99"/>
      <c r="S130" s="99"/>
      <c r="T130" s="99"/>
      <c r="U130" s="99"/>
      <c r="V130" s="99"/>
      <c r="W130" s="99"/>
      <c r="X130" s="99"/>
      <c r="Y130" s="99"/>
      <c r="Z130" s="99"/>
      <c r="AA130" s="99"/>
      <c r="AB130" s="99"/>
      <c r="AC130" s="99"/>
      <c r="AD130" s="99"/>
      <c r="AE130" s="99"/>
      <c r="AF130" s="99"/>
      <c r="AG130" s="99"/>
      <c r="AH130" s="99"/>
    </row>
    <row r="131" spans="3:34">
      <c r="C131" s="3" t="s">
        <v>88</v>
      </c>
      <c r="D131" s="3" t="s">
        <v>236</v>
      </c>
      <c r="E131" s="3" t="s">
        <v>237</v>
      </c>
      <c r="F131" s="3" t="s">
        <v>628</v>
      </c>
      <c r="G131" s="97" t="s">
        <v>524</v>
      </c>
      <c r="H131" s="97" t="s">
        <v>524</v>
      </c>
      <c r="I131" s="97" t="s">
        <v>524</v>
      </c>
      <c r="J131" s="97" t="s">
        <v>524</v>
      </c>
      <c r="K131" s="97" t="s">
        <v>524</v>
      </c>
      <c r="L131" s="97" t="s">
        <v>524</v>
      </c>
      <c r="M131" s="97" t="s">
        <v>524</v>
      </c>
      <c r="N131" s="97" t="s">
        <v>524</v>
      </c>
      <c r="O131" s="360">
        <v>0.5</v>
      </c>
      <c r="P131" s="99"/>
      <c r="Q131" s="99"/>
      <c r="R131" s="99"/>
      <c r="S131" s="99"/>
      <c r="T131" s="99"/>
      <c r="U131" s="99"/>
      <c r="V131" s="99"/>
      <c r="W131" s="99"/>
      <c r="X131" s="99"/>
      <c r="Y131" s="99"/>
      <c r="Z131" s="99"/>
      <c r="AA131" s="99"/>
      <c r="AB131" s="99"/>
      <c r="AC131" s="99"/>
      <c r="AD131" s="99"/>
      <c r="AE131" s="99"/>
      <c r="AF131" s="99"/>
      <c r="AG131" s="99"/>
      <c r="AH131" s="99"/>
    </row>
    <row r="132" spans="3:34">
      <c r="C132" s="3" t="s">
        <v>88</v>
      </c>
      <c r="D132" s="3" t="s">
        <v>238</v>
      </c>
      <c r="E132" s="3" t="s">
        <v>239</v>
      </c>
      <c r="F132" s="3" t="s">
        <v>628</v>
      </c>
      <c r="G132" s="97" t="s">
        <v>524</v>
      </c>
      <c r="H132" s="97" t="s">
        <v>524</v>
      </c>
      <c r="I132" s="97" t="s">
        <v>524</v>
      </c>
      <c r="J132" s="97" t="s">
        <v>524</v>
      </c>
      <c r="K132" s="97" t="s">
        <v>524</v>
      </c>
      <c r="L132" s="97" t="s">
        <v>524</v>
      </c>
      <c r="M132" s="97" t="s">
        <v>524</v>
      </c>
      <c r="N132" s="97" t="s">
        <v>524</v>
      </c>
      <c r="O132" s="360">
        <v>0.875</v>
      </c>
      <c r="P132" s="99"/>
      <c r="Q132" s="99"/>
      <c r="R132" s="99"/>
      <c r="S132" s="99"/>
      <c r="T132" s="99"/>
      <c r="U132" s="99"/>
      <c r="V132" s="99"/>
      <c r="W132" s="99"/>
      <c r="X132" s="99"/>
      <c r="Y132" s="99"/>
      <c r="Z132" s="99"/>
      <c r="AA132" s="99"/>
      <c r="AB132" s="99"/>
      <c r="AC132" s="99"/>
      <c r="AD132" s="99"/>
      <c r="AE132" s="99"/>
      <c r="AF132" s="99"/>
      <c r="AG132" s="99"/>
      <c r="AH132" s="99"/>
    </row>
    <row r="133" spans="3:34">
      <c r="C133" s="3" t="s">
        <v>88</v>
      </c>
      <c r="D133" s="3" t="s">
        <v>240</v>
      </c>
      <c r="E133" s="3" t="s">
        <v>241</v>
      </c>
      <c r="F133" s="3" t="s">
        <v>628</v>
      </c>
      <c r="G133" s="97" t="s">
        <v>524</v>
      </c>
      <c r="H133" s="97" t="s">
        <v>524</v>
      </c>
      <c r="I133" s="97" t="s">
        <v>524</v>
      </c>
      <c r="J133" s="97" t="s">
        <v>524</v>
      </c>
      <c r="K133" s="97" t="s">
        <v>524</v>
      </c>
      <c r="L133" s="97" t="s">
        <v>524</v>
      </c>
      <c r="M133" s="97" t="s">
        <v>524</v>
      </c>
      <c r="N133" s="97" t="s">
        <v>524</v>
      </c>
      <c r="O133" s="360">
        <v>1</v>
      </c>
      <c r="P133" s="99"/>
      <c r="Q133" s="99"/>
      <c r="R133" s="99"/>
      <c r="S133" s="99"/>
      <c r="T133" s="99"/>
      <c r="U133" s="99"/>
      <c r="V133" s="99"/>
      <c r="W133" s="99"/>
      <c r="X133" s="99"/>
      <c r="Y133" s="99"/>
      <c r="Z133" s="99"/>
      <c r="AA133" s="99"/>
      <c r="AB133" s="99"/>
      <c r="AC133" s="99"/>
      <c r="AD133" s="99"/>
      <c r="AE133" s="99"/>
      <c r="AF133" s="99"/>
      <c r="AG133" s="99"/>
      <c r="AH133" s="99"/>
    </row>
    <row r="134" spans="3:34">
      <c r="C134" s="3" t="s">
        <v>88</v>
      </c>
      <c r="D134" s="3" t="s">
        <v>242</v>
      </c>
      <c r="E134" s="3" t="s">
        <v>243</v>
      </c>
      <c r="F134" s="3" t="s">
        <v>628</v>
      </c>
      <c r="G134" s="97" t="s">
        <v>524</v>
      </c>
      <c r="H134" s="97" t="s">
        <v>524</v>
      </c>
      <c r="I134" s="97" t="s">
        <v>524</v>
      </c>
      <c r="J134" s="97" t="s">
        <v>524</v>
      </c>
      <c r="K134" s="97" t="s">
        <v>524</v>
      </c>
      <c r="L134" s="97" t="s">
        <v>524</v>
      </c>
      <c r="M134" s="97" t="s">
        <v>524</v>
      </c>
      <c r="N134" s="97" t="s">
        <v>524</v>
      </c>
      <c r="O134" s="360">
        <v>1</v>
      </c>
      <c r="P134" s="99"/>
      <c r="Q134" s="99"/>
      <c r="R134" s="99"/>
      <c r="S134" s="99"/>
      <c r="T134" s="99"/>
      <c r="U134" s="99"/>
      <c r="V134" s="99"/>
      <c r="W134" s="99"/>
      <c r="X134" s="99"/>
      <c r="Y134" s="99"/>
      <c r="Z134" s="99"/>
      <c r="AA134" s="99"/>
      <c r="AB134" s="99"/>
      <c r="AC134" s="99"/>
      <c r="AD134" s="99"/>
      <c r="AE134" s="99"/>
      <c r="AF134" s="99"/>
      <c r="AG134" s="99"/>
      <c r="AH134" s="99"/>
    </row>
    <row r="135" spans="3:34">
      <c r="C135" s="3" t="s">
        <v>88</v>
      </c>
      <c r="D135" s="3" t="s">
        <v>244</v>
      </c>
      <c r="E135" s="3" t="s">
        <v>245</v>
      </c>
      <c r="F135" s="3" t="s">
        <v>628</v>
      </c>
      <c r="G135" s="97" t="s">
        <v>524</v>
      </c>
      <c r="H135" s="97" t="s">
        <v>524</v>
      </c>
      <c r="I135" s="97" t="s">
        <v>524</v>
      </c>
      <c r="J135" s="97" t="s">
        <v>524</v>
      </c>
      <c r="K135" s="97" t="s">
        <v>524</v>
      </c>
      <c r="L135" s="97" t="s">
        <v>524</v>
      </c>
      <c r="M135" s="97" t="s">
        <v>524</v>
      </c>
      <c r="N135" s="97" t="s">
        <v>524</v>
      </c>
      <c r="O135" s="360">
        <v>1</v>
      </c>
      <c r="P135" s="99"/>
      <c r="Q135" s="99"/>
      <c r="R135" s="99"/>
      <c r="S135" s="99"/>
      <c r="T135" s="99"/>
      <c r="U135" s="99"/>
      <c r="V135" s="99"/>
      <c r="W135" s="99"/>
      <c r="X135" s="99"/>
      <c r="Y135" s="99"/>
      <c r="Z135" s="99"/>
      <c r="AA135" s="99"/>
      <c r="AB135" s="99"/>
      <c r="AC135" s="99"/>
      <c r="AD135" s="99"/>
      <c r="AE135" s="99"/>
      <c r="AF135" s="99"/>
      <c r="AG135" s="99"/>
      <c r="AH135" s="99"/>
    </row>
    <row r="136" spans="3:34">
      <c r="C136" s="3" t="s">
        <v>88</v>
      </c>
      <c r="D136" s="3" t="s">
        <v>246</v>
      </c>
      <c r="E136" s="3" t="s">
        <v>247</v>
      </c>
      <c r="F136" s="3" t="s">
        <v>628</v>
      </c>
      <c r="G136" s="97" t="s">
        <v>524</v>
      </c>
      <c r="H136" s="97" t="s">
        <v>524</v>
      </c>
      <c r="I136" s="97" t="s">
        <v>524</v>
      </c>
      <c r="J136" s="97" t="s">
        <v>524</v>
      </c>
      <c r="K136" s="97" t="s">
        <v>524</v>
      </c>
      <c r="L136" s="97" t="s">
        <v>524</v>
      </c>
      <c r="M136" s="97" t="s">
        <v>524</v>
      </c>
      <c r="N136" s="97" t="s">
        <v>524</v>
      </c>
      <c r="O136" s="360">
        <v>0.375</v>
      </c>
      <c r="P136" s="99"/>
      <c r="Q136" s="99"/>
      <c r="R136" s="99"/>
      <c r="S136" s="99"/>
      <c r="T136" s="99"/>
      <c r="U136" s="99"/>
      <c r="V136" s="99"/>
      <c r="W136" s="99"/>
      <c r="X136" s="99"/>
      <c r="Y136" s="99"/>
      <c r="Z136" s="99"/>
      <c r="AA136" s="99"/>
      <c r="AB136" s="99"/>
      <c r="AC136" s="99"/>
      <c r="AD136" s="99"/>
      <c r="AE136" s="99"/>
      <c r="AF136" s="99"/>
      <c r="AG136" s="99"/>
      <c r="AH136" s="99"/>
    </row>
    <row r="137" spans="3:34">
      <c r="C137" s="3" t="s">
        <v>88</v>
      </c>
      <c r="D137" s="3" t="s">
        <v>248</v>
      </c>
      <c r="E137" s="3" t="s">
        <v>249</v>
      </c>
      <c r="F137" s="3" t="s">
        <v>628</v>
      </c>
      <c r="G137" s="97" t="s">
        <v>524</v>
      </c>
      <c r="H137" s="97" t="s">
        <v>524</v>
      </c>
      <c r="I137" s="97" t="s">
        <v>524</v>
      </c>
      <c r="J137" s="97" t="s">
        <v>524</v>
      </c>
      <c r="K137" s="97" t="s">
        <v>524</v>
      </c>
      <c r="L137" s="97" t="s">
        <v>524</v>
      </c>
      <c r="M137" s="97" t="s">
        <v>524</v>
      </c>
      <c r="N137" s="97" t="s">
        <v>524</v>
      </c>
      <c r="O137" s="360">
        <v>0.5</v>
      </c>
      <c r="P137" s="99"/>
      <c r="Q137" s="99"/>
      <c r="R137" s="99"/>
      <c r="S137" s="99"/>
      <c r="T137" s="99"/>
      <c r="U137" s="99"/>
      <c r="V137" s="99"/>
      <c r="W137" s="99"/>
      <c r="X137" s="99"/>
      <c r="Y137" s="99"/>
      <c r="Z137" s="99"/>
      <c r="AA137" s="99"/>
      <c r="AB137" s="99"/>
      <c r="AC137" s="99"/>
      <c r="AD137" s="99"/>
      <c r="AE137" s="99"/>
      <c r="AF137" s="99"/>
      <c r="AG137" s="99"/>
      <c r="AH137" s="99"/>
    </row>
    <row r="138" spans="3:34">
      <c r="C138" s="3" t="s">
        <v>88</v>
      </c>
      <c r="D138" s="3" t="s">
        <v>250</v>
      </c>
      <c r="E138" s="3" t="s">
        <v>251</v>
      </c>
      <c r="F138" s="3" t="s">
        <v>628</v>
      </c>
      <c r="G138" s="97" t="s">
        <v>524</v>
      </c>
      <c r="H138" s="97" t="s">
        <v>524</v>
      </c>
      <c r="I138" s="97" t="s">
        <v>524</v>
      </c>
      <c r="J138" s="97" t="s">
        <v>524</v>
      </c>
      <c r="K138" s="97" t="s">
        <v>524</v>
      </c>
      <c r="L138" s="97" t="s">
        <v>524</v>
      </c>
      <c r="M138" s="97" t="s">
        <v>524</v>
      </c>
      <c r="N138" s="97" t="s">
        <v>524</v>
      </c>
      <c r="O138" s="360">
        <v>1</v>
      </c>
      <c r="P138" s="99"/>
      <c r="Q138" s="99"/>
      <c r="R138" s="99"/>
      <c r="S138" s="99"/>
      <c r="T138" s="99"/>
      <c r="U138" s="99"/>
      <c r="V138" s="99"/>
      <c r="W138" s="99"/>
      <c r="X138" s="99"/>
      <c r="Y138" s="99"/>
      <c r="Z138" s="99"/>
      <c r="AA138" s="99"/>
      <c r="AB138" s="99"/>
      <c r="AC138" s="99"/>
      <c r="AD138" s="99"/>
      <c r="AE138" s="99"/>
      <c r="AF138" s="99"/>
      <c r="AG138" s="99"/>
      <c r="AH138" s="99"/>
    </row>
    <row r="139" spans="3:34">
      <c r="C139" s="3" t="s">
        <v>88</v>
      </c>
      <c r="D139" s="3" t="s">
        <v>252</v>
      </c>
      <c r="E139" s="3" t="s">
        <v>253</v>
      </c>
      <c r="F139" s="3" t="s">
        <v>628</v>
      </c>
      <c r="G139" s="97" t="s">
        <v>524</v>
      </c>
      <c r="H139" s="97" t="s">
        <v>524</v>
      </c>
      <c r="I139" s="97" t="s">
        <v>524</v>
      </c>
      <c r="J139" s="97" t="s">
        <v>524</v>
      </c>
      <c r="K139" s="97" t="s">
        <v>524</v>
      </c>
      <c r="L139" s="97" t="s">
        <v>524</v>
      </c>
      <c r="M139" s="97" t="s">
        <v>524</v>
      </c>
      <c r="N139" s="97" t="s">
        <v>524</v>
      </c>
      <c r="O139" s="360">
        <v>0.5</v>
      </c>
      <c r="P139" s="99"/>
      <c r="Q139" s="99"/>
      <c r="R139" s="99"/>
      <c r="S139" s="99"/>
      <c r="T139" s="99"/>
      <c r="U139" s="99"/>
      <c r="V139" s="99"/>
      <c r="W139" s="99"/>
      <c r="X139" s="99"/>
      <c r="Y139" s="99"/>
      <c r="Z139" s="99"/>
      <c r="AA139" s="99"/>
      <c r="AB139" s="99"/>
      <c r="AC139" s="99"/>
      <c r="AD139" s="99"/>
      <c r="AE139" s="99"/>
      <c r="AF139" s="99"/>
      <c r="AG139" s="99"/>
      <c r="AH139" s="99"/>
    </row>
    <row r="140" spans="3:34">
      <c r="C140" s="3" t="s">
        <v>88</v>
      </c>
      <c r="D140" s="3" t="s">
        <v>254</v>
      </c>
      <c r="E140" s="3" t="s">
        <v>255</v>
      </c>
      <c r="F140" s="3" t="s">
        <v>628</v>
      </c>
      <c r="G140" s="97" t="s">
        <v>524</v>
      </c>
      <c r="H140" s="97" t="s">
        <v>524</v>
      </c>
      <c r="I140" s="97" t="s">
        <v>524</v>
      </c>
      <c r="J140" s="97" t="s">
        <v>524</v>
      </c>
      <c r="K140" s="97" t="s">
        <v>524</v>
      </c>
      <c r="L140" s="97" t="s">
        <v>524</v>
      </c>
      <c r="M140" s="97" t="s">
        <v>524</v>
      </c>
      <c r="N140" s="97" t="s">
        <v>524</v>
      </c>
      <c r="O140" s="360">
        <v>1</v>
      </c>
      <c r="P140" s="99"/>
      <c r="Q140" s="99"/>
      <c r="R140" s="99"/>
      <c r="S140" s="99"/>
      <c r="T140" s="99"/>
      <c r="U140" s="99"/>
      <c r="V140" s="99"/>
      <c r="W140" s="99"/>
      <c r="X140" s="99"/>
      <c r="Y140" s="99"/>
      <c r="Z140" s="99"/>
      <c r="AA140" s="99"/>
      <c r="AB140" s="99"/>
      <c r="AC140" s="99"/>
      <c r="AD140" s="99"/>
      <c r="AE140" s="99"/>
      <c r="AF140" s="99"/>
      <c r="AG140" s="99"/>
      <c r="AH140" s="99"/>
    </row>
    <row r="141" spans="3:34">
      <c r="C141" s="3" t="s">
        <v>88</v>
      </c>
      <c r="D141" s="3" t="s">
        <v>256</v>
      </c>
      <c r="E141" s="3" t="s">
        <v>257</v>
      </c>
      <c r="F141" s="3" t="s">
        <v>628</v>
      </c>
      <c r="G141" s="97" t="s">
        <v>524</v>
      </c>
      <c r="H141" s="97" t="s">
        <v>524</v>
      </c>
      <c r="I141" s="97" t="s">
        <v>524</v>
      </c>
      <c r="J141" s="97" t="s">
        <v>524</v>
      </c>
      <c r="K141" s="97" t="s">
        <v>524</v>
      </c>
      <c r="L141" s="97" t="s">
        <v>524</v>
      </c>
      <c r="M141" s="97" t="s">
        <v>524</v>
      </c>
      <c r="N141" s="97" t="s">
        <v>524</v>
      </c>
      <c r="O141" s="360">
        <v>1</v>
      </c>
      <c r="P141" s="99"/>
      <c r="Q141" s="99"/>
      <c r="R141" s="99"/>
      <c r="S141" s="99"/>
      <c r="T141" s="99"/>
      <c r="U141" s="99"/>
      <c r="V141" s="99"/>
      <c r="W141" s="99"/>
      <c r="X141" s="99"/>
      <c r="Y141" s="99"/>
      <c r="Z141" s="99"/>
      <c r="AA141" s="99"/>
      <c r="AB141" s="99"/>
      <c r="AC141" s="99"/>
      <c r="AD141" s="99"/>
      <c r="AE141" s="99"/>
      <c r="AF141" s="99"/>
      <c r="AG141" s="99"/>
      <c r="AH141" s="99"/>
    </row>
    <row r="142" spans="3:34">
      <c r="C142" s="3" t="s">
        <v>88</v>
      </c>
      <c r="D142" s="3" t="s">
        <v>258</v>
      </c>
      <c r="E142" s="3" t="s">
        <v>259</v>
      </c>
      <c r="F142" s="3" t="s">
        <v>628</v>
      </c>
      <c r="G142" s="97" t="s">
        <v>524</v>
      </c>
      <c r="H142" s="97" t="s">
        <v>524</v>
      </c>
      <c r="I142" s="97" t="s">
        <v>524</v>
      </c>
      <c r="J142" s="97" t="s">
        <v>524</v>
      </c>
      <c r="K142" s="97" t="s">
        <v>524</v>
      </c>
      <c r="L142" s="97" t="s">
        <v>524</v>
      </c>
      <c r="M142" s="97" t="s">
        <v>524</v>
      </c>
      <c r="N142" s="97" t="s">
        <v>524</v>
      </c>
      <c r="O142" s="360">
        <v>0.875</v>
      </c>
      <c r="P142" s="99"/>
      <c r="Q142" s="99"/>
      <c r="R142" s="99"/>
      <c r="S142" s="99"/>
      <c r="T142" s="99"/>
      <c r="U142" s="99"/>
      <c r="V142" s="99"/>
      <c r="W142" s="99"/>
      <c r="X142" s="99"/>
      <c r="Y142" s="99"/>
      <c r="Z142" s="99"/>
      <c r="AA142" s="99"/>
      <c r="AB142" s="99"/>
      <c r="AC142" s="99"/>
      <c r="AD142" s="99"/>
      <c r="AE142" s="99"/>
      <c r="AF142" s="99"/>
      <c r="AG142" s="99"/>
      <c r="AH142" s="99"/>
    </row>
    <row r="143" spans="3:34">
      <c r="C143" s="3" t="s">
        <v>88</v>
      </c>
      <c r="D143" s="3" t="s">
        <v>260</v>
      </c>
      <c r="E143" s="3" t="s">
        <v>261</v>
      </c>
      <c r="F143" s="3" t="s">
        <v>628</v>
      </c>
      <c r="G143" s="97" t="s">
        <v>524</v>
      </c>
      <c r="H143" s="97" t="s">
        <v>524</v>
      </c>
      <c r="I143" s="97" t="s">
        <v>524</v>
      </c>
      <c r="J143" s="97" t="s">
        <v>524</v>
      </c>
      <c r="K143" s="97" t="s">
        <v>524</v>
      </c>
      <c r="L143" s="97" t="s">
        <v>524</v>
      </c>
      <c r="M143" s="97" t="s">
        <v>524</v>
      </c>
      <c r="N143" s="97" t="s">
        <v>524</v>
      </c>
      <c r="O143" s="360">
        <v>0.875</v>
      </c>
      <c r="P143" s="99"/>
      <c r="Q143" s="99"/>
      <c r="R143" s="99"/>
      <c r="S143" s="99"/>
      <c r="T143" s="99"/>
      <c r="U143" s="99"/>
      <c r="V143" s="99"/>
      <c r="W143" s="99"/>
      <c r="X143" s="99"/>
      <c r="Y143" s="99"/>
      <c r="Z143" s="99"/>
      <c r="AA143" s="99"/>
      <c r="AB143" s="99"/>
      <c r="AC143" s="99"/>
      <c r="AD143" s="99"/>
      <c r="AE143" s="99"/>
      <c r="AF143" s="99"/>
      <c r="AG143" s="99"/>
      <c r="AH143" s="99"/>
    </row>
    <row r="144" spans="3:34">
      <c r="C144" s="3" t="s">
        <v>88</v>
      </c>
      <c r="D144" s="3" t="s">
        <v>262</v>
      </c>
      <c r="E144" s="3" t="s">
        <v>263</v>
      </c>
      <c r="F144" s="3" t="s">
        <v>628</v>
      </c>
      <c r="G144" s="97" t="s">
        <v>524</v>
      </c>
      <c r="H144" s="97" t="s">
        <v>524</v>
      </c>
      <c r="I144" s="97" t="s">
        <v>524</v>
      </c>
      <c r="J144" s="97" t="s">
        <v>524</v>
      </c>
      <c r="K144" s="97" t="s">
        <v>524</v>
      </c>
      <c r="L144" s="97" t="s">
        <v>524</v>
      </c>
      <c r="M144" s="97" t="s">
        <v>524</v>
      </c>
      <c r="N144" s="97" t="s">
        <v>524</v>
      </c>
      <c r="O144" s="360">
        <v>1</v>
      </c>
      <c r="P144" s="99"/>
      <c r="Q144" s="99"/>
      <c r="R144" s="99"/>
      <c r="S144" s="99"/>
      <c r="T144" s="99"/>
      <c r="U144" s="99"/>
      <c r="V144" s="99"/>
      <c r="W144" s="99"/>
      <c r="X144" s="99"/>
      <c r="Y144" s="99"/>
      <c r="Z144" s="99"/>
      <c r="AA144" s="99"/>
      <c r="AB144" s="99"/>
      <c r="AC144" s="99"/>
      <c r="AD144" s="99"/>
      <c r="AE144" s="99"/>
      <c r="AF144" s="99"/>
      <c r="AG144" s="99"/>
      <c r="AH144" s="99"/>
    </row>
    <row r="145" spans="3:34">
      <c r="C145" s="3" t="s">
        <v>88</v>
      </c>
      <c r="D145" s="3" t="s">
        <v>264</v>
      </c>
      <c r="E145" s="3" t="s">
        <v>265</v>
      </c>
      <c r="F145" s="3" t="s">
        <v>628</v>
      </c>
      <c r="G145" s="97" t="s">
        <v>524</v>
      </c>
      <c r="H145" s="97" t="s">
        <v>524</v>
      </c>
      <c r="I145" s="97" t="s">
        <v>524</v>
      </c>
      <c r="J145" s="97" t="s">
        <v>524</v>
      </c>
      <c r="K145" s="97" t="s">
        <v>524</v>
      </c>
      <c r="L145" s="97" t="s">
        <v>524</v>
      </c>
      <c r="M145" s="97" t="s">
        <v>524</v>
      </c>
      <c r="N145" s="97" t="s">
        <v>524</v>
      </c>
      <c r="O145" s="360">
        <v>0.875</v>
      </c>
      <c r="P145" s="99"/>
      <c r="Q145" s="99"/>
      <c r="R145" s="99"/>
      <c r="S145" s="99"/>
      <c r="T145" s="99"/>
      <c r="U145" s="99"/>
      <c r="V145" s="99"/>
      <c r="W145" s="99"/>
      <c r="X145" s="99"/>
      <c r="Y145" s="99"/>
      <c r="Z145" s="99"/>
      <c r="AA145" s="99"/>
      <c r="AB145" s="99"/>
      <c r="AC145" s="99"/>
      <c r="AD145" s="99"/>
      <c r="AE145" s="99"/>
      <c r="AF145" s="99"/>
      <c r="AG145" s="99"/>
      <c r="AH145" s="99"/>
    </row>
    <row r="146" spans="3:34">
      <c r="C146" s="3" t="s">
        <v>88</v>
      </c>
      <c r="D146" s="3" t="s">
        <v>266</v>
      </c>
      <c r="E146" s="3" t="s">
        <v>267</v>
      </c>
      <c r="F146" s="3" t="s">
        <v>628</v>
      </c>
      <c r="G146" s="97" t="s">
        <v>524</v>
      </c>
      <c r="H146" s="97" t="s">
        <v>524</v>
      </c>
      <c r="I146" s="97" t="s">
        <v>524</v>
      </c>
      <c r="J146" s="97" t="s">
        <v>524</v>
      </c>
      <c r="K146" s="97" t="s">
        <v>524</v>
      </c>
      <c r="L146" s="97" t="s">
        <v>524</v>
      </c>
      <c r="M146" s="97" t="s">
        <v>524</v>
      </c>
      <c r="N146" s="97" t="s">
        <v>524</v>
      </c>
      <c r="O146" s="360">
        <v>0.875</v>
      </c>
      <c r="P146" s="99"/>
      <c r="Q146" s="99"/>
      <c r="R146" s="99"/>
      <c r="S146" s="99"/>
      <c r="T146" s="99"/>
      <c r="U146" s="99"/>
      <c r="V146" s="99"/>
      <c r="W146" s="99"/>
      <c r="X146" s="99"/>
      <c r="Y146" s="99"/>
      <c r="Z146" s="99"/>
      <c r="AA146" s="99"/>
      <c r="AB146" s="99"/>
      <c r="AC146" s="99"/>
      <c r="AD146" s="99"/>
      <c r="AE146" s="99"/>
      <c r="AF146" s="99"/>
      <c r="AG146" s="99"/>
      <c r="AH146" s="99"/>
    </row>
    <row r="147" spans="3:34">
      <c r="C147" s="3" t="s">
        <v>88</v>
      </c>
      <c r="D147" s="3" t="s">
        <v>268</v>
      </c>
      <c r="E147" s="3" t="s">
        <v>269</v>
      </c>
      <c r="F147" s="3" t="s">
        <v>628</v>
      </c>
      <c r="G147" s="97" t="s">
        <v>524</v>
      </c>
      <c r="H147" s="97" t="s">
        <v>524</v>
      </c>
      <c r="I147" s="97" t="s">
        <v>524</v>
      </c>
      <c r="J147" s="97" t="s">
        <v>524</v>
      </c>
      <c r="K147" s="97" t="s">
        <v>524</v>
      </c>
      <c r="L147" s="97" t="s">
        <v>524</v>
      </c>
      <c r="M147" s="97" t="s">
        <v>524</v>
      </c>
      <c r="N147" s="97" t="s">
        <v>524</v>
      </c>
      <c r="O147" s="360">
        <v>0.875</v>
      </c>
      <c r="P147" s="99"/>
      <c r="Q147" s="99"/>
      <c r="R147" s="99"/>
      <c r="S147" s="99"/>
      <c r="T147" s="99"/>
      <c r="U147" s="99"/>
      <c r="V147" s="99"/>
      <c r="W147" s="99"/>
      <c r="X147" s="99"/>
      <c r="Y147" s="99"/>
      <c r="Z147" s="99"/>
      <c r="AA147" s="99"/>
      <c r="AB147" s="99"/>
      <c r="AC147" s="99"/>
      <c r="AD147" s="99"/>
      <c r="AE147" s="99"/>
      <c r="AF147" s="99"/>
      <c r="AG147" s="99"/>
      <c r="AH147" s="99"/>
    </row>
    <row r="148" spans="3:34">
      <c r="C148" s="3" t="s">
        <v>88</v>
      </c>
      <c r="D148" s="3" t="s">
        <v>270</v>
      </c>
      <c r="E148" s="3" t="s">
        <v>271</v>
      </c>
      <c r="F148" s="3" t="s">
        <v>628</v>
      </c>
      <c r="G148" s="97" t="s">
        <v>524</v>
      </c>
      <c r="H148" s="97" t="s">
        <v>524</v>
      </c>
      <c r="I148" s="97" t="s">
        <v>524</v>
      </c>
      <c r="J148" s="97" t="s">
        <v>524</v>
      </c>
      <c r="K148" s="97" t="s">
        <v>524</v>
      </c>
      <c r="L148" s="97" t="s">
        <v>524</v>
      </c>
      <c r="M148" s="97" t="s">
        <v>524</v>
      </c>
      <c r="N148" s="97" t="s">
        <v>524</v>
      </c>
      <c r="O148" s="360">
        <v>0.875</v>
      </c>
      <c r="P148" s="99"/>
      <c r="Q148" s="99"/>
      <c r="R148" s="99"/>
      <c r="S148" s="99"/>
      <c r="T148" s="99"/>
      <c r="U148" s="99"/>
      <c r="V148" s="99"/>
      <c r="W148" s="99"/>
      <c r="X148" s="99"/>
      <c r="Y148" s="99"/>
      <c r="Z148" s="99"/>
      <c r="AA148" s="99"/>
      <c r="AB148" s="99"/>
      <c r="AC148" s="99"/>
      <c r="AD148" s="99"/>
      <c r="AE148" s="99"/>
      <c r="AF148" s="99"/>
      <c r="AG148" s="99"/>
      <c r="AH148" s="99"/>
    </row>
    <row r="149" spans="3:34">
      <c r="C149" s="3" t="s">
        <v>88</v>
      </c>
      <c r="D149" s="3" t="s">
        <v>272</v>
      </c>
      <c r="E149" s="3" t="s">
        <v>273</v>
      </c>
      <c r="F149" s="3" t="s">
        <v>628</v>
      </c>
      <c r="G149" s="97" t="s">
        <v>524</v>
      </c>
      <c r="H149" s="97" t="s">
        <v>524</v>
      </c>
      <c r="I149" s="97" t="s">
        <v>524</v>
      </c>
      <c r="J149" s="97" t="s">
        <v>524</v>
      </c>
      <c r="K149" s="97" t="s">
        <v>524</v>
      </c>
      <c r="L149" s="97" t="s">
        <v>524</v>
      </c>
      <c r="M149" s="97" t="s">
        <v>524</v>
      </c>
      <c r="N149" s="97" t="s">
        <v>524</v>
      </c>
      <c r="O149" s="360">
        <v>0.5</v>
      </c>
      <c r="P149" s="99"/>
      <c r="Q149" s="99"/>
      <c r="R149" s="99"/>
      <c r="S149" s="99"/>
      <c r="T149" s="99"/>
      <c r="U149" s="99"/>
      <c r="V149" s="99"/>
      <c r="W149" s="99"/>
      <c r="X149" s="99"/>
      <c r="Y149" s="99"/>
      <c r="Z149" s="99"/>
      <c r="AA149" s="99"/>
      <c r="AB149" s="99"/>
      <c r="AC149" s="99"/>
      <c r="AD149" s="99"/>
      <c r="AE149" s="99"/>
      <c r="AF149" s="99"/>
      <c r="AG149" s="99"/>
      <c r="AH149" s="99"/>
    </row>
    <row r="150" spans="3:34">
      <c r="C150" s="3" t="s">
        <v>88</v>
      </c>
      <c r="D150" s="3" t="s">
        <v>274</v>
      </c>
      <c r="E150" s="3" t="s">
        <v>275</v>
      </c>
      <c r="F150" s="3" t="s">
        <v>628</v>
      </c>
      <c r="G150" s="97" t="s">
        <v>524</v>
      </c>
      <c r="H150" s="97" t="s">
        <v>524</v>
      </c>
      <c r="I150" s="97" t="s">
        <v>524</v>
      </c>
      <c r="J150" s="97" t="s">
        <v>524</v>
      </c>
      <c r="K150" s="97" t="s">
        <v>524</v>
      </c>
      <c r="L150" s="97" t="s">
        <v>524</v>
      </c>
      <c r="M150" s="97" t="s">
        <v>524</v>
      </c>
      <c r="N150" s="97" t="s">
        <v>524</v>
      </c>
      <c r="O150" s="360">
        <v>1</v>
      </c>
      <c r="P150" s="99"/>
      <c r="Q150" s="99"/>
      <c r="R150" s="99"/>
      <c r="S150" s="99"/>
      <c r="T150" s="99"/>
      <c r="U150" s="99"/>
      <c r="V150" s="99"/>
      <c r="W150" s="99"/>
      <c r="X150" s="99"/>
      <c r="Y150" s="99"/>
      <c r="Z150" s="99"/>
      <c r="AA150" s="99"/>
      <c r="AB150" s="99"/>
      <c r="AC150" s="99"/>
      <c r="AD150" s="99"/>
      <c r="AE150" s="99"/>
      <c r="AF150" s="99"/>
      <c r="AG150" s="99"/>
      <c r="AH150" s="99"/>
    </row>
    <row r="151" spans="3:34">
      <c r="C151" s="3" t="s">
        <v>88</v>
      </c>
      <c r="D151" s="3" t="s">
        <v>276</v>
      </c>
      <c r="E151" s="3" t="s">
        <v>277</v>
      </c>
      <c r="F151" s="3" t="s">
        <v>628</v>
      </c>
      <c r="G151" s="97" t="s">
        <v>524</v>
      </c>
      <c r="H151" s="97" t="s">
        <v>524</v>
      </c>
      <c r="I151" s="97" t="s">
        <v>524</v>
      </c>
      <c r="J151" s="97" t="s">
        <v>524</v>
      </c>
      <c r="K151" s="97" t="s">
        <v>524</v>
      </c>
      <c r="L151" s="97" t="s">
        <v>524</v>
      </c>
      <c r="M151" s="97" t="s">
        <v>524</v>
      </c>
      <c r="N151" s="97" t="s">
        <v>524</v>
      </c>
      <c r="O151" s="360">
        <v>0.25</v>
      </c>
      <c r="P151" s="99"/>
      <c r="Q151" s="99"/>
      <c r="R151" s="99"/>
      <c r="S151" s="99"/>
      <c r="T151" s="99"/>
      <c r="U151" s="99"/>
      <c r="V151" s="99"/>
      <c r="W151" s="99"/>
      <c r="X151" s="99"/>
      <c r="Y151" s="99"/>
      <c r="Z151" s="99"/>
      <c r="AA151" s="99"/>
      <c r="AB151" s="99"/>
      <c r="AC151" s="99"/>
      <c r="AD151" s="99"/>
      <c r="AE151" s="99"/>
      <c r="AF151" s="99"/>
      <c r="AG151" s="99"/>
      <c r="AH151" s="99"/>
    </row>
    <row r="152" spans="3:34">
      <c r="C152" s="3" t="s">
        <v>88</v>
      </c>
      <c r="D152" s="3" t="s">
        <v>278</v>
      </c>
      <c r="E152" s="3" t="s">
        <v>279</v>
      </c>
      <c r="F152" s="3" t="s">
        <v>628</v>
      </c>
      <c r="G152" s="97" t="s">
        <v>524</v>
      </c>
      <c r="H152" s="97" t="s">
        <v>524</v>
      </c>
      <c r="I152" s="97" t="s">
        <v>524</v>
      </c>
      <c r="J152" s="97" t="s">
        <v>524</v>
      </c>
      <c r="K152" s="97" t="s">
        <v>524</v>
      </c>
      <c r="L152" s="97" t="s">
        <v>524</v>
      </c>
      <c r="M152" s="97" t="s">
        <v>524</v>
      </c>
      <c r="N152" s="97" t="s">
        <v>524</v>
      </c>
      <c r="O152" s="360">
        <v>1</v>
      </c>
      <c r="P152" s="99"/>
      <c r="Q152" s="99"/>
      <c r="R152" s="99"/>
      <c r="S152" s="99"/>
      <c r="T152" s="99"/>
      <c r="U152" s="99"/>
      <c r="V152" s="99"/>
      <c r="W152" s="99"/>
      <c r="X152" s="99"/>
      <c r="Y152" s="99"/>
      <c r="Z152" s="99"/>
      <c r="AA152" s="99"/>
      <c r="AB152" s="99"/>
      <c r="AC152" s="99"/>
      <c r="AD152" s="99"/>
      <c r="AE152" s="99"/>
      <c r="AF152" s="99"/>
      <c r="AG152" s="99"/>
      <c r="AH152" s="99"/>
    </row>
    <row r="153" spans="3:34">
      <c r="C153" s="3" t="s">
        <v>88</v>
      </c>
      <c r="D153" s="3" t="s">
        <v>280</v>
      </c>
      <c r="E153" s="3" t="s">
        <v>281</v>
      </c>
      <c r="F153" s="3" t="s">
        <v>628</v>
      </c>
      <c r="G153" s="97" t="s">
        <v>524</v>
      </c>
      <c r="H153" s="97" t="s">
        <v>524</v>
      </c>
      <c r="I153" s="97" t="s">
        <v>524</v>
      </c>
      <c r="J153" s="97" t="s">
        <v>524</v>
      </c>
      <c r="K153" s="97" t="s">
        <v>524</v>
      </c>
      <c r="L153" s="97" t="s">
        <v>524</v>
      </c>
      <c r="M153" s="97" t="s">
        <v>524</v>
      </c>
      <c r="N153" s="97" t="s">
        <v>524</v>
      </c>
      <c r="O153" s="360">
        <v>0.25</v>
      </c>
      <c r="P153" s="99"/>
      <c r="Q153" s="99"/>
      <c r="R153" s="99"/>
      <c r="S153" s="99"/>
      <c r="T153" s="99"/>
      <c r="U153" s="99"/>
      <c r="V153" s="99"/>
      <c r="W153" s="99"/>
      <c r="X153" s="99"/>
      <c r="Y153" s="99"/>
      <c r="Z153" s="99"/>
      <c r="AA153" s="99"/>
      <c r="AB153" s="99"/>
      <c r="AC153" s="99"/>
      <c r="AD153" s="99"/>
      <c r="AE153" s="99"/>
      <c r="AF153" s="99"/>
      <c r="AG153" s="99"/>
      <c r="AH153" s="99"/>
    </row>
    <row r="154" spans="3:34">
      <c r="C154" s="3" t="s">
        <v>88</v>
      </c>
      <c r="D154" s="3" t="s">
        <v>282</v>
      </c>
      <c r="E154" s="3" t="s">
        <v>283</v>
      </c>
      <c r="F154" s="3" t="s">
        <v>628</v>
      </c>
      <c r="G154" s="97" t="s">
        <v>524</v>
      </c>
      <c r="H154" s="97" t="s">
        <v>524</v>
      </c>
      <c r="I154" s="97" t="s">
        <v>524</v>
      </c>
      <c r="J154" s="97" t="s">
        <v>524</v>
      </c>
      <c r="K154" s="97" t="s">
        <v>524</v>
      </c>
      <c r="L154" s="97" t="s">
        <v>524</v>
      </c>
      <c r="M154" s="97" t="s">
        <v>524</v>
      </c>
      <c r="N154" s="97" t="s">
        <v>524</v>
      </c>
      <c r="O154" s="360">
        <v>0.25</v>
      </c>
      <c r="P154" s="99"/>
      <c r="Q154" s="99"/>
      <c r="R154" s="99"/>
      <c r="S154" s="99"/>
      <c r="T154" s="99"/>
      <c r="U154" s="99"/>
      <c r="V154" s="99"/>
      <c r="W154" s="99"/>
      <c r="X154" s="99"/>
      <c r="Y154" s="99"/>
      <c r="Z154" s="99"/>
      <c r="AA154" s="99"/>
      <c r="AB154" s="99"/>
      <c r="AC154" s="99"/>
      <c r="AD154" s="99"/>
      <c r="AE154" s="99"/>
      <c r="AF154" s="99"/>
      <c r="AG154" s="99"/>
      <c r="AH154" s="99"/>
    </row>
    <row r="155" spans="3:34">
      <c r="C155" s="3" t="s">
        <v>88</v>
      </c>
      <c r="D155" s="3" t="s">
        <v>284</v>
      </c>
      <c r="E155" s="3" t="s">
        <v>285</v>
      </c>
      <c r="F155" s="3" t="s">
        <v>628</v>
      </c>
      <c r="G155" s="97" t="s">
        <v>524</v>
      </c>
      <c r="H155" s="97" t="s">
        <v>524</v>
      </c>
      <c r="I155" s="97" t="s">
        <v>524</v>
      </c>
      <c r="J155" s="97" t="s">
        <v>524</v>
      </c>
      <c r="K155" s="97" t="s">
        <v>524</v>
      </c>
      <c r="L155" s="97" t="s">
        <v>524</v>
      </c>
      <c r="M155" s="97" t="s">
        <v>524</v>
      </c>
      <c r="N155" s="97" t="s">
        <v>524</v>
      </c>
      <c r="O155" s="360">
        <v>0.25</v>
      </c>
      <c r="P155" s="99"/>
      <c r="Q155" s="99"/>
      <c r="R155" s="99"/>
      <c r="S155" s="99"/>
      <c r="T155" s="99"/>
      <c r="U155" s="99"/>
      <c r="V155" s="99"/>
      <c r="W155" s="99"/>
      <c r="X155" s="99"/>
      <c r="Y155" s="99"/>
      <c r="Z155" s="99"/>
      <c r="AA155" s="99"/>
      <c r="AB155" s="99"/>
      <c r="AC155" s="99"/>
      <c r="AD155" s="99"/>
      <c r="AE155" s="99"/>
      <c r="AF155" s="99"/>
      <c r="AG155" s="99"/>
      <c r="AH155" s="99"/>
    </row>
    <row r="156" spans="3:34">
      <c r="C156" s="3" t="s">
        <v>88</v>
      </c>
      <c r="D156" s="3" t="s">
        <v>286</v>
      </c>
      <c r="E156" s="3" t="s">
        <v>287</v>
      </c>
      <c r="F156" s="3" t="s">
        <v>628</v>
      </c>
      <c r="G156" s="97" t="s">
        <v>524</v>
      </c>
      <c r="H156" s="97" t="s">
        <v>524</v>
      </c>
      <c r="I156" s="97" t="s">
        <v>524</v>
      </c>
      <c r="J156" s="97" t="s">
        <v>524</v>
      </c>
      <c r="K156" s="97" t="s">
        <v>524</v>
      </c>
      <c r="L156" s="97" t="s">
        <v>524</v>
      </c>
      <c r="M156" s="97" t="s">
        <v>524</v>
      </c>
      <c r="N156" s="97" t="s">
        <v>524</v>
      </c>
      <c r="O156" s="360">
        <v>0.375</v>
      </c>
      <c r="P156" s="99"/>
      <c r="Q156" s="99"/>
      <c r="R156" s="99"/>
      <c r="S156" s="99"/>
      <c r="T156" s="99"/>
      <c r="U156" s="99"/>
      <c r="V156" s="99"/>
      <c r="W156" s="99"/>
      <c r="X156" s="99"/>
      <c r="Y156" s="99"/>
      <c r="Z156" s="99"/>
      <c r="AA156" s="99"/>
      <c r="AB156" s="99"/>
      <c r="AC156" s="99"/>
      <c r="AD156" s="99"/>
      <c r="AE156" s="99"/>
      <c r="AF156" s="99"/>
      <c r="AG156" s="99"/>
      <c r="AH156" s="99"/>
    </row>
    <row r="157" spans="3:34">
      <c r="C157" s="3" t="s">
        <v>88</v>
      </c>
      <c r="D157" s="3" t="s">
        <v>288</v>
      </c>
      <c r="E157" s="3" t="s">
        <v>289</v>
      </c>
      <c r="F157" s="3" t="s">
        <v>628</v>
      </c>
      <c r="G157" s="97" t="s">
        <v>524</v>
      </c>
      <c r="H157" s="97" t="s">
        <v>524</v>
      </c>
      <c r="I157" s="97" t="s">
        <v>524</v>
      </c>
      <c r="J157" s="97" t="s">
        <v>524</v>
      </c>
      <c r="K157" s="97" t="s">
        <v>524</v>
      </c>
      <c r="L157" s="97" t="s">
        <v>524</v>
      </c>
      <c r="M157" s="97" t="s">
        <v>524</v>
      </c>
      <c r="N157" s="97" t="s">
        <v>524</v>
      </c>
      <c r="O157" s="360">
        <v>1</v>
      </c>
      <c r="P157" s="99"/>
      <c r="Q157" s="99"/>
      <c r="R157" s="99"/>
      <c r="S157" s="99"/>
      <c r="T157" s="99"/>
      <c r="U157" s="99"/>
      <c r="V157" s="99"/>
      <c r="W157" s="99"/>
      <c r="X157" s="99"/>
      <c r="Y157" s="99"/>
      <c r="Z157" s="99"/>
      <c r="AA157" s="99"/>
      <c r="AB157" s="99"/>
      <c r="AC157" s="99"/>
      <c r="AD157" s="99"/>
      <c r="AE157" s="99"/>
      <c r="AF157" s="99"/>
      <c r="AG157" s="99"/>
      <c r="AH157" s="99"/>
    </row>
    <row r="158" spans="3:34">
      <c r="C158" s="3" t="s">
        <v>88</v>
      </c>
      <c r="D158" s="3" t="s">
        <v>290</v>
      </c>
      <c r="E158" s="3" t="s">
        <v>291</v>
      </c>
      <c r="F158" s="3" t="s">
        <v>628</v>
      </c>
      <c r="G158" s="97" t="s">
        <v>524</v>
      </c>
      <c r="H158" s="97" t="s">
        <v>524</v>
      </c>
      <c r="I158" s="97" t="s">
        <v>524</v>
      </c>
      <c r="J158" s="97" t="s">
        <v>524</v>
      </c>
      <c r="K158" s="97" t="s">
        <v>524</v>
      </c>
      <c r="L158" s="97" t="s">
        <v>524</v>
      </c>
      <c r="M158" s="97" t="s">
        <v>524</v>
      </c>
      <c r="N158" s="97" t="s">
        <v>524</v>
      </c>
      <c r="O158" s="360">
        <v>0.875</v>
      </c>
      <c r="P158" s="99"/>
      <c r="Q158" s="99"/>
      <c r="R158" s="99"/>
      <c r="S158" s="99"/>
      <c r="T158" s="99"/>
      <c r="U158" s="99"/>
      <c r="V158" s="99"/>
      <c r="W158" s="99"/>
      <c r="X158" s="99"/>
      <c r="Y158" s="99"/>
      <c r="Z158" s="99"/>
      <c r="AA158" s="99"/>
      <c r="AB158" s="99"/>
      <c r="AC158" s="99"/>
      <c r="AD158" s="99"/>
      <c r="AE158" s="99"/>
      <c r="AF158" s="99"/>
      <c r="AG158" s="99"/>
      <c r="AH158" s="99"/>
    </row>
    <row r="159" spans="3:34">
      <c r="C159" s="3" t="s">
        <v>88</v>
      </c>
      <c r="D159" s="3" t="s">
        <v>292</v>
      </c>
      <c r="E159" s="3" t="s">
        <v>293</v>
      </c>
      <c r="F159" s="3" t="s">
        <v>628</v>
      </c>
      <c r="G159" s="97" t="s">
        <v>524</v>
      </c>
      <c r="H159" s="97" t="s">
        <v>524</v>
      </c>
      <c r="I159" s="97" t="s">
        <v>524</v>
      </c>
      <c r="J159" s="97" t="s">
        <v>524</v>
      </c>
      <c r="K159" s="97" t="s">
        <v>524</v>
      </c>
      <c r="L159" s="97" t="s">
        <v>524</v>
      </c>
      <c r="M159" s="97" t="s">
        <v>524</v>
      </c>
      <c r="N159" s="97" t="s">
        <v>524</v>
      </c>
      <c r="O159" s="360">
        <v>0.125</v>
      </c>
      <c r="P159" s="99"/>
      <c r="Q159" s="99"/>
      <c r="R159" s="99"/>
      <c r="S159" s="99"/>
      <c r="T159" s="99"/>
      <c r="U159" s="99"/>
      <c r="V159" s="99"/>
      <c r="W159" s="99"/>
      <c r="X159" s="99"/>
      <c r="Y159" s="99"/>
      <c r="Z159" s="99"/>
      <c r="AA159" s="99"/>
      <c r="AB159" s="99"/>
      <c r="AC159" s="99"/>
      <c r="AD159" s="99"/>
      <c r="AE159" s="99"/>
      <c r="AF159" s="99"/>
      <c r="AG159" s="99"/>
      <c r="AH159" s="99"/>
    </row>
    <row r="160" spans="3:34">
      <c r="C160" s="3" t="s">
        <v>88</v>
      </c>
      <c r="D160" s="3" t="s">
        <v>294</v>
      </c>
      <c r="E160" s="3" t="s">
        <v>295</v>
      </c>
      <c r="F160" s="3" t="s">
        <v>628</v>
      </c>
      <c r="G160" s="97" t="s">
        <v>524</v>
      </c>
      <c r="H160" s="97" t="s">
        <v>524</v>
      </c>
      <c r="I160" s="97" t="s">
        <v>524</v>
      </c>
      <c r="J160" s="97" t="s">
        <v>524</v>
      </c>
      <c r="K160" s="97" t="s">
        <v>524</v>
      </c>
      <c r="L160" s="97" t="s">
        <v>524</v>
      </c>
      <c r="M160" s="97" t="s">
        <v>524</v>
      </c>
      <c r="N160" s="97" t="s">
        <v>524</v>
      </c>
      <c r="O160" s="360">
        <v>0.5</v>
      </c>
      <c r="P160" s="99"/>
      <c r="Q160" s="99"/>
      <c r="R160" s="99"/>
      <c r="S160" s="99"/>
      <c r="T160" s="99"/>
      <c r="U160" s="99"/>
      <c r="V160" s="99"/>
      <c r="W160" s="99"/>
      <c r="X160" s="99"/>
      <c r="Y160" s="99"/>
      <c r="Z160" s="99"/>
      <c r="AA160" s="99"/>
      <c r="AB160" s="99"/>
      <c r="AC160" s="99"/>
      <c r="AD160" s="99"/>
      <c r="AE160" s="99"/>
      <c r="AF160" s="99"/>
      <c r="AG160" s="99"/>
      <c r="AH160" s="99"/>
    </row>
    <row r="161" spans="3:34">
      <c r="C161" s="3" t="s">
        <v>88</v>
      </c>
      <c r="D161" s="3" t="s">
        <v>296</v>
      </c>
      <c r="E161" s="3" t="s">
        <v>297</v>
      </c>
      <c r="F161" s="3" t="s">
        <v>628</v>
      </c>
      <c r="G161" s="97" t="s">
        <v>524</v>
      </c>
      <c r="H161" s="97" t="s">
        <v>524</v>
      </c>
      <c r="I161" s="97" t="s">
        <v>524</v>
      </c>
      <c r="J161" s="97" t="s">
        <v>524</v>
      </c>
      <c r="K161" s="97" t="s">
        <v>524</v>
      </c>
      <c r="L161" s="97" t="s">
        <v>524</v>
      </c>
      <c r="M161" s="97" t="s">
        <v>524</v>
      </c>
      <c r="N161" s="97" t="s">
        <v>524</v>
      </c>
      <c r="O161" s="360">
        <v>0.5</v>
      </c>
      <c r="P161" s="99"/>
      <c r="Q161" s="99"/>
      <c r="R161" s="99"/>
      <c r="S161" s="99"/>
      <c r="T161" s="99"/>
      <c r="U161" s="99"/>
      <c r="V161" s="99"/>
      <c r="W161" s="99"/>
      <c r="X161" s="99"/>
      <c r="Y161" s="99"/>
      <c r="Z161" s="99"/>
      <c r="AA161" s="99"/>
      <c r="AB161" s="99"/>
      <c r="AC161" s="99"/>
      <c r="AD161" s="99"/>
      <c r="AE161" s="99"/>
      <c r="AF161" s="99"/>
      <c r="AG161" s="99"/>
      <c r="AH161" s="99"/>
    </row>
    <row r="162" spans="3:34">
      <c r="C162" s="3" t="s">
        <v>88</v>
      </c>
      <c r="D162" s="3" t="s">
        <v>298</v>
      </c>
      <c r="E162" s="3" t="s">
        <v>299</v>
      </c>
      <c r="F162" s="3" t="s">
        <v>628</v>
      </c>
      <c r="G162" s="97" t="s">
        <v>524</v>
      </c>
      <c r="H162" s="97" t="s">
        <v>524</v>
      </c>
      <c r="I162" s="97" t="s">
        <v>524</v>
      </c>
      <c r="J162" s="97" t="s">
        <v>524</v>
      </c>
      <c r="K162" s="97" t="s">
        <v>524</v>
      </c>
      <c r="L162" s="97" t="s">
        <v>524</v>
      </c>
      <c r="M162" s="97" t="s">
        <v>524</v>
      </c>
      <c r="N162" s="97" t="s">
        <v>524</v>
      </c>
      <c r="O162" s="360">
        <v>0.125</v>
      </c>
      <c r="P162" s="99"/>
      <c r="Q162" s="99"/>
      <c r="R162" s="99"/>
      <c r="S162" s="99"/>
      <c r="T162" s="99"/>
      <c r="U162" s="99"/>
      <c r="V162" s="99"/>
      <c r="W162" s="99"/>
      <c r="X162" s="99"/>
      <c r="Y162" s="99"/>
      <c r="Z162" s="99"/>
      <c r="AA162" s="99"/>
      <c r="AB162" s="99"/>
      <c r="AC162" s="99"/>
      <c r="AD162" s="99"/>
      <c r="AE162" s="99"/>
      <c r="AF162" s="99"/>
      <c r="AG162" s="99"/>
      <c r="AH162" s="99"/>
    </row>
    <row r="163" spans="3:34">
      <c r="C163" s="3" t="s">
        <v>88</v>
      </c>
      <c r="D163" s="3" t="s">
        <v>300</v>
      </c>
      <c r="E163" s="3" t="s">
        <v>301</v>
      </c>
      <c r="F163" s="3" t="s">
        <v>628</v>
      </c>
      <c r="G163" s="97" t="s">
        <v>524</v>
      </c>
      <c r="H163" s="97" t="s">
        <v>524</v>
      </c>
      <c r="I163" s="97" t="s">
        <v>524</v>
      </c>
      <c r="J163" s="97" t="s">
        <v>524</v>
      </c>
      <c r="K163" s="97" t="s">
        <v>524</v>
      </c>
      <c r="L163" s="97" t="s">
        <v>524</v>
      </c>
      <c r="M163" s="97" t="s">
        <v>524</v>
      </c>
      <c r="N163" s="97" t="s">
        <v>524</v>
      </c>
      <c r="O163" s="360">
        <v>1</v>
      </c>
      <c r="P163" s="99"/>
      <c r="Q163" s="99"/>
      <c r="R163" s="99"/>
      <c r="S163" s="99"/>
      <c r="T163" s="99"/>
      <c r="U163" s="99"/>
      <c r="V163" s="99"/>
      <c r="W163" s="99"/>
      <c r="X163" s="99"/>
      <c r="Y163" s="99"/>
      <c r="Z163" s="99"/>
      <c r="AA163" s="99"/>
      <c r="AB163" s="99"/>
      <c r="AC163" s="99"/>
      <c r="AD163" s="99"/>
      <c r="AE163" s="99"/>
      <c r="AF163" s="99"/>
      <c r="AG163" s="99"/>
      <c r="AH163" s="99"/>
    </row>
    <row r="164" spans="3:34">
      <c r="C164" s="3" t="s">
        <v>88</v>
      </c>
      <c r="D164" s="3" t="s">
        <v>302</v>
      </c>
      <c r="E164" s="3" t="s">
        <v>303</v>
      </c>
      <c r="F164" s="3" t="s">
        <v>628</v>
      </c>
      <c r="G164" s="97" t="s">
        <v>524</v>
      </c>
      <c r="H164" s="97" t="s">
        <v>524</v>
      </c>
      <c r="I164" s="97" t="s">
        <v>524</v>
      </c>
      <c r="J164" s="97" t="s">
        <v>524</v>
      </c>
      <c r="K164" s="97" t="s">
        <v>524</v>
      </c>
      <c r="L164" s="97" t="s">
        <v>524</v>
      </c>
      <c r="M164" s="97" t="s">
        <v>524</v>
      </c>
      <c r="N164" s="97" t="s">
        <v>524</v>
      </c>
      <c r="O164" s="360">
        <v>0.5</v>
      </c>
      <c r="P164" s="99"/>
      <c r="Q164" s="99"/>
      <c r="R164" s="99"/>
      <c r="S164" s="99"/>
      <c r="T164" s="99"/>
      <c r="U164" s="99"/>
      <c r="V164" s="99"/>
      <c r="W164" s="99"/>
      <c r="X164" s="99"/>
      <c r="Y164" s="99"/>
      <c r="Z164" s="99"/>
      <c r="AA164" s="99"/>
      <c r="AB164" s="99"/>
      <c r="AC164" s="99"/>
      <c r="AD164" s="99"/>
      <c r="AE164" s="99"/>
      <c r="AF164" s="99"/>
      <c r="AG164" s="99"/>
      <c r="AH164" s="99"/>
    </row>
    <row r="165" spans="3:34">
      <c r="C165" s="3" t="s">
        <v>88</v>
      </c>
      <c r="D165" s="3" t="s">
        <v>304</v>
      </c>
      <c r="E165" s="3" t="s">
        <v>305</v>
      </c>
      <c r="F165" s="3" t="s">
        <v>628</v>
      </c>
      <c r="G165" s="97" t="s">
        <v>524</v>
      </c>
      <c r="H165" s="97" t="s">
        <v>524</v>
      </c>
      <c r="I165" s="97" t="s">
        <v>524</v>
      </c>
      <c r="J165" s="97" t="s">
        <v>524</v>
      </c>
      <c r="K165" s="97" t="s">
        <v>524</v>
      </c>
      <c r="L165" s="97" t="s">
        <v>524</v>
      </c>
      <c r="M165" s="97" t="s">
        <v>524</v>
      </c>
      <c r="N165" s="97" t="s">
        <v>524</v>
      </c>
      <c r="O165" s="360">
        <v>0.75</v>
      </c>
      <c r="P165" s="99"/>
      <c r="Q165" s="99"/>
      <c r="R165" s="99"/>
      <c r="S165" s="99"/>
      <c r="T165" s="99"/>
      <c r="U165" s="99"/>
      <c r="V165" s="99"/>
      <c r="W165" s="99"/>
      <c r="X165" s="99"/>
      <c r="Y165" s="99"/>
      <c r="Z165" s="99"/>
      <c r="AA165" s="99"/>
      <c r="AB165" s="99"/>
      <c r="AC165" s="99"/>
      <c r="AD165" s="99"/>
      <c r="AE165" s="99"/>
      <c r="AF165" s="99"/>
      <c r="AG165" s="99"/>
      <c r="AH165" s="99"/>
    </row>
    <row r="166" spans="3:34">
      <c r="C166" s="3" t="s">
        <v>88</v>
      </c>
      <c r="D166" s="3" t="s">
        <v>306</v>
      </c>
      <c r="E166" s="3" t="s">
        <v>307</v>
      </c>
      <c r="F166" s="3" t="s">
        <v>628</v>
      </c>
      <c r="G166" s="97" t="s">
        <v>524</v>
      </c>
      <c r="H166" s="97" t="s">
        <v>524</v>
      </c>
      <c r="I166" s="97" t="s">
        <v>524</v>
      </c>
      <c r="J166" s="97" t="s">
        <v>524</v>
      </c>
      <c r="K166" s="97" t="s">
        <v>524</v>
      </c>
      <c r="L166" s="97" t="s">
        <v>524</v>
      </c>
      <c r="M166" s="97" t="s">
        <v>524</v>
      </c>
      <c r="N166" s="97" t="s">
        <v>524</v>
      </c>
      <c r="O166" s="360">
        <v>0.375</v>
      </c>
      <c r="P166" s="99"/>
      <c r="Q166" s="99"/>
      <c r="R166" s="99"/>
      <c r="S166" s="99"/>
      <c r="T166" s="99"/>
      <c r="U166" s="99"/>
      <c r="V166" s="99"/>
      <c r="W166" s="99"/>
      <c r="X166" s="99"/>
      <c r="Y166" s="99"/>
      <c r="Z166" s="99"/>
      <c r="AA166" s="99"/>
      <c r="AB166" s="99"/>
      <c r="AC166" s="99"/>
      <c r="AD166" s="99"/>
      <c r="AE166" s="99"/>
      <c r="AF166" s="99"/>
      <c r="AG166" s="99"/>
      <c r="AH166" s="99"/>
    </row>
    <row r="167" spans="3:34">
      <c r="C167" s="3" t="s">
        <v>88</v>
      </c>
      <c r="D167" s="3" t="s">
        <v>308</v>
      </c>
      <c r="E167" s="3" t="s">
        <v>309</v>
      </c>
      <c r="F167" s="3" t="s">
        <v>628</v>
      </c>
      <c r="G167" s="97" t="s">
        <v>524</v>
      </c>
      <c r="H167" s="97" t="s">
        <v>524</v>
      </c>
      <c r="I167" s="97" t="s">
        <v>524</v>
      </c>
      <c r="J167" s="97" t="s">
        <v>524</v>
      </c>
      <c r="K167" s="97" t="s">
        <v>524</v>
      </c>
      <c r="L167" s="97" t="s">
        <v>524</v>
      </c>
      <c r="M167" s="97" t="s">
        <v>524</v>
      </c>
      <c r="N167" s="97" t="s">
        <v>524</v>
      </c>
      <c r="O167" s="360">
        <v>0.875</v>
      </c>
      <c r="P167" s="99"/>
      <c r="Q167" s="99"/>
      <c r="R167" s="99"/>
      <c r="S167" s="99"/>
      <c r="T167" s="99"/>
      <c r="U167" s="99"/>
      <c r="V167" s="99"/>
      <c r="W167" s="99"/>
      <c r="X167" s="99"/>
      <c r="Y167" s="99"/>
      <c r="Z167" s="99"/>
      <c r="AA167" s="99"/>
      <c r="AB167" s="99"/>
      <c r="AC167" s="99"/>
      <c r="AD167" s="99"/>
      <c r="AE167" s="99"/>
      <c r="AF167" s="99"/>
      <c r="AG167" s="99"/>
      <c r="AH167" s="99"/>
    </row>
    <row r="168" spans="3:34">
      <c r="C168" s="3" t="s">
        <v>88</v>
      </c>
      <c r="D168" s="3" t="s">
        <v>310</v>
      </c>
      <c r="E168" s="3" t="s">
        <v>311</v>
      </c>
      <c r="F168" s="3" t="s">
        <v>628</v>
      </c>
      <c r="G168" s="97" t="s">
        <v>524</v>
      </c>
      <c r="H168" s="97" t="s">
        <v>524</v>
      </c>
      <c r="I168" s="97" t="s">
        <v>524</v>
      </c>
      <c r="J168" s="97" t="s">
        <v>524</v>
      </c>
      <c r="K168" s="97" t="s">
        <v>524</v>
      </c>
      <c r="L168" s="97" t="s">
        <v>524</v>
      </c>
      <c r="M168" s="97" t="s">
        <v>524</v>
      </c>
      <c r="N168" s="97" t="s">
        <v>524</v>
      </c>
      <c r="O168" s="360">
        <v>0.875</v>
      </c>
      <c r="P168" s="99"/>
      <c r="Q168" s="99"/>
      <c r="R168" s="99"/>
      <c r="S168" s="99"/>
      <c r="T168" s="99"/>
      <c r="U168" s="99"/>
      <c r="V168" s="99"/>
      <c r="W168" s="99"/>
      <c r="X168" s="99"/>
      <c r="Y168" s="99"/>
      <c r="Z168" s="99"/>
      <c r="AA168" s="99"/>
      <c r="AB168" s="99"/>
      <c r="AC168" s="99"/>
      <c r="AD168" s="99"/>
      <c r="AE168" s="99"/>
      <c r="AF168" s="99"/>
      <c r="AG168" s="99"/>
      <c r="AH168" s="99"/>
    </row>
    <row r="169" spans="3:34">
      <c r="C169" s="3" t="s">
        <v>88</v>
      </c>
      <c r="D169" s="3" t="s">
        <v>312</v>
      </c>
      <c r="E169" s="3" t="s">
        <v>313</v>
      </c>
      <c r="F169" s="3" t="s">
        <v>628</v>
      </c>
      <c r="G169" s="97" t="s">
        <v>524</v>
      </c>
      <c r="H169" s="97" t="s">
        <v>524</v>
      </c>
      <c r="I169" s="97" t="s">
        <v>524</v>
      </c>
      <c r="J169" s="97" t="s">
        <v>524</v>
      </c>
      <c r="K169" s="97" t="s">
        <v>524</v>
      </c>
      <c r="L169" s="97" t="s">
        <v>524</v>
      </c>
      <c r="M169" s="97" t="s">
        <v>524</v>
      </c>
      <c r="N169" s="97" t="s">
        <v>524</v>
      </c>
      <c r="O169" s="360">
        <v>0.875</v>
      </c>
      <c r="P169" s="99"/>
      <c r="Q169" s="99"/>
      <c r="R169" s="99"/>
      <c r="S169" s="99"/>
      <c r="T169" s="99"/>
      <c r="U169" s="99"/>
      <c r="V169" s="99"/>
      <c r="W169" s="99"/>
      <c r="X169" s="99"/>
      <c r="Y169" s="99"/>
      <c r="Z169" s="99"/>
      <c r="AA169" s="99"/>
      <c r="AB169" s="99"/>
      <c r="AC169" s="99"/>
      <c r="AD169" s="99"/>
      <c r="AE169" s="99"/>
      <c r="AF169" s="99"/>
      <c r="AG169" s="99"/>
      <c r="AH169" s="99"/>
    </row>
    <row r="170" spans="3:34">
      <c r="C170" s="3" t="s">
        <v>88</v>
      </c>
      <c r="D170" s="3" t="s">
        <v>314</v>
      </c>
      <c r="E170" s="3" t="s">
        <v>315</v>
      </c>
      <c r="F170" s="3" t="s">
        <v>628</v>
      </c>
      <c r="G170" s="97" t="s">
        <v>524</v>
      </c>
      <c r="H170" s="97" t="s">
        <v>524</v>
      </c>
      <c r="I170" s="97" t="s">
        <v>524</v>
      </c>
      <c r="J170" s="97" t="s">
        <v>524</v>
      </c>
      <c r="K170" s="97" t="s">
        <v>524</v>
      </c>
      <c r="L170" s="97" t="s">
        <v>524</v>
      </c>
      <c r="M170" s="97" t="s">
        <v>524</v>
      </c>
      <c r="N170" s="97" t="s">
        <v>524</v>
      </c>
      <c r="O170" s="360">
        <v>0.875</v>
      </c>
      <c r="P170" s="99"/>
      <c r="Q170" s="99"/>
      <c r="R170" s="99"/>
      <c r="S170" s="99"/>
      <c r="T170" s="99"/>
      <c r="U170" s="99"/>
      <c r="V170" s="99"/>
      <c r="W170" s="99"/>
      <c r="X170" s="99"/>
      <c r="Y170" s="99"/>
      <c r="Z170" s="99"/>
      <c r="AA170" s="99"/>
      <c r="AB170" s="99"/>
      <c r="AC170" s="99"/>
      <c r="AD170" s="99"/>
      <c r="AE170" s="99"/>
      <c r="AF170" s="99"/>
      <c r="AG170" s="99"/>
      <c r="AH170" s="99"/>
    </row>
    <row r="171" spans="3:34">
      <c r="C171" s="3" t="s">
        <v>88</v>
      </c>
      <c r="D171" s="3" t="s">
        <v>316</v>
      </c>
      <c r="E171" s="3" t="s">
        <v>317</v>
      </c>
      <c r="F171" s="3" t="s">
        <v>628</v>
      </c>
      <c r="G171" s="97" t="s">
        <v>524</v>
      </c>
      <c r="H171" s="97" t="s">
        <v>524</v>
      </c>
      <c r="I171" s="97" t="s">
        <v>524</v>
      </c>
      <c r="J171" s="97" t="s">
        <v>524</v>
      </c>
      <c r="K171" s="97" t="s">
        <v>524</v>
      </c>
      <c r="L171" s="97" t="s">
        <v>524</v>
      </c>
      <c r="M171" s="97" t="s">
        <v>524</v>
      </c>
      <c r="N171" s="97" t="s">
        <v>524</v>
      </c>
      <c r="O171" s="360">
        <v>0.375</v>
      </c>
      <c r="P171" s="99"/>
      <c r="Q171" s="99"/>
      <c r="R171" s="99"/>
      <c r="S171" s="99"/>
      <c r="T171" s="99"/>
      <c r="U171" s="99"/>
      <c r="V171" s="99"/>
      <c r="W171" s="99"/>
      <c r="X171" s="99"/>
      <c r="Y171" s="99"/>
      <c r="Z171" s="99"/>
      <c r="AA171" s="99"/>
      <c r="AB171" s="99"/>
      <c r="AC171" s="99"/>
      <c r="AD171" s="99"/>
      <c r="AE171" s="99"/>
      <c r="AF171" s="99"/>
      <c r="AG171" s="99"/>
      <c r="AH171" s="99"/>
    </row>
    <row r="172" spans="3:34">
      <c r="C172" s="3" t="s">
        <v>88</v>
      </c>
      <c r="D172" s="3" t="s">
        <v>318</v>
      </c>
      <c r="E172" s="3" t="s">
        <v>319</v>
      </c>
      <c r="F172" s="3" t="s">
        <v>628</v>
      </c>
      <c r="G172" s="97" t="s">
        <v>524</v>
      </c>
      <c r="H172" s="97" t="s">
        <v>524</v>
      </c>
      <c r="I172" s="97" t="s">
        <v>524</v>
      </c>
      <c r="J172" s="97" t="s">
        <v>524</v>
      </c>
      <c r="K172" s="97" t="s">
        <v>524</v>
      </c>
      <c r="L172" s="97" t="s">
        <v>524</v>
      </c>
      <c r="M172" s="97" t="s">
        <v>524</v>
      </c>
      <c r="N172" s="97" t="s">
        <v>524</v>
      </c>
      <c r="O172" s="360">
        <v>0.75</v>
      </c>
      <c r="P172" s="99"/>
      <c r="Q172" s="99"/>
      <c r="R172" s="99"/>
      <c r="S172" s="99"/>
      <c r="T172" s="99"/>
      <c r="U172" s="99"/>
      <c r="V172" s="99"/>
      <c r="W172" s="99"/>
      <c r="X172" s="99"/>
      <c r="Y172" s="99"/>
      <c r="Z172" s="99"/>
      <c r="AA172" s="99"/>
      <c r="AB172" s="99"/>
      <c r="AC172" s="99"/>
      <c r="AD172" s="99"/>
      <c r="AE172" s="99"/>
      <c r="AF172" s="99"/>
      <c r="AG172" s="99"/>
      <c r="AH172" s="99"/>
    </row>
    <row r="173" spans="3:34">
      <c r="C173" s="3" t="s">
        <v>88</v>
      </c>
      <c r="D173" s="3" t="s">
        <v>320</v>
      </c>
      <c r="E173" s="3" t="s">
        <v>321</v>
      </c>
      <c r="F173" s="3" t="s">
        <v>628</v>
      </c>
      <c r="G173" s="97" t="s">
        <v>524</v>
      </c>
      <c r="H173" s="97" t="s">
        <v>524</v>
      </c>
      <c r="I173" s="97" t="s">
        <v>524</v>
      </c>
      <c r="J173" s="97" t="s">
        <v>524</v>
      </c>
      <c r="K173" s="97" t="s">
        <v>524</v>
      </c>
      <c r="L173" s="97" t="s">
        <v>524</v>
      </c>
      <c r="M173" s="97" t="s">
        <v>524</v>
      </c>
      <c r="N173" s="97" t="s">
        <v>524</v>
      </c>
      <c r="O173" s="360">
        <v>0.75</v>
      </c>
      <c r="P173" s="99"/>
      <c r="Q173" s="99"/>
      <c r="R173" s="99"/>
      <c r="S173" s="99"/>
      <c r="T173" s="99"/>
      <c r="U173" s="99"/>
      <c r="V173" s="99"/>
      <c r="W173" s="99"/>
      <c r="X173" s="99"/>
      <c r="Y173" s="99"/>
      <c r="Z173" s="99"/>
      <c r="AA173" s="99"/>
      <c r="AB173" s="99"/>
      <c r="AC173" s="99"/>
      <c r="AD173" s="99"/>
      <c r="AE173" s="99"/>
      <c r="AF173" s="99"/>
      <c r="AG173" s="99"/>
      <c r="AH173" s="99"/>
    </row>
    <row r="174" spans="3:34">
      <c r="C174" s="3" t="s">
        <v>88</v>
      </c>
      <c r="D174" s="3" t="s">
        <v>322</v>
      </c>
      <c r="E174" s="3" t="s">
        <v>323</v>
      </c>
      <c r="F174" s="3" t="s">
        <v>628</v>
      </c>
      <c r="G174" s="97" t="s">
        <v>524</v>
      </c>
      <c r="H174" s="97" t="s">
        <v>524</v>
      </c>
      <c r="I174" s="97" t="s">
        <v>524</v>
      </c>
      <c r="J174" s="97" t="s">
        <v>524</v>
      </c>
      <c r="K174" s="97" t="s">
        <v>524</v>
      </c>
      <c r="L174" s="97" t="s">
        <v>524</v>
      </c>
      <c r="M174" s="97" t="s">
        <v>524</v>
      </c>
      <c r="N174" s="97" t="s">
        <v>524</v>
      </c>
      <c r="O174" s="360">
        <v>0.25</v>
      </c>
      <c r="P174" s="99"/>
      <c r="Q174" s="99"/>
      <c r="R174" s="99"/>
      <c r="S174" s="99"/>
      <c r="T174" s="99"/>
      <c r="U174" s="99"/>
      <c r="V174" s="99"/>
      <c r="W174" s="99"/>
      <c r="X174" s="99"/>
      <c r="Y174" s="99"/>
      <c r="Z174" s="99"/>
      <c r="AA174" s="99"/>
      <c r="AB174" s="99"/>
      <c r="AC174" s="99"/>
      <c r="AD174" s="99"/>
      <c r="AE174" s="99"/>
      <c r="AF174" s="99"/>
      <c r="AG174" s="99"/>
      <c r="AH174" s="99"/>
    </row>
    <row r="175" spans="3:34">
      <c r="C175" s="3" t="s">
        <v>88</v>
      </c>
      <c r="D175" s="3" t="s">
        <v>324</v>
      </c>
      <c r="E175" s="3" t="s">
        <v>325</v>
      </c>
      <c r="F175" s="3" t="s">
        <v>628</v>
      </c>
      <c r="G175" s="97" t="s">
        <v>524</v>
      </c>
      <c r="H175" s="97" t="s">
        <v>524</v>
      </c>
      <c r="I175" s="97" t="s">
        <v>524</v>
      </c>
      <c r="J175" s="97" t="s">
        <v>524</v>
      </c>
      <c r="K175" s="97" t="s">
        <v>524</v>
      </c>
      <c r="L175" s="97" t="s">
        <v>524</v>
      </c>
      <c r="M175" s="97" t="s">
        <v>524</v>
      </c>
      <c r="N175" s="97" t="s">
        <v>524</v>
      </c>
      <c r="O175" s="360">
        <v>0.25</v>
      </c>
      <c r="P175" s="99"/>
      <c r="Q175" s="99"/>
      <c r="R175" s="99"/>
      <c r="S175" s="99"/>
      <c r="T175" s="99"/>
      <c r="U175" s="99"/>
      <c r="V175" s="99"/>
      <c r="W175" s="99"/>
      <c r="X175" s="99"/>
      <c r="Y175" s="99"/>
      <c r="Z175" s="99"/>
      <c r="AA175" s="99"/>
      <c r="AB175" s="99"/>
      <c r="AC175" s="99"/>
      <c r="AD175" s="99"/>
      <c r="AE175" s="99"/>
      <c r="AF175" s="99"/>
      <c r="AG175" s="99"/>
      <c r="AH175" s="99"/>
    </row>
    <row r="176" spans="3:34">
      <c r="C176" s="3" t="s">
        <v>88</v>
      </c>
      <c r="D176" s="3" t="s">
        <v>326</v>
      </c>
      <c r="E176" s="3" t="s">
        <v>327</v>
      </c>
      <c r="F176" s="3" t="s">
        <v>628</v>
      </c>
      <c r="G176" s="97" t="s">
        <v>524</v>
      </c>
      <c r="H176" s="97" t="s">
        <v>524</v>
      </c>
      <c r="I176" s="97" t="s">
        <v>524</v>
      </c>
      <c r="J176" s="97" t="s">
        <v>524</v>
      </c>
      <c r="K176" s="97" t="s">
        <v>524</v>
      </c>
      <c r="L176" s="97" t="s">
        <v>524</v>
      </c>
      <c r="M176" s="97" t="s">
        <v>524</v>
      </c>
      <c r="N176" s="97" t="s">
        <v>524</v>
      </c>
      <c r="O176" s="360">
        <v>0.25</v>
      </c>
      <c r="P176" s="99"/>
      <c r="Q176" s="99"/>
      <c r="R176" s="99"/>
      <c r="S176" s="99"/>
      <c r="T176" s="99"/>
      <c r="U176" s="99"/>
      <c r="V176" s="99"/>
      <c r="W176" s="99"/>
      <c r="X176" s="99"/>
      <c r="Y176" s="99"/>
      <c r="Z176" s="99"/>
      <c r="AA176" s="99"/>
      <c r="AB176" s="99"/>
      <c r="AC176" s="99"/>
      <c r="AD176" s="99"/>
      <c r="AE176" s="99"/>
      <c r="AF176" s="99"/>
      <c r="AG176" s="99"/>
      <c r="AH176" s="99"/>
    </row>
    <row r="177" spans="3:34">
      <c r="C177" s="3" t="s">
        <v>88</v>
      </c>
      <c r="D177" s="3" t="s">
        <v>328</v>
      </c>
      <c r="E177" s="3" t="s">
        <v>329</v>
      </c>
      <c r="F177" s="3" t="s">
        <v>628</v>
      </c>
      <c r="G177" s="97" t="s">
        <v>524</v>
      </c>
      <c r="H177" s="97" t="s">
        <v>524</v>
      </c>
      <c r="I177" s="97" t="s">
        <v>524</v>
      </c>
      <c r="J177" s="97" t="s">
        <v>524</v>
      </c>
      <c r="K177" s="97" t="s">
        <v>524</v>
      </c>
      <c r="L177" s="97" t="s">
        <v>524</v>
      </c>
      <c r="M177" s="97" t="s">
        <v>524</v>
      </c>
      <c r="N177" s="97" t="s">
        <v>524</v>
      </c>
      <c r="O177" s="360">
        <v>0.25</v>
      </c>
      <c r="P177" s="99"/>
      <c r="Q177" s="99"/>
      <c r="R177" s="99"/>
      <c r="S177" s="99"/>
      <c r="T177" s="99"/>
      <c r="U177" s="99"/>
      <c r="V177" s="99"/>
      <c r="W177" s="99"/>
      <c r="X177" s="99"/>
      <c r="Y177" s="99"/>
      <c r="Z177" s="99"/>
      <c r="AA177" s="99"/>
      <c r="AB177" s="99"/>
      <c r="AC177" s="99"/>
      <c r="AD177" s="99"/>
      <c r="AE177" s="99"/>
      <c r="AF177" s="99"/>
      <c r="AG177" s="99"/>
      <c r="AH177" s="99"/>
    </row>
    <row r="178" spans="3:34">
      <c r="C178" s="3" t="s">
        <v>88</v>
      </c>
      <c r="D178" s="3" t="s">
        <v>330</v>
      </c>
      <c r="E178" s="3" t="s">
        <v>331</v>
      </c>
      <c r="F178" s="3" t="s">
        <v>628</v>
      </c>
      <c r="G178" s="97" t="s">
        <v>524</v>
      </c>
      <c r="H178" s="97" t="s">
        <v>524</v>
      </c>
      <c r="I178" s="97" t="s">
        <v>524</v>
      </c>
      <c r="J178" s="97" t="s">
        <v>524</v>
      </c>
      <c r="K178" s="97" t="s">
        <v>524</v>
      </c>
      <c r="L178" s="97" t="s">
        <v>524</v>
      </c>
      <c r="M178" s="97" t="s">
        <v>524</v>
      </c>
      <c r="N178" s="97" t="s">
        <v>524</v>
      </c>
      <c r="O178" s="360">
        <v>0.75</v>
      </c>
      <c r="P178" s="99"/>
      <c r="Q178" s="99"/>
      <c r="R178" s="99"/>
      <c r="S178" s="99"/>
      <c r="T178" s="99"/>
      <c r="U178" s="99"/>
      <c r="V178" s="99"/>
      <c r="W178" s="99"/>
      <c r="X178" s="99"/>
      <c r="Y178" s="99"/>
      <c r="Z178" s="99"/>
      <c r="AA178" s="99"/>
      <c r="AB178" s="99"/>
      <c r="AC178" s="99"/>
      <c r="AD178" s="99"/>
      <c r="AE178" s="99"/>
      <c r="AF178" s="99"/>
      <c r="AG178" s="99"/>
      <c r="AH178" s="99"/>
    </row>
    <row r="179" spans="3:34">
      <c r="C179" s="3" t="s">
        <v>88</v>
      </c>
      <c r="D179" s="3" t="s">
        <v>332</v>
      </c>
      <c r="E179" s="3" t="s">
        <v>333</v>
      </c>
      <c r="F179" s="3" t="s">
        <v>628</v>
      </c>
      <c r="G179" s="97" t="s">
        <v>524</v>
      </c>
      <c r="H179" s="97" t="s">
        <v>524</v>
      </c>
      <c r="I179" s="97" t="s">
        <v>524</v>
      </c>
      <c r="J179" s="97" t="s">
        <v>524</v>
      </c>
      <c r="K179" s="97" t="s">
        <v>524</v>
      </c>
      <c r="L179" s="97" t="s">
        <v>524</v>
      </c>
      <c r="M179" s="97" t="s">
        <v>524</v>
      </c>
      <c r="N179" s="97" t="s">
        <v>524</v>
      </c>
      <c r="O179" s="360">
        <v>0.25</v>
      </c>
      <c r="P179" s="99"/>
      <c r="Q179" s="99"/>
      <c r="R179" s="99"/>
      <c r="S179" s="99"/>
      <c r="T179" s="99"/>
      <c r="U179" s="99"/>
      <c r="V179" s="99"/>
      <c r="W179" s="99"/>
      <c r="X179" s="99"/>
      <c r="Y179" s="99"/>
      <c r="Z179" s="99"/>
      <c r="AA179" s="99"/>
      <c r="AB179" s="99"/>
      <c r="AC179" s="99"/>
      <c r="AD179" s="99"/>
      <c r="AE179" s="99"/>
      <c r="AF179" s="99"/>
      <c r="AG179" s="99"/>
      <c r="AH179" s="99"/>
    </row>
    <row r="180" spans="3:34">
      <c r="C180" s="3" t="s">
        <v>88</v>
      </c>
      <c r="D180" s="3" t="s">
        <v>334</v>
      </c>
      <c r="E180" s="3" t="s">
        <v>335</v>
      </c>
      <c r="F180" s="3" t="s">
        <v>628</v>
      </c>
      <c r="G180" s="97" t="s">
        <v>524</v>
      </c>
      <c r="H180" s="97" t="s">
        <v>524</v>
      </c>
      <c r="I180" s="97" t="s">
        <v>524</v>
      </c>
      <c r="J180" s="97" t="s">
        <v>524</v>
      </c>
      <c r="K180" s="97" t="s">
        <v>524</v>
      </c>
      <c r="L180" s="97" t="s">
        <v>524</v>
      </c>
      <c r="M180" s="97" t="s">
        <v>524</v>
      </c>
      <c r="N180" s="97" t="s">
        <v>524</v>
      </c>
      <c r="O180" s="360">
        <v>0.25</v>
      </c>
      <c r="P180" s="99"/>
      <c r="Q180" s="99"/>
      <c r="R180" s="99"/>
      <c r="S180" s="99"/>
      <c r="T180" s="99"/>
      <c r="U180" s="99"/>
      <c r="V180" s="99"/>
      <c r="W180" s="99"/>
      <c r="X180" s="99"/>
      <c r="Y180" s="99"/>
      <c r="Z180" s="99"/>
      <c r="AA180" s="99"/>
      <c r="AB180" s="99"/>
      <c r="AC180" s="99"/>
      <c r="AD180" s="99"/>
      <c r="AE180" s="99"/>
      <c r="AF180" s="99"/>
      <c r="AG180" s="99"/>
      <c r="AH180" s="99"/>
    </row>
    <row r="181" spans="3:34">
      <c r="C181" s="3" t="s">
        <v>88</v>
      </c>
      <c r="D181" s="3" t="s">
        <v>336</v>
      </c>
      <c r="E181" s="3" t="s">
        <v>337</v>
      </c>
      <c r="F181" s="3" t="s">
        <v>628</v>
      </c>
      <c r="G181" s="97" t="s">
        <v>524</v>
      </c>
      <c r="H181" s="97" t="s">
        <v>524</v>
      </c>
      <c r="I181" s="97" t="s">
        <v>524</v>
      </c>
      <c r="J181" s="97" t="s">
        <v>524</v>
      </c>
      <c r="K181" s="97" t="s">
        <v>524</v>
      </c>
      <c r="L181" s="97" t="s">
        <v>524</v>
      </c>
      <c r="M181" s="97" t="s">
        <v>524</v>
      </c>
      <c r="N181" s="97" t="s">
        <v>524</v>
      </c>
      <c r="O181" s="360">
        <v>0.25</v>
      </c>
      <c r="P181" s="99"/>
      <c r="Q181" s="99"/>
      <c r="R181" s="99"/>
      <c r="S181" s="99"/>
      <c r="T181" s="99"/>
      <c r="U181" s="99"/>
      <c r="V181" s="99"/>
      <c r="W181" s="99"/>
      <c r="X181" s="99"/>
      <c r="Y181" s="99"/>
      <c r="Z181" s="99"/>
      <c r="AA181" s="99"/>
      <c r="AB181" s="99"/>
      <c r="AC181" s="99"/>
      <c r="AD181" s="99"/>
      <c r="AE181" s="99"/>
      <c r="AF181" s="99"/>
      <c r="AG181" s="99"/>
      <c r="AH181" s="99"/>
    </row>
    <row r="182" spans="3:34">
      <c r="C182" s="3" t="s">
        <v>88</v>
      </c>
      <c r="D182" s="3" t="s">
        <v>338</v>
      </c>
      <c r="E182" s="3" t="s">
        <v>339</v>
      </c>
      <c r="F182" s="3" t="s">
        <v>628</v>
      </c>
      <c r="G182" s="97" t="s">
        <v>524</v>
      </c>
      <c r="H182" s="97" t="s">
        <v>524</v>
      </c>
      <c r="I182" s="97" t="s">
        <v>524</v>
      </c>
      <c r="J182" s="97" t="s">
        <v>524</v>
      </c>
      <c r="K182" s="97" t="s">
        <v>524</v>
      </c>
      <c r="L182" s="97" t="s">
        <v>524</v>
      </c>
      <c r="M182" s="97" t="s">
        <v>524</v>
      </c>
      <c r="N182" s="97" t="s">
        <v>524</v>
      </c>
      <c r="O182" s="360">
        <v>0.125</v>
      </c>
      <c r="P182" s="99"/>
      <c r="Q182" s="99"/>
      <c r="R182" s="99"/>
      <c r="S182" s="99"/>
      <c r="T182" s="99"/>
      <c r="U182" s="99"/>
      <c r="V182" s="99"/>
      <c r="W182" s="99"/>
      <c r="X182" s="99"/>
      <c r="Y182" s="99"/>
      <c r="Z182" s="99"/>
      <c r="AA182" s="99"/>
      <c r="AB182" s="99"/>
      <c r="AC182" s="99"/>
      <c r="AD182" s="99"/>
      <c r="AE182" s="99"/>
      <c r="AF182" s="99"/>
      <c r="AG182" s="99"/>
      <c r="AH182" s="99"/>
    </row>
    <row r="183" spans="3:34">
      <c r="C183" s="3" t="s">
        <v>88</v>
      </c>
      <c r="D183" s="3" t="s">
        <v>340</v>
      </c>
      <c r="E183" s="3" t="s">
        <v>341</v>
      </c>
      <c r="F183" s="3" t="s">
        <v>628</v>
      </c>
      <c r="G183" s="97" t="s">
        <v>524</v>
      </c>
      <c r="H183" s="97" t="s">
        <v>524</v>
      </c>
      <c r="I183" s="97" t="s">
        <v>524</v>
      </c>
      <c r="J183" s="97" t="s">
        <v>524</v>
      </c>
      <c r="K183" s="97" t="s">
        <v>524</v>
      </c>
      <c r="L183" s="97" t="s">
        <v>524</v>
      </c>
      <c r="M183" s="97" t="s">
        <v>524</v>
      </c>
      <c r="N183" s="97" t="s">
        <v>524</v>
      </c>
      <c r="O183" s="360">
        <v>0.25</v>
      </c>
      <c r="P183" s="99"/>
      <c r="Q183" s="99"/>
      <c r="R183" s="99"/>
      <c r="S183" s="99"/>
      <c r="T183" s="99"/>
      <c r="U183" s="99"/>
      <c r="V183" s="99"/>
      <c r="W183" s="99"/>
      <c r="X183" s="99"/>
      <c r="Y183" s="99"/>
      <c r="Z183" s="99"/>
      <c r="AA183" s="99"/>
      <c r="AB183" s="99"/>
      <c r="AC183" s="99"/>
      <c r="AD183" s="99"/>
      <c r="AE183" s="99"/>
      <c r="AF183" s="99"/>
      <c r="AG183" s="99"/>
      <c r="AH183" s="99"/>
    </row>
    <row r="184" spans="3:34">
      <c r="C184" s="3" t="s">
        <v>88</v>
      </c>
      <c r="D184" s="3" t="s">
        <v>342</v>
      </c>
      <c r="E184" s="3" t="s">
        <v>343</v>
      </c>
      <c r="F184" s="3" t="s">
        <v>628</v>
      </c>
      <c r="G184" s="97" t="s">
        <v>524</v>
      </c>
      <c r="H184" s="97" t="s">
        <v>524</v>
      </c>
      <c r="I184" s="97" t="s">
        <v>524</v>
      </c>
      <c r="J184" s="97" t="s">
        <v>524</v>
      </c>
      <c r="K184" s="97" t="s">
        <v>524</v>
      </c>
      <c r="L184" s="97" t="s">
        <v>524</v>
      </c>
      <c r="M184" s="97" t="s">
        <v>524</v>
      </c>
      <c r="N184" s="97" t="s">
        <v>524</v>
      </c>
      <c r="O184" s="360">
        <v>0.25</v>
      </c>
      <c r="P184" s="99"/>
      <c r="Q184" s="99"/>
      <c r="R184" s="99"/>
      <c r="S184" s="99"/>
      <c r="T184" s="99"/>
      <c r="U184" s="99"/>
      <c r="V184" s="99"/>
      <c r="W184" s="99"/>
      <c r="X184" s="99"/>
      <c r="Y184" s="99"/>
      <c r="Z184" s="99"/>
      <c r="AA184" s="99"/>
      <c r="AB184" s="99"/>
      <c r="AC184" s="99"/>
      <c r="AD184" s="99"/>
      <c r="AE184" s="99"/>
      <c r="AF184" s="99"/>
      <c r="AG184" s="99"/>
      <c r="AH184" s="99"/>
    </row>
    <row r="185" spans="3:34">
      <c r="C185" s="3" t="s">
        <v>88</v>
      </c>
      <c r="D185" s="3" t="s">
        <v>344</v>
      </c>
      <c r="E185" s="3" t="s">
        <v>345</v>
      </c>
      <c r="F185" s="3" t="s">
        <v>628</v>
      </c>
      <c r="G185" s="97" t="s">
        <v>524</v>
      </c>
      <c r="H185" s="97" t="s">
        <v>524</v>
      </c>
      <c r="I185" s="97" t="s">
        <v>524</v>
      </c>
      <c r="J185" s="97" t="s">
        <v>524</v>
      </c>
      <c r="K185" s="97" t="s">
        <v>524</v>
      </c>
      <c r="L185" s="97" t="s">
        <v>524</v>
      </c>
      <c r="M185" s="97" t="s">
        <v>524</v>
      </c>
      <c r="N185" s="97" t="s">
        <v>524</v>
      </c>
      <c r="O185" s="360">
        <v>0.25</v>
      </c>
      <c r="P185" s="99"/>
      <c r="Q185" s="99"/>
      <c r="R185" s="99"/>
      <c r="S185" s="99"/>
      <c r="T185" s="99"/>
      <c r="U185" s="99"/>
      <c r="V185" s="99"/>
      <c r="W185" s="99"/>
      <c r="X185" s="99"/>
      <c r="Y185" s="99"/>
      <c r="Z185" s="99"/>
      <c r="AA185" s="99"/>
      <c r="AB185" s="99"/>
      <c r="AC185" s="99"/>
      <c r="AD185" s="99"/>
      <c r="AE185" s="99"/>
      <c r="AF185" s="99"/>
      <c r="AG185" s="99"/>
      <c r="AH185" s="99"/>
    </row>
    <row r="186" spans="3:34">
      <c r="C186" s="3" t="s">
        <v>88</v>
      </c>
      <c r="D186" s="3" t="s">
        <v>346</v>
      </c>
      <c r="E186" s="3" t="s">
        <v>347</v>
      </c>
      <c r="F186" s="3" t="s">
        <v>628</v>
      </c>
      <c r="G186" s="97" t="s">
        <v>524</v>
      </c>
      <c r="H186" s="97" t="s">
        <v>524</v>
      </c>
      <c r="I186" s="97" t="s">
        <v>524</v>
      </c>
      <c r="J186" s="97" t="s">
        <v>524</v>
      </c>
      <c r="K186" s="97" t="s">
        <v>524</v>
      </c>
      <c r="L186" s="97" t="s">
        <v>524</v>
      </c>
      <c r="M186" s="97" t="s">
        <v>524</v>
      </c>
      <c r="N186" s="97" t="s">
        <v>524</v>
      </c>
      <c r="O186" s="360">
        <v>0.375</v>
      </c>
      <c r="P186" s="99"/>
      <c r="Q186" s="99"/>
      <c r="R186" s="99"/>
      <c r="S186" s="99"/>
      <c r="T186" s="99"/>
      <c r="U186" s="99"/>
      <c r="V186" s="99"/>
      <c r="W186" s="99"/>
      <c r="X186" s="99"/>
      <c r="Y186" s="99"/>
      <c r="Z186" s="99"/>
      <c r="AA186" s="99"/>
      <c r="AB186" s="99"/>
      <c r="AC186" s="99"/>
      <c r="AD186" s="99"/>
      <c r="AE186" s="99"/>
      <c r="AF186" s="99"/>
      <c r="AG186" s="99"/>
      <c r="AH186" s="99"/>
    </row>
    <row r="187" spans="3:34">
      <c r="C187" s="3" t="s">
        <v>92</v>
      </c>
      <c r="D187" s="3" t="s">
        <v>348</v>
      </c>
      <c r="E187" s="3" t="s">
        <v>349</v>
      </c>
      <c r="F187" s="3" t="s">
        <v>628</v>
      </c>
      <c r="G187" s="97" t="s">
        <v>524</v>
      </c>
      <c r="H187" s="97" t="s">
        <v>524</v>
      </c>
      <c r="I187" s="97" t="s">
        <v>524</v>
      </c>
      <c r="J187" s="97" t="s">
        <v>524</v>
      </c>
      <c r="K187" s="97" t="s">
        <v>524</v>
      </c>
      <c r="L187" s="97" t="s">
        <v>524</v>
      </c>
      <c r="M187" s="97" t="s">
        <v>524</v>
      </c>
      <c r="N187" s="97" t="s">
        <v>524</v>
      </c>
      <c r="O187" s="360">
        <v>0.5</v>
      </c>
      <c r="P187" s="99"/>
      <c r="Q187" s="99"/>
      <c r="R187" s="99"/>
      <c r="S187" s="99"/>
      <c r="T187" s="99"/>
      <c r="U187" s="99"/>
      <c r="V187" s="99"/>
      <c r="W187" s="99"/>
      <c r="X187" s="99"/>
      <c r="Y187" s="99"/>
      <c r="Z187" s="99"/>
      <c r="AA187" s="99"/>
      <c r="AB187" s="99"/>
      <c r="AC187" s="99"/>
      <c r="AD187" s="99"/>
      <c r="AE187" s="99"/>
      <c r="AF187" s="99"/>
      <c r="AG187" s="99"/>
      <c r="AH187" s="99"/>
    </row>
    <row r="188" spans="3:34">
      <c r="C188" s="3" t="s">
        <v>92</v>
      </c>
      <c r="D188" s="3" t="s">
        <v>350</v>
      </c>
      <c r="E188" s="3" t="s">
        <v>351</v>
      </c>
      <c r="F188" s="3" t="s">
        <v>628</v>
      </c>
      <c r="G188" s="97" t="s">
        <v>524</v>
      </c>
      <c r="H188" s="97" t="s">
        <v>524</v>
      </c>
      <c r="I188" s="97" t="s">
        <v>524</v>
      </c>
      <c r="J188" s="97" t="s">
        <v>524</v>
      </c>
      <c r="K188" s="97" t="s">
        <v>524</v>
      </c>
      <c r="L188" s="97" t="s">
        <v>524</v>
      </c>
      <c r="M188" s="97" t="s">
        <v>524</v>
      </c>
      <c r="N188" s="97" t="s">
        <v>524</v>
      </c>
      <c r="O188" s="360">
        <v>0.25</v>
      </c>
      <c r="P188" s="99"/>
      <c r="Q188" s="99"/>
      <c r="R188" s="99"/>
      <c r="S188" s="99"/>
      <c r="T188" s="99"/>
      <c r="U188" s="99"/>
      <c r="V188" s="99"/>
      <c r="W188" s="99"/>
      <c r="X188" s="99"/>
      <c r="Y188" s="99"/>
      <c r="Z188" s="99"/>
      <c r="AA188" s="99"/>
      <c r="AB188" s="99"/>
      <c r="AC188" s="99"/>
      <c r="AD188" s="99"/>
      <c r="AE188" s="99"/>
      <c r="AF188" s="99"/>
      <c r="AG188" s="99"/>
      <c r="AH188" s="99"/>
    </row>
    <row r="189" spans="3:34">
      <c r="C189" s="3" t="s">
        <v>92</v>
      </c>
      <c r="D189" s="3" t="s">
        <v>352</v>
      </c>
      <c r="E189" s="3" t="s">
        <v>353</v>
      </c>
      <c r="F189" s="3" t="s">
        <v>628</v>
      </c>
      <c r="G189" s="97" t="s">
        <v>524</v>
      </c>
      <c r="H189" s="97" t="s">
        <v>524</v>
      </c>
      <c r="I189" s="97" t="s">
        <v>524</v>
      </c>
      <c r="J189" s="97" t="s">
        <v>524</v>
      </c>
      <c r="K189" s="97" t="s">
        <v>524</v>
      </c>
      <c r="L189" s="97" t="s">
        <v>524</v>
      </c>
      <c r="M189" s="97" t="s">
        <v>524</v>
      </c>
      <c r="N189" s="97" t="s">
        <v>524</v>
      </c>
      <c r="O189" s="360">
        <v>1</v>
      </c>
      <c r="P189" s="99"/>
      <c r="Q189" s="99"/>
      <c r="R189" s="99"/>
      <c r="S189" s="99"/>
      <c r="T189" s="99"/>
      <c r="U189" s="99"/>
      <c r="V189" s="99"/>
      <c r="W189" s="99"/>
      <c r="X189" s="99"/>
      <c r="Y189" s="99"/>
      <c r="Z189" s="99"/>
      <c r="AA189" s="99"/>
      <c r="AB189" s="99"/>
      <c r="AC189" s="99"/>
      <c r="AD189" s="99"/>
      <c r="AE189" s="99"/>
      <c r="AF189" s="99"/>
      <c r="AG189" s="99"/>
      <c r="AH189" s="99"/>
    </row>
    <row r="190" spans="3:34">
      <c r="C190" s="3" t="s">
        <v>92</v>
      </c>
      <c r="D190" s="3" t="s">
        <v>354</v>
      </c>
      <c r="E190" s="3" t="s">
        <v>355</v>
      </c>
      <c r="F190" s="3" t="s">
        <v>628</v>
      </c>
      <c r="G190" s="97" t="s">
        <v>524</v>
      </c>
      <c r="H190" s="97" t="s">
        <v>524</v>
      </c>
      <c r="I190" s="97" t="s">
        <v>524</v>
      </c>
      <c r="J190" s="97" t="s">
        <v>524</v>
      </c>
      <c r="K190" s="97" t="s">
        <v>524</v>
      </c>
      <c r="L190" s="97" t="s">
        <v>524</v>
      </c>
      <c r="M190" s="97" t="s">
        <v>524</v>
      </c>
      <c r="N190" s="97" t="s">
        <v>524</v>
      </c>
      <c r="O190" s="360">
        <v>0.5</v>
      </c>
      <c r="P190" s="99"/>
      <c r="Q190" s="99"/>
      <c r="R190" s="99"/>
      <c r="S190" s="99"/>
      <c r="T190" s="99"/>
      <c r="U190" s="99"/>
      <c r="V190" s="99"/>
      <c r="W190" s="99"/>
      <c r="X190" s="99"/>
      <c r="Y190" s="99"/>
      <c r="Z190" s="99"/>
      <c r="AA190" s="99"/>
      <c r="AB190" s="99"/>
      <c r="AC190" s="99"/>
      <c r="AD190" s="99"/>
      <c r="AE190" s="99"/>
      <c r="AF190" s="99"/>
      <c r="AG190" s="99"/>
      <c r="AH190" s="99"/>
    </row>
    <row r="191" spans="3:34">
      <c r="C191" s="3" t="s">
        <v>92</v>
      </c>
      <c r="D191" s="3" t="s">
        <v>356</v>
      </c>
      <c r="E191" s="3" t="s">
        <v>357</v>
      </c>
      <c r="F191" s="3" t="s">
        <v>628</v>
      </c>
      <c r="G191" s="97" t="s">
        <v>524</v>
      </c>
      <c r="H191" s="97" t="s">
        <v>524</v>
      </c>
      <c r="I191" s="97" t="s">
        <v>524</v>
      </c>
      <c r="J191" s="97" t="s">
        <v>524</v>
      </c>
      <c r="K191" s="97" t="s">
        <v>524</v>
      </c>
      <c r="L191" s="97" t="s">
        <v>524</v>
      </c>
      <c r="M191" s="97" t="s">
        <v>524</v>
      </c>
      <c r="N191" s="97" t="s">
        <v>524</v>
      </c>
      <c r="O191" s="360">
        <v>0.875</v>
      </c>
      <c r="P191" s="99"/>
      <c r="Q191" s="99"/>
      <c r="R191" s="99"/>
      <c r="S191" s="99"/>
      <c r="T191" s="99"/>
      <c r="U191" s="99"/>
      <c r="V191" s="99"/>
      <c r="W191" s="99"/>
      <c r="X191" s="99"/>
      <c r="Y191" s="99"/>
      <c r="Z191" s="99"/>
      <c r="AA191" s="99"/>
      <c r="AB191" s="99"/>
      <c r="AC191" s="99"/>
      <c r="AD191" s="99"/>
      <c r="AE191" s="99"/>
      <c r="AF191" s="99"/>
      <c r="AG191" s="99"/>
      <c r="AH191" s="99"/>
    </row>
    <row r="192" spans="3:34">
      <c r="C192" s="3" t="s">
        <v>92</v>
      </c>
      <c r="D192" s="3" t="s">
        <v>358</v>
      </c>
      <c r="E192" s="3" t="s">
        <v>359</v>
      </c>
      <c r="F192" s="3" t="s">
        <v>628</v>
      </c>
      <c r="G192" s="97" t="s">
        <v>524</v>
      </c>
      <c r="H192" s="97" t="s">
        <v>524</v>
      </c>
      <c r="I192" s="97" t="s">
        <v>524</v>
      </c>
      <c r="J192" s="97" t="s">
        <v>524</v>
      </c>
      <c r="K192" s="97" t="s">
        <v>524</v>
      </c>
      <c r="L192" s="97" t="s">
        <v>524</v>
      </c>
      <c r="M192" s="97" t="s">
        <v>524</v>
      </c>
      <c r="N192" s="97" t="s">
        <v>524</v>
      </c>
      <c r="O192" s="360">
        <v>1</v>
      </c>
      <c r="P192" s="99"/>
      <c r="Q192" s="99"/>
      <c r="R192" s="99"/>
      <c r="S192" s="99"/>
      <c r="T192" s="99"/>
      <c r="U192" s="99"/>
      <c r="V192" s="99"/>
      <c r="W192" s="99"/>
      <c r="X192" s="99"/>
      <c r="Y192" s="99"/>
      <c r="Z192" s="99"/>
      <c r="AA192" s="99"/>
      <c r="AB192" s="99"/>
      <c r="AC192" s="99"/>
      <c r="AD192" s="99"/>
      <c r="AE192" s="99"/>
      <c r="AF192" s="99"/>
      <c r="AG192" s="99"/>
      <c r="AH192" s="99"/>
    </row>
    <row r="193" spans="3:34">
      <c r="C193" s="3" t="s">
        <v>92</v>
      </c>
      <c r="D193" s="3" t="s">
        <v>360</v>
      </c>
      <c r="E193" s="3" t="s">
        <v>361</v>
      </c>
      <c r="F193" s="3" t="s">
        <v>628</v>
      </c>
      <c r="G193" s="97" t="s">
        <v>524</v>
      </c>
      <c r="H193" s="97" t="s">
        <v>524</v>
      </c>
      <c r="I193" s="97" t="s">
        <v>524</v>
      </c>
      <c r="J193" s="97" t="s">
        <v>524</v>
      </c>
      <c r="K193" s="97" t="s">
        <v>524</v>
      </c>
      <c r="L193" s="97" t="s">
        <v>524</v>
      </c>
      <c r="M193" s="97" t="s">
        <v>524</v>
      </c>
      <c r="N193" s="97" t="s">
        <v>524</v>
      </c>
      <c r="O193" s="360">
        <v>0.375</v>
      </c>
      <c r="P193" s="99"/>
      <c r="Q193" s="99"/>
      <c r="R193" s="99"/>
      <c r="S193" s="99"/>
      <c r="T193" s="99"/>
      <c r="U193" s="99"/>
      <c r="V193" s="99"/>
      <c r="W193" s="99"/>
      <c r="X193" s="99"/>
      <c r="Y193" s="99"/>
      <c r="Z193" s="99"/>
      <c r="AA193" s="99"/>
      <c r="AB193" s="99"/>
      <c r="AC193" s="99"/>
      <c r="AD193" s="99"/>
      <c r="AE193" s="99"/>
      <c r="AF193" s="99"/>
      <c r="AG193" s="99"/>
      <c r="AH193" s="99"/>
    </row>
    <row r="194" spans="3:34">
      <c r="C194" s="3" t="s">
        <v>92</v>
      </c>
      <c r="D194" s="3" t="s">
        <v>362</v>
      </c>
      <c r="E194" s="3" t="s">
        <v>363</v>
      </c>
      <c r="F194" s="3" t="s">
        <v>628</v>
      </c>
      <c r="G194" s="97" t="s">
        <v>524</v>
      </c>
      <c r="H194" s="97" t="s">
        <v>524</v>
      </c>
      <c r="I194" s="97" t="s">
        <v>524</v>
      </c>
      <c r="J194" s="97" t="s">
        <v>524</v>
      </c>
      <c r="K194" s="97" t="s">
        <v>524</v>
      </c>
      <c r="L194" s="97" t="s">
        <v>524</v>
      </c>
      <c r="M194" s="97" t="s">
        <v>524</v>
      </c>
      <c r="N194" s="97" t="s">
        <v>524</v>
      </c>
      <c r="O194" s="360">
        <v>0.5</v>
      </c>
      <c r="P194" s="99"/>
      <c r="Q194" s="99"/>
      <c r="R194" s="99"/>
      <c r="S194" s="99"/>
      <c r="T194" s="99"/>
      <c r="U194" s="99"/>
      <c r="V194" s="99"/>
      <c r="W194" s="99"/>
      <c r="X194" s="99"/>
      <c r="Y194" s="99"/>
      <c r="Z194" s="99"/>
      <c r="AA194" s="99"/>
      <c r="AB194" s="99"/>
      <c r="AC194" s="99"/>
      <c r="AD194" s="99"/>
      <c r="AE194" s="99"/>
      <c r="AF194" s="99"/>
      <c r="AG194" s="99"/>
      <c r="AH194" s="99"/>
    </row>
    <row r="195" spans="3:34">
      <c r="C195" s="3" t="s">
        <v>92</v>
      </c>
      <c r="D195" s="3" t="s">
        <v>364</v>
      </c>
      <c r="E195" s="3" t="s">
        <v>365</v>
      </c>
      <c r="F195" s="3" t="s">
        <v>628</v>
      </c>
      <c r="G195" s="97" t="s">
        <v>524</v>
      </c>
      <c r="H195" s="97" t="s">
        <v>524</v>
      </c>
      <c r="I195" s="97" t="s">
        <v>524</v>
      </c>
      <c r="J195" s="97" t="s">
        <v>524</v>
      </c>
      <c r="K195" s="97" t="s">
        <v>524</v>
      </c>
      <c r="L195" s="97" t="s">
        <v>524</v>
      </c>
      <c r="M195" s="97" t="s">
        <v>524</v>
      </c>
      <c r="N195" s="97" t="s">
        <v>524</v>
      </c>
      <c r="O195" s="360">
        <v>0.75</v>
      </c>
      <c r="P195" s="99"/>
      <c r="Q195" s="99"/>
      <c r="R195" s="99"/>
      <c r="S195" s="99"/>
      <c r="T195" s="99"/>
      <c r="U195" s="99"/>
      <c r="V195" s="99"/>
      <c r="W195" s="99"/>
      <c r="X195" s="99"/>
      <c r="Y195" s="99"/>
      <c r="Z195" s="99"/>
      <c r="AA195" s="99"/>
      <c r="AB195" s="99"/>
      <c r="AC195" s="99"/>
      <c r="AD195" s="99"/>
      <c r="AE195" s="99"/>
      <c r="AF195" s="99"/>
      <c r="AG195" s="99"/>
      <c r="AH195" s="99"/>
    </row>
    <row r="196" spans="3:34">
      <c r="C196" s="3" t="s">
        <v>92</v>
      </c>
      <c r="D196" s="3" t="s">
        <v>366</v>
      </c>
      <c r="E196" s="3" t="s">
        <v>367</v>
      </c>
      <c r="F196" s="3" t="s">
        <v>628</v>
      </c>
      <c r="G196" s="97" t="s">
        <v>524</v>
      </c>
      <c r="H196" s="97" t="s">
        <v>524</v>
      </c>
      <c r="I196" s="97" t="s">
        <v>524</v>
      </c>
      <c r="J196" s="97" t="s">
        <v>524</v>
      </c>
      <c r="K196" s="97" t="s">
        <v>524</v>
      </c>
      <c r="L196" s="97" t="s">
        <v>524</v>
      </c>
      <c r="M196" s="97" t="s">
        <v>524</v>
      </c>
      <c r="N196" s="97" t="s">
        <v>524</v>
      </c>
      <c r="O196" s="360">
        <v>0.375</v>
      </c>
      <c r="P196" s="99"/>
      <c r="Q196" s="99"/>
      <c r="R196" s="99"/>
      <c r="S196" s="99"/>
      <c r="T196" s="99"/>
      <c r="U196" s="99"/>
      <c r="V196" s="99"/>
      <c r="W196" s="99"/>
      <c r="X196" s="99"/>
      <c r="Y196" s="99"/>
      <c r="Z196" s="99"/>
      <c r="AA196" s="99"/>
      <c r="AB196" s="99"/>
      <c r="AC196" s="99"/>
      <c r="AD196" s="99"/>
      <c r="AE196" s="99"/>
      <c r="AF196" s="99"/>
      <c r="AG196" s="99"/>
      <c r="AH196" s="99"/>
    </row>
    <row r="197" spans="3:34">
      <c r="C197" s="3" t="s">
        <v>92</v>
      </c>
      <c r="D197" s="3" t="s">
        <v>368</v>
      </c>
      <c r="E197" s="3" t="s">
        <v>369</v>
      </c>
      <c r="F197" s="3" t="s">
        <v>628</v>
      </c>
      <c r="G197" s="97" t="s">
        <v>524</v>
      </c>
      <c r="H197" s="97" t="s">
        <v>524</v>
      </c>
      <c r="I197" s="97" t="s">
        <v>524</v>
      </c>
      <c r="J197" s="97" t="s">
        <v>524</v>
      </c>
      <c r="K197" s="97" t="s">
        <v>524</v>
      </c>
      <c r="L197" s="97" t="s">
        <v>524</v>
      </c>
      <c r="M197" s="97" t="s">
        <v>524</v>
      </c>
      <c r="N197" s="97" t="s">
        <v>524</v>
      </c>
      <c r="O197" s="360">
        <v>1</v>
      </c>
      <c r="P197" s="99"/>
      <c r="Q197" s="99"/>
      <c r="R197" s="99"/>
      <c r="S197" s="99"/>
      <c r="T197" s="99"/>
      <c r="U197" s="99"/>
      <c r="V197" s="99"/>
      <c r="W197" s="99"/>
      <c r="X197" s="99"/>
      <c r="Y197" s="99"/>
      <c r="Z197" s="99"/>
      <c r="AA197" s="99"/>
      <c r="AB197" s="99"/>
      <c r="AC197" s="99"/>
      <c r="AD197" s="99"/>
      <c r="AE197" s="99"/>
      <c r="AF197" s="99"/>
      <c r="AG197" s="99"/>
      <c r="AH197" s="99"/>
    </row>
    <row r="198" spans="3:34">
      <c r="C198" s="3" t="s">
        <v>92</v>
      </c>
      <c r="D198" s="3" t="s">
        <v>370</v>
      </c>
      <c r="E198" s="3" t="s">
        <v>371</v>
      </c>
      <c r="F198" s="3" t="s">
        <v>628</v>
      </c>
      <c r="G198" s="97" t="s">
        <v>524</v>
      </c>
      <c r="H198" s="97" t="s">
        <v>524</v>
      </c>
      <c r="I198" s="97" t="s">
        <v>524</v>
      </c>
      <c r="J198" s="97" t="s">
        <v>524</v>
      </c>
      <c r="K198" s="97" t="s">
        <v>524</v>
      </c>
      <c r="L198" s="97" t="s">
        <v>524</v>
      </c>
      <c r="M198" s="97" t="s">
        <v>524</v>
      </c>
      <c r="N198" s="97" t="s">
        <v>524</v>
      </c>
      <c r="O198" s="360">
        <v>0.25</v>
      </c>
      <c r="P198" s="99"/>
      <c r="Q198" s="99"/>
      <c r="R198" s="99"/>
      <c r="S198" s="99"/>
      <c r="T198" s="99"/>
      <c r="U198" s="99"/>
      <c r="V198" s="99"/>
      <c r="W198" s="99"/>
      <c r="X198" s="99"/>
      <c r="Y198" s="99"/>
      <c r="Z198" s="99"/>
      <c r="AA198" s="99"/>
      <c r="AB198" s="99"/>
      <c r="AC198" s="99"/>
      <c r="AD198" s="99"/>
      <c r="AE198" s="99"/>
      <c r="AF198" s="99"/>
      <c r="AG198" s="99"/>
      <c r="AH198" s="99"/>
    </row>
    <row r="199" spans="3:34">
      <c r="C199" s="3" t="s">
        <v>92</v>
      </c>
      <c r="D199" s="3" t="s">
        <v>372</v>
      </c>
      <c r="E199" s="3" t="s">
        <v>373</v>
      </c>
      <c r="F199" s="3" t="s">
        <v>628</v>
      </c>
      <c r="G199" s="97" t="s">
        <v>524</v>
      </c>
      <c r="H199" s="97" t="s">
        <v>524</v>
      </c>
      <c r="I199" s="97" t="s">
        <v>524</v>
      </c>
      <c r="J199" s="97" t="s">
        <v>524</v>
      </c>
      <c r="K199" s="97" t="s">
        <v>524</v>
      </c>
      <c r="L199" s="97" t="s">
        <v>524</v>
      </c>
      <c r="M199" s="97" t="s">
        <v>524</v>
      </c>
      <c r="N199" s="97" t="s">
        <v>524</v>
      </c>
      <c r="O199" s="360">
        <v>0.25</v>
      </c>
      <c r="P199" s="99"/>
      <c r="Q199" s="99"/>
      <c r="R199" s="99"/>
      <c r="S199" s="99"/>
      <c r="T199" s="99"/>
      <c r="U199" s="99"/>
      <c r="V199" s="99"/>
      <c r="W199" s="99"/>
      <c r="X199" s="99"/>
      <c r="Y199" s="99"/>
      <c r="Z199" s="99"/>
      <c r="AA199" s="99"/>
      <c r="AB199" s="99"/>
      <c r="AC199" s="99"/>
      <c r="AD199" s="99"/>
      <c r="AE199" s="99"/>
      <c r="AF199" s="99"/>
      <c r="AG199" s="99"/>
      <c r="AH199" s="99"/>
    </row>
    <row r="200" spans="3:34">
      <c r="C200" s="3" t="s">
        <v>92</v>
      </c>
      <c r="D200" s="3" t="s">
        <v>374</v>
      </c>
      <c r="E200" s="3" t="s">
        <v>375</v>
      </c>
      <c r="F200" s="3" t="s">
        <v>628</v>
      </c>
      <c r="G200" s="97" t="s">
        <v>524</v>
      </c>
      <c r="H200" s="97" t="s">
        <v>524</v>
      </c>
      <c r="I200" s="97" t="s">
        <v>524</v>
      </c>
      <c r="J200" s="97" t="s">
        <v>524</v>
      </c>
      <c r="K200" s="97" t="s">
        <v>524</v>
      </c>
      <c r="L200" s="97" t="s">
        <v>524</v>
      </c>
      <c r="M200" s="97" t="s">
        <v>524</v>
      </c>
      <c r="N200" s="97" t="s">
        <v>524</v>
      </c>
      <c r="O200" s="360">
        <v>0.25</v>
      </c>
      <c r="P200" s="99"/>
      <c r="Q200" s="99"/>
      <c r="R200" s="99"/>
      <c r="S200" s="99"/>
      <c r="T200" s="99"/>
      <c r="U200" s="99"/>
      <c r="V200" s="99"/>
      <c r="W200" s="99"/>
      <c r="X200" s="99"/>
      <c r="Y200" s="99"/>
      <c r="Z200" s="99"/>
      <c r="AA200" s="99"/>
      <c r="AB200" s="99"/>
      <c r="AC200" s="99"/>
      <c r="AD200" s="99"/>
      <c r="AE200" s="99"/>
      <c r="AF200" s="99"/>
      <c r="AG200" s="99"/>
      <c r="AH200" s="99"/>
    </row>
    <row r="201" spans="3:34">
      <c r="C201" s="3" t="s">
        <v>92</v>
      </c>
      <c r="D201" s="3" t="s">
        <v>376</v>
      </c>
      <c r="E201" s="3" t="s">
        <v>377</v>
      </c>
      <c r="F201" s="3" t="s">
        <v>628</v>
      </c>
      <c r="G201" s="97" t="s">
        <v>524</v>
      </c>
      <c r="H201" s="97" t="s">
        <v>524</v>
      </c>
      <c r="I201" s="97" t="s">
        <v>524</v>
      </c>
      <c r="J201" s="97" t="s">
        <v>524</v>
      </c>
      <c r="K201" s="97" t="s">
        <v>524</v>
      </c>
      <c r="L201" s="97" t="s">
        <v>524</v>
      </c>
      <c r="M201" s="97" t="s">
        <v>524</v>
      </c>
      <c r="N201" s="97" t="s">
        <v>524</v>
      </c>
      <c r="O201" s="360">
        <v>0.25</v>
      </c>
      <c r="P201" s="99"/>
      <c r="Q201" s="99"/>
      <c r="R201" s="99"/>
      <c r="S201" s="99"/>
      <c r="T201" s="99"/>
      <c r="U201" s="99"/>
      <c r="V201" s="99"/>
      <c r="W201" s="99"/>
      <c r="X201" s="99"/>
      <c r="Y201" s="99"/>
      <c r="Z201" s="99"/>
      <c r="AA201" s="99"/>
      <c r="AB201" s="99"/>
      <c r="AC201" s="99"/>
      <c r="AD201" s="99"/>
      <c r="AE201" s="99"/>
      <c r="AF201" s="99"/>
      <c r="AG201" s="99"/>
      <c r="AH201" s="99"/>
    </row>
    <row r="202" spans="3:34">
      <c r="C202" s="3" t="s">
        <v>92</v>
      </c>
      <c r="D202" s="3" t="s">
        <v>378</v>
      </c>
      <c r="E202" s="3" t="s">
        <v>379</v>
      </c>
      <c r="F202" s="3" t="s">
        <v>628</v>
      </c>
      <c r="G202" s="97" t="s">
        <v>524</v>
      </c>
      <c r="H202" s="97" t="s">
        <v>524</v>
      </c>
      <c r="I202" s="97" t="s">
        <v>524</v>
      </c>
      <c r="J202" s="97" t="s">
        <v>524</v>
      </c>
      <c r="K202" s="97" t="s">
        <v>524</v>
      </c>
      <c r="L202" s="97" t="s">
        <v>524</v>
      </c>
      <c r="M202" s="97" t="s">
        <v>524</v>
      </c>
      <c r="N202" s="97" t="s">
        <v>524</v>
      </c>
      <c r="O202" s="360">
        <v>0.25</v>
      </c>
      <c r="P202" s="99"/>
      <c r="Q202" s="99"/>
      <c r="R202" s="99"/>
      <c r="S202" s="99"/>
      <c r="T202" s="99"/>
      <c r="U202" s="99"/>
      <c r="V202" s="99"/>
      <c r="W202" s="99"/>
      <c r="X202" s="99"/>
      <c r="Y202" s="99"/>
      <c r="Z202" s="99"/>
      <c r="AA202" s="99"/>
      <c r="AB202" s="99"/>
      <c r="AC202" s="99"/>
      <c r="AD202" s="99"/>
      <c r="AE202" s="99"/>
      <c r="AF202" s="99"/>
      <c r="AG202" s="99"/>
      <c r="AH202" s="99"/>
    </row>
    <row r="203" spans="3:34">
      <c r="C203" s="3" t="s">
        <v>92</v>
      </c>
      <c r="D203" s="3" t="s">
        <v>380</v>
      </c>
      <c r="E203" s="3" t="s">
        <v>381</v>
      </c>
      <c r="F203" s="3" t="s">
        <v>628</v>
      </c>
      <c r="G203" s="97" t="s">
        <v>524</v>
      </c>
      <c r="H203" s="97" t="s">
        <v>524</v>
      </c>
      <c r="I203" s="97" t="s">
        <v>524</v>
      </c>
      <c r="J203" s="97" t="s">
        <v>524</v>
      </c>
      <c r="K203" s="97" t="s">
        <v>524</v>
      </c>
      <c r="L203" s="97" t="s">
        <v>524</v>
      </c>
      <c r="M203" s="97" t="s">
        <v>524</v>
      </c>
      <c r="N203" s="97" t="s">
        <v>524</v>
      </c>
      <c r="O203" s="360">
        <v>0.25</v>
      </c>
      <c r="P203" s="99"/>
      <c r="Q203" s="99"/>
      <c r="R203" s="99"/>
      <c r="S203" s="99"/>
      <c r="T203" s="99"/>
      <c r="U203" s="99"/>
      <c r="V203" s="99"/>
      <c r="W203" s="99"/>
      <c r="X203" s="99"/>
      <c r="Y203" s="99"/>
      <c r="Z203" s="99"/>
      <c r="AA203" s="99"/>
      <c r="AB203" s="99"/>
      <c r="AC203" s="99"/>
      <c r="AD203" s="99"/>
      <c r="AE203" s="99"/>
      <c r="AF203" s="99"/>
      <c r="AG203" s="99"/>
      <c r="AH203" s="99"/>
    </row>
    <row r="204" spans="3:34">
      <c r="C204" s="3" t="s">
        <v>92</v>
      </c>
      <c r="D204" s="3" t="s">
        <v>382</v>
      </c>
      <c r="E204" s="3" t="s">
        <v>383</v>
      </c>
      <c r="F204" s="3" t="s">
        <v>628</v>
      </c>
      <c r="G204" s="97" t="s">
        <v>524</v>
      </c>
      <c r="H204" s="97" t="s">
        <v>524</v>
      </c>
      <c r="I204" s="97" t="s">
        <v>524</v>
      </c>
      <c r="J204" s="97" t="s">
        <v>524</v>
      </c>
      <c r="K204" s="97" t="s">
        <v>524</v>
      </c>
      <c r="L204" s="97" t="s">
        <v>524</v>
      </c>
      <c r="M204" s="97" t="s">
        <v>524</v>
      </c>
      <c r="N204" s="97" t="s">
        <v>524</v>
      </c>
      <c r="O204" s="360">
        <v>0.25</v>
      </c>
      <c r="P204" s="99"/>
      <c r="Q204" s="99"/>
      <c r="R204" s="99"/>
      <c r="S204" s="99"/>
      <c r="T204" s="99"/>
      <c r="U204" s="99"/>
      <c r="V204" s="99"/>
      <c r="W204" s="99"/>
      <c r="X204" s="99"/>
      <c r="Y204" s="99"/>
      <c r="Z204" s="99"/>
      <c r="AA204" s="99"/>
      <c r="AB204" s="99"/>
      <c r="AC204" s="99"/>
      <c r="AD204" s="99"/>
      <c r="AE204" s="99"/>
      <c r="AF204" s="99"/>
      <c r="AG204" s="99"/>
      <c r="AH204" s="99"/>
    </row>
    <row r="205" spans="3:34">
      <c r="C205" s="3" t="s">
        <v>92</v>
      </c>
      <c r="D205" s="3" t="s">
        <v>384</v>
      </c>
      <c r="E205" s="3" t="s">
        <v>385</v>
      </c>
      <c r="F205" s="3" t="s">
        <v>628</v>
      </c>
      <c r="G205" s="97" t="s">
        <v>524</v>
      </c>
      <c r="H205" s="97" t="s">
        <v>524</v>
      </c>
      <c r="I205" s="97" t="s">
        <v>524</v>
      </c>
      <c r="J205" s="97" t="s">
        <v>524</v>
      </c>
      <c r="K205" s="97" t="s">
        <v>524</v>
      </c>
      <c r="L205" s="97" t="s">
        <v>524</v>
      </c>
      <c r="M205" s="97" t="s">
        <v>524</v>
      </c>
      <c r="N205" s="97" t="s">
        <v>524</v>
      </c>
      <c r="O205" s="360">
        <v>1</v>
      </c>
      <c r="P205" s="99"/>
      <c r="Q205" s="99"/>
      <c r="R205" s="99"/>
      <c r="S205" s="99"/>
      <c r="T205" s="99"/>
      <c r="U205" s="99"/>
      <c r="V205" s="99"/>
      <c r="W205" s="99"/>
      <c r="X205" s="99"/>
      <c r="Y205" s="99"/>
      <c r="Z205" s="99"/>
      <c r="AA205" s="99"/>
      <c r="AB205" s="99"/>
      <c r="AC205" s="99"/>
      <c r="AD205" s="99"/>
      <c r="AE205" s="99"/>
      <c r="AF205" s="99"/>
      <c r="AG205" s="99"/>
      <c r="AH205" s="99"/>
    </row>
    <row r="206" spans="3:34">
      <c r="C206" s="3" t="s">
        <v>92</v>
      </c>
      <c r="D206" s="3" t="s">
        <v>386</v>
      </c>
      <c r="E206" s="3" t="s">
        <v>387</v>
      </c>
      <c r="F206" s="3" t="s">
        <v>628</v>
      </c>
      <c r="G206" s="97" t="s">
        <v>524</v>
      </c>
      <c r="H206" s="97" t="s">
        <v>524</v>
      </c>
      <c r="I206" s="97" t="s">
        <v>524</v>
      </c>
      <c r="J206" s="97" t="s">
        <v>524</v>
      </c>
      <c r="K206" s="97" t="s">
        <v>524</v>
      </c>
      <c r="L206" s="97" t="s">
        <v>524</v>
      </c>
      <c r="M206" s="97" t="s">
        <v>524</v>
      </c>
      <c r="N206" s="97" t="s">
        <v>524</v>
      </c>
      <c r="O206" s="360">
        <v>0.75</v>
      </c>
      <c r="P206" s="99"/>
      <c r="Q206" s="99"/>
      <c r="R206" s="99"/>
      <c r="S206" s="99"/>
      <c r="T206" s="99"/>
      <c r="U206" s="99"/>
      <c r="V206" s="99"/>
      <c r="W206" s="99"/>
      <c r="X206" s="99"/>
      <c r="Y206" s="99"/>
      <c r="Z206" s="99"/>
      <c r="AA206" s="99"/>
      <c r="AB206" s="99"/>
      <c r="AC206" s="99"/>
      <c r="AD206" s="99"/>
      <c r="AE206" s="99"/>
      <c r="AF206" s="99"/>
      <c r="AG206" s="99"/>
      <c r="AH206" s="99"/>
    </row>
    <row r="207" spans="3:34">
      <c r="C207" s="3" t="s">
        <v>92</v>
      </c>
      <c r="D207" s="3" t="s">
        <v>388</v>
      </c>
      <c r="E207" s="3" t="s">
        <v>389</v>
      </c>
      <c r="F207" s="3" t="s">
        <v>628</v>
      </c>
      <c r="G207" s="97" t="s">
        <v>524</v>
      </c>
      <c r="H207" s="97" t="s">
        <v>524</v>
      </c>
      <c r="I207" s="97" t="s">
        <v>524</v>
      </c>
      <c r="J207" s="97" t="s">
        <v>524</v>
      </c>
      <c r="K207" s="97" t="s">
        <v>524</v>
      </c>
      <c r="L207" s="97" t="s">
        <v>524</v>
      </c>
      <c r="M207" s="97" t="s">
        <v>524</v>
      </c>
      <c r="N207" s="97" t="s">
        <v>524</v>
      </c>
      <c r="O207" s="360">
        <v>0.125</v>
      </c>
      <c r="P207" s="99"/>
      <c r="Q207" s="99"/>
      <c r="R207" s="99"/>
      <c r="S207" s="99"/>
      <c r="T207" s="99"/>
      <c r="U207" s="99"/>
      <c r="V207" s="99"/>
      <c r="W207" s="99"/>
      <c r="X207" s="99"/>
      <c r="Y207" s="99"/>
      <c r="Z207" s="99"/>
      <c r="AA207" s="99"/>
      <c r="AB207" s="99"/>
      <c r="AC207" s="99"/>
      <c r="AD207" s="99"/>
      <c r="AE207" s="99"/>
      <c r="AF207" s="99"/>
      <c r="AG207" s="99"/>
      <c r="AH207" s="99"/>
    </row>
    <row r="208" spans="3:34">
      <c r="C208" s="3" t="s">
        <v>92</v>
      </c>
      <c r="D208" s="3" t="s">
        <v>390</v>
      </c>
      <c r="E208" s="3" t="s">
        <v>391</v>
      </c>
      <c r="F208" s="3" t="s">
        <v>628</v>
      </c>
      <c r="G208" s="97" t="s">
        <v>524</v>
      </c>
      <c r="H208" s="97" t="s">
        <v>524</v>
      </c>
      <c r="I208" s="97" t="s">
        <v>524</v>
      </c>
      <c r="J208" s="97" t="s">
        <v>524</v>
      </c>
      <c r="K208" s="97" t="s">
        <v>524</v>
      </c>
      <c r="L208" s="97" t="s">
        <v>524</v>
      </c>
      <c r="M208" s="97" t="s">
        <v>524</v>
      </c>
      <c r="N208" s="97" t="s">
        <v>524</v>
      </c>
      <c r="O208" s="360">
        <v>0.25</v>
      </c>
      <c r="P208" s="99"/>
      <c r="Q208" s="99"/>
      <c r="R208" s="99"/>
      <c r="S208" s="99"/>
      <c r="T208" s="99"/>
      <c r="U208" s="99"/>
      <c r="V208" s="99"/>
      <c r="W208" s="99"/>
      <c r="X208" s="99"/>
      <c r="Y208" s="99"/>
      <c r="Z208" s="99"/>
      <c r="AA208" s="99"/>
      <c r="AB208" s="99"/>
      <c r="AC208" s="99"/>
      <c r="AD208" s="99"/>
      <c r="AE208" s="99"/>
      <c r="AF208" s="99"/>
      <c r="AG208" s="99"/>
      <c r="AH208" s="99"/>
    </row>
    <row r="209" spans="3:34">
      <c r="C209" s="3" t="s">
        <v>92</v>
      </c>
      <c r="D209" s="3" t="s">
        <v>392</v>
      </c>
      <c r="E209" s="3" t="s">
        <v>393</v>
      </c>
      <c r="F209" s="3" t="s">
        <v>628</v>
      </c>
      <c r="G209" s="97" t="s">
        <v>524</v>
      </c>
      <c r="H209" s="97" t="s">
        <v>524</v>
      </c>
      <c r="I209" s="97" t="s">
        <v>524</v>
      </c>
      <c r="J209" s="97" t="s">
        <v>524</v>
      </c>
      <c r="K209" s="97" t="s">
        <v>524</v>
      </c>
      <c r="L209" s="97" t="s">
        <v>524</v>
      </c>
      <c r="M209" s="97" t="s">
        <v>524</v>
      </c>
      <c r="N209" s="97" t="s">
        <v>524</v>
      </c>
      <c r="O209" s="360">
        <v>1</v>
      </c>
      <c r="P209" s="99"/>
      <c r="Q209" s="99"/>
      <c r="R209" s="99"/>
      <c r="S209" s="99"/>
      <c r="T209" s="99"/>
      <c r="U209" s="99"/>
      <c r="V209" s="99"/>
      <c r="W209" s="99"/>
      <c r="X209" s="99"/>
      <c r="Y209" s="99"/>
      <c r="Z209" s="99"/>
      <c r="AA209" s="99"/>
      <c r="AB209" s="99"/>
      <c r="AC209" s="99"/>
      <c r="AD209" s="99"/>
      <c r="AE209" s="99"/>
      <c r="AF209" s="99"/>
      <c r="AG209" s="99"/>
      <c r="AH209" s="99"/>
    </row>
    <row r="210" spans="3:34">
      <c r="C210" s="3" t="s">
        <v>92</v>
      </c>
      <c r="D210" s="3" t="s">
        <v>394</v>
      </c>
      <c r="E210" s="3" t="s">
        <v>395</v>
      </c>
      <c r="F210" s="3" t="s">
        <v>628</v>
      </c>
      <c r="G210" s="97" t="s">
        <v>524</v>
      </c>
      <c r="H210" s="97" t="s">
        <v>524</v>
      </c>
      <c r="I210" s="97" t="s">
        <v>524</v>
      </c>
      <c r="J210" s="97" t="s">
        <v>524</v>
      </c>
      <c r="K210" s="97" t="s">
        <v>524</v>
      </c>
      <c r="L210" s="97" t="s">
        <v>524</v>
      </c>
      <c r="M210" s="97" t="s">
        <v>524</v>
      </c>
      <c r="N210" s="97" t="s">
        <v>524</v>
      </c>
      <c r="O210" s="360">
        <v>0.125</v>
      </c>
      <c r="P210" s="99"/>
      <c r="Q210" s="99"/>
      <c r="R210" s="99"/>
      <c r="S210" s="99"/>
      <c r="T210" s="99"/>
      <c r="U210" s="99"/>
      <c r="V210" s="99"/>
      <c r="W210" s="99"/>
      <c r="X210" s="99"/>
      <c r="Y210" s="99"/>
      <c r="Z210" s="99"/>
      <c r="AA210" s="99"/>
      <c r="AB210" s="99"/>
      <c r="AC210" s="99"/>
      <c r="AD210" s="99"/>
      <c r="AE210" s="99"/>
      <c r="AF210" s="99"/>
      <c r="AG210" s="99"/>
      <c r="AH210" s="99"/>
    </row>
    <row r="211" spans="3:34">
      <c r="C211" s="3" t="s">
        <v>92</v>
      </c>
      <c r="D211" s="3" t="s">
        <v>396</v>
      </c>
      <c r="E211" s="3" t="s">
        <v>397</v>
      </c>
      <c r="F211" s="3" t="s">
        <v>628</v>
      </c>
      <c r="G211" s="97" t="s">
        <v>524</v>
      </c>
      <c r="H211" s="97" t="s">
        <v>524</v>
      </c>
      <c r="I211" s="97" t="s">
        <v>524</v>
      </c>
      <c r="J211" s="97" t="s">
        <v>524</v>
      </c>
      <c r="K211" s="97" t="s">
        <v>524</v>
      </c>
      <c r="L211" s="97" t="s">
        <v>524</v>
      </c>
      <c r="M211" s="97" t="s">
        <v>524</v>
      </c>
      <c r="N211" s="97" t="s">
        <v>524</v>
      </c>
      <c r="O211" s="360">
        <v>1</v>
      </c>
      <c r="P211" s="99"/>
      <c r="Q211" s="99"/>
      <c r="R211" s="99"/>
      <c r="S211" s="99"/>
      <c r="T211" s="99"/>
      <c r="U211" s="99"/>
      <c r="V211" s="99"/>
      <c r="W211" s="99"/>
      <c r="X211" s="99"/>
      <c r="Y211" s="99"/>
      <c r="Z211" s="99"/>
      <c r="AA211" s="99"/>
      <c r="AB211" s="99"/>
      <c r="AC211" s="99"/>
      <c r="AD211" s="99"/>
      <c r="AE211" s="99"/>
      <c r="AF211" s="99"/>
      <c r="AG211" s="99"/>
      <c r="AH211" s="99"/>
    </row>
    <row r="212" spans="3:34">
      <c r="C212" s="3" t="s">
        <v>92</v>
      </c>
      <c r="D212" s="3" t="s">
        <v>398</v>
      </c>
      <c r="E212" s="3" t="s">
        <v>399</v>
      </c>
      <c r="F212" s="3" t="s">
        <v>628</v>
      </c>
      <c r="G212" s="97" t="s">
        <v>524</v>
      </c>
      <c r="H212" s="97" t="s">
        <v>524</v>
      </c>
      <c r="I212" s="97" t="s">
        <v>524</v>
      </c>
      <c r="J212" s="97" t="s">
        <v>524</v>
      </c>
      <c r="K212" s="97" t="s">
        <v>524</v>
      </c>
      <c r="L212" s="97" t="s">
        <v>524</v>
      </c>
      <c r="M212" s="97" t="s">
        <v>524</v>
      </c>
      <c r="N212" s="97" t="s">
        <v>524</v>
      </c>
      <c r="O212" s="360">
        <v>0.125</v>
      </c>
      <c r="P212" s="99"/>
      <c r="Q212" s="99"/>
      <c r="R212" s="99"/>
      <c r="S212" s="99"/>
      <c r="T212" s="99"/>
      <c r="U212" s="99"/>
      <c r="V212" s="99"/>
      <c r="W212" s="99"/>
      <c r="X212" s="99"/>
      <c r="Y212" s="99"/>
      <c r="Z212" s="99"/>
      <c r="AA212" s="99"/>
      <c r="AB212" s="99"/>
      <c r="AC212" s="99"/>
      <c r="AD212" s="99"/>
      <c r="AE212" s="99"/>
      <c r="AF212" s="99"/>
      <c r="AG212" s="99"/>
      <c r="AH212" s="99"/>
    </row>
    <row r="213" spans="3:34">
      <c r="C213" s="3" t="s">
        <v>92</v>
      </c>
      <c r="D213" s="3" t="s">
        <v>400</v>
      </c>
      <c r="E213" s="3" t="s">
        <v>401</v>
      </c>
      <c r="F213" s="3" t="s">
        <v>628</v>
      </c>
      <c r="G213" s="97" t="s">
        <v>524</v>
      </c>
      <c r="H213" s="97" t="s">
        <v>524</v>
      </c>
      <c r="I213" s="97" t="s">
        <v>524</v>
      </c>
      <c r="J213" s="97" t="s">
        <v>524</v>
      </c>
      <c r="K213" s="97" t="s">
        <v>524</v>
      </c>
      <c r="L213" s="97" t="s">
        <v>524</v>
      </c>
      <c r="M213" s="97" t="s">
        <v>524</v>
      </c>
      <c r="N213" s="97" t="s">
        <v>524</v>
      </c>
      <c r="O213" s="360">
        <v>0.125</v>
      </c>
      <c r="P213" s="99"/>
      <c r="Q213" s="99"/>
      <c r="R213" s="99"/>
      <c r="S213" s="99"/>
      <c r="T213" s="99"/>
      <c r="U213" s="99"/>
      <c r="V213" s="99"/>
      <c r="W213" s="99"/>
      <c r="X213" s="99"/>
      <c r="Y213" s="99"/>
      <c r="Z213" s="99"/>
      <c r="AA213" s="99"/>
      <c r="AB213" s="99"/>
      <c r="AC213" s="99"/>
      <c r="AD213" s="99"/>
      <c r="AE213" s="99"/>
      <c r="AF213" s="99"/>
      <c r="AG213" s="99"/>
      <c r="AH213" s="99"/>
    </row>
    <row r="214" spans="3:34">
      <c r="C214" s="3" t="s">
        <v>92</v>
      </c>
      <c r="D214" s="3" t="s">
        <v>402</v>
      </c>
      <c r="E214" s="3" t="s">
        <v>403</v>
      </c>
      <c r="F214" s="3" t="s">
        <v>628</v>
      </c>
      <c r="G214" s="97" t="s">
        <v>524</v>
      </c>
      <c r="H214" s="97" t="s">
        <v>524</v>
      </c>
      <c r="I214" s="97" t="s">
        <v>524</v>
      </c>
      <c r="J214" s="97" t="s">
        <v>524</v>
      </c>
      <c r="K214" s="97" t="s">
        <v>524</v>
      </c>
      <c r="L214" s="97" t="s">
        <v>524</v>
      </c>
      <c r="M214" s="97" t="s">
        <v>524</v>
      </c>
      <c r="N214" s="97" t="s">
        <v>524</v>
      </c>
      <c r="O214" s="360">
        <v>0.25</v>
      </c>
      <c r="P214" s="99"/>
      <c r="Q214" s="99"/>
      <c r="R214" s="99"/>
      <c r="S214" s="99"/>
      <c r="T214" s="99"/>
      <c r="U214" s="99"/>
      <c r="V214" s="99"/>
      <c r="W214" s="99"/>
      <c r="X214" s="99"/>
      <c r="Y214" s="99"/>
      <c r="Z214" s="99"/>
      <c r="AA214" s="99"/>
      <c r="AB214" s="99"/>
      <c r="AC214" s="99"/>
      <c r="AD214" s="99"/>
      <c r="AE214" s="99"/>
      <c r="AF214" s="99"/>
      <c r="AG214" s="99"/>
      <c r="AH214" s="99"/>
    </row>
    <row r="215" spans="3:34">
      <c r="C215" s="3" t="s">
        <v>92</v>
      </c>
      <c r="D215" s="3" t="s">
        <v>404</v>
      </c>
      <c r="E215" s="3" t="s">
        <v>405</v>
      </c>
      <c r="F215" s="3" t="s">
        <v>628</v>
      </c>
      <c r="G215" s="97" t="s">
        <v>524</v>
      </c>
      <c r="H215" s="97" t="s">
        <v>524</v>
      </c>
      <c r="I215" s="97" t="s">
        <v>524</v>
      </c>
      <c r="J215" s="97" t="s">
        <v>524</v>
      </c>
      <c r="K215" s="97" t="s">
        <v>524</v>
      </c>
      <c r="L215" s="97" t="s">
        <v>524</v>
      </c>
      <c r="M215" s="97" t="s">
        <v>524</v>
      </c>
      <c r="N215" s="97" t="s">
        <v>524</v>
      </c>
      <c r="O215" s="360">
        <v>1</v>
      </c>
      <c r="P215" s="99"/>
      <c r="Q215" s="99"/>
      <c r="R215" s="99"/>
      <c r="S215" s="99"/>
      <c r="T215" s="99"/>
      <c r="U215" s="99"/>
      <c r="V215" s="99"/>
      <c r="W215" s="99"/>
      <c r="X215" s="99"/>
      <c r="Y215" s="99"/>
      <c r="Z215" s="99"/>
      <c r="AA215" s="99"/>
      <c r="AB215" s="99"/>
      <c r="AC215" s="99"/>
      <c r="AD215" s="99"/>
      <c r="AE215" s="99"/>
      <c r="AF215" s="99"/>
      <c r="AG215" s="99"/>
      <c r="AH215" s="99"/>
    </row>
    <row r="216" spans="3:34">
      <c r="C216" s="3" t="s">
        <v>92</v>
      </c>
      <c r="D216" s="3" t="s">
        <v>406</v>
      </c>
      <c r="E216" s="3" t="s">
        <v>407</v>
      </c>
      <c r="F216" s="3" t="s">
        <v>628</v>
      </c>
      <c r="G216" s="97" t="s">
        <v>524</v>
      </c>
      <c r="H216" s="97" t="s">
        <v>524</v>
      </c>
      <c r="I216" s="97" t="s">
        <v>524</v>
      </c>
      <c r="J216" s="97" t="s">
        <v>524</v>
      </c>
      <c r="K216" s="97" t="s">
        <v>524</v>
      </c>
      <c r="L216" s="97" t="s">
        <v>524</v>
      </c>
      <c r="M216" s="97" t="s">
        <v>524</v>
      </c>
      <c r="N216" s="97" t="s">
        <v>524</v>
      </c>
      <c r="O216" s="360">
        <v>1</v>
      </c>
      <c r="P216" s="99"/>
      <c r="Q216" s="99"/>
      <c r="R216" s="99"/>
      <c r="S216" s="99"/>
      <c r="T216" s="99"/>
      <c r="U216" s="99"/>
      <c r="V216" s="99"/>
      <c r="W216" s="99"/>
      <c r="X216" s="99"/>
      <c r="Y216" s="99"/>
      <c r="Z216" s="99"/>
      <c r="AA216" s="99"/>
      <c r="AB216" s="99"/>
      <c r="AC216" s="99"/>
      <c r="AD216" s="99"/>
      <c r="AE216" s="99"/>
      <c r="AF216" s="99"/>
      <c r="AG216" s="99"/>
      <c r="AH216" s="99"/>
    </row>
    <row r="217" spans="3:34">
      <c r="C217" s="3" t="s">
        <v>92</v>
      </c>
      <c r="D217" s="3" t="s">
        <v>408</v>
      </c>
      <c r="E217" s="3" t="s">
        <v>409</v>
      </c>
      <c r="F217" s="3" t="s">
        <v>628</v>
      </c>
      <c r="G217" s="97" t="s">
        <v>524</v>
      </c>
      <c r="H217" s="97" t="s">
        <v>524</v>
      </c>
      <c r="I217" s="97" t="s">
        <v>524</v>
      </c>
      <c r="J217" s="97" t="s">
        <v>524</v>
      </c>
      <c r="K217" s="97" t="s">
        <v>524</v>
      </c>
      <c r="L217" s="97" t="s">
        <v>524</v>
      </c>
      <c r="M217" s="97" t="s">
        <v>524</v>
      </c>
      <c r="N217" s="97" t="s">
        <v>524</v>
      </c>
      <c r="O217" s="360">
        <v>1</v>
      </c>
      <c r="P217" s="99"/>
      <c r="Q217" s="99"/>
      <c r="R217" s="99"/>
      <c r="S217" s="99"/>
      <c r="T217" s="99"/>
      <c r="U217" s="99"/>
      <c r="V217" s="99"/>
      <c r="W217" s="99"/>
      <c r="X217" s="99"/>
      <c r="Y217" s="99"/>
      <c r="Z217" s="99"/>
      <c r="AA217" s="99"/>
      <c r="AB217" s="99"/>
      <c r="AC217" s="99"/>
      <c r="AD217" s="99"/>
      <c r="AE217" s="99"/>
      <c r="AF217" s="99"/>
      <c r="AG217" s="99"/>
      <c r="AH217" s="99"/>
    </row>
    <row r="218" spans="3:34">
      <c r="C218" s="3" t="s">
        <v>92</v>
      </c>
      <c r="D218" s="3" t="s">
        <v>410</v>
      </c>
      <c r="E218" s="3" t="s">
        <v>411</v>
      </c>
      <c r="F218" s="3" t="s">
        <v>628</v>
      </c>
      <c r="G218" s="97" t="s">
        <v>524</v>
      </c>
      <c r="H218" s="97" t="s">
        <v>524</v>
      </c>
      <c r="I218" s="97" t="s">
        <v>524</v>
      </c>
      <c r="J218" s="97" t="s">
        <v>524</v>
      </c>
      <c r="K218" s="97" t="s">
        <v>524</v>
      </c>
      <c r="L218" s="97" t="s">
        <v>524</v>
      </c>
      <c r="M218" s="97" t="s">
        <v>524</v>
      </c>
      <c r="N218" s="97" t="s">
        <v>524</v>
      </c>
      <c r="O218" s="360">
        <v>0.375</v>
      </c>
      <c r="P218" s="99"/>
      <c r="Q218" s="99"/>
      <c r="R218" s="99"/>
      <c r="S218" s="99"/>
      <c r="T218" s="99"/>
      <c r="U218" s="99"/>
      <c r="V218" s="99"/>
      <c r="W218" s="99"/>
      <c r="X218" s="99"/>
      <c r="Y218" s="99"/>
      <c r="Z218" s="99"/>
      <c r="AA218" s="99"/>
      <c r="AB218" s="99"/>
      <c r="AC218" s="99"/>
      <c r="AD218" s="99"/>
      <c r="AE218" s="99"/>
      <c r="AF218" s="99"/>
      <c r="AG218" s="99"/>
      <c r="AH218" s="99"/>
    </row>
    <row r="219" spans="3:34">
      <c r="C219" s="3" t="s">
        <v>92</v>
      </c>
      <c r="D219" s="3" t="s">
        <v>412</v>
      </c>
      <c r="E219" s="3" t="s">
        <v>413</v>
      </c>
      <c r="F219" s="3" t="s">
        <v>628</v>
      </c>
      <c r="G219" s="97" t="s">
        <v>524</v>
      </c>
      <c r="H219" s="97" t="s">
        <v>524</v>
      </c>
      <c r="I219" s="97" t="s">
        <v>524</v>
      </c>
      <c r="J219" s="97" t="s">
        <v>524</v>
      </c>
      <c r="K219" s="97" t="s">
        <v>524</v>
      </c>
      <c r="L219" s="97" t="s">
        <v>524</v>
      </c>
      <c r="M219" s="97" t="s">
        <v>524</v>
      </c>
      <c r="N219" s="97" t="s">
        <v>524</v>
      </c>
      <c r="O219" s="360">
        <v>0.25</v>
      </c>
      <c r="P219" s="99"/>
      <c r="Q219" s="99"/>
      <c r="R219" s="99"/>
      <c r="S219" s="99"/>
      <c r="T219" s="99"/>
      <c r="U219" s="99"/>
      <c r="V219" s="99"/>
      <c r="W219" s="99"/>
      <c r="X219" s="99"/>
      <c r="Y219" s="99"/>
      <c r="Z219" s="99"/>
      <c r="AA219" s="99"/>
      <c r="AB219" s="99"/>
      <c r="AC219" s="99"/>
      <c r="AD219" s="99"/>
      <c r="AE219" s="99"/>
      <c r="AF219" s="99"/>
      <c r="AG219" s="99"/>
      <c r="AH219" s="99"/>
    </row>
    <row r="220" spans="3:34">
      <c r="C220" s="3" t="s">
        <v>92</v>
      </c>
      <c r="D220" s="3" t="s">
        <v>414</v>
      </c>
      <c r="E220" s="3" t="s">
        <v>415</v>
      </c>
      <c r="F220" s="3" t="s">
        <v>628</v>
      </c>
      <c r="G220" s="97" t="s">
        <v>524</v>
      </c>
      <c r="H220" s="97" t="s">
        <v>524</v>
      </c>
      <c r="I220" s="97" t="s">
        <v>524</v>
      </c>
      <c r="J220" s="97" t="s">
        <v>524</v>
      </c>
      <c r="K220" s="97" t="s">
        <v>524</v>
      </c>
      <c r="L220" s="97" t="s">
        <v>524</v>
      </c>
      <c r="M220" s="97" t="s">
        <v>524</v>
      </c>
      <c r="N220" s="97" t="s">
        <v>524</v>
      </c>
      <c r="O220" s="360">
        <v>0.25</v>
      </c>
      <c r="P220" s="99"/>
      <c r="Q220" s="99"/>
      <c r="R220" s="99"/>
      <c r="S220" s="99"/>
      <c r="T220" s="99"/>
      <c r="U220" s="99"/>
      <c r="V220" s="99"/>
      <c r="W220" s="99"/>
      <c r="X220" s="99"/>
      <c r="Y220" s="99"/>
      <c r="Z220" s="99"/>
      <c r="AA220" s="99"/>
      <c r="AB220" s="99"/>
      <c r="AC220" s="99"/>
      <c r="AD220" s="99"/>
      <c r="AE220" s="99"/>
      <c r="AF220" s="99"/>
      <c r="AG220" s="99"/>
      <c r="AH220" s="99"/>
    </row>
    <row r="221" spans="3:34">
      <c r="C221" s="3" t="s">
        <v>92</v>
      </c>
      <c r="D221" s="3" t="s">
        <v>416</v>
      </c>
      <c r="E221" s="3" t="s">
        <v>417</v>
      </c>
      <c r="F221" s="3" t="s">
        <v>628</v>
      </c>
      <c r="G221" s="97" t="s">
        <v>524</v>
      </c>
      <c r="H221" s="97" t="s">
        <v>524</v>
      </c>
      <c r="I221" s="97" t="s">
        <v>524</v>
      </c>
      <c r="J221" s="97" t="s">
        <v>524</v>
      </c>
      <c r="K221" s="97" t="s">
        <v>524</v>
      </c>
      <c r="L221" s="97" t="s">
        <v>524</v>
      </c>
      <c r="M221" s="97" t="s">
        <v>524</v>
      </c>
      <c r="N221" s="97" t="s">
        <v>524</v>
      </c>
      <c r="O221" s="360">
        <v>0.375</v>
      </c>
      <c r="P221" s="99"/>
      <c r="Q221" s="99"/>
      <c r="R221" s="99"/>
      <c r="S221" s="99"/>
      <c r="T221" s="99"/>
      <c r="U221" s="99"/>
      <c r="V221" s="99"/>
      <c r="W221" s="99"/>
      <c r="X221" s="99"/>
      <c r="Y221" s="99"/>
      <c r="Z221" s="99"/>
      <c r="AA221" s="99"/>
      <c r="AB221" s="99"/>
      <c r="AC221" s="99"/>
      <c r="AD221" s="99"/>
      <c r="AE221" s="99"/>
      <c r="AF221" s="99"/>
      <c r="AG221" s="99"/>
      <c r="AH221" s="99"/>
    </row>
    <row r="222" spans="3:34">
      <c r="C222" s="3" t="s">
        <v>92</v>
      </c>
      <c r="D222" s="3" t="s">
        <v>418</v>
      </c>
      <c r="E222" s="3" t="s">
        <v>419</v>
      </c>
      <c r="F222" s="3" t="s">
        <v>628</v>
      </c>
      <c r="G222" s="97" t="s">
        <v>524</v>
      </c>
      <c r="H222" s="97" t="s">
        <v>524</v>
      </c>
      <c r="I222" s="97" t="s">
        <v>524</v>
      </c>
      <c r="J222" s="97" t="s">
        <v>524</v>
      </c>
      <c r="K222" s="97" t="s">
        <v>524</v>
      </c>
      <c r="L222" s="97" t="s">
        <v>524</v>
      </c>
      <c r="M222" s="97" t="s">
        <v>524</v>
      </c>
      <c r="N222" s="97" t="s">
        <v>524</v>
      </c>
      <c r="O222" s="360">
        <v>0.375</v>
      </c>
      <c r="P222" s="99"/>
      <c r="Q222" s="99"/>
      <c r="R222" s="99"/>
      <c r="S222" s="99"/>
      <c r="T222" s="99"/>
      <c r="U222" s="99"/>
      <c r="V222" s="99"/>
      <c r="W222" s="99"/>
      <c r="X222" s="99"/>
      <c r="Y222" s="99"/>
      <c r="Z222" s="99"/>
      <c r="AA222" s="99"/>
      <c r="AB222" s="99"/>
      <c r="AC222" s="99"/>
      <c r="AD222" s="99"/>
      <c r="AE222" s="99"/>
      <c r="AF222" s="99"/>
      <c r="AG222" s="99"/>
      <c r="AH222" s="99"/>
    </row>
    <row r="223" spans="3:34">
      <c r="C223" s="3" t="s">
        <v>92</v>
      </c>
      <c r="D223" s="3" t="s">
        <v>420</v>
      </c>
      <c r="E223" s="3" t="s">
        <v>421</v>
      </c>
      <c r="F223" s="3" t="s">
        <v>628</v>
      </c>
      <c r="G223" s="97" t="s">
        <v>524</v>
      </c>
      <c r="H223" s="97" t="s">
        <v>524</v>
      </c>
      <c r="I223" s="97" t="s">
        <v>524</v>
      </c>
      <c r="J223" s="97" t="s">
        <v>524</v>
      </c>
      <c r="K223" s="97" t="s">
        <v>524</v>
      </c>
      <c r="L223" s="97" t="s">
        <v>524</v>
      </c>
      <c r="M223" s="97" t="s">
        <v>524</v>
      </c>
      <c r="N223" s="97" t="s">
        <v>524</v>
      </c>
      <c r="O223" s="360">
        <v>0.5</v>
      </c>
      <c r="P223" s="99"/>
      <c r="Q223" s="99"/>
      <c r="R223" s="99"/>
      <c r="S223" s="99"/>
      <c r="T223" s="99"/>
      <c r="U223" s="99"/>
      <c r="V223" s="99"/>
      <c r="W223" s="99"/>
      <c r="X223" s="99"/>
      <c r="Y223" s="99"/>
      <c r="Z223" s="99"/>
      <c r="AA223" s="99"/>
      <c r="AB223" s="99"/>
      <c r="AC223" s="99"/>
      <c r="AD223" s="99"/>
      <c r="AE223" s="99"/>
      <c r="AF223" s="99"/>
      <c r="AG223" s="99"/>
      <c r="AH223" s="99"/>
    </row>
    <row r="224" spans="3:34">
      <c r="C224" s="3" t="s">
        <v>92</v>
      </c>
      <c r="D224" s="3" t="s">
        <v>422</v>
      </c>
      <c r="E224" s="3" t="s">
        <v>423</v>
      </c>
      <c r="F224" s="3" t="s">
        <v>628</v>
      </c>
      <c r="G224" s="97" t="s">
        <v>524</v>
      </c>
      <c r="H224" s="97" t="s">
        <v>524</v>
      </c>
      <c r="I224" s="97" t="s">
        <v>524</v>
      </c>
      <c r="J224" s="97" t="s">
        <v>524</v>
      </c>
      <c r="K224" s="97" t="s">
        <v>524</v>
      </c>
      <c r="L224" s="97" t="s">
        <v>524</v>
      </c>
      <c r="M224" s="97" t="s">
        <v>524</v>
      </c>
      <c r="N224" s="97" t="s">
        <v>524</v>
      </c>
      <c r="O224" s="360">
        <v>0.25</v>
      </c>
      <c r="P224" s="99"/>
      <c r="Q224" s="99"/>
      <c r="R224" s="99"/>
      <c r="S224" s="99"/>
      <c r="T224" s="99"/>
      <c r="U224" s="99"/>
      <c r="V224" s="99"/>
      <c r="W224" s="99"/>
      <c r="X224" s="99"/>
      <c r="Y224" s="99"/>
      <c r="Z224" s="99"/>
      <c r="AA224" s="99"/>
      <c r="AB224" s="99"/>
      <c r="AC224" s="99"/>
      <c r="AD224" s="99"/>
      <c r="AE224" s="99"/>
      <c r="AF224" s="99"/>
      <c r="AG224" s="99"/>
      <c r="AH224" s="99"/>
    </row>
    <row r="225" spans="3:34">
      <c r="C225" s="3" t="s">
        <v>92</v>
      </c>
      <c r="D225" s="3" t="s">
        <v>424</v>
      </c>
      <c r="E225" s="3" t="s">
        <v>425</v>
      </c>
      <c r="F225" s="3" t="s">
        <v>628</v>
      </c>
      <c r="G225" s="97" t="s">
        <v>524</v>
      </c>
      <c r="H225" s="97" t="s">
        <v>524</v>
      </c>
      <c r="I225" s="97" t="s">
        <v>524</v>
      </c>
      <c r="J225" s="97" t="s">
        <v>524</v>
      </c>
      <c r="K225" s="97" t="s">
        <v>524</v>
      </c>
      <c r="L225" s="97" t="s">
        <v>524</v>
      </c>
      <c r="M225" s="97" t="s">
        <v>524</v>
      </c>
      <c r="N225" s="97" t="s">
        <v>524</v>
      </c>
      <c r="O225" s="360">
        <v>0.375</v>
      </c>
      <c r="P225" s="99"/>
      <c r="Q225" s="99"/>
      <c r="R225" s="99"/>
      <c r="S225" s="99"/>
      <c r="T225" s="99"/>
      <c r="U225" s="99"/>
      <c r="V225" s="99"/>
      <c r="W225" s="99"/>
      <c r="X225" s="99"/>
      <c r="Y225" s="99"/>
      <c r="Z225" s="99"/>
      <c r="AA225" s="99"/>
      <c r="AB225" s="99"/>
      <c r="AC225" s="99"/>
      <c r="AD225" s="99"/>
      <c r="AE225" s="99"/>
      <c r="AF225" s="99"/>
      <c r="AG225" s="99"/>
      <c r="AH225" s="99"/>
    </row>
    <row r="226" spans="3:34">
      <c r="C226" s="3" t="s">
        <v>92</v>
      </c>
      <c r="D226" s="3" t="s">
        <v>426</v>
      </c>
      <c r="E226" s="3" t="s">
        <v>427</v>
      </c>
      <c r="F226" s="3" t="s">
        <v>628</v>
      </c>
      <c r="G226" s="97" t="s">
        <v>524</v>
      </c>
      <c r="H226" s="97" t="s">
        <v>524</v>
      </c>
      <c r="I226" s="97" t="s">
        <v>524</v>
      </c>
      <c r="J226" s="97" t="s">
        <v>524</v>
      </c>
      <c r="K226" s="97" t="s">
        <v>524</v>
      </c>
      <c r="L226" s="97" t="s">
        <v>524</v>
      </c>
      <c r="M226" s="97" t="s">
        <v>524</v>
      </c>
      <c r="N226" s="97" t="s">
        <v>524</v>
      </c>
      <c r="O226" s="360">
        <v>0.25</v>
      </c>
      <c r="P226" s="99"/>
      <c r="Q226" s="99"/>
      <c r="R226" s="99"/>
      <c r="S226" s="99"/>
      <c r="T226" s="99"/>
      <c r="U226" s="99"/>
      <c r="V226" s="99"/>
      <c r="W226" s="99"/>
      <c r="X226" s="99"/>
      <c r="Y226" s="99"/>
      <c r="Z226" s="99"/>
      <c r="AA226" s="99"/>
      <c r="AB226" s="99"/>
      <c r="AC226" s="99"/>
      <c r="AD226" s="99"/>
      <c r="AE226" s="99"/>
      <c r="AF226" s="99"/>
      <c r="AG226" s="99"/>
      <c r="AH226" s="99"/>
    </row>
    <row r="227" spans="3:34">
      <c r="C227" s="3" t="s">
        <v>92</v>
      </c>
      <c r="D227" s="3" t="s">
        <v>428</v>
      </c>
      <c r="E227" s="3" t="s">
        <v>429</v>
      </c>
      <c r="F227" s="3" t="s">
        <v>628</v>
      </c>
      <c r="G227" s="97" t="s">
        <v>524</v>
      </c>
      <c r="H227" s="97" t="s">
        <v>524</v>
      </c>
      <c r="I227" s="97" t="s">
        <v>524</v>
      </c>
      <c r="J227" s="97" t="s">
        <v>524</v>
      </c>
      <c r="K227" s="97" t="s">
        <v>524</v>
      </c>
      <c r="L227" s="97" t="s">
        <v>524</v>
      </c>
      <c r="M227" s="97" t="s">
        <v>524</v>
      </c>
      <c r="N227" s="97" t="s">
        <v>524</v>
      </c>
      <c r="O227" s="360">
        <v>0.375</v>
      </c>
      <c r="P227" s="99"/>
      <c r="Q227" s="99"/>
      <c r="R227" s="99"/>
      <c r="S227" s="99"/>
      <c r="T227" s="99"/>
      <c r="U227" s="99"/>
      <c r="V227" s="99"/>
      <c r="W227" s="99"/>
      <c r="X227" s="99"/>
      <c r="Y227" s="99"/>
      <c r="Z227" s="99"/>
      <c r="AA227" s="99"/>
      <c r="AB227" s="99"/>
      <c r="AC227" s="99"/>
      <c r="AD227" s="99"/>
      <c r="AE227" s="99"/>
      <c r="AF227" s="99"/>
      <c r="AG227" s="99"/>
      <c r="AH227" s="99"/>
    </row>
    <row r="228" spans="3:34">
      <c r="C228" s="3" t="s">
        <v>92</v>
      </c>
      <c r="D228" s="3" t="s">
        <v>430</v>
      </c>
      <c r="E228" s="3" t="s">
        <v>431</v>
      </c>
      <c r="F228" s="3" t="s">
        <v>628</v>
      </c>
      <c r="G228" s="97" t="s">
        <v>524</v>
      </c>
      <c r="H228" s="97" t="s">
        <v>524</v>
      </c>
      <c r="I228" s="97" t="s">
        <v>524</v>
      </c>
      <c r="J228" s="97" t="s">
        <v>524</v>
      </c>
      <c r="K228" s="97" t="s">
        <v>524</v>
      </c>
      <c r="L228" s="97" t="s">
        <v>524</v>
      </c>
      <c r="M228" s="97" t="s">
        <v>524</v>
      </c>
      <c r="N228" s="97" t="s">
        <v>524</v>
      </c>
      <c r="O228" s="360">
        <v>0.75</v>
      </c>
      <c r="P228" s="99"/>
      <c r="Q228" s="99"/>
      <c r="R228" s="99"/>
      <c r="S228" s="99"/>
      <c r="T228" s="99"/>
      <c r="U228" s="99"/>
      <c r="V228" s="99"/>
      <c r="W228" s="99"/>
      <c r="X228" s="99"/>
      <c r="Y228" s="99"/>
      <c r="Z228" s="99"/>
      <c r="AA228" s="99"/>
      <c r="AB228" s="99"/>
      <c r="AC228" s="99"/>
      <c r="AD228" s="99"/>
      <c r="AE228" s="99"/>
      <c r="AF228" s="99"/>
      <c r="AG228" s="99"/>
      <c r="AH228" s="99"/>
    </row>
    <row r="229" spans="3:34">
      <c r="C229" s="3" t="s">
        <v>92</v>
      </c>
      <c r="D229" s="3" t="s">
        <v>432</v>
      </c>
      <c r="E229" s="3" t="s">
        <v>433</v>
      </c>
      <c r="F229" s="3" t="s">
        <v>628</v>
      </c>
      <c r="G229" s="97" t="s">
        <v>524</v>
      </c>
      <c r="H229" s="97" t="s">
        <v>524</v>
      </c>
      <c r="I229" s="97" t="s">
        <v>524</v>
      </c>
      <c r="J229" s="97" t="s">
        <v>524</v>
      </c>
      <c r="K229" s="97" t="s">
        <v>524</v>
      </c>
      <c r="L229" s="97" t="s">
        <v>524</v>
      </c>
      <c r="M229" s="97" t="s">
        <v>524</v>
      </c>
      <c r="N229" s="97" t="s">
        <v>524</v>
      </c>
      <c r="O229" s="360">
        <v>0.875</v>
      </c>
      <c r="P229" s="99"/>
      <c r="Q229" s="99"/>
      <c r="R229" s="99"/>
      <c r="S229" s="99"/>
      <c r="T229" s="99"/>
      <c r="U229" s="99"/>
      <c r="V229" s="99"/>
      <c r="W229" s="99"/>
      <c r="X229" s="99"/>
      <c r="Y229" s="99"/>
      <c r="Z229" s="99"/>
      <c r="AA229" s="99"/>
      <c r="AB229" s="99"/>
      <c r="AC229" s="99"/>
      <c r="AD229" s="99"/>
      <c r="AE229" s="99"/>
      <c r="AF229" s="99"/>
      <c r="AG229" s="99"/>
      <c r="AH229" s="99"/>
    </row>
    <row r="230" spans="3:34">
      <c r="C230" s="3" t="s">
        <v>92</v>
      </c>
      <c r="D230" s="3" t="s">
        <v>434</v>
      </c>
      <c r="E230" s="3" t="s">
        <v>435</v>
      </c>
      <c r="F230" s="3" t="s">
        <v>628</v>
      </c>
      <c r="G230" s="97" t="s">
        <v>524</v>
      </c>
      <c r="H230" s="97" t="s">
        <v>524</v>
      </c>
      <c r="I230" s="97" t="s">
        <v>524</v>
      </c>
      <c r="J230" s="97" t="s">
        <v>524</v>
      </c>
      <c r="K230" s="97" t="s">
        <v>524</v>
      </c>
      <c r="L230" s="97" t="s">
        <v>524</v>
      </c>
      <c r="M230" s="97" t="s">
        <v>524</v>
      </c>
      <c r="N230" s="97" t="s">
        <v>524</v>
      </c>
      <c r="O230" s="360">
        <v>0.875</v>
      </c>
      <c r="P230" s="99"/>
      <c r="Q230" s="99"/>
      <c r="R230" s="99"/>
      <c r="S230" s="99"/>
      <c r="T230" s="99"/>
      <c r="U230" s="99"/>
      <c r="V230" s="99"/>
      <c r="W230" s="99"/>
      <c r="X230" s="99"/>
      <c r="Y230" s="99"/>
      <c r="Z230" s="99"/>
      <c r="AA230" s="99"/>
      <c r="AB230" s="99"/>
      <c r="AC230" s="99"/>
      <c r="AD230" s="99"/>
      <c r="AE230" s="99"/>
      <c r="AF230" s="99"/>
      <c r="AG230" s="99"/>
      <c r="AH230" s="99"/>
    </row>
    <row r="231" spans="3:34">
      <c r="C231" s="3" t="s">
        <v>92</v>
      </c>
      <c r="D231" s="3" t="s">
        <v>436</v>
      </c>
      <c r="E231" s="3" t="s">
        <v>437</v>
      </c>
      <c r="F231" s="3" t="s">
        <v>628</v>
      </c>
      <c r="G231" s="97" t="s">
        <v>524</v>
      </c>
      <c r="H231" s="97" t="s">
        <v>524</v>
      </c>
      <c r="I231" s="97" t="s">
        <v>524</v>
      </c>
      <c r="J231" s="97" t="s">
        <v>524</v>
      </c>
      <c r="K231" s="97" t="s">
        <v>524</v>
      </c>
      <c r="L231" s="97" t="s">
        <v>524</v>
      </c>
      <c r="M231" s="97" t="s">
        <v>524</v>
      </c>
      <c r="N231" s="97" t="s">
        <v>524</v>
      </c>
      <c r="O231" s="360">
        <v>0.875</v>
      </c>
      <c r="P231" s="99"/>
      <c r="Q231" s="99"/>
      <c r="R231" s="99"/>
      <c r="S231" s="99"/>
      <c r="T231" s="99"/>
      <c r="U231" s="99"/>
      <c r="V231" s="99"/>
      <c r="W231" s="99"/>
      <c r="X231" s="99"/>
      <c r="Y231" s="99"/>
      <c r="Z231" s="99"/>
      <c r="AA231" s="99"/>
      <c r="AB231" s="99"/>
      <c r="AC231" s="99"/>
      <c r="AD231" s="99"/>
      <c r="AE231" s="99"/>
      <c r="AF231" s="99"/>
      <c r="AG231" s="99"/>
      <c r="AH231" s="99"/>
    </row>
    <row r="232" spans="3:34">
      <c r="C232" s="3" t="s">
        <v>92</v>
      </c>
      <c r="D232" s="3" t="s">
        <v>438</v>
      </c>
      <c r="E232" s="3" t="s">
        <v>439</v>
      </c>
      <c r="F232" s="3" t="s">
        <v>628</v>
      </c>
      <c r="G232" s="97" t="s">
        <v>524</v>
      </c>
      <c r="H232" s="97" t="s">
        <v>524</v>
      </c>
      <c r="I232" s="97" t="s">
        <v>524</v>
      </c>
      <c r="J232" s="97" t="s">
        <v>524</v>
      </c>
      <c r="K232" s="97" t="s">
        <v>524</v>
      </c>
      <c r="L232" s="97" t="s">
        <v>524</v>
      </c>
      <c r="M232" s="97" t="s">
        <v>524</v>
      </c>
      <c r="N232" s="97" t="s">
        <v>524</v>
      </c>
      <c r="O232" s="360">
        <v>0.875</v>
      </c>
      <c r="P232" s="99"/>
      <c r="Q232" s="99"/>
      <c r="R232" s="99"/>
      <c r="S232" s="99"/>
      <c r="T232" s="99"/>
      <c r="U232" s="99"/>
      <c r="V232" s="99"/>
      <c r="W232" s="99"/>
      <c r="X232" s="99"/>
      <c r="Y232" s="99"/>
      <c r="Z232" s="99"/>
      <c r="AA232" s="99"/>
      <c r="AB232" s="99"/>
      <c r="AC232" s="99"/>
      <c r="AD232" s="99"/>
      <c r="AE232" s="99"/>
      <c r="AF232" s="99"/>
      <c r="AG232" s="99"/>
      <c r="AH232" s="99"/>
    </row>
    <row r="233" spans="3:34">
      <c r="C233" s="3" t="s">
        <v>92</v>
      </c>
      <c r="D233" s="3" t="s">
        <v>440</v>
      </c>
      <c r="E233" s="3" t="s">
        <v>441</v>
      </c>
      <c r="F233" s="3" t="s">
        <v>628</v>
      </c>
      <c r="G233" s="97" t="s">
        <v>524</v>
      </c>
      <c r="H233" s="97" t="s">
        <v>524</v>
      </c>
      <c r="I233" s="97" t="s">
        <v>524</v>
      </c>
      <c r="J233" s="97" t="s">
        <v>524</v>
      </c>
      <c r="K233" s="97" t="s">
        <v>524</v>
      </c>
      <c r="L233" s="97" t="s">
        <v>524</v>
      </c>
      <c r="M233" s="97" t="s">
        <v>524</v>
      </c>
      <c r="N233" s="97" t="s">
        <v>524</v>
      </c>
      <c r="O233" s="360">
        <v>1</v>
      </c>
      <c r="P233" s="99"/>
      <c r="Q233" s="99"/>
      <c r="R233" s="99"/>
      <c r="S233" s="99"/>
      <c r="T233" s="99"/>
      <c r="U233" s="99"/>
      <c r="V233" s="99"/>
      <c r="W233" s="99"/>
      <c r="X233" s="99"/>
      <c r="Y233" s="99"/>
      <c r="Z233" s="99"/>
      <c r="AA233" s="99"/>
      <c r="AB233" s="99"/>
      <c r="AC233" s="99"/>
      <c r="AD233" s="99"/>
      <c r="AE233" s="99"/>
      <c r="AF233" s="99"/>
      <c r="AG233" s="99"/>
      <c r="AH233" s="99"/>
    </row>
    <row r="234" spans="3:34">
      <c r="C234" s="3" t="s">
        <v>92</v>
      </c>
      <c r="D234" s="3" t="s">
        <v>442</v>
      </c>
      <c r="E234" s="3" t="s">
        <v>443</v>
      </c>
      <c r="F234" s="3" t="s">
        <v>628</v>
      </c>
      <c r="G234" s="97" t="s">
        <v>524</v>
      </c>
      <c r="H234" s="97" t="s">
        <v>524</v>
      </c>
      <c r="I234" s="97" t="s">
        <v>524</v>
      </c>
      <c r="J234" s="97" t="s">
        <v>524</v>
      </c>
      <c r="K234" s="97" t="s">
        <v>524</v>
      </c>
      <c r="L234" s="97" t="s">
        <v>524</v>
      </c>
      <c r="M234" s="97" t="s">
        <v>524</v>
      </c>
      <c r="N234" s="97" t="s">
        <v>524</v>
      </c>
      <c r="O234" s="360">
        <v>0.875</v>
      </c>
      <c r="P234" s="99"/>
      <c r="Q234" s="99"/>
      <c r="R234" s="99"/>
      <c r="S234" s="99"/>
      <c r="T234" s="99"/>
      <c r="U234" s="99"/>
      <c r="V234" s="99"/>
      <c r="W234" s="99"/>
      <c r="X234" s="99"/>
      <c r="Y234" s="99"/>
      <c r="Z234" s="99"/>
      <c r="AA234" s="99"/>
      <c r="AB234" s="99"/>
      <c r="AC234" s="99"/>
      <c r="AD234" s="99"/>
      <c r="AE234" s="99"/>
      <c r="AF234" s="99"/>
      <c r="AG234" s="99"/>
      <c r="AH234" s="99"/>
    </row>
    <row r="235" spans="3:34">
      <c r="C235" s="3" t="s">
        <v>92</v>
      </c>
      <c r="D235" s="3" t="s">
        <v>444</v>
      </c>
      <c r="E235" s="3" t="s">
        <v>445</v>
      </c>
      <c r="F235" s="3" t="s">
        <v>628</v>
      </c>
      <c r="G235" s="97" t="s">
        <v>524</v>
      </c>
      <c r="H235" s="97" t="s">
        <v>524</v>
      </c>
      <c r="I235" s="97" t="s">
        <v>524</v>
      </c>
      <c r="J235" s="97" t="s">
        <v>524</v>
      </c>
      <c r="K235" s="97" t="s">
        <v>524</v>
      </c>
      <c r="L235" s="97" t="s">
        <v>524</v>
      </c>
      <c r="M235" s="97" t="s">
        <v>524</v>
      </c>
      <c r="N235" s="97" t="s">
        <v>524</v>
      </c>
      <c r="O235" s="360">
        <v>0.375</v>
      </c>
      <c r="P235" s="99"/>
      <c r="Q235" s="99"/>
      <c r="R235" s="99"/>
      <c r="S235" s="99"/>
      <c r="T235" s="99"/>
      <c r="U235" s="99"/>
      <c r="V235" s="99"/>
      <c r="W235" s="99"/>
      <c r="X235" s="99"/>
      <c r="Y235" s="99"/>
      <c r="Z235" s="99"/>
      <c r="AA235" s="99"/>
      <c r="AB235" s="99"/>
      <c r="AC235" s="99"/>
      <c r="AD235" s="99"/>
      <c r="AE235" s="99"/>
      <c r="AF235" s="99"/>
      <c r="AG235" s="99"/>
      <c r="AH235" s="99"/>
    </row>
    <row r="236" spans="3:34">
      <c r="C236" s="3" t="s">
        <v>92</v>
      </c>
      <c r="D236" s="3" t="s">
        <v>446</v>
      </c>
      <c r="E236" s="3" t="s">
        <v>447</v>
      </c>
      <c r="F236" s="3" t="s">
        <v>628</v>
      </c>
      <c r="G236" s="97" t="s">
        <v>524</v>
      </c>
      <c r="H236" s="97" t="s">
        <v>524</v>
      </c>
      <c r="I236" s="97" t="s">
        <v>524</v>
      </c>
      <c r="J236" s="97" t="s">
        <v>524</v>
      </c>
      <c r="K236" s="97" t="s">
        <v>524</v>
      </c>
      <c r="L236" s="97" t="s">
        <v>524</v>
      </c>
      <c r="M236" s="97" t="s">
        <v>524</v>
      </c>
      <c r="N236" s="97" t="s">
        <v>524</v>
      </c>
      <c r="O236" s="360">
        <v>0.875</v>
      </c>
      <c r="P236" s="99"/>
      <c r="Q236" s="99"/>
      <c r="R236" s="99"/>
      <c r="S236" s="99"/>
      <c r="T236" s="99"/>
      <c r="U236" s="99"/>
      <c r="V236" s="99"/>
      <c r="W236" s="99"/>
      <c r="X236" s="99"/>
      <c r="Y236" s="99"/>
      <c r="Z236" s="99"/>
      <c r="AA236" s="99"/>
      <c r="AB236" s="99"/>
      <c r="AC236" s="99"/>
      <c r="AD236" s="99"/>
      <c r="AE236" s="99"/>
      <c r="AF236" s="99"/>
      <c r="AG236" s="99"/>
      <c r="AH236" s="99"/>
    </row>
    <row r="237" spans="3:34">
      <c r="C237" s="3" t="s">
        <v>90</v>
      </c>
      <c r="D237" s="3" t="s">
        <v>448</v>
      </c>
      <c r="E237" s="3" t="s">
        <v>449</v>
      </c>
      <c r="F237" s="3" t="s">
        <v>628</v>
      </c>
      <c r="G237" s="97" t="s">
        <v>524</v>
      </c>
      <c r="H237" s="97" t="s">
        <v>524</v>
      </c>
      <c r="I237" s="97" t="s">
        <v>524</v>
      </c>
      <c r="J237" s="97" t="s">
        <v>524</v>
      </c>
      <c r="K237" s="97" t="s">
        <v>524</v>
      </c>
      <c r="L237" s="97" t="s">
        <v>524</v>
      </c>
      <c r="M237" s="97" t="s">
        <v>524</v>
      </c>
      <c r="N237" s="97" t="s">
        <v>524</v>
      </c>
      <c r="O237" s="360">
        <v>0.875</v>
      </c>
      <c r="P237" s="99"/>
      <c r="Q237" s="99"/>
      <c r="R237" s="99"/>
      <c r="S237" s="99"/>
      <c r="T237" s="99"/>
      <c r="U237" s="99"/>
      <c r="V237" s="99"/>
      <c r="W237" s="99"/>
      <c r="X237" s="99"/>
      <c r="Y237" s="99"/>
      <c r="Z237" s="99"/>
      <c r="AA237" s="99"/>
      <c r="AB237" s="99"/>
      <c r="AC237" s="99"/>
      <c r="AD237" s="99"/>
      <c r="AE237" s="99"/>
      <c r="AF237" s="99"/>
      <c r="AG237" s="99"/>
      <c r="AH237" s="99"/>
    </row>
    <row r="238" spans="3:34">
      <c r="C238" s="3" t="s">
        <v>90</v>
      </c>
      <c r="D238" s="3" t="s">
        <v>450</v>
      </c>
      <c r="E238" s="3" t="s">
        <v>451</v>
      </c>
      <c r="F238" s="3" t="s">
        <v>628</v>
      </c>
      <c r="G238" s="97" t="s">
        <v>524</v>
      </c>
      <c r="H238" s="97" t="s">
        <v>524</v>
      </c>
      <c r="I238" s="97" t="s">
        <v>524</v>
      </c>
      <c r="J238" s="97" t="s">
        <v>524</v>
      </c>
      <c r="K238" s="97" t="s">
        <v>524</v>
      </c>
      <c r="L238" s="97" t="s">
        <v>524</v>
      </c>
      <c r="M238" s="97" t="s">
        <v>524</v>
      </c>
      <c r="N238" s="97" t="s">
        <v>524</v>
      </c>
      <c r="O238" s="360">
        <v>0.875</v>
      </c>
      <c r="P238" s="99"/>
      <c r="Q238" s="99"/>
      <c r="R238" s="99"/>
      <c r="S238" s="99"/>
      <c r="T238" s="99"/>
      <c r="U238" s="99"/>
      <c r="V238" s="99"/>
      <c r="W238" s="99"/>
      <c r="X238" s="99"/>
      <c r="Y238" s="99"/>
      <c r="Z238" s="99"/>
      <c r="AA238" s="99"/>
      <c r="AB238" s="99"/>
      <c r="AC238" s="99"/>
      <c r="AD238" s="99"/>
      <c r="AE238" s="99"/>
      <c r="AF238" s="99"/>
      <c r="AG238" s="99"/>
      <c r="AH238" s="99"/>
    </row>
    <row r="239" spans="3:34">
      <c r="C239" s="3" t="s">
        <v>90</v>
      </c>
      <c r="D239" s="3" t="s">
        <v>452</v>
      </c>
      <c r="E239" s="3" t="s">
        <v>453</v>
      </c>
      <c r="F239" s="3" t="s">
        <v>628</v>
      </c>
      <c r="G239" s="97" t="s">
        <v>524</v>
      </c>
      <c r="H239" s="97" t="s">
        <v>524</v>
      </c>
      <c r="I239" s="97" t="s">
        <v>524</v>
      </c>
      <c r="J239" s="97" t="s">
        <v>524</v>
      </c>
      <c r="K239" s="97" t="s">
        <v>524</v>
      </c>
      <c r="L239" s="97" t="s">
        <v>524</v>
      </c>
      <c r="M239" s="97" t="s">
        <v>524</v>
      </c>
      <c r="N239" s="97" t="s">
        <v>524</v>
      </c>
      <c r="O239" s="360">
        <v>1</v>
      </c>
      <c r="P239" s="99"/>
      <c r="Q239" s="99"/>
      <c r="R239" s="99"/>
      <c r="S239" s="99"/>
      <c r="T239" s="99"/>
      <c r="U239" s="99"/>
      <c r="V239" s="99"/>
      <c r="W239" s="99"/>
      <c r="X239" s="99"/>
      <c r="Y239" s="99"/>
      <c r="Z239" s="99"/>
      <c r="AA239" s="99"/>
      <c r="AB239" s="99"/>
      <c r="AC239" s="99"/>
      <c r="AD239" s="99"/>
      <c r="AE239" s="99"/>
      <c r="AF239" s="99"/>
      <c r="AG239" s="99"/>
      <c r="AH239" s="99"/>
    </row>
    <row r="240" spans="3:34">
      <c r="C240" s="3" t="s">
        <v>90</v>
      </c>
      <c r="D240" s="3" t="s">
        <v>454</v>
      </c>
      <c r="E240" s="3" t="s">
        <v>455</v>
      </c>
      <c r="F240" s="3" t="s">
        <v>628</v>
      </c>
      <c r="G240" s="97" t="s">
        <v>524</v>
      </c>
      <c r="H240" s="97" t="s">
        <v>524</v>
      </c>
      <c r="I240" s="97" t="s">
        <v>524</v>
      </c>
      <c r="J240" s="97" t="s">
        <v>524</v>
      </c>
      <c r="K240" s="97" t="s">
        <v>524</v>
      </c>
      <c r="L240" s="97" t="s">
        <v>524</v>
      </c>
      <c r="M240" s="97" t="s">
        <v>524</v>
      </c>
      <c r="N240" s="97" t="s">
        <v>524</v>
      </c>
      <c r="O240" s="360">
        <v>0.25</v>
      </c>
      <c r="P240" s="99"/>
      <c r="Q240" s="99"/>
      <c r="R240" s="99"/>
      <c r="S240" s="99"/>
      <c r="T240" s="99"/>
      <c r="U240" s="99"/>
      <c r="V240" s="99"/>
      <c r="W240" s="99"/>
      <c r="X240" s="99"/>
      <c r="Y240" s="99"/>
      <c r="Z240" s="99"/>
      <c r="AA240" s="99"/>
      <c r="AB240" s="99"/>
      <c r="AC240" s="99"/>
      <c r="AD240" s="99"/>
      <c r="AE240" s="99"/>
      <c r="AF240" s="99"/>
      <c r="AG240" s="99"/>
      <c r="AH240" s="99"/>
    </row>
    <row r="241" spans="3:34">
      <c r="C241" s="3" t="s">
        <v>90</v>
      </c>
      <c r="D241" s="3" t="s">
        <v>456</v>
      </c>
      <c r="E241" s="3" t="s">
        <v>457</v>
      </c>
      <c r="F241" s="3" t="s">
        <v>628</v>
      </c>
      <c r="G241" s="97" t="s">
        <v>524</v>
      </c>
      <c r="H241" s="97" t="s">
        <v>524</v>
      </c>
      <c r="I241" s="97" t="s">
        <v>524</v>
      </c>
      <c r="J241" s="97" t="s">
        <v>524</v>
      </c>
      <c r="K241" s="97" t="s">
        <v>524</v>
      </c>
      <c r="L241" s="97" t="s">
        <v>524</v>
      </c>
      <c r="M241" s="97" t="s">
        <v>524</v>
      </c>
      <c r="N241" s="97" t="s">
        <v>524</v>
      </c>
      <c r="O241" s="360">
        <v>0.875</v>
      </c>
      <c r="P241" s="99"/>
      <c r="Q241" s="99"/>
      <c r="R241" s="99"/>
      <c r="S241" s="99"/>
      <c r="T241" s="99"/>
      <c r="U241" s="99"/>
      <c r="V241" s="99"/>
      <c r="W241" s="99"/>
      <c r="X241" s="99"/>
      <c r="Y241" s="99"/>
      <c r="Z241" s="99"/>
      <c r="AA241" s="99"/>
      <c r="AB241" s="99"/>
      <c r="AC241" s="99"/>
      <c r="AD241" s="99"/>
      <c r="AE241" s="99"/>
      <c r="AF241" s="99"/>
      <c r="AG241" s="99"/>
      <c r="AH241" s="99"/>
    </row>
    <row r="242" spans="3:34">
      <c r="C242" s="3" t="s">
        <v>90</v>
      </c>
      <c r="D242" s="3" t="s">
        <v>458</v>
      </c>
      <c r="E242" s="3" t="s">
        <v>459</v>
      </c>
      <c r="F242" s="3" t="s">
        <v>628</v>
      </c>
      <c r="G242" s="97" t="s">
        <v>524</v>
      </c>
      <c r="H242" s="97" t="s">
        <v>524</v>
      </c>
      <c r="I242" s="97" t="s">
        <v>524</v>
      </c>
      <c r="J242" s="97" t="s">
        <v>524</v>
      </c>
      <c r="K242" s="97" t="s">
        <v>524</v>
      </c>
      <c r="L242" s="97" t="s">
        <v>524</v>
      </c>
      <c r="M242" s="97" t="s">
        <v>524</v>
      </c>
      <c r="N242" s="97" t="s">
        <v>524</v>
      </c>
      <c r="O242" s="360">
        <v>0.75</v>
      </c>
      <c r="P242" s="99"/>
      <c r="Q242" s="99"/>
      <c r="R242" s="99"/>
      <c r="S242" s="99"/>
      <c r="T242" s="99"/>
      <c r="U242" s="99"/>
      <c r="V242" s="99"/>
      <c r="W242" s="99"/>
      <c r="X242" s="99"/>
      <c r="Y242" s="99"/>
      <c r="Z242" s="99"/>
      <c r="AA242" s="99"/>
      <c r="AB242" s="99"/>
      <c r="AC242" s="99"/>
      <c r="AD242" s="99"/>
      <c r="AE242" s="99"/>
      <c r="AF242" s="99"/>
      <c r="AG242" s="99"/>
      <c r="AH242" s="99"/>
    </row>
    <row r="243" spans="3:34">
      <c r="C243" s="3" t="s">
        <v>90</v>
      </c>
      <c r="D243" s="3" t="s">
        <v>460</v>
      </c>
      <c r="E243" s="3" t="s">
        <v>461</v>
      </c>
      <c r="F243" s="3" t="s">
        <v>628</v>
      </c>
      <c r="G243" s="97" t="s">
        <v>524</v>
      </c>
      <c r="H243" s="97" t="s">
        <v>524</v>
      </c>
      <c r="I243" s="97" t="s">
        <v>524</v>
      </c>
      <c r="J243" s="97" t="s">
        <v>524</v>
      </c>
      <c r="K243" s="97" t="s">
        <v>524</v>
      </c>
      <c r="L243" s="97" t="s">
        <v>524</v>
      </c>
      <c r="M243" s="97" t="s">
        <v>524</v>
      </c>
      <c r="N243" s="97" t="s">
        <v>524</v>
      </c>
      <c r="O243" s="360">
        <v>0.875</v>
      </c>
      <c r="P243" s="99"/>
      <c r="Q243" s="99"/>
      <c r="R243" s="99"/>
      <c r="S243" s="99"/>
      <c r="T243" s="99"/>
      <c r="U243" s="99"/>
      <c r="V243" s="99"/>
      <c r="W243" s="99"/>
      <c r="X243" s="99"/>
      <c r="Y243" s="99"/>
      <c r="Z243" s="99"/>
      <c r="AA243" s="99"/>
      <c r="AB243" s="99"/>
      <c r="AC243" s="99"/>
      <c r="AD243" s="99"/>
      <c r="AE243" s="99"/>
      <c r="AF243" s="99"/>
      <c r="AG243" s="99"/>
      <c r="AH243" s="99"/>
    </row>
    <row r="244" spans="3:34">
      <c r="C244" s="3" t="s">
        <v>90</v>
      </c>
      <c r="D244" s="3" t="s">
        <v>462</v>
      </c>
      <c r="E244" s="3" t="s">
        <v>463</v>
      </c>
      <c r="F244" s="3" t="s">
        <v>628</v>
      </c>
      <c r="G244" s="97" t="s">
        <v>524</v>
      </c>
      <c r="H244" s="97" t="s">
        <v>524</v>
      </c>
      <c r="I244" s="97" t="s">
        <v>524</v>
      </c>
      <c r="J244" s="97" t="s">
        <v>524</v>
      </c>
      <c r="K244" s="97" t="s">
        <v>524</v>
      </c>
      <c r="L244" s="97" t="s">
        <v>524</v>
      </c>
      <c r="M244" s="97" t="s">
        <v>524</v>
      </c>
      <c r="N244" s="97" t="s">
        <v>524</v>
      </c>
      <c r="O244" s="360">
        <v>1</v>
      </c>
      <c r="P244" s="99"/>
      <c r="Q244" s="99"/>
      <c r="R244" s="99"/>
      <c r="S244" s="99"/>
      <c r="T244" s="99"/>
      <c r="U244" s="99"/>
      <c r="V244" s="99"/>
      <c r="W244" s="99"/>
      <c r="X244" s="99"/>
      <c r="Y244" s="99"/>
      <c r="Z244" s="99"/>
      <c r="AA244" s="99"/>
      <c r="AB244" s="99"/>
      <c r="AC244" s="99"/>
      <c r="AD244" s="99"/>
      <c r="AE244" s="99"/>
      <c r="AF244" s="99"/>
      <c r="AG244" s="99"/>
      <c r="AH244" s="99"/>
    </row>
    <row r="245" spans="3:34">
      <c r="C245" s="3" t="s">
        <v>90</v>
      </c>
      <c r="D245" s="3" t="s">
        <v>464</v>
      </c>
      <c r="E245" s="3" t="s">
        <v>465</v>
      </c>
      <c r="F245" s="3" t="s">
        <v>628</v>
      </c>
      <c r="G245" s="97" t="s">
        <v>524</v>
      </c>
      <c r="H245" s="97" t="s">
        <v>524</v>
      </c>
      <c r="I245" s="97" t="s">
        <v>524</v>
      </c>
      <c r="J245" s="97" t="s">
        <v>524</v>
      </c>
      <c r="K245" s="97" t="s">
        <v>524</v>
      </c>
      <c r="L245" s="97" t="s">
        <v>524</v>
      </c>
      <c r="M245" s="97" t="s">
        <v>524</v>
      </c>
      <c r="N245" s="97" t="s">
        <v>524</v>
      </c>
      <c r="O245" s="360">
        <v>0.75</v>
      </c>
      <c r="P245" s="99"/>
      <c r="Q245" s="99"/>
      <c r="R245" s="99"/>
      <c r="S245" s="99"/>
      <c r="T245" s="99"/>
      <c r="U245" s="99"/>
      <c r="V245" s="99"/>
      <c r="W245" s="99"/>
      <c r="X245" s="99"/>
      <c r="Y245" s="99"/>
      <c r="Z245" s="99"/>
      <c r="AA245" s="99"/>
      <c r="AB245" s="99"/>
      <c r="AC245" s="99"/>
      <c r="AD245" s="99"/>
      <c r="AE245" s="99"/>
      <c r="AF245" s="99"/>
      <c r="AG245" s="99"/>
      <c r="AH245" s="99"/>
    </row>
    <row r="246" spans="3:34">
      <c r="C246" s="3" t="s">
        <v>90</v>
      </c>
      <c r="D246" s="3" t="s">
        <v>466</v>
      </c>
      <c r="E246" s="3" t="s">
        <v>467</v>
      </c>
      <c r="F246" s="3" t="s">
        <v>628</v>
      </c>
      <c r="G246" s="97" t="s">
        <v>524</v>
      </c>
      <c r="H246" s="97" t="s">
        <v>524</v>
      </c>
      <c r="I246" s="97" t="s">
        <v>524</v>
      </c>
      <c r="J246" s="97" t="s">
        <v>524</v>
      </c>
      <c r="K246" s="97" t="s">
        <v>524</v>
      </c>
      <c r="L246" s="97" t="s">
        <v>524</v>
      </c>
      <c r="M246" s="97" t="s">
        <v>524</v>
      </c>
      <c r="N246" s="97" t="s">
        <v>524</v>
      </c>
      <c r="O246" s="360">
        <v>0.875</v>
      </c>
      <c r="P246" s="99"/>
      <c r="Q246" s="99"/>
      <c r="R246" s="99"/>
      <c r="S246" s="99"/>
      <c r="T246" s="99"/>
      <c r="U246" s="99"/>
      <c r="V246" s="99"/>
      <c r="W246" s="99"/>
      <c r="X246" s="99"/>
      <c r="Y246" s="99"/>
      <c r="Z246" s="99"/>
      <c r="AA246" s="99"/>
      <c r="AB246" s="99"/>
      <c r="AC246" s="99"/>
      <c r="AD246" s="99"/>
      <c r="AE246" s="99"/>
      <c r="AF246" s="99"/>
      <c r="AG246" s="99"/>
      <c r="AH246" s="99"/>
    </row>
    <row r="247" spans="3:34">
      <c r="C247" s="3" t="s">
        <v>90</v>
      </c>
      <c r="D247" s="3" t="s">
        <v>468</v>
      </c>
      <c r="E247" s="3" t="s">
        <v>469</v>
      </c>
      <c r="F247" s="3" t="s">
        <v>628</v>
      </c>
      <c r="G247" s="97" t="s">
        <v>524</v>
      </c>
      <c r="H247" s="97" t="s">
        <v>524</v>
      </c>
      <c r="I247" s="97" t="s">
        <v>524</v>
      </c>
      <c r="J247" s="97" t="s">
        <v>524</v>
      </c>
      <c r="K247" s="97" t="s">
        <v>524</v>
      </c>
      <c r="L247" s="97" t="s">
        <v>524</v>
      </c>
      <c r="M247" s="97" t="s">
        <v>524</v>
      </c>
      <c r="N247" s="97" t="s">
        <v>524</v>
      </c>
      <c r="O247" s="360">
        <v>0.25</v>
      </c>
      <c r="P247" s="99"/>
      <c r="Q247" s="99"/>
      <c r="R247" s="99"/>
      <c r="S247" s="99"/>
      <c r="T247" s="99"/>
      <c r="U247" s="99"/>
      <c r="V247" s="99"/>
      <c r="W247" s="99"/>
      <c r="X247" s="99"/>
      <c r="Y247" s="99"/>
      <c r="Z247" s="99"/>
      <c r="AA247" s="99"/>
      <c r="AB247" s="99"/>
      <c r="AC247" s="99"/>
      <c r="AD247" s="99"/>
      <c r="AE247" s="99"/>
      <c r="AF247" s="99"/>
      <c r="AG247" s="99"/>
      <c r="AH247" s="99"/>
    </row>
    <row r="248" spans="3:34">
      <c r="C248" s="3" t="s">
        <v>90</v>
      </c>
      <c r="D248" s="3" t="s">
        <v>470</v>
      </c>
      <c r="E248" s="3" t="s">
        <v>471</v>
      </c>
      <c r="F248" s="3" t="s">
        <v>628</v>
      </c>
      <c r="G248" s="97" t="s">
        <v>524</v>
      </c>
      <c r="H248" s="97" t="s">
        <v>524</v>
      </c>
      <c r="I248" s="97" t="s">
        <v>524</v>
      </c>
      <c r="J248" s="97" t="s">
        <v>524</v>
      </c>
      <c r="K248" s="97" t="s">
        <v>524</v>
      </c>
      <c r="L248" s="97" t="s">
        <v>524</v>
      </c>
      <c r="M248" s="97" t="s">
        <v>524</v>
      </c>
      <c r="N248" s="97" t="s">
        <v>524</v>
      </c>
      <c r="O248" s="360">
        <v>0.5</v>
      </c>
      <c r="P248" s="99"/>
      <c r="Q248" s="99"/>
      <c r="R248" s="99"/>
      <c r="S248" s="99"/>
      <c r="T248" s="99"/>
      <c r="U248" s="99"/>
      <c r="V248" s="99"/>
      <c r="W248" s="99"/>
      <c r="X248" s="99"/>
      <c r="Y248" s="99"/>
      <c r="Z248" s="99"/>
      <c r="AA248" s="99"/>
      <c r="AB248" s="99"/>
      <c r="AC248" s="99"/>
      <c r="AD248" s="99"/>
      <c r="AE248" s="99"/>
      <c r="AF248" s="99"/>
      <c r="AG248" s="99"/>
      <c r="AH248" s="99"/>
    </row>
    <row r="249" spans="3:34">
      <c r="C249" s="3" t="s">
        <v>90</v>
      </c>
      <c r="D249" s="3" t="s">
        <v>472</v>
      </c>
      <c r="E249" s="3" t="s">
        <v>473</v>
      </c>
      <c r="F249" s="3" t="s">
        <v>628</v>
      </c>
      <c r="G249" s="97" t="s">
        <v>524</v>
      </c>
      <c r="H249" s="97" t="s">
        <v>524</v>
      </c>
      <c r="I249" s="97" t="s">
        <v>524</v>
      </c>
      <c r="J249" s="97" t="s">
        <v>524</v>
      </c>
      <c r="K249" s="97" t="s">
        <v>524</v>
      </c>
      <c r="L249" s="97" t="s">
        <v>524</v>
      </c>
      <c r="M249" s="97" t="s">
        <v>524</v>
      </c>
      <c r="N249" s="97" t="s">
        <v>524</v>
      </c>
      <c r="O249" s="360">
        <v>0.875</v>
      </c>
      <c r="P249" s="99"/>
      <c r="Q249" s="99"/>
      <c r="R249" s="99"/>
      <c r="S249" s="99"/>
      <c r="T249" s="99"/>
      <c r="U249" s="99"/>
      <c r="V249" s="99"/>
      <c r="W249" s="99"/>
      <c r="X249" s="99"/>
      <c r="Y249" s="99"/>
      <c r="Z249" s="99"/>
      <c r="AA249" s="99"/>
      <c r="AB249" s="99"/>
      <c r="AC249" s="99"/>
      <c r="AD249" s="99"/>
      <c r="AE249" s="99"/>
      <c r="AF249" s="99"/>
      <c r="AG249" s="99"/>
      <c r="AH249" s="99"/>
    </row>
    <row r="250" spans="3:34">
      <c r="C250" s="3" t="s">
        <v>90</v>
      </c>
      <c r="D250" s="3" t="s">
        <v>474</v>
      </c>
      <c r="E250" s="3" t="s">
        <v>475</v>
      </c>
      <c r="F250" s="3" t="s">
        <v>628</v>
      </c>
      <c r="G250" s="97" t="s">
        <v>524</v>
      </c>
      <c r="H250" s="97" t="s">
        <v>524</v>
      </c>
      <c r="I250" s="97" t="s">
        <v>524</v>
      </c>
      <c r="J250" s="97" t="s">
        <v>524</v>
      </c>
      <c r="K250" s="97" t="s">
        <v>524</v>
      </c>
      <c r="L250" s="97" t="s">
        <v>524</v>
      </c>
      <c r="M250" s="97" t="s">
        <v>524</v>
      </c>
      <c r="N250" s="97" t="s">
        <v>524</v>
      </c>
      <c r="O250" s="360">
        <v>0.25</v>
      </c>
      <c r="P250" s="99"/>
      <c r="Q250" s="99"/>
      <c r="R250" s="99"/>
      <c r="S250" s="99"/>
      <c r="T250" s="99"/>
      <c r="U250" s="99"/>
      <c r="V250" s="99"/>
      <c r="W250" s="99"/>
      <c r="X250" s="99"/>
      <c r="Y250" s="99"/>
      <c r="Z250" s="99"/>
      <c r="AA250" s="99"/>
      <c r="AB250" s="99"/>
      <c r="AC250" s="99"/>
      <c r="AD250" s="99"/>
      <c r="AE250" s="99"/>
      <c r="AF250" s="99"/>
      <c r="AG250" s="99"/>
      <c r="AH250" s="99"/>
    </row>
    <row r="251" spans="3:34">
      <c r="C251" s="3" t="s">
        <v>90</v>
      </c>
      <c r="D251" s="3" t="s">
        <v>476</v>
      </c>
      <c r="E251" s="3" t="s">
        <v>477</v>
      </c>
      <c r="F251" s="3" t="s">
        <v>628</v>
      </c>
      <c r="G251" s="97" t="s">
        <v>524</v>
      </c>
      <c r="H251" s="97" t="s">
        <v>524</v>
      </c>
      <c r="I251" s="97" t="s">
        <v>524</v>
      </c>
      <c r="J251" s="97" t="s">
        <v>524</v>
      </c>
      <c r="K251" s="97" t="s">
        <v>524</v>
      </c>
      <c r="L251" s="97" t="s">
        <v>524</v>
      </c>
      <c r="M251" s="97" t="s">
        <v>524</v>
      </c>
      <c r="N251" s="97" t="s">
        <v>524</v>
      </c>
      <c r="O251" s="360">
        <v>1</v>
      </c>
      <c r="P251" s="99"/>
      <c r="Q251" s="99"/>
      <c r="R251" s="99"/>
      <c r="S251" s="99"/>
      <c r="T251" s="99"/>
      <c r="U251" s="99"/>
      <c r="V251" s="99"/>
      <c r="W251" s="99"/>
      <c r="X251" s="99"/>
      <c r="Y251" s="99"/>
      <c r="Z251" s="99"/>
      <c r="AA251" s="99"/>
      <c r="AB251" s="99"/>
      <c r="AC251" s="99"/>
      <c r="AD251" s="99"/>
      <c r="AE251" s="99"/>
      <c r="AF251" s="99"/>
      <c r="AG251" s="99"/>
      <c r="AH251" s="99"/>
    </row>
    <row r="252" spans="3:34">
      <c r="C252" s="3" t="s">
        <v>90</v>
      </c>
      <c r="D252" s="3" t="s">
        <v>478</v>
      </c>
      <c r="E252" s="3" t="s">
        <v>479</v>
      </c>
      <c r="F252" s="3" t="s">
        <v>628</v>
      </c>
      <c r="G252" s="97" t="s">
        <v>524</v>
      </c>
      <c r="H252" s="97" t="s">
        <v>524</v>
      </c>
      <c r="I252" s="97" t="s">
        <v>524</v>
      </c>
      <c r="J252" s="97" t="s">
        <v>524</v>
      </c>
      <c r="K252" s="97" t="s">
        <v>524</v>
      </c>
      <c r="L252" s="97" t="s">
        <v>524</v>
      </c>
      <c r="M252" s="97" t="s">
        <v>524</v>
      </c>
      <c r="N252" s="97" t="s">
        <v>524</v>
      </c>
      <c r="O252" s="360">
        <v>0.875</v>
      </c>
      <c r="P252" s="99"/>
      <c r="Q252" s="99"/>
      <c r="R252" s="99"/>
      <c r="S252" s="99"/>
      <c r="T252" s="99"/>
      <c r="U252" s="99"/>
      <c r="V252" s="99"/>
      <c r="W252" s="99"/>
      <c r="X252" s="99"/>
      <c r="Y252" s="99"/>
      <c r="Z252" s="99"/>
      <c r="AA252" s="99"/>
      <c r="AB252" s="99"/>
      <c r="AC252" s="99"/>
      <c r="AD252" s="99"/>
      <c r="AE252" s="99"/>
      <c r="AF252" s="99"/>
      <c r="AG252" s="99"/>
      <c r="AH252" s="99"/>
    </row>
    <row r="253" spans="3:34">
      <c r="C253" s="3" t="s">
        <v>90</v>
      </c>
      <c r="D253" s="3" t="s">
        <v>480</v>
      </c>
      <c r="E253" s="3" t="s">
        <v>481</v>
      </c>
      <c r="F253" s="3" t="s">
        <v>628</v>
      </c>
      <c r="G253" s="97" t="s">
        <v>524</v>
      </c>
      <c r="H253" s="97" t="s">
        <v>524</v>
      </c>
      <c r="I253" s="97" t="s">
        <v>524</v>
      </c>
      <c r="J253" s="97" t="s">
        <v>524</v>
      </c>
      <c r="K253" s="97" t="s">
        <v>524</v>
      </c>
      <c r="L253" s="97" t="s">
        <v>524</v>
      </c>
      <c r="M253" s="97" t="s">
        <v>524</v>
      </c>
      <c r="N253" s="97" t="s">
        <v>524</v>
      </c>
      <c r="O253" s="360">
        <v>1</v>
      </c>
      <c r="P253" s="99"/>
      <c r="Q253" s="99"/>
      <c r="R253" s="99"/>
      <c r="S253" s="99"/>
      <c r="T253" s="99"/>
      <c r="U253" s="99"/>
      <c r="V253" s="99"/>
      <c r="W253" s="99"/>
      <c r="X253" s="99"/>
      <c r="Y253" s="99"/>
      <c r="Z253" s="99"/>
      <c r="AA253" s="99"/>
      <c r="AB253" s="99"/>
      <c r="AC253" s="99"/>
      <c r="AD253" s="99"/>
      <c r="AE253" s="99"/>
      <c r="AF253" s="99"/>
      <c r="AG253" s="99"/>
      <c r="AH253" s="99"/>
    </row>
    <row r="254" spans="3:34">
      <c r="C254" s="3" t="s">
        <v>90</v>
      </c>
      <c r="D254" s="3" t="s">
        <v>482</v>
      </c>
      <c r="E254" s="3" t="s">
        <v>483</v>
      </c>
      <c r="F254" s="3" t="s">
        <v>628</v>
      </c>
      <c r="G254" s="97" t="s">
        <v>524</v>
      </c>
      <c r="H254" s="97" t="s">
        <v>524</v>
      </c>
      <c r="I254" s="97" t="s">
        <v>524</v>
      </c>
      <c r="J254" s="97" t="s">
        <v>524</v>
      </c>
      <c r="K254" s="97" t="s">
        <v>524</v>
      </c>
      <c r="L254" s="97" t="s">
        <v>524</v>
      </c>
      <c r="M254" s="97" t="s">
        <v>524</v>
      </c>
      <c r="N254" s="97" t="s">
        <v>524</v>
      </c>
      <c r="O254" s="360">
        <v>0.875</v>
      </c>
      <c r="P254" s="99"/>
      <c r="Q254" s="99"/>
      <c r="R254" s="99"/>
      <c r="S254" s="99"/>
      <c r="T254" s="99"/>
      <c r="U254" s="99"/>
      <c r="V254" s="99"/>
      <c r="W254" s="99"/>
      <c r="X254" s="99"/>
      <c r="Y254" s="99"/>
      <c r="Z254" s="99"/>
      <c r="AA254" s="99"/>
      <c r="AB254" s="99"/>
      <c r="AC254" s="99"/>
      <c r="AD254" s="99"/>
      <c r="AE254" s="99"/>
      <c r="AF254" s="99"/>
      <c r="AG254" s="99"/>
      <c r="AH254" s="99"/>
    </row>
    <row r="255" spans="3:34">
      <c r="C255" s="3" t="s">
        <v>90</v>
      </c>
      <c r="D255" s="3" t="s">
        <v>484</v>
      </c>
      <c r="E255" s="3" t="s">
        <v>485</v>
      </c>
      <c r="F255" s="3" t="s">
        <v>628</v>
      </c>
      <c r="G255" s="97" t="s">
        <v>524</v>
      </c>
      <c r="H255" s="97" t="s">
        <v>524</v>
      </c>
      <c r="I255" s="97" t="s">
        <v>524</v>
      </c>
      <c r="J255" s="97" t="s">
        <v>524</v>
      </c>
      <c r="K255" s="97" t="s">
        <v>524</v>
      </c>
      <c r="L255" s="97" t="s">
        <v>524</v>
      </c>
      <c r="M255" s="97" t="s">
        <v>524</v>
      </c>
      <c r="N255" s="97" t="s">
        <v>524</v>
      </c>
      <c r="O255" s="360">
        <v>0.75</v>
      </c>
      <c r="P255" s="99"/>
      <c r="Q255" s="99"/>
      <c r="R255" s="99"/>
      <c r="S255" s="99"/>
      <c r="T255" s="99"/>
      <c r="U255" s="99"/>
      <c r="V255" s="99"/>
      <c r="W255" s="99"/>
      <c r="X255" s="99"/>
      <c r="Y255" s="99"/>
      <c r="Z255" s="99"/>
      <c r="AA255" s="99"/>
      <c r="AB255" s="99"/>
      <c r="AC255" s="99"/>
      <c r="AD255" s="99"/>
      <c r="AE255" s="99"/>
      <c r="AF255" s="99"/>
      <c r="AG255" s="99"/>
      <c r="AH255" s="99"/>
    </row>
    <row r="256" spans="3:34">
      <c r="C256" s="3" t="s">
        <v>90</v>
      </c>
      <c r="D256" s="3" t="s">
        <v>486</v>
      </c>
      <c r="E256" s="3" t="s">
        <v>487</v>
      </c>
      <c r="F256" s="3" t="s">
        <v>628</v>
      </c>
      <c r="G256" s="97" t="s">
        <v>524</v>
      </c>
      <c r="H256" s="97" t="s">
        <v>524</v>
      </c>
      <c r="I256" s="97" t="s">
        <v>524</v>
      </c>
      <c r="J256" s="97" t="s">
        <v>524</v>
      </c>
      <c r="K256" s="97" t="s">
        <v>524</v>
      </c>
      <c r="L256" s="97" t="s">
        <v>524</v>
      </c>
      <c r="M256" s="97" t="s">
        <v>524</v>
      </c>
      <c r="N256" s="97" t="s">
        <v>524</v>
      </c>
      <c r="O256" s="360">
        <v>1</v>
      </c>
      <c r="P256" s="99"/>
      <c r="Q256" s="99"/>
      <c r="R256" s="99"/>
      <c r="S256" s="99"/>
      <c r="T256" s="99"/>
      <c r="U256" s="99"/>
      <c r="V256" s="99"/>
      <c r="W256" s="99"/>
      <c r="X256" s="99"/>
      <c r="Y256" s="99"/>
      <c r="Z256" s="99"/>
      <c r="AA256" s="99"/>
      <c r="AB256" s="99"/>
      <c r="AC256" s="99"/>
      <c r="AD256" s="99"/>
      <c r="AE256" s="99"/>
      <c r="AF256" s="99"/>
      <c r="AG256" s="99"/>
      <c r="AH256" s="99"/>
    </row>
    <row r="257" spans="3:34">
      <c r="C257" s="3" t="s">
        <v>90</v>
      </c>
      <c r="D257" s="3" t="s">
        <v>488</v>
      </c>
      <c r="E257" s="3" t="s">
        <v>489</v>
      </c>
      <c r="F257" s="3" t="s">
        <v>628</v>
      </c>
      <c r="G257" s="97" t="s">
        <v>524</v>
      </c>
      <c r="H257" s="97" t="s">
        <v>524</v>
      </c>
      <c r="I257" s="97" t="s">
        <v>524</v>
      </c>
      <c r="J257" s="97" t="s">
        <v>524</v>
      </c>
      <c r="K257" s="97" t="s">
        <v>524</v>
      </c>
      <c r="L257" s="97" t="s">
        <v>524</v>
      </c>
      <c r="M257" s="97" t="s">
        <v>524</v>
      </c>
      <c r="N257" s="97" t="s">
        <v>524</v>
      </c>
      <c r="O257" s="360">
        <v>0.75</v>
      </c>
      <c r="P257" s="99"/>
      <c r="Q257" s="99"/>
      <c r="R257" s="99"/>
      <c r="S257" s="99"/>
      <c r="T257" s="99"/>
      <c r="U257" s="99"/>
      <c r="V257" s="99"/>
      <c r="W257" s="99"/>
      <c r="X257" s="99"/>
      <c r="Y257" s="99"/>
      <c r="Z257" s="99"/>
      <c r="AA257" s="99"/>
      <c r="AB257" s="99"/>
      <c r="AC257" s="99"/>
      <c r="AD257" s="99"/>
      <c r="AE257" s="99"/>
      <c r="AF257" s="99"/>
      <c r="AG257" s="99"/>
      <c r="AH257" s="99"/>
    </row>
    <row r="258" spans="3:34">
      <c r="C258" s="3" t="s">
        <v>90</v>
      </c>
      <c r="D258" s="3" t="s">
        <v>490</v>
      </c>
      <c r="E258" s="3" t="s">
        <v>491</v>
      </c>
      <c r="F258" s="3" t="s">
        <v>628</v>
      </c>
      <c r="G258" s="97" t="s">
        <v>524</v>
      </c>
      <c r="H258" s="97" t="s">
        <v>524</v>
      </c>
      <c r="I258" s="97" t="s">
        <v>524</v>
      </c>
      <c r="J258" s="97" t="s">
        <v>524</v>
      </c>
      <c r="K258" s="97" t="s">
        <v>524</v>
      </c>
      <c r="L258" s="97" t="s">
        <v>524</v>
      </c>
      <c r="M258" s="97" t="s">
        <v>524</v>
      </c>
      <c r="N258" s="97" t="s">
        <v>524</v>
      </c>
      <c r="O258" s="360">
        <v>0.125</v>
      </c>
      <c r="P258" s="99"/>
      <c r="Q258" s="99"/>
      <c r="R258" s="99"/>
      <c r="S258" s="99"/>
      <c r="T258" s="99"/>
      <c r="U258" s="99"/>
      <c r="V258" s="99"/>
      <c r="W258" s="99"/>
      <c r="X258" s="99"/>
      <c r="Y258" s="99"/>
      <c r="Z258" s="99"/>
      <c r="AA258" s="99"/>
      <c r="AB258" s="99"/>
      <c r="AC258" s="99"/>
      <c r="AD258" s="99"/>
      <c r="AE258" s="99"/>
      <c r="AF258" s="99"/>
      <c r="AG258" s="99"/>
      <c r="AH258" s="99"/>
    </row>
    <row r="259" spans="3:34">
      <c r="C259" s="3" t="s">
        <v>90</v>
      </c>
      <c r="D259" s="3" t="s">
        <v>492</v>
      </c>
      <c r="E259" s="3" t="s">
        <v>493</v>
      </c>
      <c r="F259" s="3" t="s">
        <v>628</v>
      </c>
      <c r="G259" s="97" t="s">
        <v>524</v>
      </c>
      <c r="H259" s="97" t="s">
        <v>524</v>
      </c>
      <c r="I259" s="97" t="s">
        <v>524</v>
      </c>
      <c r="J259" s="97" t="s">
        <v>524</v>
      </c>
      <c r="K259" s="97" t="s">
        <v>524</v>
      </c>
      <c r="L259" s="97" t="s">
        <v>524</v>
      </c>
      <c r="M259" s="97" t="s">
        <v>524</v>
      </c>
      <c r="N259" s="97" t="s">
        <v>524</v>
      </c>
      <c r="O259" s="360">
        <v>1</v>
      </c>
      <c r="P259" s="99"/>
      <c r="Q259" s="99"/>
      <c r="R259" s="99"/>
      <c r="S259" s="99"/>
      <c r="T259" s="99"/>
      <c r="U259" s="99"/>
      <c r="V259" s="99"/>
      <c r="W259" s="99"/>
      <c r="X259" s="99"/>
      <c r="Y259" s="99"/>
      <c r="Z259" s="99"/>
      <c r="AA259" s="99"/>
      <c r="AB259" s="99"/>
      <c r="AC259" s="99"/>
      <c r="AD259" s="99"/>
      <c r="AE259" s="99"/>
      <c r="AF259" s="99"/>
      <c r="AG259" s="99"/>
      <c r="AH259" s="99"/>
    </row>
    <row r="260" spans="3:34">
      <c r="C260" s="3" t="s">
        <v>90</v>
      </c>
      <c r="D260" s="3" t="s">
        <v>494</v>
      </c>
      <c r="E260" s="3" t="s">
        <v>495</v>
      </c>
      <c r="F260" s="3" t="s">
        <v>628</v>
      </c>
      <c r="G260" s="97" t="s">
        <v>524</v>
      </c>
      <c r="H260" s="97" t="s">
        <v>524</v>
      </c>
      <c r="I260" s="97" t="s">
        <v>524</v>
      </c>
      <c r="J260" s="97" t="s">
        <v>524</v>
      </c>
      <c r="K260" s="97" t="s">
        <v>524</v>
      </c>
      <c r="L260" s="97" t="s">
        <v>524</v>
      </c>
      <c r="M260" s="97" t="s">
        <v>524</v>
      </c>
      <c r="N260" s="97" t="s">
        <v>524</v>
      </c>
      <c r="O260" s="360">
        <v>1</v>
      </c>
      <c r="P260" s="99"/>
      <c r="Q260" s="99"/>
      <c r="R260" s="99"/>
      <c r="S260" s="99"/>
      <c r="T260" s="99"/>
      <c r="U260" s="99"/>
      <c r="V260" s="99"/>
      <c r="W260" s="99"/>
      <c r="X260" s="99"/>
      <c r="Y260" s="99"/>
      <c r="Z260" s="99"/>
      <c r="AA260" s="99"/>
      <c r="AB260" s="99"/>
      <c r="AC260" s="99"/>
      <c r="AD260" s="99"/>
      <c r="AE260" s="99"/>
      <c r="AF260" s="99"/>
      <c r="AG260" s="99"/>
      <c r="AH260" s="99"/>
    </row>
    <row r="261" spans="3:34">
      <c r="C261" s="3" t="s">
        <v>90</v>
      </c>
      <c r="D261" s="3" t="s">
        <v>496</v>
      </c>
      <c r="E261" s="3" t="s">
        <v>497</v>
      </c>
      <c r="F261" s="3" t="s">
        <v>628</v>
      </c>
      <c r="G261" s="97" t="s">
        <v>524</v>
      </c>
      <c r="H261" s="97" t="s">
        <v>524</v>
      </c>
      <c r="I261" s="97" t="s">
        <v>524</v>
      </c>
      <c r="J261" s="97" t="s">
        <v>524</v>
      </c>
      <c r="K261" s="97" t="s">
        <v>524</v>
      </c>
      <c r="L261" s="97" t="s">
        <v>524</v>
      </c>
      <c r="M261" s="97" t="s">
        <v>524</v>
      </c>
      <c r="N261" s="97" t="s">
        <v>524</v>
      </c>
      <c r="O261" s="360">
        <v>0.875</v>
      </c>
      <c r="P261" s="99"/>
      <c r="Q261" s="99"/>
      <c r="R261" s="99"/>
      <c r="S261" s="99"/>
      <c r="T261" s="99"/>
      <c r="U261" s="99"/>
      <c r="V261" s="99"/>
      <c r="W261" s="99"/>
      <c r="X261" s="99"/>
      <c r="Y261" s="99"/>
      <c r="Z261" s="99"/>
      <c r="AA261" s="99"/>
      <c r="AB261" s="99"/>
      <c r="AC261" s="99"/>
      <c r="AD261" s="99"/>
      <c r="AE261" s="99"/>
      <c r="AF261" s="99"/>
      <c r="AG261" s="99"/>
      <c r="AH261" s="99"/>
    </row>
    <row r="262" spans="3:34">
      <c r="C262" s="3" t="s">
        <v>90</v>
      </c>
      <c r="D262" s="3" t="s">
        <v>498</v>
      </c>
      <c r="E262" s="3" t="s">
        <v>499</v>
      </c>
      <c r="F262" s="3" t="s">
        <v>628</v>
      </c>
      <c r="G262" s="97" t="s">
        <v>524</v>
      </c>
      <c r="H262" s="97" t="s">
        <v>524</v>
      </c>
      <c r="I262" s="97" t="s">
        <v>524</v>
      </c>
      <c r="J262" s="97" t="s">
        <v>524</v>
      </c>
      <c r="K262" s="97" t="s">
        <v>524</v>
      </c>
      <c r="L262" s="97" t="s">
        <v>524</v>
      </c>
      <c r="M262" s="97" t="s">
        <v>524</v>
      </c>
      <c r="N262" s="97" t="s">
        <v>524</v>
      </c>
      <c r="O262" s="360">
        <v>0.875</v>
      </c>
      <c r="P262" s="99"/>
      <c r="Q262" s="99"/>
      <c r="R262" s="99"/>
      <c r="S262" s="99"/>
      <c r="T262" s="99"/>
      <c r="U262" s="99"/>
      <c r="V262" s="99"/>
      <c r="W262" s="99"/>
      <c r="X262" s="99"/>
      <c r="Y262" s="99"/>
      <c r="Z262" s="99"/>
      <c r="AA262" s="99"/>
      <c r="AB262" s="99"/>
      <c r="AC262" s="99"/>
      <c r="AD262" s="99"/>
      <c r="AE262" s="99"/>
      <c r="AF262" s="99"/>
      <c r="AG262" s="99"/>
      <c r="AH262" s="99"/>
    </row>
    <row r="263" spans="3:34">
      <c r="C263" s="3" t="s">
        <v>90</v>
      </c>
      <c r="D263" s="3" t="s">
        <v>500</v>
      </c>
      <c r="E263" s="3" t="s">
        <v>501</v>
      </c>
      <c r="F263" s="3" t="s">
        <v>628</v>
      </c>
      <c r="G263" s="97" t="s">
        <v>524</v>
      </c>
      <c r="H263" s="97" t="s">
        <v>524</v>
      </c>
      <c r="I263" s="97" t="s">
        <v>524</v>
      </c>
      <c r="J263" s="97" t="s">
        <v>524</v>
      </c>
      <c r="K263" s="97" t="s">
        <v>524</v>
      </c>
      <c r="L263" s="97" t="s">
        <v>524</v>
      </c>
      <c r="M263" s="97" t="s">
        <v>524</v>
      </c>
      <c r="N263" s="97" t="s">
        <v>524</v>
      </c>
      <c r="O263" s="360">
        <v>1</v>
      </c>
      <c r="P263" s="99"/>
      <c r="Q263" s="99"/>
      <c r="R263" s="99"/>
      <c r="S263" s="99"/>
      <c r="T263" s="99"/>
      <c r="U263" s="99"/>
      <c r="V263" s="99"/>
      <c r="W263" s="99"/>
      <c r="X263" s="99"/>
      <c r="Y263" s="99"/>
      <c r="Z263" s="99"/>
      <c r="AA263" s="99"/>
      <c r="AB263" s="99"/>
      <c r="AC263" s="99"/>
      <c r="AD263" s="99"/>
      <c r="AE263" s="99"/>
      <c r="AF263" s="99"/>
      <c r="AG263" s="99"/>
      <c r="AH263" s="99"/>
    </row>
    <row r="264" spans="3:34">
      <c r="C264" s="3" t="s">
        <v>90</v>
      </c>
      <c r="D264" s="3" t="s">
        <v>502</v>
      </c>
      <c r="E264" s="3" t="s">
        <v>503</v>
      </c>
      <c r="F264" s="3" t="s">
        <v>628</v>
      </c>
      <c r="G264" s="97" t="s">
        <v>524</v>
      </c>
      <c r="H264" s="97" t="s">
        <v>524</v>
      </c>
      <c r="I264" s="97" t="s">
        <v>524</v>
      </c>
      <c r="J264" s="97" t="s">
        <v>524</v>
      </c>
      <c r="K264" s="97" t="s">
        <v>524</v>
      </c>
      <c r="L264" s="97" t="s">
        <v>524</v>
      </c>
      <c r="M264" s="97" t="s">
        <v>524</v>
      </c>
      <c r="N264" s="97" t="s">
        <v>524</v>
      </c>
      <c r="O264" s="360">
        <v>1</v>
      </c>
      <c r="P264" s="99"/>
      <c r="Q264" s="99"/>
      <c r="R264" s="99"/>
      <c r="S264" s="99"/>
      <c r="T264" s="99"/>
      <c r="U264" s="99"/>
      <c r="V264" s="99"/>
      <c r="W264" s="99"/>
      <c r="X264" s="99"/>
      <c r="Y264" s="99"/>
      <c r="Z264" s="99"/>
      <c r="AA264" s="99"/>
      <c r="AB264" s="99"/>
      <c r="AC264" s="99"/>
      <c r="AD264" s="99"/>
      <c r="AE264" s="99"/>
      <c r="AF264" s="99"/>
      <c r="AG264" s="99"/>
      <c r="AH264" s="99"/>
    </row>
    <row r="265" spans="3:34">
      <c r="C265" s="3" t="s">
        <v>90</v>
      </c>
      <c r="D265" s="3" t="s">
        <v>504</v>
      </c>
      <c r="E265" s="3" t="s">
        <v>505</v>
      </c>
      <c r="F265" s="3" t="s">
        <v>628</v>
      </c>
      <c r="G265" s="97" t="s">
        <v>524</v>
      </c>
      <c r="H265" s="97" t="s">
        <v>524</v>
      </c>
      <c r="I265" s="97" t="s">
        <v>524</v>
      </c>
      <c r="J265" s="97" t="s">
        <v>524</v>
      </c>
      <c r="K265" s="97" t="s">
        <v>524</v>
      </c>
      <c r="L265" s="97" t="s">
        <v>524</v>
      </c>
      <c r="M265" s="97" t="s">
        <v>524</v>
      </c>
      <c r="N265" s="97" t="s">
        <v>524</v>
      </c>
      <c r="O265" s="360">
        <v>1</v>
      </c>
      <c r="P265" s="99"/>
      <c r="Q265" s="99"/>
      <c r="R265" s="99"/>
      <c r="S265" s="99"/>
      <c r="T265" s="99"/>
      <c r="U265" s="99"/>
      <c r="V265" s="99"/>
      <c r="W265" s="99"/>
      <c r="X265" s="99"/>
      <c r="Y265" s="99"/>
      <c r="Z265" s="99"/>
      <c r="AA265" s="99"/>
      <c r="AB265" s="99"/>
      <c r="AC265" s="99"/>
      <c r="AD265" s="99"/>
      <c r="AE265" s="99"/>
      <c r="AF265" s="99"/>
      <c r="AG265" s="99"/>
      <c r="AH265" s="99"/>
    </row>
    <row r="266" spans="3:34">
      <c r="C266" s="3" t="s">
        <v>90</v>
      </c>
      <c r="D266" s="3" t="s">
        <v>506</v>
      </c>
      <c r="E266" s="3" t="s">
        <v>507</v>
      </c>
      <c r="F266" s="3" t="s">
        <v>628</v>
      </c>
      <c r="G266" s="97" t="s">
        <v>524</v>
      </c>
      <c r="H266" s="97" t="s">
        <v>524</v>
      </c>
      <c r="I266" s="97" t="s">
        <v>524</v>
      </c>
      <c r="J266" s="97" t="s">
        <v>524</v>
      </c>
      <c r="K266" s="97" t="s">
        <v>524</v>
      </c>
      <c r="L266" s="97" t="s">
        <v>524</v>
      </c>
      <c r="M266" s="97" t="s">
        <v>524</v>
      </c>
      <c r="N266" s="97" t="s">
        <v>524</v>
      </c>
      <c r="O266" s="360">
        <v>0.25</v>
      </c>
      <c r="P266" s="99"/>
      <c r="Q266" s="99"/>
      <c r="R266" s="99"/>
      <c r="S266" s="99"/>
      <c r="T266" s="99"/>
      <c r="U266" s="99"/>
      <c r="V266" s="99"/>
      <c r="W266" s="99"/>
      <c r="X266" s="99"/>
      <c r="Y266" s="99"/>
      <c r="Z266" s="99"/>
      <c r="AA266" s="99"/>
      <c r="AB266" s="99"/>
      <c r="AC266" s="99"/>
      <c r="AD266" s="99"/>
      <c r="AE266" s="99"/>
      <c r="AF266" s="99"/>
      <c r="AG266" s="99"/>
      <c r="AH266" s="99"/>
    </row>
    <row r="267" spans="3:34">
      <c r="C267" s="3" t="s">
        <v>90</v>
      </c>
      <c r="D267" s="3" t="s">
        <v>508</v>
      </c>
      <c r="E267" s="3" t="s">
        <v>509</v>
      </c>
      <c r="F267" s="3" t="s">
        <v>628</v>
      </c>
      <c r="G267" s="97" t="s">
        <v>524</v>
      </c>
      <c r="H267" s="97" t="s">
        <v>524</v>
      </c>
      <c r="I267" s="97" t="s">
        <v>524</v>
      </c>
      <c r="J267" s="97" t="s">
        <v>524</v>
      </c>
      <c r="K267" s="97" t="s">
        <v>524</v>
      </c>
      <c r="L267" s="97" t="s">
        <v>524</v>
      </c>
      <c r="M267" s="97" t="s">
        <v>524</v>
      </c>
      <c r="N267" s="97" t="s">
        <v>524</v>
      </c>
      <c r="O267" s="360">
        <v>0.875</v>
      </c>
      <c r="P267" s="99"/>
      <c r="Q267" s="99"/>
      <c r="R267" s="99"/>
      <c r="S267" s="99"/>
      <c r="T267" s="99"/>
      <c r="U267" s="99"/>
      <c r="V267" s="99"/>
      <c r="W267" s="99"/>
      <c r="X267" s="99"/>
      <c r="Y267" s="99"/>
      <c r="Z267" s="99"/>
      <c r="AA267" s="99"/>
      <c r="AB267" s="99"/>
      <c r="AC267" s="99"/>
      <c r="AD267" s="99"/>
      <c r="AE267" s="99"/>
      <c r="AF267" s="99"/>
      <c r="AG267" s="99"/>
      <c r="AH267" s="99"/>
    </row>
    <row r="268" spans="3:34">
      <c r="C268" s="3" t="s">
        <v>90</v>
      </c>
      <c r="D268" s="3" t="s">
        <v>510</v>
      </c>
      <c r="E268" s="3" t="s">
        <v>511</v>
      </c>
      <c r="F268" s="3" t="s">
        <v>628</v>
      </c>
      <c r="G268" s="97" t="s">
        <v>524</v>
      </c>
      <c r="H268" s="97" t="s">
        <v>524</v>
      </c>
      <c r="I268" s="97" t="s">
        <v>524</v>
      </c>
      <c r="J268" s="97" t="s">
        <v>524</v>
      </c>
      <c r="K268" s="97" t="s">
        <v>524</v>
      </c>
      <c r="L268" s="97" t="s">
        <v>524</v>
      </c>
      <c r="M268" s="97" t="s">
        <v>524</v>
      </c>
      <c r="N268" s="97" t="s">
        <v>524</v>
      </c>
      <c r="O268" s="360">
        <v>0.875</v>
      </c>
      <c r="P268" s="99"/>
      <c r="Q268" s="99"/>
      <c r="R268" s="99"/>
      <c r="S268" s="99"/>
      <c r="T268" s="99"/>
      <c r="U268" s="99"/>
      <c r="V268" s="99"/>
      <c r="W268" s="99"/>
      <c r="X268" s="99"/>
      <c r="Y268" s="99"/>
      <c r="Z268" s="99"/>
      <c r="AA268" s="99"/>
      <c r="AB268" s="99"/>
      <c r="AC268" s="99"/>
      <c r="AD268" s="99"/>
      <c r="AE268" s="99"/>
      <c r="AF268" s="99"/>
      <c r="AG268" s="99"/>
      <c r="AH268" s="99"/>
    </row>
  </sheetData>
  <autoFilter ref="C10:AH268"/>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FF99"/>
  </sheetPr>
  <dimension ref="A1:N26"/>
  <sheetViews>
    <sheetView zoomScale="80" zoomScaleNormal="80" workbookViewId="0">
      <pane ySplit="11" topLeftCell="A12" activePane="bottomLeft" state="frozen"/>
      <selection pane="bottomLeft"/>
    </sheetView>
  </sheetViews>
  <sheetFormatPr defaultRowHeight="15"/>
  <cols>
    <col min="1" max="2" width="9.140625" style="1"/>
    <col min="3" max="3" width="16.5703125" style="3" customWidth="1"/>
    <col min="4" max="4" width="11.42578125" style="3" customWidth="1"/>
    <col min="5" max="5" width="48.5703125" style="3" customWidth="1"/>
    <col min="6" max="6" width="13.42578125" style="3" customWidth="1"/>
    <col min="7" max="14" width="11.5703125" style="1" bestFit="1" customWidth="1"/>
    <col min="15" max="16384" width="9.140625" style="1"/>
  </cols>
  <sheetData>
    <row r="1" spans="1:14">
      <c r="C1" s="91" t="s">
        <v>547</v>
      </c>
      <c r="D1" s="102" t="s">
        <v>658</v>
      </c>
    </row>
    <row r="2" spans="1:14">
      <c r="C2" s="91" t="s">
        <v>549</v>
      </c>
      <c r="D2" s="3" t="s">
        <v>665</v>
      </c>
    </row>
    <row r="3" spans="1:14">
      <c r="C3" s="91" t="s">
        <v>550</v>
      </c>
      <c r="D3" s="109" t="s">
        <v>659</v>
      </c>
    </row>
    <row r="4" spans="1:14">
      <c r="C4" s="91" t="s">
        <v>651</v>
      </c>
      <c r="D4" s="92" t="s">
        <v>660</v>
      </c>
    </row>
    <row r="5" spans="1:14">
      <c r="C5" s="91"/>
      <c r="D5" s="104"/>
    </row>
    <row r="6" spans="1:14">
      <c r="C6" s="94"/>
      <c r="D6" s="94"/>
    </row>
    <row r="7" spans="1:14">
      <c r="C7" s="94"/>
      <c r="D7" s="94"/>
    </row>
    <row r="9" spans="1:14">
      <c r="A9" s="3"/>
      <c r="B9" s="3"/>
      <c r="G9" s="3"/>
      <c r="H9" s="3"/>
      <c r="I9" s="3"/>
      <c r="J9" s="3"/>
      <c r="K9" s="3"/>
      <c r="L9" s="3"/>
      <c r="M9" s="3"/>
      <c r="N9" s="3"/>
    </row>
    <row r="10" spans="1:14" s="91" customFormat="1" ht="15.75" thickBot="1">
      <c r="A10" s="2"/>
      <c r="B10" s="2"/>
      <c r="C10" s="2" t="s">
        <v>552</v>
      </c>
      <c r="D10" s="2" t="s">
        <v>82</v>
      </c>
      <c r="E10" s="2" t="s">
        <v>83</v>
      </c>
      <c r="F10" s="2" t="s">
        <v>553</v>
      </c>
      <c r="G10" s="96" t="s">
        <v>643</v>
      </c>
      <c r="H10" s="96" t="s">
        <v>526</v>
      </c>
      <c r="I10" s="96" t="s">
        <v>527</v>
      </c>
      <c r="J10" s="96" t="s">
        <v>644</v>
      </c>
      <c r="K10" s="96" t="s">
        <v>645</v>
      </c>
      <c r="L10" s="96" t="s">
        <v>646</v>
      </c>
      <c r="M10" s="96" t="s">
        <v>647</v>
      </c>
      <c r="N10" s="96" t="s">
        <v>648</v>
      </c>
    </row>
    <row r="11" spans="1:14" ht="15.75" thickTop="1">
      <c r="D11" s="3" t="s">
        <v>84</v>
      </c>
      <c r="E11" s="3" t="s">
        <v>85</v>
      </c>
      <c r="F11" s="3" t="s">
        <v>581</v>
      </c>
      <c r="G11" s="110">
        <v>48014</v>
      </c>
      <c r="H11" s="110">
        <v>51969</v>
      </c>
      <c r="I11" s="110" t="s">
        <v>524</v>
      </c>
      <c r="J11" s="110"/>
      <c r="K11" s="110"/>
      <c r="L11" s="110"/>
      <c r="M11" s="110"/>
      <c r="N11" s="110"/>
    </row>
    <row r="12" spans="1:14">
      <c r="C12" s="3" t="s">
        <v>84</v>
      </c>
      <c r="D12" s="3" t="s">
        <v>86</v>
      </c>
      <c r="E12" s="3" t="s">
        <v>87</v>
      </c>
      <c r="F12" s="3" t="s">
        <v>582</v>
      </c>
      <c r="G12" s="110">
        <v>13935</v>
      </c>
      <c r="H12" s="110" t="s">
        <v>524</v>
      </c>
      <c r="I12" s="110" t="s">
        <v>524</v>
      </c>
      <c r="J12" s="110"/>
      <c r="K12" s="110"/>
      <c r="L12" s="110"/>
      <c r="M12" s="110"/>
      <c r="N12" s="110"/>
    </row>
    <row r="13" spans="1:14">
      <c r="C13" s="3" t="s">
        <v>84</v>
      </c>
      <c r="D13" s="3" t="s">
        <v>88</v>
      </c>
      <c r="E13" s="3" t="s">
        <v>89</v>
      </c>
      <c r="F13" s="3" t="s">
        <v>582</v>
      </c>
      <c r="G13" s="110">
        <v>11805</v>
      </c>
      <c r="H13" s="110" t="s">
        <v>524</v>
      </c>
      <c r="I13" s="110" t="s">
        <v>524</v>
      </c>
      <c r="J13" s="110"/>
      <c r="K13" s="110"/>
      <c r="L13" s="110"/>
      <c r="M13" s="110"/>
      <c r="N13" s="110"/>
    </row>
    <row r="14" spans="1:14">
      <c r="C14" s="3" t="s">
        <v>84</v>
      </c>
      <c r="D14" s="3" t="s">
        <v>90</v>
      </c>
      <c r="E14" s="3" t="s">
        <v>91</v>
      </c>
      <c r="F14" s="3" t="s">
        <v>582</v>
      </c>
      <c r="G14" s="110">
        <v>11860</v>
      </c>
      <c r="H14" s="110" t="s">
        <v>524</v>
      </c>
      <c r="I14" s="110" t="s">
        <v>524</v>
      </c>
      <c r="J14" s="110"/>
      <c r="K14" s="110"/>
      <c r="L14" s="110"/>
      <c r="M14" s="110"/>
      <c r="N14" s="110"/>
    </row>
    <row r="15" spans="1:14">
      <c r="C15" s="3" t="s">
        <v>84</v>
      </c>
      <c r="D15" s="3" t="s">
        <v>92</v>
      </c>
      <c r="E15" s="3" t="s">
        <v>93</v>
      </c>
      <c r="F15" s="3" t="s">
        <v>582</v>
      </c>
      <c r="G15" s="110">
        <v>10410</v>
      </c>
      <c r="H15" s="110" t="s">
        <v>524</v>
      </c>
      <c r="I15" s="110" t="s">
        <v>524</v>
      </c>
      <c r="J15" s="110"/>
      <c r="K15" s="110"/>
      <c r="L15" s="110"/>
      <c r="M15" s="110"/>
      <c r="N15" s="110"/>
    </row>
    <row r="17" spans="3:14">
      <c r="C17" s="91" t="s">
        <v>547</v>
      </c>
      <c r="D17" s="102" t="s">
        <v>661</v>
      </c>
    </row>
    <row r="18" spans="3:14">
      <c r="C18" s="91" t="s">
        <v>549</v>
      </c>
      <c r="D18" s="3" t="s">
        <v>669</v>
      </c>
    </row>
    <row r="19" spans="3:14">
      <c r="C19" s="91" t="s">
        <v>550</v>
      </c>
      <c r="D19" s="109" t="s">
        <v>662</v>
      </c>
    </row>
    <row r="20" spans="3:14">
      <c r="C20" s="91" t="s">
        <v>551</v>
      </c>
      <c r="D20" s="92"/>
    </row>
    <row r="22" spans="3:14" ht="15.75" thickBot="1">
      <c r="C22" s="2" t="s">
        <v>552</v>
      </c>
      <c r="D22" s="2" t="s">
        <v>82</v>
      </c>
      <c r="E22" s="2" t="s">
        <v>83</v>
      </c>
      <c r="F22" s="2" t="s">
        <v>553</v>
      </c>
      <c r="G22" s="96" t="s">
        <v>643</v>
      </c>
      <c r="H22" s="96" t="s">
        <v>526</v>
      </c>
      <c r="I22" s="96" t="s">
        <v>527</v>
      </c>
      <c r="J22" s="96" t="s">
        <v>644</v>
      </c>
      <c r="K22" s="96" t="s">
        <v>645</v>
      </c>
      <c r="L22" s="96" t="s">
        <v>646</v>
      </c>
      <c r="M22" s="96" t="s">
        <v>647</v>
      </c>
      <c r="N22" s="96" t="s">
        <v>648</v>
      </c>
    </row>
    <row r="23" spans="3:14" ht="15.75" thickTop="1">
      <c r="D23" s="3" t="s">
        <v>84</v>
      </c>
      <c r="E23" s="3" t="s">
        <v>85</v>
      </c>
      <c r="F23" s="3" t="s">
        <v>581</v>
      </c>
      <c r="G23" s="110" t="s">
        <v>524</v>
      </c>
      <c r="H23" s="101">
        <v>0.29140219272937101</v>
      </c>
      <c r="I23" s="110" t="s">
        <v>524</v>
      </c>
      <c r="J23" s="110"/>
      <c r="K23" s="110"/>
      <c r="L23" s="110"/>
      <c r="M23" s="110"/>
      <c r="N23" s="110"/>
    </row>
    <row r="26" spans="3:14">
      <c r="C26" s="111" t="s">
        <v>663</v>
      </c>
    </row>
  </sheetData>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FF99"/>
  </sheetPr>
  <dimension ref="A1:AH268"/>
  <sheetViews>
    <sheetView zoomScale="80" zoomScaleNormal="80" workbookViewId="0">
      <pane ySplit="11" topLeftCell="A12" activePane="bottomLeft" state="frozen"/>
      <selection pane="bottomLeft"/>
    </sheetView>
  </sheetViews>
  <sheetFormatPr defaultRowHeight="15"/>
  <cols>
    <col min="1" max="2" width="9.140625" style="1"/>
    <col min="3" max="3" width="12.7109375" style="3" bestFit="1" customWidth="1"/>
    <col min="4" max="4" width="11.42578125" style="3" customWidth="1"/>
    <col min="5" max="5" width="48.5703125" style="3" customWidth="1"/>
    <col min="6" max="6" width="13.42578125" style="3" customWidth="1"/>
    <col min="7" max="9" width="11.5703125" style="1" bestFit="1" customWidth="1"/>
    <col min="10" max="10" width="10.140625" style="1" customWidth="1"/>
    <col min="11" max="14" width="11.5703125" style="1" customWidth="1"/>
    <col min="15" max="15" width="13" style="1" bestFit="1" customWidth="1"/>
    <col min="16" max="34" width="11.5703125" style="1" bestFit="1" customWidth="1"/>
    <col min="35" max="16384" width="9.140625" style="1"/>
  </cols>
  <sheetData>
    <row r="1" spans="1:34">
      <c r="C1" s="91" t="s">
        <v>547</v>
      </c>
      <c r="D1" s="3" t="s">
        <v>1006</v>
      </c>
    </row>
    <row r="2" spans="1:34">
      <c r="C2" s="91" t="s">
        <v>549</v>
      </c>
      <c r="D2" s="3" t="s">
        <v>656</v>
      </c>
    </row>
    <row r="3" spans="1:34">
      <c r="C3" s="91" t="s">
        <v>550</v>
      </c>
      <c r="D3" s="3" t="s">
        <v>734</v>
      </c>
    </row>
    <row r="4" spans="1:34">
      <c r="C4" s="91" t="s">
        <v>551</v>
      </c>
      <c r="D4" s="92">
        <v>42648</v>
      </c>
      <c r="O4" s="1" t="b">
        <v>1</v>
      </c>
    </row>
    <row r="5" spans="1:34">
      <c r="I5" s="3"/>
      <c r="J5" s="3"/>
      <c r="K5" s="3"/>
      <c r="L5" s="3"/>
      <c r="M5" s="3"/>
      <c r="N5" s="3"/>
      <c r="O5" s="93" t="b">
        <v>1</v>
      </c>
    </row>
    <row r="6" spans="1:34">
      <c r="C6" s="94"/>
      <c r="D6" s="94"/>
      <c r="O6" s="1" t="b">
        <v>1</v>
      </c>
    </row>
    <row r="7" spans="1:34">
      <c r="C7" s="94"/>
      <c r="D7" s="94"/>
      <c r="O7" s="1" t="b">
        <v>1</v>
      </c>
    </row>
    <row r="8" spans="1:34">
      <c r="O8" s="1" t="b">
        <v>1</v>
      </c>
    </row>
    <row r="9" spans="1:34">
      <c r="A9" s="3"/>
      <c r="B9" s="3"/>
      <c r="G9" s="95"/>
      <c r="H9" s="3"/>
      <c r="I9" s="3"/>
      <c r="J9" s="3"/>
      <c r="K9" s="3"/>
      <c r="L9" s="3"/>
      <c r="M9" s="3"/>
      <c r="N9" s="3"/>
      <c r="O9" s="3"/>
      <c r="P9" s="3"/>
      <c r="Q9" s="3"/>
      <c r="R9" s="3"/>
      <c r="S9" s="3"/>
      <c r="T9" s="3"/>
      <c r="U9" s="3"/>
      <c r="V9" s="3"/>
      <c r="W9" s="3"/>
      <c r="X9" s="3"/>
      <c r="Y9" s="3"/>
      <c r="Z9" s="3"/>
      <c r="AA9" s="3"/>
      <c r="AB9" s="3"/>
      <c r="AC9" s="3"/>
      <c r="AD9" s="3"/>
      <c r="AE9" s="3"/>
      <c r="AF9" s="3"/>
      <c r="AG9" s="3"/>
      <c r="AH9" s="3"/>
    </row>
    <row r="10" spans="1:34" s="91" customFormat="1" ht="15.75" thickBot="1">
      <c r="A10" s="2"/>
      <c r="B10" s="2"/>
      <c r="C10" s="2" t="s">
        <v>552</v>
      </c>
      <c r="D10" s="2" t="s">
        <v>82</v>
      </c>
      <c r="E10" s="2" t="s">
        <v>83</v>
      </c>
      <c r="F10" s="2" t="s">
        <v>553</v>
      </c>
      <c r="G10" s="96"/>
      <c r="H10" s="96"/>
      <c r="I10" s="96"/>
      <c r="J10" s="96"/>
      <c r="K10" s="96"/>
      <c r="L10" s="96"/>
      <c r="M10" s="96"/>
      <c r="N10" s="96"/>
      <c r="O10" s="96" t="s">
        <v>644</v>
      </c>
      <c r="P10" s="96"/>
      <c r="Q10" s="96"/>
      <c r="R10" s="96"/>
      <c r="S10" s="96"/>
      <c r="T10" s="96"/>
      <c r="U10" s="96"/>
      <c r="V10" s="96"/>
      <c r="W10" s="96"/>
      <c r="X10" s="96"/>
      <c r="Y10" s="96"/>
      <c r="Z10" s="96"/>
      <c r="AA10" s="96"/>
      <c r="AB10" s="96"/>
      <c r="AC10" s="96"/>
      <c r="AD10" s="96"/>
      <c r="AE10" s="96"/>
      <c r="AF10" s="96"/>
      <c r="AG10" s="96"/>
      <c r="AH10" s="96"/>
    </row>
    <row r="11" spans="1:34" ht="15.75" thickTop="1">
      <c r="D11" s="3" t="s">
        <v>84</v>
      </c>
      <c r="E11" s="3" t="s">
        <v>85</v>
      </c>
      <c r="F11" s="3" t="s">
        <v>581</v>
      </c>
      <c r="G11" s="97" t="s">
        <v>524</v>
      </c>
      <c r="H11" s="97" t="s">
        <v>524</v>
      </c>
      <c r="I11" s="97" t="s">
        <v>524</v>
      </c>
      <c r="J11" s="97" t="s">
        <v>524</v>
      </c>
      <c r="K11" s="97" t="s">
        <v>524</v>
      </c>
      <c r="L11" s="97" t="s">
        <v>524</v>
      </c>
      <c r="M11" s="97" t="s">
        <v>524</v>
      </c>
      <c r="N11" s="97" t="s">
        <v>524</v>
      </c>
      <c r="O11" s="110" t="s">
        <v>524</v>
      </c>
      <c r="P11" s="99"/>
      <c r="Q11" s="99"/>
      <c r="R11" s="99"/>
      <c r="S11" s="99"/>
      <c r="T11" s="99"/>
      <c r="U11" s="99"/>
      <c r="V11" s="99"/>
      <c r="W11" s="99"/>
      <c r="X11" s="99"/>
      <c r="Y11" s="99"/>
      <c r="Z11" s="99"/>
      <c r="AA11" s="99"/>
      <c r="AB11" s="99"/>
      <c r="AC11" s="99"/>
      <c r="AD11" s="99"/>
      <c r="AE11" s="99"/>
      <c r="AF11" s="99"/>
      <c r="AG11" s="99"/>
      <c r="AH11" s="99"/>
    </row>
    <row r="12" spans="1:34">
      <c r="C12" s="3" t="s">
        <v>84</v>
      </c>
      <c r="D12" s="3" t="s">
        <v>86</v>
      </c>
      <c r="E12" s="3" t="s">
        <v>87</v>
      </c>
      <c r="F12" s="3" t="s">
        <v>582</v>
      </c>
      <c r="G12" s="97" t="s">
        <v>524</v>
      </c>
      <c r="H12" s="97" t="s">
        <v>524</v>
      </c>
      <c r="I12" s="97" t="s">
        <v>524</v>
      </c>
      <c r="J12" s="97" t="s">
        <v>524</v>
      </c>
      <c r="K12" s="97" t="s">
        <v>524</v>
      </c>
      <c r="L12" s="97" t="s">
        <v>524</v>
      </c>
      <c r="M12" s="97" t="s">
        <v>524</v>
      </c>
      <c r="N12" s="97" t="s">
        <v>524</v>
      </c>
      <c r="O12" s="110" t="s">
        <v>524</v>
      </c>
      <c r="P12" s="99"/>
      <c r="Q12" s="99"/>
      <c r="R12" s="99"/>
      <c r="S12" s="99"/>
      <c r="T12" s="99"/>
      <c r="U12" s="99"/>
      <c r="V12" s="99"/>
      <c r="W12" s="99"/>
      <c r="X12" s="99"/>
      <c r="Y12" s="99"/>
      <c r="Z12" s="99"/>
      <c r="AA12" s="99"/>
      <c r="AB12" s="99"/>
      <c r="AC12" s="99"/>
      <c r="AD12" s="99"/>
      <c r="AE12" s="99"/>
      <c r="AF12" s="99"/>
      <c r="AG12" s="99"/>
      <c r="AH12" s="99"/>
    </row>
    <row r="13" spans="1:34">
      <c r="C13" s="3" t="s">
        <v>84</v>
      </c>
      <c r="D13" s="3" t="s">
        <v>88</v>
      </c>
      <c r="E13" s="3" t="s">
        <v>89</v>
      </c>
      <c r="F13" s="3" t="s">
        <v>582</v>
      </c>
      <c r="G13" s="97" t="s">
        <v>524</v>
      </c>
      <c r="H13" s="97" t="s">
        <v>524</v>
      </c>
      <c r="I13" s="97" t="s">
        <v>524</v>
      </c>
      <c r="J13" s="97" t="s">
        <v>524</v>
      </c>
      <c r="K13" s="97" t="s">
        <v>524</v>
      </c>
      <c r="L13" s="97" t="s">
        <v>524</v>
      </c>
      <c r="M13" s="97" t="s">
        <v>524</v>
      </c>
      <c r="N13" s="97" t="s">
        <v>524</v>
      </c>
      <c r="O13" s="110" t="s">
        <v>524</v>
      </c>
      <c r="P13" s="99"/>
      <c r="Q13" s="99"/>
      <c r="R13" s="99"/>
      <c r="S13" s="99"/>
      <c r="T13" s="99"/>
      <c r="U13" s="99"/>
      <c r="V13" s="99"/>
      <c r="W13" s="99"/>
      <c r="X13" s="99"/>
      <c r="Y13" s="99"/>
      <c r="Z13" s="99"/>
      <c r="AA13" s="99"/>
      <c r="AB13" s="99"/>
      <c r="AC13" s="99"/>
      <c r="AD13" s="99"/>
      <c r="AE13" s="99"/>
      <c r="AF13" s="99"/>
      <c r="AG13" s="99"/>
      <c r="AH13" s="99"/>
    </row>
    <row r="14" spans="1:34">
      <c r="C14" s="3" t="s">
        <v>84</v>
      </c>
      <c r="D14" s="3" t="s">
        <v>90</v>
      </c>
      <c r="E14" s="3" t="s">
        <v>91</v>
      </c>
      <c r="F14" s="3" t="s">
        <v>582</v>
      </c>
      <c r="G14" s="97" t="s">
        <v>524</v>
      </c>
      <c r="H14" s="97" t="s">
        <v>524</v>
      </c>
      <c r="I14" s="97" t="s">
        <v>524</v>
      </c>
      <c r="J14" s="97" t="s">
        <v>524</v>
      </c>
      <c r="K14" s="97" t="s">
        <v>524</v>
      </c>
      <c r="L14" s="97" t="s">
        <v>524</v>
      </c>
      <c r="M14" s="97" t="s">
        <v>524</v>
      </c>
      <c r="N14" s="97" t="s">
        <v>524</v>
      </c>
      <c r="O14" s="110" t="s">
        <v>524</v>
      </c>
      <c r="P14" s="99"/>
      <c r="Q14" s="99"/>
      <c r="R14" s="99"/>
      <c r="S14" s="99"/>
      <c r="T14" s="99"/>
      <c r="U14" s="99"/>
      <c r="V14" s="99"/>
      <c r="W14" s="99"/>
      <c r="X14" s="99"/>
      <c r="Y14" s="99"/>
      <c r="Z14" s="99"/>
      <c r="AA14" s="99"/>
      <c r="AB14" s="99"/>
      <c r="AC14" s="99"/>
      <c r="AD14" s="99"/>
      <c r="AE14" s="99"/>
      <c r="AF14" s="99"/>
      <c r="AG14" s="99"/>
      <c r="AH14" s="99"/>
    </row>
    <row r="15" spans="1:34">
      <c r="C15" s="3" t="s">
        <v>84</v>
      </c>
      <c r="D15" s="3" t="s">
        <v>92</v>
      </c>
      <c r="E15" s="3" t="s">
        <v>93</v>
      </c>
      <c r="F15" s="3" t="s">
        <v>582</v>
      </c>
      <c r="G15" s="97" t="s">
        <v>524</v>
      </c>
      <c r="H15" s="97" t="s">
        <v>524</v>
      </c>
      <c r="I15" s="97" t="s">
        <v>524</v>
      </c>
      <c r="J15" s="97" t="s">
        <v>524</v>
      </c>
      <c r="K15" s="97" t="s">
        <v>524</v>
      </c>
      <c r="L15" s="97" t="s">
        <v>524</v>
      </c>
      <c r="M15" s="97" t="s">
        <v>524</v>
      </c>
      <c r="N15" s="97" t="s">
        <v>524</v>
      </c>
      <c r="O15" s="110" t="s">
        <v>524</v>
      </c>
      <c r="P15" s="99"/>
      <c r="Q15" s="99"/>
      <c r="R15" s="99"/>
      <c r="S15" s="99"/>
      <c r="T15" s="99"/>
      <c r="U15" s="99"/>
      <c r="V15" s="99"/>
      <c r="W15" s="99"/>
      <c r="X15" s="99"/>
      <c r="Y15" s="99"/>
      <c r="Z15" s="99"/>
      <c r="AA15" s="99"/>
      <c r="AB15" s="99"/>
      <c r="AC15" s="99"/>
      <c r="AD15" s="99"/>
      <c r="AE15" s="99"/>
      <c r="AF15" s="99"/>
      <c r="AG15" s="99"/>
      <c r="AH15" s="99"/>
    </row>
    <row r="16" spans="1:34">
      <c r="E16" s="3" t="s">
        <v>583</v>
      </c>
      <c r="F16" s="3" t="s">
        <v>584</v>
      </c>
      <c r="G16" s="97" t="s">
        <v>524</v>
      </c>
      <c r="H16" s="97" t="s">
        <v>524</v>
      </c>
      <c r="I16" s="97" t="s">
        <v>524</v>
      </c>
      <c r="J16" s="97" t="s">
        <v>524</v>
      </c>
      <c r="K16" s="97" t="s">
        <v>524</v>
      </c>
      <c r="L16" s="97" t="s">
        <v>524</v>
      </c>
      <c r="M16" s="97" t="s">
        <v>524</v>
      </c>
      <c r="N16" s="97" t="s">
        <v>524</v>
      </c>
      <c r="O16" s="99"/>
      <c r="P16" s="99"/>
      <c r="Q16" s="99"/>
      <c r="R16" s="99"/>
      <c r="S16" s="99"/>
      <c r="T16" s="99"/>
      <c r="U16" s="99"/>
      <c r="V16" s="99"/>
      <c r="W16" s="99"/>
      <c r="X16" s="99"/>
      <c r="Y16" s="99"/>
      <c r="Z16" s="99"/>
      <c r="AA16" s="99"/>
      <c r="AB16" s="99"/>
      <c r="AC16" s="99"/>
      <c r="AD16" s="99"/>
      <c r="AE16" s="99"/>
      <c r="AF16" s="99"/>
      <c r="AG16" s="99"/>
      <c r="AH16" s="99"/>
    </row>
    <row r="17" spans="5:34">
      <c r="E17" s="3" t="s">
        <v>585</v>
      </c>
      <c r="F17" s="3" t="s">
        <v>584</v>
      </c>
      <c r="G17" s="97" t="s">
        <v>524</v>
      </c>
      <c r="H17" s="97" t="s">
        <v>524</v>
      </c>
      <c r="I17" s="97" t="s">
        <v>524</v>
      </c>
      <c r="J17" s="97" t="s">
        <v>524</v>
      </c>
      <c r="K17" s="97" t="s">
        <v>524</v>
      </c>
      <c r="L17" s="97" t="s">
        <v>524</v>
      </c>
      <c r="M17" s="97" t="s">
        <v>524</v>
      </c>
      <c r="N17" s="97" t="s">
        <v>524</v>
      </c>
      <c r="O17" s="99"/>
      <c r="P17" s="99"/>
      <c r="Q17" s="99"/>
      <c r="R17" s="99"/>
      <c r="S17" s="99"/>
      <c r="T17" s="99"/>
      <c r="U17" s="99"/>
      <c r="V17" s="99"/>
      <c r="W17" s="99"/>
      <c r="X17" s="99"/>
      <c r="Y17" s="99"/>
      <c r="Z17" s="99"/>
      <c r="AA17" s="99"/>
      <c r="AB17" s="99"/>
      <c r="AC17" s="99"/>
      <c r="AD17" s="99"/>
      <c r="AE17" s="99"/>
      <c r="AF17" s="99"/>
      <c r="AG17" s="99"/>
      <c r="AH17" s="99"/>
    </row>
    <row r="18" spans="5:34">
      <c r="E18" s="3" t="s">
        <v>586</v>
      </c>
      <c r="F18" s="3" t="s">
        <v>584</v>
      </c>
      <c r="G18" s="97" t="s">
        <v>524</v>
      </c>
      <c r="H18" s="97" t="s">
        <v>524</v>
      </c>
      <c r="I18" s="97" t="s">
        <v>524</v>
      </c>
      <c r="J18" s="97" t="s">
        <v>524</v>
      </c>
      <c r="K18" s="97" t="s">
        <v>524</v>
      </c>
      <c r="L18" s="97" t="s">
        <v>524</v>
      </c>
      <c r="M18" s="97" t="s">
        <v>524</v>
      </c>
      <c r="N18" s="97" t="s">
        <v>524</v>
      </c>
      <c r="O18" s="99"/>
      <c r="P18" s="99"/>
      <c r="Q18" s="99"/>
      <c r="R18" s="99"/>
      <c r="S18" s="99"/>
      <c r="T18" s="99"/>
      <c r="U18" s="99"/>
      <c r="V18" s="99"/>
      <c r="W18" s="99"/>
      <c r="X18" s="99"/>
      <c r="Y18" s="99"/>
      <c r="Z18" s="99"/>
      <c r="AA18" s="99"/>
      <c r="AB18" s="99"/>
      <c r="AC18" s="99"/>
      <c r="AD18" s="99"/>
      <c r="AE18" s="99"/>
      <c r="AF18" s="99"/>
      <c r="AG18" s="99"/>
      <c r="AH18" s="99"/>
    </row>
    <row r="19" spans="5:34">
      <c r="E19" s="3" t="s">
        <v>587</v>
      </c>
      <c r="F19" s="3" t="s">
        <v>584</v>
      </c>
      <c r="G19" s="97" t="s">
        <v>524</v>
      </c>
      <c r="H19" s="97" t="s">
        <v>524</v>
      </c>
      <c r="I19" s="97" t="s">
        <v>524</v>
      </c>
      <c r="J19" s="97" t="s">
        <v>524</v>
      </c>
      <c r="K19" s="97" t="s">
        <v>524</v>
      </c>
      <c r="L19" s="97" t="s">
        <v>524</v>
      </c>
      <c r="M19" s="97" t="s">
        <v>524</v>
      </c>
      <c r="N19" s="97" t="s">
        <v>524</v>
      </c>
      <c r="O19" s="99"/>
      <c r="P19" s="99"/>
      <c r="Q19" s="99"/>
      <c r="R19" s="99"/>
      <c r="S19" s="99"/>
      <c r="T19" s="99"/>
      <c r="U19" s="99"/>
      <c r="V19" s="99"/>
      <c r="W19" s="99"/>
      <c r="X19" s="99"/>
      <c r="Y19" s="99"/>
      <c r="Z19" s="99"/>
      <c r="AA19" s="99"/>
      <c r="AB19" s="99"/>
      <c r="AC19" s="99"/>
      <c r="AD19" s="99"/>
      <c r="AE19" s="99"/>
      <c r="AF19" s="99"/>
      <c r="AG19" s="99"/>
      <c r="AH19" s="99"/>
    </row>
    <row r="20" spans="5:34">
      <c r="E20" s="3" t="s">
        <v>588</v>
      </c>
      <c r="F20" s="3" t="s">
        <v>584</v>
      </c>
      <c r="G20" s="97" t="s">
        <v>524</v>
      </c>
      <c r="H20" s="97" t="s">
        <v>524</v>
      </c>
      <c r="I20" s="97" t="s">
        <v>524</v>
      </c>
      <c r="J20" s="97" t="s">
        <v>524</v>
      </c>
      <c r="K20" s="97" t="s">
        <v>524</v>
      </c>
      <c r="L20" s="97" t="s">
        <v>524</v>
      </c>
      <c r="M20" s="97" t="s">
        <v>524</v>
      </c>
      <c r="N20" s="97" t="s">
        <v>524</v>
      </c>
      <c r="O20" s="99"/>
      <c r="P20" s="99"/>
      <c r="Q20" s="99"/>
      <c r="R20" s="99"/>
      <c r="S20" s="99"/>
      <c r="T20" s="99"/>
      <c r="U20" s="99"/>
      <c r="V20" s="99"/>
      <c r="W20" s="99"/>
      <c r="X20" s="99"/>
      <c r="Y20" s="99"/>
      <c r="Z20" s="99"/>
      <c r="AA20" s="99"/>
      <c r="AB20" s="99"/>
      <c r="AC20" s="99"/>
      <c r="AD20" s="99"/>
      <c r="AE20" s="99"/>
      <c r="AF20" s="99"/>
      <c r="AG20" s="99"/>
      <c r="AH20" s="99"/>
    </row>
    <row r="21" spans="5:34">
      <c r="E21" s="3" t="s">
        <v>589</v>
      </c>
      <c r="F21" s="3" t="s">
        <v>584</v>
      </c>
      <c r="G21" s="97" t="s">
        <v>524</v>
      </c>
      <c r="H21" s="97" t="s">
        <v>524</v>
      </c>
      <c r="I21" s="97" t="s">
        <v>524</v>
      </c>
      <c r="J21" s="97" t="s">
        <v>524</v>
      </c>
      <c r="K21" s="97" t="s">
        <v>524</v>
      </c>
      <c r="L21" s="97" t="s">
        <v>524</v>
      </c>
      <c r="M21" s="97" t="s">
        <v>524</v>
      </c>
      <c r="N21" s="97" t="s">
        <v>524</v>
      </c>
      <c r="O21" s="99"/>
      <c r="P21" s="99"/>
      <c r="Q21" s="99"/>
      <c r="R21" s="99"/>
      <c r="S21" s="99"/>
      <c r="T21" s="99"/>
      <c r="U21" s="99"/>
      <c r="V21" s="99"/>
      <c r="W21" s="99"/>
      <c r="X21" s="99"/>
      <c r="Y21" s="99"/>
      <c r="Z21" s="99"/>
      <c r="AA21" s="99"/>
      <c r="AB21" s="99"/>
      <c r="AC21" s="99"/>
      <c r="AD21" s="99"/>
      <c r="AE21" s="99"/>
      <c r="AF21" s="99"/>
      <c r="AG21" s="99"/>
      <c r="AH21" s="99"/>
    </row>
    <row r="22" spans="5:34">
      <c r="E22" s="3" t="s">
        <v>590</v>
      </c>
      <c r="F22" s="3" t="s">
        <v>584</v>
      </c>
      <c r="G22" s="97" t="s">
        <v>524</v>
      </c>
      <c r="H22" s="97" t="s">
        <v>524</v>
      </c>
      <c r="I22" s="97" t="s">
        <v>524</v>
      </c>
      <c r="J22" s="97" t="s">
        <v>524</v>
      </c>
      <c r="K22" s="97" t="s">
        <v>524</v>
      </c>
      <c r="L22" s="97" t="s">
        <v>524</v>
      </c>
      <c r="M22" s="97" t="s">
        <v>524</v>
      </c>
      <c r="N22" s="97" t="s">
        <v>524</v>
      </c>
      <c r="O22" s="99"/>
      <c r="P22" s="99"/>
      <c r="Q22" s="99"/>
      <c r="R22" s="99"/>
      <c r="S22" s="99"/>
      <c r="T22" s="99"/>
      <c r="U22" s="99"/>
      <c r="V22" s="99"/>
      <c r="W22" s="99"/>
      <c r="X22" s="99"/>
      <c r="Y22" s="99"/>
      <c r="Z22" s="99"/>
      <c r="AA22" s="99"/>
      <c r="AB22" s="99"/>
      <c r="AC22" s="99"/>
      <c r="AD22" s="99"/>
      <c r="AE22" s="99"/>
      <c r="AF22" s="99"/>
      <c r="AG22" s="99"/>
      <c r="AH22" s="99"/>
    </row>
    <row r="23" spans="5:34">
      <c r="E23" s="3" t="s">
        <v>591</v>
      </c>
      <c r="F23" s="3" t="s">
        <v>584</v>
      </c>
      <c r="G23" s="97" t="s">
        <v>524</v>
      </c>
      <c r="H23" s="97" t="s">
        <v>524</v>
      </c>
      <c r="I23" s="97" t="s">
        <v>524</v>
      </c>
      <c r="J23" s="97" t="s">
        <v>524</v>
      </c>
      <c r="K23" s="97" t="s">
        <v>524</v>
      </c>
      <c r="L23" s="97" t="s">
        <v>524</v>
      </c>
      <c r="M23" s="97" t="s">
        <v>524</v>
      </c>
      <c r="N23" s="97" t="s">
        <v>524</v>
      </c>
      <c r="O23" s="99"/>
      <c r="P23" s="99"/>
      <c r="Q23" s="99"/>
      <c r="R23" s="99"/>
      <c r="S23" s="99"/>
      <c r="T23" s="99"/>
      <c r="U23" s="99"/>
      <c r="V23" s="99"/>
      <c r="W23" s="99"/>
      <c r="X23" s="99"/>
      <c r="Y23" s="99"/>
      <c r="Z23" s="99"/>
      <c r="AA23" s="99"/>
      <c r="AB23" s="99"/>
      <c r="AC23" s="99"/>
      <c r="AD23" s="99"/>
      <c r="AE23" s="99"/>
      <c r="AF23" s="99"/>
      <c r="AG23" s="99"/>
      <c r="AH23" s="99"/>
    </row>
    <row r="24" spans="5:34">
      <c r="E24" s="3" t="s">
        <v>592</v>
      </c>
      <c r="F24" s="3" t="s">
        <v>584</v>
      </c>
      <c r="G24" s="97" t="s">
        <v>524</v>
      </c>
      <c r="H24" s="97" t="s">
        <v>524</v>
      </c>
      <c r="I24" s="97" t="s">
        <v>524</v>
      </c>
      <c r="J24" s="97" t="s">
        <v>524</v>
      </c>
      <c r="K24" s="97" t="s">
        <v>524</v>
      </c>
      <c r="L24" s="97" t="s">
        <v>524</v>
      </c>
      <c r="M24" s="97" t="s">
        <v>524</v>
      </c>
      <c r="N24" s="97" t="s">
        <v>524</v>
      </c>
      <c r="O24" s="99"/>
      <c r="P24" s="99"/>
      <c r="Q24" s="99"/>
      <c r="R24" s="99"/>
      <c r="S24" s="99"/>
      <c r="T24" s="99"/>
      <c r="U24" s="99"/>
      <c r="V24" s="99"/>
      <c r="W24" s="99"/>
      <c r="X24" s="99"/>
      <c r="Y24" s="99"/>
      <c r="Z24" s="99"/>
      <c r="AA24" s="99"/>
      <c r="AB24" s="99"/>
      <c r="AC24" s="99"/>
      <c r="AD24" s="99"/>
      <c r="AE24" s="99"/>
      <c r="AF24" s="99"/>
      <c r="AG24" s="99"/>
      <c r="AH24" s="99"/>
    </row>
    <row r="25" spans="5:34">
      <c r="E25" s="3" t="s">
        <v>593</v>
      </c>
      <c r="F25" s="3" t="s">
        <v>584</v>
      </c>
      <c r="G25" s="97" t="s">
        <v>524</v>
      </c>
      <c r="H25" s="97" t="s">
        <v>524</v>
      </c>
      <c r="I25" s="97" t="s">
        <v>524</v>
      </c>
      <c r="J25" s="97" t="s">
        <v>524</v>
      </c>
      <c r="K25" s="97" t="s">
        <v>524</v>
      </c>
      <c r="L25" s="97" t="s">
        <v>524</v>
      </c>
      <c r="M25" s="97" t="s">
        <v>524</v>
      </c>
      <c r="N25" s="97" t="s">
        <v>524</v>
      </c>
      <c r="O25" s="99"/>
      <c r="P25" s="99"/>
      <c r="Q25" s="99"/>
      <c r="R25" s="99"/>
      <c r="S25" s="99"/>
      <c r="T25" s="99"/>
      <c r="U25" s="99"/>
      <c r="V25" s="99"/>
      <c r="W25" s="99"/>
      <c r="X25" s="99"/>
      <c r="Y25" s="99"/>
      <c r="Z25" s="99"/>
      <c r="AA25" s="99"/>
      <c r="AB25" s="99"/>
      <c r="AC25" s="99"/>
      <c r="AD25" s="99"/>
      <c r="AE25" s="99"/>
      <c r="AF25" s="99"/>
      <c r="AG25" s="99"/>
      <c r="AH25" s="99"/>
    </row>
    <row r="26" spans="5:34">
      <c r="E26" s="3" t="s">
        <v>594</v>
      </c>
      <c r="F26" s="3" t="s">
        <v>584</v>
      </c>
      <c r="G26" s="97" t="s">
        <v>524</v>
      </c>
      <c r="H26" s="97" t="s">
        <v>524</v>
      </c>
      <c r="I26" s="97" t="s">
        <v>524</v>
      </c>
      <c r="J26" s="97" t="s">
        <v>524</v>
      </c>
      <c r="K26" s="97" t="s">
        <v>524</v>
      </c>
      <c r="L26" s="97" t="s">
        <v>524</v>
      </c>
      <c r="M26" s="97" t="s">
        <v>524</v>
      </c>
      <c r="N26" s="97" t="s">
        <v>524</v>
      </c>
      <c r="O26" s="99"/>
      <c r="P26" s="99"/>
      <c r="Q26" s="99"/>
      <c r="R26" s="99"/>
      <c r="S26" s="99"/>
      <c r="T26" s="99"/>
      <c r="U26" s="99"/>
      <c r="V26" s="99"/>
      <c r="W26" s="99"/>
      <c r="X26" s="99"/>
      <c r="Y26" s="99"/>
      <c r="Z26" s="99"/>
      <c r="AA26" s="99"/>
      <c r="AB26" s="99"/>
      <c r="AC26" s="99"/>
      <c r="AD26" s="99"/>
      <c r="AE26" s="99"/>
      <c r="AF26" s="99"/>
      <c r="AG26" s="99"/>
      <c r="AH26" s="99"/>
    </row>
    <row r="27" spans="5:34">
      <c r="E27" s="3" t="s">
        <v>595</v>
      </c>
      <c r="F27" s="3" t="s">
        <v>584</v>
      </c>
      <c r="G27" s="97" t="s">
        <v>524</v>
      </c>
      <c r="H27" s="97" t="s">
        <v>524</v>
      </c>
      <c r="I27" s="97" t="s">
        <v>524</v>
      </c>
      <c r="J27" s="97" t="s">
        <v>524</v>
      </c>
      <c r="K27" s="97" t="s">
        <v>524</v>
      </c>
      <c r="L27" s="97" t="s">
        <v>524</v>
      </c>
      <c r="M27" s="97" t="s">
        <v>524</v>
      </c>
      <c r="N27" s="97" t="s">
        <v>524</v>
      </c>
      <c r="O27" s="99"/>
      <c r="P27" s="99"/>
      <c r="Q27" s="99"/>
      <c r="R27" s="99"/>
      <c r="S27" s="99"/>
      <c r="T27" s="99"/>
      <c r="U27" s="99"/>
      <c r="V27" s="99"/>
      <c r="W27" s="99"/>
      <c r="X27" s="99"/>
      <c r="Y27" s="99"/>
      <c r="Z27" s="99"/>
      <c r="AA27" s="99"/>
      <c r="AB27" s="99"/>
      <c r="AC27" s="99"/>
      <c r="AD27" s="99"/>
      <c r="AE27" s="99"/>
      <c r="AF27" s="99"/>
      <c r="AG27" s="99"/>
      <c r="AH27" s="99"/>
    </row>
    <row r="28" spans="5:34">
      <c r="E28" s="3" t="s">
        <v>596</v>
      </c>
      <c r="F28" s="3" t="s">
        <v>584</v>
      </c>
      <c r="G28" s="97" t="s">
        <v>524</v>
      </c>
      <c r="H28" s="97" t="s">
        <v>524</v>
      </c>
      <c r="I28" s="97" t="s">
        <v>524</v>
      </c>
      <c r="J28" s="97" t="s">
        <v>524</v>
      </c>
      <c r="K28" s="97" t="s">
        <v>524</v>
      </c>
      <c r="L28" s="97" t="s">
        <v>524</v>
      </c>
      <c r="M28" s="97" t="s">
        <v>524</v>
      </c>
      <c r="N28" s="97" t="s">
        <v>524</v>
      </c>
      <c r="O28" s="99"/>
      <c r="P28" s="99"/>
      <c r="Q28" s="99"/>
      <c r="R28" s="99"/>
      <c r="S28" s="99"/>
      <c r="T28" s="99"/>
      <c r="U28" s="99"/>
      <c r="V28" s="99"/>
      <c r="W28" s="99"/>
      <c r="X28" s="99"/>
      <c r="Y28" s="99"/>
      <c r="Z28" s="99"/>
      <c r="AA28" s="99"/>
      <c r="AB28" s="99"/>
      <c r="AC28" s="99"/>
      <c r="AD28" s="99"/>
      <c r="AE28" s="99"/>
      <c r="AF28" s="99"/>
      <c r="AG28" s="99"/>
      <c r="AH28" s="99"/>
    </row>
    <row r="29" spans="5:34">
      <c r="E29" s="3" t="s">
        <v>597</v>
      </c>
      <c r="F29" s="3" t="s">
        <v>584</v>
      </c>
      <c r="G29" s="97" t="s">
        <v>524</v>
      </c>
      <c r="H29" s="97" t="s">
        <v>524</v>
      </c>
      <c r="I29" s="97" t="s">
        <v>524</v>
      </c>
      <c r="J29" s="97" t="s">
        <v>524</v>
      </c>
      <c r="K29" s="97" t="s">
        <v>524</v>
      </c>
      <c r="L29" s="97" t="s">
        <v>524</v>
      </c>
      <c r="M29" s="97" t="s">
        <v>524</v>
      </c>
      <c r="N29" s="97" t="s">
        <v>524</v>
      </c>
      <c r="O29" s="99"/>
      <c r="P29" s="99"/>
      <c r="Q29" s="99"/>
      <c r="R29" s="99"/>
      <c r="S29" s="99"/>
      <c r="T29" s="99"/>
      <c r="U29" s="99"/>
      <c r="V29" s="99"/>
      <c r="W29" s="99"/>
      <c r="X29" s="99"/>
      <c r="Y29" s="99"/>
      <c r="Z29" s="99"/>
      <c r="AA29" s="99"/>
      <c r="AB29" s="99"/>
      <c r="AC29" s="99"/>
      <c r="AD29" s="99"/>
      <c r="AE29" s="99"/>
      <c r="AF29" s="99"/>
      <c r="AG29" s="99"/>
      <c r="AH29" s="99"/>
    </row>
    <row r="30" spans="5:34">
      <c r="E30" s="3" t="s">
        <v>598</v>
      </c>
      <c r="F30" s="3" t="s">
        <v>584</v>
      </c>
      <c r="G30" s="97" t="s">
        <v>524</v>
      </c>
      <c r="H30" s="97" t="s">
        <v>524</v>
      </c>
      <c r="I30" s="97" t="s">
        <v>524</v>
      </c>
      <c r="J30" s="97" t="s">
        <v>524</v>
      </c>
      <c r="K30" s="97" t="s">
        <v>524</v>
      </c>
      <c r="L30" s="97" t="s">
        <v>524</v>
      </c>
      <c r="M30" s="97" t="s">
        <v>524</v>
      </c>
      <c r="N30" s="97" t="s">
        <v>524</v>
      </c>
      <c r="O30" s="99"/>
      <c r="P30" s="99"/>
      <c r="Q30" s="99"/>
      <c r="R30" s="99"/>
      <c r="S30" s="99"/>
      <c r="T30" s="99"/>
      <c r="U30" s="99"/>
      <c r="V30" s="99"/>
      <c r="W30" s="99"/>
      <c r="X30" s="99"/>
      <c r="Y30" s="99"/>
      <c r="Z30" s="99"/>
      <c r="AA30" s="99"/>
      <c r="AB30" s="99"/>
      <c r="AC30" s="99"/>
      <c r="AD30" s="99"/>
      <c r="AE30" s="99"/>
      <c r="AF30" s="99"/>
      <c r="AG30" s="99"/>
      <c r="AH30" s="99"/>
    </row>
    <row r="31" spans="5:34">
      <c r="E31" s="3" t="s">
        <v>599</v>
      </c>
      <c r="F31" s="3" t="s">
        <v>584</v>
      </c>
      <c r="G31" s="97" t="s">
        <v>524</v>
      </c>
      <c r="H31" s="97" t="s">
        <v>524</v>
      </c>
      <c r="I31" s="97" t="s">
        <v>524</v>
      </c>
      <c r="J31" s="97" t="s">
        <v>524</v>
      </c>
      <c r="K31" s="97" t="s">
        <v>524</v>
      </c>
      <c r="L31" s="97" t="s">
        <v>524</v>
      </c>
      <c r="M31" s="97" t="s">
        <v>524</v>
      </c>
      <c r="N31" s="97" t="s">
        <v>524</v>
      </c>
      <c r="O31" s="99"/>
      <c r="P31" s="99"/>
      <c r="Q31" s="99"/>
      <c r="R31" s="99"/>
      <c r="S31" s="99"/>
      <c r="T31" s="99"/>
      <c r="U31" s="99"/>
      <c r="V31" s="99"/>
      <c r="W31" s="99"/>
      <c r="X31" s="99"/>
      <c r="Y31" s="99"/>
      <c r="Z31" s="99"/>
      <c r="AA31" s="99"/>
      <c r="AB31" s="99"/>
      <c r="AC31" s="99"/>
      <c r="AD31" s="99"/>
      <c r="AE31" s="99"/>
      <c r="AF31" s="99"/>
      <c r="AG31" s="99"/>
      <c r="AH31" s="99"/>
    </row>
    <row r="32" spans="5:34">
      <c r="E32" s="3" t="s">
        <v>600</v>
      </c>
      <c r="F32" s="3" t="s">
        <v>584</v>
      </c>
      <c r="G32" s="97" t="s">
        <v>524</v>
      </c>
      <c r="H32" s="97" t="s">
        <v>524</v>
      </c>
      <c r="I32" s="97" t="s">
        <v>524</v>
      </c>
      <c r="J32" s="97" t="s">
        <v>524</v>
      </c>
      <c r="K32" s="97" t="s">
        <v>524</v>
      </c>
      <c r="L32" s="97" t="s">
        <v>524</v>
      </c>
      <c r="M32" s="97" t="s">
        <v>524</v>
      </c>
      <c r="N32" s="97" t="s">
        <v>524</v>
      </c>
      <c r="O32" s="99"/>
      <c r="P32" s="99"/>
      <c r="Q32" s="99"/>
      <c r="R32" s="99"/>
      <c r="S32" s="99"/>
      <c r="T32" s="99"/>
      <c r="U32" s="99"/>
      <c r="V32" s="99"/>
      <c r="W32" s="99"/>
      <c r="X32" s="99"/>
      <c r="Y32" s="99"/>
      <c r="Z32" s="99"/>
      <c r="AA32" s="99"/>
      <c r="AB32" s="99"/>
      <c r="AC32" s="99"/>
      <c r="AD32" s="99"/>
      <c r="AE32" s="99"/>
      <c r="AF32" s="99"/>
      <c r="AG32" s="99"/>
      <c r="AH32" s="99"/>
    </row>
    <row r="33" spans="5:34">
      <c r="E33" s="3" t="s">
        <v>601</v>
      </c>
      <c r="F33" s="3" t="s">
        <v>584</v>
      </c>
      <c r="G33" s="97" t="s">
        <v>524</v>
      </c>
      <c r="H33" s="97" t="s">
        <v>524</v>
      </c>
      <c r="I33" s="97" t="s">
        <v>524</v>
      </c>
      <c r="J33" s="97" t="s">
        <v>524</v>
      </c>
      <c r="K33" s="97" t="s">
        <v>524</v>
      </c>
      <c r="L33" s="97" t="s">
        <v>524</v>
      </c>
      <c r="M33" s="97" t="s">
        <v>524</v>
      </c>
      <c r="N33" s="97" t="s">
        <v>524</v>
      </c>
      <c r="O33" s="99"/>
      <c r="P33" s="99"/>
      <c r="Q33" s="99"/>
      <c r="R33" s="99"/>
      <c r="S33" s="99"/>
      <c r="T33" s="99"/>
      <c r="U33" s="99"/>
      <c r="V33" s="99"/>
      <c r="W33" s="99"/>
      <c r="X33" s="99"/>
      <c r="Y33" s="99"/>
      <c r="Z33" s="99"/>
      <c r="AA33" s="99"/>
      <c r="AB33" s="99"/>
      <c r="AC33" s="99"/>
      <c r="AD33" s="99"/>
      <c r="AE33" s="99"/>
      <c r="AF33" s="99"/>
      <c r="AG33" s="99"/>
      <c r="AH33" s="99"/>
    </row>
    <row r="34" spans="5:34">
      <c r="E34" s="3" t="s">
        <v>602</v>
      </c>
      <c r="F34" s="3" t="s">
        <v>584</v>
      </c>
      <c r="G34" s="97" t="s">
        <v>524</v>
      </c>
      <c r="H34" s="97" t="s">
        <v>524</v>
      </c>
      <c r="I34" s="97" t="s">
        <v>524</v>
      </c>
      <c r="J34" s="97" t="s">
        <v>524</v>
      </c>
      <c r="K34" s="97" t="s">
        <v>524</v>
      </c>
      <c r="L34" s="97" t="s">
        <v>524</v>
      </c>
      <c r="M34" s="97" t="s">
        <v>524</v>
      </c>
      <c r="N34" s="97" t="s">
        <v>524</v>
      </c>
      <c r="O34" s="99"/>
      <c r="P34" s="99"/>
      <c r="Q34" s="99"/>
      <c r="R34" s="99"/>
      <c r="S34" s="99"/>
      <c r="T34" s="99"/>
      <c r="U34" s="99"/>
      <c r="V34" s="99"/>
      <c r="W34" s="99"/>
      <c r="X34" s="99"/>
      <c r="Y34" s="99"/>
      <c r="Z34" s="99"/>
      <c r="AA34" s="99"/>
      <c r="AB34" s="99"/>
      <c r="AC34" s="99"/>
      <c r="AD34" s="99"/>
      <c r="AE34" s="99"/>
      <c r="AF34" s="99"/>
      <c r="AG34" s="99"/>
      <c r="AH34" s="99"/>
    </row>
    <row r="35" spans="5:34">
      <c r="E35" s="3" t="s">
        <v>603</v>
      </c>
      <c r="F35" s="3" t="s">
        <v>584</v>
      </c>
      <c r="G35" s="97" t="s">
        <v>524</v>
      </c>
      <c r="H35" s="97" t="s">
        <v>524</v>
      </c>
      <c r="I35" s="97" t="s">
        <v>524</v>
      </c>
      <c r="J35" s="97" t="s">
        <v>524</v>
      </c>
      <c r="K35" s="97" t="s">
        <v>524</v>
      </c>
      <c r="L35" s="97" t="s">
        <v>524</v>
      </c>
      <c r="M35" s="97" t="s">
        <v>524</v>
      </c>
      <c r="N35" s="97" t="s">
        <v>524</v>
      </c>
      <c r="O35" s="99"/>
      <c r="P35" s="99"/>
      <c r="Q35" s="99"/>
      <c r="R35" s="99"/>
      <c r="S35" s="99"/>
      <c r="T35" s="99"/>
      <c r="U35" s="99"/>
      <c r="V35" s="99"/>
      <c r="W35" s="99"/>
      <c r="X35" s="99"/>
      <c r="Y35" s="99"/>
      <c r="Z35" s="99"/>
      <c r="AA35" s="99"/>
      <c r="AB35" s="99"/>
      <c r="AC35" s="99"/>
      <c r="AD35" s="99"/>
      <c r="AE35" s="99"/>
      <c r="AF35" s="99"/>
      <c r="AG35" s="99"/>
      <c r="AH35" s="99"/>
    </row>
    <row r="36" spans="5:34">
      <c r="E36" s="3" t="s">
        <v>604</v>
      </c>
      <c r="F36" s="3" t="s">
        <v>584</v>
      </c>
      <c r="G36" s="97" t="s">
        <v>524</v>
      </c>
      <c r="H36" s="97" t="s">
        <v>524</v>
      </c>
      <c r="I36" s="97" t="s">
        <v>524</v>
      </c>
      <c r="J36" s="97" t="s">
        <v>524</v>
      </c>
      <c r="K36" s="97" t="s">
        <v>524</v>
      </c>
      <c r="L36" s="97" t="s">
        <v>524</v>
      </c>
      <c r="M36" s="97" t="s">
        <v>524</v>
      </c>
      <c r="N36" s="97" t="s">
        <v>524</v>
      </c>
      <c r="O36" s="99"/>
      <c r="P36" s="99"/>
      <c r="Q36" s="99"/>
      <c r="R36" s="99"/>
      <c r="S36" s="99"/>
      <c r="T36" s="99"/>
      <c r="U36" s="99"/>
      <c r="V36" s="99"/>
      <c r="W36" s="99"/>
      <c r="X36" s="99"/>
      <c r="Y36" s="99"/>
      <c r="Z36" s="99"/>
      <c r="AA36" s="99"/>
      <c r="AB36" s="99"/>
      <c r="AC36" s="99"/>
      <c r="AD36" s="99"/>
      <c r="AE36" s="99"/>
      <c r="AF36" s="99"/>
      <c r="AG36" s="99"/>
      <c r="AH36" s="99"/>
    </row>
    <row r="37" spans="5:34">
      <c r="E37" s="3" t="s">
        <v>605</v>
      </c>
      <c r="F37" s="3" t="s">
        <v>584</v>
      </c>
      <c r="G37" s="97" t="s">
        <v>524</v>
      </c>
      <c r="H37" s="97" t="s">
        <v>524</v>
      </c>
      <c r="I37" s="97" t="s">
        <v>524</v>
      </c>
      <c r="J37" s="97" t="s">
        <v>524</v>
      </c>
      <c r="K37" s="97" t="s">
        <v>524</v>
      </c>
      <c r="L37" s="97" t="s">
        <v>524</v>
      </c>
      <c r="M37" s="97" t="s">
        <v>524</v>
      </c>
      <c r="N37" s="97" t="s">
        <v>524</v>
      </c>
      <c r="O37" s="99"/>
      <c r="P37" s="99"/>
      <c r="Q37" s="99"/>
      <c r="R37" s="99"/>
      <c r="S37" s="99"/>
      <c r="T37" s="99"/>
      <c r="U37" s="99"/>
      <c r="V37" s="99"/>
      <c r="W37" s="99"/>
      <c r="X37" s="99"/>
      <c r="Y37" s="99"/>
      <c r="Z37" s="99"/>
      <c r="AA37" s="99"/>
      <c r="AB37" s="99"/>
      <c r="AC37" s="99"/>
      <c r="AD37" s="99"/>
      <c r="AE37" s="99"/>
      <c r="AF37" s="99"/>
      <c r="AG37" s="99"/>
      <c r="AH37" s="99"/>
    </row>
    <row r="38" spans="5:34">
      <c r="E38" s="3" t="s">
        <v>606</v>
      </c>
      <c r="F38" s="3" t="s">
        <v>584</v>
      </c>
      <c r="G38" s="97" t="s">
        <v>524</v>
      </c>
      <c r="H38" s="97" t="s">
        <v>524</v>
      </c>
      <c r="I38" s="97" t="s">
        <v>524</v>
      </c>
      <c r="J38" s="97" t="s">
        <v>524</v>
      </c>
      <c r="K38" s="97" t="s">
        <v>524</v>
      </c>
      <c r="L38" s="97" t="s">
        <v>524</v>
      </c>
      <c r="M38" s="97" t="s">
        <v>524</v>
      </c>
      <c r="N38" s="97" t="s">
        <v>524</v>
      </c>
      <c r="O38" s="99"/>
      <c r="P38" s="99"/>
      <c r="Q38" s="99"/>
      <c r="R38" s="99"/>
      <c r="S38" s="99"/>
      <c r="T38" s="99"/>
      <c r="U38" s="99"/>
      <c r="V38" s="99"/>
      <c r="W38" s="99"/>
      <c r="X38" s="99"/>
      <c r="Y38" s="99"/>
      <c r="Z38" s="99"/>
      <c r="AA38" s="99"/>
      <c r="AB38" s="99"/>
      <c r="AC38" s="99"/>
      <c r="AD38" s="99"/>
      <c r="AE38" s="99"/>
      <c r="AF38" s="99"/>
      <c r="AG38" s="99"/>
      <c r="AH38" s="99"/>
    </row>
    <row r="39" spans="5:34">
      <c r="E39" s="3" t="s">
        <v>607</v>
      </c>
      <c r="F39" s="3" t="s">
        <v>584</v>
      </c>
      <c r="G39" s="97" t="s">
        <v>524</v>
      </c>
      <c r="H39" s="97" t="s">
        <v>524</v>
      </c>
      <c r="I39" s="97" t="s">
        <v>524</v>
      </c>
      <c r="J39" s="97" t="s">
        <v>524</v>
      </c>
      <c r="K39" s="97" t="s">
        <v>524</v>
      </c>
      <c r="L39" s="97" t="s">
        <v>524</v>
      </c>
      <c r="M39" s="97" t="s">
        <v>524</v>
      </c>
      <c r="N39" s="97" t="s">
        <v>524</v>
      </c>
      <c r="O39" s="99"/>
      <c r="P39" s="99"/>
      <c r="Q39" s="99"/>
      <c r="R39" s="99"/>
      <c r="S39" s="99"/>
      <c r="T39" s="99"/>
      <c r="U39" s="99"/>
      <c r="V39" s="99"/>
      <c r="W39" s="99"/>
      <c r="X39" s="99"/>
      <c r="Y39" s="99"/>
      <c r="Z39" s="99"/>
      <c r="AA39" s="99"/>
      <c r="AB39" s="99"/>
      <c r="AC39" s="99"/>
      <c r="AD39" s="99"/>
      <c r="AE39" s="99"/>
      <c r="AF39" s="99"/>
      <c r="AG39" s="99"/>
      <c r="AH39" s="99"/>
    </row>
    <row r="40" spans="5:34">
      <c r="E40" s="3" t="s">
        <v>608</v>
      </c>
      <c r="F40" s="3" t="s">
        <v>584</v>
      </c>
      <c r="G40" s="97" t="s">
        <v>524</v>
      </c>
      <c r="H40" s="97" t="s">
        <v>524</v>
      </c>
      <c r="I40" s="97" t="s">
        <v>524</v>
      </c>
      <c r="J40" s="97" t="s">
        <v>524</v>
      </c>
      <c r="K40" s="97" t="s">
        <v>524</v>
      </c>
      <c r="L40" s="97" t="s">
        <v>524</v>
      </c>
      <c r="M40" s="97" t="s">
        <v>524</v>
      </c>
      <c r="N40" s="97" t="s">
        <v>524</v>
      </c>
      <c r="O40" s="99"/>
      <c r="P40" s="99"/>
      <c r="Q40" s="99"/>
      <c r="R40" s="99"/>
      <c r="S40" s="99"/>
      <c r="T40" s="99"/>
      <c r="U40" s="99"/>
      <c r="V40" s="99"/>
      <c r="W40" s="99"/>
      <c r="X40" s="99"/>
      <c r="Y40" s="99"/>
      <c r="Z40" s="99"/>
      <c r="AA40" s="99"/>
      <c r="AB40" s="99"/>
      <c r="AC40" s="99"/>
      <c r="AD40" s="99"/>
      <c r="AE40" s="99"/>
      <c r="AF40" s="99"/>
      <c r="AG40" s="99"/>
      <c r="AH40" s="99"/>
    </row>
    <row r="41" spans="5:34">
      <c r="E41" s="3" t="s">
        <v>609</v>
      </c>
      <c r="F41" s="3" t="s">
        <v>584</v>
      </c>
      <c r="G41" s="97" t="s">
        <v>524</v>
      </c>
      <c r="H41" s="97" t="s">
        <v>524</v>
      </c>
      <c r="I41" s="97" t="s">
        <v>524</v>
      </c>
      <c r="J41" s="97" t="s">
        <v>524</v>
      </c>
      <c r="K41" s="97" t="s">
        <v>524</v>
      </c>
      <c r="L41" s="97" t="s">
        <v>524</v>
      </c>
      <c r="M41" s="97" t="s">
        <v>524</v>
      </c>
      <c r="N41" s="97" t="s">
        <v>524</v>
      </c>
      <c r="O41" s="99"/>
      <c r="P41" s="99"/>
      <c r="Q41" s="99"/>
      <c r="R41" s="99"/>
      <c r="S41" s="99"/>
      <c r="T41" s="99"/>
      <c r="U41" s="99"/>
      <c r="V41" s="99"/>
      <c r="W41" s="99"/>
      <c r="X41" s="99"/>
      <c r="Y41" s="99"/>
      <c r="Z41" s="99"/>
      <c r="AA41" s="99"/>
      <c r="AB41" s="99"/>
      <c r="AC41" s="99"/>
      <c r="AD41" s="99"/>
      <c r="AE41" s="99"/>
      <c r="AF41" s="99"/>
      <c r="AG41" s="99"/>
      <c r="AH41" s="99"/>
    </row>
    <row r="42" spans="5:34">
      <c r="E42" s="3" t="s">
        <v>610</v>
      </c>
      <c r="F42" s="3" t="s">
        <v>584</v>
      </c>
      <c r="G42" s="97" t="s">
        <v>524</v>
      </c>
      <c r="H42" s="97" t="s">
        <v>524</v>
      </c>
      <c r="I42" s="97" t="s">
        <v>524</v>
      </c>
      <c r="J42" s="97" t="s">
        <v>524</v>
      </c>
      <c r="K42" s="97" t="s">
        <v>524</v>
      </c>
      <c r="L42" s="97" t="s">
        <v>524</v>
      </c>
      <c r="M42" s="97" t="s">
        <v>524</v>
      </c>
      <c r="N42" s="97" t="s">
        <v>524</v>
      </c>
      <c r="O42" s="99"/>
      <c r="P42" s="99"/>
      <c r="Q42" s="99"/>
      <c r="R42" s="99"/>
      <c r="S42" s="99"/>
      <c r="T42" s="99"/>
      <c r="U42" s="99"/>
      <c r="V42" s="99"/>
      <c r="W42" s="99"/>
      <c r="X42" s="99"/>
      <c r="Y42" s="99"/>
      <c r="Z42" s="99"/>
      <c r="AA42" s="99"/>
      <c r="AB42" s="99"/>
      <c r="AC42" s="99"/>
      <c r="AD42" s="99"/>
      <c r="AE42" s="99"/>
      <c r="AF42" s="99"/>
      <c r="AG42" s="99"/>
      <c r="AH42" s="99"/>
    </row>
    <row r="43" spans="5:34">
      <c r="E43" s="3" t="s">
        <v>611</v>
      </c>
      <c r="F43" s="3" t="s">
        <v>584</v>
      </c>
      <c r="G43" s="97" t="s">
        <v>524</v>
      </c>
      <c r="H43" s="97" t="s">
        <v>524</v>
      </c>
      <c r="I43" s="97" t="s">
        <v>524</v>
      </c>
      <c r="J43" s="97" t="s">
        <v>524</v>
      </c>
      <c r="K43" s="97" t="s">
        <v>524</v>
      </c>
      <c r="L43" s="97" t="s">
        <v>524</v>
      </c>
      <c r="M43" s="97" t="s">
        <v>524</v>
      </c>
      <c r="N43" s="97" t="s">
        <v>524</v>
      </c>
      <c r="O43" s="99"/>
      <c r="P43" s="99"/>
      <c r="Q43" s="99"/>
      <c r="R43" s="99"/>
      <c r="S43" s="99"/>
      <c r="T43" s="99"/>
      <c r="U43" s="99"/>
      <c r="V43" s="99"/>
      <c r="W43" s="99"/>
      <c r="X43" s="99"/>
      <c r="Y43" s="99"/>
      <c r="Z43" s="99"/>
      <c r="AA43" s="99"/>
      <c r="AB43" s="99"/>
      <c r="AC43" s="99"/>
      <c r="AD43" s="99"/>
      <c r="AE43" s="99"/>
      <c r="AF43" s="99"/>
      <c r="AG43" s="99"/>
      <c r="AH43" s="99"/>
    </row>
    <row r="44" spans="5:34">
      <c r="E44" s="3" t="s">
        <v>612</v>
      </c>
      <c r="F44" s="3" t="s">
        <v>584</v>
      </c>
      <c r="G44" s="97" t="s">
        <v>524</v>
      </c>
      <c r="H44" s="97" t="s">
        <v>524</v>
      </c>
      <c r="I44" s="97" t="s">
        <v>524</v>
      </c>
      <c r="J44" s="97" t="s">
        <v>524</v>
      </c>
      <c r="K44" s="97" t="s">
        <v>524</v>
      </c>
      <c r="L44" s="97" t="s">
        <v>524</v>
      </c>
      <c r="M44" s="97" t="s">
        <v>524</v>
      </c>
      <c r="N44" s="97" t="s">
        <v>524</v>
      </c>
      <c r="O44" s="99"/>
      <c r="P44" s="99"/>
      <c r="Q44" s="99"/>
      <c r="R44" s="99"/>
      <c r="S44" s="99"/>
      <c r="T44" s="99"/>
      <c r="U44" s="99"/>
      <c r="V44" s="99"/>
      <c r="W44" s="99"/>
      <c r="X44" s="99"/>
      <c r="Y44" s="99"/>
      <c r="Z44" s="99"/>
      <c r="AA44" s="99"/>
      <c r="AB44" s="99"/>
      <c r="AC44" s="99"/>
      <c r="AD44" s="99"/>
      <c r="AE44" s="99"/>
      <c r="AF44" s="99"/>
      <c r="AG44" s="99"/>
      <c r="AH44" s="99"/>
    </row>
    <row r="45" spans="5:34">
      <c r="E45" s="3" t="s">
        <v>613</v>
      </c>
      <c r="F45" s="3" t="s">
        <v>584</v>
      </c>
      <c r="G45" s="97" t="s">
        <v>524</v>
      </c>
      <c r="H45" s="97" t="s">
        <v>524</v>
      </c>
      <c r="I45" s="97" t="s">
        <v>524</v>
      </c>
      <c r="J45" s="97" t="s">
        <v>524</v>
      </c>
      <c r="K45" s="97" t="s">
        <v>524</v>
      </c>
      <c r="L45" s="97" t="s">
        <v>524</v>
      </c>
      <c r="M45" s="97" t="s">
        <v>524</v>
      </c>
      <c r="N45" s="97" t="s">
        <v>524</v>
      </c>
      <c r="O45" s="99"/>
      <c r="P45" s="99"/>
      <c r="Q45" s="99"/>
      <c r="R45" s="99"/>
      <c r="S45" s="99"/>
      <c r="T45" s="99"/>
      <c r="U45" s="99"/>
      <c r="V45" s="99"/>
      <c r="W45" s="99"/>
      <c r="X45" s="99"/>
      <c r="Y45" s="99"/>
      <c r="Z45" s="99"/>
      <c r="AA45" s="99"/>
      <c r="AB45" s="99"/>
      <c r="AC45" s="99"/>
      <c r="AD45" s="99"/>
      <c r="AE45" s="99"/>
      <c r="AF45" s="99"/>
      <c r="AG45" s="99"/>
      <c r="AH45" s="99"/>
    </row>
    <row r="46" spans="5:34">
      <c r="E46" s="3" t="s">
        <v>614</v>
      </c>
      <c r="F46" s="3" t="s">
        <v>584</v>
      </c>
      <c r="G46" s="97" t="s">
        <v>524</v>
      </c>
      <c r="H46" s="97" t="s">
        <v>524</v>
      </c>
      <c r="I46" s="97" t="s">
        <v>524</v>
      </c>
      <c r="J46" s="97" t="s">
        <v>524</v>
      </c>
      <c r="K46" s="97" t="s">
        <v>524</v>
      </c>
      <c r="L46" s="97" t="s">
        <v>524</v>
      </c>
      <c r="M46" s="97" t="s">
        <v>524</v>
      </c>
      <c r="N46" s="97" t="s">
        <v>524</v>
      </c>
      <c r="O46" s="99"/>
      <c r="P46" s="99"/>
      <c r="Q46" s="99"/>
      <c r="R46" s="99"/>
      <c r="S46" s="99"/>
      <c r="T46" s="99"/>
      <c r="U46" s="99"/>
      <c r="V46" s="99"/>
      <c r="W46" s="99"/>
      <c r="X46" s="99"/>
      <c r="Y46" s="99"/>
      <c r="Z46" s="99"/>
      <c r="AA46" s="99"/>
      <c r="AB46" s="99"/>
      <c r="AC46" s="99"/>
      <c r="AD46" s="99"/>
      <c r="AE46" s="99"/>
      <c r="AF46" s="99"/>
      <c r="AG46" s="99"/>
      <c r="AH46" s="99"/>
    </row>
    <row r="47" spans="5:34">
      <c r="E47" s="3" t="s">
        <v>615</v>
      </c>
      <c r="F47" s="3" t="s">
        <v>584</v>
      </c>
      <c r="G47" s="97" t="s">
        <v>524</v>
      </c>
      <c r="H47" s="97" t="s">
        <v>524</v>
      </c>
      <c r="I47" s="97" t="s">
        <v>524</v>
      </c>
      <c r="J47" s="97" t="s">
        <v>524</v>
      </c>
      <c r="K47" s="97" t="s">
        <v>524</v>
      </c>
      <c r="L47" s="97" t="s">
        <v>524</v>
      </c>
      <c r="M47" s="97" t="s">
        <v>524</v>
      </c>
      <c r="N47" s="97" t="s">
        <v>524</v>
      </c>
      <c r="O47" s="99"/>
      <c r="P47" s="99"/>
      <c r="Q47" s="99"/>
      <c r="R47" s="99"/>
      <c r="S47" s="99"/>
      <c r="T47" s="99"/>
      <c r="U47" s="99"/>
      <c r="V47" s="99"/>
      <c r="W47" s="99"/>
      <c r="X47" s="99"/>
      <c r="Y47" s="99"/>
      <c r="Z47" s="99"/>
      <c r="AA47" s="99"/>
      <c r="AB47" s="99"/>
      <c r="AC47" s="99"/>
      <c r="AD47" s="99"/>
      <c r="AE47" s="99"/>
      <c r="AF47" s="99"/>
      <c r="AG47" s="99"/>
      <c r="AH47" s="99"/>
    </row>
    <row r="48" spans="5:34">
      <c r="E48" s="3" t="s">
        <v>616</v>
      </c>
      <c r="F48" s="3" t="s">
        <v>584</v>
      </c>
      <c r="G48" s="97" t="s">
        <v>524</v>
      </c>
      <c r="H48" s="97" t="s">
        <v>524</v>
      </c>
      <c r="I48" s="97" t="s">
        <v>524</v>
      </c>
      <c r="J48" s="97" t="s">
        <v>524</v>
      </c>
      <c r="K48" s="97" t="s">
        <v>524</v>
      </c>
      <c r="L48" s="97" t="s">
        <v>524</v>
      </c>
      <c r="M48" s="97" t="s">
        <v>524</v>
      </c>
      <c r="N48" s="97" t="s">
        <v>524</v>
      </c>
      <c r="O48" s="99"/>
      <c r="P48" s="99"/>
      <c r="Q48" s="99"/>
      <c r="R48" s="99"/>
      <c r="S48" s="99"/>
      <c r="T48" s="99"/>
      <c r="U48" s="99"/>
      <c r="V48" s="99"/>
      <c r="W48" s="99"/>
      <c r="X48" s="99"/>
      <c r="Y48" s="99"/>
      <c r="Z48" s="99"/>
      <c r="AA48" s="99"/>
      <c r="AB48" s="99"/>
      <c r="AC48" s="99"/>
      <c r="AD48" s="99"/>
      <c r="AE48" s="99"/>
      <c r="AF48" s="99"/>
      <c r="AG48" s="99"/>
      <c r="AH48" s="99"/>
    </row>
    <row r="49" spans="3:34">
      <c r="E49" s="3" t="s">
        <v>617</v>
      </c>
      <c r="F49" s="3" t="s">
        <v>584</v>
      </c>
      <c r="G49" s="97" t="s">
        <v>524</v>
      </c>
      <c r="H49" s="97" t="s">
        <v>524</v>
      </c>
      <c r="I49" s="97" t="s">
        <v>524</v>
      </c>
      <c r="J49" s="97" t="s">
        <v>524</v>
      </c>
      <c r="K49" s="97" t="s">
        <v>524</v>
      </c>
      <c r="L49" s="97" t="s">
        <v>524</v>
      </c>
      <c r="M49" s="97" t="s">
        <v>524</v>
      </c>
      <c r="N49" s="97" t="s">
        <v>524</v>
      </c>
      <c r="O49" s="99"/>
      <c r="P49" s="99"/>
      <c r="Q49" s="99"/>
      <c r="R49" s="99"/>
      <c r="S49" s="99"/>
      <c r="T49" s="99"/>
      <c r="U49" s="99"/>
      <c r="V49" s="99"/>
      <c r="W49" s="99"/>
      <c r="X49" s="99"/>
      <c r="Y49" s="99"/>
      <c r="Z49" s="99"/>
      <c r="AA49" s="99"/>
      <c r="AB49" s="99"/>
      <c r="AC49" s="99"/>
      <c r="AD49" s="99"/>
      <c r="AE49" s="99"/>
      <c r="AF49" s="99"/>
      <c r="AG49" s="99"/>
      <c r="AH49" s="99"/>
    </row>
    <row r="50" spans="3:34">
      <c r="E50" s="3" t="s">
        <v>618</v>
      </c>
      <c r="F50" s="3" t="s">
        <v>584</v>
      </c>
      <c r="G50" s="97" t="s">
        <v>524</v>
      </c>
      <c r="H50" s="97" t="s">
        <v>524</v>
      </c>
      <c r="I50" s="97" t="s">
        <v>524</v>
      </c>
      <c r="J50" s="97" t="s">
        <v>524</v>
      </c>
      <c r="K50" s="97" t="s">
        <v>524</v>
      </c>
      <c r="L50" s="97" t="s">
        <v>524</v>
      </c>
      <c r="M50" s="97" t="s">
        <v>524</v>
      </c>
      <c r="N50" s="97" t="s">
        <v>524</v>
      </c>
      <c r="O50" s="99"/>
      <c r="P50" s="99"/>
      <c r="Q50" s="99"/>
      <c r="R50" s="99"/>
      <c r="S50" s="99"/>
      <c r="T50" s="99"/>
      <c r="U50" s="99"/>
      <c r="V50" s="99"/>
      <c r="W50" s="99"/>
      <c r="X50" s="99"/>
      <c r="Y50" s="99"/>
      <c r="Z50" s="99"/>
      <c r="AA50" s="99"/>
      <c r="AB50" s="99"/>
      <c r="AC50" s="99"/>
      <c r="AD50" s="99"/>
      <c r="AE50" s="99"/>
      <c r="AF50" s="99"/>
      <c r="AG50" s="99"/>
      <c r="AH50" s="99"/>
    </row>
    <row r="51" spans="3:34">
      <c r="E51" s="3" t="s">
        <v>619</v>
      </c>
      <c r="F51" s="3" t="s">
        <v>584</v>
      </c>
      <c r="G51" s="97" t="s">
        <v>524</v>
      </c>
      <c r="H51" s="97" t="s">
        <v>524</v>
      </c>
      <c r="I51" s="97" t="s">
        <v>524</v>
      </c>
      <c r="J51" s="97" t="s">
        <v>524</v>
      </c>
      <c r="K51" s="97" t="s">
        <v>524</v>
      </c>
      <c r="L51" s="97" t="s">
        <v>524</v>
      </c>
      <c r="M51" s="97" t="s">
        <v>524</v>
      </c>
      <c r="N51" s="97" t="s">
        <v>524</v>
      </c>
      <c r="O51" s="99"/>
      <c r="P51" s="99"/>
      <c r="Q51" s="99"/>
      <c r="R51" s="99"/>
      <c r="S51" s="99"/>
      <c r="T51" s="99"/>
      <c r="U51" s="99"/>
      <c r="V51" s="99"/>
      <c r="W51" s="99"/>
      <c r="X51" s="99"/>
      <c r="Y51" s="99"/>
      <c r="Z51" s="99"/>
      <c r="AA51" s="99"/>
      <c r="AB51" s="99"/>
      <c r="AC51" s="99"/>
      <c r="AD51" s="99"/>
      <c r="AE51" s="99"/>
      <c r="AF51" s="99"/>
      <c r="AG51" s="99"/>
      <c r="AH51" s="99"/>
    </row>
    <row r="52" spans="3:34">
      <c r="E52" s="3" t="s">
        <v>620</v>
      </c>
      <c r="F52" s="3" t="s">
        <v>584</v>
      </c>
      <c r="G52" s="97" t="s">
        <v>524</v>
      </c>
      <c r="H52" s="97" t="s">
        <v>524</v>
      </c>
      <c r="I52" s="97" t="s">
        <v>524</v>
      </c>
      <c r="J52" s="97" t="s">
        <v>524</v>
      </c>
      <c r="K52" s="97" t="s">
        <v>524</v>
      </c>
      <c r="L52" s="97" t="s">
        <v>524</v>
      </c>
      <c r="M52" s="97" t="s">
        <v>524</v>
      </c>
      <c r="N52" s="97" t="s">
        <v>524</v>
      </c>
      <c r="O52" s="99"/>
      <c r="P52" s="99"/>
      <c r="Q52" s="99"/>
      <c r="R52" s="99"/>
      <c r="S52" s="99"/>
      <c r="T52" s="99"/>
      <c r="U52" s="99"/>
      <c r="V52" s="99"/>
      <c r="W52" s="99"/>
      <c r="X52" s="99"/>
      <c r="Y52" s="99"/>
      <c r="Z52" s="99"/>
      <c r="AA52" s="99"/>
      <c r="AB52" s="99"/>
      <c r="AC52" s="99"/>
      <c r="AD52" s="99"/>
      <c r="AE52" s="99"/>
      <c r="AF52" s="99"/>
      <c r="AG52" s="99"/>
      <c r="AH52" s="99"/>
    </row>
    <row r="53" spans="3:34">
      <c r="E53" s="3" t="s">
        <v>621</v>
      </c>
      <c r="F53" s="3" t="s">
        <v>584</v>
      </c>
      <c r="G53" s="97" t="s">
        <v>524</v>
      </c>
      <c r="H53" s="97" t="s">
        <v>524</v>
      </c>
      <c r="I53" s="97" t="s">
        <v>524</v>
      </c>
      <c r="J53" s="97" t="s">
        <v>524</v>
      </c>
      <c r="K53" s="97" t="s">
        <v>524</v>
      </c>
      <c r="L53" s="97" t="s">
        <v>524</v>
      </c>
      <c r="M53" s="97" t="s">
        <v>524</v>
      </c>
      <c r="N53" s="97" t="s">
        <v>524</v>
      </c>
      <c r="O53" s="99"/>
      <c r="P53" s="99"/>
      <c r="Q53" s="99"/>
      <c r="R53" s="99"/>
      <c r="S53" s="99"/>
      <c r="T53" s="99"/>
      <c r="U53" s="99"/>
      <c r="V53" s="99"/>
      <c r="W53" s="99"/>
      <c r="X53" s="99"/>
      <c r="Y53" s="99"/>
      <c r="Z53" s="99"/>
      <c r="AA53" s="99"/>
      <c r="AB53" s="99"/>
      <c r="AC53" s="99"/>
      <c r="AD53" s="99"/>
      <c r="AE53" s="99"/>
      <c r="AF53" s="99"/>
      <c r="AG53" s="99"/>
      <c r="AH53" s="99"/>
    </row>
    <row r="54" spans="3:34">
      <c r="E54" s="3" t="s">
        <v>622</v>
      </c>
      <c r="F54" s="3" t="s">
        <v>584</v>
      </c>
      <c r="G54" s="97" t="s">
        <v>524</v>
      </c>
      <c r="H54" s="97" t="s">
        <v>524</v>
      </c>
      <c r="I54" s="97" t="s">
        <v>524</v>
      </c>
      <c r="J54" s="97" t="s">
        <v>524</v>
      </c>
      <c r="K54" s="97" t="s">
        <v>524</v>
      </c>
      <c r="L54" s="97" t="s">
        <v>524</v>
      </c>
      <c r="M54" s="97" t="s">
        <v>524</v>
      </c>
      <c r="N54" s="97" t="s">
        <v>524</v>
      </c>
      <c r="O54" s="99"/>
      <c r="P54" s="99"/>
      <c r="Q54" s="99"/>
      <c r="R54" s="99"/>
      <c r="S54" s="99"/>
      <c r="T54" s="99"/>
      <c r="U54" s="99"/>
      <c r="V54" s="99"/>
      <c r="W54" s="99"/>
      <c r="X54" s="99"/>
      <c r="Y54" s="99"/>
      <c r="Z54" s="99"/>
      <c r="AA54" s="99"/>
      <c r="AB54" s="99"/>
      <c r="AC54" s="99"/>
      <c r="AD54" s="99"/>
      <c r="AE54" s="99"/>
      <c r="AF54" s="99"/>
      <c r="AG54" s="99"/>
      <c r="AH54" s="99"/>
    </row>
    <row r="55" spans="3:34">
      <c r="E55" s="3" t="s">
        <v>623</v>
      </c>
      <c r="F55" s="3" t="s">
        <v>584</v>
      </c>
      <c r="G55" s="97" t="s">
        <v>524</v>
      </c>
      <c r="H55" s="97" t="s">
        <v>524</v>
      </c>
      <c r="I55" s="97" t="s">
        <v>524</v>
      </c>
      <c r="J55" s="97" t="s">
        <v>524</v>
      </c>
      <c r="K55" s="97" t="s">
        <v>524</v>
      </c>
      <c r="L55" s="97" t="s">
        <v>524</v>
      </c>
      <c r="M55" s="97" t="s">
        <v>524</v>
      </c>
      <c r="N55" s="97" t="s">
        <v>524</v>
      </c>
      <c r="O55" s="99"/>
      <c r="P55" s="99"/>
      <c r="Q55" s="99"/>
      <c r="R55" s="99"/>
      <c r="S55" s="99"/>
      <c r="T55" s="99"/>
      <c r="U55" s="99"/>
      <c r="V55" s="99"/>
      <c r="W55" s="99"/>
      <c r="X55" s="99"/>
      <c r="Y55" s="99"/>
      <c r="Z55" s="99"/>
      <c r="AA55" s="99"/>
      <c r="AB55" s="99"/>
      <c r="AC55" s="99"/>
      <c r="AD55" s="99"/>
      <c r="AE55" s="99"/>
      <c r="AF55" s="99"/>
      <c r="AG55" s="99"/>
      <c r="AH55" s="99"/>
    </row>
    <row r="56" spans="3:34">
      <c r="E56" s="3" t="s">
        <v>624</v>
      </c>
      <c r="F56" s="3" t="s">
        <v>584</v>
      </c>
      <c r="G56" s="97" t="s">
        <v>524</v>
      </c>
      <c r="H56" s="97" t="s">
        <v>524</v>
      </c>
      <c r="I56" s="97" t="s">
        <v>524</v>
      </c>
      <c r="J56" s="97" t="s">
        <v>524</v>
      </c>
      <c r="K56" s="97" t="s">
        <v>524</v>
      </c>
      <c r="L56" s="97" t="s">
        <v>524</v>
      </c>
      <c r="M56" s="97" t="s">
        <v>524</v>
      </c>
      <c r="N56" s="97" t="s">
        <v>524</v>
      </c>
      <c r="O56" s="99"/>
      <c r="P56" s="99"/>
      <c r="Q56" s="99"/>
      <c r="R56" s="99"/>
      <c r="S56" s="99"/>
      <c r="T56" s="99"/>
      <c r="U56" s="99"/>
      <c r="V56" s="99"/>
      <c r="W56" s="99"/>
      <c r="X56" s="99"/>
      <c r="Y56" s="99"/>
      <c r="Z56" s="99"/>
      <c r="AA56" s="99"/>
      <c r="AB56" s="99"/>
      <c r="AC56" s="99"/>
      <c r="AD56" s="99"/>
      <c r="AE56" s="99"/>
      <c r="AF56" s="99"/>
      <c r="AG56" s="99"/>
      <c r="AH56" s="99"/>
    </row>
    <row r="57" spans="3:34">
      <c r="E57" s="3" t="s">
        <v>625</v>
      </c>
      <c r="F57" s="3" t="s">
        <v>584</v>
      </c>
      <c r="G57" s="97" t="s">
        <v>524</v>
      </c>
      <c r="H57" s="97" t="s">
        <v>524</v>
      </c>
      <c r="I57" s="97" t="s">
        <v>524</v>
      </c>
      <c r="J57" s="97" t="s">
        <v>524</v>
      </c>
      <c r="K57" s="97" t="s">
        <v>524</v>
      </c>
      <c r="L57" s="97" t="s">
        <v>524</v>
      </c>
      <c r="M57" s="97" t="s">
        <v>524</v>
      </c>
      <c r="N57" s="97" t="s">
        <v>524</v>
      </c>
      <c r="O57" s="99"/>
      <c r="P57" s="99"/>
      <c r="Q57" s="99"/>
      <c r="R57" s="99"/>
      <c r="S57" s="99"/>
      <c r="T57" s="99"/>
      <c r="U57" s="99"/>
      <c r="V57" s="99"/>
      <c r="W57" s="99"/>
      <c r="X57" s="99"/>
      <c r="Y57" s="99"/>
      <c r="Z57" s="99"/>
      <c r="AA57" s="99"/>
      <c r="AB57" s="99"/>
      <c r="AC57" s="99"/>
      <c r="AD57" s="99"/>
      <c r="AE57" s="99"/>
      <c r="AF57" s="99"/>
      <c r="AG57" s="99"/>
      <c r="AH57" s="99"/>
    </row>
    <row r="58" spans="3:34">
      <c r="E58" s="3" t="s">
        <v>626</v>
      </c>
      <c r="F58" s="3" t="s">
        <v>584</v>
      </c>
      <c r="G58" s="97" t="s">
        <v>524</v>
      </c>
      <c r="H58" s="97" t="s">
        <v>524</v>
      </c>
      <c r="I58" s="97" t="s">
        <v>524</v>
      </c>
      <c r="J58" s="97" t="s">
        <v>524</v>
      </c>
      <c r="K58" s="97" t="s">
        <v>524</v>
      </c>
      <c r="L58" s="97" t="s">
        <v>524</v>
      </c>
      <c r="M58" s="97" t="s">
        <v>524</v>
      </c>
      <c r="N58" s="97" t="s">
        <v>524</v>
      </c>
      <c r="O58" s="99"/>
      <c r="P58" s="99"/>
      <c r="Q58" s="99"/>
      <c r="R58" s="99"/>
      <c r="S58" s="99"/>
      <c r="T58" s="99"/>
      <c r="U58" s="99"/>
      <c r="V58" s="99"/>
      <c r="W58" s="99"/>
      <c r="X58" s="99"/>
      <c r="Y58" s="99"/>
      <c r="Z58" s="99"/>
      <c r="AA58" s="99"/>
      <c r="AB58" s="99"/>
      <c r="AC58" s="99"/>
      <c r="AD58" s="99"/>
      <c r="AE58" s="99"/>
      <c r="AF58" s="99"/>
      <c r="AG58" s="99"/>
      <c r="AH58" s="99"/>
    </row>
    <row r="59" spans="3:34">
      <c r="E59" s="3" t="s">
        <v>627</v>
      </c>
      <c r="F59" s="3" t="s">
        <v>584</v>
      </c>
      <c r="G59" s="97" t="s">
        <v>524</v>
      </c>
      <c r="H59" s="97" t="s">
        <v>524</v>
      </c>
      <c r="I59" s="97" t="s">
        <v>524</v>
      </c>
      <c r="J59" s="97" t="s">
        <v>524</v>
      </c>
      <c r="K59" s="97" t="s">
        <v>524</v>
      </c>
      <c r="L59" s="97" t="s">
        <v>524</v>
      </c>
      <c r="M59" s="97" t="s">
        <v>524</v>
      </c>
      <c r="N59" s="97" t="s">
        <v>524</v>
      </c>
      <c r="O59" s="99"/>
      <c r="P59" s="99"/>
      <c r="Q59" s="99"/>
      <c r="R59" s="99"/>
      <c r="S59" s="99"/>
      <c r="T59" s="99"/>
      <c r="U59" s="99"/>
      <c r="V59" s="99"/>
      <c r="W59" s="99"/>
      <c r="X59" s="99"/>
      <c r="Y59" s="99"/>
      <c r="Z59" s="99"/>
      <c r="AA59" s="99"/>
      <c r="AB59" s="99"/>
      <c r="AC59" s="99"/>
      <c r="AD59" s="99"/>
      <c r="AE59" s="99"/>
      <c r="AF59" s="99"/>
      <c r="AG59" s="99"/>
      <c r="AH59" s="99"/>
    </row>
    <row r="60" spans="3:34">
      <c r="C60" s="3" t="s">
        <v>86</v>
      </c>
      <c r="D60" s="3" t="s">
        <v>94</v>
      </c>
      <c r="E60" s="3" t="s">
        <v>95</v>
      </c>
      <c r="F60" s="3" t="s">
        <v>628</v>
      </c>
      <c r="G60" s="97" t="s">
        <v>524</v>
      </c>
      <c r="H60" s="97" t="s">
        <v>524</v>
      </c>
      <c r="I60" s="97" t="s">
        <v>524</v>
      </c>
      <c r="J60" s="97" t="s">
        <v>524</v>
      </c>
      <c r="K60" s="97" t="s">
        <v>524</v>
      </c>
      <c r="L60" s="97" t="s">
        <v>524</v>
      </c>
      <c r="M60" s="97" t="s">
        <v>524</v>
      </c>
      <c r="N60" s="97" t="s">
        <v>524</v>
      </c>
      <c r="O60" s="360" t="s">
        <v>524</v>
      </c>
      <c r="P60" s="99"/>
      <c r="Q60" s="99"/>
      <c r="R60" s="99"/>
      <c r="S60" s="99"/>
      <c r="T60" s="99"/>
      <c r="U60" s="99"/>
      <c r="V60" s="99"/>
      <c r="W60" s="99"/>
      <c r="X60" s="99"/>
      <c r="Y60" s="99"/>
      <c r="Z60" s="99"/>
      <c r="AA60" s="99"/>
      <c r="AB60" s="99"/>
      <c r="AC60" s="99"/>
      <c r="AD60" s="99"/>
      <c r="AE60" s="99"/>
      <c r="AF60" s="99"/>
      <c r="AG60" s="99"/>
      <c r="AH60" s="99"/>
    </row>
    <row r="61" spans="3:34">
      <c r="C61" s="3" t="s">
        <v>86</v>
      </c>
      <c r="D61" s="3" t="s">
        <v>96</v>
      </c>
      <c r="E61" s="3" t="s">
        <v>97</v>
      </c>
      <c r="F61" s="3" t="s">
        <v>628</v>
      </c>
      <c r="G61" s="97" t="s">
        <v>524</v>
      </c>
      <c r="H61" s="97" t="s">
        <v>524</v>
      </c>
      <c r="I61" s="97" t="s">
        <v>524</v>
      </c>
      <c r="J61" s="97" t="s">
        <v>524</v>
      </c>
      <c r="K61" s="97" t="s">
        <v>524</v>
      </c>
      <c r="L61" s="97" t="s">
        <v>524</v>
      </c>
      <c r="M61" s="97" t="s">
        <v>524</v>
      </c>
      <c r="N61" s="97" t="s">
        <v>524</v>
      </c>
      <c r="O61" s="360" t="s">
        <v>524</v>
      </c>
      <c r="P61" s="99"/>
      <c r="Q61" s="99"/>
      <c r="R61" s="99"/>
      <c r="S61" s="99"/>
      <c r="T61" s="99"/>
      <c r="U61" s="99"/>
      <c r="V61" s="99"/>
      <c r="W61" s="99"/>
      <c r="X61" s="99"/>
      <c r="Y61" s="99"/>
      <c r="Z61" s="99"/>
      <c r="AA61" s="99"/>
      <c r="AB61" s="99"/>
      <c r="AC61" s="99"/>
      <c r="AD61" s="99"/>
      <c r="AE61" s="99"/>
      <c r="AF61" s="99"/>
      <c r="AG61" s="99"/>
      <c r="AH61" s="99"/>
    </row>
    <row r="62" spans="3:34">
      <c r="C62" s="3" t="s">
        <v>86</v>
      </c>
      <c r="D62" s="3" t="s">
        <v>98</v>
      </c>
      <c r="E62" s="3" t="s">
        <v>99</v>
      </c>
      <c r="F62" s="3" t="s">
        <v>628</v>
      </c>
      <c r="G62" s="97" t="s">
        <v>524</v>
      </c>
      <c r="H62" s="97" t="s">
        <v>524</v>
      </c>
      <c r="I62" s="97" t="s">
        <v>524</v>
      </c>
      <c r="J62" s="97" t="s">
        <v>524</v>
      </c>
      <c r="K62" s="97" t="s">
        <v>524</v>
      </c>
      <c r="L62" s="97" t="s">
        <v>524</v>
      </c>
      <c r="M62" s="97" t="s">
        <v>524</v>
      </c>
      <c r="N62" s="97" t="s">
        <v>524</v>
      </c>
      <c r="O62" s="360" t="s">
        <v>524</v>
      </c>
      <c r="P62" s="99"/>
      <c r="Q62" s="99"/>
      <c r="R62" s="99"/>
      <c r="S62" s="99"/>
      <c r="T62" s="99"/>
      <c r="U62" s="99"/>
      <c r="V62" s="99"/>
      <c r="W62" s="99"/>
      <c r="X62" s="99"/>
      <c r="Y62" s="99"/>
      <c r="Z62" s="99"/>
      <c r="AA62" s="99"/>
      <c r="AB62" s="99"/>
      <c r="AC62" s="99"/>
      <c r="AD62" s="99"/>
      <c r="AE62" s="99"/>
      <c r="AF62" s="99"/>
      <c r="AG62" s="99"/>
      <c r="AH62" s="99"/>
    </row>
    <row r="63" spans="3:34">
      <c r="C63" s="3" t="s">
        <v>86</v>
      </c>
      <c r="D63" s="3" t="s">
        <v>100</v>
      </c>
      <c r="E63" s="3" t="s">
        <v>101</v>
      </c>
      <c r="F63" s="3" t="s">
        <v>628</v>
      </c>
      <c r="G63" s="97" t="s">
        <v>524</v>
      </c>
      <c r="H63" s="97" t="s">
        <v>524</v>
      </c>
      <c r="I63" s="97" t="s">
        <v>524</v>
      </c>
      <c r="J63" s="97" t="s">
        <v>524</v>
      </c>
      <c r="K63" s="97" t="s">
        <v>524</v>
      </c>
      <c r="L63" s="97" t="s">
        <v>524</v>
      </c>
      <c r="M63" s="97" t="s">
        <v>524</v>
      </c>
      <c r="N63" s="97" t="s">
        <v>524</v>
      </c>
      <c r="O63" s="360" t="s">
        <v>524</v>
      </c>
      <c r="P63" s="99"/>
      <c r="Q63" s="99"/>
      <c r="R63" s="99"/>
      <c r="S63" s="99"/>
      <c r="T63" s="99"/>
      <c r="U63" s="99"/>
      <c r="V63" s="99"/>
      <c r="W63" s="99"/>
      <c r="X63" s="99"/>
      <c r="Y63" s="99"/>
      <c r="Z63" s="99"/>
      <c r="AA63" s="99"/>
      <c r="AB63" s="99"/>
      <c r="AC63" s="99"/>
      <c r="AD63" s="99"/>
      <c r="AE63" s="99"/>
      <c r="AF63" s="99"/>
      <c r="AG63" s="99"/>
      <c r="AH63" s="99"/>
    </row>
    <row r="64" spans="3:34">
      <c r="C64" s="3" t="s">
        <v>86</v>
      </c>
      <c r="D64" s="3" t="s">
        <v>102</v>
      </c>
      <c r="E64" s="3" t="s">
        <v>103</v>
      </c>
      <c r="F64" s="3" t="s">
        <v>628</v>
      </c>
      <c r="G64" s="97" t="s">
        <v>524</v>
      </c>
      <c r="H64" s="97" t="s">
        <v>524</v>
      </c>
      <c r="I64" s="97" t="s">
        <v>524</v>
      </c>
      <c r="J64" s="97" t="s">
        <v>524</v>
      </c>
      <c r="K64" s="97" t="s">
        <v>524</v>
      </c>
      <c r="L64" s="97" t="s">
        <v>524</v>
      </c>
      <c r="M64" s="97" t="s">
        <v>524</v>
      </c>
      <c r="N64" s="97" t="s">
        <v>524</v>
      </c>
      <c r="O64" s="360" t="s">
        <v>524</v>
      </c>
      <c r="P64" s="99"/>
      <c r="Q64" s="99"/>
      <c r="R64" s="99"/>
      <c r="S64" s="99"/>
      <c r="T64" s="99"/>
      <c r="U64" s="99"/>
      <c r="V64" s="99"/>
      <c r="W64" s="99"/>
      <c r="X64" s="99"/>
      <c r="Y64" s="99"/>
      <c r="Z64" s="99"/>
      <c r="AA64" s="99"/>
      <c r="AB64" s="99"/>
      <c r="AC64" s="99"/>
      <c r="AD64" s="99"/>
      <c r="AE64" s="99"/>
      <c r="AF64" s="99"/>
      <c r="AG64" s="99"/>
      <c r="AH64" s="99"/>
    </row>
    <row r="65" spans="3:34">
      <c r="C65" s="3" t="s">
        <v>86</v>
      </c>
      <c r="D65" s="3" t="s">
        <v>104</v>
      </c>
      <c r="E65" s="3" t="s">
        <v>105</v>
      </c>
      <c r="F65" s="3" t="s">
        <v>628</v>
      </c>
      <c r="G65" s="97" t="s">
        <v>524</v>
      </c>
      <c r="H65" s="97" t="s">
        <v>524</v>
      </c>
      <c r="I65" s="97" t="s">
        <v>524</v>
      </c>
      <c r="J65" s="97" t="s">
        <v>524</v>
      </c>
      <c r="K65" s="97" t="s">
        <v>524</v>
      </c>
      <c r="L65" s="97" t="s">
        <v>524</v>
      </c>
      <c r="M65" s="97" t="s">
        <v>524</v>
      </c>
      <c r="N65" s="97" t="s">
        <v>524</v>
      </c>
      <c r="O65" s="360">
        <v>1366</v>
      </c>
      <c r="P65" s="99"/>
      <c r="Q65" s="99"/>
      <c r="R65" s="99"/>
      <c r="S65" s="99"/>
      <c r="T65" s="99"/>
      <c r="U65" s="99"/>
      <c r="V65" s="99"/>
      <c r="W65" s="99"/>
      <c r="X65" s="99"/>
      <c r="Y65" s="99"/>
      <c r="Z65" s="99"/>
      <c r="AA65" s="99"/>
      <c r="AB65" s="99"/>
      <c r="AC65" s="99"/>
      <c r="AD65" s="99"/>
      <c r="AE65" s="99"/>
      <c r="AF65" s="99"/>
      <c r="AG65" s="99"/>
      <c r="AH65" s="99"/>
    </row>
    <row r="66" spans="3:34">
      <c r="C66" s="3" t="s">
        <v>86</v>
      </c>
      <c r="D66" s="3" t="s">
        <v>106</v>
      </c>
      <c r="E66" s="3" t="s">
        <v>107</v>
      </c>
      <c r="F66" s="3" t="s">
        <v>628</v>
      </c>
      <c r="G66" s="97" t="s">
        <v>524</v>
      </c>
      <c r="H66" s="97" t="s">
        <v>524</v>
      </c>
      <c r="I66" s="97" t="s">
        <v>524</v>
      </c>
      <c r="J66" s="97" t="s">
        <v>524</v>
      </c>
      <c r="K66" s="97" t="s">
        <v>524</v>
      </c>
      <c r="L66" s="97" t="s">
        <v>524</v>
      </c>
      <c r="M66" s="97" t="s">
        <v>524</v>
      </c>
      <c r="N66" s="97" t="s">
        <v>524</v>
      </c>
      <c r="O66" s="360" t="s">
        <v>524</v>
      </c>
      <c r="P66" s="99"/>
      <c r="Q66" s="99"/>
      <c r="R66" s="99"/>
      <c r="S66" s="99"/>
      <c r="T66" s="99"/>
      <c r="U66" s="99"/>
      <c r="V66" s="99"/>
      <c r="W66" s="99"/>
      <c r="X66" s="99"/>
      <c r="Y66" s="99"/>
      <c r="Z66" s="99"/>
      <c r="AA66" s="99"/>
      <c r="AB66" s="99"/>
      <c r="AC66" s="99"/>
      <c r="AD66" s="99"/>
      <c r="AE66" s="99"/>
      <c r="AF66" s="99"/>
      <c r="AG66" s="99"/>
      <c r="AH66" s="99"/>
    </row>
    <row r="67" spans="3:34">
      <c r="C67" s="3" t="s">
        <v>86</v>
      </c>
      <c r="D67" s="3" t="s">
        <v>108</v>
      </c>
      <c r="E67" s="3" t="s">
        <v>109</v>
      </c>
      <c r="F67" s="3" t="s">
        <v>628</v>
      </c>
      <c r="G67" s="97" t="s">
        <v>524</v>
      </c>
      <c r="H67" s="97" t="s">
        <v>524</v>
      </c>
      <c r="I67" s="97" t="s">
        <v>524</v>
      </c>
      <c r="J67" s="97" t="s">
        <v>524</v>
      </c>
      <c r="K67" s="97" t="s">
        <v>524</v>
      </c>
      <c r="L67" s="97" t="s">
        <v>524</v>
      </c>
      <c r="M67" s="97" t="s">
        <v>524</v>
      </c>
      <c r="N67" s="97" t="s">
        <v>524</v>
      </c>
      <c r="O67" s="360" t="s">
        <v>524</v>
      </c>
      <c r="P67" s="99"/>
      <c r="Q67" s="99"/>
      <c r="R67" s="99"/>
      <c r="S67" s="99"/>
      <c r="T67" s="99"/>
      <c r="U67" s="99"/>
      <c r="V67" s="99"/>
      <c r="W67" s="99"/>
      <c r="X67" s="99"/>
      <c r="Y67" s="99"/>
      <c r="Z67" s="99"/>
      <c r="AA67" s="99"/>
      <c r="AB67" s="99"/>
      <c r="AC67" s="99"/>
      <c r="AD67" s="99"/>
      <c r="AE67" s="99"/>
      <c r="AF67" s="99"/>
      <c r="AG67" s="99"/>
      <c r="AH67" s="99"/>
    </row>
    <row r="68" spans="3:34">
      <c r="C68" s="3" t="s">
        <v>86</v>
      </c>
      <c r="D68" s="3" t="s">
        <v>110</v>
      </c>
      <c r="E68" s="3" t="s">
        <v>111</v>
      </c>
      <c r="F68" s="3" t="s">
        <v>628</v>
      </c>
      <c r="G68" s="97" t="s">
        <v>524</v>
      </c>
      <c r="H68" s="97" t="s">
        <v>524</v>
      </c>
      <c r="I68" s="97" t="s">
        <v>524</v>
      </c>
      <c r="J68" s="97" t="s">
        <v>524</v>
      </c>
      <c r="K68" s="97" t="s">
        <v>524</v>
      </c>
      <c r="L68" s="97" t="s">
        <v>524</v>
      </c>
      <c r="M68" s="97" t="s">
        <v>524</v>
      </c>
      <c r="N68" s="97" t="s">
        <v>524</v>
      </c>
      <c r="O68" s="360" t="s">
        <v>524</v>
      </c>
      <c r="P68" s="99"/>
      <c r="Q68" s="99"/>
      <c r="R68" s="99"/>
      <c r="S68" s="99"/>
      <c r="T68" s="99"/>
      <c r="U68" s="99"/>
      <c r="V68" s="99"/>
      <c r="W68" s="99"/>
      <c r="X68" s="99"/>
      <c r="Y68" s="99"/>
      <c r="Z68" s="99"/>
      <c r="AA68" s="99"/>
      <c r="AB68" s="99"/>
      <c r="AC68" s="99"/>
      <c r="AD68" s="99"/>
      <c r="AE68" s="99"/>
      <c r="AF68" s="99"/>
      <c r="AG68" s="99"/>
      <c r="AH68" s="99"/>
    </row>
    <row r="69" spans="3:34">
      <c r="C69" s="3" t="s">
        <v>86</v>
      </c>
      <c r="D69" s="3" t="s">
        <v>112</v>
      </c>
      <c r="E69" s="3" t="s">
        <v>113</v>
      </c>
      <c r="F69" s="3" t="s">
        <v>628</v>
      </c>
      <c r="G69" s="97" t="s">
        <v>524</v>
      </c>
      <c r="H69" s="97" t="s">
        <v>524</v>
      </c>
      <c r="I69" s="97" t="s">
        <v>524</v>
      </c>
      <c r="J69" s="97" t="s">
        <v>524</v>
      </c>
      <c r="K69" s="97" t="s">
        <v>524</v>
      </c>
      <c r="L69" s="97" t="s">
        <v>524</v>
      </c>
      <c r="M69" s="97" t="s">
        <v>524</v>
      </c>
      <c r="N69" s="97" t="s">
        <v>524</v>
      </c>
      <c r="O69" s="360" t="s">
        <v>524</v>
      </c>
      <c r="P69" s="99"/>
      <c r="Q69" s="99"/>
      <c r="R69" s="99"/>
      <c r="S69" s="99"/>
      <c r="T69" s="99"/>
      <c r="U69" s="99"/>
      <c r="V69" s="99"/>
      <c r="W69" s="99"/>
      <c r="X69" s="99"/>
      <c r="Y69" s="99"/>
      <c r="Z69" s="99"/>
      <c r="AA69" s="99"/>
      <c r="AB69" s="99"/>
      <c r="AC69" s="99"/>
      <c r="AD69" s="99"/>
      <c r="AE69" s="99"/>
      <c r="AF69" s="99"/>
      <c r="AG69" s="99"/>
      <c r="AH69" s="99"/>
    </row>
    <row r="70" spans="3:34">
      <c r="C70" s="3" t="s">
        <v>86</v>
      </c>
      <c r="D70" s="3" t="s">
        <v>114</v>
      </c>
      <c r="E70" s="3" t="s">
        <v>115</v>
      </c>
      <c r="F70" s="3" t="s">
        <v>628</v>
      </c>
      <c r="G70" s="97" t="s">
        <v>524</v>
      </c>
      <c r="H70" s="97" t="s">
        <v>524</v>
      </c>
      <c r="I70" s="97" t="s">
        <v>524</v>
      </c>
      <c r="J70" s="97" t="s">
        <v>524</v>
      </c>
      <c r="K70" s="97" t="s">
        <v>524</v>
      </c>
      <c r="L70" s="97" t="s">
        <v>524</v>
      </c>
      <c r="M70" s="97" t="s">
        <v>524</v>
      </c>
      <c r="N70" s="97" t="s">
        <v>524</v>
      </c>
      <c r="O70" s="360" t="s">
        <v>524</v>
      </c>
      <c r="P70" s="99"/>
      <c r="Q70" s="99"/>
      <c r="R70" s="99"/>
      <c r="S70" s="99"/>
      <c r="T70" s="99"/>
      <c r="U70" s="99"/>
      <c r="V70" s="99"/>
      <c r="W70" s="99"/>
      <c r="X70" s="99"/>
      <c r="Y70" s="99"/>
      <c r="Z70" s="99"/>
      <c r="AA70" s="99"/>
      <c r="AB70" s="99"/>
      <c r="AC70" s="99"/>
      <c r="AD70" s="99"/>
      <c r="AE70" s="99"/>
      <c r="AF70" s="99"/>
      <c r="AG70" s="99"/>
      <c r="AH70" s="99"/>
    </row>
    <row r="71" spans="3:34">
      <c r="C71" s="3" t="s">
        <v>86</v>
      </c>
      <c r="D71" s="3" t="s">
        <v>116</v>
      </c>
      <c r="E71" s="3" t="s">
        <v>117</v>
      </c>
      <c r="F71" s="3" t="s">
        <v>628</v>
      </c>
      <c r="G71" s="97" t="s">
        <v>524</v>
      </c>
      <c r="H71" s="97" t="s">
        <v>524</v>
      </c>
      <c r="I71" s="97" t="s">
        <v>524</v>
      </c>
      <c r="J71" s="97" t="s">
        <v>524</v>
      </c>
      <c r="K71" s="97" t="s">
        <v>524</v>
      </c>
      <c r="L71" s="97" t="s">
        <v>524</v>
      </c>
      <c r="M71" s="97" t="s">
        <v>524</v>
      </c>
      <c r="N71" s="97" t="s">
        <v>524</v>
      </c>
      <c r="O71" s="360" t="s">
        <v>524</v>
      </c>
      <c r="P71" s="99"/>
      <c r="Q71" s="99"/>
      <c r="R71" s="99"/>
      <c r="S71" s="99"/>
      <c r="T71" s="99"/>
      <c r="U71" s="99"/>
      <c r="V71" s="99"/>
      <c r="W71" s="99"/>
      <c r="X71" s="99"/>
      <c r="Y71" s="99"/>
      <c r="Z71" s="99"/>
      <c r="AA71" s="99"/>
      <c r="AB71" s="99"/>
      <c r="AC71" s="99"/>
      <c r="AD71" s="99"/>
      <c r="AE71" s="99"/>
      <c r="AF71" s="99"/>
      <c r="AG71" s="99"/>
      <c r="AH71" s="99"/>
    </row>
    <row r="72" spans="3:34">
      <c r="C72" s="3" t="s">
        <v>86</v>
      </c>
      <c r="D72" s="3" t="s">
        <v>118</v>
      </c>
      <c r="E72" s="3" t="s">
        <v>119</v>
      </c>
      <c r="F72" s="3" t="s">
        <v>628</v>
      </c>
      <c r="G72" s="97" t="s">
        <v>524</v>
      </c>
      <c r="H72" s="97" t="s">
        <v>524</v>
      </c>
      <c r="I72" s="97" t="s">
        <v>524</v>
      </c>
      <c r="J72" s="97" t="s">
        <v>524</v>
      </c>
      <c r="K72" s="97" t="s">
        <v>524</v>
      </c>
      <c r="L72" s="97" t="s">
        <v>524</v>
      </c>
      <c r="M72" s="97" t="s">
        <v>524</v>
      </c>
      <c r="N72" s="97" t="s">
        <v>524</v>
      </c>
      <c r="O72" s="360">
        <v>850</v>
      </c>
      <c r="P72" s="99"/>
      <c r="Q72" s="99"/>
      <c r="R72" s="99"/>
      <c r="S72" s="99"/>
      <c r="T72" s="99"/>
      <c r="U72" s="99"/>
      <c r="V72" s="99"/>
      <c r="W72" s="99"/>
      <c r="X72" s="99"/>
      <c r="Y72" s="99"/>
      <c r="Z72" s="99"/>
      <c r="AA72" s="99"/>
      <c r="AB72" s="99"/>
      <c r="AC72" s="99"/>
      <c r="AD72" s="99"/>
      <c r="AE72" s="99"/>
      <c r="AF72" s="99"/>
      <c r="AG72" s="99"/>
      <c r="AH72" s="99"/>
    </row>
    <row r="73" spans="3:34">
      <c r="C73" s="3" t="s">
        <v>86</v>
      </c>
      <c r="D73" s="3" t="s">
        <v>120</v>
      </c>
      <c r="E73" s="3" t="s">
        <v>121</v>
      </c>
      <c r="F73" s="3" t="s">
        <v>628</v>
      </c>
      <c r="G73" s="97" t="s">
        <v>524</v>
      </c>
      <c r="H73" s="97" t="s">
        <v>524</v>
      </c>
      <c r="I73" s="97" t="s">
        <v>524</v>
      </c>
      <c r="J73" s="97" t="s">
        <v>524</v>
      </c>
      <c r="K73" s="97" t="s">
        <v>524</v>
      </c>
      <c r="L73" s="97" t="s">
        <v>524</v>
      </c>
      <c r="M73" s="97" t="s">
        <v>524</v>
      </c>
      <c r="N73" s="97" t="s">
        <v>524</v>
      </c>
      <c r="O73" s="360" t="s">
        <v>524</v>
      </c>
      <c r="P73" s="99"/>
      <c r="Q73" s="99"/>
      <c r="R73" s="99"/>
      <c r="S73" s="99"/>
      <c r="T73" s="99"/>
      <c r="U73" s="99"/>
      <c r="V73" s="99"/>
      <c r="W73" s="99"/>
      <c r="X73" s="99"/>
      <c r="Y73" s="99"/>
      <c r="Z73" s="99"/>
      <c r="AA73" s="99"/>
      <c r="AB73" s="99"/>
      <c r="AC73" s="99"/>
      <c r="AD73" s="99"/>
      <c r="AE73" s="99"/>
      <c r="AF73" s="99"/>
      <c r="AG73" s="99"/>
      <c r="AH73" s="99"/>
    </row>
    <row r="74" spans="3:34">
      <c r="C74" s="3" t="s">
        <v>86</v>
      </c>
      <c r="D74" s="3" t="s">
        <v>122</v>
      </c>
      <c r="E74" s="3" t="s">
        <v>123</v>
      </c>
      <c r="F74" s="3" t="s">
        <v>628</v>
      </c>
      <c r="G74" s="97" t="s">
        <v>524</v>
      </c>
      <c r="H74" s="97" t="s">
        <v>524</v>
      </c>
      <c r="I74" s="97" t="s">
        <v>524</v>
      </c>
      <c r="J74" s="97" t="s">
        <v>524</v>
      </c>
      <c r="K74" s="97" t="s">
        <v>524</v>
      </c>
      <c r="L74" s="97" t="s">
        <v>524</v>
      </c>
      <c r="M74" s="97" t="s">
        <v>524</v>
      </c>
      <c r="N74" s="97" t="s">
        <v>524</v>
      </c>
      <c r="O74" s="360">
        <v>1133</v>
      </c>
      <c r="P74" s="99"/>
      <c r="Q74" s="99"/>
      <c r="R74" s="99"/>
      <c r="S74" s="99"/>
      <c r="T74" s="99"/>
      <c r="U74" s="99"/>
      <c r="V74" s="99"/>
      <c r="W74" s="99"/>
      <c r="X74" s="99"/>
      <c r="Y74" s="99"/>
      <c r="Z74" s="99"/>
      <c r="AA74" s="99"/>
      <c r="AB74" s="99"/>
      <c r="AC74" s="99"/>
      <c r="AD74" s="99"/>
      <c r="AE74" s="99"/>
      <c r="AF74" s="99"/>
      <c r="AG74" s="99"/>
      <c r="AH74" s="99"/>
    </row>
    <row r="75" spans="3:34">
      <c r="C75" s="3" t="s">
        <v>86</v>
      </c>
      <c r="D75" s="3" t="s">
        <v>124</v>
      </c>
      <c r="E75" s="3" t="s">
        <v>125</v>
      </c>
      <c r="F75" s="3" t="s">
        <v>628</v>
      </c>
      <c r="G75" s="97" t="s">
        <v>524</v>
      </c>
      <c r="H75" s="97" t="s">
        <v>524</v>
      </c>
      <c r="I75" s="97" t="s">
        <v>524</v>
      </c>
      <c r="J75" s="97" t="s">
        <v>524</v>
      </c>
      <c r="K75" s="97" t="s">
        <v>524</v>
      </c>
      <c r="L75" s="97" t="s">
        <v>524</v>
      </c>
      <c r="M75" s="97" t="s">
        <v>524</v>
      </c>
      <c r="N75" s="97" t="s">
        <v>524</v>
      </c>
      <c r="O75" s="360" t="s">
        <v>524</v>
      </c>
      <c r="P75" s="99"/>
      <c r="Q75" s="99"/>
      <c r="R75" s="99"/>
      <c r="S75" s="99"/>
      <c r="T75" s="99"/>
      <c r="U75" s="99"/>
      <c r="V75" s="99"/>
      <c r="W75" s="99"/>
      <c r="X75" s="99"/>
      <c r="Y75" s="99"/>
      <c r="Z75" s="99"/>
      <c r="AA75" s="99"/>
      <c r="AB75" s="99"/>
      <c r="AC75" s="99"/>
      <c r="AD75" s="99"/>
      <c r="AE75" s="99"/>
      <c r="AF75" s="99"/>
      <c r="AG75" s="99"/>
      <c r="AH75" s="99"/>
    </row>
    <row r="76" spans="3:34">
      <c r="C76" s="3" t="s">
        <v>86</v>
      </c>
      <c r="D76" s="3" t="s">
        <v>126</v>
      </c>
      <c r="E76" s="3" t="s">
        <v>127</v>
      </c>
      <c r="F76" s="3" t="s">
        <v>628</v>
      </c>
      <c r="G76" s="97" t="s">
        <v>524</v>
      </c>
      <c r="H76" s="97" t="s">
        <v>524</v>
      </c>
      <c r="I76" s="97" t="s">
        <v>524</v>
      </c>
      <c r="J76" s="97" t="s">
        <v>524</v>
      </c>
      <c r="K76" s="97" t="s">
        <v>524</v>
      </c>
      <c r="L76" s="97" t="s">
        <v>524</v>
      </c>
      <c r="M76" s="97" t="s">
        <v>524</v>
      </c>
      <c r="N76" s="97" t="s">
        <v>524</v>
      </c>
      <c r="O76" s="360">
        <v>493</v>
      </c>
      <c r="P76" s="99"/>
      <c r="Q76" s="99"/>
      <c r="R76" s="99"/>
      <c r="S76" s="99"/>
      <c r="T76" s="99"/>
      <c r="U76" s="99"/>
      <c r="V76" s="99"/>
      <c r="W76" s="99"/>
      <c r="X76" s="99"/>
      <c r="Y76" s="99"/>
      <c r="Z76" s="99"/>
      <c r="AA76" s="99"/>
      <c r="AB76" s="99"/>
      <c r="AC76" s="99"/>
      <c r="AD76" s="99"/>
      <c r="AE76" s="99"/>
      <c r="AF76" s="99"/>
      <c r="AG76" s="99"/>
      <c r="AH76" s="99"/>
    </row>
    <row r="77" spans="3:34">
      <c r="C77" s="3" t="s">
        <v>86</v>
      </c>
      <c r="D77" s="3" t="s">
        <v>128</v>
      </c>
      <c r="E77" s="3" t="s">
        <v>129</v>
      </c>
      <c r="F77" s="3" t="s">
        <v>628</v>
      </c>
      <c r="G77" s="97" t="s">
        <v>524</v>
      </c>
      <c r="H77" s="97" t="s">
        <v>524</v>
      </c>
      <c r="I77" s="97" t="s">
        <v>524</v>
      </c>
      <c r="J77" s="97" t="s">
        <v>524</v>
      </c>
      <c r="K77" s="97" t="s">
        <v>524</v>
      </c>
      <c r="L77" s="97" t="s">
        <v>524</v>
      </c>
      <c r="M77" s="97" t="s">
        <v>524</v>
      </c>
      <c r="N77" s="97" t="s">
        <v>524</v>
      </c>
      <c r="O77" s="360" t="s">
        <v>524</v>
      </c>
      <c r="P77" s="99"/>
      <c r="Q77" s="99"/>
      <c r="R77" s="99"/>
      <c r="S77" s="99"/>
      <c r="T77" s="99"/>
      <c r="U77" s="99"/>
      <c r="V77" s="99"/>
      <c r="W77" s="99"/>
      <c r="X77" s="99"/>
      <c r="Y77" s="99"/>
      <c r="Z77" s="99"/>
      <c r="AA77" s="99"/>
      <c r="AB77" s="99"/>
      <c r="AC77" s="99"/>
      <c r="AD77" s="99"/>
      <c r="AE77" s="99"/>
      <c r="AF77" s="99"/>
      <c r="AG77" s="99"/>
      <c r="AH77" s="99"/>
    </row>
    <row r="78" spans="3:34">
      <c r="C78" s="3" t="s">
        <v>86</v>
      </c>
      <c r="D78" s="3" t="s">
        <v>130</v>
      </c>
      <c r="E78" s="3" t="s">
        <v>131</v>
      </c>
      <c r="F78" s="3" t="s">
        <v>628</v>
      </c>
      <c r="G78" s="97" t="s">
        <v>524</v>
      </c>
      <c r="H78" s="97" t="s">
        <v>524</v>
      </c>
      <c r="I78" s="97" t="s">
        <v>524</v>
      </c>
      <c r="J78" s="97" t="s">
        <v>524</v>
      </c>
      <c r="K78" s="97" t="s">
        <v>524</v>
      </c>
      <c r="L78" s="97" t="s">
        <v>524</v>
      </c>
      <c r="M78" s="97" t="s">
        <v>524</v>
      </c>
      <c r="N78" s="97" t="s">
        <v>524</v>
      </c>
      <c r="O78" s="360" t="s">
        <v>524</v>
      </c>
      <c r="P78" s="99"/>
      <c r="Q78" s="99"/>
      <c r="R78" s="99"/>
      <c r="S78" s="99"/>
      <c r="T78" s="99"/>
      <c r="U78" s="99"/>
      <c r="V78" s="99"/>
      <c r="W78" s="99"/>
      <c r="X78" s="99"/>
      <c r="Y78" s="99"/>
      <c r="Z78" s="99"/>
      <c r="AA78" s="99"/>
      <c r="AB78" s="99"/>
      <c r="AC78" s="99"/>
      <c r="AD78" s="99"/>
      <c r="AE78" s="99"/>
      <c r="AF78" s="99"/>
      <c r="AG78" s="99"/>
      <c r="AH78" s="99"/>
    </row>
    <row r="79" spans="3:34">
      <c r="C79" s="3" t="s">
        <v>86</v>
      </c>
      <c r="D79" s="3" t="s">
        <v>132</v>
      </c>
      <c r="E79" s="3" t="s">
        <v>133</v>
      </c>
      <c r="F79" s="3" t="s">
        <v>628</v>
      </c>
      <c r="G79" s="97" t="s">
        <v>524</v>
      </c>
      <c r="H79" s="97" t="s">
        <v>524</v>
      </c>
      <c r="I79" s="97" t="s">
        <v>524</v>
      </c>
      <c r="J79" s="97" t="s">
        <v>524</v>
      </c>
      <c r="K79" s="97" t="s">
        <v>524</v>
      </c>
      <c r="L79" s="97" t="s">
        <v>524</v>
      </c>
      <c r="M79" s="97" t="s">
        <v>524</v>
      </c>
      <c r="N79" s="97" t="s">
        <v>524</v>
      </c>
      <c r="O79" s="360">
        <v>144</v>
      </c>
      <c r="P79" s="99"/>
      <c r="Q79" s="99"/>
      <c r="R79" s="99"/>
      <c r="S79" s="99"/>
      <c r="T79" s="99"/>
      <c r="U79" s="99"/>
      <c r="V79" s="99"/>
      <c r="W79" s="99"/>
      <c r="X79" s="99"/>
      <c r="Y79" s="99"/>
      <c r="Z79" s="99"/>
      <c r="AA79" s="99"/>
      <c r="AB79" s="99"/>
      <c r="AC79" s="99"/>
      <c r="AD79" s="99"/>
      <c r="AE79" s="99"/>
      <c r="AF79" s="99"/>
      <c r="AG79" s="99"/>
      <c r="AH79" s="99"/>
    </row>
    <row r="80" spans="3:34">
      <c r="C80" s="3" t="s">
        <v>86</v>
      </c>
      <c r="D80" s="3" t="s">
        <v>134</v>
      </c>
      <c r="E80" s="3" t="s">
        <v>135</v>
      </c>
      <c r="F80" s="3" t="s">
        <v>628</v>
      </c>
      <c r="G80" s="97" t="s">
        <v>524</v>
      </c>
      <c r="H80" s="97" t="s">
        <v>524</v>
      </c>
      <c r="I80" s="97" t="s">
        <v>524</v>
      </c>
      <c r="J80" s="97" t="s">
        <v>524</v>
      </c>
      <c r="K80" s="97" t="s">
        <v>524</v>
      </c>
      <c r="L80" s="97" t="s">
        <v>524</v>
      </c>
      <c r="M80" s="97" t="s">
        <v>524</v>
      </c>
      <c r="N80" s="97" t="s">
        <v>524</v>
      </c>
      <c r="O80" s="360" t="s">
        <v>524</v>
      </c>
      <c r="P80" s="99"/>
      <c r="Q80" s="99"/>
      <c r="R80" s="99"/>
      <c r="S80" s="99"/>
      <c r="T80" s="99"/>
      <c r="U80" s="99"/>
      <c r="V80" s="99"/>
      <c r="W80" s="99"/>
      <c r="X80" s="99"/>
      <c r="Y80" s="99"/>
      <c r="Z80" s="99"/>
      <c r="AA80" s="99"/>
      <c r="AB80" s="99"/>
      <c r="AC80" s="99"/>
      <c r="AD80" s="99"/>
      <c r="AE80" s="99"/>
      <c r="AF80" s="99"/>
      <c r="AG80" s="99"/>
      <c r="AH80" s="99"/>
    </row>
    <row r="81" spans="3:34">
      <c r="C81" s="3" t="s">
        <v>86</v>
      </c>
      <c r="D81" s="3" t="s">
        <v>136</v>
      </c>
      <c r="E81" s="3" t="s">
        <v>137</v>
      </c>
      <c r="F81" s="3" t="s">
        <v>628</v>
      </c>
      <c r="G81" s="97" t="s">
        <v>524</v>
      </c>
      <c r="H81" s="97" t="s">
        <v>524</v>
      </c>
      <c r="I81" s="97" t="s">
        <v>524</v>
      </c>
      <c r="J81" s="97" t="s">
        <v>524</v>
      </c>
      <c r="K81" s="97" t="s">
        <v>524</v>
      </c>
      <c r="L81" s="97" t="s">
        <v>524</v>
      </c>
      <c r="M81" s="97" t="s">
        <v>524</v>
      </c>
      <c r="N81" s="97" t="s">
        <v>524</v>
      </c>
      <c r="O81" s="360">
        <v>5500</v>
      </c>
      <c r="P81" s="99"/>
      <c r="Q81" s="99"/>
      <c r="R81" s="99"/>
      <c r="S81" s="99"/>
      <c r="T81" s="99"/>
      <c r="U81" s="99"/>
      <c r="V81" s="99"/>
      <c r="W81" s="99"/>
      <c r="X81" s="99"/>
      <c r="Y81" s="99"/>
      <c r="Z81" s="99"/>
      <c r="AA81" s="99"/>
      <c r="AB81" s="99"/>
      <c r="AC81" s="99"/>
      <c r="AD81" s="99"/>
      <c r="AE81" s="99"/>
      <c r="AF81" s="99"/>
      <c r="AG81" s="99"/>
      <c r="AH81" s="99"/>
    </row>
    <row r="82" spans="3:34">
      <c r="C82" s="3" t="s">
        <v>86</v>
      </c>
      <c r="D82" s="3" t="s">
        <v>138</v>
      </c>
      <c r="E82" s="3" t="s">
        <v>139</v>
      </c>
      <c r="F82" s="3" t="s">
        <v>628</v>
      </c>
      <c r="G82" s="97" t="s">
        <v>524</v>
      </c>
      <c r="H82" s="97" t="s">
        <v>524</v>
      </c>
      <c r="I82" s="97" t="s">
        <v>524</v>
      </c>
      <c r="J82" s="97" t="s">
        <v>524</v>
      </c>
      <c r="K82" s="97" t="s">
        <v>524</v>
      </c>
      <c r="L82" s="97" t="s">
        <v>524</v>
      </c>
      <c r="M82" s="97" t="s">
        <v>524</v>
      </c>
      <c r="N82" s="97" t="s">
        <v>524</v>
      </c>
      <c r="O82" s="360">
        <v>1239</v>
      </c>
      <c r="P82" s="99"/>
      <c r="Q82" s="99"/>
      <c r="R82" s="99"/>
      <c r="S82" s="99"/>
      <c r="T82" s="99"/>
      <c r="U82" s="99"/>
      <c r="V82" s="99"/>
      <c r="W82" s="99"/>
      <c r="X82" s="99"/>
      <c r="Y82" s="99"/>
      <c r="Z82" s="99"/>
      <c r="AA82" s="99"/>
      <c r="AB82" s="99"/>
      <c r="AC82" s="99"/>
      <c r="AD82" s="99"/>
      <c r="AE82" s="99"/>
      <c r="AF82" s="99"/>
      <c r="AG82" s="99"/>
      <c r="AH82" s="99"/>
    </row>
    <row r="83" spans="3:34">
      <c r="C83" s="3" t="s">
        <v>86</v>
      </c>
      <c r="D83" s="3" t="s">
        <v>140</v>
      </c>
      <c r="E83" s="3" t="s">
        <v>141</v>
      </c>
      <c r="F83" s="3" t="s">
        <v>628</v>
      </c>
      <c r="G83" s="97" t="s">
        <v>524</v>
      </c>
      <c r="H83" s="97" t="s">
        <v>524</v>
      </c>
      <c r="I83" s="97" t="s">
        <v>524</v>
      </c>
      <c r="J83" s="97" t="s">
        <v>524</v>
      </c>
      <c r="K83" s="97" t="s">
        <v>524</v>
      </c>
      <c r="L83" s="97" t="s">
        <v>524</v>
      </c>
      <c r="M83" s="97" t="s">
        <v>524</v>
      </c>
      <c r="N83" s="97" t="s">
        <v>524</v>
      </c>
      <c r="O83" s="360">
        <v>1267</v>
      </c>
      <c r="P83" s="99"/>
      <c r="Q83" s="99"/>
      <c r="R83" s="99"/>
      <c r="S83" s="99"/>
      <c r="T83" s="99"/>
      <c r="U83" s="99"/>
      <c r="V83" s="99"/>
      <c r="W83" s="99"/>
      <c r="X83" s="99"/>
      <c r="Y83" s="99"/>
      <c r="Z83" s="99"/>
      <c r="AA83" s="99"/>
      <c r="AB83" s="99"/>
      <c r="AC83" s="99"/>
      <c r="AD83" s="99"/>
      <c r="AE83" s="99"/>
      <c r="AF83" s="99"/>
      <c r="AG83" s="99"/>
      <c r="AH83" s="99"/>
    </row>
    <row r="84" spans="3:34">
      <c r="C84" s="3" t="s">
        <v>86</v>
      </c>
      <c r="D84" s="3" t="s">
        <v>142</v>
      </c>
      <c r="E84" s="3" t="s">
        <v>143</v>
      </c>
      <c r="F84" s="3" t="s">
        <v>628</v>
      </c>
      <c r="G84" s="97" t="s">
        <v>524</v>
      </c>
      <c r="H84" s="97" t="s">
        <v>524</v>
      </c>
      <c r="I84" s="97" t="s">
        <v>524</v>
      </c>
      <c r="J84" s="97" t="s">
        <v>524</v>
      </c>
      <c r="K84" s="97" t="s">
        <v>524</v>
      </c>
      <c r="L84" s="97" t="s">
        <v>524</v>
      </c>
      <c r="M84" s="97" t="s">
        <v>524</v>
      </c>
      <c r="N84" s="97" t="s">
        <v>524</v>
      </c>
      <c r="O84" s="360">
        <v>1268.2750000000001</v>
      </c>
      <c r="P84" s="99"/>
      <c r="Q84" s="99"/>
      <c r="R84" s="99"/>
      <c r="S84" s="99"/>
      <c r="T84" s="99"/>
      <c r="U84" s="99"/>
      <c r="V84" s="99"/>
      <c r="W84" s="99"/>
      <c r="X84" s="99"/>
      <c r="Y84" s="99"/>
      <c r="Z84" s="99"/>
      <c r="AA84" s="99"/>
      <c r="AB84" s="99"/>
      <c r="AC84" s="99"/>
      <c r="AD84" s="99"/>
      <c r="AE84" s="99"/>
      <c r="AF84" s="99"/>
      <c r="AG84" s="99"/>
      <c r="AH84" s="99"/>
    </row>
    <row r="85" spans="3:34">
      <c r="C85" s="3" t="s">
        <v>86</v>
      </c>
      <c r="D85" s="3" t="s">
        <v>144</v>
      </c>
      <c r="E85" s="3" t="s">
        <v>145</v>
      </c>
      <c r="F85" s="3" t="s">
        <v>628</v>
      </c>
      <c r="G85" s="97" t="s">
        <v>524</v>
      </c>
      <c r="H85" s="97" t="s">
        <v>524</v>
      </c>
      <c r="I85" s="97" t="s">
        <v>524</v>
      </c>
      <c r="J85" s="97" t="s">
        <v>524</v>
      </c>
      <c r="K85" s="97" t="s">
        <v>524</v>
      </c>
      <c r="L85" s="97" t="s">
        <v>524</v>
      </c>
      <c r="M85" s="97" t="s">
        <v>524</v>
      </c>
      <c r="N85" s="97" t="s">
        <v>524</v>
      </c>
      <c r="O85" s="360">
        <v>1422</v>
      </c>
      <c r="P85" s="99"/>
      <c r="Q85" s="99"/>
      <c r="R85" s="99"/>
      <c r="S85" s="99"/>
      <c r="T85" s="99"/>
      <c r="U85" s="99"/>
      <c r="V85" s="99"/>
      <c r="W85" s="99"/>
      <c r="X85" s="99"/>
      <c r="Y85" s="99"/>
      <c r="Z85" s="99"/>
      <c r="AA85" s="99"/>
      <c r="AB85" s="99"/>
      <c r="AC85" s="99"/>
      <c r="AD85" s="99"/>
      <c r="AE85" s="99"/>
      <c r="AF85" s="99"/>
      <c r="AG85" s="99"/>
      <c r="AH85" s="99"/>
    </row>
    <row r="86" spans="3:34">
      <c r="C86" s="3" t="s">
        <v>86</v>
      </c>
      <c r="D86" s="3" t="s">
        <v>146</v>
      </c>
      <c r="E86" s="3" t="s">
        <v>147</v>
      </c>
      <c r="F86" s="3" t="s">
        <v>628</v>
      </c>
      <c r="G86" s="97" t="s">
        <v>524</v>
      </c>
      <c r="H86" s="97" t="s">
        <v>524</v>
      </c>
      <c r="I86" s="97" t="s">
        <v>524</v>
      </c>
      <c r="J86" s="97" t="s">
        <v>524</v>
      </c>
      <c r="K86" s="97" t="s">
        <v>524</v>
      </c>
      <c r="L86" s="97" t="s">
        <v>524</v>
      </c>
      <c r="M86" s="97" t="s">
        <v>524</v>
      </c>
      <c r="N86" s="97" t="s">
        <v>524</v>
      </c>
      <c r="O86" s="360">
        <v>2782</v>
      </c>
      <c r="P86" s="99"/>
      <c r="Q86" s="99"/>
      <c r="R86" s="99"/>
      <c r="S86" s="99"/>
      <c r="T86" s="99"/>
      <c r="U86" s="99"/>
      <c r="V86" s="99"/>
      <c r="W86" s="99"/>
      <c r="X86" s="99"/>
      <c r="Y86" s="99"/>
      <c r="Z86" s="99"/>
      <c r="AA86" s="99"/>
      <c r="AB86" s="99"/>
      <c r="AC86" s="99"/>
      <c r="AD86" s="99"/>
      <c r="AE86" s="99"/>
      <c r="AF86" s="99"/>
      <c r="AG86" s="99"/>
      <c r="AH86" s="99"/>
    </row>
    <row r="87" spans="3:34">
      <c r="C87" s="3" t="s">
        <v>86</v>
      </c>
      <c r="D87" s="3" t="s">
        <v>148</v>
      </c>
      <c r="E87" s="3" t="s">
        <v>149</v>
      </c>
      <c r="F87" s="3" t="s">
        <v>628</v>
      </c>
      <c r="G87" s="97" t="s">
        <v>524</v>
      </c>
      <c r="H87" s="97" t="s">
        <v>524</v>
      </c>
      <c r="I87" s="97" t="s">
        <v>524</v>
      </c>
      <c r="J87" s="97" t="s">
        <v>524</v>
      </c>
      <c r="K87" s="97" t="s">
        <v>524</v>
      </c>
      <c r="L87" s="97" t="s">
        <v>524</v>
      </c>
      <c r="M87" s="97" t="s">
        <v>524</v>
      </c>
      <c r="N87" s="97" t="s">
        <v>524</v>
      </c>
      <c r="O87" s="360">
        <v>896</v>
      </c>
      <c r="P87" s="99"/>
      <c r="Q87" s="99"/>
      <c r="R87" s="99"/>
      <c r="S87" s="99"/>
      <c r="T87" s="99"/>
      <c r="U87" s="99"/>
      <c r="V87" s="99"/>
      <c r="W87" s="99"/>
      <c r="X87" s="99"/>
      <c r="Y87" s="99"/>
      <c r="Z87" s="99"/>
      <c r="AA87" s="99"/>
      <c r="AB87" s="99"/>
      <c r="AC87" s="99"/>
      <c r="AD87" s="99"/>
      <c r="AE87" s="99"/>
      <c r="AF87" s="99"/>
      <c r="AG87" s="99"/>
      <c r="AH87" s="99"/>
    </row>
    <row r="88" spans="3:34">
      <c r="C88" s="3" t="s">
        <v>86</v>
      </c>
      <c r="D88" s="3" t="s">
        <v>150</v>
      </c>
      <c r="E88" s="3" t="s">
        <v>151</v>
      </c>
      <c r="F88" s="3" t="s">
        <v>628</v>
      </c>
      <c r="G88" s="97" t="s">
        <v>524</v>
      </c>
      <c r="H88" s="97" t="s">
        <v>524</v>
      </c>
      <c r="I88" s="97" t="s">
        <v>524</v>
      </c>
      <c r="J88" s="97" t="s">
        <v>524</v>
      </c>
      <c r="K88" s="97" t="s">
        <v>524</v>
      </c>
      <c r="L88" s="97" t="s">
        <v>524</v>
      </c>
      <c r="M88" s="97" t="s">
        <v>524</v>
      </c>
      <c r="N88" s="97" t="s">
        <v>524</v>
      </c>
      <c r="O88" s="360">
        <v>2033</v>
      </c>
      <c r="P88" s="99"/>
      <c r="Q88" s="99"/>
      <c r="R88" s="99"/>
      <c r="S88" s="99"/>
      <c r="T88" s="99"/>
      <c r="U88" s="99"/>
      <c r="V88" s="99"/>
      <c r="W88" s="99"/>
      <c r="X88" s="99"/>
      <c r="Y88" s="99"/>
      <c r="Z88" s="99"/>
      <c r="AA88" s="99"/>
      <c r="AB88" s="99"/>
      <c r="AC88" s="99"/>
      <c r="AD88" s="99"/>
      <c r="AE88" s="99"/>
      <c r="AF88" s="99"/>
      <c r="AG88" s="99"/>
      <c r="AH88" s="99"/>
    </row>
    <row r="89" spans="3:34">
      <c r="C89" s="3" t="s">
        <v>86</v>
      </c>
      <c r="D89" s="3" t="s">
        <v>152</v>
      </c>
      <c r="E89" s="3" t="s">
        <v>153</v>
      </c>
      <c r="F89" s="3" t="s">
        <v>628</v>
      </c>
      <c r="G89" s="97" t="s">
        <v>524</v>
      </c>
      <c r="H89" s="97" t="s">
        <v>524</v>
      </c>
      <c r="I89" s="97" t="s">
        <v>524</v>
      </c>
      <c r="J89" s="97" t="s">
        <v>524</v>
      </c>
      <c r="K89" s="97" t="s">
        <v>524</v>
      </c>
      <c r="L89" s="97" t="s">
        <v>524</v>
      </c>
      <c r="M89" s="97" t="s">
        <v>524</v>
      </c>
      <c r="N89" s="97" t="s">
        <v>524</v>
      </c>
      <c r="O89" s="360">
        <v>1361</v>
      </c>
      <c r="P89" s="99"/>
      <c r="Q89" s="99"/>
      <c r="R89" s="99"/>
      <c r="S89" s="99"/>
      <c r="T89" s="99"/>
      <c r="U89" s="99"/>
      <c r="V89" s="99"/>
      <c r="W89" s="99"/>
      <c r="X89" s="99"/>
      <c r="Y89" s="99"/>
      <c r="Z89" s="99"/>
      <c r="AA89" s="99"/>
      <c r="AB89" s="99"/>
      <c r="AC89" s="99"/>
      <c r="AD89" s="99"/>
      <c r="AE89" s="99"/>
      <c r="AF89" s="99"/>
      <c r="AG89" s="99"/>
      <c r="AH89" s="99"/>
    </row>
    <row r="90" spans="3:34">
      <c r="C90" s="3" t="s">
        <v>86</v>
      </c>
      <c r="D90" s="3" t="s">
        <v>154</v>
      </c>
      <c r="E90" s="3" t="s">
        <v>155</v>
      </c>
      <c r="F90" s="3" t="s">
        <v>628</v>
      </c>
      <c r="G90" s="97" t="s">
        <v>524</v>
      </c>
      <c r="H90" s="97" t="s">
        <v>524</v>
      </c>
      <c r="I90" s="97" t="s">
        <v>524</v>
      </c>
      <c r="J90" s="97" t="s">
        <v>524</v>
      </c>
      <c r="K90" s="97" t="s">
        <v>524</v>
      </c>
      <c r="L90" s="97" t="s">
        <v>524</v>
      </c>
      <c r="M90" s="97" t="s">
        <v>524</v>
      </c>
      <c r="N90" s="97" t="s">
        <v>524</v>
      </c>
      <c r="O90" s="360">
        <v>889</v>
      </c>
      <c r="P90" s="99"/>
      <c r="Q90" s="99"/>
      <c r="R90" s="99"/>
      <c r="S90" s="99"/>
      <c r="T90" s="99"/>
      <c r="U90" s="99"/>
      <c r="V90" s="99"/>
      <c r="W90" s="99"/>
      <c r="X90" s="99"/>
      <c r="Y90" s="99"/>
      <c r="Z90" s="99"/>
      <c r="AA90" s="99"/>
      <c r="AB90" s="99"/>
      <c r="AC90" s="99"/>
      <c r="AD90" s="99"/>
      <c r="AE90" s="99"/>
      <c r="AF90" s="99"/>
      <c r="AG90" s="99"/>
      <c r="AH90" s="99"/>
    </row>
    <row r="91" spans="3:34">
      <c r="C91" s="3" t="s">
        <v>86</v>
      </c>
      <c r="D91" s="3" t="s">
        <v>156</v>
      </c>
      <c r="E91" s="3" t="s">
        <v>157</v>
      </c>
      <c r="F91" s="3" t="s">
        <v>628</v>
      </c>
      <c r="G91" s="97" t="s">
        <v>524</v>
      </c>
      <c r="H91" s="97" t="s">
        <v>524</v>
      </c>
      <c r="I91" s="97" t="s">
        <v>524</v>
      </c>
      <c r="J91" s="97" t="s">
        <v>524</v>
      </c>
      <c r="K91" s="97" t="s">
        <v>524</v>
      </c>
      <c r="L91" s="97" t="s">
        <v>524</v>
      </c>
      <c r="M91" s="97" t="s">
        <v>524</v>
      </c>
      <c r="N91" s="97" t="s">
        <v>524</v>
      </c>
      <c r="O91" s="360">
        <v>935</v>
      </c>
      <c r="P91" s="99"/>
      <c r="Q91" s="99"/>
      <c r="R91" s="99"/>
      <c r="S91" s="99"/>
      <c r="T91" s="99"/>
      <c r="U91" s="99"/>
      <c r="V91" s="99"/>
      <c r="W91" s="99"/>
      <c r="X91" s="99"/>
      <c r="Y91" s="99"/>
      <c r="Z91" s="99"/>
      <c r="AA91" s="99"/>
      <c r="AB91" s="99"/>
      <c r="AC91" s="99"/>
      <c r="AD91" s="99"/>
      <c r="AE91" s="99"/>
      <c r="AF91" s="99"/>
      <c r="AG91" s="99"/>
      <c r="AH91" s="99"/>
    </row>
    <row r="92" spans="3:34">
      <c r="C92" s="3" t="s">
        <v>86</v>
      </c>
      <c r="D92" s="3" t="s">
        <v>158</v>
      </c>
      <c r="E92" s="3" t="s">
        <v>159</v>
      </c>
      <c r="F92" s="3" t="s">
        <v>628</v>
      </c>
      <c r="G92" s="97" t="s">
        <v>524</v>
      </c>
      <c r="H92" s="97" t="s">
        <v>524</v>
      </c>
      <c r="I92" s="97" t="s">
        <v>524</v>
      </c>
      <c r="J92" s="97" t="s">
        <v>524</v>
      </c>
      <c r="K92" s="97" t="s">
        <v>524</v>
      </c>
      <c r="L92" s="97" t="s">
        <v>524</v>
      </c>
      <c r="M92" s="97" t="s">
        <v>524</v>
      </c>
      <c r="N92" s="97" t="s">
        <v>524</v>
      </c>
      <c r="O92" s="360">
        <v>1501</v>
      </c>
      <c r="P92" s="99"/>
      <c r="Q92" s="99"/>
      <c r="R92" s="99"/>
      <c r="S92" s="99"/>
      <c r="T92" s="99"/>
      <c r="U92" s="99"/>
      <c r="V92" s="99"/>
      <c r="W92" s="99"/>
      <c r="X92" s="99"/>
      <c r="Y92" s="99"/>
      <c r="Z92" s="99"/>
      <c r="AA92" s="99"/>
      <c r="AB92" s="99"/>
      <c r="AC92" s="99"/>
      <c r="AD92" s="99"/>
      <c r="AE92" s="99"/>
      <c r="AF92" s="99"/>
      <c r="AG92" s="99"/>
      <c r="AH92" s="99"/>
    </row>
    <row r="93" spans="3:34">
      <c r="C93" s="3" t="s">
        <v>86</v>
      </c>
      <c r="D93" s="3" t="s">
        <v>160</v>
      </c>
      <c r="E93" s="3" t="s">
        <v>161</v>
      </c>
      <c r="F93" s="3" t="s">
        <v>628</v>
      </c>
      <c r="G93" s="97" t="s">
        <v>524</v>
      </c>
      <c r="H93" s="97" t="s">
        <v>524</v>
      </c>
      <c r="I93" s="97" t="s">
        <v>524</v>
      </c>
      <c r="J93" s="97" t="s">
        <v>524</v>
      </c>
      <c r="K93" s="97" t="s">
        <v>524</v>
      </c>
      <c r="L93" s="97" t="s">
        <v>524</v>
      </c>
      <c r="M93" s="97" t="s">
        <v>524</v>
      </c>
      <c r="N93" s="97" t="s">
        <v>524</v>
      </c>
      <c r="O93" s="360">
        <v>2939</v>
      </c>
      <c r="P93" s="99"/>
      <c r="Q93" s="99"/>
      <c r="R93" s="99"/>
      <c r="S93" s="99"/>
      <c r="T93" s="99"/>
      <c r="U93" s="99"/>
      <c r="V93" s="99"/>
      <c r="W93" s="99"/>
      <c r="X93" s="99"/>
      <c r="Y93" s="99"/>
      <c r="Z93" s="99"/>
      <c r="AA93" s="99"/>
      <c r="AB93" s="99"/>
      <c r="AC93" s="99"/>
      <c r="AD93" s="99"/>
      <c r="AE93" s="99"/>
      <c r="AF93" s="99"/>
      <c r="AG93" s="99"/>
      <c r="AH93" s="99"/>
    </row>
    <row r="94" spans="3:34">
      <c r="C94" s="3" t="s">
        <v>86</v>
      </c>
      <c r="D94" s="3" t="s">
        <v>162</v>
      </c>
      <c r="E94" s="3" t="s">
        <v>163</v>
      </c>
      <c r="F94" s="3" t="s">
        <v>628</v>
      </c>
      <c r="G94" s="97" t="s">
        <v>524</v>
      </c>
      <c r="H94" s="97" t="s">
        <v>524</v>
      </c>
      <c r="I94" s="97" t="s">
        <v>524</v>
      </c>
      <c r="J94" s="97" t="s">
        <v>524</v>
      </c>
      <c r="K94" s="97" t="s">
        <v>524</v>
      </c>
      <c r="L94" s="97" t="s">
        <v>524</v>
      </c>
      <c r="M94" s="97" t="s">
        <v>524</v>
      </c>
      <c r="N94" s="97" t="s">
        <v>524</v>
      </c>
      <c r="O94" s="360">
        <v>523</v>
      </c>
      <c r="P94" s="99"/>
      <c r="Q94" s="99"/>
      <c r="R94" s="99"/>
      <c r="S94" s="99"/>
      <c r="T94" s="99"/>
      <c r="U94" s="99"/>
      <c r="V94" s="99"/>
      <c r="W94" s="99"/>
      <c r="X94" s="99"/>
      <c r="Y94" s="99"/>
      <c r="Z94" s="99"/>
      <c r="AA94" s="99"/>
      <c r="AB94" s="99"/>
      <c r="AC94" s="99"/>
      <c r="AD94" s="99"/>
      <c r="AE94" s="99"/>
      <c r="AF94" s="99"/>
      <c r="AG94" s="99"/>
      <c r="AH94" s="99"/>
    </row>
    <row r="95" spans="3:34">
      <c r="C95" s="3" t="s">
        <v>86</v>
      </c>
      <c r="D95" s="3" t="s">
        <v>164</v>
      </c>
      <c r="E95" s="3" t="s">
        <v>165</v>
      </c>
      <c r="F95" s="3" t="s">
        <v>628</v>
      </c>
      <c r="G95" s="97" t="s">
        <v>524</v>
      </c>
      <c r="H95" s="97" t="s">
        <v>524</v>
      </c>
      <c r="I95" s="97" t="s">
        <v>524</v>
      </c>
      <c r="J95" s="97" t="s">
        <v>524</v>
      </c>
      <c r="K95" s="97" t="s">
        <v>524</v>
      </c>
      <c r="L95" s="97" t="s">
        <v>524</v>
      </c>
      <c r="M95" s="97" t="s">
        <v>524</v>
      </c>
      <c r="N95" s="97" t="s">
        <v>524</v>
      </c>
      <c r="O95" s="360">
        <v>582</v>
      </c>
      <c r="P95" s="99"/>
      <c r="Q95" s="99"/>
      <c r="R95" s="99"/>
      <c r="S95" s="99"/>
      <c r="T95" s="99"/>
      <c r="U95" s="99"/>
      <c r="V95" s="99"/>
      <c r="W95" s="99"/>
      <c r="X95" s="99"/>
      <c r="Y95" s="99"/>
      <c r="Z95" s="99"/>
      <c r="AA95" s="99"/>
      <c r="AB95" s="99"/>
      <c r="AC95" s="99"/>
      <c r="AD95" s="99"/>
      <c r="AE95" s="99"/>
      <c r="AF95" s="99"/>
      <c r="AG95" s="99"/>
      <c r="AH95" s="99"/>
    </row>
    <row r="96" spans="3:34">
      <c r="C96" s="3" t="s">
        <v>86</v>
      </c>
      <c r="D96" s="3" t="s">
        <v>166</v>
      </c>
      <c r="E96" s="3" t="s">
        <v>167</v>
      </c>
      <c r="F96" s="3" t="s">
        <v>628</v>
      </c>
      <c r="G96" s="97" t="s">
        <v>524</v>
      </c>
      <c r="H96" s="97" t="s">
        <v>524</v>
      </c>
      <c r="I96" s="97" t="s">
        <v>524</v>
      </c>
      <c r="J96" s="97" t="s">
        <v>524</v>
      </c>
      <c r="K96" s="97" t="s">
        <v>524</v>
      </c>
      <c r="L96" s="97" t="s">
        <v>524</v>
      </c>
      <c r="M96" s="97" t="s">
        <v>524</v>
      </c>
      <c r="N96" s="97" t="s">
        <v>524</v>
      </c>
      <c r="O96" s="360">
        <v>526</v>
      </c>
      <c r="P96" s="99"/>
      <c r="Q96" s="99"/>
      <c r="R96" s="99"/>
      <c r="S96" s="99"/>
      <c r="T96" s="99"/>
      <c r="U96" s="99"/>
      <c r="V96" s="99"/>
      <c r="W96" s="99"/>
      <c r="X96" s="99"/>
      <c r="Y96" s="99"/>
      <c r="Z96" s="99"/>
      <c r="AA96" s="99"/>
      <c r="AB96" s="99"/>
      <c r="AC96" s="99"/>
      <c r="AD96" s="99"/>
      <c r="AE96" s="99"/>
      <c r="AF96" s="99"/>
      <c r="AG96" s="99"/>
      <c r="AH96" s="99"/>
    </row>
    <row r="97" spans="3:34">
      <c r="C97" s="3" t="s">
        <v>86</v>
      </c>
      <c r="D97" s="3" t="s">
        <v>168</v>
      </c>
      <c r="E97" s="3" t="s">
        <v>169</v>
      </c>
      <c r="F97" s="3" t="s">
        <v>628</v>
      </c>
      <c r="G97" s="97" t="s">
        <v>524</v>
      </c>
      <c r="H97" s="97" t="s">
        <v>524</v>
      </c>
      <c r="I97" s="97" t="s">
        <v>524</v>
      </c>
      <c r="J97" s="97" t="s">
        <v>524</v>
      </c>
      <c r="K97" s="97" t="s">
        <v>524</v>
      </c>
      <c r="L97" s="97" t="s">
        <v>524</v>
      </c>
      <c r="M97" s="97" t="s">
        <v>524</v>
      </c>
      <c r="N97" s="97" t="s">
        <v>524</v>
      </c>
      <c r="O97" s="360" t="s">
        <v>524</v>
      </c>
      <c r="P97" s="99"/>
      <c r="Q97" s="99"/>
      <c r="R97" s="99"/>
      <c r="S97" s="99"/>
      <c r="T97" s="99"/>
      <c r="U97" s="99"/>
      <c r="V97" s="99"/>
      <c r="W97" s="99"/>
      <c r="X97" s="99"/>
      <c r="Y97" s="99"/>
      <c r="Z97" s="99"/>
      <c r="AA97" s="99"/>
      <c r="AB97" s="99"/>
      <c r="AC97" s="99"/>
      <c r="AD97" s="99"/>
      <c r="AE97" s="99"/>
      <c r="AF97" s="99"/>
      <c r="AG97" s="99"/>
      <c r="AH97" s="99"/>
    </row>
    <row r="98" spans="3:34">
      <c r="C98" s="3" t="s">
        <v>86</v>
      </c>
      <c r="D98" s="3" t="s">
        <v>170</v>
      </c>
      <c r="E98" s="3" t="s">
        <v>171</v>
      </c>
      <c r="F98" s="3" t="s">
        <v>628</v>
      </c>
      <c r="G98" s="97" t="s">
        <v>524</v>
      </c>
      <c r="H98" s="97" t="s">
        <v>524</v>
      </c>
      <c r="I98" s="97" t="s">
        <v>524</v>
      </c>
      <c r="J98" s="97" t="s">
        <v>524</v>
      </c>
      <c r="K98" s="97" t="s">
        <v>524</v>
      </c>
      <c r="L98" s="97" t="s">
        <v>524</v>
      </c>
      <c r="M98" s="97" t="s">
        <v>524</v>
      </c>
      <c r="N98" s="97" t="s">
        <v>524</v>
      </c>
      <c r="O98" s="360">
        <v>3340</v>
      </c>
      <c r="P98" s="99"/>
      <c r="Q98" s="99"/>
      <c r="R98" s="99"/>
      <c r="S98" s="99"/>
      <c r="T98" s="99"/>
      <c r="U98" s="99"/>
      <c r="V98" s="99"/>
      <c r="W98" s="99"/>
      <c r="X98" s="99"/>
      <c r="Y98" s="99"/>
      <c r="Z98" s="99"/>
      <c r="AA98" s="99"/>
      <c r="AB98" s="99"/>
      <c r="AC98" s="99"/>
      <c r="AD98" s="99"/>
      <c r="AE98" s="99"/>
      <c r="AF98" s="99"/>
      <c r="AG98" s="99"/>
      <c r="AH98" s="99"/>
    </row>
    <row r="99" spans="3:34">
      <c r="C99" s="3" t="s">
        <v>86</v>
      </c>
      <c r="D99" s="3" t="s">
        <v>172</v>
      </c>
      <c r="E99" s="3" t="s">
        <v>173</v>
      </c>
      <c r="F99" s="3" t="s">
        <v>628</v>
      </c>
      <c r="G99" s="97" t="s">
        <v>524</v>
      </c>
      <c r="H99" s="97" t="s">
        <v>524</v>
      </c>
      <c r="I99" s="97" t="s">
        <v>524</v>
      </c>
      <c r="J99" s="97" t="s">
        <v>524</v>
      </c>
      <c r="K99" s="97" t="s">
        <v>524</v>
      </c>
      <c r="L99" s="97" t="s">
        <v>524</v>
      </c>
      <c r="M99" s="97" t="s">
        <v>524</v>
      </c>
      <c r="N99" s="97" t="s">
        <v>524</v>
      </c>
      <c r="O99" s="360">
        <v>1455</v>
      </c>
      <c r="P99" s="99"/>
      <c r="Q99" s="99"/>
      <c r="R99" s="99"/>
      <c r="S99" s="99"/>
      <c r="T99" s="99"/>
      <c r="U99" s="99"/>
      <c r="V99" s="99"/>
      <c r="W99" s="99"/>
      <c r="X99" s="99"/>
      <c r="Y99" s="99"/>
      <c r="Z99" s="99"/>
      <c r="AA99" s="99"/>
      <c r="AB99" s="99"/>
      <c r="AC99" s="99"/>
      <c r="AD99" s="99"/>
      <c r="AE99" s="99"/>
      <c r="AF99" s="99"/>
      <c r="AG99" s="99"/>
      <c r="AH99" s="99"/>
    </row>
    <row r="100" spans="3:34">
      <c r="C100" s="3" t="s">
        <v>86</v>
      </c>
      <c r="D100" s="3" t="s">
        <v>174</v>
      </c>
      <c r="E100" s="3" t="s">
        <v>175</v>
      </c>
      <c r="F100" s="3" t="s">
        <v>628</v>
      </c>
      <c r="G100" s="97" t="s">
        <v>524</v>
      </c>
      <c r="H100" s="97" t="s">
        <v>524</v>
      </c>
      <c r="I100" s="97" t="s">
        <v>524</v>
      </c>
      <c r="J100" s="97" t="s">
        <v>524</v>
      </c>
      <c r="K100" s="97" t="s">
        <v>524</v>
      </c>
      <c r="L100" s="97" t="s">
        <v>524</v>
      </c>
      <c r="M100" s="97" t="s">
        <v>524</v>
      </c>
      <c r="N100" s="97" t="s">
        <v>524</v>
      </c>
      <c r="O100" s="360">
        <v>290</v>
      </c>
      <c r="P100" s="99"/>
      <c r="Q100" s="99"/>
      <c r="R100" s="99"/>
      <c r="S100" s="99"/>
      <c r="T100" s="99"/>
      <c r="U100" s="99"/>
      <c r="V100" s="99"/>
      <c r="W100" s="99"/>
      <c r="X100" s="99"/>
      <c r="Y100" s="99"/>
      <c r="Z100" s="99"/>
      <c r="AA100" s="99"/>
      <c r="AB100" s="99"/>
      <c r="AC100" s="99"/>
      <c r="AD100" s="99"/>
      <c r="AE100" s="99"/>
      <c r="AF100" s="99"/>
      <c r="AG100" s="99"/>
      <c r="AH100" s="99"/>
    </row>
    <row r="101" spans="3:34">
      <c r="C101" s="3" t="s">
        <v>86</v>
      </c>
      <c r="D101" s="3" t="s">
        <v>176</v>
      </c>
      <c r="E101" s="3" t="s">
        <v>177</v>
      </c>
      <c r="F101" s="3" t="s">
        <v>628</v>
      </c>
      <c r="G101" s="97" t="s">
        <v>524</v>
      </c>
      <c r="H101" s="97" t="s">
        <v>524</v>
      </c>
      <c r="I101" s="97" t="s">
        <v>524</v>
      </c>
      <c r="J101" s="97" t="s">
        <v>524</v>
      </c>
      <c r="K101" s="97" t="s">
        <v>524</v>
      </c>
      <c r="L101" s="97" t="s">
        <v>524</v>
      </c>
      <c r="M101" s="97" t="s">
        <v>524</v>
      </c>
      <c r="N101" s="97" t="s">
        <v>524</v>
      </c>
      <c r="O101" s="360">
        <v>730</v>
      </c>
      <c r="P101" s="99"/>
      <c r="Q101" s="99"/>
      <c r="R101" s="99"/>
      <c r="S101" s="99"/>
      <c r="T101" s="99"/>
      <c r="U101" s="99"/>
      <c r="V101" s="99"/>
      <c r="W101" s="99"/>
      <c r="X101" s="99"/>
      <c r="Y101" s="99"/>
      <c r="Z101" s="99"/>
      <c r="AA101" s="99"/>
      <c r="AB101" s="99"/>
      <c r="AC101" s="99"/>
      <c r="AD101" s="99"/>
      <c r="AE101" s="99"/>
      <c r="AF101" s="99"/>
      <c r="AG101" s="99"/>
      <c r="AH101" s="99"/>
    </row>
    <row r="102" spans="3:34">
      <c r="C102" s="3" t="s">
        <v>86</v>
      </c>
      <c r="D102" s="3" t="s">
        <v>178</v>
      </c>
      <c r="E102" s="3" t="s">
        <v>179</v>
      </c>
      <c r="F102" s="3" t="s">
        <v>628</v>
      </c>
      <c r="G102" s="97" t="s">
        <v>524</v>
      </c>
      <c r="H102" s="97" t="s">
        <v>524</v>
      </c>
      <c r="I102" s="97" t="s">
        <v>524</v>
      </c>
      <c r="J102" s="97" t="s">
        <v>524</v>
      </c>
      <c r="K102" s="97" t="s">
        <v>524</v>
      </c>
      <c r="L102" s="97" t="s">
        <v>524</v>
      </c>
      <c r="M102" s="97" t="s">
        <v>524</v>
      </c>
      <c r="N102" s="97" t="s">
        <v>524</v>
      </c>
      <c r="O102" s="360">
        <v>1760.0161531000001</v>
      </c>
      <c r="P102" s="99"/>
      <c r="Q102" s="99"/>
      <c r="R102" s="99"/>
      <c r="S102" s="99"/>
      <c r="T102" s="99"/>
      <c r="U102" s="99"/>
      <c r="V102" s="99"/>
      <c r="W102" s="99"/>
      <c r="X102" s="99"/>
      <c r="Y102" s="99"/>
      <c r="Z102" s="99"/>
      <c r="AA102" s="99"/>
      <c r="AB102" s="99"/>
      <c r="AC102" s="99"/>
      <c r="AD102" s="99"/>
      <c r="AE102" s="99"/>
      <c r="AF102" s="99"/>
      <c r="AG102" s="99"/>
      <c r="AH102" s="99"/>
    </row>
    <row r="103" spans="3:34">
      <c r="C103" s="3" t="s">
        <v>86</v>
      </c>
      <c r="D103" s="3" t="s">
        <v>180</v>
      </c>
      <c r="E103" s="3" t="s">
        <v>181</v>
      </c>
      <c r="F103" s="3" t="s">
        <v>628</v>
      </c>
      <c r="G103" s="97" t="s">
        <v>524</v>
      </c>
      <c r="H103" s="97" t="s">
        <v>524</v>
      </c>
      <c r="I103" s="97" t="s">
        <v>524</v>
      </c>
      <c r="J103" s="97" t="s">
        <v>524</v>
      </c>
      <c r="K103" s="97" t="s">
        <v>524</v>
      </c>
      <c r="L103" s="97" t="s">
        <v>524</v>
      </c>
      <c r="M103" s="97" t="s">
        <v>524</v>
      </c>
      <c r="N103" s="97" t="s">
        <v>524</v>
      </c>
      <c r="O103" s="360">
        <v>1806.7170000000001</v>
      </c>
      <c r="P103" s="99"/>
      <c r="Q103" s="99"/>
      <c r="R103" s="99"/>
      <c r="S103" s="99"/>
      <c r="T103" s="99"/>
      <c r="U103" s="99"/>
      <c r="V103" s="99"/>
      <c r="W103" s="99"/>
      <c r="X103" s="99"/>
      <c r="Y103" s="99"/>
      <c r="Z103" s="99"/>
      <c r="AA103" s="99"/>
      <c r="AB103" s="99"/>
      <c r="AC103" s="99"/>
      <c r="AD103" s="99"/>
      <c r="AE103" s="99"/>
      <c r="AF103" s="99"/>
      <c r="AG103" s="99"/>
      <c r="AH103" s="99"/>
    </row>
    <row r="104" spans="3:34">
      <c r="C104" s="3" t="s">
        <v>86</v>
      </c>
      <c r="D104" s="3" t="s">
        <v>182</v>
      </c>
      <c r="E104" s="3" t="s">
        <v>183</v>
      </c>
      <c r="F104" s="3" t="s">
        <v>628</v>
      </c>
      <c r="G104" s="97" t="s">
        <v>524</v>
      </c>
      <c r="H104" s="97" t="s">
        <v>524</v>
      </c>
      <c r="I104" s="97" t="s">
        <v>524</v>
      </c>
      <c r="J104" s="97" t="s">
        <v>524</v>
      </c>
      <c r="K104" s="97" t="s">
        <v>524</v>
      </c>
      <c r="L104" s="97" t="s">
        <v>524</v>
      </c>
      <c r="M104" s="97" t="s">
        <v>524</v>
      </c>
      <c r="N104" s="97" t="s">
        <v>524</v>
      </c>
      <c r="O104" s="360" t="s">
        <v>524</v>
      </c>
      <c r="P104" s="99"/>
      <c r="Q104" s="99"/>
      <c r="R104" s="99"/>
      <c r="S104" s="99"/>
      <c r="T104" s="99"/>
      <c r="U104" s="99"/>
      <c r="V104" s="99"/>
      <c r="W104" s="99"/>
      <c r="X104" s="99"/>
      <c r="Y104" s="99"/>
      <c r="Z104" s="99"/>
      <c r="AA104" s="99"/>
      <c r="AB104" s="99"/>
      <c r="AC104" s="99"/>
      <c r="AD104" s="99"/>
      <c r="AE104" s="99"/>
      <c r="AF104" s="99"/>
      <c r="AG104" s="99"/>
      <c r="AH104" s="99"/>
    </row>
    <row r="105" spans="3:34">
      <c r="C105" s="3" t="s">
        <v>86</v>
      </c>
      <c r="D105" s="3" t="s">
        <v>184</v>
      </c>
      <c r="E105" s="3" t="s">
        <v>185</v>
      </c>
      <c r="F105" s="3" t="s">
        <v>628</v>
      </c>
      <c r="G105" s="97" t="s">
        <v>524</v>
      </c>
      <c r="H105" s="97" t="s">
        <v>524</v>
      </c>
      <c r="I105" s="97" t="s">
        <v>524</v>
      </c>
      <c r="J105" s="97" t="s">
        <v>524</v>
      </c>
      <c r="K105" s="97" t="s">
        <v>524</v>
      </c>
      <c r="L105" s="97" t="s">
        <v>524</v>
      </c>
      <c r="M105" s="97" t="s">
        <v>524</v>
      </c>
      <c r="N105" s="97" t="s">
        <v>524</v>
      </c>
      <c r="O105" s="360" t="s">
        <v>524</v>
      </c>
      <c r="P105" s="99"/>
      <c r="Q105" s="99"/>
      <c r="R105" s="99"/>
      <c r="S105" s="99"/>
      <c r="T105" s="99"/>
      <c r="U105" s="99"/>
      <c r="V105" s="99"/>
      <c r="W105" s="99"/>
      <c r="X105" s="99"/>
      <c r="Y105" s="99"/>
      <c r="Z105" s="99"/>
      <c r="AA105" s="99"/>
      <c r="AB105" s="99"/>
      <c r="AC105" s="99"/>
      <c r="AD105" s="99"/>
      <c r="AE105" s="99"/>
      <c r="AF105" s="99"/>
      <c r="AG105" s="99"/>
      <c r="AH105" s="99"/>
    </row>
    <row r="106" spans="3:34">
      <c r="C106" s="3" t="s">
        <v>86</v>
      </c>
      <c r="D106" s="3" t="s">
        <v>186</v>
      </c>
      <c r="E106" s="3" t="s">
        <v>187</v>
      </c>
      <c r="F106" s="3" t="s">
        <v>628</v>
      </c>
      <c r="G106" s="97" t="s">
        <v>524</v>
      </c>
      <c r="H106" s="97" t="s">
        <v>524</v>
      </c>
      <c r="I106" s="97" t="s">
        <v>524</v>
      </c>
      <c r="J106" s="97" t="s">
        <v>524</v>
      </c>
      <c r="K106" s="97" t="s">
        <v>524</v>
      </c>
      <c r="L106" s="97" t="s">
        <v>524</v>
      </c>
      <c r="M106" s="97" t="s">
        <v>524</v>
      </c>
      <c r="N106" s="97" t="s">
        <v>524</v>
      </c>
      <c r="O106" s="360">
        <v>3983</v>
      </c>
      <c r="P106" s="99"/>
      <c r="Q106" s="99"/>
      <c r="R106" s="99"/>
      <c r="S106" s="99"/>
      <c r="T106" s="99"/>
      <c r="U106" s="99"/>
      <c r="V106" s="99"/>
      <c r="W106" s="99"/>
      <c r="X106" s="99"/>
      <c r="Y106" s="99"/>
      <c r="Z106" s="99"/>
      <c r="AA106" s="99"/>
      <c r="AB106" s="99"/>
      <c r="AC106" s="99"/>
      <c r="AD106" s="99"/>
      <c r="AE106" s="99"/>
      <c r="AF106" s="99"/>
      <c r="AG106" s="99"/>
      <c r="AH106" s="99"/>
    </row>
    <row r="107" spans="3:34">
      <c r="C107" s="3" t="s">
        <v>86</v>
      </c>
      <c r="D107" s="3" t="s">
        <v>188</v>
      </c>
      <c r="E107" s="3" t="s">
        <v>189</v>
      </c>
      <c r="F107" s="3" t="s">
        <v>628</v>
      </c>
      <c r="G107" s="97" t="s">
        <v>524</v>
      </c>
      <c r="H107" s="97" t="s">
        <v>524</v>
      </c>
      <c r="I107" s="97" t="s">
        <v>524</v>
      </c>
      <c r="J107" s="97" t="s">
        <v>524</v>
      </c>
      <c r="K107" s="97" t="s">
        <v>524</v>
      </c>
      <c r="L107" s="97" t="s">
        <v>524</v>
      </c>
      <c r="M107" s="97" t="s">
        <v>524</v>
      </c>
      <c r="N107" s="97" t="s">
        <v>524</v>
      </c>
      <c r="O107" s="360">
        <v>327</v>
      </c>
      <c r="P107" s="99"/>
      <c r="Q107" s="99"/>
      <c r="R107" s="99"/>
      <c r="S107" s="99"/>
      <c r="T107" s="99"/>
      <c r="U107" s="99"/>
      <c r="V107" s="99"/>
      <c r="W107" s="99"/>
      <c r="X107" s="99"/>
      <c r="Y107" s="99"/>
      <c r="Z107" s="99"/>
      <c r="AA107" s="99"/>
      <c r="AB107" s="99"/>
      <c r="AC107" s="99"/>
      <c r="AD107" s="99"/>
      <c r="AE107" s="99"/>
      <c r="AF107" s="99"/>
      <c r="AG107" s="99"/>
      <c r="AH107" s="99"/>
    </row>
    <row r="108" spans="3:34">
      <c r="C108" s="3" t="s">
        <v>86</v>
      </c>
      <c r="D108" s="3" t="s">
        <v>190</v>
      </c>
      <c r="E108" s="3" t="s">
        <v>191</v>
      </c>
      <c r="F108" s="3" t="s">
        <v>628</v>
      </c>
      <c r="G108" s="97" t="s">
        <v>524</v>
      </c>
      <c r="H108" s="97" t="s">
        <v>524</v>
      </c>
      <c r="I108" s="97" t="s">
        <v>524</v>
      </c>
      <c r="J108" s="97" t="s">
        <v>524</v>
      </c>
      <c r="K108" s="97" t="s">
        <v>524</v>
      </c>
      <c r="L108" s="97" t="s">
        <v>524</v>
      </c>
      <c r="M108" s="97" t="s">
        <v>524</v>
      </c>
      <c r="N108" s="97" t="s">
        <v>524</v>
      </c>
      <c r="O108" s="360">
        <v>599</v>
      </c>
      <c r="P108" s="99"/>
      <c r="Q108" s="99"/>
      <c r="R108" s="99"/>
      <c r="S108" s="99"/>
      <c r="T108" s="99"/>
      <c r="U108" s="99"/>
      <c r="V108" s="99"/>
      <c r="W108" s="99"/>
      <c r="X108" s="99"/>
      <c r="Y108" s="99"/>
      <c r="Z108" s="99"/>
      <c r="AA108" s="99"/>
      <c r="AB108" s="99"/>
      <c r="AC108" s="99"/>
      <c r="AD108" s="99"/>
      <c r="AE108" s="99"/>
      <c r="AF108" s="99"/>
      <c r="AG108" s="99"/>
      <c r="AH108" s="99"/>
    </row>
    <row r="109" spans="3:34">
      <c r="C109" s="3" t="s">
        <v>86</v>
      </c>
      <c r="D109" s="3" t="s">
        <v>192</v>
      </c>
      <c r="E109" s="3" t="s">
        <v>193</v>
      </c>
      <c r="F109" s="3" t="s">
        <v>628</v>
      </c>
      <c r="G109" s="97" t="s">
        <v>524</v>
      </c>
      <c r="H109" s="97" t="s">
        <v>524</v>
      </c>
      <c r="I109" s="97" t="s">
        <v>524</v>
      </c>
      <c r="J109" s="97" t="s">
        <v>524</v>
      </c>
      <c r="K109" s="97" t="s">
        <v>524</v>
      </c>
      <c r="L109" s="97" t="s">
        <v>524</v>
      </c>
      <c r="M109" s="97" t="s">
        <v>524</v>
      </c>
      <c r="N109" s="97" t="s">
        <v>524</v>
      </c>
      <c r="O109" s="360" t="s">
        <v>524</v>
      </c>
      <c r="P109" s="99"/>
      <c r="Q109" s="99"/>
      <c r="R109" s="99"/>
      <c r="S109" s="99"/>
      <c r="T109" s="99"/>
      <c r="U109" s="99"/>
      <c r="V109" s="99"/>
      <c r="W109" s="99"/>
      <c r="X109" s="99"/>
      <c r="Y109" s="99"/>
      <c r="Z109" s="99"/>
      <c r="AA109" s="99"/>
      <c r="AB109" s="99"/>
      <c r="AC109" s="99"/>
      <c r="AD109" s="99"/>
      <c r="AE109" s="99"/>
      <c r="AF109" s="99"/>
      <c r="AG109" s="99"/>
      <c r="AH109" s="99"/>
    </row>
    <row r="110" spans="3:34">
      <c r="C110" s="3" t="s">
        <v>86</v>
      </c>
      <c r="D110" s="3" t="s">
        <v>194</v>
      </c>
      <c r="E110" s="3" t="s">
        <v>195</v>
      </c>
      <c r="F110" s="3" t="s">
        <v>628</v>
      </c>
      <c r="G110" s="97" t="s">
        <v>524</v>
      </c>
      <c r="H110" s="97" t="s">
        <v>524</v>
      </c>
      <c r="I110" s="97" t="s">
        <v>524</v>
      </c>
      <c r="J110" s="97" t="s">
        <v>524</v>
      </c>
      <c r="K110" s="97" t="s">
        <v>524</v>
      </c>
      <c r="L110" s="97" t="s">
        <v>524</v>
      </c>
      <c r="M110" s="97" t="s">
        <v>524</v>
      </c>
      <c r="N110" s="97" t="s">
        <v>524</v>
      </c>
      <c r="O110" s="360" t="s">
        <v>524</v>
      </c>
      <c r="P110" s="99"/>
      <c r="Q110" s="99"/>
      <c r="R110" s="99"/>
      <c r="S110" s="99"/>
      <c r="T110" s="99"/>
      <c r="U110" s="99"/>
      <c r="V110" s="99"/>
      <c r="W110" s="99"/>
      <c r="X110" s="99"/>
      <c r="Y110" s="99"/>
      <c r="Z110" s="99"/>
      <c r="AA110" s="99"/>
      <c r="AB110" s="99"/>
      <c r="AC110" s="99"/>
      <c r="AD110" s="99"/>
      <c r="AE110" s="99"/>
      <c r="AF110" s="99"/>
      <c r="AG110" s="99"/>
      <c r="AH110" s="99"/>
    </row>
    <row r="111" spans="3:34">
      <c r="C111" s="3" t="s">
        <v>86</v>
      </c>
      <c r="D111" s="3" t="s">
        <v>196</v>
      </c>
      <c r="E111" s="3" t="s">
        <v>197</v>
      </c>
      <c r="F111" s="3" t="s">
        <v>628</v>
      </c>
      <c r="G111" s="97" t="s">
        <v>524</v>
      </c>
      <c r="H111" s="97" t="s">
        <v>524</v>
      </c>
      <c r="I111" s="97" t="s">
        <v>524</v>
      </c>
      <c r="J111" s="97" t="s">
        <v>524</v>
      </c>
      <c r="K111" s="97" t="s">
        <v>524</v>
      </c>
      <c r="L111" s="97" t="s">
        <v>524</v>
      </c>
      <c r="M111" s="97" t="s">
        <v>524</v>
      </c>
      <c r="N111" s="97" t="s">
        <v>524</v>
      </c>
      <c r="O111" s="360">
        <v>1601</v>
      </c>
      <c r="P111" s="99"/>
      <c r="Q111" s="99"/>
      <c r="R111" s="99"/>
      <c r="S111" s="99"/>
      <c r="T111" s="99"/>
      <c r="U111" s="99"/>
      <c r="V111" s="99"/>
      <c r="W111" s="99"/>
      <c r="X111" s="99"/>
      <c r="Y111" s="99"/>
      <c r="Z111" s="99"/>
      <c r="AA111" s="99"/>
      <c r="AB111" s="99"/>
      <c r="AC111" s="99"/>
      <c r="AD111" s="99"/>
      <c r="AE111" s="99"/>
      <c r="AF111" s="99"/>
      <c r="AG111" s="99"/>
      <c r="AH111" s="99"/>
    </row>
    <row r="112" spans="3:34">
      <c r="C112" s="3" t="s">
        <v>86</v>
      </c>
      <c r="D112" s="3" t="s">
        <v>198</v>
      </c>
      <c r="E112" s="3" t="s">
        <v>199</v>
      </c>
      <c r="F112" s="3" t="s">
        <v>628</v>
      </c>
      <c r="G112" s="97" t="s">
        <v>524</v>
      </c>
      <c r="H112" s="97" t="s">
        <v>524</v>
      </c>
      <c r="I112" s="97" t="s">
        <v>524</v>
      </c>
      <c r="J112" s="97" t="s">
        <v>524</v>
      </c>
      <c r="K112" s="97" t="s">
        <v>524</v>
      </c>
      <c r="L112" s="97" t="s">
        <v>524</v>
      </c>
      <c r="M112" s="97" t="s">
        <v>524</v>
      </c>
      <c r="N112" s="97" t="s">
        <v>524</v>
      </c>
      <c r="O112" s="360">
        <v>818</v>
      </c>
      <c r="P112" s="99"/>
      <c r="Q112" s="99"/>
      <c r="R112" s="99"/>
      <c r="S112" s="99"/>
      <c r="T112" s="99"/>
      <c r="U112" s="99"/>
      <c r="V112" s="99"/>
      <c r="W112" s="99"/>
      <c r="X112" s="99"/>
      <c r="Y112" s="99"/>
      <c r="Z112" s="99"/>
      <c r="AA112" s="99"/>
      <c r="AB112" s="99"/>
      <c r="AC112" s="99"/>
      <c r="AD112" s="99"/>
      <c r="AE112" s="99"/>
      <c r="AF112" s="99"/>
      <c r="AG112" s="99"/>
      <c r="AH112" s="99"/>
    </row>
    <row r="113" spans="3:34">
      <c r="C113" s="3" t="s">
        <v>86</v>
      </c>
      <c r="D113" s="3" t="s">
        <v>200</v>
      </c>
      <c r="E113" s="3" t="s">
        <v>201</v>
      </c>
      <c r="F113" s="3" t="s">
        <v>628</v>
      </c>
      <c r="G113" s="97" t="s">
        <v>524</v>
      </c>
      <c r="H113" s="97" t="s">
        <v>524</v>
      </c>
      <c r="I113" s="97" t="s">
        <v>524</v>
      </c>
      <c r="J113" s="97" t="s">
        <v>524</v>
      </c>
      <c r="K113" s="97" t="s">
        <v>524</v>
      </c>
      <c r="L113" s="97" t="s">
        <v>524</v>
      </c>
      <c r="M113" s="97" t="s">
        <v>524</v>
      </c>
      <c r="N113" s="97" t="s">
        <v>524</v>
      </c>
      <c r="O113" s="360">
        <v>1345</v>
      </c>
      <c r="P113" s="99"/>
      <c r="Q113" s="99"/>
      <c r="R113" s="99"/>
      <c r="S113" s="99"/>
      <c r="T113" s="99"/>
      <c r="U113" s="99"/>
      <c r="V113" s="99"/>
      <c r="W113" s="99"/>
      <c r="X113" s="99"/>
      <c r="Y113" s="99"/>
      <c r="Z113" s="99"/>
      <c r="AA113" s="99"/>
      <c r="AB113" s="99"/>
      <c r="AC113" s="99"/>
      <c r="AD113" s="99"/>
      <c r="AE113" s="99"/>
      <c r="AF113" s="99"/>
      <c r="AG113" s="99"/>
      <c r="AH113" s="99"/>
    </row>
    <row r="114" spans="3:34">
      <c r="C114" s="3" t="s">
        <v>86</v>
      </c>
      <c r="D114" s="3" t="s">
        <v>202</v>
      </c>
      <c r="E114" s="3" t="s">
        <v>203</v>
      </c>
      <c r="F114" s="3" t="s">
        <v>628</v>
      </c>
      <c r="G114" s="97" t="s">
        <v>524</v>
      </c>
      <c r="H114" s="97" t="s">
        <v>524</v>
      </c>
      <c r="I114" s="97" t="s">
        <v>524</v>
      </c>
      <c r="J114" s="97" t="s">
        <v>524</v>
      </c>
      <c r="K114" s="97" t="s">
        <v>524</v>
      </c>
      <c r="L114" s="97" t="s">
        <v>524</v>
      </c>
      <c r="M114" s="97" t="s">
        <v>524</v>
      </c>
      <c r="N114" s="97" t="s">
        <v>524</v>
      </c>
      <c r="O114" s="360">
        <v>1005</v>
      </c>
      <c r="P114" s="99"/>
      <c r="Q114" s="99"/>
      <c r="R114" s="99"/>
      <c r="S114" s="99"/>
      <c r="T114" s="99"/>
      <c r="U114" s="99"/>
      <c r="V114" s="99"/>
      <c r="W114" s="99"/>
      <c r="X114" s="99"/>
      <c r="Y114" s="99"/>
      <c r="Z114" s="99"/>
      <c r="AA114" s="99"/>
      <c r="AB114" s="99"/>
      <c r="AC114" s="99"/>
      <c r="AD114" s="99"/>
      <c r="AE114" s="99"/>
      <c r="AF114" s="99"/>
      <c r="AG114" s="99"/>
      <c r="AH114" s="99"/>
    </row>
    <row r="115" spans="3:34">
      <c r="C115" s="3" t="s">
        <v>86</v>
      </c>
      <c r="D115" s="3" t="s">
        <v>204</v>
      </c>
      <c r="E115" s="3" t="s">
        <v>205</v>
      </c>
      <c r="F115" s="3" t="s">
        <v>628</v>
      </c>
      <c r="G115" s="97" t="s">
        <v>524</v>
      </c>
      <c r="H115" s="97" t="s">
        <v>524</v>
      </c>
      <c r="I115" s="97" t="s">
        <v>524</v>
      </c>
      <c r="J115" s="97" t="s">
        <v>524</v>
      </c>
      <c r="K115" s="97" t="s">
        <v>524</v>
      </c>
      <c r="L115" s="97" t="s">
        <v>524</v>
      </c>
      <c r="M115" s="97" t="s">
        <v>524</v>
      </c>
      <c r="N115" s="97" t="s">
        <v>524</v>
      </c>
      <c r="O115" s="360">
        <v>2512.4376605000002</v>
      </c>
      <c r="P115" s="99"/>
      <c r="Q115" s="99"/>
      <c r="R115" s="99"/>
      <c r="S115" s="99"/>
      <c r="T115" s="99"/>
      <c r="U115" s="99"/>
      <c r="V115" s="99"/>
      <c r="W115" s="99"/>
      <c r="X115" s="99"/>
      <c r="Y115" s="99"/>
      <c r="Z115" s="99"/>
      <c r="AA115" s="99"/>
      <c r="AB115" s="99"/>
      <c r="AC115" s="99"/>
      <c r="AD115" s="99"/>
      <c r="AE115" s="99"/>
      <c r="AF115" s="99"/>
      <c r="AG115" s="99"/>
      <c r="AH115" s="99"/>
    </row>
    <row r="116" spans="3:34">
      <c r="C116" s="3" t="s">
        <v>86</v>
      </c>
      <c r="D116" s="3" t="s">
        <v>206</v>
      </c>
      <c r="E116" s="3" t="s">
        <v>207</v>
      </c>
      <c r="F116" s="3" t="s">
        <v>628</v>
      </c>
      <c r="G116" s="97" t="s">
        <v>524</v>
      </c>
      <c r="H116" s="97" t="s">
        <v>524</v>
      </c>
      <c r="I116" s="97" t="s">
        <v>524</v>
      </c>
      <c r="J116" s="97" t="s">
        <v>524</v>
      </c>
      <c r="K116" s="97" t="s">
        <v>524</v>
      </c>
      <c r="L116" s="97" t="s">
        <v>524</v>
      </c>
      <c r="M116" s="97" t="s">
        <v>524</v>
      </c>
      <c r="N116" s="97" t="s">
        <v>524</v>
      </c>
      <c r="O116" s="360">
        <v>673.93552639999996</v>
      </c>
      <c r="P116" s="99"/>
      <c r="Q116" s="99"/>
      <c r="R116" s="99"/>
      <c r="S116" s="99"/>
      <c r="T116" s="99"/>
      <c r="U116" s="99"/>
      <c r="V116" s="99"/>
      <c r="W116" s="99"/>
      <c r="X116" s="99"/>
      <c r="Y116" s="99"/>
      <c r="Z116" s="99"/>
      <c r="AA116" s="99"/>
      <c r="AB116" s="99"/>
      <c r="AC116" s="99"/>
      <c r="AD116" s="99"/>
      <c r="AE116" s="99"/>
      <c r="AF116" s="99"/>
      <c r="AG116" s="99"/>
      <c r="AH116" s="99"/>
    </row>
    <row r="117" spans="3:34">
      <c r="C117" s="3" t="s">
        <v>86</v>
      </c>
      <c r="D117" s="3" t="s">
        <v>208</v>
      </c>
      <c r="E117" s="3" t="s">
        <v>209</v>
      </c>
      <c r="F117" s="3" t="s">
        <v>628</v>
      </c>
      <c r="G117" s="97" t="s">
        <v>524</v>
      </c>
      <c r="H117" s="97" t="s">
        <v>524</v>
      </c>
      <c r="I117" s="97" t="s">
        <v>524</v>
      </c>
      <c r="J117" s="97" t="s">
        <v>524</v>
      </c>
      <c r="K117" s="97" t="s">
        <v>524</v>
      </c>
      <c r="L117" s="97" t="s">
        <v>524</v>
      </c>
      <c r="M117" s="97" t="s">
        <v>524</v>
      </c>
      <c r="N117" s="97" t="s">
        <v>524</v>
      </c>
      <c r="O117" s="360">
        <v>582</v>
      </c>
      <c r="P117" s="99"/>
      <c r="Q117" s="99"/>
      <c r="R117" s="99"/>
      <c r="S117" s="99"/>
      <c r="T117" s="99"/>
      <c r="U117" s="99"/>
      <c r="V117" s="99"/>
      <c r="W117" s="99"/>
      <c r="X117" s="99"/>
      <c r="Y117" s="99"/>
      <c r="Z117" s="99"/>
      <c r="AA117" s="99"/>
      <c r="AB117" s="99"/>
      <c r="AC117" s="99"/>
      <c r="AD117" s="99"/>
      <c r="AE117" s="99"/>
      <c r="AF117" s="99"/>
      <c r="AG117" s="99"/>
      <c r="AH117" s="99"/>
    </row>
    <row r="118" spans="3:34">
      <c r="C118" s="3" t="s">
        <v>86</v>
      </c>
      <c r="D118" s="3" t="s">
        <v>210</v>
      </c>
      <c r="E118" s="3" t="s">
        <v>211</v>
      </c>
      <c r="F118" s="3" t="s">
        <v>628</v>
      </c>
      <c r="G118" s="97" t="s">
        <v>524</v>
      </c>
      <c r="H118" s="97" t="s">
        <v>524</v>
      </c>
      <c r="I118" s="97" t="s">
        <v>524</v>
      </c>
      <c r="J118" s="97" t="s">
        <v>524</v>
      </c>
      <c r="K118" s="97" t="s">
        <v>524</v>
      </c>
      <c r="L118" s="97" t="s">
        <v>524</v>
      </c>
      <c r="M118" s="97" t="s">
        <v>524</v>
      </c>
      <c r="N118" s="97" t="s">
        <v>524</v>
      </c>
      <c r="O118" s="360">
        <v>1673</v>
      </c>
      <c r="P118" s="99"/>
      <c r="Q118" s="99"/>
      <c r="R118" s="99"/>
      <c r="S118" s="99"/>
      <c r="T118" s="99"/>
      <c r="U118" s="99"/>
      <c r="V118" s="99"/>
      <c r="W118" s="99"/>
      <c r="X118" s="99"/>
      <c r="Y118" s="99"/>
      <c r="Z118" s="99"/>
      <c r="AA118" s="99"/>
      <c r="AB118" s="99"/>
      <c r="AC118" s="99"/>
      <c r="AD118" s="99"/>
      <c r="AE118" s="99"/>
      <c r="AF118" s="99"/>
      <c r="AG118" s="99"/>
      <c r="AH118" s="99"/>
    </row>
    <row r="119" spans="3:34">
      <c r="C119" s="3" t="s">
        <v>86</v>
      </c>
      <c r="D119" s="3" t="s">
        <v>212</v>
      </c>
      <c r="E119" s="3" t="s">
        <v>213</v>
      </c>
      <c r="F119" s="3" t="s">
        <v>628</v>
      </c>
      <c r="G119" s="97" t="s">
        <v>524</v>
      </c>
      <c r="H119" s="97" t="s">
        <v>524</v>
      </c>
      <c r="I119" s="97" t="s">
        <v>524</v>
      </c>
      <c r="J119" s="97" t="s">
        <v>524</v>
      </c>
      <c r="K119" s="97" t="s">
        <v>524</v>
      </c>
      <c r="L119" s="97" t="s">
        <v>524</v>
      </c>
      <c r="M119" s="97" t="s">
        <v>524</v>
      </c>
      <c r="N119" s="97" t="s">
        <v>524</v>
      </c>
      <c r="O119" s="360">
        <v>2829</v>
      </c>
      <c r="P119" s="99"/>
      <c r="Q119" s="99"/>
      <c r="R119" s="99"/>
      <c r="S119" s="99"/>
      <c r="T119" s="99"/>
      <c r="U119" s="99"/>
      <c r="V119" s="99"/>
      <c r="W119" s="99"/>
      <c r="X119" s="99"/>
      <c r="Y119" s="99"/>
      <c r="Z119" s="99"/>
      <c r="AA119" s="99"/>
      <c r="AB119" s="99"/>
      <c r="AC119" s="99"/>
      <c r="AD119" s="99"/>
      <c r="AE119" s="99"/>
      <c r="AF119" s="99"/>
      <c r="AG119" s="99"/>
      <c r="AH119" s="99"/>
    </row>
    <row r="120" spans="3:34">
      <c r="C120" s="3" t="s">
        <v>86</v>
      </c>
      <c r="D120" s="3" t="s">
        <v>214</v>
      </c>
      <c r="E120" s="3" t="s">
        <v>215</v>
      </c>
      <c r="F120" s="3" t="s">
        <v>628</v>
      </c>
      <c r="G120" s="97" t="s">
        <v>524</v>
      </c>
      <c r="H120" s="97" t="s">
        <v>524</v>
      </c>
      <c r="I120" s="97" t="s">
        <v>524</v>
      </c>
      <c r="J120" s="97" t="s">
        <v>524</v>
      </c>
      <c r="K120" s="97" t="s">
        <v>524</v>
      </c>
      <c r="L120" s="97" t="s">
        <v>524</v>
      </c>
      <c r="M120" s="97" t="s">
        <v>524</v>
      </c>
      <c r="N120" s="97" t="s">
        <v>524</v>
      </c>
      <c r="O120" s="360">
        <v>932</v>
      </c>
      <c r="P120" s="99"/>
      <c r="Q120" s="99"/>
      <c r="R120" s="99"/>
      <c r="S120" s="99"/>
      <c r="T120" s="99"/>
      <c r="U120" s="99"/>
      <c r="V120" s="99"/>
      <c r="W120" s="99"/>
      <c r="X120" s="99"/>
      <c r="Y120" s="99"/>
      <c r="Z120" s="99"/>
      <c r="AA120" s="99"/>
      <c r="AB120" s="99"/>
      <c r="AC120" s="99"/>
      <c r="AD120" s="99"/>
      <c r="AE120" s="99"/>
      <c r="AF120" s="99"/>
      <c r="AG120" s="99"/>
      <c r="AH120" s="99"/>
    </row>
    <row r="121" spans="3:34">
      <c r="C121" s="3" t="s">
        <v>86</v>
      </c>
      <c r="D121" s="3" t="s">
        <v>216</v>
      </c>
      <c r="E121" s="3" t="s">
        <v>217</v>
      </c>
      <c r="F121" s="3" t="s">
        <v>628</v>
      </c>
      <c r="G121" s="97" t="s">
        <v>524</v>
      </c>
      <c r="H121" s="97" t="s">
        <v>524</v>
      </c>
      <c r="I121" s="97" t="s">
        <v>524</v>
      </c>
      <c r="J121" s="97" t="s">
        <v>524</v>
      </c>
      <c r="K121" s="97" t="s">
        <v>524</v>
      </c>
      <c r="L121" s="97" t="s">
        <v>524</v>
      </c>
      <c r="M121" s="97" t="s">
        <v>524</v>
      </c>
      <c r="N121" s="97" t="s">
        <v>524</v>
      </c>
      <c r="O121" s="360">
        <v>2230</v>
      </c>
      <c r="P121" s="99"/>
      <c r="Q121" s="99"/>
      <c r="R121" s="99"/>
      <c r="S121" s="99"/>
      <c r="T121" s="99"/>
      <c r="U121" s="99"/>
      <c r="V121" s="99"/>
      <c r="W121" s="99"/>
      <c r="X121" s="99"/>
      <c r="Y121" s="99"/>
      <c r="Z121" s="99"/>
      <c r="AA121" s="99"/>
      <c r="AB121" s="99"/>
      <c r="AC121" s="99"/>
      <c r="AD121" s="99"/>
      <c r="AE121" s="99"/>
      <c r="AF121" s="99"/>
      <c r="AG121" s="99"/>
      <c r="AH121" s="99"/>
    </row>
    <row r="122" spans="3:34">
      <c r="C122" s="3" t="s">
        <v>86</v>
      </c>
      <c r="D122" s="3" t="s">
        <v>218</v>
      </c>
      <c r="E122" s="3" t="s">
        <v>219</v>
      </c>
      <c r="F122" s="3" t="s">
        <v>628</v>
      </c>
      <c r="G122" s="97" t="s">
        <v>524</v>
      </c>
      <c r="H122" s="97" t="s">
        <v>524</v>
      </c>
      <c r="I122" s="97" t="s">
        <v>524</v>
      </c>
      <c r="J122" s="97" t="s">
        <v>524</v>
      </c>
      <c r="K122" s="97" t="s">
        <v>524</v>
      </c>
      <c r="L122" s="97" t="s">
        <v>524</v>
      </c>
      <c r="M122" s="97" t="s">
        <v>524</v>
      </c>
      <c r="N122" s="97" t="s">
        <v>524</v>
      </c>
      <c r="O122" s="360">
        <v>3001.6590000000001</v>
      </c>
      <c r="P122" s="99"/>
      <c r="Q122" s="99"/>
      <c r="R122" s="99"/>
      <c r="S122" s="99"/>
      <c r="T122" s="99"/>
      <c r="U122" s="99"/>
      <c r="V122" s="99"/>
      <c r="W122" s="99"/>
      <c r="X122" s="99"/>
      <c r="Y122" s="99"/>
      <c r="Z122" s="99"/>
      <c r="AA122" s="99"/>
      <c r="AB122" s="99"/>
      <c r="AC122" s="99"/>
      <c r="AD122" s="99"/>
      <c r="AE122" s="99"/>
      <c r="AF122" s="99"/>
      <c r="AG122" s="99"/>
      <c r="AH122" s="99"/>
    </row>
    <row r="123" spans="3:34">
      <c r="C123" s="3" t="s">
        <v>86</v>
      </c>
      <c r="D123" s="3" t="s">
        <v>220</v>
      </c>
      <c r="E123" s="3" t="s">
        <v>221</v>
      </c>
      <c r="F123" s="3" t="s">
        <v>628</v>
      </c>
      <c r="G123" s="97" t="s">
        <v>524</v>
      </c>
      <c r="H123" s="97" t="s">
        <v>524</v>
      </c>
      <c r="I123" s="97" t="s">
        <v>524</v>
      </c>
      <c r="J123" s="97" t="s">
        <v>524</v>
      </c>
      <c r="K123" s="97" t="s">
        <v>524</v>
      </c>
      <c r="L123" s="97" t="s">
        <v>524</v>
      </c>
      <c r="M123" s="97" t="s">
        <v>524</v>
      </c>
      <c r="N123" s="97" t="s">
        <v>524</v>
      </c>
      <c r="O123" s="360">
        <v>3433</v>
      </c>
      <c r="P123" s="99"/>
      <c r="Q123" s="99"/>
      <c r="R123" s="99"/>
      <c r="S123" s="99"/>
      <c r="T123" s="99"/>
      <c r="U123" s="99"/>
      <c r="V123" s="99"/>
      <c r="W123" s="99"/>
      <c r="X123" s="99"/>
      <c r="Y123" s="99"/>
      <c r="Z123" s="99"/>
      <c r="AA123" s="99"/>
      <c r="AB123" s="99"/>
      <c r="AC123" s="99"/>
      <c r="AD123" s="99"/>
      <c r="AE123" s="99"/>
      <c r="AF123" s="99"/>
      <c r="AG123" s="99"/>
      <c r="AH123" s="99"/>
    </row>
    <row r="124" spans="3:34">
      <c r="C124" s="3" t="s">
        <v>86</v>
      </c>
      <c r="D124" s="3" t="s">
        <v>222</v>
      </c>
      <c r="E124" s="3" t="s">
        <v>223</v>
      </c>
      <c r="F124" s="3" t="s">
        <v>628</v>
      </c>
      <c r="G124" s="97" t="s">
        <v>524</v>
      </c>
      <c r="H124" s="97" t="s">
        <v>524</v>
      </c>
      <c r="I124" s="97" t="s">
        <v>524</v>
      </c>
      <c r="J124" s="97" t="s">
        <v>524</v>
      </c>
      <c r="K124" s="97" t="s">
        <v>524</v>
      </c>
      <c r="L124" s="97" t="s">
        <v>524</v>
      </c>
      <c r="M124" s="97" t="s">
        <v>524</v>
      </c>
      <c r="N124" s="97" t="s">
        <v>524</v>
      </c>
      <c r="O124" s="360">
        <v>1368</v>
      </c>
      <c r="P124" s="99"/>
      <c r="Q124" s="99"/>
      <c r="R124" s="99"/>
      <c r="S124" s="99"/>
      <c r="T124" s="99"/>
      <c r="U124" s="99"/>
      <c r="V124" s="99"/>
      <c r="W124" s="99"/>
      <c r="X124" s="99"/>
      <c r="Y124" s="99"/>
      <c r="Z124" s="99"/>
      <c r="AA124" s="99"/>
      <c r="AB124" s="99"/>
      <c r="AC124" s="99"/>
      <c r="AD124" s="99"/>
      <c r="AE124" s="99"/>
      <c r="AF124" s="99"/>
      <c r="AG124" s="99"/>
      <c r="AH124" s="99"/>
    </row>
    <row r="125" spans="3:34">
      <c r="C125" s="3" t="s">
        <v>86</v>
      </c>
      <c r="D125" s="3" t="s">
        <v>224</v>
      </c>
      <c r="E125" s="3" t="s">
        <v>225</v>
      </c>
      <c r="F125" s="3" t="s">
        <v>628</v>
      </c>
      <c r="G125" s="97" t="s">
        <v>524</v>
      </c>
      <c r="H125" s="97" t="s">
        <v>524</v>
      </c>
      <c r="I125" s="97" t="s">
        <v>524</v>
      </c>
      <c r="J125" s="97" t="s">
        <v>524</v>
      </c>
      <c r="K125" s="97" t="s">
        <v>524</v>
      </c>
      <c r="L125" s="97" t="s">
        <v>524</v>
      </c>
      <c r="M125" s="97" t="s">
        <v>524</v>
      </c>
      <c r="N125" s="97" t="s">
        <v>524</v>
      </c>
      <c r="O125" s="360" t="s">
        <v>524</v>
      </c>
      <c r="P125" s="99"/>
      <c r="Q125" s="99"/>
      <c r="R125" s="99"/>
      <c r="S125" s="99"/>
      <c r="T125" s="99"/>
      <c r="U125" s="99"/>
      <c r="V125" s="99"/>
      <c r="W125" s="99"/>
      <c r="X125" s="99"/>
      <c r="Y125" s="99"/>
      <c r="Z125" s="99"/>
      <c r="AA125" s="99"/>
      <c r="AB125" s="99"/>
      <c r="AC125" s="99"/>
      <c r="AD125" s="99"/>
      <c r="AE125" s="99"/>
      <c r="AF125" s="99"/>
      <c r="AG125" s="99"/>
      <c r="AH125" s="99"/>
    </row>
    <row r="126" spans="3:34">
      <c r="C126" s="3" t="s">
        <v>88</v>
      </c>
      <c r="D126" s="3" t="s">
        <v>226</v>
      </c>
      <c r="E126" s="3" t="s">
        <v>227</v>
      </c>
      <c r="F126" s="3" t="s">
        <v>628</v>
      </c>
      <c r="G126" s="97" t="s">
        <v>524</v>
      </c>
      <c r="H126" s="97" t="s">
        <v>524</v>
      </c>
      <c r="I126" s="97" t="s">
        <v>524</v>
      </c>
      <c r="J126" s="97" t="s">
        <v>524</v>
      </c>
      <c r="K126" s="97" t="s">
        <v>524</v>
      </c>
      <c r="L126" s="97" t="s">
        <v>524</v>
      </c>
      <c r="M126" s="97" t="s">
        <v>524</v>
      </c>
      <c r="N126" s="97" t="s">
        <v>524</v>
      </c>
      <c r="O126" s="360">
        <v>5780</v>
      </c>
      <c r="P126" s="99"/>
      <c r="Q126" s="99"/>
      <c r="R126" s="99"/>
      <c r="S126" s="99"/>
      <c r="T126" s="99"/>
      <c r="U126" s="99"/>
      <c r="V126" s="99"/>
      <c r="W126" s="99"/>
      <c r="X126" s="99"/>
      <c r="Y126" s="99"/>
      <c r="Z126" s="99"/>
      <c r="AA126" s="99"/>
      <c r="AB126" s="99"/>
      <c r="AC126" s="99"/>
      <c r="AD126" s="99"/>
      <c r="AE126" s="99"/>
      <c r="AF126" s="99"/>
      <c r="AG126" s="99"/>
      <c r="AH126" s="99"/>
    </row>
    <row r="127" spans="3:34">
      <c r="C127" s="3" t="s">
        <v>88</v>
      </c>
      <c r="D127" s="3" t="s">
        <v>228</v>
      </c>
      <c r="E127" s="3" t="s">
        <v>229</v>
      </c>
      <c r="F127" s="3" t="s">
        <v>628</v>
      </c>
      <c r="G127" s="97" t="s">
        <v>524</v>
      </c>
      <c r="H127" s="97" t="s">
        <v>524</v>
      </c>
      <c r="I127" s="97" t="s">
        <v>524</v>
      </c>
      <c r="J127" s="97" t="s">
        <v>524</v>
      </c>
      <c r="K127" s="97" t="s">
        <v>524</v>
      </c>
      <c r="L127" s="97" t="s">
        <v>524</v>
      </c>
      <c r="M127" s="97" t="s">
        <v>524</v>
      </c>
      <c r="N127" s="97" t="s">
        <v>524</v>
      </c>
      <c r="O127" s="360">
        <v>1118</v>
      </c>
      <c r="P127" s="99"/>
      <c r="Q127" s="99"/>
      <c r="R127" s="99"/>
      <c r="S127" s="99"/>
      <c r="T127" s="99"/>
      <c r="U127" s="99"/>
      <c r="V127" s="99"/>
      <c r="W127" s="99"/>
      <c r="X127" s="99"/>
      <c r="Y127" s="99"/>
      <c r="Z127" s="99"/>
      <c r="AA127" s="99"/>
      <c r="AB127" s="99"/>
      <c r="AC127" s="99"/>
      <c r="AD127" s="99"/>
      <c r="AE127" s="99"/>
      <c r="AF127" s="99"/>
      <c r="AG127" s="99"/>
      <c r="AH127" s="99"/>
    </row>
    <row r="128" spans="3:34">
      <c r="C128" s="3" t="s">
        <v>88</v>
      </c>
      <c r="D128" s="3" t="s">
        <v>230</v>
      </c>
      <c r="E128" s="3" t="s">
        <v>231</v>
      </c>
      <c r="F128" s="3" t="s">
        <v>628</v>
      </c>
      <c r="G128" s="97" t="s">
        <v>524</v>
      </c>
      <c r="H128" s="97" t="s">
        <v>524</v>
      </c>
      <c r="I128" s="97" t="s">
        <v>524</v>
      </c>
      <c r="J128" s="97" t="s">
        <v>524</v>
      </c>
      <c r="K128" s="97" t="s">
        <v>524</v>
      </c>
      <c r="L128" s="97" t="s">
        <v>524</v>
      </c>
      <c r="M128" s="97" t="s">
        <v>524</v>
      </c>
      <c r="N128" s="97" t="s">
        <v>524</v>
      </c>
      <c r="O128" s="360" t="s">
        <v>524</v>
      </c>
      <c r="P128" s="99"/>
      <c r="Q128" s="99"/>
      <c r="R128" s="99"/>
      <c r="S128" s="99"/>
      <c r="T128" s="99"/>
      <c r="U128" s="99"/>
      <c r="V128" s="99"/>
      <c r="W128" s="99"/>
      <c r="X128" s="99"/>
      <c r="Y128" s="99"/>
      <c r="Z128" s="99"/>
      <c r="AA128" s="99"/>
      <c r="AB128" s="99"/>
      <c r="AC128" s="99"/>
      <c r="AD128" s="99"/>
      <c r="AE128" s="99"/>
      <c r="AF128" s="99"/>
      <c r="AG128" s="99"/>
      <c r="AH128" s="99"/>
    </row>
    <row r="129" spans="3:34">
      <c r="C129" s="3" t="s">
        <v>88</v>
      </c>
      <c r="D129" s="3" t="s">
        <v>232</v>
      </c>
      <c r="E129" s="3" t="s">
        <v>233</v>
      </c>
      <c r="F129" s="3" t="s">
        <v>628</v>
      </c>
      <c r="G129" s="97" t="s">
        <v>524</v>
      </c>
      <c r="H129" s="97" t="s">
        <v>524</v>
      </c>
      <c r="I129" s="97" t="s">
        <v>524</v>
      </c>
      <c r="J129" s="97" t="s">
        <v>524</v>
      </c>
      <c r="K129" s="97" t="s">
        <v>524</v>
      </c>
      <c r="L129" s="97" t="s">
        <v>524</v>
      </c>
      <c r="M129" s="97" t="s">
        <v>524</v>
      </c>
      <c r="N129" s="97" t="s">
        <v>524</v>
      </c>
      <c r="O129" s="360">
        <v>3861</v>
      </c>
      <c r="P129" s="99"/>
      <c r="Q129" s="99"/>
      <c r="R129" s="99"/>
      <c r="S129" s="99"/>
      <c r="T129" s="99"/>
      <c r="U129" s="99"/>
      <c r="V129" s="99"/>
      <c r="W129" s="99"/>
      <c r="X129" s="99"/>
      <c r="Y129" s="99"/>
      <c r="Z129" s="99"/>
      <c r="AA129" s="99"/>
      <c r="AB129" s="99"/>
      <c r="AC129" s="99"/>
      <c r="AD129" s="99"/>
      <c r="AE129" s="99"/>
      <c r="AF129" s="99"/>
      <c r="AG129" s="99"/>
      <c r="AH129" s="99"/>
    </row>
    <row r="130" spans="3:34">
      <c r="C130" s="3" t="s">
        <v>88</v>
      </c>
      <c r="D130" s="3" t="s">
        <v>234</v>
      </c>
      <c r="E130" s="3" t="s">
        <v>235</v>
      </c>
      <c r="F130" s="3" t="s">
        <v>628</v>
      </c>
      <c r="G130" s="97" t="s">
        <v>524</v>
      </c>
      <c r="H130" s="97" t="s">
        <v>524</v>
      </c>
      <c r="I130" s="97" t="s">
        <v>524</v>
      </c>
      <c r="J130" s="97" t="s">
        <v>524</v>
      </c>
      <c r="K130" s="97" t="s">
        <v>524</v>
      </c>
      <c r="L130" s="97" t="s">
        <v>524</v>
      </c>
      <c r="M130" s="97" t="s">
        <v>524</v>
      </c>
      <c r="N130" s="97" t="s">
        <v>524</v>
      </c>
      <c r="O130" s="360" t="s">
        <v>524</v>
      </c>
      <c r="P130" s="99"/>
      <c r="Q130" s="99"/>
      <c r="R130" s="99"/>
      <c r="S130" s="99"/>
      <c r="T130" s="99"/>
      <c r="U130" s="99"/>
      <c r="V130" s="99"/>
      <c r="W130" s="99"/>
      <c r="X130" s="99"/>
      <c r="Y130" s="99"/>
      <c r="Z130" s="99"/>
      <c r="AA130" s="99"/>
      <c r="AB130" s="99"/>
      <c r="AC130" s="99"/>
      <c r="AD130" s="99"/>
      <c r="AE130" s="99"/>
      <c r="AF130" s="99"/>
      <c r="AG130" s="99"/>
      <c r="AH130" s="99"/>
    </row>
    <row r="131" spans="3:34">
      <c r="C131" s="3" t="s">
        <v>88</v>
      </c>
      <c r="D131" s="3" t="s">
        <v>236</v>
      </c>
      <c r="E131" s="3" t="s">
        <v>237</v>
      </c>
      <c r="F131" s="3" t="s">
        <v>628</v>
      </c>
      <c r="G131" s="97" t="s">
        <v>524</v>
      </c>
      <c r="H131" s="97" t="s">
        <v>524</v>
      </c>
      <c r="I131" s="97" t="s">
        <v>524</v>
      </c>
      <c r="J131" s="97" t="s">
        <v>524</v>
      </c>
      <c r="K131" s="97" t="s">
        <v>524</v>
      </c>
      <c r="L131" s="97" t="s">
        <v>524</v>
      </c>
      <c r="M131" s="97" t="s">
        <v>524</v>
      </c>
      <c r="N131" s="97" t="s">
        <v>524</v>
      </c>
      <c r="O131" s="360" t="s">
        <v>524</v>
      </c>
      <c r="P131" s="99"/>
      <c r="Q131" s="99"/>
      <c r="R131" s="99"/>
      <c r="S131" s="99"/>
      <c r="T131" s="99"/>
      <c r="U131" s="99"/>
      <c r="V131" s="99"/>
      <c r="W131" s="99"/>
      <c r="X131" s="99"/>
      <c r="Y131" s="99"/>
      <c r="Z131" s="99"/>
      <c r="AA131" s="99"/>
      <c r="AB131" s="99"/>
      <c r="AC131" s="99"/>
      <c r="AD131" s="99"/>
      <c r="AE131" s="99"/>
      <c r="AF131" s="99"/>
      <c r="AG131" s="99"/>
      <c r="AH131" s="99"/>
    </row>
    <row r="132" spans="3:34">
      <c r="C132" s="3" t="s">
        <v>88</v>
      </c>
      <c r="D132" s="3" t="s">
        <v>238</v>
      </c>
      <c r="E132" s="3" t="s">
        <v>239</v>
      </c>
      <c r="F132" s="3" t="s">
        <v>628</v>
      </c>
      <c r="G132" s="97" t="s">
        <v>524</v>
      </c>
      <c r="H132" s="97" t="s">
        <v>524</v>
      </c>
      <c r="I132" s="97" t="s">
        <v>524</v>
      </c>
      <c r="J132" s="97" t="s">
        <v>524</v>
      </c>
      <c r="K132" s="97" t="s">
        <v>524</v>
      </c>
      <c r="L132" s="97" t="s">
        <v>524</v>
      </c>
      <c r="M132" s="97" t="s">
        <v>524</v>
      </c>
      <c r="N132" s="97" t="s">
        <v>524</v>
      </c>
      <c r="O132" s="360" t="s">
        <v>524</v>
      </c>
      <c r="P132" s="99"/>
      <c r="Q132" s="99"/>
      <c r="R132" s="99"/>
      <c r="S132" s="99"/>
      <c r="T132" s="99"/>
      <c r="U132" s="99"/>
      <c r="V132" s="99"/>
      <c r="W132" s="99"/>
      <c r="X132" s="99"/>
      <c r="Y132" s="99"/>
      <c r="Z132" s="99"/>
      <c r="AA132" s="99"/>
      <c r="AB132" s="99"/>
      <c r="AC132" s="99"/>
      <c r="AD132" s="99"/>
      <c r="AE132" s="99"/>
      <c r="AF132" s="99"/>
      <c r="AG132" s="99"/>
      <c r="AH132" s="99"/>
    </row>
    <row r="133" spans="3:34">
      <c r="C133" s="3" t="s">
        <v>88</v>
      </c>
      <c r="D133" s="3" t="s">
        <v>240</v>
      </c>
      <c r="E133" s="3" t="s">
        <v>241</v>
      </c>
      <c r="F133" s="3" t="s">
        <v>628</v>
      </c>
      <c r="G133" s="97" t="s">
        <v>524</v>
      </c>
      <c r="H133" s="97" t="s">
        <v>524</v>
      </c>
      <c r="I133" s="97" t="s">
        <v>524</v>
      </c>
      <c r="J133" s="97" t="s">
        <v>524</v>
      </c>
      <c r="K133" s="97" t="s">
        <v>524</v>
      </c>
      <c r="L133" s="97" t="s">
        <v>524</v>
      </c>
      <c r="M133" s="97" t="s">
        <v>524</v>
      </c>
      <c r="N133" s="97" t="s">
        <v>524</v>
      </c>
      <c r="O133" s="360">
        <v>6225.1501994</v>
      </c>
      <c r="P133" s="99"/>
      <c r="Q133" s="99"/>
      <c r="R133" s="99"/>
      <c r="S133" s="99"/>
      <c r="T133" s="99"/>
      <c r="U133" s="99"/>
      <c r="V133" s="99"/>
      <c r="W133" s="99"/>
      <c r="X133" s="99"/>
      <c r="Y133" s="99"/>
      <c r="Z133" s="99"/>
      <c r="AA133" s="99"/>
      <c r="AB133" s="99"/>
      <c r="AC133" s="99"/>
      <c r="AD133" s="99"/>
      <c r="AE133" s="99"/>
      <c r="AF133" s="99"/>
      <c r="AG133" s="99"/>
      <c r="AH133" s="99"/>
    </row>
    <row r="134" spans="3:34">
      <c r="C134" s="3" t="s">
        <v>88</v>
      </c>
      <c r="D134" s="3" t="s">
        <v>242</v>
      </c>
      <c r="E134" s="3" t="s">
        <v>243</v>
      </c>
      <c r="F134" s="3" t="s">
        <v>628</v>
      </c>
      <c r="G134" s="97" t="s">
        <v>524</v>
      </c>
      <c r="H134" s="97" t="s">
        <v>524</v>
      </c>
      <c r="I134" s="97" t="s">
        <v>524</v>
      </c>
      <c r="J134" s="97" t="s">
        <v>524</v>
      </c>
      <c r="K134" s="97" t="s">
        <v>524</v>
      </c>
      <c r="L134" s="97" t="s">
        <v>524</v>
      </c>
      <c r="M134" s="97" t="s">
        <v>524</v>
      </c>
      <c r="N134" s="97" t="s">
        <v>524</v>
      </c>
      <c r="O134" s="360">
        <v>2618</v>
      </c>
      <c r="P134" s="99"/>
      <c r="Q134" s="99"/>
      <c r="R134" s="99"/>
      <c r="S134" s="99"/>
      <c r="T134" s="99"/>
      <c r="U134" s="99"/>
      <c r="V134" s="99"/>
      <c r="W134" s="99"/>
      <c r="X134" s="99"/>
      <c r="Y134" s="99"/>
      <c r="Z134" s="99"/>
      <c r="AA134" s="99"/>
      <c r="AB134" s="99"/>
      <c r="AC134" s="99"/>
      <c r="AD134" s="99"/>
      <c r="AE134" s="99"/>
      <c r="AF134" s="99"/>
      <c r="AG134" s="99"/>
      <c r="AH134" s="99"/>
    </row>
    <row r="135" spans="3:34">
      <c r="C135" s="3" t="s">
        <v>88</v>
      </c>
      <c r="D135" s="3" t="s">
        <v>244</v>
      </c>
      <c r="E135" s="3" t="s">
        <v>245</v>
      </c>
      <c r="F135" s="3" t="s">
        <v>628</v>
      </c>
      <c r="G135" s="97" t="s">
        <v>524</v>
      </c>
      <c r="H135" s="97" t="s">
        <v>524</v>
      </c>
      <c r="I135" s="97" t="s">
        <v>524</v>
      </c>
      <c r="J135" s="97" t="s">
        <v>524</v>
      </c>
      <c r="K135" s="97" t="s">
        <v>524</v>
      </c>
      <c r="L135" s="97" t="s">
        <v>524</v>
      </c>
      <c r="M135" s="97" t="s">
        <v>524</v>
      </c>
      <c r="N135" s="97" t="s">
        <v>524</v>
      </c>
      <c r="O135" s="360">
        <v>2936</v>
      </c>
      <c r="P135" s="99"/>
      <c r="Q135" s="99"/>
      <c r="R135" s="99"/>
      <c r="S135" s="99"/>
      <c r="T135" s="99"/>
      <c r="U135" s="99"/>
      <c r="V135" s="99"/>
      <c r="W135" s="99"/>
      <c r="X135" s="99"/>
      <c r="Y135" s="99"/>
      <c r="Z135" s="99"/>
      <c r="AA135" s="99"/>
      <c r="AB135" s="99"/>
      <c r="AC135" s="99"/>
      <c r="AD135" s="99"/>
      <c r="AE135" s="99"/>
      <c r="AF135" s="99"/>
      <c r="AG135" s="99"/>
      <c r="AH135" s="99"/>
    </row>
    <row r="136" spans="3:34">
      <c r="C136" s="3" t="s">
        <v>88</v>
      </c>
      <c r="D136" s="3" t="s">
        <v>246</v>
      </c>
      <c r="E136" s="3" t="s">
        <v>247</v>
      </c>
      <c r="F136" s="3" t="s">
        <v>628</v>
      </c>
      <c r="G136" s="97" t="s">
        <v>524</v>
      </c>
      <c r="H136" s="97" t="s">
        <v>524</v>
      </c>
      <c r="I136" s="97" t="s">
        <v>524</v>
      </c>
      <c r="J136" s="97" t="s">
        <v>524</v>
      </c>
      <c r="K136" s="97" t="s">
        <v>524</v>
      </c>
      <c r="L136" s="97" t="s">
        <v>524</v>
      </c>
      <c r="M136" s="97" t="s">
        <v>524</v>
      </c>
      <c r="N136" s="97" t="s">
        <v>524</v>
      </c>
      <c r="O136" s="360">
        <v>4476.9859816999997</v>
      </c>
      <c r="P136" s="99"/>
      <c r="Q136" s="99"/>
      <c r="R136" s="99"/>
      <c r="S136" s="99"/>
      <c r="T136" s="99"/>
      <c r="U136" s="99"/>
      <c r="V136" s="99"/>
      <c r="W136" s="99"/>
      <c r="X136" s="99"/>
      <c r="Y136" s="99"/>
      <c r="Z136" s="99"/>
      <c r="AA136" s="99"/>
      <c r="AB136" s="99"/>
      <c r="AC136" s="99"/>
      <c r="AD136" s="99"/>
      <c r="AE136" s="99"/>
      <c r="AF136" s="99"/>
      <c r="AG136" s="99"/>
      <c r="AH136" s="99"/>
    </row>
    <row r="137" spans="3:34">
      <c r="C137" s="3" t="s">
        <v>88</v>
      </c>
      <c r="D137" s="3" t="s">
        <v>248</v>
      </c>
      <c r="E137" s="3" t="s">
        <v>249</v>
      </c>
      <c r="F137" s="3" t="s">
        <v>628</v>
      </c>
      <c r="G137" s="97" t="s">
        <v>524</v>
      </c>
      <c r="H137" s="97" t="s">
        <v>524</v>
      </c>
      <c r="I137" s="97" t="s">
        <v>524</v>
      </c>
      <c r="J137" s="97" t="s">
        <v>524</v>
      </c>
      <c r="K137" s="97" t="s">
        <v>524</v>
      </c>
      <c r="L137" s="97" t="s">
        <v>524</v>
      </c>
      <c r="M137" s="97" t="s">
        <v>524</v>
      </c>
      <c r="N137" s="97" t="s">
        <v>524</v>
      </c>
      <c r="O137" s="360">
        <v>854</v>
      </c>
      <c r="P137" s="99"/>
      <c r="Q137" s="99"/>
      <c r="R137" s="99"/>
      <c r="S137" s="99"/>
      <c r="T137" s="99"/>
      <c r="U137" s="99"/>
      <c r="V137" s="99"/>
      <c r="W137" s="99"/>
      <c r="X137" s="99"/>
      <c r="Y137" s="99"/>
      <c r="Z137" s="99"/>
      <c r="AA137" s="99"/>
      <c r="AB137" s="99"/>
      <c r="AC137" s="99"/>
      <c r="AD137" s="99"/>
      <c r="AE137" s="99"/>
      <c r="AF137" s="99"/>
      <c r="AG137" s="99"/>
      <c r="AH137" s="99"/>
    </row>
    <row r="138" spans="3:34">
      <c r="C138" s="3" t="s">
        <v>88</v>
      </c>
      <c r="D138" s="3" t="s">
        <v>250</v>
      </c>
      <c r="E138" s="3" t="s">
        <v>251</v>
      </c>
      <c r="F138" s="3" t="s">
        <v>628</v>
      </c>
      <c r="G138" s="97" t="s">
        <v>524</v>
      </c>
      <c r="H138" s="97" t="s">
        <v>524</v>
      </c>
      <c r="I138" s="97" t="s">
        <v>524</v>
      </c>
      <c r="J138" s="97" t="s">
        <v>524</v>
      </c>
      <c r="K138" s="97" t="s">
        <v>524</v>
      </c>
      <c r="L138" s="97" t="s">
        <v>524</v>
      </c>
      <c r="M138" s="97" t="s">
        <v>524</v>
      </c>
      <c r="N138" s="97" t="s">
        <v>524</v>
      </c>
      <c r="O138" s="360" t="s">
        <v>524</v>
      </c>
      <c r="P138" s="99"/>
      <c r="Q138" s="99"/>
      <c r="R138" s="99"/>
      <c r="S138" s="99"/>
      <c r="T138" s="99"/>
      <c r="U138" s="99"/>
      <c r="V138" s="99"/>
      <c r="W138" s="99"/>
      <c r="X138" s="99"/>
      <c r="Y138" s="99"/>
      <c r="Z138" s="99"/>
      <c r="AA138" s="99"/>
      <c r="AB138" s="99"/>
      <c r="AC138" s="99"/>
      <c r="AD138" s="99"/>
      <c r="AE138" s="99"/>
      <c r="AF138" s="99"/>
      <c r="AG138" s="99"/>
      <c r="AH138" s="99"/>
    </row>
    <row r="139" spans="3:34">
      <c r="C139" s="3" t="s">
        <v>88</v>
      </c>
      <c r="D139" s="3" t="s">
        <v>252</v>
      </c>
      <c r="E139" s="3" t="s">
        <v>253</v>
      </c>
      <c r="F139" s="3" t="s">
        <v>628</v>
      </c>
      <c r="G139" s="97" t="s">
        <v>524</v>
      </c>
      <c r="H139" s="97" t="s">
        <v>524</v>
      </c>
      <c r="I139" s="97" t="s">
        <v>524</v>
      </c>
      <c r="J139" s="97" t="s">
        <v>524</v>
      </c>
      <c r="K139" s="97" t="s">
        <v>524</v>
      </c>
      <c r="L139" s="97" t="s">
        <v>524</v>
      </c>
      <c r="M139" s="97" t="s">
        <v>524</v>
      </c>
      <c r="N139" s="97" t="s">
        <v>524</v>
      </c>
      <c r="O139" s="360">
        <v>3359</v>
      </c>
      <c r="P139" s="99"/>
      <c r="Q139" s="99"/>
      <c r="R139" s="99"/>
      <c r="S139" s="99"/>
      <c r="T139" s="99"/>
      <c r="U139" s="99"/>
      <c r="V139" s="99"/>
      <c r="W139" s="99"/>
      <c r="X139" s="99"/>
      <c r="Y139" s="99"/>
      <c r="Z139" s="99"/>
      <c r="AA139" s="99"/>
      <c r="AB139" s="99"/>
      <c r="AC139" s="99"/>
      <c r="AD139" s="99"/>
      <c r="AE139" s="99"/>
      <c r="AF139" s="99"/>
      <c r="AG139" s="99"/>
      <c r="AH139" s="99"/>
    </row>
    <row r="140" spans="3:34">
      <c r="C140" s="3" t="s">
        <v>88</v>
      </c>
      <c r="D140" s="3" t="s">
        <v>254</v>
      </c>
      <c r="E140" s="3" t="s">
        <v>255</v>
      </c>
      <c r="F140" s="3" t="s">
        <v>628</v>
      </c>
      <c r="G140" s="97" t="s">
        <v>524</v>
      </c>
      <c r="H140" s="97" t="s">
        <v>524</v>
      </c>
      <c r="I140" s="97" t="s">
        <v>524</v>
      </c>
      <c r="J140" s="97" t="s">
        <v>524</v>
      </c>
      <c r="K140" s="97" t="s">
        <v>524</v>
      </c>
      <c r="L140" s="97" t="s">
        <v>524</v>
      </c>
      <c r="M140" s="97" t="s">
        <v>524</v>
      </c>
      <c r="N140" s="97" t="s">
        <v>524</v>
      </c>
      <c r="O140" s="360">
        <v>323</v>
      </c>
      <c r="P140" s="99"/>
      <c r="Q140" s="99"/>
      <c r="R140" s="99"/>
      <c r="S140" s="99"/>
      <c r="T140" s="99"/>
      <c r="U140" s="99"/>
      <c r="V140" s="99"/>
      <c r="W140" s="99"/>
      <c r="X140" s="99"/>
      <c r="Y140" s="99"/>
      <c r="Z140" s="99"/>
      <c r="AA140" s="99"/>
      <c r="AB140" s="99"/>
      <c r="AC140" s="99"/>
      <c r="AD140" s="99"/>
      <c r="AE140" s="99"/>
      <c r="AF140" s="99"/>
      <c r="AG140" s="99"/>
      <c r="AH140" s="99"/>
    </row>
    <row r="141" spans="3:34">
      <c r="C141" s="3" t="s">
        <v>88</v>
      </c>
      <c r="D141" s="3" t="s">
        <v>256</v>
      </c>
      <c r="E141" s="3" t="s">
        <v>257</v>
      </c>
      <c r="F141" s="3" t="s">
        <v>628</v>
      </c>
      <c r="G141" s="97" t="s">
        <v>524</v>
      </c>
      <c r="H141" s="97" t="s">
        <v>524</v>
      </c>
      <c r="I141" s="97" t="s">
        <v>524</v>
      </c>
      <c r="J141" s="97" t="s">
        <v>524</v>
      </c>
      <c r="K141" s="97" t="s">
        <v>524</v>
      </c>
      <c r="L141" s="97" t="s">
        <v>524</v>
      </c>
      <c r="M141" s="97" t="s">
        <v>524</v>
      </c>
      <c r="N141" s="97" t="s">
        <v>524</v>
      </c>
      <c r="O141" s="360">
        <v>720</v>
      </c>
      <c r="P141" s="99"/>
      <c r="Q141" s="99"/>
      <c r="R141" s="99"/>
      <c r="S141" s="99"/>
      <c r="T141" s="99"/>
      <c r="U141" s="99"/>
      <c r="V141" s="99"/>
      <c r="W141" s="99"/>
      <c r="X141" s="99"/>
      <c r="Y141" s="99"/>
      <c r="Z141" s="99"/>
      <c r="AA141" s="99"/>
      <c r="AB141" s="99"/>
      <c r="AC141" s="99"/>
      <c r="AD141" s="99"/>
      <c r="AE141" s="99"/>
      <c r="AF141" s="99"/>
      <c r="AG141" s="99"/>
      <c r="AH141" s="99"/>
    </row>
    <row r="142" spans="3:34">
      <c r="C142" s="3" t="s">
        <v>88</v>
      </c>
      <c r="D142" s="3" t="s">
        <v>258</v>
      </c>
      <c r="E142" s="3" t="s">
        <v>259</v>
      </c>
      <c r="F142" s="3" t="s">
        <v>628</v>
      </c>
      <c r="G142" s="97" t="s">
        <v>524</v>
      </c>
      <c r="H142" s="97" t="s">
        <v>524</v>
      </c>
      <c r="I142" s="97" t="s">
        <v>524</v>
      </c>
      <c r="J142" s="97" t="s">
        <v>524</v>
      </c>
      <c r="K142" s="97" t="s">
        <v>524</v>
      </c>
      <c r="L142" s="97" t="s">
        <v>524</v>
      </c>
      <c r="M142" s="97" t="s">
        <v>524</v>
      </c>
      <c r="N142" s="97" t="s">
        <v>524</v>
      </c>
      <c r="O142" s="360">
        <v>1219</v>
      </c>
      <c r="P142" s="99"/>
      <c r="Q142" s="99"/>
      <c r="R142" s="99"/>
      <c r="S142" s="99"/>
      <c r="T142" s="99"/>
      <c r="U142" s="99"/>
      <c r="V142" s="99"/>
      <c r="W142" s="99"/>
      <c r="X142" s="99"/>
      <c r="Y142" s="99"/>
      <c r="Z142" s="99"/>
      <c r="AA142" s="99"/>
      <c r="AB142" s="99"/>
      <c r="AC142" s="99"/>
      <c r="AD142" s="99"/>
      <c r="AE142" s="99"/>
      <c r="AF142" s="99"/>
      <c r="AG142" s="99"/>
      <c r="AH142" s="99"/>
    </row>
    <row r="143" spans="3:34">
      <c r="C143" s="3" t="s">
        <v>88</v>
      </c>
      <c r="D143" s="3" t="s">
        <v>260</v>
      </c>
      <c r="E143" s="3" t="s">
        <v>261</v>
      </c>
      <c r="F143" s="3" t="s">
        <v>628</v>
      </c>
      <c r="G143" s="97" t="s">
        <v>524</v>
      </c>
      <c r="H143" s="97" t="s">
        <v>524</v>
      </c>
      <c r="I143" s="97" t="s">
        <v>524</v>
      </c>
      <c r="J143" s="97" t="s">
        <v>524</v>
      </c>
      <c r="K143" s="97" t="s">
        <v>524</v>
      </c>
      <c r="L143" s="97" t="s">
        <v>524</v>
      </c>
      <c r="M143" s="97" t="s">
        <v>524</v>
      </c>
      <c r="N143" s="97" t="s">
        <v>524</v>
      </c>
      <c r="O143" s="360">
        <v>375</v>
      </c>
      <c r="P143" s="99"/>
      <c r="Q143" s="99"/>
      <c r="R143" s="99"/>
      <c r="S143" s="99"/>
      <c r="T143" s="99"/>
      <c r="U143" s="99"/>
      <c r="V143" s="99"/>
      <c r="W143" s="99"/>
      <c r="X143" s="99"/>
      <c r="Y143" s="99"/>
      <c r="Z143" s="99"/>
      <c r="AA143" s="99"/>
      <c r="AB143" s="99"/>
      <c r="AC143" s="99"/>
      <c r="AD143" s="99"/>
      <c r="AE143" s="99"/>
      <c r="AF143" s="99"/>
      <c r="AG143" s="99"/>
      <c r="AH143" s="99"/>
    </row>
    <row r="144" spans="3:34">
      <c r="C144" s="3" t="s">
        <v>88</v>
      </c>
      <c r="D144" s="3" t="s">
        <v>262</v>
      </c>
      <c r="E144" s="3" t="s">
        <v>263</v>
      </c>
      <c r="F144" s="3" t="s">
        <v>628</v>
      </c>
      <c r="G144" s="97" t="s">
        <v>524</v>
      </c>
      <c r="H144" s="97" t="s">
        <v>524</v>
      </c>
      <c r="I144" s="97" t="s">
        <v>524</v>
      </c>
      <c r="J144" s="97" t="s">
        <v>524</v>
      </c>
      <c r="K144" s="97" t="s">
        <v>524</v>
      </c>
      <c r="L144" s="97" t="s">
        <v>524</v>
      </c>
      <c r="M144" s="97" t="s">
        <v>524</v>
      </c>
      <c r="N144" s="97" t="s">
        <v>524</v>
      </c>
      <c r="O144" s="360">
        <v>366</v>
      </c>
      <c r="P144" s="99"/>
      <c r="Q144" s="99"/>
      <c r="R144" s="99"/>
      <c r="S144" s="99"/>
      <c r="T144" s="99"/>
      <c r="U144" s="99"/>
      <c r="V144" s="99"/>
      <c r="W144" s="99"/>
      <c r="X144" s="99"/>
      <c r="Y144" s="99"/>
      <c r="Z144" s="99"/>
      <c r="AA144" s="99"/>
      <c r="AB144" s="99"/>
      <c r="AC144" s="99"/>
      <c r="AD144" s="99"/>
      <c r="AE144" s="99"/>
      <c r="AF144" s="99"/>
      <c r="AG144" s="99"/>
      <c r="AH144" s="99"/>
    </row>
    <row r="145" spans="3:34">
      <c r="C145" s="3" t="s">
        <v>88</v>
      </c>
      <c r="D145" s="3" t="s">
        <v>264</v>
      </c>
      <c r="E145" s="3" t="s">
        <v>265</v>
      </c>
      <c r="F145" s="3" t="s">
        <v>628</v>
      </c>
      <c r="G145" s="97" t="s">
        <v>524</v>
      </c>
      <c r="H145" s="97" t="s">
        <v>524</v>
      </c>
      <c r="I145" s="97" t="s">
        <v>524</v>
      </c>
      <c r="J145" s="97" t="s">
        <v>524</v>
      </c>
      <c r="K145" s="97" t="s">
        <v>524</v>
      </c>
      <c r="L145" s="97" t="s">
        <v>524</v>
      </c>
      <c r="M145" s="97" t="s">
        <v>524</v>
      </c>
      <c r="N145" s="97" t="s">
        <v>524</v>
      </c>
      <c r="O145" s="360">
        <v>2017</v>
      </c>
      <c r="P145" s="99"/>
      <c r="Q145" s="99"/>
      <c r="R145" s="99"/>
      <c r="S145" s="99"/>
      <c r="T145" s="99"/>
      <c r="U145" s="99"/>
      <c r="V145" s="99"/>
      <c r="W145" s="99"/>
      <c r="X145" s="99"/>
      <c r="Y145" s="99"/>
      <c r="Z145" s="99"/>
      <c r="AA145" s="99"/>
      <c r="AB145" s="99"/>
      <c r="AC145" s="99"/>
      <c r="AD145" s="99"/>
      <c r="AE145" s="99"/>
      <c r="AF145" s="99"/>
      <c r="AG145" s="99"/>
      <c r="AH145" s="99"/>
    </row>
    <row r="146" spans="3:34">
      <c r="C146" s="3" t="s">
        <v>88</v>
      </c>
      <c r="D146" s="3" t="s">
        <v>266</v>
      </c>
      <c r="E146" s="3" t="s">
        <v>267</v>
      </c>
      <c r="F146" s="3" t="s">
        <v>628</v>
      </c>
      <c r="G146" s="97" t="s">
        <v>524</v>
      </c>
      <c r="H146" s="97" t="s">
        <v>524</v>
      </c>
      <c r="I146" s="97" t="s">
        <v>524</v>
      </c>
      <c r="J146" s="97" t="s">
        <v>524</v>
      </c>
      <c r="K146" s="97" t="s">
        <v>524</v>
      </c>
      <c r="L146" s="97" t="s">
        <v>524</v>
      </c>
      <c r="M146" s="97" t="s">
        <v>524</v>
      </c>
      <c r="N146" s="97" t="s">
        <v>524</v>
      </c>
      <c r="O146" s="360">
        <v>686</v>
      </c>
      <c r="P146" s="99"/>
      <c r="Q146" s="99"/>
      <c r="R146" s="99"/>
      <c r="S146" s="99"/>
      <c r="T146" s="99"/>
      <c r="U146" s="99"/>
      <c r="V146" s="99"/>
      <c r="W146" s="99"/>
      <c r="X146" s="99"/>
      <c r="Y146" s="99"/>
      <c r="Z146" s="99"/>
      <c r="AA146" s="99"/>
      <c r="AB146" s="99"/>
      <c r="AC146" s="99"/>
      <c r="AD146" s="99"/>
      <c r="AE146" s="99"/>
      <c r="AF146" s="99"/>
      <c r="AG146" s="99"/>
      <c r="AH146" s="99"/>
    </row>
    <row r="147" spans="3:34">
      <c r="C147" s="3" t="s">
        <v>88</v>
      </c>
      <c r="D147" s="3" t="s">
        <v>268</v>
      </c>
      <c r="E147" s="3" t="s">
        <v>269</v>
      </c>
      <c r="F147" s="3" t="s">
        <v>628</v>
      </c>
      <c r="G147" s="97" t="s">
        <v>524</v>
      </c>
      <c r="H147" s="97" t="s">
        <v>524</v>
      </c>
      <c r="I147" s="97" t="s">
        <v>524</v>
      </c>
      <c r="J147" s="97" t="s">
        <v>524</v>
      </c>
      <c r="K147" s="97" t="s">
        <v>524</v>
      </c>
      <c r="L147" s="97" t="s">
        <v>524</v>
      </c>
      <c r="M147" s="97" t="s">
        <v>524</v>
      </c>
      <c r="N147" s="97" t="s">
        <v>524</v>
      </c>
      <c r="O147" s="360">
        <v>379</v>
      </c>
      <c r="P147" s="99"/>
      <c r="Q147" s="99"/>
      <c r="R147" s="99"/>
      <c r="S147" s="99"/>
      <c r="T147" s="99"/>
      <c r="U147" s="99"/>
      <c r="V147" s="99"/>
      <c r="W147" s="99"/>
      <c r="X147" s="99"/>
      <c r="Y147" s="99"/>
      <c r="Z147" s="99"/>
      <c r="AA147" s="99"/>
      <c r="AB147" s="99"/>
      <c r="AC147" s="99"/>
      <c r="AD147" s="99"/>
      <c r="AE147" s="99"/>
      <c r="AF147" s="99"/>
      <c r="AG147" s="99"/>
      <c r="AH147" s="99"/>
    </row>
    <row r="148" spans="3:34">
      <c r="C148" s="3" t="s">
        <v>88</v>
      </c>
      <c r="D148" s="3" t="s">
        <v>270</v>
      </c>
      <c r="E148" s="3" t="s">
        <v>271</v>
      </c>
      <c r="F148" s="3" t="s">
        <v>628</v>
      </c>
      <c r="G148" s="97" t="s">
        <v>524</v>
      </c>
      <c r="H148" s="97" t="s">
        <v>524</v>
      </c>
      <c r="I148" s="97" t="s">
        <v>524</v>
      </c>
      <c r="J148" s="97" t="s">
        <v>524</v>
      </c>
      <c r="K148" s="97" t="s">
        <v>524</v>
      </c>
      <c r="L148" s="97" t="s">
        <v>524</v>
      </c>
      <c r="M148" s="97" t="s">
        <v>524</v>
      </c>
      <c r="N148" s="97" t="s">
        <v>524</v>
      </c>
      <c r="O148" s="360">
        <v>356</v>
      </c>
      <c r="P148" s="99"/>
      <c r="Q148" s="99"/>
      <c r="R148" s="99"/>
      <c r="S148" s="99"/>
      <c r="T148" s="99"/>
      <c r="U148" s="99"/>
      <c r="V148" s="99"/>
      <c r="W148" s="99"/>
      <c r="X148" s="99"/>
      <c r="Y148" s="99"/>
      <c r="Z148" s="99"/>
      <c r="AA148" s="99"/>
      <c r="AB148" s="99"/>
      <c r="AC148" s="99"/>
      <c r="AD148" s="99"/>
      <c r="AE148" s="99"/>
      <c r="AF148" s="99"/>
      <c r="AG148" s="99"/>
      <c r="AH148" s="99"/>
    </row>
    <row r="149" spans="3:34">
      <c r="C149" s="3" t="s">
        <v>88</v>
      </c>
      <c r="D149" s="3" t="s">
        <v>272</v>
      </c>
      <c r="E149" s="3" t="s">
        <v>273</v>
      </c>
      <c r="F149" s="3" t="s">
        <v>628</v>
      </c>
      <c r="G149" s="97" t="s">
        <v>524</v>
      </c>
      <c r="H149" s="97" t="s">
        <v>524</v>
      </c>
      <c r="I149" s="97" t="s">
        <v>524</v>
      </c>
      <c r="J149" s="97" t="s">
        <v>524</v>
      </c>
      <c r="K149" s="97" t="s">
        <v>524</v>
      </c>
      <c r="L149" s="97" t="s">
        <v>524</v>
      </c>
      <c r="M149" s="97" t="s">
        <v>524</v>
      </c>
      <c r="N149" s="97" t="s">
        <v>524</v>
      </c>
      <c r="O149" s="360">
        <v>2450</v>
      </c>
      <c r="P149" s="99"/>
      <c r="Q149" s="99"/>
      <c r="R149" s="99"/>
      <c r="S149" s="99"/>
      <c r="T149" s="99"/>
      <c r="U149" s="99"/>
      <c r="V149" s="99"/>
      <c r="W149" s="99"/>
      <c r="X149" s="99"/>
      <c r="Y149" s="99"/>
      <c r="Z149" s="99"/>
      <c r="AA149" s="99"/>
      <c r="AB149" s="99"/>
      <c r="AC149" s="99"/>
      <c r="AD149" s="99"/>
      <c r="AE149" s="99"/>
      <c r="AF149" s="99"/>
      <c r="AG149" s="99"/>
      <c r="AH149" s="99"/>
    </row>
    <row r="150" spans="3:34">
      <c r="C150" s="3" t="s">
        <v>88</v>
      </c>
      <c r="D150" s="3" t="s">
        <v>274</v>
      </c>
      <c r="E150" s="3" t="s">
        <v>275</v>
      </c>
      <c r="F150" s="3" t="s">
        <v>628</v>
      </c>
      <c r="G150" s="97" t="s">
        <v>524</v>
      </c>
      <c r="H150" s="97" t="s">
        <v>524</v>
      </c>
      <c r="I150" s="97" t="s">
        <v>524</v>
      </c>
      <c r="J150" s="97" t="s">
        <v>524</v>
      </c>
      <c r="K150" s="97" t="s">
        <v>524</v>
      </c>
      <c r="L150" s="97" t="s">
        <v>524</v>
      </c>
      <c r="M150" s="97" t="s">
        <v>524</v>
      </c>
      <c r="N150" s="97" t="s">
        <v>524</v>
      </c>
      <c r="O150" s="360" t="s">
        <v>524</v>
      </c>
      <c r="P150" s="99"/>
      <c r="Q150" s="99"/>
      <c r="R150" s="99"/>
      <c r="S150" s="99"/>
      <c r="T150" s="99"/>
      <c r="U150" s="99"/>
      <c r="V150" s="99"/>
      <c r="W150" s="99"/>
      <c r="X150" s="99"/>
      <c r="Y150" s="99"/>
      <c r="Z150" s="99"/>
      <c r="AA150" s="99"/>
      <c r="AB150" s="99"/>
      <c r="AC150" s="99"/>
      <c r="AD150" s="99"/>
      <c r="AE150" s="99"/>
      <c r="AF150" s="99"/>
      <c r="AG150" s="99"/>
      <c r="AH150" s="99"/>
    </row>
    <row r="151" spans="3:34">
      <c r="C151" s="3" t="s">
        <v>88</v>
      </c>
      <c r="D151" s="3" t="s">
        <v>276</v>
      </c>
      <c r="E151" s="3" t="s">
        <v>277</v>
      </c>
      <c r="F151" s="3" t="s">
        <v>628</v>
      </c>
      <c r="G151" s="97" t="s">
        <v>524</v>
      </c>
      <c r="H151" s="97" t="s">
        <v>524</v>
      </c>
      <c r="I151" s="97" t="s">
        <v>524</v>
      </c>
      <c r="J151" s="97" t="s">
        <v>524</v>
      </c>
      <c r="K151" s="97" t="s">
        <v>524</v>
      </c>
      <c r="L151" s="97" t="s">
        <v>524</v>
      </c>
      <c r="M151" s="97" t="s">
        <v>524</v>
      </c>
      <c r="N151" s="97" t="s">
        <v>524</v>
      </c>
      <c r="O151" s="360">
        <v>225</v>
      </c>
      <c r="P151" s="99"/>
      <c r="Q151" s="99"/>
      <c r="R151" s="99"/>
      <c r="S151" s="99"/>
      <c r="T151" s="99"/>
      <c r="U151" s="99"/>
      <c r="V151" s="99"/>
      <c r="W151" s="99"/>
      <c r="X151" s="99"/>
      <c r="Y151" s="99"/>
      <c r="Z151" s="99"/>
      <c r="AA151" s="99"/>
      <c r="AB151" s="99"/>
      <c r="AC151" s="99"/>
      <c r="AD151" s="99"/>
      <c r="AE151" s="99"/>
      <c r="AF151" s="99"/>
      <c r="AG151" s="99"/>
      <c r="AH151" s="99"/>
    </row>
    <row r="152" spans="3:34">
      <c r="C152" s="3" t="s">
        <v>88</v>
      </c>
      <c r="D152" s="3" t="s">
        <v>278</v>
      </c>
      <c r="E152" s="3" t="s">
        <v>279</v>
      </c>
      <c r="F152" s="3" t="s">
        <v>628</v>
      </c>
      <c r="G152" s="97" t="s">
        <v>524</v>
      </c>
      <c r="H152" s="97" t="s">
        <v>524</v>
      </c>
      <c r="I152" s="97" t="s">
        <v>524</v>
      </c>
      <c r="J152" s="97" t="s">
        <v>524</v>
      </c>
      <c r="K152" s="97" t="s">
        <v>524</v>
      </c>
      <c r="L152" s="97" t="s">
        <v>524</v>
      </c>
      <c r="M152" s="97" t="s">
        <v>524</v>
      </c>
      <c r="N152" s="97" t="s">
        <v>524</v>
      </c>
      <c r="O152" s="360" t="s">
        <v>524</v>
      </c>
      <c r="P152" s="99"/>
      <c r="Q152" s="99"/>
      <c r="R152" s="99"/>
      <c r="S152" s="99"/>
      <c r="T152" s="99"/>
      <c r="U152" s="99"/>
      <c r="V152" s="99"/>
      <c r="W152" s="99"/>
      <c r="X152" s="99"/>
      <c r="Y152" s="99"/>
      <c r="Z152" s="99"/>
      <c r="AA152" s="99"/>
      <c r="AB152" s="99"/>
      <c r="AC152" s="99"/>
      <c r="AD152" s="99"/>
      <c r="AE152" s="99"/>
      <c r="AF152" s="99"/>
      <c r="AG152" s="99"/>
      <c r="AH152" s="99"/>
    </row>
    <row r="153" spans="3:34">
      <c r="C153" s="3" t="s">
        <v>88</v>
      </c>
      <c r="D153" s="3" t="s">
        <v>280</v>
      </c>
      <c r="E153" s="3" t="s">
        <v>281</v>
      </c>
      <c r="F153" s="3" t="s">
        <v>628</v>
      </c>
      <c r="G153" s="97" t="s">
        <v>524</v>
      </c>
      <c r="H153" s="97" t="s">
        <v>524</v>
      </c>
      <c r="I153" s="97" t="s">
        <v>524</v>
      </c>
      <c r="J153" s="97" t="s">
        <v>524</v>
      </c>
      <c r="K153" s="97" t="s">
        <v>524</v>
      </c>
      <c r="L153" s="97" t="s">
        <v>524</v>
      </c>
      <c r="M153" s="97" t="s">
        <v>524</v>
      </c>
      <c r="N153" s="97" t="s">
        <v>524</v>
      </c>
      <c r="O153" s="360" t="s">
        <v>524</v>
      </c>
      <c r="P153" s="99"/>
      <c r="Q153" s="99"/>
      <c r="R153" s="99"/>
      <c r="S153" s="99"/>
      <c r="T153" s="99"/>
      <c r="U153" s="99"/>
      <c r="V153" s="99"/>
      <c r="W153" s="99"/>
      <c r="X153" s="99"/>
      <c r="Y153" s="99"/>
      <c r="Z153" s="99"/>
      <c r="AA153" s="99"/>
      <c r="AB153" s="99"/>
      <c r="AC153" s="99"/>
      <c r="AD153" s="99"/>
      <c r="AE153" s="99"/>
      <c r="AF153" s="99"/>
      <c r="AG153" s="99"/>
      <c r="AH153" s="99"/>
    </row>
    <row r="154" spans="3:34">
      <c r="C154" s="3" t="s">
        <v>88</v>
      </c>
      <c r="D154" s="3" t="s">
        <v>282</v>
      </c>
      <c r="E154" s="3" t="s">
        <v>283</v>
      </c>
      <c r="F154" s="3" t="s">
        <v>628</v>
      </c>
      <c r="G154" s="97" t="s">
        <v>524</v>
      </c>
      <c r="H154" s="97" t="s">
        <v>524</v>
      </c>
      <c r="I154" s="97" t="s">
        <v>524</v>
      </c>
      <c r="J154" s="97" t="s">
        <v>524</v>
      </c>
      <c r="K154" s="97" t="s">
        <v>524</v>
      </c>
      <c r="L154" s="97" t="s">
        <v>524</v>
      </c>
      <c r="M154" s="97" t="s">
        <v>524</v>
      </c>
      <c r="N154" s="97" t="s">
        <v>524</v>
      </c>
      <c r="O154" s="360">
        <v>372</v>
      </c>
      <c r="P154" s="99"/>
      <c r="Q154" s="99"/>
      <c r="R154" s="99"/>
      <c r="S154" s="99"/>
      <c r="T154" s="99"/>
      <c r="U154" s="99"/>
      <c r="V154" s="99"/>
      <c r="W154" s="99"/>
      <c r="X154" s="99"/>
      <c r="Y154" s="99"/>
      <c r="Z154" s="99"/>
      <c r="AA154" s="99"/>
      <c r="AB154" s="99"/>
      <c r="AC154" s="99"/>
      <c r="AD154" s="99"/>
      <c r="AE154" s="99"/>
      <c r="AF154" s="99"/>
      <c r="AG154" s="99"/>
      <c r="AH154" s="99"/>
    </row>
    <row r="155" spans="3:34">
      <c r="C155" s="3" t="s">
        <v>88</v>
      </c>
      <c r="D155" s="3" t="s">
        <v>284</v>
      </c>
      <c r="E155" s="3" t="s">
        <v>285</v>
      </c>
      <c r="F155" s="3" t="s">
        <v>628</v>
      </c>
      <c r="G155" s="97" t="s">
        <v>524</v>
      </c>
      <c r="H155" s="97" t="s">
        <v>524</v>
      </c>
      <c r="I155" s="97" t="s">
        <v>524</v>
      </c>
      <c r="J155" s="97" t="s">
        <v>524</v>
      </c>
      <c r="K155" s="97" t="s">
        <v>524</v>
      </c>
      <c r="L155" s="97" t="s">
        <v>524</v>
      </c>
      <c r="M155" s="97" t="s">
        <v>524</v>
      </c>
      <c r="N155" s="97" t="s">
        <v>524</v>
      </c>
      <c r="O155" s="360" t="s">
        <v>524</v>
      </c>
      <c r="P155" s="99"/>
      <c r="Q155" s="99"/>
      <c r="R155" s="99"/>
      <c r="S155" s="99"/>
      <c r="T155" s="99"/>
      <c r="U155" s="99"/>
      <c r="V155" s="99"/>
      <c r="W155" s="99"/>
      <c r="X155" s="99"/>
      <c r="Y155" s="99"/>
      <c r="Z155" s="99"/>
      <c r="AA155" s="99"/>
      <c r="AB155" s="99"/>
      <c r="AC155" s="99"/>
      <c r="AD155" s="99"/>
      <c r="AE155" s="99"/>
      <c r="AF155" s="99"/>
      <c r="AG155" s="99"/>
      <c r="AH155" s="99"/>
    </row>
    <row r="156" spans="3:34">
      <c r="C156" s="3" t="s">
        <v>88</v>
      </c>
      <c r="D156" s="3" t="s">
        <v>286</v>
      </c>
      <c r="E156" s="3" t="s">
        <v>287</v>
      </c>
      <c r="F156" s="3" t="s">
        <v>628</v>
      </c>
      <c r="G156" s="97" t="s">
        <v>524</v>
      </c>
      <c r="H156" s="97" t="s">
        <v>524</v>
      </c>
      <c r="I156" s="97" t="s">
        <v>524</v>
      </c>
      <c r="J156" s="97" t="s">
        <v>524</v>
      </c>
      <c r="K156" s="97" t="s">
        <v>524</v>
      </c>
      <c r="L156" s="97" t="s">
        <v>524</v>
      </c>
      <c r="M156" s="97" t="s">
        <v>524</v>
      </c>
      <c r="N156" s="97" t="s">
        <v>524</v>
      </c>
      <c r="O156" s="360" t="s">
        <v>524</v>
      </c>
      <c r="P156" s="99"/>
      <c r="Q156" s="99"/>
      <c r="R156" s="99"/>
      <c r="S156" s="99"/>
      <c r="T156" s="99"/>
      <c r="U156" s="99"/>
      <c r="V156" s="99"/>
      <c r="W156" s="99"/>
      <c r="X156" s="99"/>
      <c r="Y156" s="99"/>
      <c r="Z156" s="99"/>
      <c r="AA156" s="99"/>
      <c r="AB156" s="99"/>
      <c r="AC156" s="99"/>
      <c r="AD156" s="99"/>
      <c r="AE156" s="99"/>
      <c r="AF156" s="99"/>
      <c r="AG156" s="99"/>
      <c r="AH156" s="99"/>
    </row>
    <row r="157" spans="3:34">
      <c r="C157" s="3" t="s">
        <v>88</v>
      </c>
      <c r="D157" s="3" t="s">
        <v>288</v>
      </c>
      <c r="E157" s="3" t="s">
        <v>289</v>
      </c>
      <c r="F157" s="3" t="s">
        <v>628</v>
      </c>
      <c r="G157" s="97" t="s">
        <v>524</v>
      </c>
      <c r="H157" s="97" t="s">
        <v>524</v>
      </c>
      <c r="I157" s="97" t="s">
        <v>524</v>
      </c>
      <c r="J157" s="97" t="s">
        <v>524</v>
      </c>
      <c r="K157" s="97" t="s">
        <v>524</v>
      </c>
      <c r="L157" s="97" t="s">
        <v>524</v>
      </c>
      <c r="M157" s="97" t="s">
        <v>524</v>
      </c>
      <c r="N157" s="97" t="s">
        <v>524</v>
      </c>
      <c r="O157" s="360" t="s">
        <v>524</v>
      </c>
      <c r="P157" s="99"/>
      <c r="Q157" s="99"/>
      <c r="R157" s="99"/>
      <c r="S157" s="99"/>
      <c r="T157" s="99"/>
      <c r="U157" s="99"/>
      <c r="V157" s="99"/>
      <c r="W157" s="99"/>
      <c r="X157" s="99"/>
      <c r="Y157" s="99"/>
      <c r="Z157" s="99"/>
      <c r="AA157" s="99"/>
      <c r="AB157" s="99"/>
      <c r="AC157" s="99"/>
      <c r="AD157" s="99"/>
      <c r="AE157" s="99"/>
      <c r="AF157" s="99"/>
      <c r="AG157" s="99"/>
      <c r="AH157" s="99"/>
    </row>
    <row r="158" spans="3:34">
      <c r="C158" s="3" t="s">
        <v>88</v>
      </c>
      <c r="D158" s="3" t="s">
        <v>290</v>
      </c>
      <c r="E158" s="3" t="s">
        <v>291</v>
      </c>
      <c r="F158" s="3" t="s">
        <v>628</v>
      </c>
      <c r="G158" s="97" t="s">
        <v>524</v>
      </c>
      <c r="H158" s="97" t="s">
        <v>524</v>
      </c>
      <c r="I158" s="97" t="s">
        <v>524</v>
      </c>
      <c r="J158" s="97" t="s">
        <v>524</v>
      </c>
      <c r="K158" s="97" t="s">
        <v>524</v>
      </c>
      <c r="L158" s="97" t="s">
        <v>524</v>
      </c>
      <c r="M158" s="97" t="s">
        <v>524</v>
      </c>
      <c r="N158" s="97" t="s">
        <v>524</v>
      </c>
      <c r="O158" s="360">
        <v>1737</v>
      </c>
      <c r="P158" s="99"/>
      <c r="Q158" s="99"/>
      <c r="R158" s="99"/>
      <c r="S158" s="99"/>
      <c r="T158" s="99"/>
      <c r="U158" s="99"/>
      <c r="V158" s="99"/>
      <c r="W158" s="99"/>
      <c r="X158" s="99"/>
      <c r="Y158" s="99"/>
      <c r="Z158" s="99"/>
      <c r="AA158" s="99"/>
      <c r="AB158" s="99"/>
      <c r="AC158" s="99"/>
      <c r="AD158" s="99"/>
      <c r="AE158" s="99"/>
      <c r="AF158" s="99"/>
      <c r="AG158" s="99"/>
      <c r="AH158" s="99"/>
    </row>
    <row r="159" spans="3:34">
      <c r="C159" s="3" t="s">
        <v>88</v>
      </c>
      <c r="D159" s="3" t="s">
        <v>292</v>
      </c>
      <c r="E159" s="3" t="s">
        <v>293</v>
      </c>
      <c r="F159" s="3" t="s">
        <v>628</v>
      </c>
      <c r="G159" s="97" t="s">
        <v>524</v>
      </c>
      <c r="H159" s="97" t="s">
        <v>524</v>
      </c>
      <c r="I159" s="97" t="s">
        <v>524</v>
      </c>
      <c r="J159" s="97" t="s">
        <v>524</v>
      </c>
      <c r="K159" s="97" t="s">
        <v>524</v>
      </c>
      <c r="L159" s="97" t="s">
        <v>524</v>
      </c>
      <c r="M159" s="97" t="s">
        <v>524</v>
      </c>
      <c r="N159" s="97" t="s">
        <v>524</v>
      </c>
      <c r="O159" s="360">
        <v>1333</v>
      </c>
      <c r="P159" s="99"/>
      <c r="Q159" s="99"/>
      <c r="R159" s="99"/>
      <c r="S159" s="99"/>
      <c r="T159" s="99"/>
      <c r="U159" s="99"/>
      <c r="V159" s="99"/>
      <c r="W159" s="99"/>
      <c r="X159" s="99"/>
      <c r="Y159" s="99"/>
      <c r="Z159" s="99"/>
      <c r="AA159" s="99"/>
      <c r="AB159" s="99"/>
      <c r="AC159" s="99"/>
      <c r="AD159" s="99"/>
      <c r="AE159" s="99"/>
      <c r="AF159" s="99"/>
      <c r="AG159" s="99"/>
      <c r="AH159" s="99"/>
    </row>
    <row r="160" spans="3:34">
      <c r="C160" s="3" t="s">
        <v>88</v>
      </c>
      <c r="D160" s="3" t="s">
        <v>294</v>
      </c>
      <c r="E160" s="3" t="s">
        <v>295</v>
      </c>
      <c r="F160" s="3" t="s">
        <v>628</v>
      </c>
      <c r="G160" s="97" t="s">
        <v>524</v>
      </c>
      <c r="H160" s="97" t="s">
        <v>524</v>
      </c>
      <c r="I160" s="97" t="s">
        <v>524</v>
      </c>
      <c r="J160" s="97" t="s">
        <v>524</v>
      </c>
      <c r="K160" s="97" t="s">
        <v>524</v>
      </c>
      <c r="L160" s="97" t="s">
        <v>524</v>
      </c>
      <c r="M160" s="97" t="s">
        <v>524</v>
      </c>
      <c r="N160" s="97" t="s">
        <v>524</v>
      </c>
      <c r="O160" s="360">
        <v>2849</v>
      </c>
      <c r="P160" s="99"/>
      <c r="Q160" s="99"/>
      <c r="R160" s="99"/>
      <c r="S160" s="99"/>
      <c r="T160" s="99"/>
      <c r="U160" s="99"/>
      <c r="V160" s="99"/>
      <c r="W160" s="99"/>
      <c r="X160" s="99"/>
      <c r="Y160" s="99"/>
      <c r="Z160" s="99"/>
      <c r="AA160" s="99"/>
      <c r="AB160" s="99"/>
      <c r="AC160" s="99"/>
      <c r="AD160" s="99"/>
      <c r="AE160" s="99"/>
      <c r="AF160" s="99"/>
      <c r="AG160" s="99"/>
      <c r="AH160" s="99"/>
    </row>
    <row r="161" spans="3:34">
      <c r="C161" s="3" t="s">
        <v>88</v>
      </c>
      <c r="D161" s="3" t="s">
        <v>296</v>
      </c>
      <c r="E161" s="3" t="s">
        <v>297</v>
      </c>
      <c r="F161" s="3" t="s">
        <v>628</v>
      </c>
      <c r="G161" s="97" t="s">
        <v>524</v>
      </c>
      <c r="H161" s="97" t="s">
        <v>524</v>
      </c>
      <c r="I161" s="97" t="s">
        <v>524</v>
      </c>
      <c r="J161" s="97" t="s">
        <v>524</v>
      </c>
      <c r="K161" s="97" t="s">
        <v>524</v>
      </c>
      <c r="L161" s="97" t="s">
        <v>524</v>
      </c>
      <c r="M161" s="97" t="s">
        <v>524</v>
      </c>
      <c r="N161" s="97" t="s">
        <v>524</v>
      </c>
      <c r="O161" s="360" t="s">
        <v>524</v>
      </c>
      <c r="P161" s="99"/>
      <c r="Q161" s="99"/>
      <c r="R161" s="99"/>
      <c r="S161" s="99"/>
      <c r="T161" s="99"/>
      <c r="U161" s="99"/>
      <c r="V161" s="99"/>
      <c r="W161" s="99"/>
      <c r="X161" s="99"/>
      <c r="Y161" s="99"/>
      <c r="Z161" s="99"/>
      <c r="AA161" s="99"/>
      <c r="AB161" s="99"/>
      <c r="AC161" s="99"/>
      <c r="AD161" s="99"/>
      <c r="AE161" s="99"/>
      <c r="AF161" s="99"/>
      <c r="AG161" s="99"/>
      <c r="AH161" s="99"/>
    </row>
    <row r="162" spans="3:34">
      <c r="C162" s="3" t="s">
        <v>88</v>
      </c>
      <c r="D162" s="3" t="s">
        <v>298</v>
      </c>
      <c r="E162" s="3" t="s">
        <v>299</v>
      </c>
      <c r="F162" s="3" t="s">
        <v>628</v>
      </c>
      <c r="G162" s="97" t="s">
        <v>524</v>
      </c>
      <c r="H162" s="97" t="s">
        <v>524</v>
      </c>
      <c r="I162" s="97" t="s">
        <v>524</v>
      </c>
      <c r="J162" s="97" t="s">
        <v>524</v>
      </c>
      <c r="K162" s="97" t="s">
        <v>524</v>
      </c>
      <c r="L162" s="97" t="s">
        <v>524</v>
      </c>
      <c r="M162" s="97" t="s">
        <v>524</v>
      </c>
      <c r="N162" s="97" t="s">
        <v>524</v>
      </c>
      <c r="O162" s="360">
        <v>1266</v>
      </c>
      <c r="P162" s="99"/>
      <c r="Q162" s="99"/>
      <c r="R162" s="99"/>
      <c r="S162" s="99"/>
      <c r="T162" s="99"/>
      <c r="U162" s="99"/>
      <c r="V162" s="99"/>
      <c r="W162" s="99"/>
      <c r="X162" s="99"/>
      <c r="Y162" s="99"/>
      <c r="Z162" s="99"/>
      <c r="AA162" s="99"/>
      <c r="AB162" s="99"/>
      <c r="AC162" s="99"/>
      <c r="AD162" s="99"/>
      <c r="AE162" s="99"/>
      <c r="AF162" s="99"/>
      <c r="AG162" s="99"/>
      <c r="AH162" s="99"/>
    </row>
    <row r="163" spans="3:34">
      <c r="C163" s="3" t="s">
        <v>88</v>
      </c>
      <c r="D163" s="3" t="s">
        <v>300</v>
      </c>
      <c r="E163" s="3" t="s">
        <v>301</v>
      </c>
      <c r="F163" s="3" t="s">
        <v>628</v>
      </c>
      <c r="G163" s="97" t="s">
        <v>524</v>
      </c>
      <c r="H163" s="97" t="s">
        <v>524</v>
      </c>
      <c r="I163" s="97" t="s">
        <v>524</v>
      </c>
      <c r="J163" s="97" t="s">
        <v>524</v>
      </c>
      <c r="K163" s="97" t="s">
        <v>524</v>
      </c>
      <c r="L163" s="97" t="s">
        <v>524</v>
      </c>
      <c r="M163" s="97" t="s">
        <v>524</v>
      </c>
      <c r="N163" s="97" t="s">
        <v>524</v>
      </c>
      <c r="O163" s="360">
        <v>945</v>
      </c>
      <c r="P163" s="99"/>
      <c r="Q163" s="99"/>
      <c r="R163" s="99"/>
      <c r="S163" s="99"/>
      <c r="T163" s="99"/>
      <c r="U163" s="99"/>
      <c r="V163" s="99"/>
      <c r="W163" s="99"/>
      <c r="X163" s="99"/>
      <c r="Y163" s="99"/>
      <c r="Z163" s="99"/>
      <c r="AA163" s="99"/>
      <c r="AB163" s="99"/>
      <c r="AC163" s="99"/>
      <c r="AD163" s="99"/>
      <c r="AE163" s="99"/>
      <c r="AF163" s="99"/>
      <c r="AG163" s="99"/>
      <c r="AH163" s="99"/>
    </row>
    <row r="164" spans="3:34">
      <c r="C164" s="3" t="s">
        <v>88</v>
      </c>
      <c r="D164" s="3" t="s">
        <v>302</v>
      </c>
      <c r="E164" s="3" t="s">
        <v>303</v>
      </c>
      <c r="F164" s="3" t="s">
        <v>628</v>
      </c>
      <c r="G164" s="97" t="s">
        <v>524</v>
      </c>
      <c r="H164" s="97" t="s">
        <v>524</v>
      </c>
      <c r="I164" s="97" t="s">
        <v>524</v>
      </c>
      <c r="J164" s="97" t="s">
        <v>524</v>
      </c>
      <c r="K164" s="97" t="s">
        <v>524</v>
      </c>
      <c r="L164" s="97" t="s">
        <v>524</v>
      </c>
      <c r="M164" s="97" t="s">
        <v>524</v>
      </c>
      <c r="N164" s="97" t="s">
        <v>524</v>
      </c>
      <c r="O164" s="360" t="s">
        <v>524</v>
      </c>
      <c r="P164" s="99"/>
      <c r="Q164" s="99"/>
      <c r="R164" s="99"/>
      <c r="S164" s="99"/>
      <c r="T164" s="99"/>
      <c r="U164" s="99"/>
      <c r="V164" s="99"/>
      <c r="W164" s="99"/>
      <c r="X164" s="99"/>
      <c r="Y164" s="99"/>
      <c r="Z164" s="99"/>
      <c r="AA164" s="99"/>
      <c r="AB164" s="99"/>
      <c r="AC164" s="99"/>
      <c r="AD164" s="99"/>
      <c r="AE164" s="99"/>
      <c r="AF164" s="99"/>
      <c r="AG164" s="99"/>
      <c r="AH164" s="99"/>
    </row>
    <row r="165" spans="3:34">
      <c r="C165" s="3" t="s">
        <v>88</v>
      </c>
      <c r="D165" s="3" t="s">
        <v>304</v>
      </c>
      <c r="E165" s="3" t="s">
        <v>305</v>
      </c>
      <c r="F165" s="3" t="s">
        <v>628</v>
      </c>
      <c r="G165" s="97" t="s">
        <v>524</v>
      </c>
      <c r="H165" s="97" t="s">
        <v>524</v>
      </c>
      <c r="I165" s="97" t="s">
        <v>524</v>
      </c>
      <c r="J165" s="97" t="s">
        <v>524</v>
      </c>
      <c r="K165" s="97" t="s">
        <v>524</v>
      </c>
      <c r="L165" s="97" t="s">
        <v>524</v>
      </c>
      <c r="M165" s="97" t="s">
        <v>524</v>
      </c>
      <c r="N165" s="97" t="s">
        <v>524</v>
      </c>
      <c r="O165" s="360" t="s">
        <v>524</v>
      </c>
      <c r="P165" s="99"/>
      <c r="Q165" s="99"/>
      <c r="R165" s="99"/>
      <c r="S165" s="99"/>
      <c r="T165" s="99"/>
      <c r="U165" s="99"/>
      <c r="V165" s="99"/>
      <c r="W165" s="99"/>
      <c r="X165" s="99"/>
      <c r="Y165" s="99"/>
      <c r="Z165" s="99"/>
      <c r="AA165" s="99"/>
      <c r="AB165" s="99"/>
      <c r="AC165" s="99"/>
      <c r="AD165" s="99"/>
      <c r="AE165" s="99"/>
      <c r="AF165" s="99"/>
      <c r="AG165" s="99"/>
      <c r="AH165" s="99"/>
    </row>
    <row r="166" spans="3:34">
      <c r="C166" s="3" t="s">
        <v>88</v>
      </c>
      <c r="D166" s="3" t="s">
        <v>306</v>
      </c>
      <c r="E166" s="3" t="s">
        <v>307</v>
      </c>
      <c r="F166" s="3" t="s">
        <v>628</v>
      </c>
      <c r="G166" s="97" t="s">
        <v>524</v>
      </c>
      <c r="H166" s="97" t="s">
        <v>524</v>
      </c>
      <c r="I166" s="97" t="s">
        <v>524</v>
      </c>
      <c r="J166" s="97" t="s">
        <v>524</v>
      </c>
      <c r="K166" s="97" t="s">
        <v>524</v>
      </c>
      <c r="L166" s="97" t="s">
        <v>524</v>
      </c>
      <c r="M166" s="97" t="s">
        <v>524</v>
      </c>
      <c r="N166" s="97" t="s">
        <v>524</v>
      </c>
      <c r="O166" s="360">
        <v>42</v>
      </c>
      <c r="P166" s="99"/>
      <c r="Q166" s="99"/>
      <c r="R166" s="99"/>
      <c r="S166" s="99"/>
      <c r="T166" s="99"/>
      <c r="U166" s="99"/>
      <c r="V166" s="99"/>
      <c r="W166" s="99"/>
      <c r="X166" s="99"/>
      <c r="Y166" s="99"/>
      <c r="Z166" s="99"/>
      <c r="AA166" s="99"/>
      <c r="AB166" s="99"/>
      <c r="AC166" s="99"/>
      <c r="AD166" s="99"/>
      <c r="AE166" s="99"/>
      <c r="AF166" s="99"/>
      <c r="AG166" s="99"/>
      <c r="AH166" s="99"/>
    </row>
    <row r="167" spans="3:34">
      <c r="C167" s="3" t="s">
        <v>88</v>
      </c>
      <c r="D167" s="3" t="s">
        <v>308</v>
      </c>
      <c r="E167" s="3" t="s">
        <v>309</v>
      </c>
      <c r="F167" s="3" t="s">
        <v>628</v>
      </c>
      <c r="G167" s="97" t="s">
        <v>524</v>
      </c>
      <c r="H167" s="97" t="s">
        <v>524</v>
      </c>
      <c r="I167" s="97" t="s">
        <v>524</v>
      </c>
      <c r="J167" s="97" t="s">
        <v>524</v>
      </c>
      <c r="K167" s="97" t="s">
        <v>524</v>
      </c>
      <c r="L167" s="97" t="s">
        <v>524</v>
      </c>
      <c r="M167" s="97" t="s">
        <v>524</v>
      </c>
      <c r="N167" s="97" t="s">
        <v>524</v>
      </c>
      <c r="O167" s="360" t="s">
        <v>524</v>
      </c>
      <c r="P167" s="99"/>
      <c r="Q167" s="99"/>
      <c r="R167" s="99"/>
      <c r="S167" s="99"/>
      <c r="T167" s="99"/>
      <c r="U167" s="99"/>
      <c r="V167" s="99"/>
      <c r="W167" s="99"/>
      <c r="X167" s="99"/>
      <c r="Y167" s="99"/>
      <c r="Z167" s="99"/>
      <c r="AA167" s="99"/>
      <c r="AB167" s="99"/>
      <c r="AC167" s="99"/>
      <c r="AD167" s="99"/>
      <c r="AE167" s="99"/>
      <c r="AF167" s="99"/>
      <c r="AG167" s="99"/>
      <c r="AH167" s="99"/>
    </row>
    <row r="168" spans="3:34">
      <c r="C168" s="3" t="s">
        <v>88</v>
      </c>
      <c r="D168" s="3" t="s">
        <v>310</v>
      </c>
      <c r="E168" s="3" t="s">
        <v>311</v>
      </c>
      <c r="F168" s="3" t="s">
        <v>628</v>
      </c>
      <c r="G168" s="97" t="s">
        <v>524</v>
      </c>
      <c r="H168" s="97" t="s">
        <v>524</v>
      </c>
      <c r="I168" s="97" t="s">
        <v>524</v>
      </c>
      <c r="J168" s="97" t="s">
        <v>524</v>
      </c>
      <c r="K168" s="97" t="s">
        <v>524</v>
      </c>
      <c r="L168" s="97" t="s">
        <v>524</v>
      </c>
      <c r="M168" s="97" t="s">
        <v>524</v>
      </c>
      <c r="N168" s="97" t="s">
        <v>524</v>
      </c>
      <c r="O168" s="360">
        <v>4221</v>
      </c>
      <c r="P168" s="99"/>
      <c r="Q168" s="99"/>
      <c r="R168" s="99"/>
      <c r="S168" s="99"/>
      <c r="T168" s="99"/>
      <c r="U168" s="99"/>
      <c r="V168" s="99"/>
      <c r="W168" s="99"/>
      <c r="X168" s="99"/>
      <c r="Y168" s="99"/>
      <c r="Z168" s="99"/>
      <c r="AA168" s="99"/>
      <c r="AB168" s="99"/>
      <c r="AC168" s="99"/>
      <c r="AD168" s="99"/>
      <c r="AE168" s="99"/>
      <c r="AF168" s="99"/>
      <c r="AG168" s="99"/>
      <c r="AH168" s="99"/>
    </row>
    <row r="169" spans="3:34">
      <c r="C169" s="3" t="s">
        <v>88</v>
      </c>
      <c r="D169" s="3" t="s">
        <v>312</v>
      </c>
      <c r="E169" s="3" t="s">
        <v>313</v>
      </c>
      <c r="F169" s="3" t="s">
        <v>628</v>
      </c>
      <c r="G169" s="97" t="s">
        <v>524</v>
      </c>
      <c r="H169" s="97" t="s">
        <v>524</v>
      </c>
      <c r="I169" s="97" t="s">
        <v>524</v>
      </c>
      <c r="J169" s="97" t="s">
        <v>524</v>
      </c>
      <c r="K169" s="97" t="s">
        <v>524</v>
      </c>
      <c r="L169" s="97" t="s">
        <v>524</v>
      </c>
      <c r="M169" s="97" t="s">
        <v>524</v>
      </c>
      <c r="N169" s="97" t="s">
        <v>524</v>
      </c>
      <c r="O169" s="360">
        <v>21</v>
      </c>
      <c r="P169" s="99"/>
      <c r="Q169" s="99"/>
      <c r="R169" s="99"/>
      <c r="S169" s="99"/>
      <c r="T169" s="99"/>
      <c r="U169" s="99"/>
      <c r="V169" s="99"/>
      <c r="W169" s="99"/>
      <c r="X169" s="99"/>
      <c r="Y169" s="99"/>
      <c r="Z169" s="99"/>
      <c r="AA169" s="99"/>
      <c r="AB169" s="99"/>
      <c r="AC169" s="99"/>
      <c r="AD169" s="99"/>
      <c r="AE169" s="99"/>
      <c r="AF169" s="99"/>
      <c r="AG169" s="99"/>
      <c r="AH169" s="99"/>
    </row>
    <row r="170" spans="3:34">
      <c r="C170" s="3" t="s">
        <v>88</v>
      </c>
      <c r="D170" s="3" t="s">
        <v>314</v>
      </c>
      <c r="E170" s="3" t="s">
        <v>315</v>
      </c>
      <c r="F170" s="3" t="s">
        <v>628</v>
      </c>
      <c r="G170" s="97" t="s">
        <v>524</v>
      </c>
      <c r="H170" s="97" t="s">
        <v>524</v>
      </c>
      <c r="I170" s="97" t="s">
        <v>524</v>
      </c>
      <c r="J170" s="97" t="s">
        <v>524</v>
      </c>
      <c r="K170" s="97" t="s">
        <v>524</v>
      </c>
      <c r="L170" s="97" t="s">
        <v>524</v>
      </c>
      <c r="M170" s="97" t="s">
        <v>524</v>
      </c>
      <c r="N170" s="97" t="s">
        <v>524</v>
      </c>
      <c r="O170" s="360" t="s">
        <v>524</v>
      </c>
      <c r="P170" s="99"/>
      <c r="Q170" s="99"/>
      <c r="R170" s="99"/>
      <c r="S170" s="99"/>
      <c r="T170" s="99"/>
      <c r="U170" s="99"/>
      <c r="V170" s="99"/>
      <c r="W170" s="99"/>
      <c r="X170" s="99"/>
      <c r="Y170" s="99"/>
      <c r="Z170" s="99"/>
      <c r="AA170" s="99"/>
      <c r="AB170" s="99"/>
      <c r="AC170" s="99"/>
      <c r="AD170" s="99"/>
      <c r="AE170" s="99"/>
      <c r="AF170" s="99"/>
      <c r="AG170" s="99"/>
      <c r="AH170" s="99"/>
    </row>
    <row r="171" spans="3:34">
      <c r="C171" s="3" t="s">
        <v>88</v>
      </c>
      <c r="D171" s="3" t="s">
        <v>316</v>
      </c>
      <c r="E171" s="3" t="s">
        <v>317</v>
      </c>
      <c r="F171" s="3" t="s">
        <v>628</v>
      </c>
      <c r="G171" s="97" t="s">
        <v>524</v>
      </c>
      <c r="H171" s="97" t="s">
        <v>524</v>
      </c>
      <c r="I171" s="97" t="s">
        <v>524</v>
      </c>
      <c r="J171" s="97" t="s">
        <v>524</v>
      </c>
      <c r="K171" s="97" t="s">
        <v>524</v>
      </c>
      <c r="L171" s="97" t="s">
        <v>524</v>
      </c>
      <c r="M171" s="97" t="s">
        <v>524</v>
      </c>
      <c r="N171" s="97" t="s">
        <v>524</v>
      </c>
      <c r="O171" s="360">
        <v>450</v>
      </c>
      <c r="P171" s="99"/>
      <c r="Q171" s="99"/>
      <c r="R171" s="99"/>
      <c r="S171" s="99"/>
      <c r="T171" s="99"/>
      <c r="U171" s="99"/>
      <c r="V171" s="99"/>
      <c r="W171" s="99"/>
      <c r="X171" s="99"/>
      <c r="Y171" s="99"/>
      <c r="Z171" s="99"/>
      <c r="AA171" s="99"/>
      <c r="AB171" s="99"/>
      <c r="AC171" s="99"/>
      <c r="AD171" s="99"/>
      <c r="AE171" s="99"/>
      <c r="AF171" s="99"/>
      <c r="AG171" s="99"/>
      <c r="AH171" s="99"/>
    </row>
    <row r="172" spans="3:34">
      <c r="C172" s="3" t="s">
        <v>88</v>
      </c>
      <c r="D172" s="3" t="s">
        <v>318</v>
      </c>
      <c r="E172" s="3" t="s">
        <v>319</v>
      </c>
      <c r="F172" s="3" t="s">
        <v>628</v>
      </c>
      <c r="G172" s="97" t="s">
        <v>524</v>
      </c>
      <c r="H172" s="97" t="s">
        <v>524</v>
      </c>
      <c r="I172" s="97" t="s">
        <v>524</v>
      </c>
      <c r="J172" s="97" t="s">
        <v>524</v>
      </c>
      <c r="K172" s="97" t="s">
        <v>524</v>
      </c>
      <c r="L172" s="97" t="s">
        <v>524</v>
      </c>
      <c r="M172" s="97" t="s">
        <v>524</v>
      </c>
      <c r="N172" s="97" t="s">
        <v>524</v>
      </c>
      <c r="O172" s="360">
        <v>808</v>
      </c>
      <c r="P172" s="99"/>
      <c r="Q172" s="99"/>
      <c r="R172" s="99"/>
      <c r="S172" s="99"/>
      <c r="T172" s="99"/>
      <c r="U172" s="99"/>
      <c r="V172" s="99"/>
      <c r="W172" s="99"/>
      <c r="X172" s="99"/>
      <c r="Y172" s="99"/>
      <c r="Z172" s="99"/>
      <c r="AA172" s="99"/>
      <c r="AB172" s="99"/>
      <c r="AC172" s="99"/>
      <c r="AD172" s="99"/>
      <c r="AE172" s="99"/>
      <c r="AF172" s="99"/>
      <c r="AG172" s="99"/>
      <c r="AH172" s="99"/>
    </row>
    <row r="173" spans="3:34">
      <c r="C173" s="3" t="s">
        <v>88</v>
      </c>
      <c r="D173" s="3" t="s">
        <v>320</v>
      </c>
      <c r="E173" s="3" t="s">
        <v>321</v>
      </c>
      <c r="F173" s="3" t="s">
        <v>628</v>
      </c>
      <c r="G173" s="97" t="s">
        <v>524</v>
      </c>
      <c r="H173" s="97" t="s">
        <v>524</v>
      </c>
      <c r="I173" s="97" t="s">
        <v>524</v>
      </c>
      <c r="J173" s="97" t="s">
        <v>524</v>
      </c>
      <c r="K173" s="97" t="s">
        <v>524</v>
      </c>
      <c r="L173" s="97" t="s">
        <v>524</v>
      </c>
      <c r="M173" s="97" t="s">
        <v>524</v>
      </c>
      <c r="N173" s="97" t="s">
        <v>524</v>
      </c>
      <c r="O173" s="360">
        <v>2107</v>
      </c>
      <c r="P173" s="99"/>
      <c r="Q173" s="99"/>
      <c r="R173" s="99"/>
      <c r="S173" s="99"/>
      <c r="T173" s="99"/>
      <c r="U173" s="99"/>
      <c r="V173" s="99"/>
      <c r="W173" s="99"/>
      <c r="X173" s="99"/>
      <c r="Y173" s="99"/>
      <c r="Z173" s="99"/>
      <c r="AA173" s="99"/>
      <c r="AB173" s="99"/>
      <c r="AC173" s="99"/>
      <c r="AD173" s="99"/>
      <c r="AE173" s="99"/>
      <c r="AF173" s="99"/>
      <c r="AG173" s="99"/>
      <c r="AH173" s="99"/>
    </row>
    <row r="174" spans="3:34">
      <c r="C174" s="3" t="s">
        <v>88</v>
      </c>
      <c r="D174" s="3" t="s">
        <v>322</v>
      </c>
      <c r="E174" s="3" t="s">
        <v>323</v>
      </c>
      <c r="F174" s="3" t="s">
        <v>628</v>
      </c>
      <c r="G174" s="97" t="s">
        <v>524</v>
      </c>
      <c r="H174" s="97" t="s">
        <v>524</v>
      </c>
      <c r="I174" s="97" t="s">
        <v>524</v>
      </c>
      <c r="J174" s="97" t="s">
        <v>524</v>
      </c>
      <c r="K174" s="97" t="s">
        <v>524</v>
      </c>
      <c r="L174" s="97" t="s">
        <v>524</v>
      </c>
      <c r="M174" s="97" t="s">
        <v>524</v>
      </c>
      <c r="N174" s="97" t="s">
        <v>524</v>
      </c>
      <c r="O174" s="360" t="s">
        <v>524</v>
      </c>
      <c r="P174" s="99"/>
      <c r="Q174" s="99"/>
      <c r="R174" s="99"/>
      <c r="S174" s="99"/>
      <c r="T174" s="99"/>
      <c r="U174" s="99"/>
      <c r="V174" s="99"/>
      <c r="W174" s="99"/>
      <c r="X174" s="99"/>
      <c r="Y174" s="99"/>
      <c r="Z174" s="99"/>
      <c r="AA174" s="99"/>
      <c r="AB174" s="99"/>
      <c r="AC174" s="99"/>
      <c r="AD174" s="99"/>
      <c r="AE174" s="99"/>
      <c r="AF174" s="99"/>
      <c r="AG174" s="99"/>
      <c r="AH174" s="99"/>
    </row>
    <row r="175" spans="3:34">
      <c r="C175" s="3" t="s">
        <v>88</v>
      </c>
      <c r="D175" s="3" t="s">
        <v>324</v>
      </c>
      <c r="E175" s="3" t="s">
        <v>325</v>
      </c>
      <c r="F175" s="3" t="s">
        <v>628</v>
      </c>
      <c r="G175" s="97" t="s">
        <v>524</v>
      </c>
      <c r="H175" s="97" t="s">
        <v>524</v>
      </c>
      <c r="I175" s="97" t="s">
        <v>524</v>
      </c>
      <c r="J175" s="97" t="s">
        <v>524</v>
      </c>
      <c r="K175" s="97" t="s">
        <v>524</v>
      </c>
      <c r="L175" s="97" t="s">
        <v>524</v>
      </c>
      <c r="M175" s="97" t="s">
        <v>524</v>
      </c>
      <c r="N175" s="97" t="s">
        <v>524</v>
      </c>
      <c r="O175" s="360" t="s">
        <v>524</v>
      </c>
      <c r="P175" s="99"/>
      <c r="Q175" s="99"/>
      <c r="R175" s="99"/>
      <c r="S175" s="99"/>
      <c r="T175" s="99"/>
      <c r="U175" s="99"/>
      <c r="V175" s="99"/>
      <c r="W175" s="99"/>
      <c r="X175" s="99"/>
      <c r="Y175" s="99"/>
      <c r="Z175" s="99"/>
      <c r="AA175" s="99"/>
      <c r="AB175" s="99"/>
      <c r="AC175" s="99"/>
      <c r="AD175" s="99"/>
      <c r="AE175" s="99"/>
      <c r="AF175" s="99"/>
      <c r="AG175" s="99"/>
      <c r="AH175" s="99"/>
    </row>
    <row r="176" spans="3:34">
      <c r="C176" s="3" t="s">
        <v>88</v>
      </c>
      <c r="D176" s="3" t="s">
        <v>326</v>
      </c>
      <c r="E176" s="3" t="s">
        <v>327</v>
      </c>
      <c r="F176" s="3" t="s">
        <v>628</v>
      </c>
      <c r="G176" s="97" t="s">
        <v>524</v>
      </c>
      <c r="H176" s="97" t="s">
        <v>524</v>
      </c>
      <c r="I176" s="97" t="s">
        <v>524</v>
      </c>
      <c r="J176" s="97" t="s">
        <v>524</v>
      </c>
      <c r="K176" s="97" t="s">
        <v>524</v>
      </c>
      <c r="L176" s="97" t="s">
        <v>524</v>
      </c>
      <c r="M176" s="97" t="s">
        <v>524</v>
      </c>
      <c r="N176" s="97" t="s">
        <v>524</v>
      </c>
      <c r="O176" s="360" t="s">
        <v>524</v>
      </c>
      <c r="P176" s="99"/>
      <c r="Q176" s="99"/>
      <c r="R176" s="99"/>
      <c r="S176" s="99"/>
      <c r="T176" s="99"/>
      <c r="U176" s="99"/>
      <c r="V176" s="99"/>
      <c r="W176" s="99"/>
      <c r="X176" s="99"/>
      <c r="Y176" s="99"/>
      <c r="Z176" s="99"/>
      <c r="AA176" s="99"/>
      <c r="AB176" s="99"/>
      <c r="AC176" s="99"/>
      <c r="AD176" s="99"/>
      <c r="AE176" s="99"/>
      <c r="AF176" s="99"/>
      <c r="AG176" s="99"/>
      <c r="AH176" s="99"/>
    </row>
    <row r="177" spans="3:34">
      <c r="C177" s="3" t="s">
        <v>88</v>
      </c>
      <c r="D177" s="3" t="s">
        <v>328</v>
      </c>
      <c r="E177" s="3" t="s">
        <v>329</v>
      </c>
      <c r="F177" s="3" t="s">
        <v>628</v>
      </c>
      <c r="G177" s="97" t="s">
        <v>524</v>
      </c>
      <c r="H177" s="97" t="s">
        <v>524</v>
      </c>
      <c r="I177" s="97" t="s">
        <v>524</v>
      </c>
      <c r="J177" s="97" t="s">
        <v>524</v>
      </c>
      <c r="K177" s="97" t="s">
        <v>524</v>
      </c>
      <c r="L177" s="97" t="s">
        <v>524</v>
      </c>
      <c r="M177" s="97" t="s">
        <v>524</v>
      </c>
      <c r="N177" s="97" t="s">
        <v>524</v>
      </c>
      <c r="O177" s="360" t="s">
        <v>524</v>
      </c>
      <c r="P177" s="99"/>
      <c r="Q177" s="99"/>
      <c r="R177" s="99"/>
      <c r="S177" s="99"/>
      <c r="T177" s="99"/>
      <c r="U177" s="99"/>
      <c r="V177" s="99"/>
      <c r="W177" s="99"/>
      <c r="X177" s="99"/>
      <c r="Y177" s="99"/>
      <c r="Z177" s="99"/>
      <c r="AA177" s="99"/>
      <c r="AB177" s="99"/>
      <c r="AC177" s="99"/>
      <c r="AD177" s="99"/>
      <c r="AE177" s="99"/>
      <c r="AF177" s="99"/>
      <c r="AG177" s="99"/>
      <c r="AH177" s="99"/>
    </row>
    <row r="178" spans="3:34">
      <c r="C178" s="3" t="s">
        <v>88</v>
      </c>
      <c r="D178" s="3" t="s">
        <v>330</v>
      </c>
      <c r="E178" s="3" t="s">
        <v>331</v>
      </c>
      <c r="F178" s="3" t="s">
        <v>628</v>
      </c>
      <c r="G178" s="97" t="s">
        <v>524</v>
      </c>
      <c r="H178" s="97" t="s">
        <v>524</v>
      </c>
      <c r="I178" s="97" t="s">
        <v>524</v>
      </c>
      <c r="J178" s="97" t="s">
        <v>524</v>
      </c>
      <c r="K178" s="97" t="s">
        <v>524</v>
      </c>
      <c r="L178" s="97" t="s">
        <v>524</v>
      </c>
      <c r="M178" s="97" t="s">
        <v>524</v>
      </c>
      <c r="N178" s="97" t="s">
        <v>524</v>
      </c>
      <c r="O178" s="360">
        <v>1418</v>
      </c>
      <c r="P178" s="99"/>
      <c r="Q178" s="99"/>
      <c r="R178" s="99"/>
      <c r="S178" s="99"/>
      <c r="T178" s="99"/>
      <c r="U178" s="99"/>
      <c r="V178" s="99"/>
      <c r="W178" s="99"/>
      <c r="X178" s="99"/>
      <c r="Y178" s="99"/>
      <c r="Z178" s="99"/>
      <c r="AA178" s="99"/>
      <c r="AB178" s="99"/>
      <c r="AC178" s="99"/>
      <c r="AD178" s="99"/>
      <c r="AE178" s="99"/>
      <c r="AF178" s="99"/>
      <c r="AG178" s="99"/>
      <c r="AH178" s="99"/>
    </row>
    <row r="179" spans="3:34">
      <c r="C179" s="3" t="s">
        <v>88</v>
      </c>
      <c r="D179" s="3" t="s">
        <v>332</v>
      </c>
      <c r="E179" s="3" t="s">
        <v>333</v>
      </c>
      <c r="F179" s="3" t="s">
        <v>628</v>
      </c>
      <c r="G179" s="97" t="s">
        <v>524</v>
      </c>
      <c r="H179" s="97" t="s">
        <v>524</v>
      </c>
      <c r="I179" s="97" t="s">
        <v>524</v>
      </c>
      <c r="J179" s="97" t="s">
        <v>524</v>
      </c>
      <c r="K179" s="97" t="s">
        <v>524</v>
      </c>
      <c r="L179" s="97" t="s">
        <v>524</v>
      </c>
      <c r="M179" s="97" t="s">
        <v>524</v>
      </c>
      <c r="N179" s="97" t="s">
        <v>524</v>
      </c>
      <c r="O179" s="360" t="s">
        <v>524</v>
      </c>
      <c r="P179" s="99"/>
      <c r="Q179" s="99"/>
      <c r="R179" s="99"/>
      <c r="S179" s="99"/>
      <c r="T179" s="99"/>
      <c r="U179" s="99"/>
      <c r="V179" s="99"/>
      <c r="W179" s="99"/>
      <c r="X179" s="99"/>
      <c r="Y179" s="99"/>
      <c r="Z179" s="99"/>
      <c r="AA179" s="99"/>
      <c r="AB179" s="99"/>
      <c r="AC179" s="99"/>
      <c r="AD179" s="99"/>
      <c r="AE179" s="99"/>
      <c r="AF179" s="99"/>
      <c r="AG179" s="99"/>
      <c r="AH179" s="99"/>
    </row>
    <row r="180" spans="3:34">
      <c r="C180" s="3" t="s">
        <v>88</v>
      </c>
      <c r="D180" s="3" t="s">
        <v>334</v>
      </c>
      <c r="E180" s="3" t="s">
        <v>335</v>
      </c>
      <c r="F180" s="3" t="s">
        <v>628</v>
      </c>
      <c r="G180" s="97" t="s">
        <v>524</v>
      </c>
      <c r="H180" s="97" t="s">
        <v>524</v>
      </c>
      <c r="I180" s="97" t="s">
        <v>524</v>
      </c>
      <c r="J180" s="97" t="s">
        <v>524</v>
      </c>
      <c r="K180" s="97" t="s">
        <v>524</v>
      </c>
      <c r="L180" s="97" t="s">
        <v>524</v>
      </c>
      <c r="M180" s="97" t="s">
        <v>524</v>
      </c>
      <c r="N180" s="97" t="s">
        <v>524</v>
      </c>
      <c r="O180" s="360">
        <v>367</v>
      </c>
      <c r="P180" s="99"/>
      <c r="Q180" s="99"/>
      <c r="R180" s="99"/>
      <c r="S180" s="99"/>
      <c r="T180" s="99"/>
      <c r="U180" s="99"/>
      <c r="V180" s="99"/>
      <c r="W180" s="99"/>
      <c r="X180" s="99"/>
      <c r="Y180" s="99"/>
      <c r="Z180" s="99"/>
      <c r="AA180" s="99"/>
      <c r="AB180" s="99"/>
      <c r="AC180" s="99"/>
      <c r="AD180" s="99"/>
      <c r="AE180" s="99"/>
      <c r="AF180" s="99"/>
      <c r="AG180" s="99"/>
      <c r="AH180" s="99"/>
    </row>
    <row r="181" spans="3:34">
      <c r="C181" s="3" t="s">
        <v>88</v>
      </c>
      <c r="D181" s="3" t="s">
        <v>336</v>
      </c>
      <c r="E181" s="3" t="s">
        <v>337</v>
      </c>
      <c r="F181" s="3" t="s">
        <v>628</v>
      </c>
      <c r="G181" s="97" t="s">
        <v>524</v>
      </c>
      <c r="H181" s="97" t="s">
        <v>524</v>
      </c>
      <c r="I181" s="97" t="s">
        <v>524</v>
      </c>
      <c r="J181" s="97" t="s">
        <v>524</v>
      </c>
      <c r="K181" s="97" t="s">
        <v>524</v>
      </c>
      <c r="L181" s="97" t="s">
        <v>524</v>
      </c>
      <c r="M181" s="97" t="s">
        <v>524</v>
      </c>
      <c r="N181" s="97" t="s">
        <v>524</v>
      </c>
      <c r="O181" s="360" t="s">
        <v>524</v>
      </c>
      <c r="P181" s="99"/>
      <c r="Q181" s="99"/>
      <c r="R181" s="99"/>
      <c r="S181" s="99"/>
      <c r="T181" s="99"/>
      <c r="U181" s="99"/>
      <c r="V181" s="99"/>
      <c r="W181" s="99"/>
      <c r="X181" s="99"/>
      <c r="Y181" s="99"/>
      <c r="Z181" s="99"/>
      <c r="AA181" s="99"/>
      <c r="AB181" s="99"/>
      <c r="AC181" s="99"/>
      <c r="AD181" s="99"/>
      <c r="AE181" s="99"/>
      <c r="AF181" s="99"/>
      <c r="AG181" s="99"/>
      <c r="AH181" s="99"/>
    </row>
    <row r="182" spans="3:34">
      <c r="C182" s="3" t="s">
        <v>88</v>
      </c>
      <c r="D182" s="3" t="s">
        <v>338</v>
      </c>
      <c r="E182" s="3" t="s">
        <v>339</v>
      </c>
      <c r="F182" s="3" t="s">
        <v>628</v>
      </c>
      <c r="G182" s="97" t="s">
        <v>524</v>
      </c>
      <c r="H182" s="97" t="s">
        <v>524</v>
      </c>
      <c r="I182" s="97" t="s">
        <v>524</v>
      </c>
      <c r="J182" s="97" t="s">
        <v>524</v>
      </c>
      <c r="K182" s="97" t="s">
        <v>524</v>
      </c>
      <c r="L182" s="97" t="s">
        <v>524</v>
      </c>
      <c r="M182" s="97" t="s">
        <v>524</v>
      </c>
      <c r="N182" s="97" t="s">
        <v>524</v>
      </c>
      <c r="O182" s="360">
        <v>1371</v>
      </c>
      <c r="P182" s="99"/>
      <c r="Q182" s="99"/>
      <c r="R182" s="99"/>
      <c r="S182" s="99"/>
      <c r="T182" s="99"/>
      <c r="U182" s="99"/>
      <c r="V182" s="99"/>
      <c r="W182" s="99"/>
      <c r="X182" s="99"/>
      <c r="Y182" s="99"/>
      <c r="Z182" s="99"/>
      <c r="AA182" s="99"/>
      <c r="AB182" s="99"/>
      <c r="AC182" s="99"/>
      <c r="AD182" s="99"/>
      <c r="AE182" s="99"/>
      <c r="AF182" s="99"/>
      <c r="AG182" s="99"/>
      <c r="AH182" s="99"/>
    </row>
    <row r="183" spans="3:34">
      <c r="C183" s="3" t="s">
        <v>88</v>
      </c>
      <c r="D183" s="3" t="s">
        <v>340</v>
      </c>
      <c r="E183" s="3" t="s">
        <v>341</v>
      </c>
      <c r="F183" s="3" t="s">
        <v>628</v>
      </c>
      <c r="G183" s="97" t="s">
        <v>524</v>
      </c>
      <c r="H183" s="97" t="s">
        <v>524</v>
      </c>
      <c r="I183" s="97" t="s">
        <v>524</v>
      </c>
      <c r="J183" s="97" t="s">
        <v>524</v>
      </c>
      <c r="K183" s="97" t="s">
        <v>524</v>
      </c>
      <c r="L183" s="97" t="s">
        <v>524</v>
      </c>
      <c r="M183" s="97" t="s">
        <v>524</v>
      </c>
      <c r="N183" s="97" t="s">
        <v>524</v>
      </c>
      <c r="O183" s="360">
        <v>814.28601462999995</v>
      </c>
      <c r="P183" s="99"/>
      <c r="Q183" s="99"/>
      <c r="R183" s="99"/>
      <c r="S183" s="99"/>
      <c r="T183" s="99"/>
      <c r="U183" s="99"/>
      <c r="V183" s="99"/>
      <c r="W183" s="99"/>
      <c r="X183" s="99"/>
      <c r="Y183" s="99"/>
      <c r="Z183" s="99"/>
      <c r="AA183" s="99"/>
      <c r="AB183" s="99"/>
      <c r="AC183" s="99"/>
      <c r="AD183" s="99"/>
      <c r="AE183" s="99"/>
      <c r="AF183" s="99"/>
      <c r="AG183" s="99"/>
      <c r="AH183" s="99"/>
    </row>
    <row r="184" spans="3:34">
      <c r="C184" s="3" t="s">
        <v>88</v>
      </c>
      <c r="D184" s="3" t="s">
        <v>342</v>
      </c>
      <c r="E184" s="3" t="s">
        <v>343</v>
      </c>
      <c r="F184" s="3" t="s">
        <v>628</v>
      </c>
      <c r="G184" s="97" t="s">
        <v>524</v>
      </c>
      <c r="H184" s="97" t="s">
        <v>524</v>
      </c>
      <c r="I184" s="97" t="s">
        <v>524</v>
      </c>
      <c r="J184" s="97" t="s">
        <v>524</v>
      </c>
      <c r="K184" s="97" t="s">
        <v>524</v>
      </c>
      <c r="L184" s="97" t="s">
        <v>524</v>
      </c>
      <c r="M184" s="97" t="s">
        <v>524</v>
      </c>
      <c r="N184" s="97" t="s">
        <v>524</v>
      </c>
      <c r="O184" s="360">
        <v>566.34627061000003</v>
      </c>
      <c r="P184" s="99"/>
      <c r="Q184" s="99"/>
      <c r="R184" s="99"/>
      <c r="S184" s="99"/>
      <c r="T184" s="99"/>
      <c r="U184" s="99"/>
      <c r="V184" s="99"/>
      <c r="W184" s="99"/>
      <c r="X184" s="99"/>
      <c r="Y184" s="99"/>
      <c r="Z184" s="99"/>
      <c r="AA184" s="99"/>
      <c r="AB184" s="99"/>
      <c r="AC184" s="99"/>
      <c r="AD184" s="99"/>
      <c r="AE184" s="99"/>
      <c r="AF184" s="99"/>
      <c r="AG184" s="99"/>
      <c r="AH184" s="99"/>
    </row>
    <row r="185" spans="3:34">
      <c r="C185" s="3" t="s">
        <v>88</v>
      </c>
      <c r="D185" s="3" t="s">
        <v>344</v>
      </c>
      <c r="E185" s="3" t="s">
        <v>345</v>
      </c>
      <c r="F185" s="3" t="s">
        <v>628</v>
      </c>
      <c r="G185" s="97" t="s">
        <v>524</v>
      </c>
      <c r="H185" s="97" t="s">
        <v>524</v>
      </c>
      <c r="I185" s="97" t="s">
        <v>524</v>
      </c>
      <c r="J185" s="97" t="s">
        <v>524</v>
      </c>
      <c r="K185" s="97" t="s">
        <v>524</v>
      </c>
      <c r="L185" s="97" t="s">
        <v>524</v>
      </c>
      <c r="M185" s="97" t="s">
        <v>524</v>
      </c>
      <c r="N185" s="97" t="s">
        <v>524</v>
      </c>
      <c r="O185" s="360" t="s">
        <v>524</v>
      </c>
      <c r="P185" s="99"/>
      <c r="Q185" s="99"/>
      <c r="R185" s="99"/>
      <c r="S185" s="99"/>
      <c r="T185" s="99"/>
      <c r="U185" s="99"/>
      <c r="V185" s="99"/>
      <c r="W185" s="99"/>
      <c r="X185" s="99"/>
      <c r="Y185" s="99"/>
      <c r="Z185" s="99"/>
      <c r="AA185" s="99"/>
      <c r="AB185" s="99"/>
      <c r="AC185" s="99"/>
      <c r="AD185" s="99"/>
      <c r="AE185" s="99"/>
      <c r="AF185" s="99"/>
      <c r="AG185" s="99"/>
      <c r="AH185" s="99"/>
    </row>
    <row r="186" spans="3:34">
      <c r="C186" s="3" t="s">
        <v>88</v>
      </c>
      <c r="D186" s="3" t="s">
        <v>346</v>
      </c>
      <c r="E186" s="3" t="s">
        <v>347</v>
      </c>
      <c r="F186" s="3" t="s">
        <v>628</v>
      </c>
      <c r="G186" s="97" t="s">
        <v>524</v>
      </c>
      <c r="H186" s="97" t="s">
        <v>524</v>
      </c>
      <c r="I186" s="97" t="s">
        <v>524</v>
      </c>
      <c r="J186" s="97" t="s">
        <v>524</v>
      </c>
      <c r="K186" s="97" t="s">
        <v>524</v>
      </c>
      <c r="L186" s="97" t="s">
        <v>524</v>
      </c>
      <c r="M186" s="97" t="s">
        <v>524</v>
      </c>
      <c r="N186" s="97" t="s">
        <v>524</v>
      </c>
      <c r="O186" s="360" t="s">
        <v>524</v>
      </c>
      <c r="P186" s="99"/>
      <c r="Q186" s="99"/>
      <c r="R186" s="99"/>
      <c r="S186" s="99"/>
      <c r="T186" s="99"/>
      <c r="U186" s="99"/>
      <c r="V186" s="99"/>
      <c r="W186" s="99"/>
      <c r="X186" s="99"/>
      <c r="Y186" s="99"/>
      <c r="Z186" s="99"/>
      <c r="AA186" s="99"/>
      <c r="AB186" s="99"/>
      <c r="AC186" s="99"/>
      <c r="AD186" s="99"/>
      <c r="AE186" s="99"/>
      <c r="AF186" s="99"/>
      <c r="AG186" s="99"/>
      <c r="AH186" s="99"/>
    </row>
    <row r="187" spans="3:34">
      <c r="C187" s="3" t="s">
        <v>92</v>
      </c>
      <c r="D187" s="3" t="s">
        <v>348</v>
      </c>
      <c r="E187" s="3" t="s">
        <v>349</v>
      </c>
      <c r="F187" s="3" t="s">
        <v>628</v>
      </c>
      <c r="G187" s="97" t="s">
        <v>524</v>
      </c>
      <c r="H187" s="97" t="s">
        <v>524</v>
      </c>
      <c r="I187" s="97" t="s">
        <v>524</v>
      </c>
      <c r="J187" s="97" t="s">
        <v>524</v>
      </c>
      <c r="K187" s="97" t="s">
        <v>524</v>
      </c>
      <c r="L187" s="97" t="s">
        <v>524</v>
      </c>
      <c r="M187" s="97" t="s">
        <v>524</v>
      </c>
      <c r="N187" s="97" t="s">
        <v>524</v>
      </c>
      <c r="O187" s="360" t="s">
        <v>524</v>
      </c>
      <c r="P187" s="99"/>
      <c r="Q187" s="99"/>
      <c r="R187" s="99"/>
      <c r="S187" s="99"/>
      <c r="T187" s="99"/>
      <c r="U187" s="99"/>
      <c r="V187" s="99"/>
      <c r="W187" s="99"/>
      <c r="X187" s="99"/>
      <c r="Y187" s="99"/>
      <c r="Z187" s="99"/>
      <c r="AA187" s="99"/>
      <c r="AB187" s="99"/>
      <c r="AC187" s="99"/>
      <c r="AD187" s="99"/>
      <c r="AE187" s="99"/>
      <c r="AF187" s="99"/>
      <c r="AG187" s="99"/>
      <c r="AH187" s="99"/>
    </row>
    <row r="188" spans="3:34">
      <c r="C188" s="3" t="s">
        <v>92</v>
      </c>
      <c r="D188" s="3" t="s">
        <v>350</v>
      </c>
      <c r="E188" s="3" t="s">
        <v>351</v>
      </c>
      <c r="F188" s="3" t="s">
        <v>628</v>
      </c>
      <c r="G188" s="97" t="s">
        <v>524</v>
      </c>
      <c r="H188" s="97" t="s">
        <v>524</v>
      </c>
      <c r="I188" s="97" t="s">
        <v>524</v>
      </c>
      <c r="J188" s="97" t="s">
        <v>524</v>
      </c>
      <c r="K188" s="97" t="s">
        <v>524</v>
      </c>
      <c r="L188" s="97" t="s">
        <v>524</v>
      </c>
      <c r="M188" s="97" t="s">
        <v>524</v>
      </c>
      <c r="N188" s="97" t="s">
        <v>524</v>
      </c>
      <c r="O188" s="360">
        <v>3674.4458678999999</v>
      </c>
      <c r="P188" s="99"/>
      <c r="Q188" s="99"/>
      <c r="R188" s="99"/>
      <c r="S188" s="99"/>
      <c r="T188" s="99"/>
      <c r="U188" s="99"/>
      <c r="V188" s="99"/>
      <c r="W188" s="99"/>
      <c r="X188" s="99"/>
      <c r="Y188" s="99"/>
      <c r="Z188" s="99"/>
      <c r="AA188" s="99"/>
      <c r="AB188" s="99"/>
      <c r="AC188" s="99"/>
      <c r="AD188" s="99"/>
      <c r="AE188" s="99"/>
      <c r="AF188" s="99"/>
      <c r="AG188" s="99"/>
      <c r="AH188" s="99"/>
    </row>
    <row r="189" spans="3:34">
      <c r="C189" s="3" t="s">
        <v>92</v>
      </c>
      <c r="D189" s="3" t="s">
        <v>352</v>
      </c>
      <c r="E189" s="3" t="s">
        <v>353</v>
      </c>
      <c r="F189" s="3" t="s">
        <v>628</v>
      </c>
      <c r="G189" s="97" t="s">
        <v>524</v>
      </c>
      <c r="H189" s="97" t="s">
        <v>524</v>
      </c>
      <c r="I189" s="97" t="s">
        <v>524</v>
      </c>
      <c r="J189" s="97" t="s">
        <v>524</v>
      </c>
      <c r="K189" s="97" t="s">
        <v>524</v>
      </c>
      <c r="L189" s="97" t="s">
        <v>524</v>
      </c>
      <c r="M189" s="97" t="s">
        <v>524</v>
      </c>
      <c r="N189" s="97" t="s">
        <v>524</v>
      </c>
      <c r="O189" s="360" t="s">
        <v>524</v>
      </c>
      <c r="P189" s="99"/>
      <c r="Q189" s="99"/>
      <c r="R189" s="99"/>
      <c r="S189" s="99"/>
      <c r="T189" s="99"/>
      <c r="U189" s="99"/>
      <c r="V189" s="99"/>
      <c r="W189" s="99"/>
      <c r="X189" s="99"/>
      <c r="Y189" s="99"/>
      <c r="Z189" s="99"/>
      <c r="AA189" s="99"/>
      <c r="AB189" s="99"/>
      <c r="AC189" s="99"/>
      <c r="AD189" s="99"/>
      <c r="AE189" s="99"/>
      <c r="AF189" s="99"/>
      <c r="AG189" s="99"/>
      <c r="AH189" s="99"/>
    </row>
    <row r="190" spans="3:34">
      <c r="C190" s="3" t="s">
        <v>92</v>
      </c>
      <c r="D190" s="3" t="s">
        <v>354</v>
      </c>
      <c r="E190" s="3" t="s">
        <v>355</v>
      </c>
      <c r="F190" s="3" t="s">
        <v>628</v>
      </c>
      <c r="G190" s="97" t="s">
        <v>524</v>
      </c>
      <c r="H190" s="97" t="s">
        <v>524</v>
      </c>
      <c r="I190" s="97" t="s">
        <v>524</v>
      </c>
      <c r="J190" s="97" t="s">
        <v>524</v>
      </c>
      <c r="K190" s="97" t="s">
        <v>524</v>
      </c>
      <c r="L190" s="97" t="s">
        <v>524</v>
      </c>
      <c r="M190" s="97" t="s">
        <v>524</v>
      </c>
      <c r="N190" s="97" t="s">
        <v>524</v>
      </c>
      <c r="O190" s="360" t="s">
        <v>524</v>
      </c>
      <c r="P190" s="99"/>
      <c r="Q190" s="99"/>
      <c r="R190" s="99"/>
      <c r="S190" s="99"/>
      <c r="T190" s="99"/>
      <c r="U190" s="99"/>
      <c r="V190" s="99"/>
      <c r="W190" s="99"/>
      <c r="X190" s="99"/>
      <c r="Y190" s="99"/>
      <c r="Z190" s="99"/>
      <c r="AA190" s="99"/>
      <c r="AB190" s="99"/>
      <c r="AC190" s="99"/>
      <c r="AD190" s="99"/>
      <c r="AE190" s="99"/>
      <c r="AF190" s="99"/>
      <c r="AG190" s="99"/>
      <c r="AH190" s="99"/>
    </row>
    <row r="191" spans="3:34">
      <c r="C191" s="3" t="s">
        <v>92</v>
      </c>
      <c r="D191" s="3" t="s">
        <v>356</v>
      </c>
      <c r="E191" s="3" t="s">
        <v>357</v>
      </c>
      <c r="F191" s="3" t="s">
        <v>628</v>
      </c>
      <c r="G191" s="97" t="s">
        <v>524</v>
      </c>
      <c r="H191" s="97" t="s">
        <v>524</v>
      </c>
      <c r="I191" s="97" t="s">
        <v>524</v>
      </c>
      <c r="J191" s="97" t="s">
        <v>524</v>
      </c>
      <c r="K191" s="97" t="s">
        <v>524</v>
      </c>
      <c r="L191" s="97" t="s">
        <v>524</v>
      </c>
      <c r="M191" s="97" t="s">
        <v>524</v>
      </c>
      <c r="N191" s="97" t="s">
        <v>524</v>
      </c>
      <c r="O191" s="360" t="s">
        <v>524</v>
      </c>
      <c r="P191" s="99"/>
      <c r="Q191" s="99"/>
      <c r="R191" s="99"/>
      <c r="S191" s="99"/>
      <c r="T191" s="99"/>
      <c r="U191" s="99"/>
      <c r="V191" s="99"/>
      <c r="W191" s="99"/>
      <c r="X191" s="99"/>
      <c r="Y191" s="99"/>
      <c r="Z191" s="99"/>
      <c r="AA191" s="99"/>
      <c r="AB191" s="99"/>
      <c r="AC191" s="99"/>
      <c r="AD191" s="99"/>
      <c r="AE191" s="99"/>
      <c r="AF191" s="99"/>
      <c r="AG191" s="99"/>
      <c r="AH191" s="99"/>
    </row>
    <row r="192" spans="3:34">
      <c r="C192" s="3" t="s">
        <v>92</v>
      </c>
      <c r="D192" s="3" t="s">
        <v>358</v>
      </c>
      <c r="E192" s="3" t="s">
        <v>359</v>
      </c>
      <c r="F192" s="3" t="s">
        <v>628</v>
      </c>
      <c r="G192" s="97" t="s">
        <v>524</v>
      </c>
      <c r="H192" s="97" t="s">
        <v>524</v>
      </c>
      <c r="I192" s="97" t="s">
        <v>524</v>
      </c>
      <c r="J192" s="97" t="s">
        <v>524</v>
      </c>
      <c r="K192" s="97" t="s">
        <v>524</v>
      </c>
      <c r="L192" s="97" t="s">
        <v>524</v>
      </c>
      <c r="M192" s="97" t="s">
        <v>524</v>
      </c>
      <c r="N192" s="97" t="s">
        <v>524</v>
      </c>
      <c r="O192" s="360" t="s">
        <v>524</v>
      </c>
      <c r="P192" s="99"/>
      <c r="Q192" s="99"/>
      <c r="R192" s="99"/>
      <c r="S192" s="99"/>
      <c r="T192" s="99"/>
      <c r="U192" s="99"/>
      <c r="V192" s="99"/>
      <c r="W192" s="99"/>
      <c r="X192" s="99"/>
      <c r="Y192" s="99"/>
      <c r="Z192" s="99"/>
      <c r="AA192" s="99"/>
      <c r="AB192" s="99"/>
      <c r="AC192" s="99"/>
      <c r="AD192" s="99"/>
      <c r="AE192" s="99"/>
      <c r="AF192" s="99"/>
      <c r="AG192" s="99"/>
      <c r="AH192" s="99"/>
    </row>
    <row r="193" spans="3:34">
      <c r="C193" s="3" t="s">
        <v>92</v>
      </c>
      <c r="D193" s="3" t="s">
        <v>360</v>
      </c>
      <c r="E193" s="3" t="s">
        <v>361</v>
      </c>
      <c r="F193" s="3" t="s">
        <v>628</v>
      </c>
      <c r="G193" s="97" t="s">
        <v>524</v>
      </c>
      <c r="H193" s="97" t="s">
        <v>524</v>
      </c>
      <c r="I193" s="97" t="s">
        <v>524</v>
      </c>
      <c r="J193" s="97" t="s">
        <v>524</v>
      </c>
      <c r="K193" s="97" t="s">
        <v>524</v>
      </c>
      <c r="L193" s="97" t="s">
        <v>524</v>
      </c>
      <c r="M193" s="97" t="s">
        <v>524</v>
      </c>
      <c r="N193" s="97" t="s">
        <v>524</v>
      </c>
      <c r="O193" s="360">
        <v>3033</v>
      </c>
      <c r="P193" s="99"/>
      <c r="Q193" s="99"/>
      <c r="R193" s="99"/>
      <c r="S193" s="99"/>
      <c r="T193" s="99"/>
      <c r="U193" s="99"/>
      <c r="V193" s="99"/>
      <c r="W193" s="99"/>
      <c r="X193" s="99"/>
      <c r="Y193" s="99"/>
      <c r="Z193" s="99"/>
      <c r="AA193" s="99"/>
      <c r="AB193" s="99"/>
      <c r="AC193" s="99"/>
      <c r="AD193" s="99"/>
      <c r="AE193" s="99"/>
      <c r="AF193" s="99"/>
      <c r="AG193" s="99"/>
      <c r="AH193" s="99"/>
    </row>
    <row r="194" spans="3:34">
      <c r="C194" s="3" t="s">
        <v>92</v>
      </c>
      <c r="D194" s="3" t="s">
        <v>362</v>
      </c>
      <c r="E194" s="3" t="s">
        <v>363</v>
      </c>
      <c r="F194" s="3" t="s">
        <v>628</v>
      </c>
      <c r="G194" s="97" t="s">
        <v>524</v>
      </c>
      <c r="H194" s="97" t="s">
        <v>524</v>
      </c>
      <c r="I194" s="97" t="s">
        <v>524</v>
      </c>
      <c r="J194" s="97" t="s">
        <v>524</v>
      </c>
      <c r="K194" s="97" t="s">
        <v>524</v>
      </c>
      <c r="L194" s="97" t="s">
        <v>524</v>
      </c>
      <c r="M194" s="97" t="s">
        <v>524</v>
      </c>
      <c r="N194" s="97" t="s">
        <v>524</v>
      </c>
      <c r="O194" s="360">
        <v>3222</v>
      </c>
      <c r="P194" s="99"/>
      <c r="Q194" s="99"/>
      <c r="R194" s="99"/>
      <c r="S194" s="99"/>
      <c r="T194" s="99"/>
      <c r="U194" s="99"/>
      <c r="V194" s="99"/>
      <c r="W194" s="99"/>
      <c r="X194" s="99"/>
      <c r="Y194" s="99"/>
      <c r="Z194" s="99"/>
      <c r="AA194" s="99"/>
      <c r="AB194" s="99"/>
      <c r="AC194" s="99"/>
      <c r="AD194" s="99"/>
      <c r="AE194" s="99"/>
      <c r="AF194" s="99"/>
      <c r="AG194" s="99"/>
      <c r="AH194" s="99"/>
    </row>
    <row r="195" spans="3:34">
      <c r="C195" s="3" t="s">
        <v>92</v>
      </c>
      <c r="D195" s="3" t="s">
        <v>364</v>
      </c>
      <c r="E195" s="3" t="s">
        <v>365</v>
      </c>
      <c r="F195" s="3" t="s">
        <v>628</v>
      </c>
      <c r="G195" s="97" t="s">
        <v>524</v>
      </c>
      <c r="H195" s="97" t="s">
        <v>524</v>
      </c>
      <c r="I195" s="97" t="s">
        <v>524</v>
      </c>
      <c r="J195" s="97" t="s">
        <v>524</v>
      </c>
      <c r="K195" s="97" t="s">
        <v>524</v>
      </c>
      <c r="L195" s="97" t="s">
        <v>524</v>
      </c>
      <c r="M195" s="97" t="s">
        <v>524</v>
      </c>
      <c r="N195" s="97" t="s">
        <v>524</v>
      </c>
      <c r="O195" s="360" t="s">
        <v>524</v>
      </c>
      <c r="P195" s="99"/>
      <c r="Q195" s="99"/>
      <c r="R195" s="99"/>
      <c r="S195" s="99"/>
      <c r="T195" s="99"/>
      <c r="U195" s="99"/>
      <c r="V195" s="99"/>
      <c r="W195" s="99"/>
      <c r="X195" s="99"/>
      <c r="Y195" s="99"/>
      <c r="Z195" s="99"/>
      <c r="AA195" s="99"/>
      <c r="AB195" s="99"/>
      <c r="AC195" s="99"/>
      <c r="AD195" s="99"/>
      <c r="AE195" s="99"/>
      <c r="AF195" s="99"/>
      <c r="AG195" s="99"/>
      <c r="AH195" s="99"/>
    </row>
    <row r="196" spans="3:34">
      <c r="C196" s="3" t="s">
        <v>92</v>
      </c>
      <c r="D196" s="3" t="s">
        <v>366</v>
      </c>
      <c r="E196" s="3" t="s">
        <v>367</v>
      </c>
      <c r="F196" s="3" t="s">
        <v>628</v>
      </c>
      <c r="G196" s="97" t="s">
        <v>524</v>
      </c>
      <c r="H196" s="97" t="s">
        <v>524</v>
      </c>
      <c r="I196" s="97" t="s">
        <v>524</v>
      </c>
      <c r="J196" s="97" t="s">
        <v>524</v>
      </c>
      <c r="K196" s="97" t="s">
        <v>524</v>
      </c>
      <c r="L196" s="97" t="s">
        <v>524</v>
      </c>
      <c r="M196" s="97" t="s">
        <v>524</v>
      </c>
      <c r="N196" s="97" t="s">
        <v>524</v>
      </c>
      <c r="O196" s="360" t="s">
        <v>524</v>
      </c>
      <c r="P196" s="99"/>
      <c r="Q196" s="99"/>
      <c r="R196" s="99"/>
      <c r="S196" s="99"/>
      <c r="T196" s="99"/>
      <c r="U196" s="99"/>
      <c r="V196" s="99"/>
      <c r="W196" s="99"/>
      <c r="X196" s="99"/>
      <c r="Y196" s="99"/>
      <c r="Z196" s="99"/>
      <c r="AA196" s="99"/>
      <c r="AB196" s="99"/>
      <c r="AC196" s="99"/>
      <c r="AD196" s="99"/>
      <c r="AE196" s="99"/>
      <c r="AF196" s="99"/>
      <c r="AG196" s="99"/>
      <c r="AH196" s="99"/>
    </row>
    <row r="197" spans="3:34">
      <c r="C197" s="3" t="s">
        <v>92</v>
      </c>
      <c r="D197" s="3" t="s">
        <v>368</v>
      </c>
      <c r="E197" s="3" t="s">
        <v>369</v>
      </c>
      <c r="F197" s="3" t="s">
        <v>628</v>
      </c>
      <c r="G197" s="97" t="s">
        <v>524</v>
      </c>
      <c r="H197" s="97" t="s">
        <v>524</v>
      </c>
      <c r="I197" s="97" t="s">
        <v>524</v>
      </c>
      <c r="J197" s="97" t="s">
        <v>524</v>
      </c>
      <c r="K197" s="97" t="s">
        <v>524</v>
      </c>
      <c r="L197" s="97" t="s">
        <v>524</v>
      </c>
      <c r="M197" s="97" t="s">
        <v>524</v>
      </c>
      <c r="N197" s="97" t="s">
        <v>524</v>
      </c>
      <c r="O197" s="360" t="s">
        <v>524</v>
      </c>
      <c r="P197" s="99"/>
      <c r="Q197" s="99"/>
      <c r="R197" s="99"/>
      <c r="S197" s="99"/>
      <c r="T197" s="99"/>
      <c r="U197" s="99"/>
      <c r="V197" s="99"/>
      <c r="W197" s="99"/>
      <c r="X197" s="99"/>
      <c r="Y197" s="99"/>
      <c r="Z197" s="99"/>
      <c r="AA197" s="99"/>
      <c r="AB197" s="99"/>
      <c r="AC197" s="99"/>
      <c r="AD197" s="99"/>
      <c r="AE197" s="99"/>
      <c r="AF197" s="99"/>
      <c r="AG197" s="99"/>
      <c r="AH197" s="99"/>
    </row>
    <row r="198" spans="3:34">
      <c r="C198" s="3" t="s">
        <v>92</v>
      </c>
      <c r="D198" s="3" t="s">
        <v>370</v>
      </c>
      <c r="E198" s="3" t="s">
        <v>371</v>
      </c>
      <c r="F198" s="3" t="s">
        <v>628</v>
      </c>
      <c r="G198" s="97" t="s">
        <v>524</v>
      </c>
      <c r="H198" s="97" t="s">
        <v>524</v>
      </c>
      <c r="I198" s="97" t="s">
        <v>524</v>
      </c>
      <c r="J198" s="97" t="s">
        <v>524</v>
      </c>
      <c r="K198" s="97" t="s">
        <v>524</v>
      </c>
      <c r="L198" s="97" t="s">
        <v>524</v>
      </c>
      <c r="M198" s="97" t="s">
        <v>524</v>
      </c>
      <c r="N198" s="97" t="s">
        <v>524</v>
      </c>
      <c r="O198" s="360" t="s">
        <v>524</v>
      </c>
      <c r="P198" s="99"/>
      <c r="Q198" s="99"/>
      <c r="R198" s="99"/>
      <c r="S198" s="99"/>
      <c r="T198" s="99"/>
      <c r="U198" s="99"/>
      <c r="V198" s="99"/>
      <c r="W198" s="99"/>
      <c r="X198" s="99"/>
      <c r="Y198" s="99"/>
      <c r="Z198" s="99"/>
      <c r="AA198" s="99"/>
      <c r="AB198" s="99"/>
      <c r="AC198" s="99"/>
      <c r="AD198" s="99"/>
      <c r="AE198" s="99"/>
      <c r="AF198" s="99"/>
      <c r="AG198" s="99"/>
      <c r="AH198" s="99"/>
    </row>
    <row r="199" spans="3:34">
      <c r="C199" s="3" t="s">
        <v>92</v>
      </c>
      <c r="D199" s="3" t="s">
        <v>372</v>
      </c>
      <c r="E199" s="3" t="s">
        <v>373</v>
      </c>
      <c r="F199" s="3" t="s">
        <v>628</v>
      </c>
      <c r="G199" s="97" t="s">
        <v>524</v>
      </c>
      <c r="H199" s="97" t="s">
        <v>524</v>
      </c>
      <c r="I199" s="97" t="s">
        <v>524</v>
      </c>
      <c r="J199" s="97" t="s">
        <v>524</v>
      </c>
      <c r="K199" s="97" t="s">
        <v>524</v>
      </c>
      <c r="L199" s="97" t="s">
        <v>524</v>
      </c>
      <c r="M199" s="97" t="s">
        <v>524</v>
      </c>
      <c r="N199" s="97" t="s">
        <v>524</v>
      </c>
      <c r="O199" s="360" t="s">
        <v>524</v>
      </c>
      <c r="P199" s="99"/>
      <c r="Q199" s="99"/>
      <c r="R199" s="99"/>
      <c r="S199" s="99"/>
      <c r="T199" s="99"/>
      <c r="U199" s="99"/>
      <c r="V199" s="99"/>
      <c r="W199" s="99"/>
      <c r="X199" s="99"/>
      <c r="Y199" s="99"/>
      <c r="Z199" s="99"/>
      <c r="AA199" s="99"/>
      <c r="AB199" s="99"/>
      <c r="AC199" s="99"/>
      <c r="AD199" s="99"/>
      <c r="AE199" s="99"/>
      <c r="AF199" s="99"/>
      <c r="AG199" s="99"/>
      <c r="AH199" s="99"/>
    </row>
    <row r="200" spans="3:34">
      <c r="C200" s="3" t="s">
        <v>92</v>
      </c>
      <c r="D200" s="3" t="s">
        <v>374</v>
      </c>
      <c r="E200" s="3" t="s">
        <v>375</v>
      </c>
      <c r="F200" s="3" t="s">
        <v>628</v>
      </c>
      <c r="G200" s="97" t="s">
        <v>524</v>
      </c>
      <c r="H200" s="97" t="s">
        <v>524</v>
      </c>
      <c r="I200" s="97" t="s">
        <v>524</v>
      </c>
      <c r="J200" s="97" t="s">
        <v>524</v>
      </c>
      <c r="K200" s="97" t="s">
        <v>524</v>
      </c>
      <c r="L200" s="97" t="s">
        <v>524</v>
      </c>
      <c r="M200" s="97" t="s">
        <v>524</v>
      </c>
      <c r="N200" s="97" t="s">
        <v>524</v>
      </c>
      <c r="O200" s="360" t="s">
        <v>524</v>
      </c>
      <c r="P200" s="99"/>
      <c r="Q200" s="99"/>
      <c r="R200" s="99"/>
      <c r="S200" s="99"/>
      <c r="T200" s="99"/>
      <c r="U200" s="99"/>
      <c r="V200" s="99"/>
      <c r="W200" s="99"/>
      <c r="X200" s="99"/>
      <c r="Y200" s="99"/>
      <c r="Z200" s="99"/>
      <c r="AA200" s="99"/>
      <c r="AB200" s="99"/>
      <c r="AC200" s="99"/>
      <c r="AD200" s="99"/>
      <c r="AE200" s="99"/>
      <c r="AF200" s="99"/>
      <c r="AG200" s="99"/>
      <c r="AH200" s="99"/>
    </row>
    <row r="201" spans="3:34">
      <c r="C201" s="3" t="s">
        <v>92</v>
      </c>
      <c r="D201" s="3" t="s">
        <v>376</v>
      </c>
      <c r="E201" s="3" t="s">
        <v>377</v>
      </c>
      <c r="F201" s="3" t="s">
        <v>628</v>
      </c>
      <c r="G201" s="97" t="s">
        <v>524</v>
      </c>
      <c r="H201" s="97" t="s">
        <v>524</v>
      </c>
      <c r="I201" s="97" t="s">
        <v>524</v>
      </c>
      <c r="J201" s="97" t="s">
        <v>524</v>
      </c>
      <c r="K201" s="97" t="s">
        <v>524</v>
      </c>
      <c r="L201" s="97" t="s">
        <v>524</v>
      </c>
      <c r="M201" s="97" t="s">
        <v>524</v>
      </c>
      <c r="N201" s="97" t="s">
        <v>524</v>
      </c>
      <c r="O201" s="360" t="s">
        <v>524</v>
      </c>
      <c r="P201" s="99"/>
      <c r="Q201" s="99"/>
      <c r="R201" s="99"/>
      <c r="S201" s="99"/>
      <c r="T201" s="99"/>
      <c r="U201" s="99"/>
      <c r="V201" s="99"/>
      <c r="W201" s="99"/>
      <c r="X201" s="99"/>
      <c r="Y201" s="99"/>
      <c r="Z201" s="99"/>
      <c r="AA201" s="99"/>
      <c r="AB201" s="99"/>
      <c r="AC201" s="99"/>
      <c r="AD201" s="99"/>
      <c r="AE201" s="99"/>
      <c r="AF201" s="99"/>
      <c r="AG201" s="99"/>
      <c r="AH201" s="99"/>
    </row>
    <row r="202" spans="3:34">
      <c r="C202" s="3" t="s">
        <v>92</v>
      </c>
      <c r="D202" s="3" t="s">
        <v>378</v>
      </c>
      <c r="E202" s="3" t="s">
        <v>379</v>
      </c>
      <c r="F202" s="3" t="s">
        <v>628</v>
      </c>
      <c r="G202" s="97" t="s">
        <v>524</v>
      </c>
      <c r="H202" s="97" t="s">
        <v>524</v>
      </c>
      <c r="I202" s="97" t="s">
        <v>524</v>
      </c>
      <c r="J202" s="97" t="s">
        <v>524</v>
      </c>
      <c r="K202" s="97" t="s">
        <v>524</v>
      </c>
      <c r="L202" s="97" t="s">
        <v>524</v>
      </c>
      <c r="M202" s="97" t="s">
        <v>524</v>
      </c>
      <c r="N202" s="97" t="s">
        <v>524</v>
      </c>
      <c r="O202" s="360" t="s">
        <v>524</v>
      </c>
      <c r="P202" s="99"/>
      <c r="Q202" s="99"/>
      <c r="R202" s="99"/>
      <c r="S202" s="99"/>
      <c r="T202" s="99"/>
      <c r="U202" s="99"/>
      <c r="V202" s="99"/>
      <c r="W202" s="99"/>
      <c r="X202" s="99"/>
      <c r="Y202" s="99"/>
      <c r="Z202" s="99"/>
      <c r="AA202" s="99"/>
      <c r="AB202" s="99"/>
      <c r="AC202" s="99"/>
      <c r="AD202" s="99"/>
      <c r="AE202" s="99"/>
      <c r="AF202" s="99"/>
      <c r="AG202" s="99"/>
      <c r="AH202" s="99"/>
    </row>
    <row r="203" spans="3:34">
      <c r="C203" s="3" t="s">
        <v>92</v>
      </c>
      <c r="D203" s="3" t="s">
        <v>380</v>
      </c>
      <c r="E203" s="3" t="s">
        <v>381</v>
      </c>
      <c r="F203" s="3" t="s">
        <v>628</v>
      </c>
      <c r="G203" s="97" t="s">
        <v>524</v>
      </c>
      <c r="H203" s="97" t="s">
        <v>524</v>
      </c>
      <c r="I203" s="97" t="s">
        <v>524</v>
      </c>
      <c r="J203" s="97" t="s">
        <v>524</v>
      </c>
      <c r="K203" s="97" t="s">
        <v>524</v>
      </c>
      <c r="L203" s="97" t="s">
        <v>524</v>
      </c>
      <c r="M203" s="97" t="s">
        <v>524</v>
      </c>
      <c r="N203" s="97" t="s">
        <v>524</v>
      </c>
      <c r="O203" s="360" t="s">
        <v>524</v>
      </c>
      <c r="P203" s="99"/>
      <c r="Q203" s="99"/>
      <c r="R203" s="99"/>
      <c r="S203" s="99"/>
      <c r="T203" s="99"/>
      <c r="U203" s="99"/>
      <c r="V203" s="99"/>
      <c r="W203" s="99"/>
      <c r="X203" s="99"/>
      <c r="Y203" s="99"/>
      <c r="Z203" s="99"/>
      <c r="AA203" s="99"/>
      <c r="AB203" s="99"/>
      <c r="AC203" s="99"/>
      <c r="AD203" s="99"/>
      <c r="AE203" s="99"/>
      <c r="AF203" s="99"/>
      <c r="AG203" s="99"/>
      <c r="AH203" s="99"/>
    </row>
    <row r="204" spans="3:34">
      <c r="C204" s="3" t="s">
        <v>92</v>
      </c>
      <c r="D204" s="3" t="s">
        <v>382</v>
      </c>
      <c r="E204" s="3" t="s">
        <v>383</v>
      </c>
      <c r="F204" s="3" t="s">
        <v>628</v>
      </c>
      <c r="G204" s="97" t="s">
        <v>524</v>
      </c>
      <c r="H204" s="97" t="s">
        <v>524</v>
      </c>
      <c r="I204" s="97" t="s">
        <v>524</v>
      </c>
      <c r="J204" s="97" t="s">
        <v>524</v>
      </c>
      <c r="K204" s="97" t="s">
        <v>524</v>
      </c>
      <c r="L204" s="97" t="s">
        <v>524</v>
      </c>
      <c r="M204" s="97" t="s">
        <v>524</v>
      </c>
      <c r="N204" s="97" t="s">
        <v>524</v>
      </c>
      <c r="O204" s="360" t="s">
        <v>524</v>
      </c>
      <c r="P204" s="99"/>
      <c r="Q204" s="99"/>
      <c r="R204" s="99"/>
      <c r="S204" s="99"/>
      <c r="T204" s="99"/>
      <c r="U204" s="99"/>
      <c r="V204" s="99"/>
      <c r="W204" s="99"/>
      <c r="X204" s="99"/>
      <c r="Y204" s="99"/>
      <c r="Z204" s="99"/>
      <c r="AA204" s="99"/>
      <c r="AB204" s="99"/>
      <c r="AC204" s="99"/>
      <c r="AD204" s="99"/>
      <c r="AE204" s="99"/>
      <c r="AF204" s="99"/>
      <c r="AG204" s="99"/>
      <c r="AH204" s="99"/>
    </row>
    <row r="205" spans="3:34">
      <c r="C205" s="3" t="s">
        <v>92</v>
      </c>
      <c r="D205" s="3" t="s">
        <v>384</v>
      </c>
      <c r="E205" s="3" t="s">
        <v>385</v>
      </c>
      <c r="F205" s="3" t="s">
        <v>628</v>
      </c>
      <c r="G205" s="97" t="s">
        <v>524</v>
      </c>
      <c r="H205" s="97" t="s">
        <v>524</v>
      </c>
      <c r="I205" s="97" t="s">
        <v>524</v>
      </c>
      <c r="J205" s="97" t="s">
        <v>524</v>
      </c>
      <c r="K205" s="97" t="s">
        <v>524</v>
      </c>
      <c r="L205" s="97" t="s">
        <v>524</v>
      </c>
      <c r="M205" s="97" t="s">
        <v>524</v>
      </c>
      <c r="N205" s="97" t="s">
        <v>524</v>
      </c>
      <c r="O205" s="360" t="s">
        <v>524</v>
      </c>
      <c r="P205" s="99"/>
      <c r="Q205" s="99"/>
      <c r="R205" s="99"/>
      <c r="S205" s="99"/>
      <c r="T205" s="99"/>
      <c r="U205" s="99"/>
      <c r="V205" s="99"/>
      <c r="W205" s="99"/>
      <c r="X205" s="99"/>
      <c r="Y205" s="99"/>
      <c r="Z205" s="99"/>
      <c r="AA205" s="99"/>
      <c r="AB205" s="99"/>
      <c r="AC205" s="99"/>
      <c r="AD205" s="99"/>
      <c r="AE205" s="99"/>
      <c r="AF205" s="99"/>
      <c r="AG205" s="99"/>
      <c r="AH205" s="99"/>
    </row>
    <row r="206" spans="3:34">
      <c r="C206" s="3" t="s">
        <v>92</v>
      </c>
      <c r="D206" s="3" t="s">
        <v>386</v>
      </c>
      <c r="E206" s="3" t="s">
        <v>387</v>
      </c>
      <c r="F206" s="3" t="s">
        <v>628</v>
      </c>
      <c r="G206" s="97" t="s">
        <v>524</v>
      </c>
      <c r="H206" s="97" t="s">
        <v>524</v>
      </c>
      <c r="I206" s="97" t="s">
        <v>524</v>
      </c>
      <c r="J206" s="97" t="s">
        <v>524</v>
      </c>
      <c r="K206" s="97" t="s">
        <v>524</v>
      </c>
      <c r="L206" s="97" t="s">
        <v>524</v>
      </c>
      <c r="M206" s="97" t="s">
        <v>524</v>
      </c>
      <c r="N206" s="97" t="s">
        <v>524</v>
      </c>
      <c r="O206" s="360">
        <v>1713</v>
      </c>
      <c r="P206" s="99"/>
      <c r="Q206" s="99"/>
      <c r="R206" s="99"/>
      <c r="S206" s="99"/>
      <c r="T206" s="99"/>
      <c r="U206" s="99"/>
      <c r="V206" s="99"/>
      <c r="W206" s="99"/>
      <c r="X206" s="99"/>
      <c r="Y206" s="99"/>
      <c r="Z206" s="99"/>
      <c r="AA206" s="99"/>
      <c r="AB206" s="99"/>
      <c r="AC206" s="99"/>
      <c r="AD206" s="99"/>
      <c r="AE206" s="99"/>
      <c r="AF206" s="99"/>
      <c r="AG206" s="99"/>
      <c r="AH206" s="99"/>
    </row>
    <row r="207" spans="3:34">
      <c r="C207" s="3" t="s">
        <v>92</v>
      </c>
      <c r="D207" s="3" t="s">
        <v>388</v>
      </c>
      <c r="E207" s="3" t="s">
        <v>389</v>
      </c>
      <c r="F207" s="3" t="s">
        <v>628</v>
      </c>
      <c r="G207" s="97" t="s">
        <v>524</v>
      </c>
      <c r="H207" s="97" t="s">
        <v>524</v>
      </c>
      <c r="I207" s="97" t="s">
        <v>524</v>
      </c>
      <c r="J207" s="97" t="s">
        <v>524</v>
      </c>
      <c r="K207" s="97" t="s">
        <v>524</v>
      </c>
      <c r="L207" s="97" t="s">
        <v>524</v>
      </c>
      <c r="M207" s="97" t="s">
        <v>524</v>
      </c>
      <c r="N207" s="97" t="s">
        <v>524</v>
      </c>
      <c r="O207" s="360">
        <v>1720</v>
      </c>
      <c r="P207" s="99"/>
      <c r="Q207" s="99"/>
      <c r="R207" s="99"/>
      <c r="S207" s="99"/>
      <c r="T207" s="99"/>
      <c r="U207" s="99"/>
      <c r="V207" s="99"/>
      <c r="W207" s="99"/>
      <c r="X207" s="99"/>
      <c r="Y207" s="99"/>
      <c r="Z207" s="99"/>
      <c r="AA207" s="99"/>
      <c r="AB207" s="99"/>
      <c r="AC207" s="99"/>
      <c r="AD207" s="99"/>
      <c r="AE207" s="99"/>
      <c r="AF207" s="99"/>
      <c r="AG207" s="99"/>
      <c r="AH207" s="99"/>
    </row>
    <row r="208" spans="3:34">
      <c r="C208" s="3" t="s">
        <v>92</v>
      </c>
      <c r="D208" s="3" t="s">
        <v>390</v>
      </c>
      <c r="E208" s="3" t="s">
        <v>391</v>
      </c>
      <c r="F208" s="3" t="s">
        <v>628</v>
      </c>
      <c r="G208" s="97" t="s">
        <v>524</v>
      </c>
      <c r="H208" s="97" t="s">
        <v>524</v>
      </c>
      <c r="I208" s="97" t="s">
        <v>524</v>
      </c>
      <c r="J208" s="97" t="s">
        <v>524</v>
      </c>
      <c r="K208" s="97" t="s">
        <v>524</v>
      </c>
      <c r="L208" s="97" t="s">
        <v>524</v>
      </c>
      <c r="M208" s="97" t="s">
        <v>524</v>
      </c>
      <c r="N208" s="97" t="s">
        <v>524</v>
      </c>
      <c r="O208" s="360" t="s">
        <v>524</v>
      </c>
      <c r="P208" s="99"/>
      <c r="Q208" s="99"/>
      <c r="R208" s="99"/>
      <c r="S208" s="99"/>
      <c r="T208" s="99"/>
      <c r="U208" s="99"/>
      <c r="V208" s="99"/>
      <c r="W208" s="99"/>
      <c r="X208" s="99"/>
      <c r="Y208" s="99"/>
      <c r="Z208" s="99"/>
      <c r="AA208" s="99"/>
      <c r="AB208" s="99"/>
      <c r="AC208" s="99"/>
      <c r="AD208" s="99"/>
      <c r="AE208" s="99"/>
      <c r="AF208" s="99"/>
      <c r="AG208" s="99"/>
      <c r="AH208" s="99"/>
    </row>
    <row r="209" spans="3:34">
      <c r="C209" s="3" t="s">
        <v>92</v>
      </c>
      <c r="D209" s="3" t="s">
        <v>392</v>
      </c>
      <c r="E209" s="3" t="s">
        <v>393</v>
      </c>
      <c r="F209" s="3" t="s">
        <v>628</v>
      </c>
      <c r="G209" s="97" t="s">
        <v>524</v>
      </c>
      <c r="H209" s="97" t="s">
        <v>524</v>
      </c>
      <c r="I209" s="97" t="s">
        <v>524</v>
      </c>
      <c r="J209" s="97" t="s">
        <v>524</v>
      </c>
      <c r="K209" s="97" t="s">
        <v>524</v>
      </c>
      <c r="L209" s="97" t="s">
        <v>524</v>
      </c>
      <c r="M209" s="97" t="s">
        <v>524</v>
      </c>
      <c r="N209" s="97" t="s">
        <v>524</v>
      </c>
      <c r="O209" s="360">
        <v>797</v>
      </c>
      <c r="P209" s="99"/>
      <c r="Q209" s="99"/>
      <c r="R209" s="99"/>
      <c r="S209" s="99"/>
      <c r="T209" s="99"/>
      <c r="U209" s="99"/>
      <c r="V209" s="99"/>
      <c r="W209" s="99"/>
      <c r="X209" s="99"/>
      <c r="Y209" s="99"/>
      <c r="Z209" s="99"/>
      <c r="AA209" s="99"/>
      <c r="AB209" s="99"/>
      <c r="AC209" s="99"/>
      <c r="AD209" s="99"/>
      <c r="AE209" s="99"/>
      <c r="AF209" s="99"/>
      <c r="AG209" s="99"/>
      <c r="AH209" s="99"/>
    </row>
    <row r="210" spans="3:34">
      <c r="C210" s="3" t="s">
        <v>92</v>
      </c>
      <c r="D210" s="3" t="s">
        <v>394</v>
      </c>
      <c r="E210" s="3" t="s">
        <v>395</v>
      </c>
      <c r="F210" s="3" t="s">
        <v>628</v>
      </c>
      <c r="G210" s="97" t="s">
        <v>524</v>
      </c>
      <c r="H210" s="97" t="s">
        <v>524</v>
      </c>
      <c r="I210" s="97" t="s">
        <v>524</v>
      </c>
      <c r="J210" s="97" t="s">
        <v>524</v>
      </c>
      <c r="K210" s="97" t="s">
        <v>524</v>
      </c>
      <c r="L210" s="97" t="s">
        <v>524</v>
      </c>
      <c r="M210" s="97" t="s">
        <v>524</v>
      </c>
      <c r="N210" s="97" t="s">
        <v>524</v>
      </c>
      <c r="O210" s="360">
        <v>893</v>
      </c>
      <c r="P210" s="99"/>
      <c r="Q210" s="99"/>
      <c r="R210" s="99"/>
      <c r="S210" s="99"/>
      <c r="T210" s="99"/>
      <c r="U210" s="99"/>
      <c r="V210" s="99"/>
      <c r="W210" s="99"/>
      <c r="X210" s="99"/>
      <c r="Y210" s="99"/>
      <c r="Z210" s="99"/>
      <c r="AA210" s="99"/>
      <c r="AB210" s="99"/>
      <c r="AC210" s="99"/>
      <c r="AD210" s="99"/>
      <c r="AE210" s="99"/>
      <c r="AF210" s="99"/>
      <c r="AG210" s="99"/>
      <c r="AH210" s="99"/>
    </row>
    <row r="211" spans="3:34">
      <c r="C211" s="3" t="s">
        <v>92</v>
      </c>
      <c r="D211" s="3" t="s">
        <v>396</v>
      </c>
      <c r="E211" s="3" t="s">
        <v>397</v>
      </c>
      <c r="F211" s="3" t="s">
        <v>628</v>
      </c>
      <c r="G211" s="97" t="s">
        <v>524</v>
      </c>
      <c r="H211" s="97" t="s">
        <v>524</v>
      </c>
      <c r="I211" s="97" t="s">
        <v>524</v>
      </c>
      <c r="J211" s="97" t="s">
        <v>524</v>
      </c>
      <c r="K211" s="97" t="s">
        <v>524</v>
      </c>
      <c r="L211" s="97" t="s">
        <v>524</v>
      </c>
      <c r="M211" s="97" t="s">
        <v>524</v>
      </c>
      <c r="N211" s="97" t="s">
        <v>524</v>
      </c>
      <c r="O211" s="360">
        <v>969.5</v>
      </c>
      <c r="P211" s="99"/>
      <c r="Q211" s="99"/>
      <c r="R211" s="99"/>
      <c r="S211" s="99"/>
      <c r="T211" s="99"/>
      <c r="U211" s="99"/>
      <c r="V211" s="99"/>
      <c r="W211" s="99"/>
      <c r="X211" s="99"/>
      <c r="Y211" s="99"/>
      <c r="Z211" s="99"/>
      <c r="AA211" s="99"/>
      <c r="AB211" s="99"/>
      <c r="AC211" s="99"/>
      <c r="AD211" s="99"/>
      <c r="AE211" s="99"/>
      <c r="AF211" s="99"/>
      <c r="AG211" s="99"/>
      <c r="AH211" s="99"/>
    </row>
    <row r="212" spans="3:34">
      <c r="C212" s="3" t="s">
        <v>92</v>
      </c>
      <c r="D212" s="3" t="s">
        <v>398</v>
      </c>
      <c r="E212" s="3" t="s">
        <v>399</v>
      </c>
      <c r="F212" s="3" t="s">
        <v>628</v>
      </c>
      <c r="G212" s="97" t="s">
        <v>524</v>
      </c>
      <c r="H212" s="97" t="s">
        <v>524</v>
      </c>
      <c r="I212" s="97" t="s">
        <v>524</v>
      </c>
      <c r="J212" s="97" t="s">
        <v>524</v>
      </c>
      <c r="K212" s="97" t="s">
        <v>524</v>
      </c>
      <c r="L212" s="97" t="s">
        <v>524</v>
      </c>
      <c r="M212" s="97" t="s">
        <v>524</v>
      </c>
      <c r="N212" s="97" t="s">
        <v>524</v>
      </c>
      <c r="O212" s="360">
        <v>1812</v>
      </c>
      <c r="P212" s="99"/>
      <c r="Q212" s="99"/>
      <c r="R212" s="99"/>
      <c r="S212" s="99"/>
      <c r="T212" s="99"/>
      <c r="U212" s="99"/>
      <c r="V212" s="99"/>
      <c r="W212" s="99"/>
      <c r="X212" s="99"/>
      <c r="Y212" s="99"/>
      <c r="Z212" s="99"/>
      <c r="AA212" s="99"/>
      <c r="AB212" s="99"/>
      <c r="AC212" s="99"/>
      <c r="AD212" s="99"/>
      <c r="AE212" s="99"/>
      <c r="AF212" s="99"/>
      <c r="AG212" s="99"/>
      <c r="AH212" s="99"/>
    </row>
    <row r="213" spans="3:34">
      <c r="C213" s="3" t="s">
        <v>92</v>
      </c>
      <c r="D213" s="3" t="s">
        <v>400</v>
      </c>
      <c r="E213" s="3" t="s">
        <v>401</v>
      </c>
      <c r="F213" s="3" t="s">
        <v>628</v>
      </c>
      <c r="G213" s="97" t="s">
        <v>524</v>
      </c>
      <c r="H213" s="97" t="s">
        <v>524</v>
      </c>
      <c r="I213" s="97" t="s">
        <v>524</v>
      </c>
      <c r="J213" s="97" t="s">
        <v>524</v>
      </c>
      <c r="K213" s="97" t="s">
        <v>524</v>
      </c>
      <c r="L213" s="97" t="s">
        <v>524</v>
      </c>
      <c r="M213" s="97" t="s">
        <v>524</v>
      </c>
      <c r="N213" s="97" t="s">
        <v>524</v>
      </c>
      <c r="O213" s="360">
        <v>156</v>
      </c>
      <c r="P213" s="99"/>
      <c r="Q213" s="99"/>
      <c r="R213" s="99"/>
      <c r="S213" s="99"/>
      <c r="T213" s="99"/>
      <c r="U213" s="99"/>
      <c r="V213" s="99"/>
      <c r="W213" s="99"/>
      <c r="X213" s="99"/>
      <c r="Y213" s="99"/>
      <c r="Z213" s="99"/>
      <c r="AA213" s="99"/>
      <c r="AB213" s="99"/>
      <c r="AC213" s="99"/>
      <c r="AD213" s="99"/>
      <c r="AE213" s="99"/>
      <c r="AF213" s="99"/>
      <c r="AG213" s="99"/>
      <c r="AH213" s="99"/>
    </row>
    <row r="214" spans="3:34">
      <c r="C214" s="3" t="s">
        <v>92</v>
      </c>
      <c r="D214" s="3" t="s">
        <v>402</v>
      </c>
      <c r="E214" s="3" t="s">
        <v>403</v>
      </c>
      <c r="F214" s="3" t="s">
        <v>628</v>
      </c>
      <c r="G214" s="97" t="s">
        <v>524</v>
      </c>
      <c r="H214" s="97" t="s">
        <v>524</v>
      </c>
      <c r="I214" s="97" t="s">
        <v>524</v>
      </c>
      <c r="J214" s="97" t="s">
        <v>524</v>
      </c>
      <c r="K214" s="97" t="s">
        <v>524</v>
      </c>
      <c r="L214" s="97" t="s">
        <v>524</v>
      </c>
      <c r="M214" s="97" t="s">
        <v>524</v>
      </c>
      <c r="N214" s="97" t="s">
        <v>524</v>
      </c>
      <c r="O214" s="360" t="s">
        <v>524</v>
      </c>
      <c r="P214" s="99"/>
      <c r="Q214" s="99"/>
      <c r="R214" s="99"/>
      <c r="S214" s="99"/>
      <c r="T214" s="99"/>
      <c r="U214" s="99"/>
      <c r="V214" s="99"/>
      <c r="W214" s="99"/>
      <c r="X214" s="99"/>
      <c r="Y214" s="99"/>
      <c r="Z214" s="99"/>
      <c r="AA214" s="99"/>
      <c r="AB214" s="99"/>
      <c r="AC214" s="99"/>
      <c r="AD214" s="99"/>
      <c r="AE214" s="99"/>
      <c r="AF214" s="99"/>
      <c r="AG214" s="99"/>
      <c r="AH214" s="99"/>
    </row>
    <row r="215" spans="3:34">
      <c r="C215" s="3" t="s">
        <v>92</v>
      </c>
      <c r="D215" s="3" t="s">
        <v>404</v>
      </c>
      <c r="E215" s="3" t="s">
        <v>405</v>
      </c>
      <c r="F215" s="3" t="s">
        <v>628</v>
      </c>
      <c r="G215" s="97" t="s">
        <v>524</v>
      </c>
      <c r="H215" s="97" t="s">
        <v>524</v>
      </c>
      <c r="I215" s="97" t="s">
        <v>524</v>
      </c>
      <c r="J215" s="97" t="s">
        <v>524</v>
      </c>
      <c r="K215" s="97" t="s">
        <v>524</v>
      </c>
      <c r="L215" s="97" t="s">
        <v>524</v>
      </c>
      <c r="M215" s="97" t="s">
        <v>524</v>
      </c>
      <c r="N215" s="97" t="s">
        <v>524</v>
      </c>
      <c r="O215" s="360" t="s">
        <v>524</v>
      </c>
      <c r="P215" s="99"/>
      <c r="Q215" s="99"/>
      <c r="R215" s="99"/>
      <c r="S215" s="99"/>
      <c r="T215" s="99"/>
      <c r="U215" s="99"/>
      <c r="V215" s="99"/>
      <c r="W215" s="99"/>
      <c r="X215" s="99"/>
      <c r="Y215" s="99"/>
      <c r="Z215" s="99"/>
      <c r="AA215" s="99"/>
      <c r="AB215" s="99"/>
      <c r="AC215" s="99"/>
      <c r="AD215" s="99"/>
      <c r="AE215" s="99"/>
      <c r="AF215" s="99"/>
      <c r="AG215" s="99"/>
      <c r="AH215" s="99"/>
    </row>
    <row r="216" spans="3:34">
      <c r="C216" s="3" t="s">
        <v>92</v>
      </c>
      <c r="D216" s="3" t="s">
        <v>406</v>
      </c>
      <c r="E216" s="3" t="s">
        <v>407</v>
      </c>
      <c r="F216" s="3" t="s">
        <v>628</v>
      </c>
      <c r="G216" s="97" t="s">
        <v>524</v>
      </c>
      <c r="H216" s="97" t="s">
        <v>524</v>
      </c>
      <c r="I216" s="97" t="s">
        <v>524</v>
      </c>
      <c r="J216" s="97" t="s">
        <v>524</v>
      </c>
      <c r="K216" s="97" t="s">
        <v>524</v>
      </c>
      <c r="L216" s="97" t="s">
        <v>524</v>
      </c>
      <c r="M216" s="97" t="s">
        <v>524</v>
      </c>
      <c r="N216" s="97" t="s">
        <v>524</v>
      </c>
      <c r="O216" s="360" t="s">
        <v>524</v>
      </c>
      <c r="P216" s="99"/>
      <c r="Q216" s="99"/>
      <c r="R216" s="99"/>
      <c r="S216" s="99"/>
      <c r="T216" s="99"/>
      <c r="U216" s="99"/>
      <c r="V216" s="99"/>
      <c r="W216" s="99"/>
      <c r="X216" s="99"/>
      <c r="Y216" s="99"/>
      <c r="Z216" s="99"/>
      <c r="AA216" s="99"/>
      <c r="AB216" s="99"/>
      <c r="AC216" s="99"/>
      <c r="AD216" s="99"/>
      <c r="AE216" s="99"/>
      <c r="AF216" s="99"/>
      <c r="AG216" s="99"/>
      <c r="AH216" s="99"/>
    </row>
    <row r="217" spans="3:34">
      <c r="C217" s="3" t="s">
        <v>92</v>
      </c>
      <c r="D217" s="3" t="s">
        <v>408</v>
      </c>
      <c r="E217" s="3" t="s">
        <v>409</v>
      </c>
      <c r="F217" s="3" t="s">
        <v>628</v>
      </c>
      <c r="G217" s="97" t="s">
        <v>524</v>
      </c>
      <c r="H217" s="97" t="s">
        <v>524</v>
      </c>
      <c r="I217" s="97" t="s">
        <v>524</v>
      </c>
      <c r="J217" s="97" t="s">
        <v>524</v>
      </c>
      <c r="K217" s="97" t="s">
        <v>524</v>
      </c>
      <c r="L217" s="97" t="s">
        <v>524</v>
      </c>
      <c r="M217" s="97" t="s">
        <v>524</v>
      </c>
      <c r="N217" s="97" t="s">
        <v>524</v>
      </c>
      <c r="O217" s="360" t="s">
        <v>524</v>
      </c>
      <c r="P217" s="99"/>
      <c r="Q217" s="99"/>
      <c r="R217" s="99"/>
      <c r="S217" s="99"/>
      <c r="T217" s="99"/>
      <c r="U217" s="99"/>
      <c r="V217" s="99"/>
      <c r="W217" s="99"/>
      <c r="X217" s="99"/>
      <c r="Y217" s="99"/>
      <c r="Z217" s="99"/>
      <c r="AA217" s="99"/>
      <c r="AB217" s="99"/>
      <c r="AC217" s="99"/>
      <c r="AD217" s="99"/>
      <c r="AE217" s="99"/>
      <c r="AF217" s="99"/>
      <c r="AG217" s="99"/>
      <c r="AH217" s="99"/>
    </row>
    <row r="218" spans="3:34">
      <c r="C218" s="3" t="s">
        <v>92</v>
      </c>
      <c r="D218" s="3" t="s">
        <v>410</v>
      </c>
      <c r="E218" s="3" t="s">
        <v>411</v>
      </c>
      <c r="F218" s="3" t="s">
        <v>628</v>
      </c>
      <c r="G218" s="97" t="s">
        <v>524</v>
      </c>
      <c r="H218" s="97" t="s">
        <v>524</v>
      </c>
      <c r="I218" s="97" t="s">
        <v>524</v>
      </c>
      <c r="J218" s="97" t="s">
        <v>524</v>
      </c>
      <c r="K218" s="97" t="s">
        <v>524</v>
      </c>
      <c r="L218" s="97" t="s">
        <v>524</v>
      </c>
      <c r="M218" s="97" t="s">
        <v>524</v>
      </c>
      <c r="N218" s="97" t="s">
        <v>524</v>
      </c>
      <c r="O218" s="360">
        <v>720</v>
      </c>
      <c r="P218" s="99"/>
      <c r="Q218" s="99"/>
      <c r="R218" s="99"/>
      <c r="S218" s="99"/>
      <c r="T218" s="99"/>
      <c r="U218" s="99"/>
      <c r="V218" s="99"/>
      <c r="W218" s="99"/>
      <c r="X218" s="99"/>
      <c r="Y218" s="99"/>
      <c r="Z218" s="99"/>
      <c r="AA218" s="99"/>
      <c r="AB218" s="99"/>
      <c r="AC218" s="99"/>
      <c r="AD218" s="99"/>
      <c r="AE218" s="99"/>
      <c r="AF218" s="99"/>
      <c r="AG218" s="99"/>
      <c r="AH218" s="99"/>
    </row>
    <row r="219" spans="3:34">
      <c r="C219" s="3" t="s">
        <v>92</v>
      </c>
      <c r="D219" s="3" t="s">
        <v>412</v>
      </c>
      <c r="E219" s="3" t="s">
        <v>413</v>
      </c>
      <c r="F219" s="3" t="s">
        <v>628</v>
      </c>
      <c r="G219" s="97" t="s">
        <v>524</v>
      </c>
      <c r="H219" s="97" t="s">
        <v>524</v>
      </c>
      <c r="I219" s="97" t="s">
        <v>524</v>
      </c>
      <c r="J219" s="97" t="s">
        <v>524</v>
      </c>
      <c r="K219" s="97" t="s">
        <v>524</v>
      </c>
      <c r="L219" s="97" t="s">
        <v>524</v>
      </c>
      <c r="M219" s="97" t="s">
        <v>524</v>
      </c>
      <c r="N219" s="97" t="s">
        <v>524</v>
      </c>
      <c r="O219" s="360">
        <v>126</v>
      </c>
      <c r="P219" s="99"/>
      <c r="Q219" s="99"/>
      <c r="R219" s="99"/>
      <c r="S219" s="99"/>
      <c r="T219" s="99"/>
      <c r="U219" s="99"/>
      <c r="V219" s="99"/>
      <c r="W219" s="99"/>
      <c r="X219" s="99"/>
      <c r="Y219" s="99"/>
      <c r="Z219" s="99"/>
      <c r="AA219" s="99"/>
      <c r="AB219" s="99"/>
      <c r="AC219" s="99"/>
      <c r="AD219" s="99"/>
      <c r="AE219" s="99"/>
      <c r="AF219" s="99"/>
      <c r="AG219" s="99"/>
      <c r="AH219" s="99"/>
    </row>
    <row r="220" spans="3:34">
      <c r="C220" s="3" t="s">
        <v>92</v>
      </c>
      <c r="D220" s="3" t="s">
        <v>414</v>
      </c>
      <c r="E220" s="3" t="s">
        <v>415</v>
      </c>
      <c r="F220" s="3" t="s">
        <v>628</v>
      </c>
      <c r="G220" s="97" t="s">
        <v>524</v>
      </c>
      <c r="H220" s="97" t="s">
        <v>524</v>
      </c>
      <c r="I220" s="97" t="s">
        <v>524</v>
      </c>
      <c r="J220" s="97" t="s">
        <v>524</v>
      </c>
      <c r="K220" s="97" t="s">
        <v>524</v>
      </c>
      <c r="L220" s="97" t="s">
        <v>524</v>
      </c>
      <c r="M220" s="97" t="s">
        <v>524</v>
      </c>
      <c r="N220" s="97" t="s">
        <v>524</v>
      </c>
      <c r="O220" s="360" t="s">
        <v>524</v>
      </c>
      <c r="P220" s="99"/>
      <c r="Q220" s="99"/>
      <c r="R220" s="99"/>
      <c r="S220" s="99"/>
      <c r="T220" s="99"/>
      <c r="U220" s="99"/>
      <c r="V220" s="99"/>
      <c r="W220" s="99"/>
      <c r="X220" s="99"/>
      <c r="Y220" s="99"/>
      <c r="Z220" s="99"/>
      <c r="AA220" s="99"/>
      <c r="AB220" s="99"/>
      <c r="AC220" s="99"/>
      <c r="AD220" s="99"/>
      <c r="AE220" s="99"/>
      <c r="AF220" s="99"/>
      <c r="AG220" s="99"/>
      <c r="AH220" s="99"/>
    </row>
    <row r="221" spans="3:34">
      <c r="C221" s="3" t="s">
        <v>92</v>
      </c>
      <c r="D221" s="3" t="s">
        <v>416</v>
      </c>
      <c r="E221" s="3" t="s">
        <v>417</v>
      </c>
      <c r="F221" s="3" t="s">
        <v>628</v>
      </c>
      <c r="G221" s="97" t="s">
        <v>524</v>
      </c>
      <c r="H221" s="97" t="s">
        <v>524</v>
      </c>
      <c r="I221" s="97" t="s">
        <v>524</v>
      </c>
      <c r="J221" s="97" t="s">
        <v>524</v>
      </c>
      <c r="K221" s="97" t="s">
        <v>524</v>
      </c>
      <c r="L221" s="97" t="s">
        <v>524</v>
      </c>
      <c r="M221" s="97" t="s">
        <v>524</v>
      </c>
      <c r="N221" s="97" t="s">
        <v>524</v>
      </c>
      <c r="O221" s="360">
        <v>724</v>
      </c>
      <c r="P221" s="99"/>
      <c r="Q221" s="99"/>
      <c r="R221" s="99"/>
      <c r="S221" s="99"/>
      <c r="T221" s="99"/>
      <c r="U221" s="99"/>
      <c r="V221" s="99"/>
      <c r="W221" s="99"/>
      <c r="X221" s="99"/>
      <c r="Y221" s="99"/>
      <c r="Z221" s="99"/>
      <c r="AA221" s="99"/>
      <c r="AB221" s="99"/>
      <c r="AC221" s="99"/>
      <c r="AD221" s="99"/>
      <c r="AE221" s="99"/>
      <c r="AF221" s="99"/>
      <c r="AG221" s="99"/>
      <c r="AH221" s="99"/>
    </row>
    <row r="222" spans="3:34">
      <c r="C222" s="3" t="s">
        <v>92</v>
      </c>
      <c r="D222" s="3" t="s">
        <v>418</v>
      </c>
      <c r="E222" s="3" t="s">
        <v>419</v>
      </c>
      <c r="F222" s="3" t="s">
        <v>628</v>
      </c>
      <c r="G222" s="97" t="s">
        <v>524</v>
      </c>
      <c r="H222" s="97" t="s">
        <v>524</v>
      </c>
      <c r="I222" s="97" t="s">
        <v>524</v>
      </c>
      <c r="J222" s="97" t="s">
        <v>524</v>
      </c>
      <c r="K222" s="97" t="s">
        <v>524</v>
      </c>
      <c r="L222" s="97" t="s">
        <v>524</v>
      </c>
      <c r="M222" s="97" t="s">
        <v>524</v>
      </c>
      <c r="N222" s="97" t="s">
        <v>524</v>
      </c>
      <c r="O222" s="360">
        <v>704</v>
      </c>
      <c r="P222" s="99"/>
      <c r="Q222" s="99"/>
      <c r="R222" s="99"/>
      <c r="S222" s="99"/>
      <c r="T222" s="99"/>
      <c r="U222" s="99"/>
      <c r="V222" s="99"/>
      <c r="W222" s="99"/>
      <c r="X222" s="99"/>
      <c r="Y222" s="99"/>
      <c r="Z222" s="99"/>
      <c r="AA222" s="99"/>
      <c r="AB222" s="99"/>
      <c r="AC222" s="99"/>
      <c r="AD222" s="99"/>
      <c r="AE222" s="99"/>
      <c r="AF222" s="99"/>
      <c r="AG222" s="99"/>
      <c r="AH222" s="99"/>
    </row>
    <row r="223" spans="3:34">
      <c r="C223" s="3" t="s">
        <v>92</v>
      </c>
      <c r="D223" s="3" t="s">
        <v>420</v>
      </c>
      <c r="E223" s="3" t="s">
        <v>421</v>
      </c>
      <c r="F223" s="3" t="s">
        <v>628</v>
      </c>
      <c r="G223" s="97" t="s">
        <v>524</v>
      </c>
      <c r="H223" s="97" t="s">
        <v>524</v>
      </c>
      <c r="I223" s="97" t="s">
        <v>524</v>
      </c>
      <c r="J223" s="97" t="s">
        <v>524</v>
      </c>
      <c r="K223" s="97" t="s">
        <v>524</v>
      </c>
      <c r="L223" s="97" t="s">
        <v>524</v>
      </c>
      <c r="M223" s="97" t="s">
        <v>524</v>
      </c>
      <c r="N223" s="97" t="s">
        <v>524</v>
      </c>
      <c r="O223" s="360">
        <v>2111</v>
      </c>
      <c r="P223" s="99"/>
      <c r="Q223" s="99"/>
      <c r="R223" s="99"/>
      <c r="S223" s="99"/>
      <c r="T223" s="99"/>
      <c r="U223" s="99"/>
      <c r="V223" s="99"/>
      <c r="W223" s="99"/>
      <c r="X223" s="99"/>
      <c r="Y223" s="99"/>
      <c r="Z223" s="99"/>
      <c r="AA223" s="99"/>
      <c r="AB223" s="99"/>
      <c r="AC223" s="99"/>
      <c r="AD223" s="99"/>
      <c r="AE223" s="99"/>
      <c r="AF223" s="99"/>
      <c r="AG223" s="99"/>
      <c r="AH223" s="99"/>
    </row>
    <row r="224" spans="3:34">
      <c r="C224" s="3" t="s">
        <v>92</v>
      </c>
      <c r="D224" s="3" t="s">
        <v>422</v>
      </c>
      <c r="E224" s="3" t="s">
        <v>423</v>
      </c>
      <c r="F224" s="3" t="s">
        <v>628</v>
      </c>
      <c r="G224" s="97" t="s">
        <v>524</v>
      </c>
      <c r="H224" s="97" t="s">
        <v>524</v>
      </c>
      <c r="I224" s="97" t="s">
        <v>524</v>
      </c>
      <c r="J224" s="97" t="s">
        <v>524</v>
      </c>
      <c r="K224" s="97" t="s">
        <v>524</v>
      </c>
      <c r="L224" s="97" t="s">
        <v>524</v>
      </c>
      <c r="M224" s="97" t="s">
        <v>524</v>
      </c>
      <c r="N224" s="97" t="s">
        <v>524</v>
      </c>
      <c r="O224" s="360">
        <v>149</v>
      </c>
      <c r="P224" s="99"/>
      <c r="Q224" s="99"/>
      <c r="R224" s="99"/>
      <c r="S224" s="99"/>
      <c r="T224" s="99"/>
      <c r="U224" s="99"/>
      <c r="V224" s="99"/>
      <c r="W224" s="99"/>
      <c r="X224" s="99"/>
      <c r="Y224" s="99"/>
      <c r="Z224" s="99"/>
      <c r="AA224" s="99"/>
      <c r="AB224" s="99"/>
      <c r="AC224" s="99"/>
      <c r="AD224" s="99"/>
      <c r="AE224" s="99"/>
      <c r="AF224" s="99"/>
      <c r="AG224" s="99"/>
      <c r="AH224" s="99"/>
    </row>
    <row r="225" spans="3:34">
      <c r="C225" s="3" t="s">
        <v>92</v>
      </c>
      <c r="D225" s="3" t="s">
        <v>424</v>
      </c>
      <c r="E225" s="3" t="s">
        <v>425</v>
      </c>
      <c r="F225" s="3" t="s">
        <v>628</v>
      </c>
      <c r="G225" s="97" t="s">
        <v>524</v>
      </c>
      <c r="H225" s="97" t="s">
        <v>524</v>
      </c>
      <c r="I225" s="97" t="s">
        <v>524</v>
      </c>
      <c r="J225" s="97" t="s">
        <v>524</v>
      </c>
      <c r="K225" s="97" t="s">
        <v>524</v>
      </c>
      <c r="L225" s="97" t="s">
        <v>524</v>
      </c>
      <c r="M225" s="97" t="s">
        <v>524</v>
      </c>
      <c r="N225" s="97" t="s">
        <v>524</v>
      </c>
      <c r="O225" s="360">
        <v>809</v>
      </c>
      <c r="P225" s="99"/>
      <c r="Q225" s="99"/>
      <c r="R225" s="99"/>
      <c r="S225" s="99"/>
      <c r="T225" s="99"/>
      <c r="U225" s="99"/>
      <c r="V225" s="99"/>
      <c r="W225" s="99"/>
      <c r="X225" s="99"/>
      <c r="Y225" s="99"/>
      <c r="Z225" s="99"/>
      <c r="AA225" s="99"/>
      <c r="AB225" s="99"/>
      <c r="AC225" s="99"/>
      <c r="AD225" s="99"/>
      <c r="AE225" s="99"/>
      <c r="AF225" s="99"/>
      <c r="AG225" s="99"/>
      <c r="AH225" s="99"/>
    </row>
    <row r="226" spans="3:34">
      <c r="C226" s="3" t="s">
        <v>92</v>
      </c>
      <c r="D226" s="3" t="s">
        <v>426</v>
      </c>
      <c r="E226" s="3" t="s">
        <v>427</v>
      </c>
      <c r="F226" s="3" t="s">
        <v>628</v>
      </c>
      <c r="G226" s="97" t="s">
        <v>524</v>
      </c>
      <c r="H226" s="97" t="s">
        <v>524</v>
      </c>
      <c r="I226" s="97" t="s">
        <v>524</v>
      </c>
      <c r="J226" s="97" t="s">
        <v>524</v>
      </c>
      <c r="K226" s="97" t="s">
        <v>524</v>
      </c>
      <c r="L226" s="97" t="s">
        <v>524</v>
      </c>
      <c r="M226" s="97" t="s">
        <v>524</v>
      </c>
      <c r="N226" s="97" t="s">
        <v>524</v>
      </c>
      <c r="O226" s="360">
        <v>140</v>
      </c>
      <c r="P226" s="99"/>
      <c r="Q226" s="99"/>
      <c r="R226" s="99"/>
      <c r="S226" s="99"/>
      <c r="T226" s="99"/>
      <c r="U226" s="99"/>
      <c r="V226" s="99"/>
      <c r="W226" s="99"/>
      <c r="X226" s="99"/>
      <c r="Y226" s="99"/>
      <c r="Z226" s="99"/>
      <c r="AA226" s="99"/>
      <c r="AB226" s="99"/>
      <c r="AC226" s="99"/>
      <c r="AD226" s="99"/>
      <c r="AE226" s="99"/>
      <c r="AF226" s="99"/>
      <c r="AG226" s="99"/>
      <c r="AH226" s="99"/>
    </row>
    <row r="227" spans="3:34">
      <c r="C227" s="3" t="s">
        <v>92</v>
      </c>
      <c r="D227" s="3" t="s">
        <v>428</v>
      </c>
      <c r="E227" s="3" t="s">
        <v>429</v>
      </c>
      <c r="F227" s="3" t="s">
        <v>628</v>
      </c>
      <c r="G227" s="97" t="s">
        <v>524</v>
      </c>
      <c r="H227" s="97" t="s">
        <v>524</v>
      </c>
      <c r="I227" s="97" t="s">
        <v>524</v>
      </c>
      <c r="J227" s="97" t="s">
        <v>524</v>
      </c>
      <c r="K227" s="97" t="s">
        <v>524</v>
      </c>
      <c r="L227" s="97" t="s">
        <v>524</v>
      </c>
      <c r="M227" s="97" t="s">
        <v>524</v>
      </c>
      <c r="N227" s="97" t="s">
        <v>524</v>
      </c>
      <c r="O227" s="360">
        <v>907</v>
      </c>
      <c r="P227" s="99"/>
      <c r="Q227" s="99"/>
      <c r="R227" s="99"/>
      <c r="S227" s="99"/>
      <c r="T227" s="99"/>
      <c r="U227" s="99"/>
      <c r="V227" s="99"/>
      <c r="W227" s="99"/>
      <c r="X227" s="99"/>
      <c r="Y227" s="99"/>
      <c r="Z227" s="99"/>
      <c r="AA227" s="99"/>
      <c r="AB227" s="99"/>
      <c r="AC227" s="99"/>
      <c r="AD227" s="99"/>
      <c r="AE227" s="99"/>
      <c r="AF227" s="99"/>
      <c r="AG227" s="99"/>
      <c r="AH227" s="99"/>
    </row>
    <row r="228" spans="3:34">
      <c r="C228" s="3" t="s">
        <v>92</v>
      </c>
      <c r="D228" s="3" t="s">
        <v>430</v>
      </c>
      <c r="E228" s="3" t="s">
        <v>431</v>
      </c>
      <c r="F228" s="3" t="s">
        <v>628</v>
      </c>
      <c r="G228" s="97" t="s">
        <v>524</v>
      </c>
      <c r="H228" s="97" t="s">
        <v>524</v>
      </c>
      <c r="I228" s="97" t="s">
        <v>524</v>
      </c>
      <c r="J228" s="97" t="s">
        <v>524</v>
      </c>
      <c r="K228" s="97" t="s">
        <v>524</v>
      </c>
      <c r="L228" s="97" t="s">
        <v>524</v>
      </c>
      <c r="M228" s="97" t="s">
        <v>524</v>
      </c>
      <c r="N228" s="97" t="s">
        <v>524</v>
      </c>
      <c r="O228" s="360">
        <v>3730</v>
      </c>
      <c r="P228" s="99"/>
      <c r="Q228" s="99"/>
      <c r="R228" s="99"/>
      <c r="S228" s="99"/>
      <c r="T228" s="99"/>
      <c r="U228" s="99"/>
      <c r="V228" s="99"/>
      <c r="W228" s="99"/>
      <c r="X228" s="99"/>
      <c r="Y228" s="99"/>
      <c r="Z228" s="99"/>
      <c r="AA228" s="99"/>
      <c r="AB228" s="99"/>
      <c r="AC228" s="99"/>
      <c r="AD228" s="99"/>
      <c r="AE228" s="99"/>
      <c r="AF228" s="99"/>
      <c r="AG228" s="99"/>
      <c r="AH228" s="99"/>
    </row>
    <row r="229" spans="3:34">
      <c r="C229" s="3" t="s">
        <v>92</v>
      </c>
      <c r="D229" s="3" t="s">
        <v>432</v>
      </c>
      <c r="E229" s="3" t="s">
        <v>433</v>
      </c>
      <c r="F229" s="3" t="s">
        <v>628</v>
      </c>
      <c r="G229" s="97" t="s">
        <v>524</v>
      </c>
      <c r="H229" s="97" t="s">
        <v>524</v>
      </c>
      <c r="I229" s="97" t="s">
        <v>524</v>
      </c>
      <c r="J229" s="97" t="s">
        <v>524</v>
      </c>
      <c r="K229" s="97" t="s">
        <v>524</v>
      </c>
      <c r="L229" s="97" t="s">
        <v>524</v>
      </c>
      <c r="M229" s="97" t="s">
        <v>524</v>
      </c>
      <c r="N229" s="97" t="s">
        <v>524</v>
      </c>
      <c r="O229" s="360">
        <v>803</v>
      </c>
      <c r="P229" s="99"/>
      <c r="Q229" s="99"/>
      <c r="R229" s="99"/>
      <c r="S229" s="99"/>
      <c r="T229" s="99"/>
      <c r="U229" s="99"/>
      <c r="V229" s="99"/>
      <c r="W229" s="99"/>
      <c r="X229" s="99"/>
      <c r="Y229" s="99"/>
      <c r="Z229" s="99"/>
      <c r="AA229" s="99"/>
      <c r="AB229" s="99"/>
      <c r="AC229" s="99"/>
      <c r="AD229" s="99"/>
      <c r="AE229" s="99"/>
      <c r="AF229" s="99"/>
      <c r="AG229" s="99"/>
      <c r="AH229" s="99"/>
    </row>
    <row r="230" spans="3:34">
      <c r="C230" s="3" t="s">
        <v>92</v>
      </c>
      <c r="D230" s="3" t="s">
        <v>434</v>
      </c>
      <c r="E230" s="3" t="s">
        <v>435</v>
      </c>
      <c r="F230" s="3" t="s">
        <v>628</v>
      </c>
      <c r="G230" s="97" t="s">
        <v>524</v>
      </c>
      <c r="H230" s="97" t="s">
        <v>524</v>
      </c>
      <c r="I230" s="97" t="s">
        <v>524</v>
      </c>
      <c r="J230" s="97" t="s">
        <v>524</v>
      </c>
      <c r="K230" s="97" t="s">
        <v>524</v>
      </c>
      <c r="L230" s="97" t="s">
        <v>524</v>
      </c>
      <c r="M230" s="97" t="s">
        <v>524</v>
      </c>
      <c r="N230" s="97" t="s">
        <v>524</v>
      </c>
      <c r="O230" s="360">
        <v>1321</v>
      </c>
      <c r="P230" s="99"/>
      <c r="Q230" s="99"/>
      <c r="R230" s="99"/>
      <c r="S230" s="99"/>
      <c r="T230" s="99"/>
      <c r="U230" s="99"/>
      <c r="V230" s="99"/>
      <c r="W230" s="99"/>
      <c r="X230" s="99"/>
      <c r="Y230" s="99"/>
      <c r="Z230" s="99"/>
      <c r="AA230" s="99"/>
      <c r="AB230" s="99"/>
      <c r="AC230" s="99"/>
      <c r="AD230" s="99"/>
      <c r="AE230" s="99"/>
      <c r="AF230" s="99"/>
      <c r="AG230" s="99"/>
      <c r="AH230" s="99"/>
    </row>
    <row r="231" spans="3:34">
      <c r="C231" s="3" t="s">
        <v>92</v>
      </c>
      <c r="D231" s="3" t="s">
        <v>436</v>
      </c>
      <c r="E231" s="3" t="s">
        <v>437</v>
      </c>
      <c r="F231" s="3" t="s">
        <v>628</v>
      </c>
      <c r="G231" s="97" t="s">
        <v>524</v>
      </c>
      <c r="H231" s="97" t="s">
        <v>524</v>
      </c>
      <c r="I231" s="97" t="s">
        <v>524</v>
      </c>
      <c r="J231" s="97" t="s">
        <v>524</v>
      </c>
      <c r="K231" s="97" t="s">
        <v>524</v>
      </c>
      <c r="L231" s="97" t="s">
        <v>524</v>
      </c>
      <c r="M231" s="97" t="s">
        <v>524</v>
      </c>
      <c r="N231" s="97" t="s">
        <v>524</v>
      </c>
      <c r="O231" s="360">
        <v>826</v>
      </c>
      <c r="P231" s="99"/>
      <c r="Q231" s="99"/>
      <c r="R231" s="99"/>
      <c r="S231" s="99"/>
      <c r="T231" s="99"/>
      <c r="U231" s="99"/>
      <c r="V231" s="99"/>
      <c r="W231" s="99"/>
      <c r="X231" s="99"/>
      <c r="Y231" s="99"/>
      <c r="Z231" s="99"/>
      <c r="AA231" s="99"/>
      <c r="AB231" s="99"/>
      <c r="AC231" s="99"/>
      <c r="AD231" s="99"/>
      <c r="AE231" s="99"/>
      <c r="AF231" s="99"/>
      <c r="AG231" s="99"/>
      <c r="AH231" s="99"/>
    </row>
    <row r="232" spans="3:34">
      <c r="C232" s="3" t="s">
        <v>92</v>
      </c>
      <c r="D232" s="3" t="s">
        <v>438</v>
      </c>
      <c r="E232" s="3" t="s">
        <v>439</v>
      </c>
      <c r="F232" s="3" t="s">
        <v>628</v>
      </c>
      <c r="G232" s="97" t="s">
        <v>524</v>
      </c>
      <c r="H232" s="97" t="s">
        <v>524</v>
      </c>
      <c r="I232" s="97" t="s">
        <v>524</v>
      </c>
      <c r="J232" s="97" t="s">
        <v>524</v>
      </c>
      <c r="K232" s="97" t="s">
        <v>524</v>
      </c>
      <c r="L232" s="97" t="s">
        <v>524</v>
      </c>
      <c r="M232" s="97" t="s">
        <v>524</v>
      </c>
      <c r="N232" s="97" t="s">
        <v>524</v>
      </c>
      <c r="O232" s="360">
        <v>880</v>
      </c>
      <c r="P232" s="99"/>
      <c r="Q232" s="99"/>
      <c r="R232" s="99"/>
      <c r="S232" s="99"/>
      <c r="T232" s="99"/>
      <c r="U232" s="99"/>
      <c r="V232" s="99"/>
      <c r="W232" s="99"/>
      <c r="X232" s="99"/>
      <c r="Y232" s="99"/>
      <c r="Z232" s="99"/>
      <c r="AA232" s="99"/>
      <c r="AB232" s="99"/>
      <c r="AC232" s="99"/>
      <c r="AD232" s="99"/>
      <c r="AE232" s="99"/>
      <c r="AF232" s="99"/>
      <c r="AG232" s="99"/>
      <c r="AH232" s="99"/>
    </row>
    <row r="233" spans="3:34">
      <c r="C233" s="3" t="s">
        <v>92</v>
      </c>
      <c r="D233" s="3" t="s">
        <v>440</v>
      </c>
      <c r="E233" s="3" t="s">
        <v>441</v>
      </c>
      <c r="F233" s="3" t="s">
        <v>628</v>
      </c>
      <c r="G233" s="97" t="s">
        <v>524</v>
      </c>
      <c r="H233" s="97" t="s">
        <v>524</v>
      </c>
      <c r="I233" s="97" t="s">
        <v>524</v>
      </c>
      <c r="J233" s="97" t="s">
        <v>524</v>
      </c>
      <c r="K233" s="97" t="s">
        <v>524</v>
      </c>
      <c r="L233" s="97" t="s">
        <v>524</v>
      </c>
      <c r="M233" s="97" t="s">
        <v>524</v>
      </c>
      <c r="N233" s="97" t="s">
        <v>524</v>
      </c>
      <c r="O233" s="360">
        <v>1782</v>
      </c>
      <c r="P233" s="99"/>
      <c r="Q233" s="99"/>
      <c r="R233" s="99"/>
      <c r="S233" s="99"/>
      <c r="T233" s="99"/>
      <c r="U233" s="99"/>
      <c r="V233" s="99"/>
      <c r="W233" s="99"/>
      <c r="X233" s="99"/>
      <c r="Y233" s="99"/>
      <c r="Z233" s="99"/>
      <c r="AA233" s="99"/>
      <c r="AB233" s="99"/>
      <c r="AC233" s="99"/>
      <c r="AD233" s="99"/>
      <c r="AE233" s="99"/>
      <c r="AF233" s="99"/>
      <c r="AG233" s="99"/>
      <c r="AH233" s="99"/>
    </row>
    <row r="234" spans="3:34">
      <c r="C234" s="3" t="s">
        <v>92</v>
      </c>
      <c r="D234" s="3" t="s">
        <v>442</v>
      </c>
      <c r="E234" s="3" t="s">
        <v>443</v>
      </c>
      <c r="F234" s="3" t="s">
        <v>628</v>
      </c>
      <c r="G234" s="97" t="s">
        <v>524</v>
      </c>
      <c r="H234" s="97" t="s">
        <v>524</v>
      </c>
      <c r="I234" s="97" t="s">
        <v>524</v>
      </c>
      <c r="J234" s="97" t="s">
        <v>524</v>
      </c>
      <c r="K234" s="97" t="s">
        <v>524</v>
      </c>
      <c r="L234" s="97" t="s">
        <v>524</v>
      </c>
      <c r="M234" s="97" t="s">
        <v>524</v>
      </c>
      <c r="N234" s="97" t="s">
        <v>524</v>
      </c>
      <c r="O234" s="360">
        <v>1003</v>
      </c>
      <c r="P234" s="99"/>
      <c r="Q234" s="99"/>
      <c r="R234" s="99"/>
      <c r="S234" s="99"/>
      <c r="T234" s="99"/>
      <c r="U234" s="99"/>
      <c r="V234" s="99"/>
      <c r="W234" s="99"/>
      <c r="X234" s="99"/>
      <c r="Y234" s="99"/>
      <c r="Z234" s="99"/>
      <c r="AA234" s="99"/>
      <c r="AB234" s="99"/>
      <c r="AC234" s="99"/>
      <c r="AD234" s="99"/>
      <c r="AE234" s="99"/>
      <c r="AF234" s="99"/>
      <c r="AG234" s="99"/>
      <c r="AH234" s="99"/>
    </row>
    <row r="235" spans="3:34">
      <c r="C235" s="3" t="s">
        <v>92</v>
      </c>
      <c r="D235" s="3" t="s">
        <v>444</v>
      </c>
      <c r="E235" s="3" t="s">
        <v>445</v>
      </c>
      <c r="F235" s="3" t="s">
        <v>628</v>
      </c>
      <c r="G235" s="97" t="s">
        <v>524</v>
      </c>
      <c r="H235" s="97" t="s">
        <v>524</v>
      </c>
      <c r="I235" s="97" t="s">
        <v>524</v>
      </c>
      <c r="J235" s="97" t="s">
        <v>524</v>
      </c>
      <c r="K235" s="97" t="s">
        <v>524</v>
      </c>
      <c r="L235" s="97" t="s">
        <v>524</v>
      </c>
      <c r="M235" s="97" t="s">
        <v>524</v>
      </c>
      <c r="N235" s="97" t="s">
        <v>524</v>
      </c>
      <c r="O235" s="360">
        <v>1756</v>
      </c>
      <c r="P235" s="99"/>
      <c r="Q235" s="99"/>
      <c r="R235" s="99"/>
      <c r="S235" s="99"/>
      <c r="T235" s="99"/>
      <c r="U235" s="99"/>
      <c r="V235" s="99"/>
      <c r="W235" s="99"/>
      <c r="X235" s="99"/>
      <c r="Y235" s="99"/>
      <c r="Z235" s="99"/>
      <c r="AA235" s="99"/>
      <c r="AB235" s="99"/>
      <c r="AC235" s="99"/>
      <c r="AD235" s="99"/>
      <c r="AE235" s="99"/>
      <c r="AF235" s="99"/>
      <c r="AG235" s="99"/>
      <c r="AH235" s="99"/>
    </row>
    <row r="236" spans="3:34">
      <c r="C236" s="3" t="s">
        <v>92</v>
      </c>
      <c r="D236" s="3" t="s">
        <v>446</v>
      </c>
      <c r="E236" s="3" t="s">
        <v>447</v>
      </c>
      <c r="F236" s="3" t="s">
        <v>628</v>
      </c>
      <c r="G236" s="97" t="s">
        <v>524</v>
      </c>
      <c r="H236" s="97" t="s">
        <v>524</v>
      </c>
      <c r="I236" s="97" t="s">
        <v>524</v>
      </c>
      <c r="J236" s="97" t="s">
        <v>524</v>
      </c>
      <c r="K236" s="97" t="s">
        <v>524</v>
      </c>
      <c r="L236" s="97" t="s">
        <v>524</v>
      </c>
      <c r="M236" s="97" t="s">
        <v>524</v>
      </c>
      <c r="N236" s="97" t="s">
        <v>524</v>
      </c>
      <c r="O236" s="360">
        <v>2161</v>
      </c>
      <c r="P236" s="99"/>
      <c r="Q236" s="99"/>
      <c r="R236" s="99"/>
      <c r="S236" s="99"/>
      <c r="T236" s="99"/>
      <c r="U236" s="99"/>
      <c r="V236" s="99"/>
      <c r="W236" s="99"/>
      <c r="X236" s="99"/>
      <c r="Y236" s="99"/>
      <c r="Z236" s="99"/>
      <c r="AA236" s="99"/>
      <c r="AB236" s="99"/>
      <c r="AC236" s="99"/>
      <c r="AD236" s="99"/>
      <c r="AE236" s="99"/>
      <c r="AF236" s="99"/>
      <c r="AG236" s="99"/>
      <c r="AH236" s="99"/>
    </row>
    <row r="237" spans="3:34">
      <c r="C237" s="3" t="s">
        <v>90</v>
      </c>
      <c r="D237" s="3" t="s">
        <v>448</v>
      </c>
      <c r="E237" s="3" t="s">
        <v>449</v>
      </c>
      <c r="F237" s="3" t="s">
        <v>628</v>
      </c>
      <c r="G237" s="97" t="s">
        <v>524</v>
      </c>
      <c r="H237" s="97" t="s">
        <v>524</v>
      </c>
      <c r="I237" s="97" t="s">
        <v>524</v>
      </c>
      <c r="J237" s="97" t="s">
        <v>524</v>
      </c>
      <c r="K237" s="97" t="s">
        <v>524</v>
      </c>
      <c r="L237" s="97" t="s">
        <v>524</v>
      </c>
      <c r="M237" s="97" t="s">
        <v>524</v>
      </c>
      <c r="N237" s="97" t="s">
        <v>524</v>
      </c>
      <c r="O237" s="360">
        <v>1709.5221979999999</v>
      </c>
      <c r="P237" s="99"/>
      <c r="Q237" s="99"/>
      <c r="R237" s="99"/>
      <c r="S237" s="99"/>
      <c r="T237" s="99"/>
      <c r="U237" s="99"/>
      <c r="V237" s="99"/>
      <c r="W237" s="99"/>
      <c r="X237" s="99"/>
      <c r="Y237" s="99"/>
      <c r="Z237" s="99"/>
      <c r="AA237" s="99"/>
      <c r="AB237" s="99"/>
      <c r="AC237" s="99"/>
      <c r="AD237" s="99"/>
      <c r="AE237" s="99"/>
      <c r="AF237" s="99"/>
      <c r="AG237" s="99"/>
      <c r="AH237" s="99"/>
    </row>
    <row r="238" spans="3:34">
      <c r="C238" s="3" t="s">
        <v>90</v>
      </c>
      <c r="D238" s="3" t="s">
        <v>450</v>
      </c>
      <c r="E238" s="3" t="s">
        <v>451</v>
      </c>
      <c r="F238" s="3" t="s">
        <v>628</v>
      </c>
      <c r="G238" s="97" t="s">
        <v>524</v>
      </c>
      <c r="H238" s="97" t="s">
        <v>524</v>
      </c>
      <c r="I238" s="97" t="s">
        <v>524</v>
      </c>
      <c r="J238" s="97" t="s">
        <v>524</v>
      </c>
      <c r="K238" s="97" t="s">
        <v>524</v>
      </c>
      <c r="L238" s="97" t="s">
        <v>524</v>
      </c>
      <c r="M238" s="97" t="s">
        <v>524</v>
      </c>
      <c r="N238" s="97" t="s">
        <v>524</v>
      </c>
      <c r="O238" s="360">
        <v>2927.848</v>
      </c>
      <c r="P238" s="99"/>
      <c r="Q238" s="99"/>
      <c r="R238" s="99"/>
      <c r="S238" s="99"/>
      <c r="T238" s="99"/>
      <c r="U238" s="99"/>
      <c r="V238" s="99"/>
      <c r="W238" s="99"/>
      <c r="X238" s="99"/>
      <c r="Y238" s="99"/>
      <c r="Z238" s="99"/>
      <c r="AA238" s="99"/>
      <c r="AB238" s="99"/>
      <c r="AC238" s="99"/>
      <c r="AD238" s="99"/>
      <c r="AE238" s="99"/>
      <c r="AF238" s="99"/>
      <c r="AG238" s="99"/>
      <c r="AH238" s="99"/>
    </row>
    <row r="239" spans="3:34">
      <c r="C239" s="3" t="s">
        <v>90</v>
      </c>
      <c r="D239" s="3" t="s">
        <v>452</v>
      </c>
      <c r="E239" s="3" t="s">
        <v>453</v>
      </c>
      <c r="F239" s="3" t="s">
        <v>628</v>
      </c>
      <c r="G239" s="97" t="s">
        <v>524</v>
      </c>
      <c r="H239" s="97" t="s">
        <v>524</v>
      </c>
      <c r="I239" s="97" t="s">
        <v>524</v>
      </c>
      <c r="J239" s="97" t="s">
        <v>524</v>
      </c>
      <c r="K239" s="97" t="s">
        <v>524</v>
      </c>
      <c r="L239" s="97" t="s">
        <v>524</v>
      </c>
      <c r="M239" s="97" t="s">
        <v>524</v>
      </c>
      <c r="N239" s="97" t="s">
        <v>524</v>
      </c>
      <c r="O239" s="360">
        <v>918</v>
      </c>
      <c r="P239" s="99"/>
      <c r="Q239" s="99"/>
      <c r="R239" s="99"/>
      <c r="S239" s="99"/>
      <c r="T239" s="99"/>
      <c r="U239" s="99"/>
      <c r="V239" s="99"/>
      <c r="W239" s="99"/>
      <c r="X239" s="99"/>
      <c r="Y239" s="99"/>
      <c r="Z239" s="99"/>
      <c r="AA239" s="99"/>
      <c r="AB239" s="99"/>
      <c r="AC239" s="99"/>
      <c r="AD239" s="99"/>
      <c r="AE239" s="99"/>
      <c r="AF239" s="99"/>
      <c r="AG239" s="99"/>
      <c r="AH239" s="99"/>
    </row>
    <row r="240" spans="3:34">
      <c r="C240" s="3" t="s">
        <v>90</v>
      </c>
      <c r="D240" s="3" t="s">
        <v>454</v>
      </c>
      <c r="E240" s="3" t="s">
        <v>455</v>
      </c>
      <c r="F240" s="3" t="s">
        <v>628</v>
      </c>
      <c r="G240" s="97" t="s">
        <v>524</v>
      </c>
      <c r="H240" s="97" t="s">
        <v>524</v>
      </c>
      <c r="I240" s="97" t="s">
        <v>524</v>
      </c>
      <c r="J240" s="97" t="s">
        <v>524</v>
      </c>
      <c r="K240" s="97" t="s">
        <v>524</v>
      </c>
      <c r="L240" s="97" t="s">
        <v>524</v>
      </c>
      <c r="M240" s="97" t="s">
        <v>524</v>
      </c>
      <c r="N240" s="97" t="s">
        <v>524</v>
      </c>
      <c r="O240" s="360" t="s">
        <v>524</v>
      </c>
      <c r="P240" s="99"/>
      <c r="Q240" s="99"/>
      <c r="R240" s="99"/>
      <c r="S240" s="99"/>
      <c r="T240" s="99"/>
      <c r="U240" s="99"/>
      <c r="V240" s="99"/>
      <c r="W240" s="99"/>
      <c r="X240" s="99"/>
      <c r="Y240" s="99"/>
      <c r="Z240" s="99"/>
      <c r="AA240" s="99"/>
      <c r="AB240" s="99"/>
      <c r="AC240" s="99"/>
      <c r="AD240" s="99"/>
      <c r="AE240" s="99"/>
      <c r="AF240" s="99"/>
      <c r="AG240" s="99"/>
      <c r="AH240" s="99"/>
    </row>
    <row r="241" spans="3:34">
      <c r="C241" s="3" t="s">
        <v>90</v>
      </c>
      <c r="D241" s="3" t="s">
        <v>456</v>
      </c>
      <c r="E241" s="3" t="s">
        <v>457</v>
      </c>
      <c r="F241" s="3" t="s">
        <v>628</v>
      </c>
      <c r="G241" s="97" t="s">
        <v>524</v>
      </c>
      <c r="H241" s="97" t="s">
        <v>524</v>
      </c>
      <c r="I241" s="97" t="s">
        <v>524</v>
      </c>
      <c r="J241" s="97" t="s">
        <v>524</v>
      </c>
      <c r="K241" s="97" t="s">
        <v>524</v>
      </c>
      <c r="L241" s="97" t="s">
        <v>524</v>
      </c>
      <c r="M241" s="97" t="s">
        <v>524</v>
      </c>
      <c r="N241" s="97" t="s">
        <v>524</v>
      </c>
      <c r="O241" s="360">
        <v>1541</v>
      </c>
      <c r="P241" s="99"/>
      <c r="Q241" s="99"/>
      <c r="R241" s="99"/>
      <c r="S241" s="99"/>
      <c r="T241" s="99"/>
      <c r="U241" s="99"/>
      <c r="V241" s="99"/>
      <c r="W241" s="99"/>
      <c r="X241" s="99"/>
      <c r="Y241" s="99"/>
      <c r="Z241" s="99"/>
      <c r="AA241" s="99"/>
      <c r="AB241" s="99"/>
      <c r="AC241" s="99"/>
      <c r="AD241" s="99"/>
      <c r="AE241" s="99"/>
      <c r="AF241" s="99"/>
      <c r="AG241" s="99"/>
      <c r="AH241" s="99"/>
    </row>
    <row r="242" spans="3:34">
      <c r="C242" s="3" t="s">
        <v>90</v>
      </c>
      <c r="D242" s="3" t="s">
        <v>458</v>
      </c>
      <c r="E242" s="3" t="s">
        <v>459</v>
      </c>
      <c r="F242" s="3" t="s">
        <v>628</v>
      </c>
      <c r="G242" s="97" t="s">
        <v>524</v>
      </c>
      <c r="H242" s="97" t="s">
        <v>524</v>
      </c>
      <c r="I242" s="97" t="s">
        <v>524</v>
      </c>
      <c r="J242" s="97" t="s">
        <v>524</v>
      </c>
      <c r="K242" s="97" t="s">
        <v>524</v>
      </c>
      <c r="L242" s="97" t="s">
        <v>524</v>
      </c>
      <c r="M242" s="97" t="s">
        <v>524</v>
      </c>
      <c r="N242" s="97" t="s">
        <v>524</v>
      </c>
      <c r="O242" s="360" t="s">
        <v>524</v>
      </c>
      <c r="P242" s="99"/>
      <c r="Q242" s="99"/>
      <c r="R242" s="99"/>
      <c r="S242" s="99"/>
      <c r="T242" s="99"/>
      <c r="U242" s="99"/>
      <c r="V242" s="99"/>
      <c r="W242" s="99"/>
      <c r="X242" s="99"/>
      <c r="Y242" s="99"/>
      <c r="Z242" s="99"/>
      <c r="AA242" s="99"/>
      <c r="AB242" s="99"/>
      <c r="AC242" s="99"/>
      <c r="AD242" s="99"/>
      <c r="AE242" s="99"/>
      <c r="AF242" s="99"/>
      <c r="AG242" s="99"/>
      <c r="AH242" s="99"/>
    </row>
    <row r="243" spans="3:34">
      <c r="C243" s="3" t="s">
        <v>90</v>
      </c>
      <c r="D243" s="3" t="s">
        <v>460</v>
      </c>
      <c r="E243" s="3" t="s">
        <v>461</v>
      </c>
      <c r="F243" s="3" t="s">
        <v>628</v>
      </c>
      <c r="G243" s="97" t="s">
        <v>524</v>
      </c>
      <c r="H243" s="97" t="s">
        <v>524</v>
      </c>
      <c r="I243" s="97" t="s">
        <v>524</v>
      </c>
      <c r="J243" s="97" t="s">
        <v>524</v>
      </c>
      <c r="K243" s="97" t="s">
        <v>524</v>
      </c>
      <c r="L243" s="97" t="s">
        <v>524</v>
      </c>
      <c r="M243" s="97" t="s">
        <v>524</v>
      </c>
      <c r="N243" s="97" t="s">
        <v>524</v>
      </c>
      <c r="O243" s="360" t="s">
        <v>524</v>
      </c>
      <c r="P243" s="99"/>
      <c r="Q243" s="99"/>
      <c r="R243" s="99"/>
      <c r="S243" s="99"/>
      <c r="T243" s="99"/>
      <c r="U243" s="99"/>
      <c r="V243" s="99"/>
      <c r="W243" s="99"/>
      <c r="X243" s="99"/>
      <c r="Y243" s="99"/>
      <c r="Z243" s="99"/>
      <c r="AA243" s="99"/>
      <c r="AB243" s="99"/>
      <c r="AC243" s="99"/>
      <c r="AD243" s="99"/>
      <c r="AE243" s="99"/>
      <c r="AF243" s="99"/>
      <c r="AG243" s="99"/>
      <c r="AH243" s="99"/>
    </row>
    <row r="244" spans="3:34">
      <c r="C244" s="3" t="s">
        <v>90</v>
      </c>
      <c r="D244" s="3" t="s">
        <v>462</v>
      </c>
      <c r="E244" s="3" t="s">
        <v>463</v>
      </c>
      <c r="F244" s="3" t="s">
        <v>628</v>
      </c>
      <c r="G244" s="97" t="s">
        <v>524</v>
      </c>
      <c r="H244" s="97" t="s">
        <v>524</v>
      </c>
      <c r="I244" s="97" t="s">
        <v>524</v>
      </c>
      <c r="J244" s="97" t="s">
        <v>524</v>
      </c>
      <c r="K244" s="97" t="s">
        <v>524</v>
      </c>
      <c r="L244" s="97" t="s">
        <v>524</v>
      </c>
      <c r="M244" s="97" t="s">
        <v>524</v>
      </c>
      <c r="N244" s="97" t="s">
        <v>524</v>
      </c>
      <c r="O244" s="360">
        <v>1863.0722154</v>
      </c>
      <c r="P244" s="99"/>
      <c r="Q244" s="99"/>
      <c r="R244" s="99"/>
      <c r="S244" s="99"/>
      <c r="T244" s="99"/>
      <c r="U244" s="99"/>
      <c r="V244" s="99"/>
      <c r="W244" s="99"/>
      <c r="X244" s="99"/>
      <c r="Y244" s="99"/>
      <c r="Z244" s="99"/>
      <c r="AA244" s="99"/>
      <c r="AB244" s="99"/>
      <c r="AC244" s="99"/>
      <c r="AD244" s="99"/>
      <c r="AE244" s="99"/>
      <c r="AF244" s="99"/>
      <c r="AG244" s="99"/>
      <c r="AH244" s="99"/>
    </row>
    <row r="245" spans="3:34">
      <c r="C245" s="3" t="s">
        <v>90</v>
      </c>
      <c r="D245" s="3" t="s">
        <v>464</v>
      </c>
      <c r="E245" s="3" t="s">
        <v>465</v>
      </c>
      <c r="F245" s="3" t="s">
        <v>628</v>
      </c>
      <c r="G245" s="97" t="s">
        <v>524</v>
      </c>
      <c r="H245" s="97" t="s">
        <v>524</v>
      </c>
      <c r="I245" s="97" t="s">
        <v>524</v>
      </c>
      <c r="J245" s="97" t="s">
        <v>524</v>
      </c>
      <c r="K245" s="97" t="s">
        <v>524</v>
      </c>
      <c r="L245" s="97" t="s">
        <v>524</v>
      </c>
      <c r="M245" s="97" t="s">
        <v>524</v>
      </c>
      <c r="N245" s="97" t="s">
        <v>524</v>
      </c>
      <c r="O245" s="360">
        <v>731</v>
      </c>
      <c r="P245" s="99"/>
      <c r="Q245" s="99"/>
      <c r="R245" s="99"/>
      <c r="S245" s="99"/>
      <c r="T245" s="99"/>
      <c r="U245" s="99"/>
      <c r="V245" s="99"/>
      <c r="W245" s="99"/>
      <c r="X245" s="99"/>
      <c r="Y245" s="99"/>
      <c r="Z245" s="99"/>
      <c r="AA245" s="99"/>
      <c r="AB245" s="99"/>
      <c r="AC245" s="99"/>
      <c r="AD245" s="99"/>
      <c r="AE245" s="99"/>
      <c r="AF245" s="99"/>
      <c r="AG245" s="99"/>
      <c r="AH245" s="99"/>
    </row>
    <row r="246" spans="3:34">
      <c r="C246" s="3" t="s">
        <v>90</v>
      </c>
      <c r="D246" s="3" t="s">
        <v>466</v>
      </c>
      <c r="E246" s="3" t="s">
        <v>467</v>
      </c>
      <c r="F246" s="3" t="s">
        <v>628</v>
      </c>
      <c r="G246" s="97" t="s">
        <v>524</v>
      </c>
      <c r="H246" s="97" t="s">
        <v>524</v>
      </c>
      <c r="I246" s="97" t="s">
        <v>524</v>
      </c>
      <c r="J246" s="97" t="s">
        <v>524</v>
      </c>
      <c r="K246" s="97" t="s">
        <v>524</v>
      </c>
      <c r="L246" s="97" t="s">
        <v>524</v>
      </c>
      <c r="M246" s="97" t="s">
        <v>524</v>
      </c>
      <c r="N246" s="97" t="s">
        <v>524</v>
      </c>
      <c r="O246" s="360" t="s">
        <v>524</v>
      </c>
      <c r="P246" s="99"/>
      <c r="Q246" s="99"/>
      <c r="R246" s="99"/>
      <c r="S246" s="99"/>
      <c r="T246" s="99"/>
      <c r="U246" s="99"/>
      <c r="V246" s="99"/>
      <c r="W246" s="99"/>
      <c r="X246" s="99"/>
      <c r="Y246" s="99"/>
      <c r="Z246" s="99"/>
      <c r="AA246" s="99"/>
      <c r="AB246" s="99"/>
      <c r="AC246" s="99"/>
      <c r="AD246" s="99"/>
      <c r="AE246" s="99"/>
      <c r="AF246" s="99"/>
      <c r="AG246" s="99"/>
      <c r="AH246" s="99"/>
    </row>
    <row r="247" spans="3:34">
      <c r="C247" s="3" t="s">
        <v>90</v>
      </c>
      <c r="D247" s="3" t="s">
        <v>468</v>
      </c>
      <c r="E247" s="3" t="s">
        <v>469</v>
      </c>
      <c r="F247" s="3" t="s">
        <v>628</v>
      </c>
      <c r="G247" s="97" t="s">
        <v>524</v>
      </c>
      <c r="H247" s="97" t="s">
        <v>524</v>
      </c>
      <c r="I247" s="97" t="s">
        <v>524</v>
      </c>
      <c r="J247" s="97" t="s">
        <v>524</v>
      </c>
      <c r="K247" s="97" t="s">
        <v>524</v>
      </c>
      <c r="L247" s="97" t="s">
        <v>524</v>
      </c>
      <c r="M247" s="97" t="s">
        <v>524</v>
      </c>
      <c r="N247" s="97" t="s">
        <v>524</v>
      </c>
      <c r="O247" s="360" t="s">
        <v>524</v>
      </c>
      <c r="P247" s="99"/>
      <c r="Q247" s="99"/>
      <c r="R247" s="99"/>
      <c r="S247" s="99"/>
      <c r="T247" s="99"/>
      <c r="U247" s="99"/>
      <c r="V247" s="99"/>
      <c r="W247" s="99"/>
      <c r="X247" s="99"/>
      <c r="Y247" s="99"/>
      <c r="Z247" s="99"/>
      <c r="AA247" s="99"/>
      <c r="AB247" s="99"/>
      <c r="AC247" s="99"/>
      <c r="AD247" s="99"/>
      <c r="AE247" s="99"/>
      <c r="AF247" s="99"/>
      <c r="AG247" s="99"/>
      <c r="AH247" s="99"/>
    </row>
    <row r="248" spans="3:34">
      <c r="C248" s="3" t="s">
        <v>90</v>
      </c>
      <c r="D248" s="3" t="s">
        <v>470</v>
      </c>
      <c r="E248" s="3" t="s">
        <v>471</v>
      </c>
      <c r="F248" s="3" t="s">
        <v>628</v>
      </c>
      <c r="G248" s="97" t="s">
        <v>524</v>
      </c>
      <c r="H248" s="97" t="s">
        <v>524</v>
      </c>
      <c r="I248" s="97" t="s">
        <v>524</v>
      </c>
      <c r="J248" s="97" t="s">
        <v>524</v>
      </c>
      <c r="K248" s="97" t="s">
        <v>524</v>
      </c>
      <c r="L248" s="97" t="s">
        <v>524</v>
      </c>
      <c r="M248" s="97" t="s">
        <v>524</v>
      </c>
      <c r="N248" s="97" t="s">
        <v>524</v>
      </c>
      <c r="O248" s="360" t="s">
        <v>524</v>
      </c>
      <c r="P248" s="99"/>
      <c r="Q248" s="99"/>
      <c r="R248" s="99"/>
      <c r="S248" s="99"/>
      <c r="T248" s="99"/>
      <c r="U248" s="99"/>
      <c r="V248" s="99"/>
      <c r="W248" s="99"/>
      <c r="X248" s="99"/>
      <c r="Y248" s="99"/>
      <c r="Z248" s="99"/>
      <c r="AA248" s="99"/>
      <c r="AB248" s="99"/>
      <c r="AC248" s="99"/>
      <c r="AD248" s="99"/>
      <c r="AE248" s="99"/>
      <c r="AF248" s="99"/>
      <c r="AG248" s="99"/>
      <c r="AH248" s="99"/>
    </row>
    <row r="249" spans="3:34">
      <c r="C249" s="3" t="s">
        <v>90</v>
      </c>
      <c r="D249" s="3" t="s">
        <v>472</v>
      </c>
      <c r="E249" s="3" t="s">
        <v>473</v>
      </c>
      <c r="F249" s="3" t="s">
        <v>628</v>
      </c>
      <c r="G249" s="97" t="s">
        <v>524</v>
      </c>
      <c r="H249" s="97" t="s">
        <v>524</v>
      </c>
      <c r="I249" s="97" t="s">
        <v>524</v>
      </c>
      <c r="J249" s="97" t="s">
        <v>524</v>
      </c>
      <c r="K249" s="97" t="s">
        <v>524</v>
      </c>
      <c r="L249" s="97" t="s">
        <v>524</v>
      </c>
      <c r="M249" s="97" t="s">
        <v>524</v>
      </c>
      <c r="N249" s="97" t="s">
        <v>524</v>
      </c>
      <c r="O249" s="360">
        <v>1444</v>
      </c>
      <c r="P249" s="99"/>
      <c r="Q249" s="99"/>
      <c r="R249" s="99"/>
      <c r="S249" s="99"/>
      <c r="T249" s="99"/>
      <c r="U249" s="99"/>
      <c r="V249" s="99"/>
      <c r="W249" s="99"/>
      <c r="X249" s="99"/>
      <c r="Y249" s="99"/>
      <c r="Z249" s="99"/>
      <c r="AA249" s="99"/>
      <c r="AB249" s="99"/>
      <c r="AC249" s="99"/>
      <c r="AD249" s="99"/>
      <c r="AE249" s="99"/>
      <c r="AF249" s="99"/>
      <c r="AG249" s="99"/>
      <c r="AH249" s="99"/>
    </row>
    <row r="250" spans="3:34">
      <c r="C250" s="3" t="s">
        <v>90</v>
      </c>
      <c r="D250" s="3" t="s">
        <v>474</v>
      </c>
      <c r="E250" s="3" t="s">
        <v>475</v>
      </c>
      <c r="F250" s="3" t="s">
        <v>628</v>
      </c>
      <c r="G250" s="97" t="s">
        <v>524</v>
      </c>
      <c r="H250" s="97" t="s">
        <v>524</v>
      </c>
      <c r="I250" s="97" t="s">
        <v>524</v>
      </c>
      <c r="J250" s="97" t="s">
        <v>524</v>
      </c>
      <c r="K250" s="97" t="s">
        <v>524</v>
      </c>
      <c r="L250" s="97" t="s">
        <v>524</v>
      </c>
      <c r="M250" s="97" t="s">
        <v>524</v>
      </c>
      <c r="N250" s="97" t="s">
        <v>524</v>
      </c>
      <c r="O250" s="360">
        <v>3967.7249999999999</v>
      </c>
      <c r="P250" s="99"/>
      <c r="Q250" s="99"/>
      <c r="R250" s="99"/>
      <c r="S250" s="99"/>
      <c r="T250" s="99"/>
      <c r="U250" s="99"/>
      <c r="V250" s="99"/>
      <c r="W250" s="99"/>
      <c r="X250" s="99"/>
      <c r="Y250" s="99"/>
      <c r="Z250" s="99"/>
      <c r="AA250" s="99"/>
      <c r="AB250" s="99"/>
      <c r="AC250" s="99"/>
      <c r="AD250" s="99"/>
      <c r="AE250" s="99"/>
      <c r="AF250" s="99"/>
      <c r="AG250" s="99"/>
      <c r="AH250" s="99"/>
    </row>
    <row r="251" spans="3:34">
      <c r="C251" s="3" t="s">
        <v>90</v>
      </c>
      <c r="D251" s="3" t="s">
        <v>476</v>
      </c>
      <c r="E251" s="3" t="s">
        <v>477</v>
      </c>
      <c r="F251" s="3" t="s">
        <v>628</v>
      </c>
      <c r="G251" s="97" t="s">
        <v>524</v>
      </c>
      <c r="H251" s="97" t="s">
        <v>524</v>
      </c>
      <c r="I251" s="97" t="s">
        <v>524</v>
      </c>
      <c r="J251" s="97" t="s">
        <v>524</v>
      </c>
      <c r="K251" s="97" t="s">
        <v>524</v>
      </c>
      <c r="L251" s="97" t="s">
        <v>524</v>
      </c>
      <c r="M251" s="97" t="s">
        <v>524</v>
      </c>
      <c r="N251" s="97" t="s">
        <v>524</v>
      </c>
      <c r="O251" s="360" t="s">
        <v>524</v>
      </c>
      <c r="P251" s="99"/>
      <c r="Q251" s="99"/>
      <c r="R251" s="99"/>
      <c r="S251" s="99"/>
      <c r="T251" s="99"/>
      <c r="U251" s="99"/>
      <c r="V251" s="99"/>
      <c r="W251" s="99"/>
      <c r="X251" s="99"/>
      <c r="Y251" s="99"/>
      <c r="Z251" s="99"/>
      <c r="AA251" s="99"/>
      <c r="AB251" s="99"/>
      <c r="AC251" s="99"/>
      <c r="AD251" s="99"/>
      <c r="AE251" s="99"/>
      <c r="AF251" s="99"/>
      <c r="AG251" s="99"/>
      <c r="AH251" s="99"/>
    </row>
    <row r="252" spans="3:34">
      <c r="C252" s="3" t="s">
        <v>90</v>
      </c>
      <c r="D252" s="3" t="s">
        <v>478</v>
      </c>
      <c r="E252" s="3" t="s">
        <v>479</v>
      </c>
      <c r="F252" s="3" t="s">
        <v>628</v>
      </c>
      <c r="G252" s="97" t="s">
        <v>524</v>
      </c>
      <c r="H252" s="97" t="s">
        <v>524</v>
      </c>
      <c r="I252" s="97" t="s">
        <v>524</v>
      </c>
      <c r="J252" s="97" t="s">
        <v>524</v>
      </c>
      <c r="K252" s="97" t="s">
        <v>524</v>
      </c>
      <c r="L252" s="97" t="s">
        <v>524</v>
      </c>
      <c r="M252" s="97" t="s">
        <v>524</v>
      </c>
      <c r="N252" s="97" t="s">
        <v>524</v>
      </c>
      <c r="O252" s="360">
        <v>1819.0569149999999</v>
      </c>
      <c r="P252" s="99"/>
      <c r="Q252" s="99"/>
      <c r="R252" s="99"/>
      <c r="S252" s="99"/>
      <c r="T252" s="99"/>
      <c r="U252" s="99"/>
      <c r="V252" s="99"/>
      <c r="W252" s="99"/>
      <c r="X252" s="99"/>
      <c r="Y252" s="99"/>
      <c r="Z252" s="99"/>
      <c r="AA252" s="99"/>
      <c r="AB252" s="99"/>
      <c r="AC252" s="99"/>
      <c r="AD252" s="99"/>
      <c r="AE252" s="99"/>
      <c r="AF252" s="99"/>
      <c r="AG252" s="99"/>
      <c r="AH252" s="99"/>
    </row>
    <row r="253" spans="3:34">
      <c r="C253" s="3" t="s">
        <v>90</v>
      </c>
      <c r="D253" s="3" t="s">
        <v>480</v>
      </c>
      <c r="E253" s="3" t="s">
        <v>481</v>
      </c>
      <c r="F253" s="3" t="s">
        <v>628</v>
      </c>
      <c r="G253" s="97" t="s">
        <v>524</v>
      </c>
      <c r="H253" s="97" t="s">
        <v>524</v>
      </c>
      <c r="I253" s="97" t="s">
        <v>524</v>
      </c>
      <c r="J253" s="97" t="s">
        <v>524</v>
      </c>
      <c r="K253" s="97" t="s">
        <v>524</v>
      </c>
      <c r="L253" s="97" t="s">
        <v>524</v>
      </c>
      <c r="M253" s="97" t="s">
        <v>524</v>
      </c>
      <c r="N253" s="97" t="s">
        <v>524</v>
      </c>
      <c r="O253" s="360">
        <v>552</v>
      </c>
      <c r="P253" s="99"/>
      <c r="Q253" s="99"/>
      <c r="R253" s="99"/>
      <c r="S253" s="99"/>
      <c r="T253" s="99"/>
      <c r="U253" s="99"/>
      <c r="V253" s="99"/>
      <c r="W253" s="99"/>
      <c r="X253" s="99"/>
      <c r="Y253" s="99"/>
      <c r="Z253" s="99"/>
      <c r="AA253" s="99"/>
      <c r="AB253" s="99"/>
      <c r="AC253" s="99"/>
      <c r="AD253" s="99"/>
      <c r="AE253" s="99"/>
      <c r="AF253" s="99"/>
      <c r="AG253" s="99"/>
      <c r="AH253" s="99"/>
    </row>
    <row r="254" spans="3:34">
      <c r="C254" s="3" t="s">
        <v>90</v>
      </c>
      <c r="D254" s="3" t="s">
        <v>482</v>
      </c>
      <c r="E254" s="3" t="s">
        <v>483</v>
      </c>
      <c r="F254" s="3" t="s">
        <v>628</v>
      </c>
      <c r="G254" s="97" t="s">
        <v>524</v>
      </c>
      <c r="H254" s="97" t="s">
        <v>524</v>
      </c>
      <c r="I254" s="97" t="s">
        <v>524</v>
      </c>
      <c r="J254" s="97" t="s">
        <v>524</v>
      </c>
      <c r="K254" s="97" t="s">
        <v>524</v>
      </c>
      <c r="L254" s="97" t="s">
        <v>524</v>
      </c>
      <c r="M254" s="97" t="s">
        <v>524</v>
      </c>
      <c r="N254" s="97" t="s">
        <v>524</v>
      </c>
      <c r="O254" s="360" t="s">
        <v>524</v>
      </c>
      <c r="P254" s="99"/>
      <c r="Q254" s="99"/>
      <c r="R254" s="99"/>
      <c r="S254" s="99"/>
      <c r="T254" s="99"/>
      <c r="U254" s="99"/>
      <c r="V254" s="99"/>
      <c r="W254" s="99"/>
      <c r="X254" s="99"/>
      <c r="Y254" s="99"/>
      <c r="Z254" s="99"/>
      <c r="AA254" s="99"/>
      <c r="AB254" s="99"/>
      <c r="AC254" s="99"/>
      <c r="AD254" s="99"/>
      <c r="AE254" s="99"/>
      <c r="AF254" s="99"/>
      <c r="AG254" s="99"/>
      <c r="AH254" s="99"/>
    </row>
    <row r="255" spans="3:34">
      <c r="C255" s="3" t="s">
        <v>90</v>
      </c>
      <c r="D255" s="3" t="s">
        <v>484</v>
      </c>
      <c r="E255" s="3" t="s">
        <v>485</v>
      </c>
      <c r="F255" s="3" t="s">
        <v>628</v>
      </c>
      <c r="G255" s="97" t="s">
        <v>524</v>
      </c>
      <c r="H255" s="97" t="s">
        <v>524</v>
      </c>
      <c r="I255" s="97" t="s">
        <v>524</v>
      </c>
      <c r="J255" s="97" t="s">
        <v>524</v>
      </c>
      <c r="K255" s="97" t="s">
        <v>524</v>
      </c>
      <c r="L255" s="97" t="s">
        <v>524</v>
      </c>
      <c r="M255" s="97" t="s">
        <v>524</v>
      </c>
      <c r="N255" s="97" t="s">
        <v>524</v>
      </c>
      <c r="O255" s="360" t="s">
        <v>524</v>
      </c>
      <c r="P255" s="99"/>
      <c r="Q255" s="99"/>
      <c r="R255" s="99"/>
      <c r="S255" s="99"/>
      <c r="T255" s="99"/>
      <c r="U255" s="99"/>
      <c r="V255" s="99"/>
      <c r="W255" s="99"/>
      <c r="X255" s="99"/>
      <c r="Y255" s="99"/>
      <c r="Z255" s="99"/>
      <c r="AA255" s="99"/>
      <c r="AB255" s="99"/>
      <c r="AC255" s="99"/>
      <c r="AD255" s="99"/>
      <c r="AE255" s="99"/>
      <c r="AF255" s="99"/>
      <c r="AG255" s="99"/>
      <c r="AH255" s="99"/>
    </row>
    <row r="256" spans="3:34">
      <c r="C256" s="3" t="s">
        <v>90</v>
      </c>
      <c r="D256" s="3" t="s">
        <v>486</v>
      </c>
      <c r="E256" s="3" t="s">
        <v>487</v>
      </c>
      <c r="F256" s="3" t="s">
        <v>628</v>
      </c>
      <c r="G256" s="97" t="s">
        <v>524</v>
      </c>
      <c r="H256" s="97" t="s">
        <v>524</v>
      </c>
      <c r="I256" s="97" t="s">
        <v>524</v>
      </c>
      <c r="J256" s="97" t="s">
        <v>524</v>
      </c>
      <c r="K256" s="97" t="s">
        <v>524</v>
      </c>
      <c r="L256" s="97" t="s">
        <v>524</v>
      </c>
      <c r="M256" s="97" t="s">
        <v>524</v>
      </c>
      <c r="N256" s="97" t="s">
        <v>524</v>
      </c>
      <c r="O256" s="360">
        <v>1297.0145</v>
      </c>
      <c r="P256" s="99"/>
      <c r="Q256" s="99"/>
      <c r="R256" s="99"/>
      <c r="S256" s="99"/>
      <c r="T256" s="99"/>
      <c r="U256" s="99"/>
      <c r="V256" s="99"/>
      <c r="W256" s="99"/>
      <c r="X256" s="99"/>
      <c r="Y256" s="99"/>
      <c r="Z256" s="99"/>
      <c r="AA256" s="99"/>
      <c r="AB256" s="99"/>
      <c r="AC256" s="99"/>
      <c r="AD256" s="99"/>
      <c r="AE256" s="99"/>
      <c r="AF256" s="99"/>
      <c r="AG256" s="99"/>
      <c r="AH256" s="99"/>
    </row>
    <row r="257" spans="3:34">
      <c r="C257" s="3" t="s">
        <v>90</v>
      </c>
      <c r="D257" s="3" t="s">
        <v>488</v>
      </c>
      <c r="E257" s="3" t="s">
        <v>489</v>
      </c>
      <c r="F257" s="3" t="s">
        <v>628</v>
      </c>
      <c r="G257" s="97" t="s">
        <v>524</v>
      </c>
      <c r="H257" s="97" t="s">
        <v>524</v>
      </c>
      <c r="I257" s="97" t="s">
        <v>524</v>
      </c>
      <c r="J257" s="97" t="s">
        <v>524</v>
      </c>
      <c r="K257" s="97" t="s">
        <v>524</v>
      </c>
      <c r="L257" s="97" t="s">
        <v>524</v>
      </c>
      <c r="M257" s="97" t="s">
        <v>524</v>
      </c>
      <c r="N257" s="97" t="s">
        <v>524</v>
      </c>
      <c r="O257" s="360" t="s">
        <v>524</v>
      </c>
      <c r="P257" s="99"/>
      <c r="Q257" s="99"/>
      <c r="R257" s="99"/>
      <c r="S257" s="99"/>
      <c r="T257" s="99"/>
      <c r="U257" s="99"/>
      <c r="V257" s="99"/>
      <c r="W257" s="99"/>
      <c r="X257" s="99"/>
      <c r="Y257" s="99"/>
      <c r="Z257" s="99"/>
      <c r="AA257" s="99"/>
      <c r="AB257" s="99"/>
      <c r="AC257" s="99"/>
      <c r="AD257" s="99"/>
      <c r="AE257" s="99"/>
      <c r="AF257" s="99"/>
      <c r="AG257" s="99"/>
      <c r="AH257" s="99"/>
    </row>
    <row r="258" spans="3:34">
      <c r="C258" s="3" t="s">
        <v>90</v>
      </c>
      <c r="D258" s="3" t="s">
        <v>490</v>
      </c>
      <c r="E258" s="3" t="s">
        <v>491</v>
      </c>
      <c r="F258" s="3" t="s">
        <v>628</v>
      </c>
      <c r="G258" s="97" t="s">
        <v>524</v>
      </c>
      <c r="H258" s="97" t="s">
        <v>524</v>
      </c>
      <c r="I258" s="97" t="s">
        <v>524</v>
      </c>
      <c r="J258" s="97" t="s">
        <v>524</v>
      </c>
      <c r="K258" s="97" t="s">
        <v>524</v>
      </c>
      <c r="L258" s="97" t="s">
        <v>524</v>
      </c>
      <c r="M258" s="97" t="s">
        <v>524</v>
      </c>
      <c r="N258" s="97" t="s">
        <v>524</v>
      </c>
      <c r="O258" s="360">
        <v>1823</v>
      </c>
      <c r="P258" s="99"/>
      <c r="Q258" s="99"/>
      <c r="R258" s="99"/>
      <c r="S258" s="99"/>
      <c r="T258" s="99"/>
      <c r="U258" s="99"/>
      <c r="V258" s="99"/>
      <c r="W258" s="99"/>
      <c r="X258" s="99"/>
      <c r="Y258" s="99"/>
      <c r="Z258" s="99"/>
      <c r="AA258" s="99"/>
      <c r="AB258" s="99"/>
      <c r="AC258" s="99"/>
      <c r="AD258" s="99"/>
      <c r="AE258" s="99"/>
      <c r="AF258" s="99"/>
      <c r="AG258" s="99"/>
      <c r="AH258" s="99"/>
    </row>
    <row r="259" spans="3:34">
      <c r="C259" s="3" t="s">
        <v>90</v>
      </c>
      <c r="D259" s="3" t="s">
        <v>492</v>
      </c>
      <c r="E259" s="3" t="s">
        <v>493</v>
      </c>
      <c r="F259" s="3" t="s">
        <v>628</v>
      </c>
      <c r="G259" s="97" t="s">
        <v>524</v>
      </c>
      <c r="H259" s="97" t="s">
        <v>524</v>
      </c>
      <c r="I259" s="97" t="s">
        <v>524</v>
      </c>
      <c r="J259" s="97" t="s">
        <v>524</v>
      </c>
      <c r="K259" s="97" t="s">
        <v>524</v>
      </c>
      <c r="L259" s="97" t="s">
        <v>524</v>
      </c>
      <c r="M259" s="97" t="s">
        <v>524</v>
      </c>
      <c r="N259" s="97" t="s">
        <v>524</v>
      </c>
      <c r="O259" s="360">
        <v>1236</v>
      </c>
      <c r="P259" s="99"/>
      <c r="Q259" s="99"/>
      <c r="R259" s="99"/>
      <c r="S259" s="99"/>
      <c r="T259" s="99"/>
      <c r="U259" s="99"/>
      <c r="V259" s="99"/>
      <c r="W259" s="99"/>
      <c r="X259" s="99"/>
      <c r="Y259" s="99"/>
      <c r="Z259" s="99"/>
      <c r="AA259" s="99"/>
      <c r="AB259" s="99"/>
      <c r="AC259" s="99"/>
      <c r="AD259" s="99"/>
      <c r="AE259" s="99"/>
      <c r="AF259" s="99"/>
      <c r="AG259" s="99"/>
      <c r="AH259" s="99"/>
    </row>
    <row r="260" spans="3:34">
      <c r="C260" s="3" t="s">
        <v>90</v>
      </c>
      <c r="D260" s="3" t="s">
        <v>494</v>
      </c>
      <c r="E260" s="3" t="s">
        <v>495</v>
      </c>
      <c r="F260" s="3" t="s">
        <v>628</v>
      </c>
      <c r="G260" s="97" t="s">
        <v>524</v>
      </c>
      <c r="H260" s="97" t="s">
        <v>524</v>
      </c>
      <c r="I260" s="97" t="s">
        <v>524</v>
      </c>
      <c r="J260" s="97" t="s">
        <v>524</v>
      </c>
      <c r="K260" s="97" t="s">
        <v>524</v>
      </c>
      <c r="L260" s="97" t="s">
        <v>524</v>
      </c>
      <c r="M260" s="97" t="s">
        <v>524</v>
      </c>
      <c r="N260" s="97" t="s">
        <v>524</v>
      </c>
      <c r="O260" s="360">
        <v>1432.3679999999999</v>
      </c>
      <c r="P260" s="99"/>
      <c r="Q260" s="99"/>
      <c r="R260" s="99"/>
      <c r="S260" s="99"/>
      <c r="T260" s="99"/>
      <c r="U260" s="99"/>
      <c r="V260" s="99"/>
      <c r="W260" s="99"/>
      <c r="X260" s="99"/>
      <c r="Y260" s="99"/>
      <c r="Z260" s="99"/>
      <c r="AA260" s="99"/>
      <c r="AB260" s="99"/>
      <c r="AC260" s="99"/>
      <c r="AD260" s="99"/>
      <c r="AE260" s="99"/>
      <c r="AF260" s="99"/>
      <c r="AG260" s="99"/>
      <c r="AH260" s="99"/>
    </row>
    <row r="261" spans="3:34">
      <c r="C261" s="3" t="s">
        <v>90</v>
      </c>
      <c r="D261" s="3" t="s">
        <v>496</v>
      </c>
      <c r="E261" s="3" t="s">
        <v>497</v>
      </c>
      <c r="F261" s="3" t="s">
        <v>628</v>
      </c>
      <c r="G261" s="97" t="s">
        <v>524</v>
      </c>
      <c r="H261" s="97" t="s">
        <v>524</v>
      </c>
      <c r="I261" s="97" t="s">
        <v>524</v>
      </c>
      <c r="J261" s="97" t="s">
        <v>524</v>
      </c>
      <c r="K261" s="97" t="s">
        <v>524</v>
      </c>
      <c r="L261" s="97" t="s">
        <v>524</v>
      </c>
      <c r="M261" s="97" t="s">
        <v>524</v>
      </c>
      <c r="N261" s="97" t="s">
        <v>524</v>
      </c>
      <c r="O261" s="360">
        <v>2893.139271</v>
      </c>
      <c r="P261" s="99"/>
      <c r="Q261" s="99"/>
      <c r="R261" s="99"/>
      <c r="S261" s="99"/>
      <c r="T261" s="99"/>
      <c r="U261" s="99"/>
      <c r="V261" s="99"/>
      <c r="W261" s="99"/>
      <c r="X261" s="99"/>
      <c r="Y261" s="99"/>
      <c r="Z261" s="99"/>
      <c r="AA261" s="99"/>
      <c r="AB261" s="99"/>
      <c r="AC261" s="99"/>
      <c r="AD261" s="99"/>
      <c r="AE261" s="99"/>
      <c r="AF261" s="99"/>
      <c r="AG261" s="99"/>
      <c r="AH261" s="99"/>
    </row>
    <row r="262" spans="3:34">
      <c r="C262" s="3" t="s">
        <v>90</v>
      </c>
      <c r="D262" s="3" t="s">
        <v>498</v>
      </c>
      <c r="E262" s="3" t="s">
        <v>499</v>
      </c>
      <c r="F262" s="3" t="s">
        <v>628</v>
      </c>
      <c r="G262" s="97" t="s">
        <v>524</v>
      </c>
      <c r="H262" s="97" t="s">
        <v>524</v>
      </c>
      <c r="I262" s="97" t="s">
        <v>524</v>
      </c>
      <c r="J262" s="97" t="s">
        <v>524</v>
      </c>
      <c r="K262" s="97" t="s">
        <v>524</v>
      </c>
      <c r="L262" s="97" t="s">
        <v>524</v>
      </c>
      <c r="M262" s="97" t="s">
        <v>524</v>
      </c>
      <c r="N262" s="97" t="s">
        <v>524</v>
      </c>
      <c r="O262" s="360">
        <v>1157</v>
      </c>
      <c r="P262" s="99"/>
      <c r="Q262" s="99"/>
      <c r="R262" s="99"/>
      <c r="S262" s="99"/>
      <c r="T262" s="99"/>
      <c r="U262" s="99"/>
      <c r="V262" s="99"/>
      <c r="W262" s="99"/>
      <c r="X262" s="99"/>
      <c r="Y262" s="99"/>
      <c r="Z262" s="99"/>
      <c r="AA262" s="99"/>
      <c r="AB262" s="99"/>
      <c r="AC262" s="99"/>
      <c r="AD262" s="99"/>
      <c r="AE262" s="99"/>
      <c r="AF262" s="99"/>
      <c r="AG262" s="99"/>
      <c r="AH262" s="99"/>
    </row>
    <row r="263" spans="3:34">
      <c r="C263" s="3" t="s">
        <v>90</v>
      </c>
      <c r="D263" s="3" t="s">
        <v>500</v>
      </c>
      <c r="E263" s="3" t="s">
        <v>501</v>
      </c>
      <c r="F263" s="3" t="s">
        <v>628</v>
      </c>
      <c r="G263" s="97" t="s">
        <v>524</v>
      </c>
      <c r="H263" s="97" t="s">
        <v>524</v>
      </c>
      <c r="I263" s="97" t="s">
        <v>524</v>
      </c>
      <c r="J263" s="97" t="s">
        <v>524</v>
      </c>
      <c r="K263" s="97" t="s">
        <v>524</v>
      </c>
      <c r="L263" s="97" t="s">
        <v>524</v>
      </c>
      <c r="M263" s="97" t="s">
        <v>524</v>
      </c>
      <c r="N263" s="97" t="s">
        <v>524</v>
      </c>
      <c r="O263" s="360">
        <v>500</v>
      </c>
      <c r="P263" s="99"/>
      <c r="Q263" s="99"/>
      <c r="R263" s="99"/>
      <c r="S263" s="99"/>
      <c r="T263" s="99"/>
      <c r="U263" s="99"/>
      <c r="V263" s="99"/>
      <c r="W263" s="99"/>
      <c r="X263" s="99"/>
      <c r="Y263" s="99"/>
      <c r="Z263" s="99"/>
      <c r="AA263" s="99"/>
      <c r="AB263" s="99"/>
      <c r="AC263" s="99"/>
      <c r="AD263" s="99"/>
      <c r="AE263" s="99"/>
      <c r="AF263" s="99"/>
      <c r="AG263" s="99"/>
      <c r="AH263" s="99"/>
    </row>
    <row r="264" spans="3:34">
      <c r="C264" s="3" t="s">
        <v>90</v>
      </c>
      <c r="D264" s="3" t="s">
        <v>502</v>
      </c>
      <c r="E264" s="3" t="s">
        <v>503</v>
      </c>
      <c r="F264" s="3" t="s">
        <v>628</v>
      </c>
      <c r="G264" s="97" t="s">
        <v>524</v>
      </c>
      <c r="H264" s="97" t="s">
        <v>524</v>
      </c>
      <c r="I264" s="97" t="s">
        <v>524</v>
      </c>
      <c r="J264" s="97" t="s">
        <v>524</v>
      </c>
      <c r="K264" s="97" t="s">
        <v>524</v>
      </c>
      <c r="L264" s="97" t="s">
        <v>524</v>
      </c>
      <c r="M264" s="97" t="s">
        <v>524</v>
      </c>
      <c r="N264" s="97" t="s">
        <v>524</v>
      </c>
      <c r="O264" s="360">
        <v>1214</v>
      </c>
      <c r="P264" s="99"/>
      <c r="Q264" s="99"/>
      <c r="R264" s="99"/>
      <c r="S264" s="99"/>
      <c r="T264" s="99"/>
      <c r="U264" s="99"/>
      <c r="V264" s="99"/>
      <c r="W264" s="99"/>
      <c r="X264" s="99"/>
      <c r="Y264" s="99"/>
      <c r="Z264" s="99"/>
      <c r="AA264" s="99"/>
      <c r="AB264" s="99"/>
      <c r="AC264" s="99"/>
      <c r="AD264" s="99"/>
      <c r="AE264" s="99"/>
      <c r="AF264" s="99"/>
      <c r="AG264" s="99"/>
      <c r="AH264" s="99"/>
    </row>
    <row r="265" spans="3:34">
      <c r="C265" s="3" t="s">
        <v>90</v>
      </c>
      <c r="D265" s="3" t="s">
        <v>504</v>
      </c>
      <c r="E265" s="3" t="s">
        <v>505</v>
      </c>
      <c r="F265" s="3" t="s">
        <v>628</v>
      </c>
      <c r="G265" s="97" t="s">
        <v>524</v>
      </c>
      <c r="H265" s="97" t="s">
        <v>524</v>
      </c>
      <c r="I265" s="97" t="s">
        <v>524</v>
      </c>
      <c r="J265" s="97" t="s">
        <v>524</v>
      </c>
      <c r="K265" s="97" t="s">
        <v>524</v>
      </c>
      <c r="L265" s="97" t="s">
        <v>524</v>
      </c>
      <c r="M265" s="97" t="s">
        <v>524</v>
      </c>
      <c r="N265" s="97" t="s">
        <v>524</v>
      </c>
      <c r="O265" s="360" t="s">
        <v>524</v>
      </c>
      <c r="P265" s="99"/>
      <c r="Q265" s="99"/>
      <c r="R265" s="99"/>
      <c r="S265" s="99"/>
      <c r="T265" s="99"/>
      <c r="U265" s="99"/>
      <c r="V265" s="99"/>
      <c r="W265" s="99"/>
      <c r="X265" s="99"/>
      <c r="Y265" s="99"/>
      <c r="Z265" s="99"/>
      <c r="AA265" s="99"/>
      <c r="AB265" s="99"/>
      <c r="AC265" s="99"/>
      <c r="AD265" s="99"/>
      <c r="AE265" s="99"/>
      <c r="AF265" s="99"/>
      <c r="AG265" s="99"/>
      <c r="AH265" s="99"/>
    </row>
    <row r="266" spans="3:34">
      <c r="C266" s="3" t="s">
        <v>90</v>
      </c>
      <c r="D266" s="3" t="s">
        <v>506</v>
      </c>
      <c r="E266" s="3" t="s">
        <v>507</v>
      </c>
      <c r="F266" s="3" t="s">
        <v>628</v>
      </c>
      <c r="G266" s="97" t="s">
        <v>524</v>
      </c>
      <c r="H266" s="97" t="s">
        <v>524</v>
      </c>
      <c r="I266" s="97" t="s">
        <v>524</v>
      </c>
      <c r="J266" s="97" t="s">
        <v>524</v>
      </c>
      <c r="K266" s="97" t="s">
        <v>524</v>
      </c>
      <c r="L266" s="97" t="s">
        <v>524</v>
      </c>
      <c r="M266" s="97" t="s">
        <v>524</v>
      </c>
      <c r="N266" s="97" t="s">
        <v>524</v>
      </c>
      <c r="O266" s="360">
        <v>750</v>
      </c>
      <c r="P266" s="99"/>
      <c r="Q266" s="99"/>
      <c r="R266" s="99"/>
      <c r="S266" s="99"/>
      <c r="T266" s="99"/>
      <c r="U266" s="99"/>
      <c r="V266" s="99"/>
      <c r="W266" s="99"/>
      <c r="X266" s="99"/>
      <c r="Y266" s="99"/>
      <c r="Z266" s="99"/>
      <c r="AA266" s="99"/>
      <c r="AB266" s="99"/>
      <c r="AC266" s="99"/>
      <c r="AD266" s="99"/>
      <c r="AE266" s="99"/>
      <c r="AF266" s="99"/>
      <c r="AG266" s="99"/>
      <c r="AH266" s="99"/>
    </row>
    <row r="267" spans="3:34">
      <c r="C267" s="3" t="s">
        <v>90</v>
      </c>
      <c r="D267" s="3" t="s">
        <v>508</v>
      </c>
      <c r="E267" s="3" t="s">
        <v>509</v>
      </c>
      <c r="F267" s="3" t="s">
        <v>628</v>
      </c>
      <c r="G267" s="97" t="s">
        <v>524</v>
      </c>
      <c r="H267" s="97" t="s">
        <v>524</v>
      </c>
      <c r="I267" s="97" t="s">
        <v>524</v>
      </c>
      <c r="J267" s="97" t="s">
        <v>524</v>
      </c>
      <c r="K267" s="97" t="s">
        <v>524</v>
      </c>
      <c r="L267" s="97" t="s">
        <v>524</v>
      </c>
      <c r="M267" s="97" t="s">
        <v>524</v>
      </c>
      <c r="N267" s="97" t="s">
        <v>524</v>
      </c>
      <c r="O267" s="360">
        <v>275</v>
      </c>
      <c r="P267" s="99"/>
      <c r="Q267" s="99"/>
      <c r="R267" s="99"/>
      <c r="S267" s="99"/>
      <c r="T267" s="99"/>
      <c r="U267" s="99"/>
      <c r="V267" s="99"/>
      <c r="W267" s="99"/>
      <c r="X267" s="99"/>
      <c r="Y267" s="99"/>
      <c r="Z267" s="99"/>
      <c r="AA267" s="99"/>
      <c r="AB267" s="99"/>
      <c r="AC267" s="99"/>
      <c r="AD267" s="99"/>
      <c r="AE267" s="99"/>
      <c r="AF267" s="99"/>
      <c r="AG267" s="99"/>
      <c r="AH267" s="99"/>
    </row>
    <row r="268" spans="3:34">
      <c r="C268" s="3" t="s">
        <v>90</v>
      </c>
      <c r="D268" s="3" t="s">
        <v>510</v>
      </c>
      <c r="E268" s="3" t="s">
        <v>511</v>
      </c>
      <c r="F268" s="3" t="s">
        <v>628</v>
      </c>
      <c r="G268" s="97" t="s">
        <v>524</v>
      </c>
      <c r="H268" s="97" t="s">
        <v>524</v>
      </c>
      <c r="I268" s="97" t="s">
        <v>524</v>
      </c>
      <c r="J268" s="97" t="s">
        <v>524</v>
      </c>
      <c r="K268" s="97" t="s">
        <v>524</v>
      </c>
      <c r="L268" s="97" t="s">
        <v>524</v>
      </c>
      <c r="M268" s="97" t="s">
        <v>524</v>
      </c>
      <c r="N268" s="97" t="s">
        <v>524</v>
      </c>
      <c r="O268" s="360" t="s">
        <v>524</v>
      </c>
      <c r="P268" s="99"/>
      <c r="Q268" s="99"/>
      <c r="R268" s="99"/>
      <c r="S268" s="99"/>
      <c r="T268" s="99"/>
      <c r="U268" s="99"/>
      <c r="V268" s="99"/>
      <c r="W268" s="99"/>
      <c r="X268" s="99"/>
      <c r="Y268" s="99"/>
      <c r="Z268" s="99"/>
      <c r="AA268" s="99"/>
      <c r="AB268" s="99"/>
      <c r="AC268" s="99"/>
      <c r="AD268" s="99"/>
      <c r="AE268" s="99"/>
      <c r="AF268" s="99"/>
      <c r="AG268" s="99"/>
      <c r="AH268" s="99"/>
    </row>
  </sheetData>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FF99"/>
  </sheetPr>
  <dimension ref="A1:N27"/>
  <sheetViews>
    <sheetView zoomScale="80" zoomScaleNormal="80" workbookViewId="0">
      <pane ySplit="11" topLeftCell="A12" activePane="bottomLeft" state="frozen"/>
      <selection pane="bottomLeft"/>
    </sheetView>
  </sheetViews>
  <sheetFormatPr defaultRowHeight="15"/>
  <cols>
    <col min="1" max="2" width="9.140625" style="1"/>
    <col min="3" max="3" width="15.7109375" style="3" bestFit="1" customWidth="1"/>
    <col min="4" max="4" width="11.42578125" style="3" customWidth="1"/>
    <col min="5" max="5" width="48.5703125" style="3" customWidth="1"/>
    <col min="6" max="6" width="13.42578125" style="3" customWidth="1"/>
    <col min="7" max="14" width="11.5703125" style="1" bestFit="1" customWidth="1"/>
    <col min="15" max="16384" width="9.140625" style="1"/>
  </cols>
  <sheetData>
    <row r="1" spans="1:14">
      <c r="C1" s="91" t="s">
        <v>547</v>
      </c>
      <c r="D1" s="102" t="s">
        <v>664</v>
      </c>
    </row>
    <row r="2" spans="1:14">
      <c r="C2" s="91" t="s">
        <v>549</v>
      </c>
      <c r="D2" s="3" t="s">
        <v>881</v>
      </c>
    </row>
    <row r="3" spans="1:14">
      <c r="C3" s="91" t="s">
        <v>550</v>
      </c>
      <c r="D3" s="109" t="s">
        <v>666</v>
      </c>
    </row>
    <row r="4" spans="1:14">
      <c r="C4" s="91" t="s">
        <v>651</v>
      </c>
      <c r="D4" s="92">
        <v>42622</v>
      </c>
    </row>
    <row r="5" spans="1:14">
      <c r="C5" s="91"/>
      <c r="D5" s="104"/>
    </row>
    <row r="6" spans="1:14">
      <c r="C6" s="94"/>
      <c r="D6" s="94"/>
    </row>
    <row r="7" spans="1:14">
      <c r="C7" s="94"/>
      <c r="D7" s="94"/>
    </row>
    <row r="9" spans="1:14">
      <c r="A9" s="3"/>
      <c r="B9" s="3"/>
      <c r="G9" s="3"/>
      <c r="H9" s="3"/>
      <c r="I9" s="3"/>
      <c r="J9" s="3"/>
      <c r="K9" s="3"/>
      <c r="L9" s="3"/>
      <c r="M9" s="3"/>
      <c r="N9" s="3"/>
    </row>
    <row r="10" spans="1:14" s="91" customFormat="1" ht="15.75" thickBot="1">
      <c r="A10" s="2"/>
      <c r="B10" s="2"/>
      <c r="C10" s="2" t="s">
        <v>552</v>
      </c>
      <c r="D10" s="2" t="s">
        <v>82</v>
      </c>
      <c r="E10" s="2" t="s">
        <v>83</v>
      </c>
      <c r="F10" s="2" t="s">
        <v>553</v>
      </c>
      <c r="G10" s="96" t="s">
        <v>643</v>
      </c>
      <c r="H10" s="96" t="s">
        <v>526</v>
      </c>
      <c r="I10" s="96" t="s">
        <v>667</v>
      </c>
      <c r="J10" s="96" t="s">
        <v>644</v>
      </c>
      <c r="K10" s="96" t="s">
        <v>645</v>
      </c>
      <c r="L10" s="96" t="s">
        <v>646</v>
      </c>
      <c r="M10" s="96" t="s">
        <v>647</v>
      </c>
      <c r="N10" s="96" t="s">
        <v>648</v>
      </c>
    </row>
    <row r="11" spans="1:14" ht="15.75" thickTop="1">
      <c r="D11" s="3" t="s">
        <v>84</v>
      </c>
      <c r="E11" s="3" t="s">
        <v>85</v>
      </c>
      <c r="F11" s="3" t="s">
        <v>581</v>
      </c>
      <c r="G11" s="112">
        <v>6028</v>
      </c>
      <c r="H11" s="113">
        <v>3996</v>
      </c>
      <c r="I11" s="112">
        <v>1764</v>
      </c>
      <c r="J11" s="112"/>
      <c r="K11" s="114"/>
      <c r="L11" s="114"/>
      <c r="M11" s="114"/>
      <c r="N11" s="114"/>
    </row>
    <row r="13" spans="1:14">
      <c r="C13" s="91" t="s">
        <v>547</v>
      </c>
      <c r="D13" s="3" t="s">
        <v>668</v>
      </c>
    </row>
    <row r="14" spans="1:14">
      <c r="C14" s="91" t="s">
        <v>549</v>
      </c>
      <c r="D14" s="3" t="s">
        <v>882</v>
      </c>
    </row>
    <row r="15" spans="1:14">
      <c r="C15" s="91" t="s">
        <v>550</v>
      </c>
      <c r="D15" s="109" t="s">
        <v>666</v>
      </c>
    </row>
    <row r="16" spans="1:14">
      <c r="C16" s="91" t="s">
        <v>551</v>
      </c>
      <c r="D16" s="92">
        <v>42622</v>
      </c>
    </row>
    <row r="18" spans="1:14" ht="15.75" thickBot="1">
      <c r="A18" s="2"/>
      <c r="B18" s="2"/>
      <c r="C18" s="2" t="s">
        <v>552</v>
      </c>
      <c r="D18" s="2" t="s">
        <v>82</v>
      </c>
      <c r="E18" s="2" t="s">
        <v>83</v>
      </c>
      <c r="F18" s="2" t="s">
        <v>553</v>
      </c>
      <c r="G18" s="96" t="s">
        <v>643</v>
      </c>
      <c r="H18" s="96" t="s">
        <v>526</v>
      </c>
      <c r="I18" s="96" t="s">
        <v>667</v>
      </c>
      <c r="J18" s="96" t="s">
        <v>644</v>
      </c>
      <c r="K18" s="96" t="s">
        <v>645</v>
      </c>
      <c r="L18" s="96" t="s">
        <v>646</v>
      </c>
      <c r="M18" s="96" t="s">
        <v>647</v>
      </c>
      <c r="N18" s="96" t="s">
        <v>648</v>
      </c>
    </row>
    <row r="19" spans="1:14" ht="15.75" thickTop="1">
      <c r="D19" s="3" t="s">
        <v>84</v>
      </c>
      <c r="E19" s="3" t="s">
        <v>85</v>
      </c>
      <c r="F19" s="3" t="s">
        <v>581</v>
      </c>
      <c r="G19" s="112">
        <v>236</v>
      </c>
      <c r="H19" s="113">
        <v>145</v>
      </c>
      <c r="I19" s="112">
        <v>35</v>
      </c>
      <c r="J19" s="112"/>
      <c r="K19" s="114"/>
      <c r="L19" s="114"/>
      <c r="M19" s="114"/>
      <c r="N19" s="114"/>
    </row>
    <row r="21" spans="1:14">
      <c r="C21" s="115" t="s">
        <v>670</v>
      </c>
      <c r="D21" s="115"/>
    </row>
    <row r="24" spans="1:14">
      <c r="C24" s="1"/>
      <c r="D24" s="1"/>
      <c r="E24" s="1"/>
      <c r="F24" s="1"/>
    </row>
    <row r="25" spans="1:14">
      <c r="C25" s="1"/>
      <c r="D25" s="1"/>
      <c r="E25" s="1"/>
      <c r="F25" s="1"/>
    </row>
    <row r="26" spans="1:14">
      <c r="C26" s="1"/>
      <c r="D26" s="1"/>
      <c r="E26" s="1"/>
      <c r="F26" s="1"/>
    </row>
    <row r="27" spans="1:14">
      <c r="C27" s="1"/>
      <c r="D27" s="1"/>
      <c r="E27" s="1"/>
      <c r="F27" s="1"/>
    </row>
  </sheetData>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FF99"/>
  </sheetPr>
  <dimension ref="A1:P35"/>
  <sheetViews>
    <sheetView zoomScale="80" zoomScaleNormal="80" workbookViewId="0">
      <pane ySplit="11" topLeftCell="A12" activePane="bottomLeft" state="frozen"/>
      <selection pane="bottomLeft"/>
    </sheetView>
  </sheetViews>
  <sheetFormatPr defaultRowHeight="15"/>
  <cols>
    <col min="1" max="2" width="9.140625" style="1"/>
    <col min="3" max="3" width="15.7109375" style="3" bestFit="1" customWidth="1"/>
    <col min="4" max="4" width="11.42578125" style="3" customWidth="1"/>
    <col min="5" max="5" width="48.5703125" style="3" customWidth="1"/>
    <col min="6" max="6" width="13.42578125" style="3" customWidth="1"/>
    <col min="7" max="14" width="11.5703125" style="1" bestFit="1" customWidth="1"/>
    <col min="15" max="16384" width="9.140625" style="1"/>
  </cols>
  <sheetData>
    <row r="1" spans="1:15">
      <c r="C1" s="91" t="s">
        <v>547</v>
      </c>
      <c r="D1" s="102" t="s">
        <v>74</v>
      </c>
    </row>
    <row r="2" spans="1:15">
      <c r="C2" s="91" t="s">
        <v>549</v>
      </c>
      <c r="D2" s="3" t="s">
        <v>49</v>
      </c>
      <c r="F2" s="116"/>
    </row>
    <row r="3" spans="1:15">
      <c r="C3" s="91" t="s">
        <v>550</v>
      </c>
      <c r="D3" s="109" t="s">
        <v>671</v>
      </c>
      <c r="F3" s="117"/>
    </row>
    <row r="4" spans="1:15">
      <c r="C4" s="91" t="s">
        <v>651</v>
      </c>
      <c r="D4" s="92">
        <v>42615</v>
      </c>
      <c r="F4" s="117"/>
    </row>
    <row r="5" spans="1:15">
      <c r="C5" s="91"/>
      <c r="D5" s="104"/>
      <c r="F5" s="117"/>
    </row>
    <row r="6" spans="1:15">
      <c r="C6" s="94"/>
      <c r="D6" s="94"/>
    </row>
    <row r="7" spans="1:15">
      <c r="C7" s="94"/>
      <c r="D7" s="94"/>
    </row>
    <row r="9" spans="1:15">
      <c r="A9" s="3"/>
      <c r="B9" s="3"/>
      <c r="G9" s="3"/>
      <c r="H9" s="3"/>
      <c r="I9" s="3"/>
      <c r="J9" s="3"/>
      <c r="K9" s="3"/>
      <c r="L9" s="3"/>
      <c r="M9" s="3"/>
      <c r="N9" s="3"/>
    </row>
    <row r="10" spans="1:15" s="91" customFormat="1" ht="15.75" thickBot="1">
      <c r="A10" s="2"/>
      <c r="B10" s="2"/>
      <c r="C10" s="2" t="s">
        <v>552</v>
      </c>
      <c r="D10" s="2" t="s">
        <v>82</v>
      </c>
      <c r="E10" s="2" t="s">
        <v>83</v>
      </c>
      <c r="F10" s="2" t="s">
        <v>553</v>
      </c>
      <c r="G10" s="96" t="s">
        <v>643</v>
      </c>
      <c r="H10" s="96" t="s">
        <v>526</v>
      </c>
      <c r="I10" s="96" t="s">
        <v>672</v>
      </c>
      <c r="J10" s="96" t="s">
        <v>644</v>
      </c>
      <c r="K10" s="96" t="s">
        <v>645</v>
      </c>
      <c r="L10" s="96" t="s">
        <v>646</v>
      </c>
      <c r="M10" s="96" t="s">
        <v>647</v>
      </c>
      <c r="N10" s="96" t="s">
        <v>648</v>
      </c>
    </row>
    <row r="11" spans="1:15" ht="15.75" thickTop="1">
      <c r="D11" s="3" t="s">
        <v>84</v>
      </c>
      <c r="E11" s="3" t="s">
        <v>85</v>
      </c>
      <c r="F11" s="3" t="s">
        <v>581</v>
      </c>
      <c r="G11" s="105" t="s">
        <v>524</v>
      </c>
      <c r="H11" s="105" t="s">
        <v>524</v>
      </c>
      <c r="I11" s="100">
        <v>0.10169491525423729</v>
      </c>
      <c r="J11" s="100"/>
      <c r="K11" s="100"/>
      <c r="L11" s="100"/>
      <c r="M11" s="100"/>
      <c r="N11" s="100"/>
      <c r="O11" s="108"/>
    </row>
    <row r="13" spans="1:15">
      <c r="C13" s="91" t="s">
        <v>547</v>
      </c>
      <c r="D13" s="3" t="s">
        <v>673</v>
      </c>
    </row>
    <row r="14" spans="1:15">
      <c r="C14" s="91" t="s">
        <v>549</v>
      </c>
      <c r="D14" s="3" t="s">
        <v>674</v>
      </c>
    </row>
    <row r="15" spans="1:15">
      <c r="C15" s="91" t="s">
        <v>550</v>
      </c>
      <c r="D15" s="109" t="s">
        <v>671</v>
      </c>
    </row>
    <row r="16" spans="1:15">
      <c r="C16" s="91" t="s">
        <v>551</v>
      </c>
      <c r="D16" s="92">
        <v>42615</v>
      </c>
    </row>
    <row r="18" spans="1:16" ht="15.75" thickBot="1">
      <c r="A18" s="2"/>
      <c r="B18" s="2"/>
      <c r="C18" s="2" t="s">
        <v>552</v>
      </c>
      <c r="D18" s="2" t="s">
        <v>82</v>
      </c>
      <c r="E18" s="2" t="s">
        <v>83</v>
      </c>
      <c r="F18" s="2" t="s">
        <v>553</v>
      </c>
      <c r="G18" s="96" t="s">
        <v>643</v>
      </c>
      <c r="H18" s="96" t="s">
        <v>526</v>
      </c>
      <c r="I18" s="96" t="s">
        <v>667</v>
      </c>
      <c r="J18" s="96" t="s">
        <v>644</v>
      </c>
      <c r="K18" s="96" t="s">
        <v>645</v>
      </c>
      <c r="L18" s="96" t="s">
        <v>646</v>
      </c>
      <c r="M18" s="96" t="s">
        <v>647</v>
      </c>
      <c r="N18" s="96" t="s">
        <v>648</v>
      </c>
    </row>
    <row r="19" spans="1:16" ht="15.75" thickTop="1">
      <c r="D19" s="3" t="s">
        <v>84</v>
      </c>
      <c r="E19" s="3" t="s">
        <v>85</v>
      </c>
      <c r="F19" s="3" t="s">
        <v>581</v>
      </c>
      <c r="G19" s="105" t="s">
        <v>524</v>
      </c>
      <c r="H19" s="105" t="s">
        <v>524</v>
      </c>
      <c r="I19" s="100">
        <v>0.53107344632768361</v>
      </c>
      <c r="J19" s="100"/>
      <c r="K19" s="100"/>
      <c r="L19" s="100"/>
      <c r="M19" s="100"/>
      <c r="N19" s="100"/>
      <c r="O19" s="108"/>
      <c r="P19" s="108"/>
    </row>
    <row r="21" spans="1:16">
      <c r="C21" s="91" t="s">
        <v>547</v>
      </c>
      <c r="D21" s="3" t="s">
        <v>675</v>
      </c>
    </row>
    <row r="22" spans="1:16">
      <c r="C22" s="91" t="s">
        <v>549</v>
      </c>
      <c r="D22" s="3" t="s">
        <v>676</v>
      </c>
    </row>
    <row r="23" spans="1:16">
      <c r="C23" s="91" t="s">
        <v>550</v>
      </c>
      <c r="D23" s="109" t="s">
        <v>671</v>
      </c>
    </row>
    <row r="24" spans="1:16">
      <c r="C24" s="91" t="s">
        <v>551</v>
      </c>
      <c r="D24" s="92">
        <v>42615</v>
      </c>
    </row>
    <row r="26" spans="1:16" ht="15.75" thickBot="1">
      <c r="A26" s="2"/>
      <c r="B26" s="2"/>
      <c r="C26" s="2" t="s">
        <v>552</v>
      </c>
      <c r="D26" s="2" t="s">
        <v>82</v>
      </c>
      <c r="E26" s="2" t="s">
        <v>83</v>
      </c>
      <c r="F26" s="2" t="s">
        <v>553</v>
      </c>
      <c r="G26" s="96" t="s">
        <v>643</v>
      </c>
      <c r="H26" s="96" t="s">
        <v>526</v>
      </c>
      <c r="I26" s="96" t="s">
        <v>667</v>
      </c>
      <c r="J26" s="96" t="s">
        <v>644</v>
      </c>
      <c r="K26" s="96" t="s">
        <v>645</v>
      </c>
      <c r="L26" s="96" t="s">
        <v>646</v>
      </c>
      <c r="M26" s="96" t="s">
        <v>647</v>
      </c>
      <c r="N26" s="96" t="s">
        <v>648</v>
      </c>
    </row>
    <row r="27" spans="1:16" ht="15.75" thickTop="1">
      <c r="D27" s="3" t="s">
        <v>84</v>
      </c>
      <c r="E27" s="3" t="s">
        <v>85</v>
      </c>
      <c r="F27" s="3" t="s">
        <v>581</v>
      </c>
      <c r="G27" s="105" t="s">
        <v>524</v>
      </c>
      <c r="H27" s="105" t="s">
        <v>524</v>
      </c>
      <c r="I27" s="100">
        <v>0.11864406779661017</v>
      </c>
      <c r="J27" s="100"/>
      <c r="K27" s="100"/>
      <c r="L27" s="100"/>
      <c r="M27" s="100"/>
      <c r="N27" s="100"/>
    </row>
    <row r="29" spans="1:16">
      <c r="C29" s="91" t="s">
        <v>547</v>
      </c>
      <c r="D29" s="3" t="s">
        <v>677</v>
      </c>
    </row>
    <row r="30" spans="1:16">
      <c r="C30" s="91" t="s">
        <v>549</v>
      </c>
      <c r="D30" s="3" t="s">
        <v>678</v>
      </c>
    </row>
    <row r="31" spans="1:16">
      <c r="C31" s="91" t="s">
        <v>550</v>
      </c>
      <c r="D31" s="109" t="s">
        <v>671</v>
      </c>
    </row>
    <row r="32" spans="1:16">
      <c r="C32" s="91" t="s">
        <v>551</v>
      </c>
      <c r="D32" s="92">
        <v>42615</v>
      </c>
    </row>
    <row r="34" spans="1:14" ht="15.75" thickBot="1">
      <c r="A34" s="2"/>
      <c r="B34" s="2"/>
      <c r="C34" s="2" t="s">
        <v>552</v>
      </c>
      <c r="D34" s="2" t="s">
        <v>82</v>
      </c>
      <c r="E34" s="2" t="s">
        <v>83</v>
      </c>
      <c r="F34" s="2" t="s">
        <v>553</v>
      </c>
      <c r="G34" s="96" t="s">
        <v>643</v>
      </c>
      <c r="H34" s="96" t="s">
        <v>526</v>
      </c>
      <c r="I34" s="96" t="s">
        <v>667</v>
      </c>
      <c r="J34" s="96" t="s">
        <v>644</v>
      </c>
      <c r="K34" s="96" t="s">
        <v>645</v>
      </c>
      <c r="L34" s="96" t="s">
        <v>646</v>
      </c>
      <c r="M34" s="96" t="s">
        <v>647</v>
      </c>
      <c r="N34" s="96" t="s">
        <v>648</v>
      </c>
    </row>
    <row r="35" spans="1:14" ht="15.75" thickTop="1">
      <c r="D35" s="3" t="s">
        <v>84</v>
      </c>
      <c r="E35" s="3" t="s">
        <v>85</v>
      </c>
      <c r="F35" s="3" t="s">
        <v>581</v>
      </c>
      <c r="G35" s="105" t="s">
        <v>524</v>
      </c>
      <c r="H35" s="105" t="s">
        <v>524</v>
      </c>
      <c r="I35" s="100">
        <v>0.64406779661016944</v>
      </c>
      <c r="J35" s="100"/>
      <c r="K35" s="100"/>
      <c r="L35" s="100"/>
      <c r="M35" s="100"/>
      <c r="N35" s="100"/>
    </row>
  </sheetData>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FF99"/>
  </sheetPr>
  <dimension ref="A1:AH268"/>
  <sheetViews>
    <sheetView zoomScale="80" zoomScaleNormal="80" workbookViewId="0">
      <pane ySplit="11" topLeftCell="A12" activePane="bottomLeft" state="frozen"/>
      <selection pane="bottomLeft"/>
    </sheetView>
  </sheetViews>
  <sheetFormatPr defaultRowHeight="15"/>
  <cols>
    <col min="1" max="2" width="9.140625" style="1"/>
    <col min="3" max="3" width="12.7109375" style="3" bestFit="1" customWidth="1"/>
    <col min="4" max="4" width="11.42578125" style="3" customWidth="1"/>
    <col min="5" max="5" width="48.5703125" style="3" customWidth="1"/>
    <col min="6" max="6" width="13.42578125" style="3" customWidth="1"/>
    <col min="7" max="14" width="11.5703125" style="1" bestFit="1" customWidth="1"/>
    <col min="15" max="15" width="11.5703125" style="371" bestFit="1" customWidth="1"/>
    <col min="16" max="34" width="11.5703125" style="1" bestFit="1" customWidth="1"/>
    <col min="35" max="16384" width="9.140625" style="1"/>
  </cols>
  <sheetData>
    <row r="1" spans="1:34">
      <c r="C1" s="91" t="s">
        <v>547</v>
      </c>
      <c r="D1" s="3" t="s">
        <v>1000</v>
      </c>
    </row>
    <row r="2" spans="1:34">
      <c r="C2" s="91" t="s">
        <v>549</v>
      </c>
      <c r="D2" s="3" t="s">
        <v>50</v>
      </c>
    </row>
    <row r="3" spans="1:34">
      <c r="C3" s="91" t="s">
        <v>550</v>
      </c>
      <c r="D3" s="3" t="s">
        <v>641</v>
      </c>
    </row>
    <row r="4" spans="1:34">
      <c r="C4" s="91" t="s">
        <v>551</v>
      </c>
      <c r="D4" s="92">
        <v>42648</v>
      </c>
      <c r="O4" s="371" t="b">
        <v>1</v>
      </c>
    </row>
    <row r="5" spans="1:34">
      <c r="J5" s="3"/>
      <c r="K5" s="3"/>
      <c r="L5" s="3"/>
      <c r="M5" s="3"/>
      <c r="N5" s="3"/>
      <c r="O5" s="372" t="b">
        <v>1</v>
      </c>
      <c r="P5" s="3"/>
    </row>
    <row r="6" spans="1:34">
      <c r="C6" s="94"/>
      <c r="O6" s="371" t="b">
        <v>1</v>
      </c>
    </row>
    <row r="7" spans="1:34">
      <c r="C7" s="94"/>
      <c r="D7" s="94"/>
      <c r="O7" s="371" t="b">
        <v>1</v>
      </c>
    </row>
    <row r="8" spans="1:34">
      <c r="O8" s="371" t="b">
        <v>1</v>
      </c>
    </row>
    <row r="9" spans="1:34">
      <c r="A9" s="3"/>
      <c r="B9" s="3"/>
      <c r="G9" s="95"/>
      <c r="H9" s="3"/>
      <c r="I9" s="3"/>
      <c r="J9" s="3"/>
      <c r="K9" s="3"/>
      <c r="L9" s="3"/>
      <c r="M9" s="3"/>
      <c r="N9" s="3"/>
      <c r="O9" s="373"/>
      <c r="P9" s="3"/>
      <c r="Q9" s="3"/>
      <c r="R9" s="3"/>
      <c r="S9" s="3"/>
      <c r="T9" s="3"/>
      <c r="U9" s="3"/>
      <c r="V9" s="3"/>
      <c r="W9" s="3"/>
      <c r="X9" s="3"/>
      <c r="Y9" s="3"/>
      <c r="Z9" s="3"/>
      <c r="AA9" s="3"/>
      <c r="AB9" s="3"/>
      <c r="AC9" s="3"/>
      <c r="AD9" s="3"/>
      <c r="AE9" s="3"/>
      <c r="AF9" s="3"/>
      <c r="AG9" s="3"/>
      <c r="AH9" s="3"/>
    </row>
    <row r="10" spans="1:34" s="91" customFormat="1" ht="15.75" thickBot="1">
      <c r="A10" s="2"/>
      <c r="B10" s="2"/>
      <c r="C10" s="2" t="s">
        <v>552</v>
      </c>
      <c r="D10" s="2" t="s">
        <v>82</v>
      </c>
      <c r="E10" s="2" t="s">
        <v>83</v>
      </c>
      <c r="F10" s="2" t="s">
        <v>553</v>
      </c>
      <c r="G10" s="393"/>
      <c r="H10" s="393"/>
      <c r="I10" s="393"/>
      <c r="J10" s="393"/>
      <c r="K10" s="393"/>
      <c r="L10" s="393"/>
      <c r="M10" s="393"/>
      <c r="N10" s="393"/>
      <c r="O10" s="392" t="s">
        <v>644</v>
      </c>
      <c r="P10" s="393"/>
      <c r="Q10" s="393"/>
      <c r="R10" s="393"/>
      <c r="S10" s="393"/>
      <c r="T10" s="393"/>
      <c r="U10" s="393"/>
      <c r="V10" s="393"/>
      <c r="W10" s="393"/>
      <c r="X10" s="393"/>
      <c r="Y10" s="393"/>
      <c r="Z10" s="393"/>
      <c r="AA10" s="393"/>
      <c r="AB10" s="393"/>
      <c r="AC10" s="393"/>
      <c r="AD10" s="393"/>
      <c r="AE10" s="393"/>
      <c r="AF10" s="393"/>
      <c r="AG10" s="393"/>
      <c r="AH10" s="393"/>
    </row>
    <row r="11" spans="1:34" ht="15.75" thickTop="1">
      <c r="D11" s="3" t="s">
        <v>84</v>
      </c>
      <c r="E11" s="3" t="s">
        <v>85</v>
      </c>
      <c r="F11" s="3" t="s">
        <v>581</v>
      </c>
      <c r="G11" s="97" t="s">
        <v>524</v>
      </c>
      <c r="H11" s="97" t="s">
        <v>524</v>
      </c>
      <c r="I11" s="97" t="s">
        <v>524</v>
      </c>
      <c r="J11" s="97" t="s">
        <v>524</v>
      </c>
      <c r="K11" s="97" t="s">
        <v>524</v>
      </c>
      <c r="L11" s="97" t="s">
        <v>524</v>
      </c>
      <c r="M11" s="97" t="s">
        <v>524</v>
      </c>
      <c r="N11" s="97" t="s">
        <v>524</v>
      </c>
      <c r="O11" s="110" t="s">
        <v>524</v>
      </c>
      <c r="P11" s="99"/>
      <c r="Q11" s="99"/>
      <c r="R11" s="99"/>
      <c r="S11" s="99"/>
      <c r="T11" s="99"/>
      <c r="U11" s="99"/>
      <c r="V11" s="99"/>
      <c r="W11" s="99"/>
      <c r="X11" s="99"/>
      <c r="Y11" s="99"/>
      <c r="Z11" s="99"/>
      <c r="AA11" s="99"/>
      <c r="AB11" s="99"/>
      <c r="AC11" s="99"/>
      <c r="AD11" s="99"/>
      <c r="AE11" s="99"/>
      <c r="AF11" s="99"/>
      <c r="AG11" s="99"/>
      <c r="AH11" s="99"/>
    </row>
    <row r="12" spans="1:34">
      <c r="C12" s="3" t="s">
        <v>84</v>
      </c>
      <c r="D12" s="3" t="s">
        <v>86</v>
      </c>
      <c r="E12" s="3" t="s">
        <v>87</v>
      </c>
      <c r="F12" s="3" t="s">
        <v>582</v>
      </c>
      <c r="G12" s="97" t="s">
        <v>524</v>
      </c>
      <c r="H12" s="97" t="s">
        <v>524</v>
      </c>
      <c r="I12" s="97" t="s">
        <v>524</v>
      </c>
      <c r="J12" s="97" t="s">
        <v>524</v>
      </c>
      <c r="K12" s="97" t="s">
        <v>524</v>
      </c>
      <c r="L12" s="97" t="s">
        <v>524</v>
      </c>
      <c r="M12" s="97" t="s">
        <v>524</v>
      </c>
      <c r="N12" s="97" t="s">
        <v>524</v>
      </c>
      <c r="O12" s="110" t="s">
        <v>524</v>
      </c>
      <c r="P12" s="99"/>
      <c r="Q12" s="99"/>
      <c r="R12" s="99"/>
      <c r="S12" s="99"/>
      <c r="T12" s="99"/>
      <c r="U12" s="99"/>
      <c r="V12" s="99"/>
      <c r="W12" s="99"/>
      <c r="X12" s="99"/>
      <c r="Y12" s="99"/>
      <c r="Z12" s="99"/>
      <c r="AA12" s="99"/>
      <c r="AB12" s="99"/>
      <c r="AC12" s="99"/>
      <c r="AD12" s="99"/>
      <c r="AE12" s="99"/>
      <c r="AF12" s="99"/>
      <c r="AG12" s="99"/>
      <c r="AH12" s="99"/>
    </row>
    <row r="13" spans="1:34">
      <c r="C13" s="3" t="s">
        <v>84</v>
      </c>
      <c r="D13" s="3" t="s">
        <v>88</v>
      </c>
      <c r="E13" s="3" t="s">
        <v>89</v>
      </c>
      <c r="F13" s="3" t="s">
        <v>582</v>
      </c>
      <c r="G13" s="97" t="s">
        <v>524</v>
      </c>
      <c r="H13" s="97" t="s">
        <v>524</v>
      </c>
      <c r="I13" s="97" t="s">
        <v>524</v>
      </c>
      <c r="J13" s="97" t="s">
        <v>524</v>
      </c>
      <c r="K13" s="97" t="s">
        <v>524</v>
      </c>
      <c r="L13" s="97" t="s">
        <v>524</v>
      </c>
      <c r="M13" s="97" t="s">
        <v>524</v>
      </c>
      <c r="N13" s="97" t="s">
        <v>524</v>
      </c>
      <c r="O13" s="110" t="s">
        <v>524</v>
      </c>
      <c r="P13" s="99"/>
      <c r="Q13" s="99"/>
      <c r="R13" s="99"/>
      <c r="S13" s="99"/>
      <c r="T13" s="99"/>
      <c r="U13" s="99"/>
      <c r="V13" s="99"/>
      <c r="W13" s="99"/>
      <c r="X13" s="99"/>
      <c r="Y13" s="99"/>
      <c r="Z13" s="99"/>
      <c r="AA13" s="99"/>
      <c r="AB13" s="99"/>
      <c r="AC13" s="99"/>
      <c r="AD13" s="99"/>
      <c r="AE13" s="99"/>
      <c r="AF13" s="99"/>
      <c r="AG13" s="99"/>
      <c r="AH13" s="99"/>
    </row>
    <row r="14" spans="1:34">
      <c r="C14" s="3" t="s">
        <v>84</v>
      </c>
      <c r="D14" s="3" t="s">
        <v>90</v>
      </c>
      <c r="E14" s="3" t="s">
        <v>91</v>
      </c>
      <c r="F14" s="3" t="s">
        <v>582</v>
      </c>
      <c r="G14" s="97" t="s">
        <v>524</v>
      </c>
      <c r="H14" s="97" t="s">
        <v>524</v>
      </c>
      <c r="I14" s="97" t="s">
        <v>524</v>
      </c>
      <c r="J14" s="97" t="s">
        <v>524</v>
      </c>
      <c r="K14" s="97" t="s">
        <v>524</v>
      </c>
      <c r="L14" s="97" t="s">
        <v>524</v>
      </c>
      <c r="M14" s="97" t="s">
        <v>524</v>
      </c>
      <c r="N14" s="97" t="s">
        <v>524</v>
      </c>
      <c r="O14" s="110" t="s">
        <v>524</v>
      </c>
      <c r="P14" s="99"/>
      <c r="Q14" s="99"/>
      <c r="R14" s="99"/>
      <c r="S14" s="99"/>
      <c r="T14" s="99"/>
      <c r="U14" s="99"/>
      <c r="V14" s="99"/>
      <c r="W14" s="99"/>
      <c r="X14" s="99"/>
      <c r="Y14" s="99"/>
      <c r="Z14" s="99"/>
      <c r="AA14" s="99"/>
      <c r="AB14" s="99"/>
      <c r="AC14" s="99"/>
      <c r="AD14" s="99"/>
      <c r="AE14" s="99"/>
      <c r="AF14" s="99"/>
      <c r="AG14" s="99"/>
      <c r="AH14" s="99"/>
    </row>
    <row r="15" spans="1:34">
      <c r="C15" s="3" t="s">
        <v>84</v>
      </c>
      <c r="D15" s="3" t="s">
        <v>92</v>
      </c>
      <c r="E15" s="3" t="s">
        <v>93</v>
      </c>
      <c r="F15" s="3" t="s">
        <v>582</v>
      </c>
      <c r="G15" s="97" t="s">
        <v>524</v>
      </c>
      <c r="H15" s="97" t="s">
        <v>524</v>
      </c>
      <c r="I15" s="97" t="s">
        <v>524</v>
      </c>
      <c r="J15" s="97" t="s">
        <v>524</v>
      </c>
      <c r="K15" s="97" t="s">
        <v>524</v>
      </c>
      <c r="L15" s="97" t="s">
        <v>524</v>
      </c>
      <c r="M15" s="97" t="s">
        <v>524</v>
      </c>
      <c r="N15" s="97" t="s">
        <v>524</v>
      </c>
      <c r="O15" s="110" t="s">
        <v>524</v>
      </c>
      <c r="P15" s="99"/>
      <c r="Q15" s="99"/>
      <c r="R15" s="99"/>
      <c r="S15" s="99"/>
      <c r="T15" s="99"/>
      <c r="U15" s="99"/>
      <c r="V15" s="99"/>
      <c r="W15" s="99"/>
      <c r="X15" s="99"/>
      <c r="Y15" s="99"/>
      <c r="Z15" s="99"/>
      <c r="AA15" s="99"/>
      <c r="AB15" s="99"/>
      <c r="AC15" s="99"/>
      <c r="AD15" s="99"/>
      <c r="AE15" s="99"/>
      <c r="AF15" s="99"/>
      <c r="AG15" s="99"/>
      <c r="AH15" s="99"/>
    </row>
    <row r="16" spans="1:34">
      <c r="E16" s="3" t="s">
        <v>583</v>
      </c>
      <c r="F16" s="3" t="s">
        <v>584</v>
      </c>
      <c r="G16" s="97" t="s">
        <v>524</v>
      </c>
      <c r="H16" s="97" t="s">
        <v>524</v>
      </c>
      <c r="I16" s="97" t="s">
        <v>524</v>
      </c>
      <c r="J16" s="97" t="s">
        <v>524</v>
      </c>
      <c r="K16" s="97" t="s">
        <v>524</v>
      </c>
      <c r="L16" s="97" t="s">
        <v>524</v>
      </c>
      <c r="M16" s="97" t="s">
        <v>524</v>
      </c>
      <c r="N16" s="97" t="s">
        <v>524</v>
      </c>
      <c r="O16" s="110"/>
      <c r="P16" s="99"/>
      <c r="Q16" s="99"/>
      <c r="R16" s="99"/>
      <c r="S16" s="99"/>
      <c r="T16" s="99"/>
      <c r="U16" s="99"/>
      <c r="V16" s="99"/>
      <c r="W16" s="99"/>
      <c r="X16" s="99"/>
      <c r="Y16" s="99"/>
      <c r="Z16" s="99"/>
      <c r="AA16" s="99"/>
      <c r="AB16" s="99"/>
      <c r="AC16" s="99"/>
      <c r="AD16" s="99"/>
      <c r="AE16" s="99"/>
      <c r="AF16" s="99"/>
      <c r="AG16" s="99"/>
      <c r="AH16" s="99"/>
    </row>
    <row r="17" spans="5:34">
      <c r="E17" s="3" t="s">
        <v>585</v>
      </c>
      <c r="F17" s="3" t="s">
        <v>584</v>
      </c>
      <c r="G17" s="97" t="s">
        <v>524</v>
      </c>
      <c r="H17" s="97" t="s">
        <v>524</v>
      </c>
      <c r="I17" s="97" t="s">
        <v>524</v>
      </c>
      <c r="J17" s="97" t="s">
        <v>524</v>
      </c>
      <c r="K17" s="97" t="s">
        <v>524</v>
      </c>
      <c r="L17" s="97" t="s">
        <v>524</v>
      </c>
      <c r="M17" s="97" t="s">
        <v>524</v>
      </c>
      <c r="N17" s="97" t="s">
        <v>524</v>
      </c>
      <c r="O17" s="110"/>
      <c r="P17" s="99"/>
      <c r="Q17" s="99"/>
      <c r="R17" s="99"/>
      <c r="S17" s="99"/>
      <c r="T17" s="99"/>
      <c r="U17" s="99"/>
      <c r="V17" s="99"/>
      <c r="W17" s="99"/>
      <c r="X17" s="99"/>
      <c r="Y17" s="99"/>
      <c r="Z17" s="99"/>
      <c r="AA17" s="99"/>
      <c r="AB17" s="99"/>
      <c r="AC17" s="99"/>
      <c r="AD17" s="99"/>
      <c r="AE17" s="99"/>
      <c r="AF17" s="99"/>
      <c r="AG17" s="99"/>
      <c r="AH17" s="99"/>
    </row>
    <row r="18" spans="5:34">
      <c r="E18" s="3" t="s">
        <v>586</v>
      </c>
      <c r="F18" s="3" t="s">
        <v>584</v>
      </c>
      <c r="G18" s="97" t="s">
        <v>524</v>
      </c>
      <c r="H18" s="97" t="s">
        <v>524</v>
      </c>
      <c r="I18" s="97" t="s">
        <v>524</v>
      </c>
      <c r="J18" s="97" t="s">
        <v>524</v>
      </c>
      <c r="K18" s="97" t="s">
        <v>524</v>
      </c>
      <c r="L18" s="97" t="s">
        <v>524</v>
      </c>
      <c r="M18" s="97" t="s">
        <v>524</v>
      </c>
      <c r="N18" s="97" t="s">
        <v>524</v>
      </c>
      <c r="O18" s="110"/>
      <c r="P18" s="99"/>
      <c r="Q18" s="99"/>
      <c r="R18" s="99"/>
      <c r="S18" s="99"/>
      <c r="T18" s="99"/>
      <c r="U18" s="99"/>
      <c r="V18" s="99"/>
      <c r="W18" s="99"/>
      <c r="X18" s="99"/>
      <c r="Y18" s="99"/>
      <c r="Z18" s="99"/>
      <c r="AA18" s="99"/>
      <c r="AB18" s="99"/>
      <c r="AC18" s="99"/>
      <c r="AD18" s="99"/>
      <c r="AE18" s="99"/>
      <c r="AF18" s="99"/>
      <c r="AG18" s="99"/>
      <c r="AH18" s="99"/>
    </row>
    <row r="19" spans="5:34">
      <c r="E19" s="3" t="s">
        <v>587</v>
      </c>
      <c r="F19" s="3" t="s">
        <v>584</v>
      </c>
      <c r="G19" s="97" t="s">
        <v>524</v>
      </c>
      <c r="H19" s="97" t="s">
        <v>524</v>
      </c>
      <c r="I19" s="97" t="s">
        <v>524</v>
      </c>
      <c r="J19" s="97" t="s">
        <v>524</v>
      </c>
      <c r="K19" s="97" t="s">
        <v>524</v>
      </c>
      <c r="L19" s="97" t="s">
        <v>524</v>
      </c>
      <c r="M19" s="97" t="s">
        <v>524</v>
      </c>
      <c r="N19" s="97" t="s">
        <v>524</v>
      </c>
      <c r="O19" s="110"/>
      <c r="P19" s="99"/>
      <c r="Q19" s="99"/>
      <c r="R19" s="99"/>
      <c r="S19" s="99"/>
      <c r="T19" s="99"/>
      <c r="U19" s="99"/>
      <c r="V19" s="99"/>
      <c r="W19" s="99"/>
      <c r="X19" s="99"/>
      <c r="Y19" s="99"/>
      <c r="Z19" s="99"/>
      <c r="AA19" s="99"/>
      <c r="AB19" s="99"/>
      <c r="AC19" s="99"/>
      <c r="AD19" s="99"/>
      <c r="AE19" s="99"/>
      <c r="AF19" s="99"/>
      <c r="AG19" s="99"/>
      <c r="AH19" s="99"/>
    </row>
    <row r="20" spans="5:34">
      <c r="E20" s="3" t="s">
        <v>588</v>
      </c>
      <c r="F20" s="3" t="s">
        <v>584</v>
      </c>
      <c r="G20" s="97" t="s">
        <v>524</v>
      </c>
      <c r="H20" s="97" t="s">
        <v>524</v>
      </c>
      <c r="I20" s="97" t="s">
        <v>524</v>
      </c>
      <c r="J20" s="97" t="s">
        <v>524</v>
      </c>
      <c r="K20" s="97" t="s">
        <v>524</v>
      </c>
      <c r="L20" s="97" t="s">
        <v>524</v>
      </c>
      <c r="M20" s="97" t="s">
        <v>524</v>
      </c>
      <c r="N20" s="97" t="s">
        <v>524</v>
      </c>
      <c r="O20" s="110"/>
      <c r="P20" s="99"/>
      <c r="Q20" s="99"/>
      <c r="R20" s="99"/>
      <c r="S20" s="99"/>
      <c r="T20" s="99"/>
      <c r="U20" s="99"/>
      <c r="V20" s="99"/>
      <c r="W20" s="99"/>
      <c r="X20" s="99"/>
      <c r="Y20" s="99"/>
      <c r="Z20" s="99"/>
      <c r="AA20" s="99"/>
      <c r="AB20" s="99"/>
      <c r="AC20" s="99"/>
      <c r="AD20" s="99"/>
      <c r="AE20" s="99"/>
      <c r="AF20" s="99"/>
      <c r="AG20" s="99"/>
      <c r="AH20" s="99"/>
    </row>
    <row r="21" spans="5:34">
      <c r="E21" s="3" t="s">
        <v>589</v>
      </c>
      <c r="F21" s="3" t="s">
        <v>584</v>
      </c>
      <c r="G21" s="97" t="s">
        <v>524</v>
      </c>
      <c r="H21" s="97" t="s">
        <v>524</v>
      </c>
      <c r="I21" s="97" t="s">
        <v>524</v>
      </c>
      <c r="J21" s="97" t="s">
        <v>524</v>
      </c>
      <c r="K21" s="97" t="s">
        <v>524</v>
      </c>
      <c r="L21" s="97" t="s">
        <v>524</v>
      </c>
      <c r="M21" s="97" t="s">
        <v>524</v>
      </c>
      <c r="N21" s="97" t="s">
        <v>524</v>
      </c>
      <c r="O21" s="110"/>
      <c r="P21" s="99"/>
      <c r="Q21" s="99"/>
      <c r="R21" s="99"/>
      <c r="S21" s="99"/>
      <c r="T21" s="99"/>
      <c r="U21" s="99"/>
      <c r="V21" s="99"/>
      <c r="W21" s="99"/>
      <c r="X21" s="99"/>
      <c r="Y21" s="99"/>
      <c r="Z21" s="99"/>
      <c r="AA21" s="99"/>
      <c r="AB21" s="99"/>
      <c r="AC21" s="99"/>
      <c r="AD21" s="99"/>
      <c r="AE21" s="99"/>
      <c r="AF21" s="99"/>
      <c r="AG21" s="99"/>
      <c r="AH21" s="99"/>
    </row>
    <row r="22" spans="5:34">
      <c r="E22" s="3" t="s">
        <v>590</v>
      </c>
      <c r="F22" s="3" t="s">
        <v>584</v>
      </c>
      <c r="G22" s="97" t="s">
        <v>524</v>
      </c>
      <c r="H22" s="97" t="s">
        <v>524</v>
      </c>
      <c r="I22" s="97" t="s">
        <v>524</v>
      </c>
      <c r="J22" s="97" t="s">
        <v>524</v>
      </c>
      <c r="K22" s="97" t="s">
        <v>524</v>
      </c>
      <c r="L22" s="97" t="s">
        <v>524</v>
      </c>
      <c r="M22" s="97" t="s">
        <v>524</v>
      </c>
      <c r="N22" s="97" t="s">
        <v>524</v>
      </c>
      <c r="O22" s="110"/>
      <c r="P22" s="99"/>
      <c r="Q22" s="99"/>
      <c r="R22" s="99"/>
      <c r="S22" s="99"/>
      <c r="T22" s="99"/>
      <c r="U22" s="99"/>
      <c r="V22" s="99"/>
      <c r="W22" s="99"/>
      <c r="X22" s="99"/>
      <c r="Y22" s="99"/>
      <c r="Z22" s="99"/>
      <c r="AA22" s="99"/>
      <c r="AB22" s="99"/>
      <c r="AC22" s="99"/>
      <c r="AD22" s="99"/>
      <c r="AE22" s="99"/>
      <c r="AF22" s="99"/>
      <c r="AG22" s="99"/>
      <c r="AH22" s="99"/>
    </row>
    <row r="23" spans="5:34">
      <c r="E23" s="3" t="s">
        <v>591</v>
      </c>
      <c r="F23" s="3" t="s">
        <v>584</v>
      </c>
      <c r="G23" s="97" t="s">
        <v>524</v>
      </c>
      <c r="H23" s="97" t="s">
        <v>524</v>
      </c>
      <c r="I23" s="97" t="s">
        <v>524</v>
      </c>
      <c r="J23" s="97" t="s">
        <v>524</v>
      </c>
      <c r="K23" s="97" t="s">
        <v>524</v>
      </c>
      <c r="L23" s="97" t="s">
        <v>524</v>
      </c>
      <c r="M23" s="97" t="s">
        <v>524</v>
      </c>
      <c r="N23" s="97" t="s">
        <v>524</v>
      </c>
      <c r="O23" s="110"/>
      <c r="P23" s="99"/>
      <c r="Q23" s="99"/>
      <c r="R23" s="99"/>
      <c r="S23" s="99"/>
      <c r="T23" s="99"/>
      <c r="U23" s="99"/>
      <c r="V23" s="99"/>
      <c r="W23" s="99"/>
      <c r="X23" s="99"/>
      <c r="Y23" s="99"/>
      <c r="Z23" s="99"/>
      <c r="AA23" s="99"/>
      <c r="AB23" s="99"/>
      <c r="AC23" s="99"/>
      <c r="AD23" s="99"/>
      <c r="AE23" s="99"/>
      <c r="AF23" s="99"/>
      <c r="AG23" s="99"/>
      <c r="AH23" s="99"/>
    </row>
    <row r="24" spans="5:34">
      <c r="E24" s="3" t="s">
        <v>592</v>
      </c>
      <c r="F24" s="3" t="s">
        <v>584</v>
      </c>
      <c r="G24" s="97" t="s">
        <v>524</v>
      </c>
      <c r="H24" s="97" t="s">
        <v>524</v>
      </c>
      <c r="I24" s="97" t="s">
        <v>524</v>
      </c>
      <c r="J24" s="97" t="s">
        <v>524</v>
      </c>
      <c r="K24" s="97" t="s">
        <v>524</v>
      </c>
      <c r="L24" s="97" t="s">
        <v>524</v>
      </c>
      <c r="M24" s="97" t="s">
        <v>524</v>
      </c>
      <c r="N24" s="97" t="s">
        <v>524</v>
      </c>
      <c r="O24" s="110"/>
      <c r="P24" s="99"/>
      <c r="Q24" s="99"/>
      <c r="R24" s="99"/>
      <c r="S24" s="99"/>
      <c r="T24" s="99"/>
      <c r="U24" s="99"/>
      <c r="V24" s="99"/>
      <c r="W24" s="99"/>
      <c r="X24" s="99"/>
      <c r="Y24" s="99"/>
      <c r="Z24" s="99"/>
      <c r="AA24" s="99"/>
      <c r="AB24" s="99"/>
      <c r="AC24" s="99"/>
      <c r="AD24" s="99"/>
      <c r="AE24" s="99"/>
      <c r="AF24" s="99"/>
      <c r="AG24" s="99"/>
      <c r="AH24" s="99"/>
    </row>
    <row r="25" spans="5:34">
      <c r="E25" s="3" t="s">
        <v>593</v>
      </c>
      <c r="F25" s="3" t="s">
        <v>584</v>
      </c>
      <c r="G25" s="97" t="s">
        <v>524</v>
      </c>
      <c r="H25" s="97" t="s">
        <v>524</v>
      </c>
      <c r="I25" s="97" t="s">
        <v>524</v>
      </c>
      <c r="J25" s="97" t="s">
        <v>524</v>
      </c>
      <c r="K25" s="97" t="s">
        <v>524</v>
      </c>
      <c r="L25" s="97" t="s">
        <v>524</v>
      </c>
      <c r="M25" s="97" t="s">
        <v>524</v>
      </c>
      <c r="N25" s="97" t="s">
        <v>524</v>
      </c>
      <c r="O25" s="110"/>
      <c r="P25" s="99"/>
      <c r="Q25" s="99"/>
      <c r="R25" s="99"/>
      <c r="S25" s="99"/>
      <c r="T25" s="99"/>
      <c r="U25" s="99"/>
      <c r="V25" s="99"/>
      <c r="W25" s="99"/>
      <c r="X25" s="99"/>
      <c r="Y25" s="99"/>
      <c r="Z25" s="99"/>
      <c r="AA25" s="99"/>
      <c r="AB25" s="99"/>
      <c r="AC25" s="99"/>
      <c r="AD25" s="99"/>
      <c r="AE25" s="99"/>
      <c r="AF25" s="99"/>
      <c r="AG25" s="99"/>
      <c r="AH25" s="99"/>
    </row>
    <row r="26" spans="5:34">
      <c r="E26" s="3" t="s">
        <v>594</v>
      </c>
      <c r="F26" s="3" t="s">
        <v>584</v>
      </c>
      <c r="G26" s="97" t="s">
        <v>524</v>
      </c>
      <c r="H26" s="97" t="s">
        <v>524</v>
      </c>
      <c r="I26" s="97" t="s">
        <v>524</v>
      </c>
      <c r="J26" s="97" t="s">
        <v>524</v>
      </c>
      <c r="K26" s="97" t="s">
        <v>524</v>
      </c>
      <c r="L26" s="97" t="s">
        <v>524</v>
      </c>
      <c r="M26" s="97" t="s">
        <v>524</v>
      </c>
      <c r="N26" s="97" t="s">
        <v>524</v>
      </c>
      <c r="O26" s="110"/>
      <c r="P26" s="99"/>
      <c r="Q26" s="99"/>
      <c r="R26" s="99"/>
      <c r="S26" s="99"/>
      <c r="T26" s="99"/>
      <c r="U26" s="99"/>
      <c r="V26" s="99"/>
      <c r="W26" s="99"/>
      <c r="X26" s="99"/>
      <c r="Y26" s="99"/>
      <c r="Z26" s="99"/>
      <c r="AA26" s="99"/>
      <c r="AB26" s="99"/>
      <c r="AC26" s="99"/>
      <c r="AD26" s="99"/>
      <c r="AE26" s="99"/>
      <c r="AF26" s="99"/>
      <c r="AG26" s="99"/>
      <c r="AH26" s="99"/>
    </row>
    <row r="27" spans="5:34">
      <c r="E27" s="3" t="s">
        <v>595</v>
      </c>
      <c r="F27" s="3" t="s">
        <v>584</v>
      </c>
      <c r="G27" s="97" t="s">
        <v>524</v>
      </c>
      <c r="H27" s="97" t="s">
        <v>524</v>
      </c>
      <c r="I27" s="97" t="s">
        <v>524</v>
      </c>
      <c r="J27" s="97" t="s">
        <v>524</v>
      </c>
      <c r="K27" s="97" t="s">
        <v>524</v>
      </c>
      <c r="L27" s="97" t="s">
        <v>524</v>
      </c>
      <c r="M27" s="97" t="s">
        <v>524</v>
      </c>
      <c r="N27" s="97" t="s">
        <v>524</v>
      </c>
      <c r="O27" s="110"/>
      <c r="P27" s="99"/>
      <c r="Q27" s="99"/>
      <c r="R27" s="99"/>
      <c r="S27" s="99"/>
      <c r="T27" s="99"/>
      <c r="U27" s="99"/>
      <c r="V27" s="99"/>
      <c r="W27" s="99"/>
      <c r="X27" s="99"/>
      <c r="Y27" s="99"/>
      <c r="Z27" s="99"/>
      <c r="AA27" s="99"/>
      <c r="AB27" s="99"/>
      <c r="AC27" s="99"/>
      <c r="AD27" s="99"/>
      <c r="AE27" s="99"/>
      <c r="AF27" s="99"/>
      <c r="AG27" s="99"/>
      <c r="AH27" s="99"/>
    </row>
    <row r="28" spans="5:34">
      <c r="E28" s="3" t="s">
        <v>596</v>
      </c>
      <c r="F28" s="3" t="s">
        <v>584</v>
      </c>
      <c r="G28" s="97" t="s">
        <v>524</v>
      </c>
      <c r="H28" s="97" t="s">
        <v>524</v>
      </c>
      <c r="I28" s="97" t="s">
        <v>524</v>
      </c>
      <c r="J28" s="97" t="s">
        <v>524</v>
      </c>
      <c r="K28" s="97" t="s">
        <v>524</v>
      </c>
      <c r="L28" s="97" t="s">
        <v>524</v>
      </c>
      <c r="M28" s="97" t="s">
        <v>524</v>
      </c>
      <c r="N28" s="97" t="s">
        <v>524</v>
      </c>
      <c r="O28" s="110"/>
      <c r="P28" s="99"/>
      <c r="Q28" s="99"/>
      <c r="R28" s="99"/>
      <c r="S28" s="99"/>
      <c r="T28" s="99"/>
      <c r="U28" s="99"/>
      <c r="V28" s="99"/>
      <c r="W28" s="99"/>
      <c r="X28" s="99"/>
      <c r="Y28" s="99"/>
      <c r="Z28" s="99"/>
      <c r="AA28" s="99"/>
      <c r="AB28" s="99"/>
      <c r="AC28" s="99"/>
      <c r="AD28" s="99"/>
      <c r="AE28" s="99"/>
      <c r="AF28" s="99"/>
      <c r="AG28" s="99"/>
      <c r="AH28" s="99"/>
    </row>
    <row r="29" spans="5:34">
      <c r="E29" s="3" t="s">
        <v>597</v>
      </c>
      <c r="F29" s="3" t="s">
        <v>584</v>
      </c>
      <c r="G29" s="97" t="s">
        <v>524</v>
      </c>
      <c r="H29" s="97" t="s">
        <v>524</v>
      </c>
      <c r="I29" s="97" t="s">
        <v>524</v>
      </c>
      <c r="J29" s="97" t="s">
        <v>524</v>
      </c>
      <c r="K29" s="97" t="s">
        <v>524</v>
      </c>
      <c r="L29" s="97" t="s">
        <v>524</v>
      </c>
      <c r="M29" s="97" t="s">
        <v>524</v>
      </c>
      <c r="N29" s="97" t="s">
        <v>524</v>
      </c>
      <c r="O29" s="110"/>
      <c r="P29" s="99"/>
      <c r="Q29" s="99"/>
      <c r="R29" s="99"/>
      <c r="S29" s="99"/>
      <c r="T29" s="99"/>
      <c r="U29" s="99"/>
      <c r="V29" s="99"/>
      <c r="W29" s="99"/>
      <c r="X29" s="99"/>
      <c r="Y29" s="99"/>
      <c r="Z29" s="99"/>
      <c r="AA29" s="99"/>
      <c r="AB29" s="99"/>
      <c r="AC29" s="99"/>
      <c r="AD29" s="99"/>
      <c r="AE29" s="99"/>
      <c r="AF29" s="99"/>
      <c r="AG29" s="99"/>
      <c r="AH29" s="99"/>
    </row>
    <row r="30" spans="5:34">
      <c r="E30" s="3" t="s">
        <v>598</v>
      </c>
      <c r="F30" s="3" t="s">
        <v>584</v>
      </c>
      <c r="G30" s="97" t="s">
        <v>524</v>
      </c>
      <c r="H30" s="97" t="s">
        <v>524</v>
      </c>
      <c r="I30" s="97" t="s">
        <v>524</v>
      </c>
      <c r="J30" s="97" t="s">
        <v>524</v>
      </c>
      <c r="K30" s="97" t="s">
        <v>524</v>
      </c>
      <c r="L30" s="97" t="s">
        <v>524</v>
      </c>
      <c r="M30" s="97" t="s">
        <v>524</v>
      </c>
      <c r="N30" s="97" t="s">
        <v>524</v>
      </c>
      <c r="O30" s="110"/>
      <c r="P30" s="99"/>
      <c r="Q30" s="99"/>
      <c r="R30" s="99"/>
      <c r="S30" s="99"/>
      <c r="T30" s="99"/>
      <c r="U30" s="99"/>
      <c r="V30" s="99"/>
      <c r="W30" s="99"/>
      <c r="X30" s="99"/>
      <c r="Y30" s="99"/>
      <c r="Z30" s="99"/>
      <c r="AA30" s="99"/>
      <c r="AB30" s="99"/>
      <c r="AC30" s="99"/>
      <c r="AD30" s="99"/>
      <c r="AE30" s="99"/>
      <c r="AF30" s="99"/>
      <c r="AG30" s="99"/>
      <c r="AH30" s="99"/>
    </row>
    <row r="31" spans="5:34">
      <c r="E31" s="3" t="s">
        <v>599</v>
      </c>
      <c r="F31" s="3" t="s">
        <v>584</v>
      </c>
      <c r="G31" s="97" t="s">
        <v>524</v>
      </c>
      <c r="H31" s="97" t="s">
        <v>524</v>
      </c>
      <c r="I31" s="97" t="s">
        <v>524</v>
      </c>
      <c r="J31" s="97" t="s">
        <v>524</v>
      </c>
      <c r="K31" s="97" t="s">
        <v>524</v>
      </c>
      <c r="L31" s="97" t="s">
        <v>524</v>
      </c>
      <c r="M31" s="97" t="s">
        <v>524</v>
      </c>
      <c r="N31" s="97" t="s">
        <v>524</v>
      </c>
      <c r="O31" s="110"/>
      <c r="P31" s="99"/>
      <c r="Q31" s="99"/>
      <c r="R31" s="99"/>
      <c r="S31" s="99"/>
      <c r="T31" s="99"/>
      <c r="U31" s="99"/>
      <c r="V31" s="99"/>
      <c r="W31" s="99"/>
      <c r="X31" s="99"/>
      <c r="Y31" s="99"/>
      <c r="Z31" s="99"/>
      <c r="AA31" s="99"/>
      <c r="AB31" s="99"/>
      <c r="AC31" s="99"/>
      <c r="AD31" s="99"/>
      <c r="AE31" s="99"/>
      <c r="AF31" s="99"/>
      <c r="AG31" s="99"/>
      <c r="AH31" s="99"/>
    </row>
    <row r="32" spans="5:34">
      <c r="E32" s="3" t="s">
        <v>600</v>
      </c>
      <c r="F32" s="3" t="s">
        <v>584</v>
      </c>
      <c r="G32" s="97" t="s">
        <v>524</v>
      </c>
      <c r="H32" s="97" t="s">
        <v>524</v>
      </c>
      <c r="I32" s="97" t="s">
        <v>524</v>
      </c>
      <c r="J32" s="97" t="s">
        <v>524</v>
      </c>
      <c r="K32" s="97" t="s">
        <v>524</v>
      </c>
      <c r="L32" s="97" t="s">
        <v>524</v>
      </c>
      <c r="M32" s="97" t="s">
        <v>524</v>
      </c>
      <c r="N32" s="97" t="s">
        <v>524</v>
      </c>
      <c r="O32" s="110"/>
      <c r="P32" s="99"/>
      <c r="Q32" s="99"/>
      <c r="R32" s="99"/>
      <c r="S32" s="99"/>
      <c r="T32" s="99"/>
      <c r="U32" s="99"/>
      <c r="V32" s="99"/>
      <c r="W32" s="99"/>
      <c r="X32" s="99"/>
      <c r="Y32" s="99"/>
      <c r="Z32" s="99"/>
      <c r="AA32" s="99"/>
      <c r="AB32" s="99"/>
      <c r="AC32" s="99"/>
      <c r="AD32" s="99"/>
      <c r="AE32" s="99"/>
      <c r="AF32" s="99"/>
      <c r="AG32" s="99"/>
      <c r="AH32" s="99"/>
    </row>
    <row r="33" spans="5:34">
      <c r="E33" s="3" t="s">
        <v>601</v>
      </c>
      <c r="F33" s="3" t="s">
        <v>584</v>
      </c>
      <c r="G33" s="97" t="s">
        <v>524</v>
      </c>
      <c r="H33" s="97" t="s">
        <v>524</v>
      </c>
      <c r="I33" s="97" t="s">
        <v>524</v>
      </c>
      <c r="J33" s="97" t="s">
        <v>524</v>
      </c>
      <c r="K33" s="97" t="s">
        <v>524</v>
      </c>
      <c r="L33" s="97" t="s">
        <v>524</v>
      </c>
      <c r="M33" s="97" t="s">
        <v>524</v>
      </c>
      <c r="N33" s="97" t="s">
        <v>524</v>
      </c>
      <c r="O33" s="110"/>
      <c r="P33" s="99"/>
      <c r="Q33" s="99"/>
      <c r="R33" s="99"/>
      <c r="S33" s="99"/>
      <c r="T33" s="99"/>
      <c r="U33" s="99"/>
      <c r="V33" s="99"/>
      <c r="W33" s="99"/>
      <c r="X33" s="99"/>
      <c r="Y33" s="99"/>
      <c r="Z33" s="99"/>
      <c r="AA33" s="99"/>
      <c r="AB33" s="99"/>
      <c r="AC33" s="99"/>
      <c r="AD33" s="99"/>
      <c r="AE33" s="99"/>
      <c r="AF33" s="99"/>
      <c r="AG33" s="99"/>
      <c r="AH33" s="99"/>
    </row>
    <row r="34" spans="5:34">
      <c r="E34" s="3" t="s">
        <v>602</v>
      </c>
      <c r="F34" s="3" t="s">
        <v>584</v>
      </c>
      <c r="G34" s="97" t="s">
        <v>524</v>
      </c>
      <c r="H34" s="97" t="s">
        <v>524</v>
      </c>
      <c r="I34" s="97" t="s">
        <v>524</v>
      </c>
      <c r="J34" s="97" t="s">
        <v>524</v>
      </c>
      <c r="K34" s="97" t="s">
        <v>524</v>
      </c>
      <c r="L34" s="97" t="s">
        <v>524</v>
      </c>
      <c r="M34" s="97" t="s">
        <v>524</v>
      </c>
      <c r="N34" s="97" t="s">
        <v>524</v>
      </c>
      <c r="O34" s="110"/>
      <c r="P34" s="99"/>
      <c r="Q34" s="99"/>
      <c r="R34" s="99"/>
      <c r="S34" s="99"/>
      <c r="T34" s="99"/>
      <c r="U34" s="99"/>
      <c r="V34" s="99"/>
      <c r="W34" s="99"/>
      <c r="X34" s="99"/>
      <c r="Y34" s="99"/>
      <c r="Z34" s="99"/>
      <c r="AA34" s="99"/>
      <c r="AB34" s="99"/>
      <c r="AC34" s="99"/>
      <c r="AD34" s="99"/>
      <c r="AE34" s="99"/>
      <c r="AF34" s="99"/>
      <c r="AG34" s="99"/>
      <c r="AH34" s="99"/>
    </row>
    <row r="35" spans="5:34">
      <c r="E35" s="3" t="s">
        <v>603</v>
      </c>
      <c r="F35" s="3" t="s">
        <v>584</v>
      </c>
      <c r="G35" s="97" t="s">
        <v>524</v>
      </c>
      <c r="H35" s="97" t="s">
        <v>524</v>
      </c>
      <c r="I35" s="97" t="s">
        <v>524</v>
      </c>
      <c r="J35" s="97" t="s">
        <v>524</v>
      </c>
      <c r="K35" s="97" t="s">
        <v>524</v>
      </c>
      <c r="L35" s="97" t="s">
        <v>524</v>
      </c>
      <c r="M35" s="97" t="s">
        <v>524</v>
      </c>
      <c r="N35" s="97" t="s">
        <v>524</v>
      </c>
      <c r="O35" s="110"/>
      <c r="P35" s="99"/>
      <c r="Q35" s="99"/>
      <c r="R35" s="99"/>
      <c r="S35" s="99"/>
      <c r="T35" s="99"/>
      <c r="U35" s="99"/>
      <c r="V35" s="99"/>
      <c r="W35" s="99"/>
      <c r="X35" s="99"/>
      <c r="Y35" s="99"/>
      <c r="Z35" s="99"/>
      <c r="AA35" s="99"/>
      <c r="AB35" s="99"/>
      <c r="AC35" s="99"/>
      <c r="AD35" s="99"/>
      <c r="AE35" s="99"/>
      <c r="AF35" s="99"/>
      <c r="AG35" s="99"/>
      <c r="AH35" s="99"/>
    </row>
    <row r="36" spans="5:34">
      <c r="E36" s="3" t="s">
        <v>604</v>
      </c>
      <c r="F36" s="3" t="s">
        <v>584</v>
      </c>
      <c r="G36" s="97" t="s">
        <v>524</v>
      </c>
      <c r="H36" s="97" t="s">
        <v>524</v>
      </c>
      <c r="I36" s="97" t="s">
        <v>524</v>
      </c>
      <c r="J36" s="97" t="s">
        <v>524</v>
      </c>
      <c r="K36" s="97" t="s">
        <v>524</v>
      </c>
      <c r="L36" s="97" t="s">
        <v>524</v>
      </c>
      <c r="M36" s="97" t="s">
        <v>524</v>
      </c>
      <c r="N36" s="97" t="s">
        <v>524</v>
      </c>
      <c r="O36" s="110"/>
      <c r="P36" s="99"/>
      <c r="Q36" s="99"/>
      <c r="R36" s="99"/>
      <c r="S36" s="99"/>
      <c r="T36" s="99"/>
      <c r="U36" s="99"/>
      <c r="V36" s="99"/>
      <c r="W36" s="99"/>
      <c r="X36" s="99"/>
      <c r="Y36" s="99"/>
      <c r="Z36" s="99"/>
      <c r="AA36" s="99"/>
      <c r="AB36" s="99"/>
      <c r="AC36" s="99"/>
      <c r="AD36" s="99"/>
      <c r="AE36" s="99"/>
      <c r="AF36" s="99"/>
      <c r="AG36" s="99"/>
      <c r="AH36" s="99"/>
    </row>
    <row r="37" spans="5:34">
      <c r="E37" s="3" t="s">
        <v>605</v>
      </c>
      <c r="F37" s="3" t="s">
        <v>584</v>
      </c>
      <c r="G37" s="97" t="s">
        <v>524</v>
      </c>
      <c r="H37" s="97" t="s">
        <v>524</v>
      </c>
      <c r="I37" s="97" t="s">
        <v>524</v>
      </c>
      <c r="J37" s="97" t="s">
        <v>524</v>
      </c>
      <c r="K37" s="97" t="s">
        <v>524</v>
      </c>
      <c r="L37" s="97" t="s">
        <v>524</v>
      </c>
      <c r="M37" s="97" t="s">
        <v>524</v>
      </c>
      <c r="N37" s="97" t="s">
        <v>524</v>
      </c>
      <c r="O37" s="110"/>
      <c r="P37" s="99"/>
      <c r="Q37" s="99"/>
      <c r="R37" s="99"/>
      <c r="S37" s="99"/>
      <c r="T37" s="99"/>
      <c r="U37" s="99"/>
      <c r="V37" s="99"/>
      <c r="W37" s="99"/>
      <c r="X37" s="99"/>
      <c r="Y37" s="99"/>
      <c r="Z37" s="99"/>
      <c r="AA37" s="99"/>
      <c r="AB37" s="99"/>
      <c r="AC37" s="99"/>
      <c r="AD37" s="99"/>
      <c r="AE37" s="99"/>
      <c r="AF37" s="99"/>
      <c r="AG37" s="99"/>
      <c r="AH37" s="99"/>
    </row>
    <row r="38" spans="5:34">
      <c r="E38" s="3" t="s">
        <v>606</v>
      </c>
      <c r="F38" s="3" t="s">
        <v>584</v>
      </c>
      <c r="G38" s="97" t="s">
        <v>524</v>
      </c>
      <c r="H38" s="97" t="s">
        <v>524</v>
      </c>
      <c r="I38" s="97" t="s">
        <v>524</v>
      </c>
      <c r="J38" s="97" t="s">
        <v>524</v>
      </c>
      <c r="K38" s="97" t="s">
        <v>524</v>
      </c>
      <c r="L38" s="97" t="s">
        <v>524</v>
      </c>
      <c r="M38" s="97" t="s">
        <v>524</v>
      </c>
      <c r="N38" s="97" t="s">
        <v>524</v>
      </c>
      <c r="O38" s="110"/>
      <c r="P38" s="99"/>
      <c r="Q38" s="99"/>
      <c r="R38" s="99"/>
      <c r="S38" s="99"/>
      <c r="T38" s="99"/>
      <c r="U38" s="99"/>
      <c r="V38" s="99"/>
      <c r="W38" s="99"/>
      <c r="X38" s="99"/>
      <c r="Y38" s="99"/>
      <c r="Z38" s="99"/>
      <c r="AA38" s="99"/>
      <c r="AB38" s="99"/>
      <c r="AC38" s="99"/>
      <c r="AD38" s="99"/>
      <c r="AE38" s="99"/>
      <c r="AF38" s="99"/>
      <c r="AG38" s="99"/>
      <c r="AH38" s="99"/>
    </row>
    <row r="39" spans="5:34">
      <c r="E39" s="3" t="s">
        <v>607</v>
      </c>
      <c r="F39" s="3" t="s">
        <v>584</v>
      </c>
      <c r="G39" s="97" t="s">
        <v>524</v>
      </c>
      <c r="H39" s="97" t="s">
        <v>524</v>
      </c>
      <c r="I39" s="97" t="s">
        <v>524</v>
      </c>
      <c r="J39" s="97" t="s">
        <v>524</v>
      </c>
      <c r="K39" s="97" t="s">
        <v>524</v>
      </c>
      <c r="L39" s="97" t="s">
        <v>524</v>
      </c>
      <c r="M39" s="97" t="s">
        <v>524</v>
      </c>
      <c r="N39" s="97" t="s">
        <v>524</v>
      </c>
      <c r="O39" s="110"/>
      <c r="P39" s="99"/>
      <c r="Q39" s="99"/>
      <c r="R39" s="99"/>
      <c r="S39" s="99"/>
      <c r="T39" s="99"/>
      <c r="U39" s="99"/>
      <c r="V39" s="99"/>
      <c r="W39" s="99"/>
      <c r="X39" s="99"/>
      <c r="Y39" s="99"/>
      <c r="Z39" s="99"/>
      <c r="AA39" s="99"/>
      <c r="AB39" s="99"/>
      <c r="AC39" s="99"/>
      <c r="AD39" s="99"/>
      <c r="AE39" s="99"/>
      <c r="AF39" s="99"/>
      <c r="AG39" s="99"/>
      <c r="AH39" s="99"/>
    </row>
    <row r="40" spans="5:34">
      <c r="E40" s="3" t="s">
        <v>608</v>
      </c>
      <c r="F40" s="3" t="s">
        <v>584</v>
      </c>
      <c r="G40" s="97" t="s">
        <v>524</v>
      </c>
      <c r="H40" s="97" t="s">
        <v>524</v>
      </c>
      <c r="I40" s="97" t="s">
        <v>524</v>
      </c>
      <c r="J40" s="97" t="s">
        <v>524</v>
      </c>
      <c r="K40" s="97" t="s">
        <v>524</v>
      </c>
      <c r="L40" s="97" t="s">
        <v>524</v>
      </c>
      <c r="M40" s="97" t="s">
        <v>524</v>
      </c>
      <c r="N40" s="97" t="s">
        <v>524</v>
      </c>
      <c r="O40" s="110"/>
      <c r="P40" s="99"/>
      <c r="Q40" s="99"/>
      <c r="R40" s="99"/>
      <c r="S40" s="99"/>
      <c r="T40" s="99"/>
      <c r="U40" s="99"/>
      <c r="V40" s="99"/>
      <c r="W40" s="99"/>
      <c r="X40" s="99"/>
      <c r="Y40" s="99"/>
      <c r="Z40" s="99"/>
      <c r="AA40" s="99"/>
      <c r="AB40" s="99"/>
      <c r="AC40" s="99"/>
      <c r="AD40" s="99"/>
      <c r="AE40" s="99"/>
      <c r="AF40" s="99"/>
      <c r="AG40" s="99"/>
      <c r="AH40" s="99"/>
    </row>
    <row r="41" spans="5:34">
      <c r="E41" s="3" t="s">
        <v>609</v>
      </c>
      <c r="F41" s="3" t="s">
        <v>584</v>
      </c>
      <c r="G41" s="97" t="s">
        <v>524</v>
      </c>
      <c r="H41" s="97" t="s">
        <v>524</v>
      </c>
      <c r="I41" s="97" t="s">
        <v>524</v>
      </c>
      <c r="J41" s="97" t="s">
        <v>524</v>
      </c>
      <c r="K41" s="97" t="s">
        <v>524</v>
      </c>
      <c r="L41" s="97" t="s">
        <v>524</v>
      </c>
      <c r="M41" s="97" t="s">
        <v>524</v>
      </c>
      <c r="N41" s="97" t="s">
        <v>524</v>
      </c>
      <c r="O41" s="110"/>
      <c r="P41" s="99"/>
      <c r="Q41" s="99"/>
      <c r="R41" s="99"/>
      <c r="S41" s="99"/>
      <c r="T41" s="99"/>
      <c r="U41" s="99"/>
      <c r="V41" s="99"/>
      <c r="W41" s="99"/>
      <c r="X41" s="99"/>
      <c r="Y41" s="99"/>
      <c r="Z41" s="99"/>
      <c r="AA41" s="99"/>
      <c r="AB41" s="99"/>
      <c r="AC41" s="99"/>
      <c r="AD41" s="99"/>
      <c r="AE41" s="99"/>
      <c r="AF41" s="99"/>
      <c r="AG41" s="99"/>
      <c r="AH41" s="99"/>
    </row>
    <row r="42" spans="5:34">
      <c r="E42" s="3" t="s">
        <v>610</v>
      </c>
      <c r="F42" s="3" t="s">
        <v>584</v>
      </c>
      <c r="G42" s="97" t="s">
        <v>524</v>
      </c>
      <c r="H42" s="97" t="s">
        <v>524</v>
      </c>
      <c r="I42" s="97" t="s">
        <v>524</v>
      </c>
      <c r="J42" s="97" t="s">
        <v>524</v>
      </c>
      <c r="K42" s="97" t="s">
        <v>524</v>
      </c>
      <c r="L42" s="97" t="s">
        <v>524</v>
      </c>
      <c r="M42" s="97" t="s">
        <v>524</v>
      </c>
      <c r="N42" s="97" t="s">
        <v>524</v>
      </c>
      <c r="O42" s="110"/>
      <c r="P42" s="99"/>
      <c r="Q42" s="99"/>
      <c r="R42" s="99"/>
      <c r="S42" s="99"/>
      <c r="T42" s="99"/>
      <c r="U42" s="99"/>
      <c r="V42" s="99"/>
      <c r="W42" s="99"/>
      <c r="X42" s="99"/>
      <c r="Y42" s="99"/>
      <c r="Z42" s="99"/>
      <c r="AA42" s="99"/>
      <c r="AB42" s="99"/>
      <c r="AC42" s="99"/>
      <c r="AD42" s="99"/>
      <c r="AE42" s="99"/>
      <c r="AF42" s="99"/>
      <c r="AG42" s="99"/>
      <c r="AH42" s="99"/>
    </row>
    <row r="43" spans="5:34">
      <c r="E43" s="3" t="s">
        <v>611</v>
      </c>
      <c r="F43" s="3" t="s">
        <v>584</v>
      </c>
      <c r="G43" s="97" t="s">
        <v>524</v>
      </c>
      <c r="H43" s="97" t="s">
        <v>524</v>
      </c>
      <c r="I43" s="97" t="s">
        <v>524</v>
      </c>
      <c r="J43" s="97" t="s">
        <v>524</v>
      </c>
      <c r="K43" s="97" t="s">
        <v>524</v>
      </c>
      <c r="L43" s="97" t="s">
        <v>524</v>
      </c>
      <c r="M43" s="97" t="s">
        <v>524</v>
      </c>
      <c r="N43" s="97" t="s">
        <v>524</v>
      </c>
      <c r="O43" s="110"/>
      <c r="P43" s="99"/>
      <c r="Q43" s="99"/>
      <c r="R43" s="99"/>
      <c r="S43" s="99"/>
      <c r="T43" s="99"/>
      <c r="U43" s="99"/>
      <c r="V43" s="99"/>
      <c r="W43" s="99"/>
      <c r="X43" s="99"/>
      <c r="Y43" s="99"/>
      <c r="Z43" s="99"/>
      <c r="AA43" s="99"/>
      <c r="AB43" s="99"/>
      <c r="AC43" s="99"/>
      <c r="AD43" s="99"/>
      <c r="AE43" s="99"/>
      <c r="AF43" s="99"/>
      <c r="AG43" s="99"/>
      <c r="AH43" s="99"/>
    </row>
    <row r="44" spans="5:34">
      <c r="E44" s="3" t="s">
        <v>612</v>
      </c>
      <c r="F44" s="3" t="s">
        <v>584</v>
      </c>
      <c r="G44" s="97" t="s">
        <v>524</v>
      </c>
      <c r="H44" s="97" t="s">
        <v>524</v>
      </c>
      <c r="I44" s="97" t="s">
        <v>524</v>
      </c>
      <c r="J44" s="97" t="s">
        <v>524</v>
      </c>
      <c r="K44" s="97" t="s">
        <v>524</v>
      </c>
      <c r="L44" s="97" t="s">
        <v>524</v>
      </c>
      <c r="M44" s="97" t="s">
        <v>524</v>
      </c>
      <c r="N44" s="97" t="s">
        <v>524</v>
      </c>
      <c r="O44" s="110"/>
      <c r="P44" s="99"/>
      <c r="Q44" s="99"/>
      <c r="R44" s="99"/>
      <c r="S44" s="99"/>
      <c r="T44" s="99"/>
      <c r="U44" s="99"/>
      <c r="V44" s="99"/>
      <c r="W44" s="99"/>
      <c r="X44" s="99"/>
      <c r="Y44" s="99"/>
      <c r="Z44" s="99"/>
      <c r="AA44" s="99"/>
      <c r="AB44" s="99"/>
      <c r="AC44" s="99"/>
      <c r="AD44" s="99"/>
      <c r="AE44" s="99"/>
      <c r="AF44" s="99"/>
      <c r="AG44" s="99"/>
      <c r="AH44" s="99"/>
    </row>
    <row r="45" spans="5:34">
      <c r="E45" s="3" t="s">
        <v>613</v>
      </c>
      <c r="F45" s="3" t="s">
        <v>584</v>
      </c>
      <c r="G45" s="97" t="s">
        <v>524</v>
      </c>
      <c r="H45" s="97" t="s">
        <v>524</v>
      </c>
      <c r="I45" s="97" t="s">
        <v>524</v>
      </c>
      <c r="J45" s="97" t="s">
        <v>524</v>
      </c>
      <c r="K45" s="97" t="s">
        <v>524</v>
      </c>
      <c r="L45" s="97" t="s">
        <v>524</v>
      </c>
      <c r="M45" s="97" t="s">
        <v>524</v>
      </c>
      <c r="N45" s="97" t="s">
        <v>524</v>
      </c>
      <c r="O45" s="110"/>
      <c r="P45" s="99"/>
      <c r="Q45" s="99"/>
      <c r="R45" s="99"/>
      <c r="S45" s="99"/>
      <c r="T45" s="99"/>
      <c r="U45" s="99"/>
      <c r="V45" s="99"/>
      <c r="W45" s="99"/>
      <c r="X45" s="99"/>
      <c r="Y45" s="99"/>
      <c r="Z45" s="99"/>
      <c r="AA45" s="99"/>
      <c r="AB45" s="99"/>
      <c r="AC45" s="99"/>
      <c r="AD45" s="99"/>
      <c r="AE45" s="99"/>
      <c r="AF45" s="99"/>
      <c r="AG45" s="99"/>
      <c r="AH45" s="99"/>
    </row>
    <row r="46" spans="5:34">
      <c r="E46" s="3" t="s">
        <v>614</v>
      </c>
      <c r="F46" s="3" t="s">
        <v>584</v>
      </c>
      <c r="G46" s="97" t="s">
        <v>524</v>
      </c>
      <c r="H46" s="97" t="s">
        <v>524</v>
      </c>
      <c r="I46" s="97" t="s">
        <v>524</v>
      </c>
      <c r="J46" s="97" t="s">
        <v>524</v>
      </c>
      <c r="K46" s="97" t="s">
        <v>524</v>
      </c>
      <c r="L46" s="97" t="s">
        <v>524</v>
      </c>
      <c r="M46" s="97" t="s">
        <v>524</v>
      </c>
      <c r="N46" s="97" t="s">
        <v>524</v>
      </c>
      <c r="O46" s="110"/>
      <c r="P46" s="99"/>
      <c r="Q46" s="99"/>
      <c r="R46" s="99"/>
      <c r="S46" s="99"/>
      <c r="T46" s="99"/>
      <c r="U46" s="99"/>
      <c r="V46" s="99"/>
      <c r="W46" s="99"/>
      <c r="X46" s="99"/>
      <c r="Y46" s="99"/>
      <c r="Z46" s="99"/>
      <c r="AA46" s="99"/>
      <c r="AB46" s="99"/>
      <c r="AC46" s="99"/>
      <c r="AD46" s="99"/>
      <c r="AE46" s="99"/>
      <c r="AF46" s="99"/>
      <c r="AG46" s="99"/>
      <c r="AH46" s="99"/>
    </row>
    <row r="47" spans="5:34">
      <c r="E47" s="3" t="s">
        <v>615</v>
      </c>
      <c r="F47" s="3" t="s">
        <v>584</v>
      </c>
      <c r="G47" s="97" t="s">
        <v>524</v>
      </c>
      <c r="H47" s="97" t="s">
        <v>524</v>
      </c>
      <c r="I47" s="97" t="s">
        <v>524</v>
      </c>
      <c r="J47" s="97" t="s">
        <v>524</v>
      </c>
      <c r="K47" s="97" t="s">
        <v>524</v>
      </c>
      <c r="L47" s="97" t="s">
        <v>524</v>
      </c>
      <c r="M47" s="97" t="s">
        <v>524</v>
      </c>
      <c r="N47" s="97" t="s">
        <v>524</v>
      </c>
      <c r="O47" s="110"/>
      <c r="P47" s="99"/>
      <c r="Q47" s="99"/>
      <c r="R47" s="99"/>
      <c r="S47" s="99"/>
      <c r="T47" s="99"/>
      <c r="U47" s="99"/>
      <c r="V47" s="99"/>
      <c r="W47" s="99"/>
      <c r="X47" s="99"/>
      <c r="Y47" s="99"/>
      <c r="Z47" s="99"/>
      <c r="AA47" s="99"/>
      <c r="AB47" s="99"/>
      <c r="AC47" s="99"/>
      <c r="AD47" s="99"/>
      <c r="AE47" s="99"/>
      <c r="AF47" s="99"/>
      <c r="AG47" s="99"/>
      <c r="AH47" s="99"/>
    </row>
    <row r="48" spans="5:34">
      <c r="E48" s="3" t="s">
        <v>616</v>
      </c>
      <c r="F48" s="3" t="s">
        <v>584</v>
      </c>
      <c r="G48" s="97" t="s">
        <v>524</v>
      </c>
      <c r="H48" s="97" t="s">
        <v>524</v>
      </c>
      <c r="I48" s="97" t="s">
        <v>524</v>
      </c>
      <c r="J48" s="97" t="s">
        <v>524</v>
      </c>
      <c r="K48" s="97" t="s">
        <v>524</v>
      </c>
      <c r="L48" s="97" t="s">
        <v>524</v>
      </c>
      <c r="M48" s="97" t="s">
        <v>524</v>
      </c>
      <c r="N48" s="97" t="s">
        <v>524</v>
      </c>
      <c r="O48" s="110"/>
      <c r="P48" s="99"/>
      <c r="Q48" s="99"/>
      <c r="R48" s="99"/>
      <c r="S48" s="99"/>
      <c r="T48" s="99"/>
      <c r="U48" s="99"/>
      <c r="V48" s="99"/>
      <c r="W48" s="99"/>
      <c r="X48" s="99"/>
      <c r="Y48" s="99"/>
      <c r="Z48" s="99"/>
      <c r="AA48" s="99"/>
      <c r="AB48" s="99"/>
      <c r="AC48" s="99"/>
      <c r="AD48" s="99"/>
      <c r="AE48" s="99"/>
      <c r="AF48" s="99"/>
      <c r="AG48" s="99"/>
      <c r="AH48" s="99"/>
    </row>
    <row r="49" spans="3:34">
      <c r="E49" s="3" t="s">
        <v>617</v>
      </c>
      <c r="F49" s="3" t="s">
        <v>584</v>
      </c>
      <c r="G49" s="97" t="s">
        <v>524</v>
      </c>
      <c r="H49" s="97" t="s">
        <v>524</v>
      </c>
      <c r="I49" s="97" t="s">
        <v>524</v>
      </c>
      <c r="J49" s="97" t="s">
        <v>524</v>
      </c>
      <c r="K49" s="97" t="s">
        <v>524</v>
      </c>
      <c r="L49" s="97" t="s">
        <v>524</v>
      </c>
      <c r="M49" s="97" t="s">
        <v>524</v>
      </c>
      <c r="N49" s="97" t="s">
        <v>524</v>
      </c>
      <c r="O49" s="110"/>
      <c r="P49" s="99"/>
      <c r="Q49" s="99"/>
      <c r="R49" s="99"/>
      <c r="S49" s="99"/>
      <c r="T49" s="99"/>
      <c r="U49" s="99"/>
      <c r="V49" s="99"/>
      <c r="W49" s="99"/>
      <c r="X49" s="99"/>
      <c r="Y49" s="99"/>
      <c r="Z49" s="99"/>
      <c r="AA49" s="99"/>
      <c r="AB49" s="99"/>
      <c r="AC49" s="99"/>
      <c r="AD49" s="99"/>
      <c r="AE49" s="99"/>
      <c r="AF49" s="99"/>
      <c r="AG49" s="99"/>
      <c r="AH49" s="99"/>
    </row>
    <row r="50" spans="3:34">
      <c r="E50" s="3" t="s">
        <v>618</v>
      </c>
      <c r="F50" s="3" t="s">
        <v>584</v>
      </c>
      <c r="G50" s="97" t="s">
        <v>524</v>
      </c>
      <c r="H50" s="97" t="s">
        <v>524</v>
      </c>
      <c r="I50" s="97" t="s">
        <v>524</v>
      </c>
      <c r="J50" s="97" t="s">
        <v>524</v>
      </c>
      <c r="K50" s="97" t="s">
        <v>524</v>
      </c>
      <c r="L50" s="97" t="s">
        <v>524</v>
      </c>
      <c r="M50" s="97" t="s">
        <v>524</v>
      </c>
      <c r="N50" s="97" t="s">
        <v>524</v>
      </c>
      <c r="O50" s="110"/>
      <c r="P50" s="99"/>
      <c r="Q50" s="99"/>
      <c r="R50" s="99"/>
      <c r="S50" s="99"/>
      <c r="T50" s="99"/>
      <c r="U50" s="99"/>
      <c r="V50" s="99"/>
      <c r="W50" s="99"/>
      <c r="X50" s="99"/>
      <c r="Y50" s="99"/>
      <c r="Z50" s="99"/>
      <c r="AA50" s="99"/>
      <c r="AB50" s="99"/>
      <c r="AC50" s="99"/>
      <c r="AD50" s="99"/>
      <c r="AE50" s="99"/>
      <c r="AF50" s="99"/>
      <c r="AG50" s="99"/>
      <c r="AH50" s="99"/>
    </row>
    <row r="51" spans="3:34">
      <c r="E51" s="3" t="s">
        <v>619</v>
      </c>
      <c r="F51" s="3" t="s">
        <v>584</v>
      </c>
      <c r="G51" s="97" t="s">
        <v>524</v>
      </c>
      <c r="H51" s="97" t="s">
        <v>524</v>
      </c>
      <c r="I51" s="97" t="s">
        <v>524</v>
      </c>
      <c r="J51" s="97" t="s">
        <v>524</v>
      </c>
      <c r="K51" s="97" t="s">
        <v>524</v>
      </c>
      <c r="L51" s="97" t="s">
        <v>524</v>
      </c>
      <c r="M51" s="97" t="s">
        <v>524</v>
      </c>
      <c r="N51" s="97" t="s">
        <v>524</v>
      </c>
      <c r="O51" s="110"/>
      <c r="P51" s="99"/>
      <c r="Q51" s="99"/>
      <c r="R51" s="99"/>
      <c r="S51" s="99"/>
      <c r="T51" s="99"/>
      <c r="U51" s="99"/>
      <c r="V51" s="99"/>
      <c r="W51" s="99"/>
      <c r="X51" s="99"/>
      <c r="Y51" s="99"/>
      <c r="Z51" s="99"/>
      <c r="AA51" s="99"/>
      <c r="AB51" s="99"/>
      <c r="AC51" s="99"/>
      <c r="AD51" s="99"/>
      <c r="AE51" s="99"/>
      <c r="AF51" s="99"/>
      <c r="AG51" s="99"/>
      <c r="AH51" s="99"/>
    </row>
    <row r="52" spans="3:34">
      <c r="E52" s="3" t="s">
        <v>620</v>
      </c>
      <c r="F52" s="3" t="s">
        <v>584</v>
      </c>
      <c r="G52" s="97" t="s">
        <v>524</v>
      </c>
      <c r="H52" s="97" t="s">
        <v>524</v>
      </c>
      <c r="I52" s="97" t="s">
        <v>524</v>
      </c>
      <c r="J52" s="97" t="s">
        <v>524</v>
      </c>
      <c r="K52" s="97" t="s">
        <v>524</v>
      </c>
      <c r="L52" s="97" t="s">
        <v>524</v>
      </c>
      <c r="M52" s="97" t="s">
        <v>524</v>
      </c>
      <c r="N52" s="97" t="s">
        <v>524</v>
      </c>
      <c r="O52" s="110"/>
      <c r="P52" s="99"/>
      <c r="Q52" s="99"/>
      <c r="R52" s="99"/>
      <c r="S52" s="99"/>
      <c r="T52" s="99"/>
      <c r="U52" s="99"/>
      <c r="V52" s="99"/>
      <c r="W52" s="99"/>
      <c r="X52" s="99"/>
      <c r="Y52" s="99"/>
      <c r="Z52" s="99"/>
      <c r="AA52" s="99"/>
      <c r="AB52" s="99"/>
      <c r="AC52" s="99"/>
      <c r="AD52" s="99"/>
      <c r="AE52" s="99"/>
      <c r="AF52" s="99"/>
      <c r="AG52" s="99"/>
      <c r="AH52" s="99"/>
    </row>
    <row r="53" spans="3:34">
      <c r="E53" s="3" t="s">
        <v>621</v>
      </c>
      <c r="F53" s="3" t="s">
        <v>584</v>
      </c>
      <c r="G53" s="97" t="s">
        <v>524</v>
      </c>
      <c r="H53" s="97" t="s">
        <v>524</v>
      </c>
      <c r="I53" s="97" t="s">
        <v>524</v>
      </c>
      <c r="J53" s="97" t="s">
        <v>524</v>
      </c>
      <c r="K53" s="97" t="s">
        <v>524</v>
      </c>
      <c r="L53" s="97" t="s">
        <v>524</v>
      </c>
      <c r="M53" s="97" t="s">
        <v>524</v>
      </c>
      <c r="N53" s="97" t="s">
        <v>524</v>
      </c>
      <c r="O53" s="110"/>
      <c r="P53" s="99"/>
      <c r="Q53" s="99"/>
      <c r="R53" s="99"/>
      <c r="S53" s="99"/>
      <c r="T53" s="99"/>
      <c r="U53" s="99"/>
      <c r="V53" s="99"/>
      <c r="W53" s="99"/>
      <c r="X53" s="99"/>
      <c r="Y53" s="99"/>
      <c r="Z53" s="99"/>
      <c r="AA53" s="99"/>
      <c r="AB53" s="99"/>
      <c r="AC53" s="99"/>
      <c r="AD53" s="99"/>
      <c r="AE53" s="99"/>
      <c r="AF53" s="99"/>
      <c r="AG53" s="99"/>
      <c r="AH53" s="99"/>
    </row>
    <row r="54" spans="3:34">
      <c r="E54" s="3" t="s">
        <v>622</v>
      </c>
      <c r="F54" s="3" t="s">
        <v>584</v>
      </c>
      <c r="G54" s="97" t="s">
        <v>524</v>
      </c>
      <c r="H54" s="97" t="s">
        <v>524</v>
      </c>
      <c r="I54" s="97" t="s">
        <v>524</v>
      </c>
      <c r="J54" s="97" t="s">
        <v>524</v>
      </c>
      <c r="K54" s="97" t="s">
        <v>524</v>
      </c>
      <c r="L54" s="97" t="s">
        <v>524</v>
      </c>
      <c r="M54" s="97" t="s">
        <v>524</v>
      </c>
      <c r="N54" s="97" t="s">
        <v>524</v>
      </c>
      <c r="O54" s="110"/>
      <c r="P54" s="99"/>
      <c r="Q54" s="99"/>
      <c r="R54" s="99"/>
      <c r="S54" s="99"/>
      <c r="T54" s="99"/>
      <c r="U54" s="99"/>
      <c r="V54" s="99"/>
      <c r="W54" s="99"/>
      <c r="X54" s="99"/>
      <c r="Y54" s="99"/>
      <c r="Z54" s="99"/>
      <c r="AA54" s="99"/>
      <c r="AB54" s="99"/>
      <c r="AC54" s="99"/>
      <c r="AD54" s="99"/>
      <c r="AE54" s="99"/>
      <c r="AF54" s="99"/>
      <c r="AG54" s="99"/>
      <c r="AH54" s="99"/>
    </row>
    <row r="55" spans="3:34">
      <c r="E55" s="3" t="s">
        <v>623</v>
      </c>
      <c r="F55" s="3" t="s">
        <v>584</v>
      </c>
      <c r="G55" s="97" t="s">
        <v>524</v>
      </c>
      <c r="H55" s="97" t="s">
        <v>524</v>
      </c>
      <c r="I55" s="97" t="s">
        <v>524</v>
      </c>
      <c r="J55" s="97" t="s">
        <v>524</v>
      </c>
      <c r="K55" s="97" t="s">
        <v>524</v>
      </c>
      <c r="L55" s="97" t="s">
        <v>524</v>
      </c>
      <c r="M55" s="97" t="s">
        <v>524</v>
      </c>
      <c r="N55" s="97" t="s">
        <v>524</v>
      </c>
      <c r="O55" s="110"/>
      <c r="P55" s="99"/>
      <c r="Q55" s="99"/>
      <c r="R55" s="99"/>
      <c r="S55" s="99"/>
      <c r="T55" s="99"/>
      <c r="U55" s="99"/>
      <c r="V55" s="99"/>
      <c r="W55" s="99"/>
      <c r="X55" s="99"/>
      <c r="Y55" s="99"/>
      <c r="Z55" s="99"/>
      <c r="AA55" s="99"/>
      <c r="AB55" s="99"/>
      <c r="AC55" s="99"/>
      <c r="AD55" s="99"/>
      <c r="AE55" s="99"/>
      <c r="AF55" s="99"/>
      <c r="AG55" s="99"/>
      <c r="AH55" s="99"/>
    </row>
    <row r="56" spans="3:34">
      <c r="E56" s="3" t="s">
        <v>624</v>
      </c>
      <c r="F56" s="3" t="s">
        <v>584</v>
      </c>
      <c r="G56" s="97" t="s">
        <v>524</v>
      </c>
      <c r="H56" s="97" t="s">
        <v>524</v>
      </c>
      <c r="I56" s="97" t="s">
        <v>524</v>
      </c>
      <c r="J56" s="97" t="s">
        <v>524</v>
      </c>
      <c r="K56" s="97" t="s">
        <v>524</v>
      </c>
      <c r="L56" s="97" t="s">
        <v>524</v>
      </c>
      <c r="M56" s="97" t="s">
        <v>524</v>
      </c>
      <c r="N56" s="97" t="s">
        <v>524</v>
      </c>
      <c r="O56" s="110"/>
      <c r="P56" s="99"/>
      <c r="Q56" s="99"/>
      <c r="R56" s="99"/>
      <c r="S56" s="99"/>
      <c r="T56" s="99"/>
      <c r="U56" s="99"/>
      <c r="V56" s="99"/>
      <c r="W56" s="99"/>
      <c r="X56" s="99"/>
      <c r="Y56" s="99"/>
      <c r="Z56" s="99"/>
      <c r="AA56" s="99"/>
      <c r="AB56" s="99"/>
      <c r="AC56" s="99"/>
      <c r="AD56" s="99"/>
      <c r="AE56" s="99"/>
      <c r="AF56" s="99"/>
      <c r="AG56" s="99"/>
      <c r="AH56" s="99"/>
    </row>
    <row r="57" spans="3:34">
      <c r="E57" s="3" t="s">
        <v>625</v>
      </c>
      <c r="F57" s="3" t="s">
        <v>584</v>
      </c>
      <c r="G57" s="97" t="s">
        <v>524</v>
      </c>
      <c r="H57" s="97" t="s">
        <v>524</v>
      </c>
      <c r="I57" s="97" t="s">
        <v>524</v>
      </c>
      <c r="J57" s="97" t="s">
        <v>524</v>
      </c>
      <c r="K57" s="97" t="s">
        <v>524</v>
      </c>
      <c r="L57" s="97" t="s">
        <v>524</v>
      </c>
      <c r="M57" s="97" t="s">
        <v>524</v>
      </c>
      <c r="N57" s="97" t="s">
        <v>524</v>
      </c>
      <c r="O57" s="110"/>
      <c r="P57" s="99"/>
      <c r="Q57" s="99"/>
      <c r="R57" s="99"/>
      <c r="S57" s="99"/>
      <c r="T57" s="99"/>
      <c r="U57" s="99"/>
      <c r="V57" s="99"/>
      <c r="W57" s="99"/>
      <c r="X57" s="99"/>
      <c r="Y57" s="99"/>
      <c r="Z57" s="99"/>
      <c r="AA57" s="99"/>
      <c r="AB57" s="99"/>
      <c r="AC57" s="99"/>
      <c r="AD57" s="99"/>
      <c r="AE57" s="99"/>
      <c r="AF57" s="99"/>
      <c r="AG57" s="99"/>
      <c r="AH57" s="99"/>
    </row>
    <row r="58" spans="3:34">
      <c r="E58" s="3" t="s">
        <v>626</v>
      </c>
      <c r="F58" s="3" t="s">
        <v>584</v>
      </c>
      <c r="G58" s="97" t="s">
        <v>524</v>
      </c>
      <c r="H58" s="97" t="s">
        <v>524</v>
      </c>
      <c r="I58" s="97" t="s">
        <v>524</v>
      </c>
      <c r="J58" s="97" t="s">
        <v>524</v>
      </c>
      <c r="K58" s="97" t="s">
        <v>524</v>
      </c>
      <c r="L58" s="97" t="s">
        <v>524</v>
      </c>
      <c r="M58" s="97" t="s">
        <v>524</v>
      </c>
      <c r="N58" s="97" t="s">
        <v>524</v>
      </c>
      <c r="O58" s="110"/>
      <c r="P58" s="99"/>
      <c r="Q58" s="99"/>
      <c r="R58" s="99"/>
      <c r="S58" s="99"/>
      <c r="T58" s="99"/>
      <c r="U58" s="99"/>
      <c r="V58" s="99"/>
      <c r="W58" s="99"/>
      <c r="X58" s="99"/>
      <c r="Y58" s="99"/>
      <c r="Z58" s="99"/>
      <c r="AA58" s="99"/>
      <c r="AB58" s="99"/>
      <c r="AC58" s="99"/>
      <c r="AD58" s="99"/>
      <c r="AE58" s="99"/>
      <c r="AF58" s="99"/>
      <c r="AG58" s="99"/>
      <c r="AH58" s="99"/>
    </row>
    <row r="59" spans="3:34">
      <c r="E59" s="3" t="s">
        <v>627</v>
      </c>
      <c r="F59" s="3" t="s">
        <v>584</v>
      </c>
      <c r="G59" s="97" t="s">
        <v>524</v>
      </c>
      <c r="H59" s="97" t="s">
        <v>524</v>
      </c>
      <c r="I59" s="97" t="s">
        <v>524</v>
      </c>
      <c r="J59" s="97" t="s">
        <v>524</v>
      </c>
      <c r="K59" s="97" t="s">
        <v>524</v>
      </c>
      <c r="L59" s="97" t="s">
        <v>524</v>
      </c>
      <c r="M59" s="97" t="s">
        <v>524</v>
      </c>
      <c r="N59" s="97" t="s">
        <v>524</v>
      </c>
      <c r="O59" s="110"/>
      <c r="P59" s="99"/>
      <c r="Q59" s="99"/>
      <c r="R59" s="99"/>
      <c r="S59" s="99"/>
      <c r="T59" s="99"/>
      <c r="U59" s="99"/>
      <c r="V59" s="99"/>
      <c r="W59" s="99"/>
      <c r="X59" s="99"/>
      <c r="Y59" s="99"/>
      <c r="Z59" s="99"/>
      <c r="AA59" s="99"/>
      <c r="AB59" s="99"/>
      <c r="AC59" s="99"/>
      <c r="AD59" s="99"/>
      <c r="AE59" s="99"/>
      <c r="AF59" s="99"/>
      <c r="AG59" s="99"/>
      <c r="AH59" s="99"/>
    </row>
    <row r="60" spans="3:34">
      <c r="C60" s="3" t="s">
        <v>86</v>
      </c>
      <c r="D60" s="3" t="s">
        <v>94</v>
      </c>
      <c r="E60" s="3" t="s">
        <v>95</v>
      </c>
      <c r="F60" s="3" t="s">
        <v>628</v>
      </c>
      <c r="G60" s="97" t="s">
        <v>524</v>
      </c>
      <c r="H60" s="97" t="s">
        <v>524</v>
      </c>
      <c r="I60" s="97" t="s">
        <v>524</v>
      </c>
      <c r="J60" s="97" t="s">
        <v>524</v>
      </c>
      <c r="K60" s="97" t="s">
        <v>524</v>
      </c>
      <c r="L60" s="97" t="s">
        <v>524</v>
      </c>
      <c r="M60" s="97" t="s">
        <v>524</v>
      </c>
      <c r="N60" s="97" t="s">
        <v>524</v>
      </c>
      <c r="O60" s="110">
        <v>142</v>
      </c>
      <c r="P60" s="99"/>
      <c r="Q60" s="99"/>
      <c r="R60" s="99"/>
      <c r="S60" s="99"/>
      <c r="T60" s="99"/>
      <c r="U60" s="99"/>
      <c r="V60" s="99"/>
      <c r="W60" s="99"/>
      <c r="X60" s="99"/>
      <c r="Y60" s="99"/>
      <c r="Z60" s="99"/>
      <c r="AA60" s="99"/>
      <c r="AB60" s="99"/>
      <c r="AC60" s="99"/>
      <c r="AD60" s="99"/>
      <c r="AE60" s="99"/>
      <c r="AF60" s="99"/>
      <c r="AG60" s="99"/>
      <c r="AH60" s="99"/>
    </row>
    <row r="61" spans="3:34">
      <c r="C61" s="3" t="s">
        <v>86</v>
      </c>
      <c r="D61" s="3" t="s">
        <v>96</v>
      </c>
      <c r="E61" s="3" t="s">
        <v>97</v>
      </c>
      <c r="F61" s="3" t="s">
        <v>628</v>
      </c>
      <c r="G61" s="97" t="s">
        <v>524</v>
      </c>
      <c r="H61" s="97" t="s">
        <v>524</v>
      </c>
      <c r="I61" s="97" t="s">
        <v>524</v>
      </c>
      <c r="J61" s="97" t="s">
        <v>524</v>
      </c>
      <c r="K61" s="97" t="s">
        <v>524</v>
      </c>
      <c r="L61" s="97" t="s">
        <v>524</v>
      </c>
      <c r="M61" s="97" t="s">
        <v>524</v>
      </c>
      <c r="N61" s="97" t="s">
        <v>524</v>
      </c>
      <c r="O61" s="110">
        <v>548.22825473</v>
      </c>
      <c r="P61" s="99"/>
      <c r="Q61" s="99"/>
      <c r="R61" s="99"/>
      <c r="S61" s="99"/>
      <c r="T61" s="99"/>
      <c r="U61" s="99"/>
      <c r="V61" s="99"/>
      <c r="W61" s="99"/>
      <c r="X61" s="99"/>
      <c r="Y61" s="99"/>
      <c r="Z61" s="99"/>
      <c r="AA61" s="99"/>
      <c r="AB61" s="99"/>
      <c r="AC61" s="99"/>
      <c r="AD61" s="99"/>
      <c r="AE61" s="99"/>
      <c r="AF61" s="99"/>
      <c r="AG61" s="99"/>
      <c r="AH61" s="99"/>
    </row>
    <row r="62" spans="3:34">
      <c r="C62" s="3" t="s">
        <v>86</v>
      </c>
      <c r="D62" s="3" t="s">
        <v>98</v>
      </c>
      <c r="E62" s="3" t="s">
        <v>99</v>
      </c>
      <c r="F62" s="3" t="s">
        <v>628</v>
      </c>
      <c r="G62" s="97" t="s">
        <v>524</v>
      </c>
      <c r="H62" s="97" t="s">
        <v>524</v>
      </c>
      <c r="I62" s="97" t="s">
        <v>524</v>
      </c>
      <c r="J62" s="97" t="s">
        <v>524</v>
      </c>
      <c r="K62" s="97" t="s">
        <v>524</v>
      </c>
      <c r="L62" s="97" t="s">
        <v>524</v>
      </c>
      <c r="M62" s="97" t="s">
        <v>524</v>
      </c>
      <c r="N62" s="97" t="s">
        <v>524</v>
      </c>
      <c r="O62" s="110">
        <v>215.13998828000001</v>
      </c>
      <c r="P62" s="99"/>
      <c r="Q62" s="99"/>
      <c r="R62" s="99"/>
      <c r="S62" s="99"/>
      <c r="T62" s="99"/>
      <c r="U62" s="99"/>
      <c r="V62" s="99"/>
      <c r="W62" s="99"/>
      <c r="X62" s="99"/>
      <c r="Y62" s="99"/>
      <c r="Z62" s="99"/>
      <c r="AA62" s="99"/>
      <c r="AB62" s="99"/>
      <c r="AC62" s="99"/>
      <c r="AD62" s="99"/>
      <c r="AE62" s="99"/>
      <c r="AF62" s="99"/>
      <c r="AG62" s="99"/>
      <c r="AH62" s="99"/>
    </row>
    <row r="63" spans="3:34">
      <c r="C63" s="3" t="s">
        <v>86</v>
      </c>
      <c r="D63" s="3" t="s">
        <v>100</v>
      </c>
      <c r="E63" s="3" t="s">
        <v>101</v>
      </c>
      <c r="F63" s="3" t="s">
        <v>628</v>
      </c>
      <c r="G63" s="97" t="s">
        <v>524</v>
      </c>
      <c r="H63" s="97" t="s">
        <v>524</v>
      </c>
      <c r="I63" s="97" t="s">
        <v>524</v>
      </c>
      <c r="J63" s="97" t="s">
        <v>524</v>
      </c>
      <c r="K63" s="97" t="s">
        <v>524</v>
      </c>
      <c r="L63" s="97" t="s">
        <v>524</v>
      </c>
      <c r="M63" s="97" t="s">
        <v>524</v>
      </c>
      <c r="N63" s="97" t="s">
        <v>524</v>
      </c>
      <c r="O63" s="110">
        <v>306</v>
      </c>
      <c r="P63" s="99"/>
      <c r="Q63" s="99"/>
      <c r="R63" s="99"/>
      <c r="S63" s="99"/>
      <c r="T63" s="99"/>
      <c r="U63" s="99"/>
      <c r="V63" s="99"/>
      <c r="W63" s="99"/>
      <c r="X63" s="99"/>
      <c r="Y63" s="99"/>
      <c r="Z63" s="99"/>
      <c r="AA63" s="99"/>
      <c r="AB63" s="99"/>
      <c r="AC63" s="99"/>
      <c r="AD63" s="99"/>
      <c r="AE63" s="99"/>
      <c r="AF63" s="99"/>
      <c r="AG63" s="99"/>
      <c r="AH63" s="99"/>
    </row>
    <row r="64" spans="3:34">
      <c r="C64" s="3" t="s">
        <v>86</v>
      </c>
      <c r="D64" s="3" t="s">
        <v>102</v>
      </c>
      <c r="E64" s="3" t="s">
        <v>103</v>
      </c>
      <c r="F64" s="3" t="s">
        <v>628</v>
      </c>
      <c r="G64" s="97" t="s">
        <v>524</v>
      </c>
      <c r="H64" s="97" t="s">
        <v>524</v>
      </c>
      <c r="I64" s="97" t="s">
        <v>524</v>
      </c>
      <c r="J64" s="97" t="s">
        <v>524</v>
      </c>
      <c r="K64" s="97" t="s">
        <v>524</v>
      </c>
      <c r="L64" s="97" t="s">
        <v>524</v>
      </c>
      <c r="M64" s="97" t="s">
        <v>524</v>
      </c>
      <c r="N64" s="97" t="s">
        <v>524</v>
      </c>
      <c r="O64" s="110">
        <v>268</v>
      </c>
      <c r="P64" s="99"/>
      <c r="Q64" s="99"/>
      <c r="R64" s="99"/>
      <c r="S64" s="99"/>
      <c r="T64" s="99"/>
      <c r="U64" s="99"/>
      <c r="V64" s="99"/>
      <c r="W64" s="99"/>
      <c r="X64" s="99"/>
      <c r="Y64" s="99"/>
      <c r="Z64" s="99"/>
      <c r="AA64" s="99"/>
      <c r="AB64" s="99"/>
      <c r="AC64" s="99"/>
      <c r="AD64" s="99"/>
      <c r="AE64" s="99"/>
      <c r="AF64" s="99"/>
      <c r="AG64" s="99"/>
      <c r="AH64" s="99"/>
    </row>
    <row r="65" spans="3:34">
      <c r="C65" s="3" t="s">
        <v>86</v>
      </c>
      <c r="D65" s="3" t="s">
        <v>104</v>
      </c>
      <c r="E65" s="3" t="s">
        <v>105</v>
      </c>
      <c r="F65" s="3" t="s">
        <v>628</v>
      </c>
      <c r="G65" s="97" t="s">
        <v>524</v>
      </c>
      <c r="H65" s="97" t="s">
        <v>524</v>
      </c>
      <c r="I65" s="97" t="s">
        <v>524</v>
      </c>
      <c r="J65" s="97" t="s">
        <v>524</v>
      </c>
      <c r="K65" s="97" t="s">
        <v>524</v>
      </c>
      <c r="L65" s="97" t="s">
        <v>524</v>
      </c>
      <c r="M65" s="97" t="s">
        <v>524</v>
      </c>
      <c r="N65" s="97" t="s">
        <v>524</v>
      </c>
      <c r="O65" s="110">
        <v>1422</v>
      </c>
      <c r="P65" s="99"/>
      <c r="Q65" s="99"/>
      <c r="R65" s="99"/>
      <c r="S65" s="99"/>
      <c r="T65" s="99"/>
      <c r="U65" s="99"/>
      <c r="V65" s="99"/>
      <c r="W65" s="99"/>
      <c r="X65" s="99"/>
      <c r="Y65" s="99"/>
      <c r="Z65" s="99"/>
      <c r="AA65" s="99"/>
      <c r="AB65" s="99"/>
      <c r="AC65" s="99"/>
      <c r="AD65" s="99"/>
      <c r="AE65" s="99"/>
      <c r="AF65" s="99"/>
      <c r="AG65" s="99"/>
      <c r="AH65" s="99"/>
    </row>
    <row r="66" spans="3:34">
      <c r="C66" s="3" t="s">
        <v>86</v>
      </c>
      <c r="D66" s="3" t="s">
        <v>106</v>
      </c>
      <c r="E66" s="3" t="s">
        <v>107</v>
      </c>
      <c r="F66" s="3" t="s">
        <v>628</v>
      </c>
      <c r="G66" s="97" t="s">
        <v>524</v>
      </c>
      <c r="H66" s="97" t="s">
        <v>524</v>
      </c>
      <c r="I66" s="97" t="s">
        <v>524</v>
      </c>
      <c r="J66" s="97" t="s">
        <v>524</v>
      </c>
      <c r="K66" s="97" t="s">
        <v>524</v>
      </c>
      <c r="L66" s="97" t="s">
        <v>524</v>
      </c>
      <c r="M66" s="97" t="s">
        <v>524</v>
      </c>
      <c r="N66" s="97" t="s">
        <v>524</v>
      </c>
      <c r="O66" s="110">
        <v>923</v>
      </c>
      <c r="P66" s="99"/>
      <c r="Q66" s="99"/>
      <c r="R66" s="99"/>
      <c r="S66" s="99"/>
      <c r="T66" s="99"/>
      <c r="U66" s="99"/>
      <c r="V66" s="99"/>
      <c r="W66" s="99"/>
      <c r="X66" s="99"/>
      <c r="Y66" s="99"/>
      <c r="Z66" s="99"/>
      <c r="AA66" s="99"/>
      <c r="AB66" s="99"/>
      <c r="AC66" s="99"/>
      <c r="AD66" s="99"/>
      <c r="AE66" s="99"/>
      <c r="AF66" s="99"/>
      <c r="AG66" s="99"/>
      <c r="AH66" s="99"/>
    </row>
    <row r="67" spans="3:34">
      <c r="C67" s="3" t="s">
        <v>86</v>
      </c>
      <c r="D67" s="3" t="s">
        <v>108</v>
      </c>
      <c r="E67" s="3" t="s">
        <v>109</v>
      </c>
      <c r="F67" s="3" t="s">
        <v>628</v>
      </c>
      <c r="G67" s="97" t="s">
        <v>524</v>
      </c>
      <c r="H67" s="97" t="s">
        <v>524</v>
      </c>
      <c r="I67" s="97" t="s">
        <v>524</v>
      </c>
      <c r="J67" s="97" t="s">
        <v>524</v>
      </c>
      <c r="K67" s="97" t="s">
        <v>524</v>
      </c>
      <c r="L67" s="97" t="s">
        <v>524</v>
      </c>
      <c r="M67" s="97" t="s">
        <v>524</v>
      </c>
      <c r="N67" s="97" t="s">
        <v>524</v>
      </c>
      <c r="O67" s="110">
        <v>1955</v>
      </c>
      <c r="P67" s="99"/>
      <c r="Q67" s="99"/>
      <c r="R67" s="99"/>
      <c r="S67" s="99"/>
      <c r="T67" s="99"/>
      <c r="U67" s="99"/>
      <c r="V67" s="99"/>
      <c r="W67" s="99"/>
      <c r="X67" s="99"/>
      <c r="Y67" s="99"/>
      <c r="Z67" s="99"/>
      <c r="AA67" s="99"/>
      <c r="AB67" s="99"/>
      <c r="AC67" s="99"/>
      <c r="AD67" s="99"/>
      <c r="AE67" s="99"/>
      <c r="AF67" s="99"/>
      <c r="AG67" s="99"/>
      <c r="AH67" s="99"/>
    </row>
    <row r="68" spans="3:34">
      <c r="C68" s="3" t="s">
        <v>86</v>
      </c>
      <c r="D68" s="3" t="s">
        <v>110</v>
      </c>
      <c r="E68" s="3" t="s">
        <v>111</v>
      </c>
      <c r="F68" s="3" t="s">
        <v>628</v>
      </c>
      <c r="G68" s="97" t="s">
        <v>524</v>
      </c>
      <c r="H68" s="97" t="s">
        <v>524</v>
      </c>
      <c r="I68" s="97" t="s">
        <v>524</v>
      </c>
      <c r="J68" s="97" t="s">
        <v>524</v>
      </c>
      <c r="K68" s="97" t="s">
        <v>524</v>
      </c>
      <c r="L68" s="97" t="s">
        <v>524</v>
      </c>
      <c r="M68" s="97" t="s">
        <v>524</v>
      </c>
      <c r="N68" s="97" t="s">
        <v>524</v>
      </c>
      <c r="O68" s="110">
        <v>1997</v>
      </c>
      <c r="P68" s="99"/>
      <c r="Q68" s="99"/>
      <c r="R68" s="99"/>
      <c r="S68" s="99"/>
      <c r="T68" s="99"/>
      <c r="U68" s="99"/>
      <c r="V68" s="99"/>
      <c r="W68" s="99"/>
      <c r="X68" s="99"/>
      <c r="Y68" s="99"/>
      <c r="Z68" s="99"/>
      <c r="AA68" s="99"/>
      <c r="AB68" s="99"/>
      <c r="AC68" s="99"/>
      <c r="AD68" s="99"/>
      <c r="AE68" s="99"/>
      <c r="AF68" s="99"/>
      <c r="AG68" s="99"/>
      <c r="AH68" s="99"/>
    </row>
    <row r="69" spans="3:34">
      <c r="C69" s="3" t="s">
        <v>86</v>
      </c>
      <c r="D69" s="3" t="s">
        <v>112</v>
      </c>
      <c r="E69" s="3" t="s">
        <v>113</v>
      </c>
      <c r="F69" s="3" t="s">
        <v>628</v>
      </c>
      <c r="G69" s="97" t="s">
        <v>524</v>
      </c>
      <c r="H69" s="97" t="s">
        <v>524</v>
      </c>
      <c r="I69" s="97" t="s">
        <v>524</v>
      </c>
      <c r="J69" s="97" t="s">
        <v>524</v>
      </c>
      <c r="K69" s="97" t="s">
        <v>524</v>
      </c>
      <c r="L69" s="97" t="s">
        <v>524</v>
      </c>
      <c r="M69" s="97" t="s">
        <v>524</v>
      </c>
      <c r="N69" s="97" t="s">
        <v>524</v>
      </c>
      <c r="O69" s="110">
        <v>1895</v>
      </c>
      <c r="P69" s="99"/>
      <c r="Q69" s="99"/>
      <c r="R69" s="99"/>
      <c r="S69" s="99"/>
      <c r="T69" s="99"/>
      <c r="U69" s="99"/>
      <c r="V69" s="99"/>
      <c r="W69" s="99"/>
      <c r="X69" s="99"/>
      <c r="Y69" s="99"/>
      <c r="Z69" s="99"/>
      <c r="AA69" s="99"/>
      <c r="AB69" s="99"/>
      <c r="AC69" s="99"/>
      <c r="AD69" s="99"/>
      <c r="AE69" s="99"/>
      <c r="AF69" s="99"/>
      <c r="AG69" s="99"/>
      <c r="AH69" s="99"/>
    </row>
    <row r="70" spans="3:34">
      <c r="C70" s="3" t="s">
        <v>86</v>
      </c>
      <c r="D70" s="3" t="s">
        <v>114</v>
      </c>
      <c r="E70" s="3" t="s">
        <v>115</v>
      </c>
      <c r="F70" s="3" t="s">
        <v>628</v>
      </c>
      <c r="G70" s="97" t="s">
        <v>524</v>
      </c>
      <c r="H70" s="97" t="s">
        <v>524</v>
      </c>
      <c r="I70" s="97" t="s">
        <v>524</v>
      </c>
      <c r="J70" s="97" t="s">
        <v>524</v>
      </c>
      <c r="K70" s="97" t="s">
        <v>524</v>
      </c>
      <c r="L70" s="97" t="s">
        <v>524</v>
      </c>
      <c r="M70" s="97" t="s">
        <v>524</v>
      </c>
      <c r="N70" s="97" t="s">
        <v>524</v>
      </c>
      <c r="O70" s="110">
        <v>1622.2920509999999</v>
      </c>
      <c r="P70" s="99"/>
      <c r="Q70" s="99"/>
      <c r="R70" s="99"/>
      <c r="S70" s="99"/>
      <c r="T70" s="99"/>
      <c r="U70" s="99"/>
      <c r="V70" s="99"/>
      <c r="W70" s="99"/>
      <c r="X70" s="99"/>
      <c r="Y70" s="99"/>
      <c r="Z70" s="99"/>
      <c r="AA70" s="99"/>
      <c r="AB70" s="99"/>
      <c r="AC70" s="99"/>
      <c r="AD70" s="99"/>
      <c r="AE70" s="99"/>
      <c r="AF70" s="99"/>
      <c r="AG70" s="99"/>
      <c r="AH70" s="99"/>
    </row>
    <row r="71" spans="3:34">
      <c r="C71" s="3" t="s">
        <v>86</v>
      </c>
      <c r="D71" s="3" t="s">
        <v>116</v>
      </c>
      <c r="E71" s="3" t="s">
        <v>117</v>
      </c>
      <c r="F71" s="3" t="s">
        <v>628</v>
      </c>
      <c r="G71" s="97" t="s">
        <v>524</v>
      </c>
      <c r="H71" s="97" t="s">
        <v>524</v>
      </c>
      <c r="I71" s="97" t="s">
        <v>524</v>
      </c>
      <c r="J71" s="97" t="s">
        <v>524</v>
      </c>
      <c r="K71" s="97" t="s">
        <v>524</v>
      </c>
      <c r="L71" s="97" t="s">
        <v>524</v>
      </c>
      <c r="M71" s="97" t="s">
        <v>524</v>
      </c>
      <c r="N71" s="97" t="s">
        <v>524</v>
      </c>
      <c r="O71" s="110" t="s">
        <v>524</v>
      </c>
      <c r="P71" s="99"/>
      <c r="Q71" s="99"/>
      <c r="R71" s="99"/>
      <c r="S71" s="99"/>
      <c r="T71" s="99"/>
      <c r="U71" s="99"/>
      <c r="V71" s="99"/>
      <c r="W71" s="99"/>
      <c r="X71" s="99"/>
      <c r="Y71" s="99"/>
      <c r="Z71" s="99"/>
      <c r="AA71" s="99"/>
      <c r="AB71" s="99"/>
      <c r="AC71" s="99"/>
      <c r="AD71" s="99"/>
      <c r="AE71" s="99"/>
      <c r="AF71" s="99"/>
      <c r="AG71" s="99"/>
      <c r="AH71" s="99"/>
    </row>
    <row r="72" spans="3:34">
      <c r="C72" s="3" t="s">
        <v>86</v>
      </c>
      <c r="D72" s="3" t="s">
        <v>118</v>
      </c>
      <c r="E72" s="3" t="s">
        <v>119</v>
      </c>
      <c r="F72" s="3" t="s">
        <v>628</v>
      </c>
      <c r="G72" s="97" t="s">
        <v>524</v>
      </c>
      <c r="H72" s="97" t="s">
        <v>524</v>
      </c>
      <c r="I72" s="97" t="s">
        <v>524</v>
      </c>
      <c r="J72" s="97" t="s">
        <v>524</v>
      </c>
      <c r="K72" s="97" t="s">
        <v>524</v>
      </c>
      <c r="L72" s="97" t="s">
        <v>524</v>
      </c>
      <c r="M72" s="97" t="s">
        <v>524</v>
      </c>
      <c r="N72" s="97" t="s">
        <v>524</v>
      </c>
      <c r="O72" s="110" t="s">
        <v>524</v>
      </c>
      <c r="P72" s="99"/>
      <c r="Q72" s="99"/>
      <c r="R72" s="99"/>
      <c r="S72" s="99"/>
      <c r="T72" s="99"/>
      <c r="U72" s="99"/>
      <c r="V72" s="99"/>
      <c r="W72" s="99"/>
      <c r="X72" s="99"/>
      <c r="Y72" s="99"/>
      <c r="Z72" s="99"/>
      <c r="AA72" s="99"/>
      <c r="AB72" s="99"/>
      <c r="AC72" s="99"/>
      <c r="AD72" s="99"/>
      <c r="AE72" s="99"/>
      <c r="AF72" s="99"/>
      <c r="AG72" s="99"/>
      <c r="AH72" s="99"/>
    </row>
    <row r="73" spans="3:34">
      <c r="C73" s="3" t="s">
        <v>86</v>
      </c>
      <c r="D73" s="3" t="s">
        <v>120</v>
      </c>
      <c r="E73" s="3" t="s">
        <v>121</v>
      </c>
      <c r="F73" s="3" t="s">
        <v>628</v>
      </c>
      <c r="G73" s="97" t="s">
        <v>524</v>
      </c>
      <c r="H73" s="97" t="s">
        <v>524</v>
      </c>
      <c r="I73" s="97" t="s">
        <v>524</v>
      </c>
      <c r="J73" s="97" t="s">
        <v>524</v>
      </c>
      <c r="K73" s="97" t="s">
        <v>524</v>
      </c>
      <c r="L73" s="97" t="s">
        <v>524</v>
      </c>
      <c r="M73" s="97" t="s">
        <v>524</v>
      </c>
      <c r="N73" s="97" t="s">
        <v>524</v>
      </c>
      <c r="O73" s="110">
        <v>835</v>
      </c>
      <c r="P73" s="99"/>
      <c r="Q73" s="99"/>
      <c r="R73" s="99"/>
      <c r="S73" s="99"/>
      <c r="T73" s="99"/>
      <c r="U73" s="99"/>
      <c r="V73" s="99"/>
      <c r="W73" s="99"/>
      <c r="X73" s="99"/>
      <c r="Y73" s="99"/>
      <c r="Z73" s="99"/>
      <c r="AA73" s="99"/>
      <c r="AB73" s="99"/>
      <c r="AC73" s="99"/>
      <c r="AD73" s="99"/>
      <c r="AE73" s="99"/>
      <c r="AF73" s="99"/>
      <c r="AG73" s="99"/>
      <c r="AH73" s="99"/>
    </row>
    <row r="74" spans="3:34">
      <c r="C74" s="3" t="s">
        <v>86</v>
      </c>
      <c r="D74" s="3" t="s">
        <v>122</v>
      </c>
      <c r="E74" s="3" t="s">
        <v>123</v>
      </c>
      <c r="F74" s="3" t="s">
        <v>628</v>
      </c>
      <c r="G74" s="97" t="s">
        <v>524</v>
      </c>
      <c r="H74" s="97" t="s">
        <v>524</v>
      </c>
      <c r="I74" s="97" t="s">
        <v>524</v>
      </c>
      <c r="J74" s="97" t="s">
        <v>524</v>
      </c>
      <c r="K74" s="97" t="s">
        <v>524</v>
      </c>
      <c r="L74" s="97" t="s">
        <v>524</v>
      </c>
      <c r="M74" s="97" t="s">
        <v>524</v>
      </c>
      <c r="N74" s="97" t="s">
        <v>524</v>
      </c>
      <c r="O74" s="110" t="s">
        <v>524</v>
      </c>
      <c r="P74" s="99"/>
      <c r="Q74" s="99"/>
      <c r="R74" s="99"/>
      <c r="S74" s="99"/>
      <c r="T74" s="99"/>
      <c r="U74" s="99"/>
      <c r="V74" s="99"/>
      <c r="W74" s="99"/>
      <c r="X74" s="99"/>
      <c r="Y74" s="99"/>
      <c r="Z74" s="99"/>
      <c r="AA74" s="99"/>
      <c r="AB74" s="99"/>
      <c r="AC74" s="99"/>
      <c r="AD74" s="99"/>
      <c r="AE74" s="99"/>
      <c r="AF74" s="99"/>
      <c r="AG74" s="99"/>
      <c r="AH74" s="99"/>
    </row>
    <row r="75" spans="3:34">
      <c r="C75" s="3" t="s">
        <v>86</v>
      </c>
      <c r="D75" s="3" t="s">
        <v>124</v>
      </c>
      <c r="E75" s="3" t="s">
        <v>125</v>
      </c>
      <c r="F75" s="3" t="s">
        <v>628</v>
      </c>
      <c r="G75" s="97" t="s">
        <v>524</v>
      </c>
      <c r="H75" s="97" t="s">
        <v>524</v>
      </c>
      <c r="I75" s="97" t="s">
        <v>524</v>
      </c>
      <c r="J75" s="97" t="s">
        <v>524</v>
      </c>
      <c r="K75" s="97" t="s">
        <v>524</v>
      </c>
      <c r="L75" s="97" t="s">
        <v>524</v>
      </c>
      <c r="M75" s="97" t="s">
        <v>524</v>
      </c>
      <c r="N75" s="97" t="s">
        <v>524</v>
      </c>
      <c r="O75" s="110">
        <v>1077.9123334000001</v>
      </c>
      <c r="P75" s="99"/>
      <c r="Q75" s="99"/>
      <c r="R75" s="99"/>
      <c r="S75" s="99"/>
      <c r="T75" s="99"/>
      <c r="U75" s="99"/>
      <c r="V75" s="99"/>
      <c r="W75" s="99"/>
      <c r="X75" s="99"/>
      <c r="Y75" s="99"/>
      <c r="Z75" s="99"/>
      <c r="AA75" s="99"/>
      <c r="AB75" s="99"/>
      <c r="AC75" s="99"/>
      <c r="AD75" s="99"/>
      <c r="AE75" s="99"/>
      <c r="AF75" s="99"/>
      <c r="AG75" s="99"/>
      <c r="AH75" s="99"/>
    </row>
    <row r="76" spans="3:34">
      <c r="C76" s="3" t="s">
        <v>86</v>
      </c>
      <c r="D76" s="3" t="s">
        <v>126</v>
      </c>
      <c r="E76" s="3" t="s">
        <v>127</v>
      </c>
      <c r="F76" s="3" t="s">
        <v>628</v>
      </c>
      <c r="G76" s="97" t="s">
        <v>524</v>
      </c>
      <c r="H76" s="97" t="s">
        <v>524</v>
      </c>
      <c r="I76" s="97" t="s">
        <v>524</v>
      </c>
      <c r="J76" s="97" t="s">
        <v>524</v>
      </c>
      <c r="K76" s="97" t="s">
        <v>524</v>
      </c>
      <c r="L76" s="97" t="s">
        <v>524</v>
      </c>
      <c r="M76" s="97" t="s">
        <v>524</v>
      </c>
      <c r="N76" s="97" t="s">
        <v>524</v>
      </c>
      <c r="O76" s="110">
        <v>364</v>
      </c>
      <c r="P76" s="99"/>
      <c r="Q76" s="99"/>
      <c r="R76" s="99"/>
      <c r="S76" s="99"/>
      <c r="T76" s="99"/>
      <c r="U76" s="99"/>
      <c r="V76" s="99"/>
      <c r="W76" s="99"/>
      <c r="X76" s="99"/>
      <c r="Y76" s="99"/>
      <c r="Z76" s="99"/>
      <c r="AA76" s="99"/>
      <c r="AB76" s="99"/>
      <c r="AC76" s="99"/>
      <c r="AD76" s="99"/>
      <c r="AE76" s="99"/>
      <c r="AF76" s="99"/>
      <c r="AG76" s="99"/>
      <c r="AH76" s="99"/>
    </row>
    <row r="77" spans="3:34">
      <c r="C77" s="3" t="s">
        <v>86</v>
      </c>
      <c r="D77" s="3" t="s">
        <v>128</v>
      </c>
      <c r="E77" s="3" t="s">
        <v>129</v>
      </c>
      <c r="F77" s="3" t="s">
        <v>628</v>
      </c>
      <c r="G77" s="97" t="s">
        <v>524</v>
      </c>
      <c r="H77" s="97" t="s">
        <v>524</v>
      </c>
      <c r="I77" s="97" t="s">
        <v>524</v>
      </c>
      <c r="J77" s="97" t="s">
        <v>524</v>
      </c>
      <c r="K77" s="97" t="s">
        <v>524</v>
      </c>
      <c r="L77" s="97" t="s">
        <v>524</v>
      </c>
      <c r="M77" s="97" t="s">
        <v>524</v>
      </c>
      <c r="N77" s="97" t="s">
        <v>524</v>
      </c>
      <c r="O77" s="110">
        <v>1415.4</v>
      </c>
      <c r="P77" s="99"/>
      <c r="Q77" s="99"/>
      <c r="R77" s="99"/>
      <c r="S77" s="99"/>
      <c r="T77" s="99"/>
      <c r="U77" s="99"/>
      <c r="V77" s="99"/>
      <c r="W77" s="99"/>
      <c r="X77" s="99"/>
      <c r="Y77" s="99"/>
      <c r="Z77" s="99"/>
      <c r="AA77" s="99"/>
      <c r="AB77" s="99"/>
      <c r="AC77" s="99"/>
      <c r="AD77" s="99"/>
      <c r="AE77" s="99"/>
      <c r="AF77" s="99"/>
      <c r="AG77" s="99"/>
      <c r="AH77" s="99"/>
    </row>
    <row r="78" spans="3:34">
      <c r="C78" s="3" t="s">
        <v>86</v>
      </c>
      <c r="D78" s="3" t="s">
        <v>130</v>
      </c>
      <c r="E78" s="3" t="s">
        <v>131</v>
      </c>
      <c r="F78" s="3" t="s">
        <v>628</v>
      </c>
      <c r="G78" s="97" t="s">
        <v>524</v>
      </c>
      <c r="H78" s="97" t="s">
        <v>524</v>
      </c>
      <c r="I78" s="97" t="s">
        <v>524</v>
      </c>
      <c r="J78" s="97" t="s">
        <v>524</v>
      </c>
      <c r="K78" s="97" t="s">
        <v>524</v>
      </c>
      <c r="L78" s="97" t="s">
        <v>524</v>
      </c>
      <c r="M78" s="97" t="s">
        <v>524</v>
      </c>
      <c r="N78" s="97" t="s">
        <v>524</v>
      </c>
      <c r="O78" s="110">
        <v>818.81794278999996</v>
      </c>
      <c r="P78" s="99"/>
      <c r="Q78" s="99"/>
      <c r="R78" s="99"/>
      <c r="S78" s="99"/>
      <c r="T78" s="99"/>
      <c r="U78" s="99"/>
      <c r="V78" s="99"/>
      <c r="W78" s="99"/>
      <c r="X78" s="99"/>
      <c r="Y78" s="99"/>
      <c r="Z78" s="99"/>
      <c r="AA78" s="99"/>
      <c r="AB78" s="99"/>
      <c r="AC78" s="99"/>
      <c r="AD78" s="99"/>
      <c r="AE78" s="99"/>
      <c r="AF78" s="99"/>
      <c r="AG78" s="99"/>
      <c r="AH78" s="99"/>
    </row>
    <row r="79" spans="3:34">
      <c r="C79" s="3" t="s">
        <v>86</v>
      </c>
      <c r="D79" s="3" t="s">
        <v>132</v>
      </c>
      <c r="E79" s="3" t="s">
        <v>133</v>
      </c>
      <c r="F79" s="3" t="s">
        <v>628</v>
      </c>
      <c r="G79" s="97" t="s">
        <v>524</v>
      </c>
      <c r="H79" s="97" t="s">
        <v>524</v>
      </c>
      <c r="I79" s="97" t="s">
        <v>524</v>
      </c>
      <c r="J79" s="97" t="s">
        <v>524</v>
      </c>
      <c r="K79" s="97" t="s">
        <v>524</v>
      </c>
      <c r="L79" s="97" t="s">
        <v>524</v>
      </c>
      <c r="M79" s="97" t="s">
        <v>524</v>
      </c>
      <c r="N79" s="97" t="s">
        <v>524</v>
      </c>
      <c r="O79" s="110">
        <v>731</v>
      </c>
      <c r="P79" s="99"/>
      <c r="Q79" s="99"/>
      <c r="R79" s="99"/>
      <c r="S79" s="99"/>
      <c r="T79" s="99"/>
      <c r="U79" s="99"/>
      <c r="V79" s="99"/>
      <c r="W79" s="99"/>
      <c r="X79" s="99"/>
      <c r="Y79" s="99"/>
      <c r="Z79" s="99"/>
      <c r="AA79" s="99"/>
      <c r="AB79" s="99"/>
      <c r="AC79" s="99"/>
      <c r="AD79" s="99"/>
      <c r="AE79" s="99"/>
      <c r="AF79" s="99"/>
      <c r="AG79" s="99"/>
      <c r="AH79" s="99"/>
    </row>
    <row r="80" spans="3:34">
      <c r="C80" s="3" t="s">
        <v>86</v>
      </c>
      <c r="D80" s="3" t="s">
        <v>134</v>
      </c>
      <c r="E80" s="3" t="s">
        <v>135</v>
      </c>
      <c r="F80" s="3" t="s">
        <v>628</v>
      </c>
      <c r="G80" s="97" t="s">
        <v>524</v>
      </c>
      <c r="H80" s="97" t="s">
        <v>524</v>
      </c>
      <c r="I80" s="97" t="s">
        <v>524</v>
      </c>
      <c r="J80" s="97" t="s">
        <v>524</v>
      </c>
      <c r="K80" s="97" t="s">
        <v>524</v>
      </c>
      <c r="L80" s="97" t="s">
        <v>524</v>
      </c>
      <c r="M80" s="97" t="s">
        <v>524</v>
      </c>
      <c r="N80" s="97" t="s">
        <v>524</v>
      </c>
      <c r="O80" s="110" t="s">
        <v>524</v>
      </c>
      <c r="P80" s="99"/>
      <c r="Q80" s="99"/>
      <c r="R80" s="99"/>
      <c r="S80" s="99"/>
      <c r="T80" s="99"/>
      <c r="U80" s="99"/>
      <c r="V80" s="99"/>
      <c r="W80" s="99"/>
      <c r="X80" s="99"/>
      <c r="Y80" s="99"/>
      <c r="Z80" s="99"/>
      <c r="AA80" s="99"/>
      <c r="AB80" s="99"/>
      <c r="AC80" s="99"/>
      <c r="AD80" s="99"/>
      <c r="AE80" s="99"/>
      <c r="AF80" s="99"/>
      <c r="AG80" s="99"/>
      <c r="AH80" s="99"/>
    </row>
    <row r="81" spans="3:34">
      <c r="C81" s="3" t="s">
        <v>86</v>
      </c>
      <c r="D81" s="3" t="s">
        <v>136</v>
      </c>
      <c r="E81" s="3" t="s">
        <v>137</v>
      </c>
      <c r="F81" s="3" t="s">
        <v>628</v>
      </c>
      <c r="G81" s="97" t="s">
        <v>524</v>
      </c>
      <c r="H81" s="97" t="s">
        <v>524</v>
      </c>
      <c r="I81" s="97" t="s">
        <v>524</v>
      </c>
      <c r="J81" s="97" t="s">
        <v>524</v>
      </c>
      <c r="K81" s="97" t="s">
        <v>524</v>
      </c>
      <c r="L81" s="97" t="s">
        <v>524</v>
      </c>
      <c r="M81" s="97" t="s">
        <v>524</v>
      </c>
      <c r="N81" s="97" t="s">
        <v>524</v>
      </c>
      <c r="O81" s="110">
        <v>440</v>
      </c>
      <c r="P81" s="99"/>
      <c r="Q81" s="99"/>
      <c r="R81" s="99"/>
      <c r="S81" s="99"/>
      <c r="T81" s="99"/>
      <c r="U81" s="99"/>
      <c r="V81" s="99"/>
      <c r="W81" s="99"/>
      <c r="X81" s="99"/>
      <c r="Y81" s="99"/>
      <c r="Z81" s="99"/>
      <c r="AA81" s="99"/>
      <c r="AB81" s="99"/>
      <c r="AC81" s="99"/>
      <c r="AD81" s="99"/>
      <c r="AE81" s="99"/>
      <c r="AF81" s="99"/>
      <c r="AG81" s="99"/>
      <c r="AH81" s="99"/>
    </row>
    <row r="82" spans="3:34">
      <c r="C82" s="3" t="s">
        <v>86</v>
      </c>
      <c r="D82" s="3" t="s">
        <v>138</v>
      </c>
      <c r="E82" s="3" t="s">
        <v>139</v>
      </c>
      <c r="F82" s="3" t="s">
        <v>628</v>
      </c>
      <c r="G82" s="97" t="s">
        <v>524</v>
      </c>
      <c r="H82" s="97" t="s">
        <v>524</v>
      </c>
      <c r="I82" s="97" t="s">
        <v>524</v>
      </c>
      <c r="J82" s="97" t="s">
        <v>524</v>
      </c>
      <c r="K82" s="97" t="s">
        <v>524</v>
      </c>
      <c r="L82" s="97" t="s">
        <v>524</v>
      </c>
      <c r="M82" s="97" t="s">
        <v>524</v>
      </c>
      <c r="N82" s="97" t="s">
        <v>524</v>
      </c>
      <c r="O82" s="110">
        <v>1331</v>
      </c>
      <c r="P82" s="99"/>
      <c r="Q82" s="99"/>
      <c r="R82" s="99"/>
      <c r="S82" s="99"/>
      <c r="T82" s="99"/>
      <c r="U82" s="99"/>
      <c r="V82" s="99"/>
      <c r="W82" s="99"/>
      <c r="X82" s="99"/>
      <c r="Y82" s="99"/>
      <c r="Z82" s="99"/>
      <c r="AA82" s="99"/>
      <c r="AB82" s="99"/>
      <c r="AC82" s="99"/>
      <c r="AD82" s="99"/>
      <c r="AE82" s="99"/>
      <c r="AF82" s="99"/>
      <c r="AG82" s="99"/>
      <c r="AH82" s="99"/>
    </row>
    <row r="83" spans="3:34">
      <c r="C83" s="3" t="s">
        <v>86</v>
      </c>
      <c r="D83" s="3" t="s">
        <v>140</v>
      </c>
      <c r="E83" s="3" t="s">
        <v>141</v>
      </c>
      <c r="F83" s="3" t="s">
        <v>628</v>
      </c>
      <c r="G83" s="97" t="s">
        <v>524</v>
      </c>
      <c r="H83" s="97" t="s">
        <v>524</v>
      </c>
      <c r="I83" s="97" t="s">
        <v>524</v>
      </c>
      <c r="J83" s="97" t="s">
        <v>524</v>
      </c>
      <c r="K83" s="97" t="s">
        <v>524</v>
      </c>
      <c r="L83" s="97" t="s">
        <v>524</v>
      </c>
      <c r="M83" s="97" t="s">
        <v>524</v>
      </c>
      <c r="N83" s="97" t="s">
        <v>524</v>
      </c>
      <c r="O83" s="110">
        <v>692</v>
      </c>
      <c r="P83" s="99"/>
      <c r="Q83" s="99"/>
      <c r="R83" s="99"/>
      <c r="S83" s="99"/>
      <c r="T83" s="99"/>
      <c r="U83" s="99"/>
      <c r="V83" s="99"/>
      <c r="W83" s="99"/>
      <c r="X83" s="99"/>
      <c r="Y83" s="99"/>
      <c r="Z83" s="99"/>
      <c r="AA83" s="99"/>
      <c r="AB83" s="99"/>
      <c r="AC83" s="99"/>
      <c r="AD83" s="99"/>
      <c r="AE83" s="99"/>
      <c r="AF83" s="99"/>
      <c r="AG83" s="99"/>
      <c r="AH83" s="99"/>
    </row>
    <row r="84" spans="3:34">
      <c r="C84" s="3" t="s">
        <v>86</v>
      </c>
      <c r="D84" s="3" t="s">
        <v>142</v>
      </c>
      <c r="E84" s="3" t="s">
        <v>143</v>
      </c>
      <c r="F84" s="3" t="s">
        <v>628</v>
      </c>
      <c r="G84" s="97" t="s">
        <v>524</v>
      </c>
      <c r="H84" s="97" t="s">
        <v>524</v>
      </c>
      <c r="I84" s="97" t="s">
        <v>524</v>
      </c>
      <c r="J84" s="97" t="s">
        <v>524</v>
      </c>
      <c r="K84" s="97" t="s">
        <v>524</v>
      </c>
      <c r="L84" s="97" t="s">
        <v>524</v>
      </c>
      <c r="M84" s="97" t="s">
        <v>524</v>
      </c>
      <c r="N84" s="97" t="s">
        <v>524</v>
      </c>
      <c r="O84" s="110">
        <v>396.608</v>
      </c>
      <c r="P84" s="99"/>
      <c r="Q84" s="99"/>
      <c r="R84" s="99"/>
      <c r="S84" s="99"/>
      <c r="T84" s="99"/>
      <c r="U84" s="99"/>
      <c r="V84" s="99"/>
      <c r="W84" s="99"/>
      <c r="X84" s="99"/>
      <c r="Y84" s="99"/>
      <c r="Z84" s="99"/>
      <c r="AA84" s="99"/>
      <c r="AB84" s="99"/>
      <c r="AC84" s="99"/>
      <c r="AD84" s="99"/>
      <c r="AE84" s="99"/>
      <c r="AF84" s="99"/>
      <c r="AG84" s="99"/>
      <c r="AH84" s="99"/>
    </row>
    <row r="85" spans="3:34">
      <c r="C85" s="3" t="s">
        <v>86</v>
      </c>
      <c r="D85" s="3" t="s">
        <v>144</v>
      </c>
      <c r="E85" s="3" t="s">
        <v>145</v>
      </c>
      <c r="F85" s="3" t="s">
        <v>628</v>
      </c>
      <c r="G85" s="97" t="s">
        <v>524</v>
      </c>
      <c r="H85" s="97" t="s">
        <v>524</v>
      </c>
      <c r="I85" s="97" t="s">
        <v>524</v>
      </c>
      <c r="J85" s="97" t="s">
        <v>524</v>
      </c>
      <c r="K85" s="97" t="s">
        <v>524</v>
      </c>
      <c r="L85" s="97" t="s">
        <v>524</v>
      </c>
      <c r="M85" s="97" t="s">
        <v>524</v>
      </c>
      <c r="N85" s="97" t="s">
        <v>524</v>
      </c>
      <c r="O85" s="110">
        <v>747</v>
      </c>
      <c r="P85" s="99"/>
      <c r="Q85" s="99"/>
      <c r="R85" s="99"/>
      <c r="S85" s="99"/>
      <c r="T85" s="99"/>
      <c r="U85" s="99"/>
      <c r="V85" s="99"/>
      <c r="W85" s="99"/>
      <c r="X85" s="99"/>
      <c r="Y85" s="99"/>
      <c r="Z85" s="99"/>
      <c r="AA85" s="99"/>
      <c r="AB85" s="99"/>
      <c r="AC85" s="99"/>
      <c r="AD85" s="99"/>
      <c r="AE85" s="99"/>
      <c r="AF85" s="99"/>
      <c r="AG85" s="99"/>
      <c r="AH85" s="99"/>
    </row>
    <row r="86" spans="3:34">
      <c r="C86" s="3" t="s">
        <v>86</v>
      </c>
      <c r="D86" s="3" t="s">
        <v>146</v>
      </c>
      <c r="E86" s="3" t="s">
        <v>147</v>
      </c>
      <c r="F86" s="3" t="s">
        <v>628</v>
      </c>
      <c r="G86" s="97" t="s">
        <v>524</v>
      </c>
      <c r="H86" s="97" t="s">
        <v>524</v>
      </c>
      <c r="I86" s="97" t="s">
        <v>524</v>
      </c>
      <c r="J86" s="97" t="s">
        <v>524</v>
      </c>
      <c r="K86" s="97" t="s">
        <v>524</v>
      </c>
      <c r="L86" s="97" t="s">
        <v>524</v>
      </c>
      <c r="M86" s="97" t="s">
        <v>524</v>
      </c>
      <c r="N86" s="97" t="s">
        <v>524</v>
      </c>
      <c r="O86" s="110">
        <v>814</v>
      </c>
      <c r="P86" s="99"/>
      <c r="Q86" s="99"/>
      <c r="R86" s="99"/>
      <c r="S86" s="99"/>
      <c r="T86" s="99"/>
      <c r="U86" s="99"/>
      <c r="V86" s="99"/>
      <c r="W86" s="99"/>
      <c r="X86" s="99"/>
      <c r="Y86" s="99"/>
      <c r="Z86" s="99"/>
      <c r="AA86" s="99"/>
      <c r="AB86" s="99"/>
      <c r="AC86" s="99"/>
      <c r="AD86" s="99"/>
      <c r="AE86" s="99"/>
      <c r="AF86" s="99"/>
      <c r="AG86" s="99"/>
      <c r="AH86" s="99"/>
    </row>
    <row r="87" spans="3:34">
      <c r="C87" s="3" t="s">
        <v>86</v>
      </c>
      <c r="D87" s="3" t="s">
        <v>148</v>
      </c>
      <c r="E87" s="3" t="s">
        <v>149</v>
      </c>
      <c r="F87" s="3" t="s">
        <v>628</v>
      </c>
      <c r="G87" s="97" t="s">
        <v>524</v>
      </c>
      <c r="H87" s="97" t="s">
        <v>524</v>
      </c>
      <c r="I87" s="97" t="s">
        <v>524</v>
      </c>
      <c r="J87" s="97" t="s">
        <v>524</v>
      </c>
      <c r="K87" s="97" t="s">
        <v>524</v>
      </c>
      <c r="L87" s="97" t="s">
        <v>524</v>
      </c>
      <c r="M87" s="97" t="s">
        <v>524</v>
      </c>
      <c r="N87" s="97" t="s">
        <v>524</v>
      </c>
      <c r="O87" s="110">
        <v>83</v>
      </c>
      <c r="P87" s="99"/>
      <c r="Q87" s="99"/>
      <c r="R87" s="99"/>
      <c r="S87" s="99"/>
      <c r="T87" s="99"/>
      <c r="U87" s="99"/>
      <c r="V87" s="99"/>
      <c r="W87" s="99"/>
      <c r="X87" s="99"/>
      <c r="Y87" s="99"/>
      <c r="Z87" s="99"/>
      <c r="AA87" s="99"/>
      <c r="AB87" s="99"/>
      <c r="AC87" s="99"/>
      <c r="AD87" s="99"/>
      <c r="AE87" s="99"/>
      <c r="AF87" s="99"/>
      <c r="AG87" s="99"/>
      <c r="AH87" s="99"/>
    </row>
    <row r="88" spans="3:34">
      <c r="C88" s="3" t="s">
        <v>86</v>
      </c>
      <c r="D88" s="3" t="s">
        <v>150</v>
      </c>
      <c r="E88" s="3" t="s">
        <v>151</v>
      </c>
      <c r="F88" s="3" t="s">
        <v>628</v>
      </c>
      <c r="G88" s="97" t="s">
        <v>524</v>
      </c>
      <c r="H88" s="97" t="s">
        <v>524</v>
      </c>
      <c r="I88" s="97" t="s">
        <v>524</v>
      </c>
      <c r="J88" s="97" t="s">
        <v>524</v>
      </c>
      <c r="K88" s="97" t="s">
        <v>524</v>
      </c>
      <c r="L88" s="97" t="s">
        <v>524</v>
      </c>
      <c r="M88" s="97" t="s">
        <v>524</v>
      </c>
      <c r="N88" s="97" t="s">
        <v>524</v>
      </c>
      <c r="O88" s="110">
        <v>611</v>
      </c>
      <c r="P88" s="99"/>
      <c r="Q88" s="99"/>
      <c r="R88" s="99"/>
      <c r="S88" s="99"/>
      <c r="T88" s="99"/>
      <c r="U88" s="99"/>
      <c r="V88" s="99"/>
      <c r="W88" s="99"/>
      <c r="X88" s="99"/>
      <c r="Y88" s="99"/>
      <c r="Z88" s="99"/>
      <c r="AA88" s="99"/>
      <c r="AB88" s="99"/>
      <c r="AC88" s="99"/>
      <c r="AD88" s="99"/>
      <c r="AE88" s="99"/>
      <c r="AF88" s="99"/>
      <c r="AG88" s="99"/>
      <c r="AH88" s="99"/>
    </row>
    <row r="89" spans="3:34">
      <c r="C89" s="3" t="s">
        <v>86</v>
      </c>
      <c r="D89" s="3" t="s">
        <v>152</v>
      </c>
      <c r="E89" s="3" t="s">
        <v>153</v>
      </c>
      <c r="F89" s="3" t="s">
        <v>628</v>
      </c>
      <c r="G89" s="97" t="s">
        <v>524</v>
      </c>
      <c r="H89" s="97" t="s">
        <v>524</v>
      </c>
      <c r="I89" s="97" t="s">
        <v>524</v>
      </c>
      <c r="J89" s="97" t="s">
        <v>524</v>
      </c>
      <c r="K89" s="97" t="s">
        <v>524</v>
      </c>
      <c r="L89" s="97" t="s">
        <v>524</v>
      </c>
      <c r="M89" s="97" t="s">
        <v>524</v>
      </c>
      <c r="N89" s="97" t="s">
        <v>524</v>
      </c>
      <c r="O89" s="110">
        <v>215</v>
      </c>
      <c r="P89" s="99"/>
      <c r="Q89" s="99"/>
      <c r="R89" s="99"/>
      <c r="S89" s="99"/>
      <c r="T89" s="99"/>
      <c r="U89" s="99"/>
      <c r="V89" s="99"/>
      <c r="W89" s="99"/>
      <c r="X89" s="99"/>
      <c r="Y89" s="99"/>
      <c r="Z89" s="99"/>
      <c r="AA89" s="99"/>
      <c r="AB89" s="99"/>
      <c r="AC89" s="99"/>
      <c r="AD89" s="99"/>
      <c r="AE89" s="99"/>
      <c r="AF89" s="99"/>
      <c r="AG89" s="99"/>
      <c r="AH89" s="99"/>
    </row>
    <row r="90" spans="3:34">
      <c r="C90" s="3" t="s">
        <v>86</v>
      </c>
      <c r="D90" s="3" t="s">
        <v>154</v>
      </c>
      <c r="E90" s="3" t="s">
        <v>155</v>
      </c>
      <c r="F90" s="3" t="s">
        <v>628</v>
      </c>
      <c r="G90" s="97" t="s">
        <v>524</v>
      </c>
      <c r="H90" s="97" t="s">
        <v>524</v>
      </c>
      <c r="I90" s="97" t="s">
        <v>524</v>
      </c>
      <c r="J90" s="97" t="s">
        <v>524</v>
      </c>
      <c r="K90" s="97" t="s">
        <v>524</v>
      </c>
      <c r="L90" s="97" t="s">
        <v>524</v>
      </c>
      <c r="M90" s="97" t="s">
        <v>524</v>
      </c>
      <c r="N90" s="97" t="s">
        <v>524</v>
      </c>
      <c r="O90" s="110">
        <v>798</v>
      </c>
      <c r="P90" s="99"/>
      <c r="Q90" s="99"/>
      <c r="R90" s="99"/>
      <c r="S90" s="99"/>
      <c r="T90" s="99"/>
      <c r="U90" s="99"/>
      <c r="V90" s="99"/>
      <c r="W90" s="99"/>
      <c r="X90" s="99"/>
      <c r="Y90" s="99"/>
      <c r="Z90" s="99"/>
      <c r="AA90" s="99"/>
      <c r="AB90" s="99"/>
      <c r="AC90" s="99"/>
      <c r="AD90" s="99"/>
      <c r="AE90" s="99"/>
      <c r="AF90" s="99"/>
      <c r="AG90" s="99"/>
      <c r="AH90" s="99"/>
    </row>
    <row r="91" spans="3:34">
      <c r="C91" s="3" t="s">
        <v>86</v>
      </c>
      <c r="D91" s="3" t="s">
        <v>156</v>
      </c>
      <c r="E91" s="3" t="s">
        <v>157</v>
      </c>
      <c r="F91" s="3" t="s">
        <v>628</v>
      </c>
      <c r="G91" s="97" t="s">
        <v>524</v>
      </c>
      <c r="H91" s="97" t="s">
        <v>524</v>
      </c>
      <c r="I91" s="97" t="s">
        <v>524</v>
      </c>
      <c r="J91" s="97" t="s">
        <v>524</v>
      </c>
      <c r="K91" s="97" t="s">
        <v>524</v>
      </c>
      <c r="L91" s="97" t="s">
        <v>524</v>
      </c>
      <c r="M91" s="97" t="s">
        <v>524</v>
      </c>
      <c r="N91" s="97" t="s">
        <v>524</v>
      </c>
      <c r="O91" s="110">
        <v>50</v>
      </c>
      <c r="P91" s="99"/>
      <c r="Q91" s="99"/>
      <c r="R91" s="99"/>
      <c r="S91" s="99"/>
      <c r="T91" s="99"/>
      <c r="U91" s="99"/>
      <c r="V91" s="99"/>
      <c r="W91" s="99"/>
      <c r="X91" s="99"/>
      <c r="Y91" s="99"/>
      <c r="Z91" s="99"/>
      <c r="AA91" s="99"/>
      <c r="AB91" s="99"/>
      <c r="AC91" s="99"/>
      <c r="AD91" s="99"/>
      <c r="AE91" s="99"/>
      <c r="AF91" s="99"/>
      <c r="AG91" s="99"/>
      <c r="AH91" s="99"/>
    </row>
    <row r="92" spans="3:34">
      <c r="C92" s="3" t="s">
        <v>86</v>
      </c>
      <c r="D92" s="3" t="s">
        <v>158</v>
      </c>
      <c r="E92" s="3" t="s">
        <v>159</v>
      </c>
      <c r="F92" s="3" t="s">
        <v>628</v>
      </c>
      <c r="G92" s="97" t="s">
        <v>524</v>
      </c>
      <c r="H92" s="97" t="s">
        <v>524</v>
      </c>
      <c r="I92" s="97" t="s">
        <v>524</v>
      </c>
      <c r="J92" s="97" t="s">
        <v>524</v>
      </c>
      <c r="K92" s="97" t="s">
        <v>524</v>
      </c>
      <c r="L92" s="97" t="s">
        <v>524</v>
      </c>
      <c r="M92" s="97" t="s">
        <v>524</v>
      </c>
      <c r="N92" s="97" t="s">
        <v>524</v>
      </c>
      <c r="O92" s="110">
        <v>1288</v>
      </c>
      <c r="P92" s="99"/>
      <c r="Q92" s="99"/>
      <c r="R92" s="99"/>
      <c r="S92" s="99"/>
      <c r="T92" s="99"/>
      <c r="U92" s="99"/>
      <c r="V92" s="99"/>
      <c r="W92" s="99"/>
      <c r="X92" s="99"/>
      <c r="Y92" s="99"/>
      <c r="Z92" s="99"/>
      <c r="AA92" s="99"/>
      <c r="AB92" s="99"/>
      <c r="AC92" s="99"/>
      <c r="AD92" s="99"/>
      <c r="AE92" s="99"/>
      <c r="AF92" s="99"/>
      <c r="AG92" s="99"/>
      <c r="AH92" s="99"/>
    </row>
    <row r="93" spans="3:34">
      <c r="C93" s="3" t="s">
        <v>86</v>
      </c>
      <c r="D93" s="3" t="s">
        <v>160</v>
      </c>
      <c r="E93" s="3" t="s">
        <v>161</v>
      </c>
      <c r="F93" s="3" t="s">
        <v>628</v>
      </c>
      <c r="G93" s="97" t="s">
        <v>524</v>
      </c>
      <c r="H93" s="97" t="s">
        <v>524</v>
      </c>
      <c r="I93" s="97" t="s">
        <v>524</v>
      </c>
      <c r="J93" s="97" t="s">
        <v>524</v>
      </c>
      <c r="K93" s="97" t="s">
        <v>524</v>
      </c>
      <c r="L93" s="97" t="s">
        <v>524</v>
      </c>
      <c r="M93" s="97" t="s">
        <v>524</v>
      </c>
      <c r="N93" s="97" t="s">
        <v>524</v>
      </c>
      <c r="O93" s="110">
        <v>2519</v>
      </c>
      <c r="P93" s="99"/>
      <c r="Q93" s="99"/>
      <c r="R93" s="99"/>
      <c r="S93" s="99"/>
      <c r="T93" s="99"/>
      <c r="U93" s="99"/>
      <c r="V93" s="99"/>
      <c r="W93" s="99"/>
      <c r="X93" s="99"/>
      <c r="Y93" s="99"/>
      <c r="Z93" s="99"/>
      <c r="AA93" s="99"/>
      <c r="AB93" s="99"/>
      <c r="AC93" s="99"/>
      <c r="AD93" s="99"/>
      <c r="AE93" s="99"/>
      <c r="AF93" s="99"/>
      <c r="AG93" s="99"/>
      <c r="AH93" s="99"/>
    </row>
    <row r="94" spans="3:34">
      <c r="C94" s="3" t="s">
        <v>86</v>
      </c>
      <c r="D94" s="3" t="s">
        <v>162</v>
      </c>
      <c r="E94" s="3" t="s">
        <v>163</v>
      </c>
      <c r="F94" s="3" t="s">
        <v>628</v>
      </c>
      <c r="G94" s="97" t="s">
        <v>524</v>
      </c>
      <c r="H94" s="97" t="s">
        <v>524</v>
      </c>
      <c r="I94" s="97" t="s">
        <v>524</v>
      </c>
      <c r="J94" s="97" t="s">
        <v>524</v>
      </c>
      <c r="K94" s="97" t="s">
        <v>524</v>
      </c>
      <c r="L94" s="97" t="s">
        <v>524</v>
      </c>
      <c r="M94" s="97" t="s">
        <v>524</v>
      </c>
      <c r="N94" s="97" t="s">
        <v>524</v>
      </c>
      <c r="O94" s="110">
        <v>658</v>
      </c>
      <c r="P94" s="99"/>
      <c r="Q94" s="99"/>
      <c r="R94" s="99"/>
      <c r="S94" s="99"/>
      <c r="T94" s="99"/>
      <c r="U94" s="99"/>
      <c r="V94" s="99"/>
      <c r="W94" s="99"/>
      <c r="X94" s="99"/>
      <c r="Y94" s="99"/>
      <c r="Z94" s="99"/>
      <c r="AA94" s="99"/>
      <c r="AB94" s="99"/>
      <c r="AC94" s="99"/>
      <c r="AD94" s="99"/>
      <c r="AE94" s="99"/>
      <c r="AF94" s="99"/>
      <c r="AG94" s="99"/>
      <c r="AH94" s="99"/>
    </row>
    <row r="95" spans="3:34">
      <c r="C95" s="3" t="s">
        <v>86</v>
      </c>
      <c r="D95" s="3" t="s">
        <v>164</v>
      </c>
      <c r="E95" s="3" t="s">
        <v>165</v>
      </c>
      <c r="F95" s="3" t="s">
        <v>628</v>
      </c>
      <c r="G95" s="97" t="s">
        <v>524</v>
      </c>
      <c r="H95" s="97" t="s">
        <v>524</v>
      </c>
      <c r="I95" s="97" t="s">
        <v>524</v>
      </c>
      <c r="J95" s="97" t="s">
        <v>524</v>
      </c>
      <c r="K95" s="97" t="s">
        <v>524</v>
      </c>
      <c r="L95" s="97" t="s">
        <v>524</v>
      </c>
      <c r="M95" s="97" t="s">
        <v>524</v>
      </c>
      <c r="N95" s="97" t="s">
        <v>524</v>
      </c>
      <c r="O95" s="110">
        <v>378</v>
      </c>
      <c r="P95" s="99"/>
      <c r="Q95" s="99"/>
      <c r="R95" s="99"/>
      <c r="S95" s="99"/>
      <c r="T95" s="99"/>
      <c r="U95" s="99"/>
      <c r="V95" s="99"/>
      <c r="W95" s="99"/>
      <c r="X95" s="99"/>
      <c r="Y95" s="99"/>
      <c r="Z95" s="99"/>
      <c r="AA95" s="99"/>
      <c r="AB95" s="99"/>
      <c r="AC95" s="99"/>
      <c r="AD95" s="99"/>
      <c r="AE95" s="99"/>
      <c r="AF95" s="99"/>
      <c r="AG95" s="99"/>
      <c r="AH95" s="99"/>
    </row>
    <row r="96" spans="3:34">
      <c r="C96" s="3" t="s">
        <v>86</v>
      </c>
      <c r="D96" s="3" t="s">
        <v>166</v>
      </c>
      <c r="E96" s="3" t="s">
        <v>167</v>
      </c>
      <c r="F96" s="3" t="s">
        <v>628</v>
      </c>
      <c r="G96" s="97" t="s">
        <v>524</v>
      </c>
      <c r="H96" s="97" t="s">
        <v>524</v>
      </c>
      <c r="I96" s="97" t="s">
        <v>524</v>
      </c>
      <c r="J96" s="97" t="s">
        <v>524</v>
      </c>
      <c r="K96" s="97" t="s">
        <v>524</v>
      </c>
      <c r="L96" s="97" t="s">
        <v>524</v>
      </c>
      <c r="M96" s="97" t="s">
        <v>524</v>
      </c>
      <c r="N96" s="97" t="s">
        <v>524</v>
      </c>
      <c r="O96" s="110">
        <v>602</v>
      </c>
      <c r="P96" s="99"/>
      <c r="Q96" s="99"/>
      <c r="R96" s="99"/>
      <c r="S96" s="99"/>
      <c r="T96" s="99"/>
      <c r="U96" s="99"/>
      <c r="V96" s="99"/>
      <c r="W96" s="99"/>
      <c r="X96" s="99"/>
      <c r="Y96" s="99"/>
      <c r="Z96" s="99"/>
      <c r="AA96" s="99"/>
      <c r="AB96" s="99"/>
      <c r="AC96" s="99"/>
      <c r="AD96" s="99"/>
      <c r="AE96" s="99"/>
      <c r="AF96" s="99"/>
      <c r="AG96" s="99"/>
      <c r="AH96" s="99"/>
    </row>
    <row r="97" spans="3:34">
      <c r="C97" s="3" t="s">
        <v>86</v>
      </c>
      <c r="D97" s="3" t="s">
        <v>168</v>
      </c>
      <c r="E97" s="3" t="s">
        <v>169</v>
      </c>
      <c r="F97" s="3" t="s">
        <v>628</v>
      </c>
      <c r="G97" s="97" t="s">
        <v>524</v>
      </c>
      <c r="H97" s="97" t="s">
        <v>524</v>
      </c>
      <c r="I97" s="97" t="s">
        <v>524</v>
      </c>
      <c r="J97" s="97" t="s">
        <v>524</v>
      </c>
      <c r="K97" s="97" t="s">
        <v>524</v>
      </c>
      <c r="L97" s="97" t="s">
        <v>524</v>
      </c>
      <c r="M97" s="97" t="s">
        <v>524</v>
      </c>
      <c r="N97" s="97" t="s">
        <v>524</v>
      </c>
      <c r="O97" s="110">
        <v>13207</v>
      </c>
      <c r="P97" s="99"/>
      <c r="Q97" s="99"/>
      <c r="R97" s="99"/>
      <c r="S97" s="99"/>
      <c r="T97" s="99"/>
      <c r="U97" s="99"/>
      <c r="V97" s="99"/>
      <c r="W97" s="99"/>
      <c r="X97" s="99"/>
      <c r="Y97" s="99"/>
      <c r="Z97" s="99"/>
      <c r="AA97" s="99"/>
      <c r="AB97" s="99"/>
      <c r="AC97" s="99"/>
      <c r="AD97" s="99"/>
      <c r="AE97" s="99"/>
      <c r="AF97" s="99"/>
      <c r="AG97" s="99"/>
      <c r="AH97" s="99"/>
    </row>
    <row r="98" spans="3:34">
      <c r="C98" s="3" t="s">
        <v>86</v>
      </c>
      <c r="D98" s="3" t="s">
        <v>170</v>
      </c>
      <c r="E98" s="3" t="s">
        <v>171</v>
      </c>
      <c r="F98" s="3" t="s">
        <v>628</v>
      </c>
      <c r="G98" s="97" t="s">
        <v>524</v>
      </c>
      <c r="H98" s="97" t="s">
        <v>524</v>
      </c>
      <c r="I98" s="97" t="s">
        <v>524</v>
      </c>
      <c r="J98" s="97" t="s">
        <v>524</v>
      </c>
      <c r="K98" s="97" t="s">
        <v>524</v>
      </c>
      <c r="L98" s="97" t="s">
        <v>524</v>
      </c>
      <c r="M98" s="97" t="s">
        <v>524</v>
      </c>
      <c r="N98" s="97" t="s">
        <v>524</v>
      </c>
      <c r="O98" s="110">
        <v>605</v>
      </c>
      <c r="P98" s="99"/>
      <c r="Q98" s="99"/>
      <c r="R98" s="99"/>
      <c r="S98" s="99"/>
      <c r="T98" s="99"/>
      <c r="U98" s="99"/>
      <c r="V98" s="99"/>
      <c r="W98" s="99"/>
      <c r="X98" s="99"/>
      <c r="Y98" s="99"/>
      <c r="Z98" s="99"/>
      <c r="AA98" s="99"/>
      <c r="AB98" s="99"/>
      <c r="AC98" s="99"/>
      <c r="AD98" s="99"/>
      <c r="AE98" s="99"/>
      <c r="AF98" s="99"/>
      <c r="AG98" s="99"/>
      <c r="AH98" s="99"/>
    </row>
    <row r="99" spans="3:34">
      <c r="C99" s="3" t="s">
        <v>86</v>
      </c>
      <c r="D99" s="3" t="s">
        <v>172</v>
      </c>
      <c r="E99" s="3" t="s">
        <v>173</v>
      </c>
      <c r="F99" s="3" t="s">
        <v>628</v>
      </c>
      <c r="G99" s="97" t="s">
        <v>524</v>
      </c>
      <c r="H99" s="97" t="s">
        <v>524</v>
      </c>
      <c r="I99" s="97" t="s">
        <v>524</v>
      </c>
      <c r="J99" s="97" t="s">
        <v>524</v>
      </c>
      <c r="K99" s="97" t="s">
        <v>524</v>
      </c>
      <c r="L99" s="97" t="s">
        <v>524</v>
      </c>
      <c r="M99" s="97" t="s">
        <v>524</v>
      </c>
      <c r="N99" s="97" t="s">
        <v>524</v>
      </c>
      <c r="O99" s="110">
        <v>292</v>
      </c>
      <c r="P99" s="99"/>
      <c r="Q99" s="99"/>
      <c r="R99" s="99"/>
      <c r="S99" s="99"/>
      <c r="T99" s="99"/>
      <c r="U99" s="99"/>
      <c r="V99" s="99"/>
      <c r="W99" s="99"/>
      <c r="X99" s="99"/>
      <c r="Y99" s="99"/>
      <c r="Z99" s="99"/>
      <c r="AA99" s="99"/>
      <c r="AB99" s="99"/>
      <c r="AC99" s="99"/>
      <c r="AD99" s="99"/>
      <c r="AE99" s="99"/>
      <c r="AF99" s="99"/>
      <c r="AG99" s="99"/>
      <c r="AH99" s="99"/>
    </row>
    <row r="100" spans="3:34">
      <c r="C100" s="3" t="s">
        <v>86</v>
      </c>
      <c r="D100" s="3" t="s">
        <v>174</v>
      </c>
      <c r="E100" s="3" t="s">
        <v>175</v>
      </c>
      <c r="F100" s="3" t="s">
        <v>628</v>
      </c>
      <c r="G100" s="97" t="s">
        <v>524</v>
      </c>
      <c r="H100" s="97" t="s">
        <v>524</v>
      </c>
      <c r="I100" s="97" t="s">
        <v>524</v>
      </c>
      <c r="J100" s="97" t="s">
        <v>524</v>
      </c>
      <c r="K100" s="97" t="s">
        <v>524</v>
      </c>
      <c r="L100" s="97" t="s">
        <v>524</v>
      </c>
      <c r="M100" s="97" t="s">
        <v>524</v>
      </c>
      <c r="N100" s="97" t="s">
        <v>524</v>
      </c>
      <c r="O100" s="110">
        <v>415</v>
      </c>
      <c r="P100" s="99"/>
      <c r="Q100" s="99"/>
      <c r="R100" s="99"/>
      <c r="S100" s="99"/>
      <c r="T100" s="99"/>
      <c r="U100" s="99"/>
      <c r="V100" s="99"/>
      <c r="W100" s="99"/>
      <c r="X100" s="99"/>
      <c r="Y100" s="99"/>
      <c r="Z100" s="99"/>
      <c r="AA100" s="99"/>
      <c r="AB100" s="99"/>
      <c r="AC100" s="99"/>
      <c r="AD100" s="99"/>
      <c r="AE100" s="99"/>
      <c r="AF100" s="99"/>
      <c r="AG100" s="99"/>
      <c r="AH100" s="99"/>
    </row>
    <row r="101" spans="3:34">
      <c r="C101" s="3" t="s">
        <v>86</v>
      </c>
      <c r="D101" s="3" t="s">
        <v>176</v>
      </c>
      <c r="E101" s="3" t="s">
        <v>177</v>
      </c>
      <c r="F101" s="3" t="s">
        <v>628</v>
      </c>
      <c r="G101" s="97" t="s">
        <v>524</v>
      </c>
      <c r="H101" s="97" t="s">
        <v>524</v>
      </c>
      <c r="I101" s="97" t="s">
        <v>524</v>
      </c>
      <c r="J101" s="97" t="s">
        <v>524</v>
      </c>
      <c r="K101" s="97" t="s">
        <v>524</v>
      </c>
      <c r="L101" s="97" t="s">
        <v>524</v>
      </c>
      <c r="M101" s="97" t="s">
        <v>524</v>
      </c>
      <c r="N101" s="97" t="s">
        <v>524</v>
      </c>
      <c r="O101" s="110">
        <v>128</v>
      </c>
      <c r="P101" s="99"/>
      <c r="Q101" s="99"/>
      <c r="R101" s="99"/>
      <c r="S101" s="99"/>
      <c r="T101" s="99"/>
      <c r="U101" s="99"/>
      <c r="V101" s="99"/>
      <c r="W101" s="99"/>
      <c r="X101" s="99"/>
      <c r="Y101" s="99"/>
      <c r="Z101" s="99"/>
      <c r="AA101" s="99"/>
      <c r="AB101" s="99"/>
      <c r="AC101" s="99"/>
      <c r="AD101" s="99"/>
      <c r="AE101" s="99"/>
      <c r="AF101" s="99"/>
      <c r="AG101" s="99"/>
      <c r="AH101" s="99"/>
    </row>
    <row r="102" spans="3:34">
      <c r="C102" s="3" t="s">
        <v>86</v>
      </c>
      <c r="D102" s="3" t="s">
        <v>178</v>
      </c>
      <c r="E102" s="3" t="s">
        <v>179</v>
      </c>
      <c r="F102" s="3" t="s">
        <v>628</v>
      </c>
      <c r="G102" s="97" t="s">
        <v>524</v>
      </c>
      <c r="H102" s="97" t="s">
        <v>524</v>
      </c>
      <c r="I102" s="97" t="s">
        <v>524</v>
      </c>
      <c r="J102" s="97" t="s">
        <v>524</v>
      </c>
      <c r="K102" s="97" t="s">
        <v>524</v>
      </c>
      <c r="L102" s="97" t="s">
        <v>524</v>
      </c>
      <c r="M102" s="97" t="s">
        <v>524</v>
      </c>
      <c r="N102" s="97" t="s">
        <v>524</v>
      </c>
      <c r="O102" s="110">
        <v>3336.0863628000002</v>
      </c>
      <c r="P102" s="99"/>
      <c r="Q102" s="99"/>
      <c r="R102" s="99"/>
      <c r="S102" s="99"/>
      <c r="T102" s="99"/>
      <c r="U102" s="99"/>
      <c r="V102" s="99"/>
      <c r="W102" s="99"/>
      <c r="X102" s="99"/>
      <c r="Y102" s="99"/>
      <c r="Z102" s="99"/>
      <c r="AA102" s="99"/>
      <c r="AB102" s="99"/>
      <c r="AC102" s="99"/>
      <c r="AD102" s="99"/>
      <c r="AE102" s="99"/>
      <c r="AF102" s="99"/>
      <c r="AG102" s="99"/>
      <c r="AH102" s="99"/>
    </row>
    <row r="103" spans="3:34">
      <c r="C103" s="3" t="s">
        <v>86</v>
      </c>
      <c r="D103" s="3" t="s">
        <v>180</v>
      </c>
      <c r="E103" s="3" t="s">
        <v>181</v>
      </c>
      <c r="F103" s="3" t="s">
        <v>628</v>
      </c>
      <c r="G103" s="97" t="s">
        <v>524</v>
      </c>
      <c r="H103" s="97" t="s">
        <v>524</v>
      </c>
      <c r="I103" s="97" t="s">
        <v>524</v>
      </c>
      <c r="J103" s="97" t="s">
        <v>524</v>
      </c>
      <c r="K103" s="97" t="s">
        <v>524</v>
      </c>
      <c r="L103" s="97" t="s">
        <v>524</v>
      </c>
      <c r="M103" s="97" t="s">
        <v>524</v>
      </c>
      <c r="N103" s="97" t="s">
        <v>524</v>
      </c>
      <c r="O103" s="110">
        <v>100.249</v>
      </c>
      <c r="P103" s="99"/>
      <c r="Q103" s="99"/>
      <c r="R103" s="99"/>
      <c r="S103" s="99"/>
      <c r="T103" s="99"/>
      <c r="U103" s="99"/>
      <c r="V103" s="99"/>
      <c r="W103" s="99"/>
      <c r="X103" s="99"/>
      <c r="Y103" s="99"/>
      <c r="Z103" s="99"/>
      <c r="AA103" s="99"/>
      <c r="AB103" s="99"/>
      <c r="AC103" s="99"/>
      <c r="AD103" s="99"/>
      <c r="AE103" s="99"/>
      <c r="AF103" s="99"/>
      <c r="AG103" s="99"/>
      <c r="AH103" s="99"/>
    </row>
    <row r="104" spans="3:34">
      <c r="C104" s="3" t="s">
        <v>86</v>
      </c>
      <c r="D104" s="3" t="s">
        <v>182</v>
      </c>
      <c r="E104" s="3" t="s">
        <v>183</v>
      </c>
      <c r="F104" s="3" t="s">
        <v>628</v>
      </c>
      <c r="G104" s="97" t="s">
        <v>524</v>
      </c>
      <c r="H104" s="97" t="s">
        <v>524</v>
      </c>
      <c r="I104" s="97" t="s">
        <v>524</v>
      </c>
      <c r="J104" s="97" t="s">
        <v>524</v>
      </c>
      <c r="K104" s="97" t="s">
        <v>524</v>
      </c>
      <c r="L104" s="97" t="s">
        <v>524</v>
      </c>
      <c r="M104" s="97" t="s">
        <v>524</v>
      </c>
      <c r="N104" s="97" t="s">
        <v>524</v>
      </c>
      <c r="O104" s="110">
        <v>517</v>
      </c>
      <c r="P104" s="99"/>
      <c r="Q104" s="99"/>
      <c r="R104" s="99"/>
      <c r="S104" s="99"/>
      <c r="T104" s="99"/>
      <c r="U104" s="99"/>
      <c r="V104" s="99"/>
      <c r="W104" s="99"/>
      <c r="X104" s="99"/>
      <c r="Y104" s="99"/>
      <c r="Z104" s="99"/>
      <c r="AA104" s="99"/>
      <c r="AB104" s="99"/>
      <c r="AC104" s="99"/>
      <c r="AD104" s="99"/>
      <c r="AE104" s="99"/>
      <c r="AF104" s="99"/>
      <c r="AG104" s="99"/>
      <c r="AH104" s="99"/>
    </row>
    <row r="105" spans="3:34">
      <c r="C105" s="3" t="s">
        <v>86</v>
      </c>
      <c r="D105" s="3" t="s">
        <v>184</v>
      </c>
      <c r="E105" s="3" t="s">
        <v>185</v>
      </c>
      <c r="F105" s="3" t="s">
        <v>628</v>
      </c>
      <c r="G105" s="97" t="s">
        <v>524</v>
      </c>
      <c r="H105" s="97" t="s">
        <v>524</v>
      </c>
      <c r="I105" s="97" t="s">
        <v>524</v>
      </c>
      <c r="J105" s="97" t="s">
        <v>524</v>
      </c>
      <c r="K105" s="97" t="s">
        <v>524</v>
      </c>
      <c r="L105" s="97" t="s">
        <v>524</v>
      </c>
      <c r="M105" s="97" t="s">
        <v>524</v>
      </c>
      <c r="N105" s="97" t="s">
        <v>524</v>
      </c>
      <c r="O105" s="110">
        <v>425</v>
      </c>
      <c r="P105" s="99"/>
      <c r="Q105" s="99"/>
      <c r="R105" s="99"/>
      <c r="S105" s="99"/>
      <c r="T105" s="99"/>
      <c r="U105" s="99"/>
      <c r="V105" s="99"/>
      <c r="W105" s="99"/>
      <c r="X105" s="99"/>
      <c r="Y105" s="99"/>
      <c r="Z105" s="99"/>
      <c r="AA105" s="99"/>
      <c r="AB105" s="99"/>
      <c r="AC105" s="99"/>
      <c r="AD105" s="99"/>
      <c r="AE105" s="99"/>
      <c r="AF105" s="99"/>
      <c r="AG105" s="99"/>
      <c r="AH105" s="99"/>
    </row>
    <row r="106" spans="3:34">
      <c r="C106" s="3" t="s">
        <v>86</v>
      </c>
      <c r="D106" s="3" t="s">
        <v>186</v>
      </c>
      <c r="E106" s="3" t="s">
        <v>187</v>
      </c>
      <c r="F106" s="3" t="s">
        <v>628</v>
      </c>
      <c r="G106" s="97" t="s">
        <v>524</v>
      </c>
      <c r="H106" s="97" t="s">
        <v>524</v>
      </c>
      <c r="I106" s="97" t="s">
        <v>524</v>
      </c>
      <c r="J106" s="97" t="s">
        <v>524</v>
      </c>
      <c r="K106" s="97" t="s">
        <v>524</v>
      </c>
      <c r="L106" s="97" t="s">
        <v>524</v>
      </c>
      <c r="M106" s="97" t="s">
        <v>524</v>
      </c>
      <c r="N106" s="97" t="s">
        <v>524</v>
      </c>
      <c r="O106" s="110">
        <v>640</v>
      </c>
      <c r="P106" s="99"/>
      <c r="Q106" s="99"/>
      <c r="R106" s="99"/>
      <c r="S106" s="99"/>
      <c r="T106" s="99"/>
      <c r="U106" s="99"/>
      <c r="V106" s="99"/>
      <c r="W106" s="99"/>
      <c r="X106" s="99"/>
      <c r="Y106" s="99"/>
      <c r="Z106" s="99"/>
      <c r="AA106" s="99"/>
      <c r="AB106" s="99"/>
      <c r="AC106" s="99"/>
      <c r="AD106" s="99"/>
      <c r="AE106" s="99"/>
      <c r="AF106" s="99"/>
      <c r="AG106" s="99"/>
      <c r="AH106" s="99"/>
    </row>
    <row r="107" spans="3:34">
      <c r="C107" s="3" t="s">
        <v>86</v>
      </c>
      <c r="D107" s="3" t="s">
        <v>188</v>
      </c>
      <c r="E107" s="3" t="s">
        <v>189</v>
      </c>
      <c r="F107" s="3" t="s">
        <v>628</v>
      </c>
      <c r="G107" s="97" t="s">
        <v>524</v>
      </c>
      <c r="H107" s="97" t="s">
        <v>524</v>
      </c>
      <c r="I107" s="97" t="s">
        <v>524</v>
      </c>
      <c r="J107" s="97" t="s">
        <v>524</v>
      </c>
      <c r="K107" s="97" t="s">
        <v>524</v>
      </c>
      <c r="L107" s="97" t="s">
        <v>524</v>
      </c>
      <c r="M107" s="97" t="s">
        <v>524</v>
      </c>
      <c r="N107" s="97" t="s">
        <v>524</v>
      </c>
      <c r="O107" s="110">
        <v>85</v>
      </c>
      <c r="P107" s="99"/>
      <c r="Q107" s="99"/>
      <c r="R107" s="99"/>
      <c r="S107" s="99"/>
      <c r="T107" s="99"/>
      <c r="U107" s="99"/>
      <c r="V107" s="99"/>
      <c r="W107" s="99"/>
      <c r="X107" s="99"/>
      <c r="Y107" s="99"/>
      <c r="Z107" s="99"/>
      <c r="AA107" s="99"/>
      <c r="AB107" s="99"/>
      <c r="AC107" s="99"/>
      <c r="AD107" s="99"/>
      <c r="AE107" s="99"/>
      <c r="AF107" s="99"/>
      <c r="AG107" s="99"/>
      <c r="AH107" s="99"/>
    </row>
    <row r="108" spans="3:34">
      <c r="C108" s="3" t="s">
        <v>86</v>
      </c>
      <c r="D108" s="3" t="s">
        <v>190</v>
      </c>
      <c r="E108" s="3" t="s">
        <v>191</v>
      </c>
      <c r="F108" s="3" t="s">
        <v>628</v>
      </c>
      <c r="G108" s="97" t="s">
        <v>524</v>
      </c>
      <c r="H108" s="97" t="s">
        <v>524</v>
      </c>
      <c r="I108" s="97" t="s">
        <v>524</v>
      </c>
      <c r="J108" s="97" t="s">
        <v>524</v>
      </c>
      <c r="K108" s="97" t="s">
        <v>524</v>
      </c>
      <c r="L108" s="97" t="s">
        <v>524</v>
      </c>
      <c r="M108" s="97" t="s">
        <v>524</v>
      </c>
      <c r="N108" s="97" t="s">
        <v>524</v>
      </c>
      <c r="O108" s="110">
        <v>183</v>
      </c>
      <c r="P108" s="99"/>
      <c r="Q108" s="99"/>
      <c r="R108" s="99"/>
      <c r="S108" s="99"/>
      <c r="T108" s="99"/>
      <c r="U108" s="99"/>
      <c r="V108" s="99"/>
      <c r="W108" s="99"/>
      <c r="X108" s="99"/>
      <c r="Y108" s="99"/>
      <c r="Z108" s="99"/>
      <c r="AA108" s="99"/>
      <c r="AB108" s="99"/>
      <c r="AC108" s="99"/>
      <c r="AD108" s="99"/>
      <c r="AE108" s="99"/>
      <c r="AF108" s="99"/>
      <c r="AG108" s="99"/>
      <c r="AH108" s="99"/>
    </row>
    <row r="109" spans="3:34">
      <c r="C109" s="3" t="s">
        <v>86</v>
      </c>
      <c r="D109" s="3" t="s">
        <v>192</v>
      </c>
      <c r="E109" s="3" t="s">
        <v>193</v>
      </c>
      <c r="F109" s="3" t="s">
        <v>628</v>
      </c>
      <c r="G109" s="97" t="s">
        <v>524</v>
      </c>
      <c r="H109" s="97" t="s">
        <v>524</v>
      </c>
      <c r="I109" s="97" t="s">
        <v>524</v>
      </c>
      <c r="J109" s="97" t="s">
        <v>524</v>
      </c>
      <c r="K109" s="97" t="s">
        <v>524</v>
      </c>
      <c r="L109" s="97" t="s">
        <v>524</v>
      </c>
      <c r="M109" s="97" t="s">
        <v>524</v>
      </c>
      <c r="N109" s="97" t="s">
        <v>524</v>
      </c>
      <c r="O109" s="110">
        <v>349</v>
      </c>
      <c r="P109" s="99"/>
      <c r="Q109" s="99"/>
      <c r="R109" s="99"/>
      <c r="S109" s="99"/>
      <c r="T109" s="99"/>
      <c r="U109" s="99"/>
      <c r="V109" s="99"/>
      <c r="W109" s="99"/>
      <c r="X109" s="99"/>
      <c r="Y109" s="99"/>
      <c r="Z109" s="99"/>
      <c r="AA109" s="99"/>
      <c r="AB109" s="99"/>
      <c r="AC109" s="99"/>
      <c r="AD109" s="99"/>
      <c r="AE109" s="99"/>
      <c r="AF109" s="99"/>
      <c r="AG109" s="99"/>
      <c r="AH109" s="99"/>
    </row>
    <row r="110" spans="3:34">
      <c r="C110" s="3" t="s">
        <v>86</v>
      </c>
      <c r="D110" s="3" t="s">
        <v>194</v>
      </c>
      <c r="E110" s="3" t="s">
        <v>195</v>
      </c>
      <c r="F110" s="3" t="s">
        <v>628</v>
      </c>
      <c r="G110" s="97" t="s">
        <v>524</v>
      </c>
      <c r="H110" s="97" t="s">
        <v>524</v>
      </c>
      <c r="I110" s="97" t="s">
        <v>524</v>
      </c>
      <c r="J110" s="97" t="s">
        <v>524</v>
      </c>
      <c r="K110" s="97" t="s">
        <v>524</v>
      </c>
      <c r="L110" s="97" t="s">
        <v>524</v>
      </c>
      <c r="M110" s="97" t="s">
        <v>524</v>
      </c>
      <c r="N110" s="97" t="s">
        <v>524</v>
      </c>
      <c r="O110" s="110">
        <v>549.98400000000004</v>
      </c>
      <c r="P110" s="99"/>
      <c r="Q110" s="99"/>
      <c r="R110" s="99"/>
      <c r="S110" s="99"/>
      <c r="T110" s="99"/>
      <c r="U110" s="99"/>
      <c r="V110" s="99"/>
      <c r="W110" s="99"/>
      <c r="X110" s="99"/>
      <c r="Y110" s="99"/>
      <c r="Z110" s="99"/>
      <c r="AA110" s="99"/>
      <c r="AB110" s="99"/>
      <c r="AC110" s="99"/>
      <c r="AD110" s="99"/>
      <c r="AE110" s="99"/>
      <c r="AF110" s="99"/>
      <c r="AG110" s="99"/>
      <c r="AH110" s="99"/>
    </row>
    <row r="111" spans="3:34">
      <c r="C111" s="3" t="s">
        <v>86</v>
      </c>
      <c r="D111" s="3" t="s">
        <v>196</v>
      </c>
      <c r="E111" s="3" t="s">
        <v>197</v>
      </c>
      <c r="F111" s="3" t="s">
        <v>628</v>
      </c>
      <c r="G111" s="97" t="s">
        <v>524</v>
      </c>
      <c r="H111" s="97" t="s">
        <v>524</v>
      </c>
      <c r="I111" s="97" t="s">
        <v>524</v>
      </c>
      <c r="J111" s="97" t="s">
        <v>524</v>
      </c>
      <c r="K111" s="97" t="s">
        <v>524</v>
      </c>
      <c r="L111" s="97" t="s">
        <v>524</v>
      </c>
      <c r="M111" s="97" t="s">
        <v>524</v>
      </c>
      <c r="N111" s="97" t="s">
        <v>524</v>
      </c>
      <c r="O111" s="110">
        <v>649</v>
      </c>
      <c r="P111" s="99"/>
      <c r="Q111" s="99"/>
      <c r="R111" s="99"/>
      <c r="S111" s="99"/>
      <c r="T111" s="99"/>
      <c r="U111" s="99"/>
      <c r="V111" s="99"/>
      <c r="W111" s="99"/>
      <c r="X111" s="99"/>
      <c r="Y111" s="99"/>
      <c r="Z111" s="99"/>
      <c r="AA111" s="99"/>
      <c r="AB111" s="99"/>
      <c r="AC111" s="99"/>
      <c r="AD111" s="99"/>
      <c r="AE111" s="99"/>
      <c r="AF111" s="99"/>
      <c r="AG111" s="99"/>
      <c r="AH111" s="99"/>
    </row>
    <row r="112" spans="3:34">
      <c r="C112" s="3" t="s">
        <v>86</v>
      </c>
      <c r="D112" s="3" t="s">
        <v>198</v>
      </c>
      <c r="E112" s="3" t="s">
        <v>199</v>
      </c>
      <c r="F112" s="3" t="s">
        <v>628</v>
      </c>
      <c r="G112" s="97" t="s">
        <v>524</v>
      </c>
      <c r="H112" s="97" t="s">
        <v>524</v>
      </c>
      <c r="I112" s="97" t="s">
        <v>524</v>
      </c>
      <c r="J112" s="97" t="s">
        <v>524</v>
      </c>
      <c r="K112" s="97" t="s">
        <v>524</v>
      </c>
      <c r="L112" s="97" t="s">
        <v>524</v>
      </c>
      <c r="M112" s="97" t="s">
        <v>524</v>
      </c>
      <c r="N112" s="97" t="s">
        <v>524</v>
      </c>
      <c r="O112" s="110">
        <v>52</v>
      </c>
      <c r="P112" s="99"/>
      <c r="Q112" s="99"/>
      <c r="R112" s="99"/>
      <c r="S112" s="99"/>
      <c r="T112" s="99"/>
      <c r="U112" s="99"/>
      <c r="V112" s="99"/>
      <c r="W112" s="99"/>
      <c r="X112" s="99"/>
      <c r="Y112" s="99"/>
      <c r="Z112" s="99"/>
      <c r="AA112" s="99"/>
      <c r="AB112" s="99"/>
      <c r="AC112" s="99"/>
      <c r="AD112" s="99"/>
      <c r="AE112" s="99"/>
      <c r="AF112" s="99"/>
      <c r="AG112" s="99"/>
      <c r="AH112" s="99"/>
    </row>
    <row r="113" spans="3:34">
      <c r="C113" s="3" t="s">
        <v>86</v>
      </c>
      <c r="D113" s="3" t="s">
        <v>200</v>
      </c>
      <c r="E113" s="3" t="s">
        <v>201</v>
      </c>
      <c r="F113" s="3" t="s">
        <v>628</v>
      </c>
      <c r="G113" s="97" t="s">
        <v>524</v>
      </c>
      <c r="H113" s="97" t="s">
        <v>524</v>
      </c>
      <c r="I113" s="97" t="s">
        <v>524</v>
      </c>
      <c r="J113" s="97" t="s">
        <v>524</v>
      </c>
      <c r="K113" s="97" t="s">
        <v>524</v>
      </c>
      <c r="L113" s="97" t="s">
        <v>524</v>
      </c>
      <c r="M113" s="97" t="s">
        <v>524</v>
      </c>
      <c r="N113" s="97" t="s">
        <v>524</v>
      </c>
      <c r="O113" s="110">
        <v>696</v>
      </c>
      <c r="P113" s="99"/>
      <c r="Q113" s="99"/>
      <c r="R113" s="99"/>
      <c r="S113" s="99"/>
      <c r="T113" s="99"/>
      <c r="U113" s="99"/>
      <c r="V113" s="99"/>
      <c r="W113" s="99"/>
      <c r="X113" s="99"/>
      <c r="Y113" s="99"/>
      <c r="Z113" s="99"/>
      <c r="AA113" s="99"/>
      <c r="AB113" s="99"/>
      <c r="AC113" s="99"/>
      <c r="AD113" s="99"/>
      <c r="AE113" s="99"/>
      <c r="AF113" s="99"/>
      <c r="AG113" s="99"/>
      <c r="AH113" s="99"/>
    </row>
    <row r="114" spans="3:34">
      <c r="C114" s="3" t="s">
        <v>86</v>
      </c>
      <c r="D114" s="3" t="s">
        <v>202</v>
      </c>
      <c r="E114" s="3" t="s">
        <v>203</v>
      </c>
      <c r="F114" s="3" t="s">
        <v>628</v>
      </c>
      <c r="G114" s="97" t="s">
        <v>524</v>
      </c>
      <c r="H114" s="97" t="s">
        <v>524</v>
      </c>
      <c r="I114" s="97" t="s">
        <v>524</v>
      </c>
      <c r="J114" s="97" t="s">
        <v>524</v>
      </c>
      <c r="K114" s="97" t="s">
        <v>524</v>
      </c>
      <c r="L114" s="97" t="s">
        <v>524</v>
      </c>
      <c r="M114" s="97" t="s">
        <v>524</v>
      </c>
      <c r="N114" s="97" t="s">
        <v>524</v>
      </c>
      <c r="O114" s="110">
        <v>790</v>
      </c>
      <c r="P114" s="99"/>
      <c r="Q114" s="99"/>
      <c r="R114" s="99"/>
      <c r="S114" s="99"/>
      <c r="T114" s="99"/>
      <c r="U114" s="99"/>
      <c r="V114" s="99"/>
      <c r="W114" s="99"/>
      <c r="X114" s="99"/>
      <c r="Y114" s="99"/>
      <c r="Z114" s="99"/>
      <c r="AA114" s="99"/>
      <c r="AB114" s="99"/>
      <c r="AC114" s="99"/>
      <c r="AD114" s="99"/>
      <c r="AE114" s="99"/>
      <c r="AF114" s="99"/>
      <c r="AG114" s="99"/>
      <c r="AH114" s="99"/>
    </row>
    <row r="115" spans="3:34">
      <c r="C115" s="3" t="s">
        <v>86</v>
      </c>
      <c r="D115" s="3" t="s">
        <v>204</v>
      </c>
      <c r="E115" s="3" t="s">
        <v>205</v>
      </c>
      <c r="F115" s="3" t="s">
        <v>628</v>
      </c>
      <c r="G115" s="97" t="s">
        <v>524</v>
      </c>
      <c r="H115" s="97" t="s">
        <v>524</v>
      </c>
      <c r="I115" s="97" t="s">
        <v>524</v>
      </c>
      <c r="J115" s="97" t="s">
        <v>524</v>
      </c>
      <c r="K115" s="97" t="s">
        <v>524</v>
      </c>
      <c r="L115" s="97" t="s">
        <v>524</v>
      </c>
      <c r="M115" s="97" t="s">
        <v>524</v>
      </c>
      <c r="N115" s="97" t="s">
        <v>524</v>
      </c>
      <c r="O115" s="110">
        <v>2160.4279818</v>
      </c>
      <c r="P115" s="99"/>
      <c r="Q115" s="99"/>
      <c r="R115" s="99"/>
      <c r="S115" s="99"/>
      <c r="T115" s="99"/>
      <c r="U115" s="99"/>
      <c r="V115" s="99"/>
      <c r="W115" s="99"/>
      <c r="X115" s="99"/>
      <c r="Y115" s="99"/>
      <c r="Z115" s="99"/>
      <c r="AA115" s="99"/>
      <c r="AB115" s="99"/>
      <c r="AC115" s="99"/>
      <c r="AD115" s="99"/>
      <c r="AE115" s="99"/>
      <c r="AF115" s="99"/>
      <c r="AG115" s="99"/>
      <c r="AH115" s="99"/>
    </row>
    <row r="116" spans="3:34">
      <c r="C116" s="3" t="s">
        <v>86</v>
      </c>
      <c r="D116" s="3" t="s">
        <v>206</v>
      </c>
      <c r="E116" s="3" t="s">
        <v>207</v>
      </c>
      <c r="F116" s="3" t="s">
        <v>628</v>
      </c>
      <c r="G116" s="97" t="s">
        <v>524</v>
      </c>
      <c r="H116" s="97" t="s">
        <v>524</v>
      </c>
      <c r="I116" s="97" t="s">
        <v>524</v>
      </c>
      <c r="J116" s="97" t="s">
        <v>524</v>
      </c>
      <c r="K116" s="97" t="s">
        <v>524</v>
      </c>
      <c r="L116" s="97" t="s">
        <v>524</v>
      </c>
      <c r="M116" s="97" t="s">
        <v>524</v>
      </c>
      <c r="N116" s="97" t="s">
        <v>524</v>
      </c>
      <c r="O116" s="110">
        <v>143.74651811999999</v>
      </c>
      <c r="P116" s="99"/>
      <c r="Q116" s="99"/>
      <c r="R116" s="99"/>
      <c r="S116" s="99"/>
      <c r="T116" s="99"/>
      <c r="U116" s="99"/>
      <c r="V116" s="99"/>
      <c r="W116" s="99"/>
      <c r="X116" s="99"/>
      <c r="Y116" s="99"/>
      <c r="Z116" s="99"/>
      <c r="AA116" s="99"/>
      <c r="AB116" s="99"/>
      <c r="AC116" s="99"/>
      <c r="AD116" s="99"/>
      <c r="AE116" s="99"/>
      <c r="AF116" s="99"/>
      <c r="AG116" s="99"/>
      <c r="AH116" s="99"/>
    </row>
    <row r="117" spans="3:34">
      <c r="C117" s="3" t="s">
        <v>86</v>
      </c>
      <c r="D117" s="3" t="s">
        <v>208</v>
      </c>
      <c r="E117" s="3" t="s">
        <v>209</v>
      </c>
      <c r="F117" s="3" t="s">
        <v>628</v>
      </c>
      <c r="G117" s="97" t="s">
        <v>524</v>
      </c>
      <c r="H117" s="97" t="s">
        <v>524</v>
      </c>
      <c r="I117" s="97" t="s">
        <v>524</v>
      </c>
      <c r="J117" s="97" t="s">
        <v>524</v>
      </c>
      <c r="K117" s="97" t="s">
        <v>524</v>
      </c>
      <c r="L117" s="97" t="s">
        <v>524</v>
      </c>
      <c r="M117" s="97" t="s">
        <v>524</v>
      </c>
      <c r="N117" s="97" t="s">
        <v>524</v>
      </c>
      <c r="O117" s="110">
        <v>95</v>
      </c>
      <c r="P117" s="99"/>
      <c r="Q117" s="99"/>
      <c r="R117" s="99"/>
      <c r="S117" s="99"/>
      <c r="T117" s="99"/>
      <c r="U117" s="99"/>
      <c r="V117" s="99"/>
      <c r="W117" s="99"/>
      <c r="X117" s="99"/>
      <c r="Y117" s="99"/>
      <c r="Z117" s="99"/>
      <c r="AA117" s="99"/>
      <c r="AB117" s="99"/>
      <c r="AC117" s="99"/>
      <c r="AD117" s="99"/>
      <c r="AE117" s="99"/>
      <c r="AF117" s="99"/>
      <c r="AG117" s="99"/>
      <c r="AH117" s="99"/>
    </row>
    <row r="118" spans="3:34">
      <c r="C118" s="3" t="s">
        <v>86</v>
      </c>
      <c r="D118" s="3" t="s">
        <v>210</v>
      </c>
      <c r="E118" s="3" t="s">
        <v>211</v>
      </c>
      <c r="F118" s="3" t="s">
        <v>628</v>
      </c>
      <c r="G118" s="97" t="s">
        <v>524</v>
      </c>
      <c r="H118" s="97" t="s">
        <v>524</v>
      </c>
      <c r="I118" s="97" t="s">
        <v>524</v>
      </c>
      <c r="J118" s="97" t="s">
        <v>524</v>
      </c>
      <c r="K118" s="97" t="s">
        <v>524</v>
      </c>
      <c r="L118" s="97" t="s">
        <v>524</v>
      </c>
      <c r="M118" s="97" t="s">
        <v>524</v>
      </c>
      <c r="N118" s="97" t="s">
        <v>524</v>
      </c>
      <c r="O118" s="110">
        <v>273</v>
      </c>
      <c r="P118" s="99"/>
      <c r="Q118" s="99"/>
      <c r="R118" s="99"/>
      <c r="S118" s="99"/>
      <c r="T118" s="99"/>
      <c r="U118" s="99"/>
      <c r="V118" s="99"/>
      <c r="W118" s="99"/>
      <c r="X118" s="99"/>
      <c r="Y118" s="99"/>
      <c r="Z118" s="99"/>
      <c r="AA118" s="99"/>
      <c r="AB118" s="99"/>
      <c r="AC118" s="99"/>
      <c r="AD118" s="99"/>
      <c r="AE118" s="99"/>
      <c r="AF118" s="99"/>
      <c r="AG118" s="99"/>
      <c r="AH118" s="99"/>
    </row>
    <row r="119" spans="3:34">
      <c r="C119" s="3" t="s">
        <v>86</v>
      </c>
      <c r="D119" s="3" t="s">
        <v>212</v>
      </c>
      <c r="E119" s="3" t="s">
        <v>213</v>
      </c>
      <c r="F119" s="3" t="s">
        <v>628</v>
      </c>
      <c r="G119" s="97" t="s">
        <v>524</v>
      </c>
      <c r="H119" s="97" t="s">
        <v>524</v>
      </c>
      <c r="I119" s="97" t="s">
        <v>524</v>
      </c>
      <c r="J119" s="97" t="s">
        <v>524</v>
      </c>
      <c r="K119" s="97" t="s">
        <v>524</v>
      </c>
      <c r="L119" s="97" t="s">
        <v>524</v>
      </c>
      <c r="M119" s="97" t="s">
        <v>524</v>
      </c>
      <c r="N119" s="97" t="s">
        <v>524</v>
      </c>
      <c r="O119" s="110">
        <v>114</v>
      </c>
      <c r="P119" s="99"/>
      <c r="Q119" s="99"/>
      <c r="R119" s="99"/>
      <c r="S119" s="99"/>
      <c r="T119" s="99"/>
      <c r="U119" s="99"/>
      <c r="V119" s="99"/>
      <c r="W119" s="99"/>
      <c r="X119" s="99"/>
      <c r="Y119" s="99"/>
      <c r="Z119" s="99"/>
      <c r="AA119" s="99"/>
      <c r="AB119" s="99"/>
      <c r="AC119" s="99"/>
      <c r="AD119" s="99"/>
      <c r="AE119" s="99"/>
      <c r="AF119" s="99"/>
      <c r="AG119" s="99"/>
      <c r="AH119" s="99"/>
    </row>
    <row r="120" spans="3:34">
      <c r="C120" s="3" t="s">
        <v>86</v>
      </c>
      <c r="D120" s="3" t="s">
        <v>214</v>
      </c>
      <c r="E120" s="3" t="s">
        <v>215</v>
      </c>
      <c r="F120" s="3" t="s">
        <v>628</v>
      </c>
      <c r="G120" s="97" t="s">
        <v>524</v>
      </c>
      <c r="H120" s="97" t="s">
        <v>524</v>
      </c>
      <c r="I120" s="97" t="s">
        <v>524</v>
      </c>
      <c r="J120" s="97" t="s">
        <v>524</v>
      </c>
      <c r="K120" s="97" t="s">
        <v>524</v>
      </c>
      <c r="L120" s="97" t="s">
        <v>524</v>
      </c>
      <c r="M120" s="97" t="s">
        <v>524</v>
      </c>
      <c r="N120" s="97" t="s">
        <v>524</v>
      </c>
      <c r="O120" s="110">
        <v>1075</v>
      </c>
      <c r="P120" s="99"/>
      <c r="Q120" s="99"/>
      <c r="R120" s="99"/>
      <c r="S120" s="99"/>
      <c r="T120" s="99"/>
      <c r="U120" s="99"/>
      <c r="V120" s="99"/>
      <c r="W120" s="99"/>
      <c r="X120" s="99"/>
      <c r="Y120" s="99"/>
      <c r="Z120" s="99"/>
      <c r="AA120" s="99"/>
      <c r="AB120" s="99"/>
      <c r="AC120" s="99"/>
      <c r="AD120" s="99"/>
      <c r="AE120" s="99"/>
      <c r="AF120" s="99"/>
      <c r="AG120" s="99"/>
      <c r="AH120" s="99"/>
    </row>
    <row r="121" spans="3:34">
      <c r="C121" s="3" t="s">
        <v>86</v>
      </c>
      <c r="D121" s="3" t="s">
        <v>216</v>
      </c>
      <c r="E121" s="3" t="s">
        <v>217</v>
      </c>
      <c r="F121" s="3" t="s">
        <v>628</v>
      </c>
      <c r="G121" s="97" t="s">
        <v>524</v>
      </c>
      <c r="H121" s="97" t="s">
        <v>524</v>
      </c>
      <c r="I121" s="97" t="s">
        <v>524</v>
      </c>
      <c r="J121" s="97" t="s">
        <v>524</v>
      </c>
      <c r="K121" s="97" t="s">
        <v>524</v>
      </c>
      <c r="L121" s="97" t="s">
        <v>524</v>
      </c>
      <c r="M121" s="97" t="s">
        <v>524</v>
      </c>
      <c r="N121" s="97" t="s">
        <v>524</v>
      </c>
      <c r="O121" s="110">
        <v>464</v>
      </c>
      <c r="P121" s="99"/>
      <c r="Q121" s="99"/>
      <c r="R121" s="99"/>
      <c r="S121" s="99"/>
      <c r="T121" s="99"/>
      <c r="U121" s="99"/>
      <c r="V121" s="99"/>
      <c r="W121" s="99"/>
      <c r="X121" s="99"/>
      <c r="Y121" s="99"/>
      <c r="Z121" s="99"/>
      <c r="AA121" s="99"/>
      <c r="AB121" s="99"/>
      <c r="AC121" s="99"/>
      <c r="AD121" s="99"/>
      <c r="AE121" s="99"/>
      <c r="AF121" s="99"/>
      <c r="AG121" s="99"/>
      <c r="AH121" s="99"/>
    </row>
    <row r="122" spans="3:34">
      <c r="C122" s="3" t="s">
        <v>86</v>
      </c>
      <c r="D122" s="3" t="s">
        <v>218</v>
      </c>
      <c r="E122" s="3" t="s">
        <v>219</v>
      </c>
      <c r="F122" s="3" t="s">
        <v>628</v>
      </c>
      <c r="G122" s="97" t="s">
        <v>524</v>
      </c>
      <c r="H122" s="97" t="s">
        <v>524</v>
      </c>
      <c r="I122" s="97" t="s">
        <v>524</v>
      </c>
      <c r="J122" s="97" t="s">
        <v>524</v>
      </c>
      <c r="K122" s="97" t="s">
        <v>524</v>
      </c>
      <c r="L122" s="97" t="s">
        <v>524</v>
      </c>
      <c r="M122" s="97" t="s">
        <v>524</v>
      </c>
      <c r="N122" s="97" t="s">
        <v>524</v>
      </c>
      <c r="O122" s="110">
        <v>1888</v>
      </c>
      <c r="P122" s="99"/>
      <c r="Q122" s="99"/>
      <c r="R122" s="99"/>
      <c r="S122" s="99"/>
      <c r="T122" s="99"/>
      <c r="U122" s="99"/>
      <c r="V122" s="99"/>
      <c r="W122" s="99"/>
      <c r="X122" s="99"/>
      <c r="Y122" s="99"/>
      <c r="Z122" s="99"/>
      <c r="AA122" s="99"/>
      <c r="AB122" s="99"/>
      <c r="AC122" s="99"/>
      <c r="AD122" s="99"/>
      <c r="AE122" s="99"/>
      <c r="AF122" s="99"/>
      <c r="AG122" s="99"/>
      <c r="AH122" s="99"/>
    </row>
    <row r="123" spans="3:34">
      <c r="C123" s="3" t="s">
        <v>86</v>
      </c>
      <c r="D123" s="3" t="s">
        <v>220</v>
      </c>
      <c r="E123" s="3" t="s">
        <v>221</v>
      </c>
      <c r="F123" s="3" t="s">
        <v>628</v>
      </c>
      <c r="G123" s="97" t="s">
        <v>524</v>
      </c>
      <c r="H123" s="97" t="s">
        <v>524</v>
      </c>
      <c r="I123" s="97" t="s">
        <v>524</v>
      </c>
      <c r="J123" s="97" t="s">
        <v>524</v>
      </c>
      <c r="K123" s="97" t="s">
        <v>524</v>
      </c>
      <c r="L123" s="97" t="s">
        <v>524</v>
      </c>
      <c r="M123" s="97" t="s">
        <v>524</v>
      </c>
      <c r="N123" s="97" t="s">
        <v>524</v>
      </c>
      <c r="O123" s="110">
        <v>732</v>
      </c>
      <c r="P123" s="99"/>
      <c r="Q123" s="99"/>
      <c r="R123" s="99"/>
      <c r="S123" s="99"/>
      <c r="T123" s="99"/>
      <c r="U123" s="99"/>
      <c r="V123" s="99"/>
      <c r="W123" s="99"/>
      <c r="X123" s="99"/>
      <c r="Y123" s="99"/>
      <c r="Z123" s="99"/>
      <c r="AA123" s="99"/>
      <c r="AB123" s="99"/>
      <c r="AC123" s="99"/>
      <c r="AD123" s="99"/>
      <c r="AE123" s="99"/>
      <c r="AF123" s="99"/>
      <c r="AG123" s="99"/>
      <c r="AH123" s="99"/>
    </row>
    <row r="124" spans="3:34">
      <c r="C124" s="3" t="s">
        <v>86</v>
      </c>
      <c r="D124" s="3" t="s">
        <v>222</v>
      </c>
      <c r="E124" s="3" t="s">
        <v>223</v>
      </c>
      <c r="F124" s="3" t="s">
        <v>628</v>
      </c>
      <c r="G124" s="97" t="s">
        <v>524</v>
      </c>
      <c r="H124" s="97" t="s">
        <v>524</v>
      </c>
      <c r="I124" s="97" t="s">
        <v>524</v>
      </c>
      <c r="J124" s="97" t="s">
        <v>524</v>
      </c>
      <c r="K124" s="97" t="s">
        <v>524</v>
      </c>
      <c r="L124" s="97" t="s">
        <v>524</v>
      </c>
      <c r="M124" s="97" t="s">
        <v>524</v>
      </c>
      <c r="N124" s="97" t="s">
        <v>524</v>
      </c>
      <c r="O124" s="110">
        <v>359</v>
      </c>
      <c r="P124" s="99"/>
      <c r="Q124" s="99"/>
      <c r="R124" s="99"/>
      <c r="S124" s="99"/>
      <c r="T124" s="99"/>
      <c r="U124" s="99"/>
      <c r="V124" s="99"/>
      <c r="W124" s="99"/>
      <c r="X124" s="99"/>
      <c r="Y124" s="99"/>
      <c r="Z124" s="99"/>
      <c r="AA124" s="99"/>
      <c r="AB124" s="99"/>
      <c r="AC124" s="99"/>
      <c r="AD124" s="99"/>
      <c r="AE124" s="99"/>
      <c r="AF124" s="99"/>
      <c r="AG124" s="99"/>
      <c r="AH124" s="99"/>
    </row>
    <row r="125" spans="3:34">
      <c r="C125" s="3" t="s">
        <v>86</v>
      </c>
      <c r="D125" s="3" t="s">
        <v>224</v>
      </c>
      <c r="E125" s="3" t="s">
        <v>225</v>
      </c>
      <c r="F125" s="3" t="s">
        <v>628</v>
      </c>
      <c r="G125" s="97" t="s">
        <v>524</v>
      </c>
      <c r="H125" s="97" t="s">
        <v>524</v>
      </c>
      <c r="I125" s="97" t="s">
        <v>524</v>
      </c>
      <c r="J125" s="97" t="s">
        <v>524</v>
      </c>
      <c r="K125" s="97" t="s">
        <v>524</v>
      </c>
      <c r="L125" s="97" t="s">
        <v>524</v>
      </c>
      <c r="M125" s="97" t="s">
        <v>524</v>
      </c>
      <c r="N125" s="97" t="s">
        <v>524</v>
      </c>
      <c r="O125" s="110">
        <v>1225</v>
      </c>
      <c r="P125" s="99"/>
      <c r="Q125" s="99"/>
      <c r="R125" s="99"/>
      <c r="S125" s="99"/>
      <c r="T125" s="99"/>
      <c r="U125" s="99"/>
      <c r="V125" s="99"/>
      <c r="W125" s="99"/>
      <c r="X125" s="99"/>
      <c r="Y125" s="99"/>
      <c r="Z125" s="99"/>
      <c r="AA125" s="99"/>
      <c r="AB125" s="99"/>
      <c r="AC125" s="99"/>
      <c r="AD125" s="99"/>
      <c r="AE125" s="99"/>
      <c r="AF125" s="99"/>
      <c r="AG125" s="99"/>
      <c r="AH125" s="99"/>
    </row>
    <row r="126" spans="3:34">
      <c r="C126" s="3" t="s">
        <v>88</v>
      </c>
      <c r="D126" s="3" t="s">
        <v>226</v>
      </c>
      <c r="E126" s="3" t="s">
        <v>227</v>
      </c>
      <c r="F126" s="3" t="s">
        <v>628</v>
      </c>
      <c r="G126" s="97" t="s">
        <v>524</v>
      </c>
      <c r="H126" s="97" t="s">
        <v>524</v>
      </c>
      <c r="I126" s="97" t="s">
        <v>524</v>
      </c>
      <c r="J126" s="97" t="s">
        <v>524</v>
      </c>
      <c r="K126" s="97" t="s">
        <v>524</v>
      </c>
      <c r="L126" s="97" t="s">
        <v>524</v>
      </c>
      <c r="M126" s="97" t="s">
        <v>524</v>
      </c>
      <c r="N126" s="97" t="s">
        <v>524</v>
      </c>
      <c r="O126" s="110">
        <v>223</v>
      </c>
      <c r="P126" s="99"/>
      <c r="Q126" s="99"/>
      <c r="R126" s="99"/>
      <c r="S126" s="99"/>
      <c r="T126" s="99"/>
      <c r="U126" s="99"/>
      <c r="V126" s="99"/>
      <c r="W126" s="99"/>
      <c r="X126" s="99"/>
      <c r="Y126" s="99"/>
      <c r="Z126" s="99"/>
      <c r="AA126" s="99"/>
      <c r="AB126" s="99"/>
      <c r="AC126" s="99"/>
      <c r="AD126" s="99"/>
      <c r="AE126" s="99"/>
      <c r="AF126" s="99"/>
      <c r="AG126" s="99"/>
      <c r="AH126" s="99"/>
    </row>
    <row r="127" spans="3:34">
      <c r="C127" s="3" t="s">
        <v>88</v>
      </c>
      <c r="D127" s="3" t="s">
        <v>228</v>
      </c>
      <c r="E127" s="3" t="s">
        <v>229</v>
      </c>
      <c r="F127" s="3" t="s">
        <v>628</v>
      </c>
      <c r="G127" s="97" t="s">
        <v>524</v>
      </c>
      <c r="H127" s="97" t="s">
        <v>524</v>
      </c>
      <c r="I127" s="97" t="s">
        <v>524</v>
      </c>
      <c r="J127" s="97" t="s">
        <v>524</v>
      </c>
      <c r="K127" s="97" t="s">
        <v>524</v>
      </c>
      <c r="L127" s="97" t="s">
        <v>524</v>
      </c>
      <c r="M127" s="97" t="s">
        <v>524</v>
      </c>
      <c r="N127" s="97" t="s">
        <v>524</v>
      </c>
      <c r="O127" s="110">
        <v>484</v>
      </c>
      <c r="P127" s="99"/>
      <c r="Q127" s="99"/>
      <c r="R127" s="99"/>
      <c r="S127" s="99"/>
      <c r="T127" s="99"/>
      <c r="U127" s="99"/>
      <c r="V127" s="99"/>
      <c r="W127" s="99"/>
      <c r="X127" s="99"/>
      <c r="Y127" s="99"/>
      <c r="Z127" s="99"/>
      <c r="AA127" s="99"/>
      <c r="AB127" s="99"/>
      <c r="AC127" s="99"/>
      <c r="AD127" s="99"/>
      <c r="AE127" s="99"/>
      <c r="AF127" s="99"/>
      <c r="AG127" s="99"/>
      <c r="AH127" s="99"/>
    </row>
    <row r="128" spans="3:34">
      <c r="C128" s="3" t="s">
        <v>88</v>
      </c>
      <c r="D128" s="3" t="s">
        <v>230</v>
      </c>
      <c r="E128" s="3" t="s">
        <v>231</v>
      </c>
      <c r="F128" s="3" t="s">
        <v>628</v>
      </c>
      <c r="G128" s="97" t="s">
        <v>524</v>
      </c>
      <c r="H128" s="97" t="s">
        <v>524</v>
      </c>
      <c r="I128" s="97" t="s">
        <v>524</v>
      </c>
      <c r="J128" s="97" t="s">
        <v>524</v>
      </c>
      <c r="K128" s="97" t="s">
        <v>524</v>
      </c>
      <c r="L128" s="97" t="s">
        <v>524</v>
      </c>
      <c r="M128" s="97" t="s">
        <v>524</v>
      </c>
      <c r="N128" s="97" t="s">
        <v>524</v>
      </c>
      <c r="O128" s="110">
        <v>193</v>
      </c>
      <c r="P128" s="99"/>
      <c r="Q128" s="99"/>
      <c r="R128" s="99"/>
      <c r="S128" s="99"/>
      <c r="T128" s="99"/>
      <c r="U128" s="99"/>
      <c r="V128" s="99"/>
      <c r="W128" s="99"/>
      <c r="X128" s="99"/>
      <c r="Y128" s="99"/>
      <c r="Z128" s="99"/>
      <c r="AA128" s="99"/>
      <c r="AB128" s="99"/>
      <c r="AC128" s="99"/>
      <c r="AD128" s="99"/>
      <c r="AE128" s="99"/>
      <c r="AF128" s="99"/>
      <c r="AG128" s="99"/>
      <c r="AH128" s="99"/>
    </row>
    <row r="129" spans="3:34">
      <c r="C129" s="3" t="s">
        <v>88</v>
      </c>
      <c r="D129" s="3" t="s">
        <v>232</v>
      </c>
      <c r="E129" s="3" t="s">
        <v>233</v>
      </c>
      <c r="F129" s="3" t="s">
        <v>628</v>
      </c>
      <c r="G129" s="97" t="s">
        <v>524</v>
      </c>
      <c r="H129" s="97" t="s">
        <v>524</v>
      </c>
      <c r="I129" s="97" t="s">
        <v>524</v>
      </c>
      <c r="J129" s="97" t="s">
        <v>524</v>
      </c>
      <c r="K129" s="97" t="s">
        <v>524</v>
      </c>
      <c r="L129" s="97" t="s">
        <v>524</v>
      </c>
      <c r="M129" s="97" t="s">
        <v>524</v>
      </c>
      <c r="N129" s="97" t="s">
        <v>524</v>
      </c>
      <c r="O129" s="110">
        <v>331</v>
      </c>
      <c r="P129" s="99"/>
      <c r="Q129" s="99"/>
      <c r="R129" s="99"/>
      <c r="S129" s="99"/>
      <c r="T129" s="99"/>
      <c r="U129" s="99"/>
      <c r="V129" s="99"/>
      <c r="W129" s="99"/>
      <c r="X129" s="99"/>
      <c r="Y129" s="99"/>
      <c r="Z129" s="99"/>
      <c r="AA129" s="99"/>
      <c r="AB129" s="99"/>
      <c r="AC129" s="99"/>
      <c r="AD129" s="99"/>
      <c r="AE129" s="99"/>
      <c r="AF129" s="99"/>
      <c r="AG129" s="99"/>
      <c r="AH129" s="99"/>
    </row>
    <row r="130" spans="3:34">
      <c r="C130" s="3" t="s">
        <v>88</v>
      </c>
      <c r="D130" s="3" t="s">
        <v>234</v>
      </c>
      <c r="E130" s="3" t="s">
        <v>235</v>
      </c>
      <c r="F130" s="3" t="s">
        <v>628</v>
      </c>
      <c r="G130" s="97" t="s">
        <v>524</v>
      </c>
      <c r="H130" s="97" t="s">
        <v>524</v>
      </c>
      <c r="I130" s="97" t="s">
        <v>524</v>
      </c>
      <c r="J130" s="97" t="s">
        <v>524</v>
      </c>
      <c r="K130" s="97" t="s">
        <v>524</v>
      </c>
      <c r="L130" s="97" t="s">
        <v>524</v>
      </c>
      <c r="M130" s="97" t="s">
        <v>524</v>
      </c>
      <c r="N130" s="97" t="s">
        <v>524</v>
      </c>
      <c r="O130" s="110">
        <v>320</v>
      </c>
      <c r="P130" s="99"/>
      <c r="Q130" s="99"/>
      <c r="R130" s="99"/>
      <c r="S130" s="99"/>
      <c r="T130" s="99"/>
      <c r="U130" s="99"/>
      <c r="V130" s="99"/>
      <c r="W130" s="99"/>
      <c r="X130" s="99"/>
      <c r="Y130" s="99"/>
      <c r="Z130" s="99"/>
      <c r="AA130" s="99"/>
      <c r="AB130" s="99"/>
      <c r="AC130" s="99"/>
      <c r="AD130" s="99"/>
      <c r="AE130" s="99"/>
      <c r="AF130" s="99"/>
      <c r="AG130" s="99"/>
      <c r="AH130" s="99"/>
    </row>
    <row r="131" spans="3:34">
      <c r="C131" s="3" t="s">
        <v>88</v>
      </c>
      <c r="D131" s="3" t="s">
        <v>236</v>
      </c>
      <c r="E131" s="3" t="s">
        <v>237</v>
      </c>
      <c r="F131" s="3" t="s">
        <v>628</v>
      </c>
      <c r="G131" s="97" t="s">
        <v>524</v>
      </c>
      <c r="H131" s="97" t="s">
        <v>524</v>
      </c>
      <c r="I131" s="97" t="s">
        <v>524</v>
      </c>
      <c r="J131" s="97" t="s">
        <v>524</v>
      </c>
      <c r="K131" s="97" t="s">
        <v>524</v>
      </c>
      <c r="L131" s="97" t="s">
        <v>524</v>
      </c>
      <c r="M131" s="97" t="s">
        <v>524</v>
      </c>
      <c r="N131" s="97" t="s">
        <v>524</v>
      </c>
      <c r="O131" s="110">
        <v>213</v>
      </c>
      <c r="P131" s="99"/>
      <c r="Q131" s="99"/>
      <c r="R131" s="99"/>
      <c r="S131" s="99"/>
      <c r="T131" s="99"/>
      <c r="U131" s="99"/>
      <c r="V131" s="99"/>
      <c r="W131" s="99"/>
      <c r="X131" s="99"/>
      <c r="Y131" s="99"/>
      <c r="Z131" s="99"/>
      <c r="AA131" s="99"/>
      <c r="AB131" s="99"/>
      <c r="AC131" s="99"/>
      <c r="AD131" s="99"/>
      <c r="AE131" s="99"/>
      <c r="AF131" s="99"/>
      <c r="AG131" s="99"/>
      <c r="AH131" s="99"/>
    </row>
    <row r="132" spans="3:34">
      <c r="C132" s="3" t="s">
        <v>88</v>
      </c>
      <c r="D132" s="3" t="s">
        <v>238</v>
      </c>
      <c r="E132" s="3" t="s">
        <v>239</v>
      </c>
      <c r="F132" s="3" t="s">
        <v>628</v>
      </c>
      <c r="G132" s="97" t="s">
        <v>524</v>
      </c>
      <c r="H132" s="97" t="s">
        <v>524</v>
      </c>
      <c r="I132" s="97" t="s">
        <v>524</v>
      </c>
      <c r="J132" s="97" t="s">
        <v>524</v>
      </c>
      <c r="K132" s="97" t="s">
        <v>524</v>
      </c>
      <c r="L132" s="97" t="s">
        <v>524</v>
      </c>
      <c r="M132" s="97" t="s">
        <v>524</v>
      </c>
      <c r="N132" s="97" t="s">
        <v>524</v>
      </c>
      <c r="O132" s="110">
        <v>137</v>
      </c>
      <c r="P132" s="99"/>
      <c r="Q132" s="99"/>
      <c r="R132" s="99"/>
      <c r="S132" s="99"/>
      <c r="T132" s="99"/>
      <c r="U132" s="99"/>
      <c r="V132" s="99"/>
      <c r="W132" s="99"/>
      <c r="X132" s="99"/>
      <c r="Y132" s="99"/>
      <c r="Z132" s="99"/>
      <c r="AA132" s="99"/>
      <c r="AB132" s="99"/>
      <c r="AC132" s="99"/>
      <c r="AD132" s="99"/>
      <c r="AE132" s="99"/>
      <c r="AF132" s="99"/>
      <c r="AG132" s="99"/>
      <c r="AH132" s="99"/>
    </row>
    <row r="133" spans="3:34">
      <c r="C133" s="3" t="s">
        <v>88</v>
      </c>
      <c r="D133" s="3" t="s">
        <v>240</v>
      </c>
      <c r="E133" s="3" t="s">
        <v>241</v>
      </c>
      <c r="F133" s="3" t="s">
        <v>628</v>
      </c>
      <c r="G133" s="97" t="s">
        <v>524</v>
      </c>
      <c r="H133" s="97" t="s">
        <v>524</v>
      </c>
      <c r="I133" s="97" t="s">
        <v>524</v>
      </c>
      <c r="J133" s="97" t="s">
        <v>524</v>
      </c>
      <c r="K133" s="97" t="s">
        <v>524</v>
      </c>
      <c r="L133" s="97" t="s">
        <v>524</v>
      </c>
      <c r="M133" s="97" t="s">
        <v>524</v>
      </c>
      <c r="N133" s="97" t="s">
        <v>524</v>
      </c>
      <c r="O133" s="110">
        <v>899.24602503999995</v>
      </c>
      <c r="P133" s="99"/>
      <c r="Q133" s="99"/>
      <c r="R133" s="99"/>
      <c r="S133" s="99"/>
      <c r="T133" s="99"/>
      <c r="U133" s="99"/>
      <c r="V133" s="99"/>
      <c r="W133" s="99"/>
      <c r="X133" s="99"/>
      <c r="Y133" s="99"/>
      <c r="Z133" s="99"/>
      <c r="AA133" s="99"/>
      <c r="AB133" s="99"/>
      <c r="AC133" s="99"/>
      <c r="AD133" s="99"/>
      <c r="AE133" s="99"/>
      <c r="AF133" s="99"/>
      <c r="AG133" s="99"/>
      <c r="AH133" s="99"/>
    </row>
    <row r="134" spans="3:34">
      <c r="C134" s="3" t="s">
        <v>88</v>
      </c>
      <c r="D134" s="3" t="s">
        <v>242</v>
      </c>
      <c r="E134" s="3" t="s">
        <v>243</v>
      </c>
      <c r="F134" s="3" t="s">
        <v>628</v>
      </c>
      <c r="G134" s="97" t="s">
        <v>524</v>
      </c>
      <c r="H134" s="97" t="s">
        <v>524</v>
      </c>
      <c r="I134" s="97" t="s">
        <v>524</v>
      </c>
      <c r="J134" s="97" t="s">
        <v>524</v>
      </c>
      <c r="K134" s="97" t="s">
        <v>524</v>
      </c>
      <c r="L134" s="97" t="s">
        <v>524</v>
      </c>
      <c r="M134" s="97" t="s">
        <v>524</v>
      </c>
      <c r="N134" s="97" t="s">
        <v>524</v>
      </c>
      <c r="O134" s="110">
        <v>1</v>
      </c>
      <c r="P134" s="99"/>
      <c r="Q134" s="99"/>
      <c r="R134" s="99"/>
      <c r="S134" s="99"/>
      <c r="T134" s="99"/>
      <c r="U134" s="99"/>
      <c r="V134" s="99"/>
      <c r="W134" s="99"/>
      <c r="X134" s="99"/>
      <c r="Y134" s="99"/>
      <c r="Z134" s="99"/>
      <c r="AA134" s="99"/>
      <c r="AB134" s="99"/>
      <c r="AC134" s="99"/>
      <c r="AD134" s="99"/>
      <c r="AE134" s="99"/>
      <c r="AF134" s="99"/>
      <c r="AG134" s="99"/>
      <c r="AH134" s="99"/>
    </row>
    <row r="135" spans="3:34">
      <c r="C135" s="3" t="s">
        <v>88</v>
      </c>
      <c r="D135" s="3" t="s">
        <v>244</v>
      </c>
      <c r="E135" s="3" t="s">
        <v>245</v>
      </c>
      <c r="F135" s="3" t="s">
        <v>628</v>
      </c>
      <c r="G135" s="97" t="s">
        <v>524</v>
      </c>
      <c r="H135" s="97" t="s">
        <v>524</v>
      </c>
      <c r="I135" s="97" t="s">
        <v>524</v>
      </c>
      <c r="J135" s="97" t="s">
        <v>524</v>
      </c>
      <c r="K135" s="97" t="s">
        <v>524</v>
      </c>
      <c r="L135" s="97" t="s">
        <v>524</v>
      </c>
      <c r="M135" s="97" t="s">
        <v>524</v>
      </c>
      <c r="N135" s="97" t="s">
        <v>524</v>
      </c>
      <c r="O135" s="110">
        <v>712</v>
      </c>
      <c r="P135" s="99"/>
      <c r="Q135" s="99"/>
      <c r="R135" s="99"/>
      <c r="S135" s="99"/>
      <c r="T135" s="99"/>
      <c r="U135" s="99"/>
      <c r="V135" s="99"/>
      <c r="W135" s="99"/>
      <c r="X135" s="99"/>
      <c r="Y135" s="99"/>
      <c r="Z135" s="99"/>
      <c r="AA135" s="99"/>
      <c r="AB135" s="99"/>
      <c r="AC135" s="99"/>
      <c r="AD135" s="99"/>
      <c r="AE135" s="99"/>
      <c r="AF135" s="99"/>
      <c r="AG135" s="99"/>
      <c r="AH135" s="99"/>
    </row>
    <row r="136" spans="3:34">
      <c r="C136" s="3" t="s">
        <v>88</v>
      </c>
      <c r="D136" s="3" t="s">
        <v>246</v>
      </c>
      <c r="E136" s="3" t="s">
        <v>247</v>
      </c>
      <c r="F136" s="3" t="s">
        <v>628</v>
      </c>
      <c r="G136" s="97" t="s">
        <v>524</v>
      </c>
      <c r="H136" s="97" t="s">
        <v>524</v>
      </c>
      <c r="I136" s="97" t="s">
        <v>524</v>
      </c>
      <c r="J136" s="97" t="s">
        <v>524</v>
      </c>
      <c r="K136" s="97" t="s">
        <v>524</v>
      </c>
      <c r="L136" s="97" t="s">
        <v>524</v>
      </c>
      <c r="M136" s="97" t="s">
        <v>524</v>
      </c>
      <c r="N136" s="97" t="s">
        <v>524</v>
      </c>
      <c r="O136" s="110">
        <v>1389.3561549000001</v>
      </c>
      <c r="P136" s="99"/>
      <c r="Q136" s="99"/>
      <c r="R136" s="99"/>
      <c r="S136" s="99"/>
      <c r="T136" s="99"/>
      <c r="U136" s="99"/>
      <c r="V136" s="99"/>
      <c r="W136" s="99"/>
      <c r="X136" s="99"/>
      <c r="Y136" s="99"/>
      <c r="Z136" s="99"/>
      <c r="AA136" s="99"/>
      <c r="AB136" s="99"/>
      <c r="AC136" s="99"/>
      <c r="AD136" s="99"/>
      <c r="AE136" s="99"/>
      <c r="AF136" s="99"/>
      <c r="AG136" s="99"/>
      <c r="AH136" s="99"/>
    </row>
    <row r="137" spans="3:34">
      <c r="C137" s="3" t="s">
        <v>88</v>
      </c>
      <c r="D137" s="3" t="s">
        <v>248</v>
      </c>
      <c r="E137" s="3" t="s">
        <v>249</v>
      </c>
      <c r="F137" s="3" t="s">
        <v>628</v>
      </c>
      <c r="G137" s="97" t="s">
        <v>524</v>
      </c>
      <c r="H137" s="97" t="s">
        <v>524</v>
      </c>
      <c r="I137" s="97" t="s">
        <v>524</v>
      </c>
      <c r="J137" s="97" t="s">
        <v>524</v>
      </c>
      <c r="K137" s="97" t="s">
        <v>524</v>
      </c>
      <c r="L137" s="97" t="s">
        <v>524</v>
      </c>
      <c r="M137" s="97" t="s">
        <v>524</v>
      </c>
      <c r="N137" s="97" t="s">
        <v>524</v>
      </c>
      <c r="O137" s="110">
        <v>193</v>
      </c>
      <c r="P137" s="99"/>
      <c r="Q137" s="99"/>
      <c r="R137" s="99"/>
      <c r="S137" s="99"/>
      <c r="T137" s="99"/>
      <c r="U137" s="99"/>
      <c r="V137" s="99"/>
      <c r="W137" s="99"/>
      <c r="X137" s="99"/>
      <c r="Y137" s="99"/>
      <c r="Z137" s="99"/>
      <c r="AA137" s="99"/>
      <c r="AB137" s="99"/>
      <c r="AC137" s="99"/>
      <c r="AD137" s="99"/>
      <c r="AE137" s="99"/>
      <c r="AF137" s="99"/>
      <c r="AG137" s="99"/>
      <c r="AH137" s="99"/>
    </row>
    <row r="138" spans="3:34">
      <c r="C138" s="3" t="s">
        <v>88</v>
      </c>
      <c r="D138" s="3" t="s">
        <v>250</v>
      </c>
      <c r="E138" s="3" t="s">
        <v>251</v>
      </c>
      <c r="F138" s="3" t="s">
        <v>628</v>
      </c>
      <c r="G138" s="97" t="s">
        <v>524</v>
      </c>
      <c r="H138" s="97" t="s">
        <v>524</v>
      </c>
      <c r="I138" s="97" t="s">
        <v>524</v>
      </c>
      <c r="J138" s="97" t="s">
        <v>524</v>
      </c>
      <c r="K138" s="97" t="s">
        <v>524</v>
      </c>
      <c r="L138" s="97" t="s">
        <v>524</v>
      </c>
      <c r="M138" s="97" t="s">
        <v>524</v>
      </c>
      <c r="N138" s="97" t="s">
        <v>524</v>
      </c>
      <c r="O138" s="110">
        <v>199</v>
      </c>
      <c r="P138" s="99"/>
      <c r="Q138" s="99"/>
      <c r="R138" s="99"/>
      <c r="S138" s="99"/>
      <c r="T138" s="99"/>
      <c r="U138" s="99"/>
      <c r="V138" s="99"/>
      <c r="W138" s="99"/>
      <c r="X138" s="99"/>
      <c r="Y138" s="99"/>
      <c r="Z138" s="99"/>
      <c r="AA138" s="99"/>
      <c r="AB138" s="99"/>
      <c r="AC138" s="99"/>
      <c r="AD138" s="99"/>
      <c r="AE138" s="99"/>
      <c r="AF138" s="99"/>
      <c r="AG138" s="99"/>
      <c r="AH138" s="99"/>
    </row>
    <row r="139" spans="3:34">
      <c r="C139" s="3" t="s">
        <v>88</v>
      </c>
      <c r="D139" s="3" t="s">
        <v>252</v>
      </c>
      <c r="E139" s="3" t="s">
        <v>253</v>
      </c>
      <c r="F139" s="3" t="s">
        <v>628</v>
      </c>
      <c r="G139" s="97" t="s">
        <v>524</v>
      </c>
      <c r="H139" s="97" t="s">
        <v>524</v>
      </c>
      <c r="I139" s="97" t="s">
        <v>524</v>
      </c>
      <c r="J139" s="97" t="s">
        <v>524</v>
      </c>
      <c r="K139" s="97" t="s">
        <v>524</v>
      </c>
      <c r="L139" s="97" t="s">
        <v>524</v>
      </c>
      <c r="M139" s="97" t="s">
        <v>524</v>
      </c>
      <c r="N139" s="97" t="s">
        <v>524</v>
      </c>
      <c r="O139" s="110">
        <v>668</v>
      </c>
      <c r="P139" s="99"/>
      <c r="Q139" s="99"/>
      <c r="R139" s="99"/>
      <c r="S139" s="99"/>
      <c r="T139" s="99"/>
      <c r="U139" s="99"/>
      <c r="V139" s="99"/>
      <c r="W139" s="99"/>
      <c r="X139" s="99"/>
      <c r="Y139" s="99"/>
      <c r="Z139" s="99"/>
      <c r="AA139" s="99"/>
      <c r="AB139" s="99"/>
      <c r="AC139" s="99"/>
      <c r="AD139" s="99"/>
      <c r="AE139" s="99"/>
      <c r="AF139" s="99"/>
      <c r="AG139" s="99"/>
      <c r="AH139" s="99"/>
    </row>
    <row r="140" spans="3:34">
      <c r="C140" s="3" t="s">
        <v>88</v>
      </c>
      <c r="D140" s="3" t="s">
        <v>254</v>
      </c>
      <c r="E140" s="3" t="s">
        <v>255</v>
      </c>
      <c r="F140" s="3" t="s">
        <v>628</v>
      </c>
      <c r="G140" s="97" t="s">
        <v>524</v>
      </c>
      <c r="H140" s="97" t="s">
        <v>524</v>
      </c>
      <c r="I140" s="97" t="s">
        <v>524</v>
      </c>
      <c r="J140" s="97" t="s">
        <v>524</v>
      </c>
      <c r="K140" s="97" t="s">
        <v>524</v>
      </c>
      <c r="L140" s="97" t="s">
        <v>524</v>
      </c>
      <c r="M140" s="97" t="s">
        <v>524</v>
      </c>
      <c r="N140" s="97" t="s">
        <v>524</v>
      </c>
      <c r="O140" s="110">
        <v>170</v>
      </c>
      <c r="P140" s="99"/>
      <c r="Q140" s="99"/>
      <c r="R140" s="99"/>
      <c r="S140" s="99"/>
      <c r="T140" s="99"/>
      <c r="U140" s="99"/>
      <c r="V140" s="99"/>
      <c r="W140" s="99"/>
      <c r="X140" s="99"/>
      <c r="Y140" s="99"/>
      <c r="Z140" s="99"/>
      <c r="AA140" s="99"/>
      <c r="AB140" s="99"/>
      <c r="AC140" s="99"/>
      <c r="AD140" s="99"/>
      <c r="AE140" s="99"/>
      <c r="AF140" s="99"/>
      <c r="AG140" s="99"/>
      <c r="AH140" s="99"/>
    </row>
    <row r="141" spans="3:34">
      <c r="C141" s="3" t="s">
        <v>88</v>
      </c>
      <c r="D141" s="3" t="s">
        <v>256</v>
      </c>
      <c r="E141" s="3" t="s">
        <v>257</v>
      </c>
      <c r="F141" s="3" t="s">
        <v>628</v>
      </c>
      <c r="G141" s="97" t="s">
        <v>524</v>
      </c>
      <c r="H141" s="97" t="s">
        <v>524</v>
      </c>
      <c r="I141" s="97" t="s">
        <v>524</v>
      </c>
      <c r="J141" s="97" t="s">
        <v>524</v>
      </c>
      <c r="K141" s="97" t="s">
        <v>524</v>
      </c>
      <c r="L141" s="97" t="s">
        <v>524</v>
      </c>
      <c r="M141" s="97" t="s">
        <v>524</v>
      </c>
      <c r="N141" s="97" t="s">
        <v>524</v>
      </c>
      <c r="O141" s="110">
        <v>356</v>
      </c>
      <c r="P141" s="99"/>
      <c r="Q141" s="99"/>
      <c r="R141" s="99"/>
      <c r="S141" s="99"/>
      <c r="T141" s="99"/>
      <c r="U141" s="99"/>
      <c r="V141" s="99"/>
      <c r="W141" s="99"/>
      <c r="X141" s="99"/>
      <c r="Y141" s="99"/>
      <c r="Z141" s="99"/>
      <c r="AA141" s="99"/>
      <c r="AB141" s="99"/>
      <c r="AC141" s="99"/>
      <c r="AD141" s="99"/>
      <c r="AE141" s="99"/>
      <c r="AF141" s="99"/>
      <c r="AG141" s="99"/>
      <c r="AH141" s="99"/>
    </row>
    <row r="142" spans="3:34">
      <c r="C142" s="3" t="s">
        <v>88</v>
      </c>
      <c r="D142" s="3" t="s">
        <v>258</v>
      </c>
      <c r="E142" s="3" t="s">
        <v>259</v>
      </c>
      <c r="F142" s="3" t="s">
        <v>628</v>
      </c>
      <c r="G142" s="97" t="s">
        <v>524</v>
      </c>
      <c r="H142" s="97" t="s">
        <v>524</v>
      </c>
      <c r="I142" s="97" t="s">
        <v>524</v>
      </c>
      <c r="J142" s="97" t="s">
        <v>524</v>
      </c>
      <c r="K142" s="97" t="s">
        <v>524</v>
      </c>
      <c r="L142" s="97" t="s">
        <v>524</v>
      </c>
      <c r="M142" s="97" t="s">
        <v>524</v>
      </c>
      <c r="N142" s="97" t="s">
        <v>524</v>
      </c>
      <c r="O142" s="110">
        <v>702</v>
      </c>
      <c r="P142" s="99"/>
      <c r="Q142" s="99"/>
      <c r="R142" s="99"/>
      <c r="S142" s="99"/>
      <c r="T142" s="99"/>
      <c r="U142" s="99"/>
      <c r="V142" s="99"/>
      <c r="W142" s="99"/>
      <c r="X142" s="99"/>
      <c r="Y142" s="99"/>
      <c r="Z142" s="99"/>
      <c r="AA142" s="99"/>
      <c r="AB142" s="99"/>
      <c r="AC142" s="99"/>
      <c r="AD142" s="99"/>
      <c r="AE142" s="99"/>
      <c r="AF142" s="99"/>
      <c r="AG142" s="99"/>
      <c r="AH142" s="99"/>
    </row>
    <row r="143" spans="3:34">
      <c r="C143" s="3" t="s">
        <v>88</v>
      </c>
      <c r="D143" s="3" t="s">
        <v>260</v>
      </c>
      <c r="E143" s="3" t="s">
        <v>261</v>
      </c>
      <c r="F143" s="3" t="s">
        <v>628</v>
      </c>
      <c r="G143" s="97" t="s">
        <v>524</v>
      </c>
      <c r="H143" s="97" t="s">
        <v>524</v>
      </c>
      <c r="I143" s="97" t="s">
        <v>524</v>
      </c>
      <c r="J143" s="97" t="s">
        <v>524</v>
      </c>
      <c r="K143" s="97" t="s">
        <v>524</v>
      </c>
      <c r="L143" s="97" t="s">
        <v>524</v>
      </c>
      <c r="M143" s="97" t="s">
        <v>524</v>
      </c>
      <c r="N143" s="97" t="s">
        <v>524</v>
      </c>
      <c r="O143" s="110">
        <v>277</v>
      </c>
      <c r="P143" s="99"/>
      <c r="Q143" s="99"/>
      <c r="R143" s="99"/>
      <c r="S143" s="99"/>
      <c r="T143" s="99"/>
      <c r="U143" s="99"/>
      <c r="V143" s="99"/>
      <c r="W143" s="99"/>
      <c r="X143" s="99"/>
      <c r="Y143" s="99"/>
      <c r="Z143" s="99"/>
      <c r="AA143" s="99"/>
      <c r="AB143" s="99"/>
      <c r="AC143" s="99"/>
      <c r="AD143" s="99"/>
      <c r="AE143" s="99"/>
      <c r="AF143" s="99"/>
      <c r="AG143" s="99"/>
      <c r="AH143" s="99"/>
    </row>
    <row r="144" spans="3:34">
      <c r="C144" s="3" t="s">
        <v>88</v>
      </c>
      <c r="D144" s="3" t="s">
        <v>262</v>
      </c>
      <c r="E144" s="3" t="s">
        <v>263</v>
      </c>
      <c r="F144" s="3" t="s">
        <v>628</v>
      </c>
      <c r="G144" s="97" t="s">
        <v>524</v>
      </c>
      <c r="H144" s="97" t="s">
        <v>524</v>
      </c>
      <c r="I144" s="97" t="s">
        <v>524</v>
      </c>
      <c r="J144" s="97" t="s">
        <v>524</v>
      </c>
      <c r="K144" s="97" t="s">
        <v>524</v>
      </c>
      <c r="L144" s="97" t="s">
        <v>524</v>
      </c>
      <c r="M144" s="97" t="s">
        <v>524</v>
      </c>
      <c r="N144" s="97" t="s">
        <v>524</v>
      </c>
      <c r="O144" s="110">
        <v>1089</v>
      </c>
      <c r="P144" s="99"/>
      <c r="Q144" s="99"/>
      <c r="R144" s="99"/>
      <c r="S144" s="99"/>
      <c r="T144" s="99"/>
      <c r="U144" s="99"/>
      <c r="V144" s="99"/>
      <c r="W144" s="99"/>
      <c r="X144" s="99"/>
      <c r="Y144" s="99"/>
      <c r="Z144" s="99"/>
      <c r="AA144" s="99"/>
      <c r="AB144" s="99"/>
      <c r="AC144" s="99"/>
      <c r="AD144" s="99"/>
      <c r="AE144" s="99"/>
      <c r="AF144" s="99"/>
      <c r="AG144" s="99"/>
      <c r="AH144" s="99"/>
    </row>
    <row r="145" spans="3:34">
      <c r="C145" s="3" t="s">
        <v>88</v>
      </c>
      <c r="D145" s="3" t="s">
        <v>264</v>
      </c>
      <c r="E145" s="3" t="s">
        <v>265</v>
      </c>
      <c r="F145" s="3" t="s">
        <v>628</v>
      </c>
      <c r="G145" s="97" t="s">
        <v>524</v>
      </c>
      <c r="H145" s="97" t="s">
        <v>524</v>
      </c>
      <c r="I145" s="97" t="s">
        <v>524</v>
      </c>
      <c r="J145" s="97" t="s">
        <v>524</v>
      </c>
      <c r="K145" s="97" t="s">
        <v>524</v>
      </c>
      <c r="L145" s="97" t="s">
        <v>524</v>
      </c>
      <c r="M145" s="97" t="s">
        <v>524</v>
      </c>
      <c r="N145" s="97" t="s">
        <v>524</v>
      </c>
      <c r="O145" s="110">
        <v>1421</v>
      </c>
      <c r="P145" s="99"/>
      <c r="Q145" s="99"/>
      <c r="R145" s="99"/>
      <c r="S145" s="99"/>
      <c r="T145" s="99"/>
      <c r="U145" s="99"/>
      <c r="V145" s="99"/>
      <c r="W145" s="99"/>
      <c r="X145" s="99"/>
      <c r="Y145" s="99"/>
      <c r="Z145" s="99"/>
      <c r="AA145" s="99"/>
      <c r="AB145" s="99"/>
      <c r="AC145" s="99"/>
      <c r="AD145" s="99"/>
      <c r="AE145" s="99"/>
      <c r="AF145" s="99"/>
      <c r="AG145" s="99"/>
      <c r="AH145" s="99"/>
    </row>
    <row r="146" spans="3:34">
      <c r="C146" s="3" t="s">
        <v>88</v>
      </c>
      <c r="D146" s="3" t="s">
        <v>266</v>
      </c>
      <c r="E146" s="3" t="s">
        <v>267</v>
      </c>
      <c r="F146" s="3" t="s">
        <v>628</v>
      </c>
      <c r="G146" s="97" t="s">
        <v>524</v>
      </c>
      <c r="H146" s="97" t="s">
        <v>524</v>
      </c>
      <c r="I146" s="97" t="s">
        <v>524</v>
      </c>
      <c r="J146" s="97" t="s">
        <v>524</v>
      </c>
      <c r="K146" s="97" t="s">
        <v>524</v>
      </c>
      <c r="L146" s="97" t="s">
        <v>524</v>
      </c>
      <c r="M146" s="97" t="s">
        <v>524</v>
      </c>
      <c r="N146" s="97" t="s">
        <v>524</v>
      </c>
      <c r="O146" s="110">
        <v>318</v>
      </c>
      <c r="P146" s="99"/>
      <c r="Q146" s="99"/>
      <c r="R146" s="99"/>
      <c r="S146" s="99"/>
      <c r="T146" s="99"/>
      <c r="U146" s="99"/>
      <c r="V146" s="99"/>
      <c r="W146" s="99"/>
      <c r="X146" s="99"/>
      <c r="Y146" s="99"/>
      <c r="Z146" s="99"/>
      <c r="AA146" s="99"/>
      <c r="AB146" s="99"/>
      <c r="AC146" s="99"/>
      <c r="AD146" s="99"/>
      <c r="AE146" s="99"/>
      <c r="AF146" s="99"/>
      <c r="AG146" s="99"/>
      <c r="AH146" s="99"/>
    </row>
    <row r="147" spans="3:34">
      <c r="C147" s="3" t="s">
        <v>88</v>
      </c>
      <c r="D147" s="3" t="s">
        <v>268</v>
      </c>
      <c r="E147" s="3" t="s">
        <v>269</v>
      </c>
      <c r="F147" s="3" t="s">
        <v>628</v>
      </c>
      <c r="G147" s="97" t="s">
        <v>524</v>
      </c>
      <c r="H147" s="97" t="s">
        <v>524</v>
      </c>
      <c r="I147" s="97" t="s">
        <v>524</v>
      </c>
      <c r="J147" s="97" t="s">
        <v>524</v>
      </c>
      <c r="K147" s="97" t="s">
        <v>524</v>
      </c>
      <c r="L147" s="97" t="s">
        <v>524</v>
      </c>
      <c r="M147" s="97" t="s">
        <v>524</v>
      </c>
      <c r="N147" s="97" t="s">
        <v>524</v>
      </c>
      <c r="O147" s="110">
        <v>180</v>
      </c>
      <c r="P147" s="99"/>
      <c r="Q147" s="99"/>
      <c r="R147" s="99"/>
      <c r="S147" s="99"/>
      <c r="T147" s="99"/>
      <c r="U147" s="99"/>
      <c r="V147" s="99"/>
      <c r="W147" s="99"/>
      <c r="X147" s="99"/>
      <c r="Y147" s="99"/>
      <c r="Z147" s="99"/>
      <c r="AA147" s="99"/>
      <c r="AB147" s="99"/>
      <c r="AC147" s="99"/>
      <c r="AD147" s="99"/>
      <c r="AE147" s="99"/>
      <c r="AF147" s="99"/>
      <c r="AG147" s="99"/>
      <c r="AH147" s="99"/>
    </row>
    <row r="148" spans="3:34">
      <c r="C148" s="3" t="s">
        <v>88</v>
      </c>
      <c r="D148" s="3" t="s">
        <v>270</v>
      </c>
      <c r="E148" s="3" t="s">
        <v>271</v>
      </c>
      <c r="F148" s="3" t="s">
        <v>628</v>
      </c>
      <c r="G148" s="97" t="s">
        <v>524</v>
      </c>
      <c r="H148" s="97" t="s">
        <v>524</v>
      </c>
      <c r="I148" s="97" t="s">
        <v>524</v>
      </c>
      <c r="J148" s="97" t="s">
        <v>524</v>
      </c>
      <c r="K148" s="97" t="s">
        <v>524</v>
      </c>
      <c r="L148" s="97" t="s">
        <v>524</v>
      </c>
      <c r="M148" s="97" t="s">
        <v>524</v>
      </c>
      <c r="N148" s="97" t="s">
        <v>524</v>
      </c>
      <c r="O148" s="110">
        <v>198</v>
      </c>
      <c r="P148" s="99"/>
      <c r="Q148" s="99"/>
      <c r="R148" s="99"/>
      <c r="S148" s="99"/>
      <c r="T148" s="99"/>
      <c r="U148" s="99"/>
      <c r="V148" s="99"/>
      <c r="W148" s="99"/>
      <c r="X148" s="99"/>
      <c r="Y148" s="99"/>
      <c r="Z148" s="99"/>
      <c r="AA148" s="99"/>
      <c r="AB148" s="99"/>
      <c r="AC148" s="99"/>
      <c r="AD148" s="99"/>
      <c r="AE148" s="99"/>
      <c r="AF148" s="99"/>
      <c r="AG148" s="99"/>
      <c r="AH148" s="99"/>
    </row>
    <row r="149" spans="3:34">
      <c r="C149" s="3" t="s">
        <v>88</v>
      </c>
      <c r="D149" s="3" t="s">
        <v>272</v>
      </c>
      <c r="E149" s="3" t="s">
        <v>273</v>
      </c>
      <c r="F149" s="3" t="s">
        <v>628</v>
      </c>
      <c r="G149" s="97" t="s">
        <v>524</v>
      </c>
      <c r="H149" s="97" t="s">
        <v>524</v>
      </c>
      <c r="I149" s="97" t="s">
        <v>524</v>
      </c>
      <c r="J149" s="97" t="s">
        <v>524</v>
      </c>
      <c r="K149" s="97" t="s">
        <v>524</v>
      </c>
      <c r="L149" s="97" t="s">
        <v>524</v>
      </c>
      <c r="M149" s="97" t="s">
        <v>524</v>
      </c>
      <c r="N149" s="97" t="s">
        <v>524</v>
      </c>
      <c r="O149" s="110">
        <v>2090</v>
      </c>
      <c r="P149" s="99"/>
      <c r="Q149" s="99"/>
      <c r="R149" s="99"/>
      <c r="S149" s="99"/>
      <c r="T149" s="99"/>
      <c r="U149" s="99"/>
      <c r="V149" s="99"/>
      <c r="W149" s="99"/>
      <c r="X149" s="99"/>
      <c r="Y149" s="99"/>
      <c r="Z149" s="99"/>
      <c r="AA149" s="99"/>
      <c r="AB149" s="99"/>
      <c r="AC149" s="99"/>
      <c r="AD149" s="99"/>
      <c r="AE149" s="99"/>
      <c r="AF149" s="99"/>
      <c r="AG149" s="99"/>
      <c r="AH149" s="99"/>
    </row>
    <row r="150" spans="3:34">
      <c r="C150" s="3" t="s">
        <v>88</v>
      </c>
      <c r="D150" s="3" t="s">
        <v>274</v>
      </c>
      <c r="E150" s="3" t="s">
        <v>275</v>
      </c>
      <c r="F150" s="3" t="s">
        <v>628</v>
      </c>
      <c r="G150" s="97" t="s">
        <v>524</v>
      </c>
      <c r="H150" s="97" t="s">
        <v>524</v>
      </c>
      <c r="I150" s="97" t="s">
        <v>524</v>
      </c>
      <c r="J150" s="97" t="s">
        <v>524</v>
      </c>
      <c r="K150" s="97" t="s">
        <v>524</v>
      </c>
      <c r="L150" s="97" t="s">
        <v>524</v>
      </c>
      <c r="M150" s="97" t="s">
        <v>524</v>
      </c>
      <c r="N150" s="97" t="s">
        <v>524</v>
      </c>
      <c r="O150" s="110" t="s">
        <v>524</v>
      </c>
      <c r="P150" s="99"/>
      <c r="Q150" s="99"/>
      <c r="R150" s="99"/>
      <c r="S150" s="99"/>
      <c r="T150" s="99"/>
      <c r="U150" s="99"/>
      <c r="V150" s="99"/>
      <c r="W150" s="99"/>
      <c r="X150" s="99"/>
      <c r="Y150" s="99"/>
      <c r="Z150" s="99"/>
      <c r="AA150" s="99"/>
      <c r="AB150" s="99"/>
      <c r="AC150" s="99"/>
      <c r="AD150" s="99"/>
      <c r="AE150" s="99"/>
      <c r="AF150" s="99"/>
      <c r="AG150" s="99"/>
      <c r="AH150" s="99"/>
    </row>
    <row r="151" spans="3:34">
      <c r="C151" s="3" t="s">
        <v>88</v>
      </c>
      <c r="D151" s="3" t="s">
        <v>276</v>
      </c>
      <c r="E151" s="3" t="s">
        <v>277</v>
      </c>
      <c r="F151" s="3" t="s">
        <v>628</v>
      </c>
      <c r="G151" s="97" t="s">
        <v>524</v>
      </c>
      <c r="H151" s="97" t="s">
        <v>524</v>
      </c>
      <c r="I151" s="97" t="s">
        <v>524</v>
      </c>
      <c r="J151" s="97" t="s">
        <v>524</v>
      </c>
      <c r="K151" s="97" t="s">
        <v>524</v>
      </c>
      <c r="L151" s="97" t="s">
        <v>524</v>
      </c>
      <c r="M151" s="97" t="s">
        <v>524</v>
      </c>
      <c r="N151" s="97" t="s">
        <v>524</v>
      </c>
      <c r="O151" s="110">
        <v>357</v>
      </c>
      <c r="P151" s="99"/>
      <c r="Q151" s="99"/>
      <c r="R151" s="99"/>
      <c r="S151" s="99"/>
      <c r="T151" s="99"/>
      <c r="U151" s="99"/>
      <c r="V151" s="99"/>
      <c r="W151" s="99"/>
      <c r="X151" s="99"/>
      <c r="Y151" s="99"/>
      <c r="Z151" s="99"/>
      <c r="AA151" s="99"/>
      <c r="AB151" s="99"/>
      <c r="AC151" s="99"/>
      <c r="AD151" s="99"/>
      <c r="AE151" s="99"/>
      <c r="AF151" s="99"/>
      <c r="AG151" s="99"/>
      <c r="AH151" s="99"/>
    </row>
    <row r="152" spans="3:34">
      <c r="C152" s="3" t="s">
        <v>88</v>
      </c>
      <c r="D152" s="3" t="s">
        <v>278</v>
      </c>
      <c r="E152" s="3" t="s">
        <v>279</v>
      </c>
      <c r="F152" s="3" t="s">
        <v>628</v>
      </c>
      <c r="G152" s="97" t="s">
        <v>524</v>
      </c>
      <c r="H152" s="97" t="s">
        <v>524</v>
      </c>
      <c r="I152" s="97" t="s">
        <v>524</v>
      </c>
      <c r="J152" s="97" t="s">
        <v>524</v>
      </c>
      <c r="K152" s="97" t="s">
        <v>524</v>
      </c>
      <c r="L152" s="97" t="s">
        <v>524</v>
      </c>
      <c r="M152" s="97" t="s">
        <v>524</v>
      </c>
      <c r="N152" s="97" t="s">
        <v>524</v>
      </c>
      <c r="O152" s="110">
        <v>1214</v>
      </c>
      <c r="P152" s="99"/>
      <c r="Q152" s="99"/>
      <c r="R152" s="99"/>
      <c r="S152" s="99"/>
      <c r="T152" s="99"/>
      <c r="U152" s="99"/>
      <c r="V152" s="99"/>
      <c r="W152" s="99"/>
      <c r="X152" s="99"/>
      <c r="Y152" s="99"/>
      <c r="Z152" s="99"/>
      <c r="AA152" s="99"/>
      <c r="AB152" s="99"/>
      <c r="AC152" s="99"/>
      <c r="AD152" s="99"/>
      <c r="AE152" s="99"/>
      <c r="AF152" s="99"/>
      <c r="AG152" s="99"/>
      <c r="AH152" s="99"/>
    </row>
    <row r="153" spans="3:34">
      <c r="C153" s="3" t="s">
        <v>88</v>
      </c>
      <c r="D153" s="3" t="s">
        <v>280</v>
      </c>
      <c r="E153" s="3" t="s">
        <v>281</v>
      </c>
      <c r="F153" s="3" t="s">
        <v>628</v>
      </c>
      <c r="G153" s="97" t="s">
        <v>524</v>
      </c>
      <c r="H153" s="97" t="s">
        <v>524</v>
      </c>
      <c r="I153" s="97" t="s">
        <v>524</v>
      </c>
      <c r="J153" s="97" t="s">
        <v>524</v>
      </c>
      <c r="K153" s="97" t="s">
        <v>524</v>
      </c>
      <c r="L153" s="97" t="s">
        <v>524</v>
      </c>
      <c r="M153" s="97" t="s">
        <v>524</v>
      </c>
      <c r="N153" s="97" t="s">
        <v>524</v>
      </c>
      <c r="O153" s="110">
        <v>61</v>
      </c>
      <c r="P153" s="99"/>
      <c r="Q153" s="99"/>
      <c r="R153" s="99"/>
      <c r="S153" s="99"/>
      <c r="T153" s="99"/>
      <c r="U153" s="99"/>
      <c r="V153" s="99"/>
      <c r="W153" s="99"/>
      <c r="X153" s="99"/>
      <c r="Y153" s="99"/>
      <c r="Z153" s="99"/>
      <c r="AA153" s="99"/>
      <c r="AB153" s="99"/>
      <c r="AC153" s="99"/>
      <c r="AD153" s="99"/>
      <c r="AE153" s="99"/>
      <c r="AF153" s="99"/>
      <c r="AG153" s="99"/>
      <c r="AH153" s="99"/>
    </row>
    <row r="154" spans="3:34">
      <c r="C154" s="3" t="s">
        <v>88</v>
      </c>
      <c r="D154" s="3" t="s">
        <v>282</v>
      </c>
      <c r="E154" s="3" t="s">
        <v>283</v>
      </c>
      <c r="F154" s="3" t="s">
        <v>628</v>
      </c>
      <c r="G154" s="97" t="s">
        <v>524</v>
      </c>
      <c r="H154" s="97" t="s">
        <v>524</v>
      </c>
      <c r="I154" s="97" t="s">
        <v>524</v>
      </c>
      <c r="J154" s="97" t="s">
        <v>524</v>
      </c>
      <c r="K154" s="97" t="s">
        <v>524</v>
      </c>
      <c r="L154" s="97" t="s">
        <v>524</v>
      </c>
      <c r="M154" s="97" t="s">
        <v>524</v>
      </c>
      <c r="N154" s="97" t="s">
        <v>524</v>
      </c>
      <c r="O154" s="110">
        <v>96</v>
      </c>
      <c r="P154" s="99"/>
      <c r="Q154" s="99"/>
      <c r="R154" s="99"/>
      <c r="S154" s="99"/>
      <c r="T154" s="99"/>
      <c r="U154" s="99"/>
      <c r="V154" s="99"/>
      <c r="W154" s="99"/>
      <c r="X154" s="99"/>
      <c r="Y154" s="99"/>
      <c r="Z154" s="99"/>
      <c r="AA154" s="99"/>
      <c r="AB154" s="99"/>
      <c r="AC154" s="99"/>
      <c r="AD154" s="99"/>
      <c r="AE154" s="99"/>
      <c r="AF154" s="99"/>
      <c r="AG154" s="99"/>
      <c r="AH154" s="99"/>
    </row>
    <row r="155" spans="3:34">
      <c r="C155" s="3" t="s">
        <v>88</v>
      </c>
      <c r="D155" s="3" t="s">
        <v>284</v>
      </c>
      <c r="E155" s="3" t="s">
        <v>285</v>
      </c>
      <c r="F155" s="3" t="s">
        <v>628</v>
      </c>
      <c r="G155" s="97" t="s">
        <v>524</v>
      </c>
      <c r="H155" s="97" t="s">
        <v>524</v>
      </c>
      <c r="I155" s="97" t="s">
        <v>524</v>
      </c>
      <c r="J155" s="97" t="s">
        <v>524</v>
      </c>
      <c r="K155" s="97" t="s">
        <v>524</v>
      </c>
      <c r="L155" s="97" t="s">
        <v>524</v>
      </c>
      <c r="M155" s="97" t="s">
        <v>524</v>
      </c>
      <c r="N155" s="97" t="s">
        <v>524</v>
      </c>
      <c r="O155" s="110">
        <v>57</v>
      </c>
      <c r="P155" s="99"/>
      <c r="Q155" s="99"/>
      <c r="R155" s="99"/>
      <c r="S155" s="99"/>
      <c r="T155" s="99"/>
      <c r="U155" s="99"/>
      <c r="V155" s="99"/>
      <c r="W155" s="99"/>
      <c r="X155" s="99"/>
      <c r="Y155" s="99"/>
      <c r="Z155" s="99"/>
      <c r="AA155" s="99"/>
      <c r="AB155" s="99"/>
      <c r="AC155" s="99"/>
      <c r="AD155" s="99"/>
      <c r="AE155" s="99"/>
      <c r="AF155" s="99"/>
      <c r="AG155" s="99"/>
      <c r="AH155" s="99"/>
    </row>
    <row r="156" spans="3:34">
      <c r="C156" s="3" t="s">
        <v>88</v>
      </c>
      <c r="D156" s="3" t="s">
        <v>286</v>
      </c>
      <c r="E156" s="3" t="s">
        <v>287</v>
      </c>
      <c r="F156" s="3" t="s">
        <v>628</v>
      </c>
      <c r="G156" s="97" t="s">
        <v>524</v>
      </c>
      <c r="H156" s="97" t="s">
        <v>524</v>
      </c>
      <c r="I156" s="97" t="s">
        <v>524</v>
      </c>
      <c r="J156" s="97" t="s">
        <v>524</v>
      </c>
      <c r="K156" s="97" t="s">
        <v>524</v>
      </c>
      <c r="L156" s="97" t="s">
        <v>524</v>
      </c>
      <c r="M156" s="97" t="s">
        <v>524</v>
      </c>
      <c r="N156" s="97" t="s">
        <v>524</v>
      </c>
      <c r="O156" s="110">
        <v>547</v>
      </c>
      <c r="P156" s="99"/>
      <c r="Q156" s="99"/>
      <c r="R156" s="99"/>
      <c r="S156" s="99"/>
      <c r="T156" s="99"/>
      <c r="U156" s="99"/>
      <c r="V156" s="99"/>
      <c r="W156" s="99"/>
      <c r="X156" s="99"/>
      <c r="Y156" s="99"/>
      <c r="Z156" s="99"/>
      <c r="AA156" s="99"/>
      <c r="AB156" s="99"/>
      <c r="AC156" s="99"/>
      <c r="AD156" s="99"/>
      <c r="AE156" s="99"/>
      <c r="AF156" s="99"/>
      <c r="AG156" s="99"/>
      <c r="AH156" s="99"/>
    </row>
    <row r="157" spans="3:34">
      <c r="C157" s="3" t="s">
        <v>88</v>
      </c>
      <c r="D157" s="3" t="s">
        <v>288</v>
      </c>
      <c r="E157" s="3" t="s">
        <v>289</v>
      </c>
      <c r="F157" s="3" t="s">
        <v>628</v>
      </c>
      <c r="G157" s="97" t="s">
        <v>524</v>
      </c>
      <c r="H157" s="97" t="s">
        <v>524</v>
      </c>
      <c r="I157" s="97" t="s">
        <v>524</v>
      </c>
      <c r="J157" s="97" t="s">
        <v>524</v>
      </c>
      <c r="K157" s="97" t="s">
        <v>524</v>
      </c>
      <c r="L157" s="97" t="s">
        <v>524</v>
      </c>
      <c r="M157" s="97" t="s">
        <v>524</v>
      </c>
      <c r="N157" s="97" t="s">
        <v>524</v>
      </c>
      <c r="O157" s="110">
        <v>673</v>
      </c>
      <c r="P157" s="99"/>
      <c r="Q157" s="99"/>
      <c r="R157" s="99"/>
      <c r="S157" s="99"/>
      <c r="T157" s="99"/>
      <c r="U157" s="99"/>
      <c r="V157" s="99"/>
      <c r="W157" s="99"/>
      <c r="X157" s="99"/>
      <c r="Y157" s="99"/>
      <c r="Z157" s="99"/>
      <c r="AA157" s="99"/>
      <c r="AB157" s="99"/>
      <c r="AC157" s="99"/>
      <c r="AD157" s="99"/>
      <c r="AE157" s="99"/>
      <c r="AF157" s="99"/>
      <c r="AG157" s="99"/>
      <c r="AH157" s="99"/>
    </row>
    <row r="158" spans="3:34">
      <c r="C158" s="3" t="s">
        <v>88</v>
      </c>
      <c r="D158" s="3" t="s">
        <v>290</v>
      </c>
      <c r="E158" s="3" t="s">
        <v>291</v>
      </c>
      <c r="F158" s="3" t="s">
        <v>628</v>
      </c>
      <c r="G158" s="97" t="s">
        <v>524</v>
      </c>
      <c r="H158" s="97" t="s">
        <v>524</v>
      </c>
      <c r="I158" s="97" t="s">
        <v>524</v>
      </c>
      <c r="J158" s="97" t="s">
        <v>524</v>
      </c>
      <c r="K158" s="97" t="s">
        <v>524</v>
      </c>
      <c r="L158" s="97" t="s">
        <v>524</v>
      </c>
      <c r="M158" s="97" t="s">
        <v>524</v>
      </c>
      <c r="N158" s="97" t="s">
        <v>524</v>
      </c>
      <c r="O158" s="110">
        <v>117</v>
      </c>
      <c r="P158" s="99"/>
      <c r="Q158" s="99"/>
      <c r="R158" s="99"/>
      <c r="S158" s="99"/>
      <c r="T158" s="99"/>
      <c r="U158" s="99"/>
      <c r="V158" s="99"/>
      <c r="W158" s="99"/>
      <c r="X158" s="99"/>
      <c r="Y158" s="99"/>
      <c r="Z158" s="99"/>
      <c r="AA158" s="99"/>
      <c r="AB158" s="99"/>
      <c r="AC158" s="99"/>
      <c r="AD158" s="99"/>
      <c r="AE158" s="99"/>
      <c r="AF158" s="99"/>
      <c r="AG158" s="99"/>
      <c r="AH158" s="99"/>
    </row>
    <row r="159" spans="3:34">
      <c r="C159" s="3" t="s">
        <v>88</v>
      </c>
      <c r="D159" s="3" t="s">
        <v>292</v>
      </c>
      <c r="E159" s="3" t="s">
        <v>293</v>
      </c>
      <c r="F159" s="3" t="s">
        <v>628</v>
      </c>
      <c r="G159" s="97" t="s">
        <v>524</v>
      </c>
      <c r="H159" s="97" t="s">
        <v>524</v>
      </c>
      <c r="I159" s="97" t="s">
        <v>524</v>
      </c>
      <c r="J159" s="97" t="s">
        <v>524</v>
      </c>
      <c r="K159" s="97" t="s">
        <v>524</v>
      </c>
      <c r="L159" s="97" t="s">
        <v>524</v>
      </c>
      <c r="M159" s="97" t="s">
        <v>524</v>
      </c>
      <c r="N159" s="97" t="s">
        <v>524</v>
      </c>
      <c r="O159" s="110">
        <v>174</v>
      </c>
      <c r="P159" s="99"/>
      <c r="Q159" s="99"/>
      <c r="R159" s="99"/>
      <c r="S159" s="99"/>
      <c r="T159" s="99"/>
      <c r="U159" s="99"/>
      <c r="V159" s="99"/>
      <c r="W159" s="99"/>
      <c r="X159" s="99"/>
      <c r="Y159" s="99"/>
      <c r="Z159" s="99"/>
      <c r="AA159" s="99"/>
      <c r="AB159" s="99"/>
      <c r="AC159" s="99"/>
      <c r="AD159" s="99"/>
      <c r="AE159" s="99"/>
      <c r="AF159" s="99"/>
      <c r="AG159" s="99"/>
      <c r="AH159" s="99"/>
    </row>
    <row r="160" spans="3:34">
      <c r="C160" s="3" t="s">
        <v>88</v>
      </c>
      <c r="D160" s="3" t="s">
        <v>294</v>
      </c>
      <c r="E160" s="3" t="s">
        <v>295</v>
      </c>
      <c r="F160" s="3" t="s">
        <v>628</v>
      </c>
      <c r="G160" s="97" t="s">
        <v>524</v>
      </c>
      <c r="H160" s="97" t="s">
        <v>524</v>
      </c>
      <c r="I160" s="97" t="s">
        <v>524</v>
      </c>
      <c r="J160" s="97" t="s">
        <v>524</v>
      </c>
      <c r="K160" s="97" t="s">
        <v>524</v>
      </c>
      <c r="L160" s="97" t="s">
        <v>524</v>
      </c>
      <c r="M160" s="97" t="s">
        <v>524</v>
      </c>
      <c r="N160" s="97" t="s">
        <v>524</v>
      </c>
      <c r="O160" s="110">
        <v>150</v>
      </c>
      <c r="P160" s="99"/>
      <c r="Q160" s="99"/>
      <c r="R160" s="99"/>
      <c r="S160" s="99"/>
      <c r="T160" s="99"/>
      <c r="U160" s="99"/>
      <c r="V160" s="99"/>
      <c r="W160" s="99"/>
      <c r="X160" s="99"/>
      <c r="Y160" s="99"/>
      <c r="Z160" s="99"/>
      <c r="AA160" s="99"/>
      <c r="AB160" s="99"/>
      <c r="AC160" s="99"/>
      <c r="AD160" s="99"/>
      <c r="AE160" s="99"/>
      <c r="AF160" s="99"/>
      <c r="AG160" s="99"/>
      <c r="AH160" s="99"/>
    </row>
    <row r="161" spans="3:34">
      <c r="C161" s="3" t="s">
        <v>88</v>
      </c>
      <c r="D161" s="3" t="s">
        <v>296</v>
      </c>
      <c r="E161" s="3" t="s">
        <v>297</v>
      </c>
      <c r="F161" s="3" t="s">
        <v>628</v>
      </c>
      <c r="G161" s="97" t="s">
        <v>524</v>
      </c>
      <c r="H161" s="97" t="s">
        <v>524</v>
      </c>
      <c r="I161" s="97" t="s">
        <v>524</v>
      </c>
      <c r="J161" s="97" t="s">
        <v>524</v>
      </c>
      <c r="K161" s="97" t="s">
        <v>524</v>
      </c>
      <c r="L161" s="97" t="s">
        <v>524</v>
      </c>
      <c r="M161" s="97" t="s">
        <v>524</v>
      </c>
      <c r="N161" s="97" t="s">
        <v>524</v>
      </c>
      <c r="O161" s="110" t="s">
        <v>524</v>
      </c>
      <c r="P161" s="99"/>
      <c r="Q161" s="99"/>
      <c r="R161" s="99"/>
      <c r="S161" s="99"/>
      <c r="T161" s="99"/>
      <c r="U161" s="99"/>
      <c r="V161" s="99"/>
      <c r="W161" s="99"/>
      <c r="X161" s="99"/>
      <c r="Y161" s="99"/>
      <c r="Z161" s="99"/>
      <c r="AA161" s="99"/>
      <c r="AB161" s="99"/>
      <c r="AC161" s="99"/>
      <c r="AD161" s="99"/>
      <c r="AE161" s="99"/>
      <c r="AF161" s="99"/>
      <c r="AG161" s="99"/>
      <c r="AH161" s="99"/>
    </row>
    <row r="162" spans="3:34">
      <c r="C162" s="3" t="s">
        <v>88</v>
      </c>
      <c r="D162" s="3" t="s">
        <v>298</v>
      </c>
      <c r="E162" s="3" t="s">
        <v>299</v>
      </c>
      <c r="F162" s="3" t="s">
        <v>628</v>
      </c>
      <c r="G162" s="97" t="s">
        <v>524</v>
      </c>
      <c r="H162" s="97" t="s">
        <v>524</v>
      </c>
      <c r="I162" s="97" t="s">
        <v>524</v>
      </c>
      <c r="J162" s="97" t="s">
        <v>524</v>
      </c>
      <c r="K162" s="97" t="s">
        <v>524</v>
      </c>
      <c r="L162" s="97" t="s">
        <v>524</v>
      </c>
      <c r="M162" s="97" t="s">
        <v>524</v>
      </c>
      <c r="N162" s="97" t="s">
        <v>524</v>
      </c>
      <c r="O162" s="110" t="s">
        <v>524</v>
      </c>
      <c r="P162" s="99"/>
      <c r="Q162" s="99"/>
      <c r="R162" s="99"/>
      <c r="S162" s="99"/>
      <c r="T162" s="99"/>
      <c r="U162" s="99"/>
      <c r="V162" s="99"/>
      <c r="W162" s="99"/>
      <c r="X162" s="99"/>
      <c r="Y162" s="99"/>
      <c r="Z162" s="99"/>
      <c r="AA162" s="99"/>
      <c r="AB162" s="99"/>
      <c r="AC162" s="99"/>
      <c r="AD162" s="99"/>
      <c r="AE162" s="99"/>
      <c r="AF162" s="99"/>
      <c r="AG162" s="99"/>
      <c r="AH162" s="99"/>
    </row>
    <row r="163" spans="3:34">
      <c r="C163" s="3" t="s">
        <v>88</v>
      </c>
      <c r="D163" s="3" t="s">
        <v>300</v>
      </c>
      <c r="E163" s="3" t="s">
        <v>301</v>
      </c>
      <c r="F163" s="3" t="s">
        <v>628</v>
      </c>
      <c r="G163" s="97" t="s">
        <v>524</v>
      </c>
      <c r="H163" s="97" t="s">
        <v>524</v>
      </c>
      <c r="I163" s="97" t="s">
        <v>524</v>
      </c>
      <c r="J163" s="97" t="s">
        <v>524</v>
      </c>
      <c r="K163" s="97" t="s">
        <v>524</v>
      </c>
      <c r="L163" s="97" t="s">
        <v>524</v>
      </c>
      <c r="M163" s="97" t="s">
        <v>524</v>
      </c>
      <c r="N163" s="97" t="s">
        <v>524</v>
      </c>
      <c r="O163" s="110">
        <v>282</v>
      </c>
      <c r="P163" s="99"/>
      <c r="Q163" s="99"/>
      <c r="R163" s="99"/>
      <c r="S163" s="99"/>
      <c r="T163" s="99"/>
      <c r="U163" s="99"/>
      <c r="V163" s="99"/>
      <c r="W163" s="99"/>
      <c r="X163" s="99"/>
      <c r="Y163" s="99"/>
      <c r="Z163" s="99"/>
      <c r="AA163" s="99"/>
      <c r="AB163" s="99"/>
      <c r="AC163" s="99"/>
      <c r="AD163" s="99"/>
      <c r="AE163" s="99"/>
      <c r="AF163" s="99"/>
      <c r="AG163" s="99"/>
      <c r="AH163" s="99"/>
    </row>
    <row r="164" spans="3:34">
      <c r="C164" s="3" t="s">
        <v>88</v>
      </c>
      <c r="D164" s="3" t="s">
        <v>302</v>
      </c>
      <c r="E164" s="3" t="s">
        <v>303</v>
      </c>
      <c r="F164" s="3" t="s">
        <v>628</v>
      </c>
      <c r="G164" s="97" t="s">
        <v>524</v>
      </c>
      <c r="H164" s="97" t="s">
        <v>524</v>
      </c>
      <c r="I164" s="97" t="s">
        <v>524</v>
      </c>
      <c r="J164" s="97" t="s">
        <v>524</v>
      </c>
      <c r="K164" s="97" t="s">
        <v>524</v>
      </c>
      <c r="L164" s="97" t="s">
        <v>524</v>
      </c>
      <c r="M164" s="97" t="s">
        <v>524</v>
      </c>
      <c r="N164" s="97" t="s">
        <v>524</v>
      </c>
      <c r="O164" s="110" t="s">
        <v>524</v>
      </c>
      <c r="P164" s="99"/>
      <c r="Q164" s="99"/>
      <c r="R164" s="99"/>
      <c r="S164" s="99"/>
      <c r="T164" s="99"/>
      <c r="U164" s="99"/>
      <c r="V164" s="99"/>
      <c r="W164" s="99"/>
      <c r="X164" s="99"/>
      <c r="Y164" s="99"/>
      <c r="Z164" s="99"/>
      <c r="AA164" s="99"/>
      <c r="AB164" s="99"/>
      <c r="AC164" s="99"/>
      <c r="AD164" s="99"/>
      <c r="AE164" s="99"/>
      <c r="AF164" s="99"/>
      <c r="AG164" s="99"/>
      <c r="AH164" s="99"/>
    </row>
    <row r="165" spans="3:34">
      <c r="C165" s="3" t="s">
        <v>88</v>
      </c>
      <c r="D165" s="3" t="s">
        <v>304</v>
      </c>
      <c r="E165" s="3" t="s">
        <v>305</v>
      </c>
      <c r="F165" s="3" t="s">
        <v>628</v>
      </c>
      <c r="G165" s="97" t="s">
        <v>524</v>
      </c>
      <c r="H165" s="97" t="s">
        <v>524</v>
      </c>
      <c r="I165" s="97" t="s">
        <v>524</v>
      </c>
      <c r="J165" s="97" t="s">
        <v>524</v>
      </c>
      <c r="K165" s="97" t="s">
        <v>524</v>
      </c>
      <c r="L165" s="97" t="s">
        <v>524</v>
      </c>
      <c r="M165" s="97" t="s">
        <v>524</v>
      </c>
      <c r="N165" s="97" t="s">
        <v>524</v>
      </c>
      <c r="O165" s="110">
        <v>1500</v>
      </c>
      <c r="P165" s="99"/>
      <c r="Q165" s="99"/>
      <c r="R165" s="99"/>
      <c r="S165" s="99"/>
      <c r="T165" s="99"/>
      <c r="U165" s="99"/>
      <c r="V165" s="99"/>
      <c r="W165" s="99"/>
      <c r="X165" s="99"/>
      <c r="Y165" s="99"/>
      <c r="Z165" s="99"/>
      <c r="AA165" s="99"/>
      <c r="AB165" s="99"/>
      <c r="AC165" s="99"/>
      <c r="AD165" s="99"/>
      <c r="AE165" s="99"/>
      <c r="AF165" s="99"/>
      <c r="AG165" s="99"/>
      <c r="AH165" s="99"/>
    </row>
    <row r="166" spans="3:34">
      <c r="C166" s="3" t="s">
        <v>88</v>
      </c>
      <c r="D166" s="3" t="s">
        <v>306</v>
      </c>
      <c r="E166" s="3" t="s">
        <v>307</v>
      </c>
      <c r="F166" s="3" t="s">
        <v>628</v>
      </c>
      <c r="G166" s="97" t="s">
        <v>524</v>
      </c>
      <c r="H166" s="97" t="s">
        <v>524</v>
      </c>
      <c r="I166" s="97" t="s">
        <v>524</v>
      </c>
      <c r="J166" s="97" t="s">
        <v>524</v>
      </c>
      <c r="K166" s="97" t="s">
        <v>524</v>
      </c>
      <c r="L166" s="97" t="s">
        <v>524</v>
      </c>
      <c r="M166" s="97" t="s">
        <v>524</v>
      </c>
      <c r="N166" s="97" t="s">
        <v>524</v>
      </c>
      <c r="O166" s="110">
        <v>42</v>
      </c>
      <c r="P166" s="99"/>
      <c r="Q166" s="99"/>
      <c r="R166" s="99"/>
      <c r="S166" s="99"/>
      <c r="T166" s="99"/>
      <c r="U166" s="99"/>
      <c r="V166" s="99"/>
      <c r="W166" s="99"/>
      <c r="X166" s="99"/>
      <c r="Y166" s="99"/>
      <c r="Z166" s="99"/>
      <c r="AA166" s="99"/>
      <c r="AB166" s="99"/>
      <c r="AC166" s="99"/>
      <c r="AD166" s="99"/>
      <c r="AE166" s="99"/>
      <c r="AF166" s="99"/>
      <c r="AG166" s="99"/>
      <c r="AH166" s="99"/>
    </row>
    <row r="167" spans="3:34">
      <c r="C167" s="3" t="s">
        <v>88</v>
      </c>
      <c r="D167" s="3" t="s">
        <v>308</v>
      </c>
      <c r="E167" s="3" t="s">
        <v>309</v>
      </c>
      <c r="F167" s="3" t="s">
        <v>628</v>
      </c>
      <c r="G167" s="97" t="s">
        <v>524</v>
      </c>
      <c r="H167" s="97" t="s">
        <v>524</v>
      </c>
      <c r="I167" s="97" t="s">
        <v>524</v>
      </c>
      <c r="J167" s="97" t="s">
        <v>524</v>
      </c>
      <c r="K167" s="97" t="s">
        <v>524</v>
      </c>
      <c r="L167" s="97" t="s">
        <v>524</v>
      </c>
      <c r="M167" s="97" t="s">
        <v>524</v>
      </c>
      <c r="N167" s="97" t="s">
        <v>524</v>
      </c>
      <c r="O167" s="110">
        <v>1416</v>
      </c>
      <c r="P167" s="99"/>
      <c r="Q167" s="99"/>
      <c r="R167" s="99"/>
      <c r="S167" s="99"/>
      <c r="T167" s="99"/>
      <c r="U167" s="99"/>
      <c r="V167" s="99"/>
      <c r="W167" s="99"/>
      <c r="X167" s="99"/>
      <c r="Y167" s="99"/>
      <c r="Z167" s="99"/>
      <c r="AA167" s="99"/>
      <c r="AB167" s="99"/>
      <c r="AC167" s="99"/>
      <c r="AD167" s="99"/>
      <c r="AE167" s="99"/>
      <c r="AF167" s="99"/>
      <c r="AG167" s="99"/>
      <c r="AH167" s="99"/>
    </row>
    <row r="168" spans="3:34">
      <c r="C168" s="3" t="s">
        <v>88</v>
      </c>
      <c r="D168" s="3" t="s">
        <v>310</v>
      </c>
      <c r="E168" s="3" t="s">
        <v>311</v>
      </c>
      <c r="F168" s="3" t="s">
        <v>628</v>
      </c>
      <c r="G168" s="97" t="s">
        <v>524</v>
      </c>
      <c r="H168" s="97" t="s">
        <v>524</v>
      </c>
      <c r="I168" s="97" t="s">
        <v>524</v>
      </c>
      <c r="J168" s="97" t="s">
        <v>524</v>
      </c>
      <c r="K168" s="97" t="s">
        <v>524</v>
      </c>
      <c r="L168" s="97" t="s">
        <v>524</v>
      </c>
      <c r="M168" s="97" t="s">
        <v>524</v>
      </c>
      <c r="N168" s="97" t="s">
        <v>524</v>
      </c>
      <c r="O168" s="110">
        <v>3073</v>
      </c>
      <c r="P168" s="99"/>
      <c r="Q168" s="99"/>
      <c r="R168" s="99"/>
      <c r="S168" s="99"/>
      <c r="T168" s="99"/>
      <c r="U168" s="99"/>
      <c r="V168" s="99"/>
      <c r="W168" s="99"/>
      <c r="X168" s="99"/>
      <c r="Y168" s="99"/>
      <c r="Z168" s="99"/>
      <c r="AA168" s="99"/>
      <c r="AB168" s="99"/>
      <c r="AC168" s="99"/>
      <c r="AD168" s="99"/>
      <c r="AE168" s="99"/>
      <c r="AF168" s="99"/>
      <c r="AG168" s="99"/>
      <c r="AH168" s="99"/>
    </row>
    <row r="169" spans="3:34">
      <c r="C169" s="3" t="s">
        <v>88</v>
      </c>
      <c r="D169" s="3" t="s">
        <v>312</v>
      </c>
      <c r="E169" s="3" t="s">
        <v>313</v>
      </c>
      <c r="F169" s="3" t="s">
        <v>628</v>
      </c>
      <c r="G169" s="97" t="s">
        <v>524</v>
      </c>
      <c r="H169" s="97" t="s">
        <v>524</v>
      </c>
      <c r="I169" s="97" t="s">
        <v>524</v>
      </c>
      <c r="J169" s="97" t="s">
        <v>524</v>
      </c>
      <c r="K169" s="97" t="s">
        <v>524</v>
      </c>
      <c r="L169" s="97" t="s">
        <v>524</v>
      </c>
      <c r="M169" s="97" t="s">
        <v>524</v>
      </c>
      <c r="N169" s="97" t="s">
        <v>524</v>
      </c>
      <c r="O169" s="110">
        <v>651</v>
      </c>
      <c r="P169" s="99"/>
      <c r="Q169" s="99"/>
      <c r="R169" s="99"/>
      <c r="S169" s="99"/>
      <c r="T169" s="99"/>
      <c r="U169" s="99"/>
      <c r="V169" s="99"/>
      <c r="W169" s="99"/>
      <c r="X169" s="99"/>
      <c r="Y169" s="99"/>
      <c r="Z169" s="99"/>
      <c r="AA169" s="99"/>
      <c r="AB169" s="99"/>
      <c r="AC169" s="99"/>
      <c r="AD169" s="99"/>
      <c r="AE169" s="99"/>
      <c r="AF169" s="99"/>
      <c r="AG169" s="99"/>
      <c r="AH169" s="99"/>
    </row>
    <row r="170" spans="3:34">
      <c r="C170" s="3" t="s">
        <v>88</v>
      </c>
      <c r="D170" s="3" t="s">
        <v>314</v>
      </c>
      <c r="E170" s="3" t="s">
        <v>315</v>
      </c>
      <c r="F170" s="3" t="s">
        <v>628</v>
      </c>
      <c r="G170" s="97" t="s">
        <v>524</v>
      </c>
      <c r="H170" s="97" t="s">
        <v>524</v>
      </c>
      <c r="I170" s="97" t="s">
        <v>524</v>
      </c>
      <c r="J170" s="97" t="s">
        <v>524</v>
      </c>
      <c r="K170" s="97" t="s">
        <v>524</v>
      </c>
      <c r="L170" s="97" t="s">
        <v>524</v>
      </c>
      <c r="M170" s="97" t="s">
        <v>524</v>
      </c>
      <c r="N170" s="97" t="s">
        <v>524</v>
      </c>
      <c r="O170" s="110">
        <v>798</v>
      </c>
      <c r="P170" s="99"/>
      <c r="Q170" s="99"/>
      <c r="R170" s="99"/>
      <c r="S170" s="99"/>
      <c r="T170" s="99"/>
      <c r="U170" s="99"/>
      <c r="V170" s="99"/>
      <c r="W170" s="99"/>
      <c r="X170" s="99"/>
      <c r="Y170" s="99"/>
      <c r="Z170" s="99"/>
      <c r="AA170" s="99"/>
      <c r="AB170" s="99"/>
      <c r="AC170" s="99"/>
      <c r="AD170" s="99"/>
      <c r="AE170" s="99"/>
      <c r="AF170" s="99"/>
      <c r="AG170" s="99"/>
      <c r="AH170" s="99"/>
    </row>
    <row r="171" spans="3:34">
      <c r="C171" s="3" t="s">
        <v>88</v>
      </c>
      <c r="D171" s="3" t="s">
        <v>316</v>
      </c>
      <c r="E171" s="3" t="s">
        <v>317</v>
      </c>
      <c r="F171" s="3" t="s">
        <v>628</v>
      </c>
      <c r="G171" s="97" t="s">
        <v>524</v>
      </c>
      <c r="H171" s="97" t="s">
        <v>524</v>
      </c>
      <c r="I171" s="97" t="s">
        <v>524</v>
      </c>
      <c r="J171" s="97" t="s">
        <v>524</v>
      </c>
      <c r="K171" s="97" t="s">
        <v>524</v>
      </c>
      <c r="L171" s="97" t="s">
        <v>524</v>
      </c>
      <c r="M171" s="97" t="s">
        <v>524</v>
      </c>
      <c r="N171" s="97" t="s">
        <v>524</v>
      </c>
      <c r="O171" s="110">
        <v>1005</v>
      </c>
      <c r="P171" s="99"/>
      <c r="Q171" s="99"/>
      <c r="R171" s="99"/>
      <c r="S171" s="99"/>
      <c r="T171" s="99"/>
      <c r="U171" s="99"/>
      <c r="V171" s="99"/>
      <c r="W171" s="99"/>
      <c r="X171" s="99"/>
      <c r="Y171" s="99"/>
      <c r="Z171" s="99"/>
      <c r="AA171" s="99"/>
      <c r="AB171" s="99"/>
      <c r="AC171" s="99"/>
      <c r="AD171" s="99"/>
      <c r="AE171" s="99"/>
      <c r="AF171" s="99"/>
      <c r="AG171" s="99"/>
      <c r="AH171" s="99"/>
    </row>
    <row r="172" spans="3:34">
      <c r="C172" s="3" t="s">
        <v>88</v>
      </c>
      <c r="D172" s="3" t="s">
        <v>318</v>
      </c>
      <c r="E172" s="3" t="s">
        <v>319</v>
      </c>
      <c r="F172" s="3" t="s">
        <v>628</v>
      </c>
      <c r="G172" s="97" t="s">
        <v>524</v>
      </c>
      <c r="H172" s="97" t="s">
        <v>524</v>
      </c>
      <c r="I172" s="97" t="s">
        <v>524</v>
      </c>
      <c r="J172" s="97" t="s">
        <v>524</v>
      </c>
      <c r="K172" s="97" t="s">
        <v>524</v>
      </c>
      <c r="L172" s="97" t="s">
        <v>524</v>
      </c>
      <c r="M172" s="97" t="s">
        <v>524</v>
      </c>
      <c r="N172" s="97" t="s">
        <v>524</v>
      </c>
      <c r="O172" s="110">
        <v>281</v>
      </c>
      <c r="P172" s="99"/>
      <c r="Q172" s="99"/>
      <c r="R172" s="99"/>
      <c r="S172" s="99"/>
      <c r="T172" s="99"/>
      <c r="U172" s="99"/>
      <c r="V172" s="99"/>
      <c r="W172" s="99"/>
      <c r="X172" s="99"/>
      <c r="Y172" s="99"/>
      <c r="Z172" s="99"/>
      <c r="AA172" s="99"/>
      <c r="AB172" s="99"/>
      <c r="AC172" s="99"/>
      <c r="AD172" s="99"/>
      <c r="AE172" s="99"/>
      <c r="AF172" s="99"/>
      <c r="AG172" s="99"/>
      <c r="AH172" s="99"/>
    </row>
    <row r="173" spans="3:34">
      <c r="C173" s="3" t="s">
        <v>88</v>
      </c>
      <c r="D173" s="3" t="s">
        <v>320</v>
      </c>
      <c r="E173" s="3" t="s">
        <v>321</v>
      </c>
      <c r="F173" s="3" t="s">
        <v>628</v>
      </c>
      <c r="G173" s="97" t="s">
        <v>524</v>
      </c>
      <c r="H173" s="97" t="s">
        <v>524</v>
      </c>
      <c r="I173" s="97" t="s">
        <v>524</v>
      </c>
      <c r="J173" s="97" t="s">
        <v>524</v>
      </c>
      <c r="K173" s="97" t="s">
        <v>524</v>
      </c>
      <c r="L173" s="97" t="s">
        <v>524</v>
      </c>
      <c r="M173" s="97" t="s">
        <v>524</v>
      </c>
      <c r="N173" s="97" t="s">
        <v>524</v>
      </c>
      <c r="O173" s="110">
        <v>465</v>
      </c>
      <c r="P173" s="99"/>
      <c r="Q173" s="99"/>
      <c r="R173" s="99"/>
      <c r="S173" s="99"/>
      <c r="T173" s="99"/>
      <c r="U173" s="99"/>
      <c r="V173" s="99"/>
      <c r="W173" s="99"/>
      <c r="X173" s="99"/>
      <c r="Y173" s="99"/>
      <c r="Z173" s="99"/>
      <c r="AA173" s="99"/>
      <c r="AB173" s="99"/>
      <c r="AC173" s="99"/>
      <c r="AD173" s="99"/>
      <c r="AE173" s="99"/>
      <c r="AF173" s="99"/>
      <c r="AG173" s="99"/>
      <c r="AH173" s="99"/>
    </row>
    <row r="174" spans="3:34">
      <c r="C174" s="3" t="s">
        <v>88</v>
      </c>
      <c r="D174" s="3" t="s">
        <v>322</v>
      </c>
      <c r="E174" s="3" t="s">
        <v>323</v>
      </c>
      <c r="F174" s="3" t="s">
        <v>628</v>
      </c>
      <c r="G174" s="97" t="s">
        <v>524</v>
      </c>
      <c r="H174" s="97" t="s">
        <v>524</v>
      </c>
      <c r="I174" s="97" t="s">
        <v>524</v>
      </c>
      <c r="J174" s="97" t="s">
        <v>524</v>
      </c>
      <c r="K174" s="97" t="s">
        <v>524</v>
      </c>
      <c r="L174" s="97" t="s">
        <v>524</v>
      </c>
      <c r="M174" s="97" t="s">
        <v>524</v>
      </c>
      <c r="N174" s="97" t="s">
        <v>524</v>
      </c>
      <c r="O174" s="110">
        <v>204</v>
      </c>
      <c r="P174" s="99"/>
      <c r="Q174" s="99"/>
      <c r="R174" s="99"/>
      <c r="S174" s="99"/>
      <c r="T174" s="99"/>
      <c r="U174" s="99"/>
      <c r="V174" s="99"/>
      <c r="W174" s="99"/>
      <c r="X174" s="99"/>
      <c r="Y174" s="99"/>
      <c r="Z174" s="99"/>
      <c r="AA174" s="99"/>
      <c r="AB174" s="99"/>
      <c r="AC174" s="99"/>
      <c r="AD174" s="99"/>
      <c r="AE174" s="99"/>
      <c r="AF174" s="99"/>
      <c r="AG174" s="99"/>
      <c r="AH174" s="99"/>
    </row>
    <row r="175" spans="3:34">
      <c r="C175" s="3" t="s">
        <v>88</v>
      </c>
      <c r="D175" s="3" t="s">
        <v>324</v>
      </c>
      <c r="E175" s="3" t="s">
        <v>325</v>
      </c>
      <c r="F175" s="3" t="s">
        <v>628</v>
      </c>
      <c r="G175" s="97" t="s">
        <v>524</v>
      </c>
      <c r="H175" s="97" t="s">
        <v>524</v>
      </c>
      <c r="I175" s="97" t="s">
        <v>524</v>
      </c>
      <c r="J175" s="97" t="s">
        <v>524</v>
      </c>
      <c r="K175" s="97" t="s">
        <v>524</v>
      </c>
      <c r="L175" s="97" t="s">
        <v>524</v>
      </c>
      <c r="M175" s="97" t="s">
        <v>524</v>
      </c>
      <c r="N175" s="97" t="s">
        <v>524</v>
      </c>
      <c r="O175" s="110" t="s">
        <v>524</v>
      </c>
      <c r="P175" s="99"/>
      <c r="Q175" s="99"/>
      <c r="R175" s="99"/>
      <c r="S175" s="99"/>
      <c r="T175" s="99"/>
      <c r="U175" s="99"/>
      <c r="V175" s="99"/>
      <c r="W175" s="99"/>
      <c r="X175" s="99"/>
      <c r="Y175" s="99"/>
      <c r="Z175" s="99"/>
      <c r="AA175" s="99"/>
      <c r="AB175" s="99"/>
      <c r="AC175" s="99"/>
      <c r="AD175" s="99"/>
      <c r="AE175" s="99"/>
      <c r="AF175" s="99"/>
      <c r="AG175" s="99"/>
      <c r="AH175" s="99"/>
    </row>
    <row r="176" spans="3:34">
      <c r="C176" s="3" t="s">
        <v>88</v>
      </c>
      <c r="D176" s="3" t="s">
        <v>326</v>
      </c>
      <c r="E176" s="3" t="s">
        <v>327</v>
      </c>
      <c r="F176" s="3" t="s">
        <v>628</v>
      </c>
      <c r="G176" s="97" t="s">
        <v>524</v>
      </c>
      <c r="H176" s="97" t="s">
        <v>524</v>
      </c>
      <c r="I176" s="97" t="s">
        <v>524</v>
      </c>
      <c r="J176" s="97" t="s">
        <v>524</v>
      </c>
      <c r="K176" s="97" t="s">
        <v>524</v>
      </c>
      <c r="L176" s="97" t="s">
        <v>524</v>
      </c>
      <c r="M176" s="97" t="s">
        <v>524</v>
      </c>
      <c r="N176" s="97" t="s">
        <v>524</v>
      </c>
      <c r="O176" s="110">
        <v>149</v>
      </c>
      <c r="P176" s="99"/>
      <c r="Q176" s="99"/>
      <c r="R176" s="99"/>
      <c r="S176" s="99"/>
      <c r="T176" s="99"/>
      <c r="U176" s="99"/>
      <c r="V176" s="99"/>
      <c r="W176" s="99"/>
      <c r="X176" s="99"/>
      <c r="Y176" s="99"/>
      <c r="Z176" s="99"/>
      <c r="AA176" s="99"/>
      <c r="AB176" s="99"/>
      <c r="AC176" s="99"/>
      <c r="AD176" s="99"/>
      <c r="AE176" s="99"/>
      <c r="AF176" s="99"/>
      <c r="AG176" s="99"/>
      <c r="AH176" s="99"/>
    </row>
    <row r="177" spans="3:34">
      <c r="C177" s="3" t="s">
        <v>88</v>
      </c>
      <c r="D177" s="3" t="s">
        <v>328</v>
      </c>
      <c r="E177" s="3" t="s">
        <v>329</v>
      </c>
      <c r="F177" s="3" t="s">
        <v>628</v>
      </c>
      <c r="G177" s="97" t="s">
        <v>524</v>
      </c>
      <c r="H177" s="97" t="s">
        <v>524</v>
      </c>
      <c r="I177" s="97" t="s">
        <v>524</v>
      </c>
      <c r="J177" s="97" t="s">
        <v>524</v>
      </c>
      <c r="K177" s="97" t="s">
        <v>524</v>
      </c>
      <c r="L177" s="97" t="s">
        <v>524</v>
      </c>
      <c r="M177" s="97" t="s">
        <v>524</v>
      </c>
      <c r="N177" s="97" t="s">
        <v>524</v>
      </c>
      <c r="O177" s="110">
        <v>134</v>
      </c>
      <c r="P177" s="99"/>
      <c r="Q177" s="99"/>
      <c r="R177" s="99"/>
      <c r="S177" s="99"/>
      <c r="T177" s="99"/>
      <c r="U177" s="99"/>
      <c r="V177" s="99"/>
      <c r="W177" s="99"/>
      <c r="X177" s="99"/>
      <c r="Y177" s="99"/>
      <c r="Z177" s="99"/>
      <c r="AA177" s="99"/>
      <c r="AB177" s="99"/>
      <c r="AC177" s="99"/>
      <c r="AD177" s="99"/>
      <c r="AE177" s="99"/>
      <c r="AF177" s="99"/>
      <c r="AG177" s="99"/>
      <c r="AH177" s="99"/>
    </row>
    <row r="178" spans="3:34">
      <c r="C178" s="3" t="s">
        <v>88</v>
      </c>
      <c r="D178" s="3" t="s">
        <v>330</v>
      </c>
      <c r="E178" s="3" t="s">
        <v>331</v>
      </c>
      <c r="F178" s="3" t="s">
        <v>628</v>
      </c>
      <c r="G178" s="97" t="s">
        <v>524</v>
      </c>
      <c r="H178" s="97" t="s">
        <v>524</v>
      </c>
      <c r="I178" s="97" t="s">
        <v>524</v>
      </c>
      <c r="J178" s="97" t="s">
        <v>524</v>
      </c>
      <c r="K178" s="97" t="s">
        <v>524</v>
      </c>
      <c r="L178" s="97" t="s">
        <v>524</v>
      </c>
      <c r="M178" s="97" t="s">
        <v>524</v>
      </c>
      <c r="N178" s="97" t="s">
        <v>524</v>
      </c>
      <c r="O178" s="110">
        <v>278</v>
      </c>
      <c r="P178" s="99"/>
      <c r="Q178" s="99"/>
      <c r="R178" s="99"/>
      <c r="S178" s="99"/>
      <c r="T178" s="99"/>
      <c r="U178" s="99"/>
      <c r="V178" s="99"/>
      <c r="W178" s="99"/>
      <c r="X178" s="99"/>
      <c r="Y178" s="99"/>
      <c r="Z178" s="99"/>
      <c r="AA178" s="99"/>
      <c r="AB178" s="99"/>
      <c r="AC178" s="99"/>
      <c r="AD178" s="99"/>
      <c r="AE178" s="99"/>
      <c r="AF178" s="99"/>
      <c r="AG178" s="99"/>
      <c r="AH178" s="99"/>
    </row>
    <row r="179" spans="3:34">
      <c r="C179" s="3" t="s">
        <v>88</v>
      </c>
      <c r="D179" s="3" t="s">
        <v>332</v>
      </c>
      <c r="E179" s="3" t="s">
        <v>333</v>
      </c>
      <c r="F179" s="3" t="s">
        <v>628</v>
      </c>
      <c r="G179" s="97" t="s">
        <v>524</v>
      </c>
      <c r="H179" s="97" t="s">
        <v>524</v>
      </c>
      <c r="I179" s="97" t="s">
        <v>524</v>
      </c>
      <c r="J179" s="97" t="s">
        <v>524</v>
      </c>
      <c r="K179" s="97" t="s">
        <v>524</v>
      </c>
      <c r="L179" s="97" t="s">
        <v>524</v>
      </c>
      <c r="M179" s="97" t="s">
        <v>524</v>
      </c>
      <c r="N179" s="97" t="s">
        <v>524</v>
      </c>
      <c r="O179" s="110">
        <v>316.54909304</v>
      </c>
      <c r="P179" s="99"/>
      <c r="Q179" s="99"/>
      <c r="R179" s="99"/>
      <c r="S179" s="99"/>
      <c r="T179" s="99"/>
      <c r="U179" s="99"/>
      <c r="V179" s="99"/>
      <c r="W179" s="99"/>
      <c r="X179" s="99"/>
      <c r="Y179" s="99"/>
      <c r="Z179" s="99"/>
      <c r="AA179" s="99"/>
      <c r="AB179" s="99"/>
      <c r="AC179" s="99"/>
      <c r="AD179" s="99"/>
      <c r="AE179" s="99"/>
      <c r="AF179" s="99"/>
      <c r="AG179" s="99"/>
      <c r="AH179" s="99"/>
    </row>
    <row r="180" spans="3:34">
      <c r="C180" s="3" t="s">
        <v>88</v>
      </c>
      <c r="D180" s="3" t="s">
        <v>334</v>
      </c>
      <c r="E180" s="3" t="s">
        <v>335</v>
      </c>
      <c r="F180" s="3" t="s">
        <v>628</v>
      </c>
      <c r="G180" s="97" t="s">
        <v>524</v>
      </c>
      <c r="H180" s="97" t="s">
        <v>524</v>
      </c>
      <c r="I180" s="97" t="s">
        <v>524</v>
      </c>
      <c r="J180" s="97" t="s">
        <v>524</v>
      </c>
      <c r="K180" s="97" t="s">
        <v>524</v>
      </c>
      <c r="L180" s="97" t="s">
        <v>524</v>
      </c>
      <c r="M180" s="97" t="s">
        <v>524</v>
      </c>
      <c r="N180" s="97" t="s">
        <v>524</v>
      </c>
      <c r="O180" s="110">
        <v>268</v>
      </c>
      <c r="P180" s="99"/>
      <c r="Q180" s="99"/>
      <c r="R180" s="99"/>
      <c r="S180" s="99"/>
      <c r="T180" s="99"/>
      <c r="U180" s="99"/>
      <c r="V180" s="99"/>
      <c r="W180" s="99"/>
      <c r="X180" s="99"/>
      <c r="Y180" s="99"/>
      <c r="Z180" s="99"/>
      <c r="AA180" s="99"/>
      <c r="AB180" s="99"/>
      <c r="AC180" s="99"/>
      <c r="AD180" s="99"/>
      <c r="AE180" s="99"/>
      <c r="AF180" s="99"/>
      <c r="AG180" s="99"/>
      <c r="AH180" s="99"/>
    </row>
    <row r="181" spans="3:34">
      <c r="C181" s="3" t="s">
        <v>88</v>
      </c>
      <c r="D181" s="3" t="s">
        <v>336</v>
      </c>
      <c r="E181" s="3" t="s">
        <v>337</v>
      </c>
      <c r="F181" s="3" t="s">
        <v>628</v>
      </c>
      <c r="G181" s="97" t="s">
        <v>524</v>
      </c>
      <c r="H181" s="97" t="s">
        <v>524</v>
      </c>
      <c r="I181" s="97" t="s">
        <v>524</v>
      </c>
      <c r="J181" s="97" t="s">
        <v>524</v>
      </c>
      <c r="K181" s="97" t="s">
        <v>524</v>
      </c>
      <c r="L181" s="97" t="s">
        <v>524</v>
      </c>
      <c r="M181" s="97" t="s">
        <v>524</v>
      </c>
      <c r="N181" s="97" t="s">
        <v>524</v>
      </c>
      <c r="O181" s="110">
        <v>372</v>
      </c>
      <c r="P181" s="99"/>
      <c r="Q181" s="99"/>
      <c r="R181" s="99"/>
      <c r="S181" s="99"/>
      <c r="T181" s="99"/>
      <c r="U181" s="99"/>
      <c r="V181" s="99"/>
      <c r="W181" s="99"/>
      <c r="X181" s="99"/>
      <c r="Y181" s="99"/>
      <c r="Z181" s="99"/>
      <c r="AA181" s="99"/>
      <c r="AB181" s="99"/>
      <c r="AC181" s="99"/>
      <c r="AD181" s="99"/>
      <c r="AE181" s="99"/>
      <c r="AF181" s="99"/>
      <c r="AG181" s="99"/>
      <c r="AH181" s="99"/>
    </row>
    <row r="182" spans="3:34">
      <c r="C182" s="3" t="s">
        <v>88</v>
      </c>
      <c r="D182" s="3" t="s">
        <v>338</v>
      </c>
      <c r="E182" s="3" t="s">
        <v>339</v>
      </c>
      <c r="F182" s="3" t="s">
        <v>628</v>
      </c>
      <c r="G182" s="97" t="s">
        <v>524</v>
      </c>
      <c r="H182" s="97" t="s">
        <v>524</v>
      </c>
      <c r="I182" s="97" t="s">
        <v>524</v>
      </c>
      <c r="J182" s="97" t="s">
        <v>524</v>
      </c>
      <c r="K182" s="97" t="s">
        <v>524</v>
      </c>
      <c r="L182" s="97" t="s">
        <v>524</v>
      </c>
      <c r="M182" s="97" t="s">
        <v>524</v>
      </c>
      <c r="N182" s="97" t="s">
        <v>524</v>
      </c>
      <c r="O182" s="110">
        <v>835</v>
      </c>
      <c r="P182" s="99"/>
      <c r="Q182" s="99"/>
      <c r="R182" s="99"/>
      <c r="S182" s="99"/>
      <c r="T182" s="99"/>
      <c r="U182" s="99"/>
      <c r="V182" s="99"/>
      <c r="W182" s="99"/>
      <c r="X182" s="99"/>
      <c r="Y182" s="99"/>
      <c r="Z182" s="99"/>
      <c r="AA182" s="99"/>
      <c r="AB182" s="99"/>
      <c r="AC182" s="99"/>
      <c r="AD182" s="99"/>
      <c r="AE182" s="99"/>
      <c r="AF182" s="99"/>
      <c r="AG182" s="99"/>
      <c r="AH182" s="99"/>
    </row>
    <row r="183" spans="3:34">
      <c r="C183" s="3" t="s">
        <v>88</v>
      </c>
      <c r="D183" s="3" t="s">
        <v>340</v>
      </c>
      <c r="E183" s="3" t="s">
        <v>341</v>
      </c>
      <c r="F183" s="3" t="s">
        <v>628</v>
      </c>
      <c r="G183" s="97" t="s">
        <v>524</v>
      </c>
      <c r="H183" s="97" t="s">
        <v>524</v>
      </c>
      <c r="I183" s="97" t="s">
        <v>524</v>
      </c>
      <c r="J183" s="97" t="s">
        <v>524</v>
      </c>
      <c r="K183" s="97" t="s">
        <v>524</v>
      </c>
      <c r="L183" s="97" t="s">
        <v>524</v>
      </c>
      <c r="M183" s="97" t="s">
        <v>524</v>
      </c>
      <c r="N183" s="97" t="s">
        <v>524</v>
      </c>
      <c r="O183" s="110">
        <v>426.43331885999999</v>
      </c>
      <c r="P183" s="99"/>
      <c r="Q183" s="99"/>
      <c r="R183" s="99"/>
      <c r="S183" s="99"/>
      <c r="T183" s="99"/>
      <c r="U183" s="99"/>
      <c r="V183" s="99"/>
      <c r="W183" s="99"/>
      <c r="X183" s="99"/>
      <c r="Y183" s="99"/>
      <c r="Z183" s="99"/>
      <c r="AA183" s="99"/>
      <c r="AB183" s="99"/>
      <c r="AC183" s="99"/>
      <c r="AD183" s="99"/>
      <c r="AE183" s="99"/>
      <c r="AF183" s="99"/>
      <c r="AG183" s="99"/>
      <c r="AH183" s="99"/>
    </row>
    <row r="184" spans="3:34">
      <c r="C184" s="3" t="s">
        <v>88</v>
      </c>
      <c r="D184" s="3" t="s">
        <v>342</v>
      </c>
      <c r="E184" s="3" t="s">
        <v>343</v>
      </c>
      <c r="F184" s="3" t="s">
        <v>628</v>
      </c>
      <c r="G184" s="97" t="s">
        <v>524</v>
      </c>
      <c r="H184" s="97" t="s">
        <v>524</v>
      </c>
      <c r="I184" s="97" t="s">
        <v>524</v>
      </c>
      <c r="J184" s="97" t="s">
        <v>524</v>
      </c>
      <c r="K184" s="97" t="s">
        <v>524</v>
      </c>
      <c r="L184" s="97" t="s">
        <v>524</v>
      </c>
      <c r="M184" s="97" t="s">
        <v>524</v>
      </c>
      <c r="N184" s="97" t="s">
        <v>524</v>
      </c>
      <c r="O184" s="110">
        <v>337.67402598000001</v>
      </c>
      <c r="P184" s="99"/>
      <c r="Q184" s="99"/>
      <c r="R184" s="99"/>
      <c r="S184" s="99"/>
      <c r="T184" s="99"/>
      <c r="U184" s="99"/>
      <c r="V184" s="99"/>
      <c r="W184" s="99"/>
      <c r="X184" s="99"/>
      <c r="Y184" s="99"/>
      <c r="Z184" s="99"/>
      <c r="AA184" s="99"/>
      <c r="AB184" s="99"/>
      <c r="AC184" s="99"/>
      <c r="AD184" s="99"/>
      <c r="AE184" s="99"/>
      <c r="AF184" s="99"/>
      <c r="AG184" s="99"/>
      <c r="AH184" s="99"/>
    </row>
    <row r="185" spans="3:34">
      <c r="C185" s="3" t="s">
        <v>88</v>
      </c>
      <c r="D185" s="3" t="s">
        <v>344</v>
      </c>
      <c r="E185" s="3" t="s">
        <v>345</v>
      </c>
      <c r="F185" s="3" t="s">
        <v>628</v>
      </c>
      <c r="G185" s="97" t="s">
        <v>524</v>
      </c>
      <c r="H185" s="97" t="s">
        <v>524</v>
      </c>
      <c r="I185" s="97" t="s">
        <v>524</v>
      </c>
      <c r="J185" s="97" t="s">
        <v>524</v>
      </c>
      <c r="K185" s="97" t="s">
        <v>524</v>
      </c>
      <c r="L185" s="97" t="s">
        <v>524</v>
      </c>
      <c r="M185" s="97" t="s">
        <v>524</v>
      </c>
      <c r="N185" s="97" t="s">
        <v>524</v>
      </c>
      <c r="O185" s="110">
        <v>982</v>
      </c>
      <c r="P185" s="99"/>
      <c r="Q185" s="99"/>
      <c r="R185" s="99"/>
      <c r="S185" s="99"/>
      <c r="T185" s="99"/>
      <c r="U185" s="99"/>
      <c r="V185" s="99"/>
      <c r="W185" s="99"/>
      <c r="X185" s="99"/>
      <c r="Y185" s="99"/>
      <c r="Z185" s="99"/>
      <c r="AA185" s="99"/>
      <c r="AB185" s="99"/>
      <c r="AC185" s="99"/>
      <c r="AD185" s="99"/>
      <c r="AE185" s="99"/>
      <c r="AF185" s="99"/>
      <c r="AG185" s="99"/>
      <c r="AH185" s="99"/>
    </row>
    <row r="186" spans="3:34">
      <c r="C186" s="3" t="s">
        <v>88</v>
      </c>
      <c r="D186" s="3" t="s">
        <v>346</v>
      </c>
      <c r="E186" s="3" t="s">
        <v>347</v>
      </c>
      <c r="F186" s="3" t="s">
        <v>628</v>
      </c>
      <c r="G186" s="97" t="s">
        <v>524</v>
      </c>
      <c r="H186" s="97" t="s">
        <v>524</v>
      </c>
      <c r="I186" s="97" t="s">
        <v>524</v>
      </c>
      <c r="J186" s="97" t="s">
        <v>524</v>
      </c>
      <c r="K186" s="97" t="s">
        <v>524</v>
      </c>
      <c r="L186" s="97" t="s">
        <v>524</v>
      </c>
      <c r="M186" s="97" t="s">
        <v>524</v>
      </c>
      <c r="N186" s="97" t="s">
        <v>524</v>
      </c>
      <c r="O186" s="110">
        <v>443</v>
      </c>
      <c r="P186" s="99"/>
      <c r="Q186" s="99"/>
      <c r="R186" s="99"/>
      <c r="S186" s="99"/>
      <c r="T186" s="99"/>
      <c r="U186" s="99"/>
      <c r="V186" s="99"/>
      <c r="W186" s="99"/>
      <c r="X186" s="99"/>
      <c r="Y186" s="99"/>
      <c r="Z186" s="99"/>
      <c r="AA186" s="99"/>
      <c r="AB186" s="99"/>
      <c r="AC186" s="99"/>
      <c r="AD186" s="99"/>
      <c r="AE186" s="99"/>
      <c r="AF186" s="99"/>
      <c r="AG186" s="99"/>
      <c r="AH186" s="99"/>
    </row>
    <row r="187" spans="3:34">
      <c r="C187" s="3" t="s">
        <v>92</v>
      </c>
      <c r="D187" s="3" t="s">
        <v>348</v>
      </c>
      <c r="E187" s="3" t="s">
        <v>349</v>
      </c>
      <c r="F187" s="3" t="s">
        <v>628</v>
      </c>
      <c r="G187" s="97" t="s">
        <v>524</v>
      </c>
      <c r="H187" s="97" t="s">
        <v>524</v>
      </c>
      <c r="I187" s="97" t="s">
        <v>524</v>
      </c>
      <c r="J187" s="97" t="s">
        <v>524</v>
      </c>
      <c r="K187" s="97" t="s">
        <v>524</v>
      </c>
      <c r="L187" s="97" t="s">
        <v>524</v>
      </c>
      <c r="M187" s="97" t="s">
        <v>524</v>
      </c>
      <c r="N187" s="97" t="s">
        <v>524</v>
      </c>
      <c r="O187" s="110">
        <v>1551</v>
      </c>
      <c r="P187" s="99"/>
      <c r="Q187" s="99"/>
      <c r="R187" s="99"/>
      <c r="S187" s="99"/>
      <c r="T187" s="99"/>
      <c r="U187" s="99"/>
      <c r="V187" s="99"/>
      <c r="W187" s="99"/>
      <c r="X187" s="99"/>
      <c r="Y187" s="99"/>
      <c r="Z187" s="99"/>
      <c r="AA187" s="99"/>
      <c r="AB187" s="99"/>
      <c r="AC187" s="99"/>
      <c r="AD187" s="99"/>
      <c r="AE187" s="99"/>
      <c r="AF187" s="99"/>
      <c r="AG187" s="99"/>
      <c r="AH187" s="99"/>
    </row>
    <row r="188" spans="3:34">
      <c r="C188" s="3" t="s">
        <v>92</v>
      </c>
      <c r="D188" s="3" t="s">
        <v>350</v>
      </c>
      <c r="E188" s="3" t="s">
        <v>351</v>
      </c>
      <c r="F188" s="3" t="s">
        <v>628</v>
      </c>
      <c r="G188" s="97" t="s">
        <v>524</v>
      </c>
      <c r="H188" s="97" t="s">
        <v>524</v>
      </c>
      <c r="I188" s="97" t="s">
        <v>524</v>
      </c>
      <c r="J188" s="97" t="s">
        <v>524</v>
      </c>
      <c r="K188" s="97" t="s">
        <v>524</v>
      </c>
      <c r="L188" s="97" t="s">
        <v>524</v>
      </c>
      <c r="M188" s="97" t="s">
        <v>524</v>
      </c>
      <c r="N188" s="97" t="s">
        <v>524</v>
      </c>
      <c r="O188" s="110">
        <v>917.98800000000006</v>
      </c>
      <c r="P188" s="99"/>
      <c r="Q188" s="99"/>
      <c r="R188" s="99"/>
      <c r="S188" s="99"/>
      <c r="T188" s="99"/>
      <c r="U188" s="99"/>
      <c r="V188" s="99"/>
      <c r="W188" s="99"/>
      <c r="X188" s="99"/>
      <c r="Y188" s="99"/>
      <c r="Z188" s="99"/>
      <c r="AA188" s="99"/>
      <c r="AB188" s="99"/>
      <c r="AC188" s="99"/>
      <c r="AD188" s="99"/>
      <c r="AE188" s="99"/>
      <c r="AF188" s="99"/>
      <c r="AG188" s="99"/>
      <c r="AH188" s="99"/>
    </row>
    <row r="189" spans="3:34">
      <c r="C189" s="3" t="s">
        <v>92</v>
      </c>
      <c r="D189" s="3" t="s">
        <v>352</v>
      </c>
      <c r="E189" s="3" t="s">
        <v>353</v>
      </c>
      <c r="F189" s="3" t="s">
        <v>628</v>
      </c>
      <c r="G189" s="97" t="s">
        <v>524</v>
      </c>
      <c r="H189" s="97" t="s">
        <v>524</v>
      </c>
      <c r="I189" s="97" t="s">
        <v>524</v>
      </c>
      <c r="J189" s="97" t="s">
        <v>524</v>
      </c>
      <c r="K189" s="97" t="s">
        <v>524</v>
      </c>
      <c r="L189" s="97" t="s">
        <v>524</v>
      </c>
      <c r="M189" s="97" t="s">
        <v>524</v>
      </c>
      <c r="N189" s="97" t="s">
        <v>524</v>
      </c>
      <c r="O189" s="110" t="s">
        <v>524</v>
      </c>
      <c r="P189" s="99"/>
      <c r="Q189" s="99"/>
      <c r="R189" s="99"/>
      <c r="S189" s="99"/>
      <c r="T189" s="99"/>
      <c r="U189" s="99"/>
      <c r="V189" s="99"/>
      <c r="W189" s="99"/>
      <c r="X189" s="99"/>
      <c r="Y189" s="99"/>
      <c r="Z189" s="99"/>
      <c r="AA189" s="99"/>
      <c r="AB189" s="99"/>
      <c r="AC189" s="99"/>
      <c r="AD189" s="99"/>
      <c r="AE189" s="99"/>
      <c r="AF189" s="99"/>
      <c r="AG189" s="99"/>
      <c r="AH189" s="99"/>
    </row>
    <row r="190" spans="3:34">
      <c r="C190" s="3" t="s">
        <v>92</v>
      </c>
      <c r="D190" s="3" t="s">
        <v>354</v>
      </c>
      <c r="E190" s="3" t="s">
        <v>355</v>
      </c>
      <c r="F190" s="3" t="s">
        <v>628</v>
      </c>
      <c r="G190" s="97" t="s">
        <v>524</v>
      </c>
      <c r="H190" s="97" t="s">
        <v>524</v>
      </c>
      <c r="I190" s="97" t="s">
        <v>524</v>
      </c>
      <c r="J190" s="97" t="s">
        <v>524</v>
      </c>
      <c r="K190" s="97" t="s">
        <v>524</v>
      </c>
      <c r="L190" s="97" t="s">
        <v>524</v>
      </c>
      <c r="M190" s="97" t="s">
        <v>524</v>
      </c>
      <c r="N190" s="97" t="s">
        <v>524</v>
      </c>
      <c r="O190" s="110">
        <v>233</v>
      </c>
      <c r="P190" s="99"/>
      <c r="Q190" s="99"/>
      <c r="R190" s="99"/>
      <c r="S190" s="99"/>
      <c r="T190" s="99"/>
      <c r="U190" s="99"/>
      <c r="V190" s="99"/>
      <c r="W190" s="99"/>
      <c r="X190" s="99"/>
      <c r="Y190" s="99"/>
      <c r="Z190" s="99"/>
      <c r="AA190" s="99"/>
      <c r="AB190" s="99"/>
      <c r="AC190" s="99"/>
      <c r="AD190" s="99"/>
      <c r="AE190" s="99"/>
      <c r="AF190" s="99"/>
      <c r="AG190" s="99"/>
      <c r="AH190" s="99"/>
    </row>
    <row r="191" spans="3:34">
      <c r="C191" s="3" t="s">
        <v>92</v>
      </c>
      <c r="D191" s="3" t="s">
        <v>356</v>
      </c>
      <c r="E191" s="3" t="s">
        <v>357</v>
      </c>
      <c r="F191" s="3" t="s">
        <v>628</v>
      </c>
      <c r="G191" s="97" t="s">
        <v>524</v>
      </c>
      <c r="H191" s="97" t="s">
        <v>524</v>
      </c>
      <c r="I191" s="97" t="s">
        <v>524</v>
      </c>
      <c r="J191" s="97" t="s">
        <v>524</v>
      </c>
      <c r="K191" s="97" t="s">
        <v>524</v>
      </c>
      <c r="L191" s="97" t="s">
        <v>524</v>
      </c>
      <c r="M191" s="97" t="s">
        <v>524</v>
      </c>
      <c r="N191" s="97" t="s">
        <v>524</v>
      </c>
      <c r="O191" s="110" t="s">
        <v>524</v>
      </c>
      <c r="P191" s="99"/>
      <c r="Q191" s="99"/>
      <c r="R191" s="99"/>
      <c r="S191" s="99"/>
      <c r="T191" s="99"/>
      <c r="U191" s="99"/>
      <c r="V191" s="99"/>
      <c r="W191" s="99"/>
      <c r="X191" s="99"/>
      <c r="Y191" s="99"/>
      <c r="Z191" s="99"/>
      <c r="AA191" s="99"/>
      <c r="AB191" s="99"/>
      <c r="AC191" s="99"/>
      <c r="AD191" s="99"/>
      <c r="AE191" s="99"/>
      <c r="AF191" s="99"/>
      <c r="AG191" s="99"/>
      <c r="AH191" s="99"/>
    </row>
    <row r="192" spans="3:34">
      <c r="C192" s="3" t="s">
        <v>92</v>
      </c>
      <c r="D192" s="3" t="s">
        <v>358</v>
      </c>
      <c r="E192" s="3" t="s">
        <v>359</v>
      </c>
      <c r="F192" s="3" t="s">
        <v>628</v>
      </c>
      <c r="G192" s="97" t="s">
        <v>524</v>
      </c>
      <c r="H192" s="97" t="s">
        <v>524</v>
      </c>
      <c r="I192" s="97" t="s">
        <v>524</v>
      </c>
      <c r="J192" s="97" t="s">
        <v>524</v>
      </c>
      <c r="K192" s="97" t="s">
        <v>524</v>
      </c>
      <c r="L192" s="97" t="s">
        <v>524</v>
      </c>
      <c r="M192" s="97" t="s">
        <v>524</v>
      </c>
      <c r="N192" s="97" t="s">
        <v>524</v>
      </c>
      <c r="O192" s="110">
        <v>289</v>
      </c>
      <c r="P192" s="99"/>
      <c r="Q192" s="99"/>
      <c r="R192" s="99"/>
      <c r="S192" s="99"/>
      <c r="T192" s="99"/>
      <c r="U192" s="99"/>
      <c r="V192" s="99"/>
      <c r="W192" s="99"/>
      <c r="X192" s="99"/>
      <c r="Y192" s="99"/>
      <c r="Z192" s="99"/>
      <c r="AA192" s="99"/>
      <c r="AB192" s="99"/>
      <c r="AC192" s="99"/>
      <c r="AD192" s="99"/>
      <c r="AE192" s="99"/>
      <c r="AF192" s="99"/>
      <c r="AG192" s="99"/>
      <c r="AH192" s="99"/>
    </row>
    <row r="193" spans="3:34">
      <c r="C193" s="3" t="s">
        <v>92</v>
      </c>
      <c r="D193" s="3" t="s">
        <v>360</v>
      </c>
      <c r="E193" s="3" t="s">
        <v>361</v>
      </c>
      <c r="F193" s="3" t="s">
        <v>628</v>
      </c>
      <c r="G193" s="97" t="s">
        <v>524</v>
      </c>
      <c r="H193" s="97" t="s">
        <v>524</v>
      </c>
      <c r="I193" s="97" t="s">
        <v>524</v>
      </c>
      <c r="J193" s="97" t="s">
        <v>524</v>
      </c>
      <c r="K193" s="97" t="s">
        <v>524</v>
      </c>
      <c r="L193" s="97" t="s">
        <v>524</v>
      </c>
      <c r="M193" s="97" t="s">
        <v>524</v>
      </c>
      <c r="N193" s="97" t="s">
        <v>524</v>
      </c>
      <c r="O193" s="110">
        <v>601</v>
      </c>
      <c r="P193" s="99"/>
      <c r="Q193" s="99"/>
      <c r="R193" s="99"/>
      <c r="S193" s="99"/>
      <c r="T193" s="99"/>
      <c r="U193" s="99"/>
      <c r="V193" s="99"/>
      <c r="W193" s="99"/>
      <c r="X193" s="99"/>
      <c r="Y193" s="99"/>
      <c r="Z193" s="99"/>
      <c r="AA193" s="99"/>
      <c r="AB193" s="99"/>
      <c r="AC193" s="99"/>
      <c r="AD193" s="99"/>
      <c r="AE193" s="99"/>
      <c r="AF193" s="99"/>
      <c r="AG193" s="99"/>
      <c r="AH193" s="99"/>
    </row>
    <row r="194" spans="3:34">
      <c r="C194" s="3" t="s">
        <v>92</v>
      </c>
      <c r="D194" s="3" t="s">
        <v>362</v>
      </c>
      <c r="E194" s="3" t="s">
        <v>363</v>
      </c>
      <c r="F194" s="3" t="s">
        <v>628</v>
      </c>
      <c r="G194" s="97" t="s">
        <v>524</v>
      </c>
      <c r="H194" s="97" t="s">
        <v>524</v>
      </c>
      <c r="I194" s="97" t="s">
        <v>524</v>
      </c>
      <c r="J194" s="97" t="s">
        <v>524</v>
      </c>
      <c r="K194" s="97" t="s">
        <v>524</v>
      </c>
      <c r="L194" s="97" t="s">
        <v>524</v>
      </c>
      <c r="M194" s="97" t="s">
        <v>524</v>
      </c>
      <c r="N194" s="97" t="s">
        <v>524</v>
      </c>
      <c r="O194" s="110">
        <v>386.47800000000001</v>
      </c>
      <c r="P194" s="99"/>
      <c r="Q194" s="99"/>
      <c r="R194" s="99"/>
      <c r="S194" s="99"/>
      <c r="T194" s="99"/>
      <c r="U194" s="99"/>
      <c r="V194" s="99"/>
      <c r="W194" s="99"/>
      <c r="X194" s="99"/>
      <c r="Y194" s="99"/>
      <c r="Z194" s="99"/>
      <c r="AA194" s="99"/>
      <c r="AB194" s="99"/>
      <c r="AC194" s="99"/>
      <c r="AD194" s="99"/>
      <c r="AE194" s="99"/>
      <c r="AF194" s="99"/>
      <c r="AG194" s="99"/>
      <c r="AH194" s="99"/>
    </row>
    <row r="195" spans="3:34">
      <c r="C195" s="3" t="s">
        <v>92</v>
      </c>
      <c r="D195" s="3" t="s">
        <v>364</v>
      </c>
      <c r="E195" s="3" t="s">
        <v>365</v>
      </c>
      <c r="F195" s="3" t="s">
        <v>628</v>
      </c>
      <c r="G195" s="97" t="s">
        <v>524</v>
      </c>
      <c r="H195" s="97" t="s">
        <v>524</v>
      </c>
      <c r="I195" s="97" t="s">
        <v>524</v>
      </c>
      <c r="J195" s="97" t="s">
        <v>524</v>
      </c>
      <c r="K195" s="97" t="s">
        <v>524</v>
      </c>
      <c r="L195" s="97" t="s">
        <v>524</v>
      </c>
      <c r="M195" s="97" t="s">
        <v>524</v>
      </c>
      <c r="N195" s="97" t="s">
        <v>524</v>
      </c>
      <c r="O195" s="110" t="s">
        <v>524</v>
      </c>
      <c r="P195" s="99"/>
      <c r="Q195" s="99"/>
      <c r="R195" s="99"/>
      <c r="S195" s="99"/>
      <c r="T195" s="99"/>
      <c r="U195" s="99"/>
      <c r="V195" s="99"/>
      <c r="W195" s="99"/>
      <c r="X195" s="99"/>
      <c r="Y195" s="99"/>
      <c r="Z195" s="99"/>
      <c r="AA195" s="99"/>
      <c r="AB195" s="99"/>
      <c r="AC195" s="99"/>
      <c r="AD195" s="99"/>
      <c r="AE195" s="99"/>
      <c r="AF195" s="99"/>
      <c r="AG195" s="99"/>
      <c r="AH195" s="99"/>
    </row>
    <row r="196" spans="3:34">
      <c r="C196" s="3" t="s">
        <v>92</v>
      </c>
      <c r="D196" s="3" t="s">
        <v>366</v>
      </c>
      <c r="E196" s="3" t="s">
        <v>367</v>
      </c>
      <c r="F196" s="3" t="s">
        <v>628</v>
      </c>
      <c r="G196" s="97" t="s">
        <v>524</v>
      </c>
      <c r="H196" s="97" t="s">
        <v>524</v>
      </c>
      <c r="I196" s="97" t="s">
        <v>524</v>
      </c>
      <c r="J196" s="97" t="s">
        <v>524</v>
      </c>
      <c r="K196" s="97" t="s">
        <v>524</v>
      </c>
      <c r="L196" s="97" t="s">
        <v>524</v>
      </c>
      <c r="M196" s="97" t="s">
        <v>524</v>
      </c>
      <c r="N196" s="97" t="s">
        <v>524</v>
      </c>
      <c r="O196" s="110">
        <v>3185.1102042000002</v>
      </c>
      <c r="P196" s="99"/>
      <c r="Q196" s="99"/>
      <c r="R196" s="99"/>
      <c r="S196" s="99"/>
      <c r="T196" s="99"/>
      <c r="U196" s="99"/>
      <c r="V196" s="99"/>
      <c r="W196" s="99"/>
      <c r="X196" s="99"/>
      <c r="Y196" s="99"/>
      <c r="Z196" s="99"/>
      <c r="AA196" s="99"/>
      <c r="AB196" s="99"/>
      <c r="AC196" s="99"/>
      <c r="AD196" s="99"/>
      <c r="AE196" s="99"/>
      <c r="AF196" s="99"/>
      <c r="AG196" s="99"/>
      <c r="AH196" s="99"/>
    </row>
    <row r="197" spans="3:34">
      <c r="C197" s="3" t="s">
        <v>92</v>
      </c>
      <c r="D197" s="3" t="s">
        <v>368</v>
      </c>
      <c r="E197" s="3" t="s">
        <v>369</v>
      </c>
      <c r="F197" s="3" t="s">
        <v>628</v>
      </c>
      <c r="G197" s="97" t="s">
        <v>524</v>
      </c>
      <c r="H197" s="97" t="s">
        <v>524</v>
      </c>
      <c r="I197" s="97" t="s">
        <v>524</v>
      </c>
      <c r="J197" s="97" t="s">
        <v>524</v>
      </c>
      <c r="K197" s="97" t="s">
        <v>524</v>
      </c>
      <c r="L197" s="97" t="s">
        <v>524</v>
      </c>
      <c r="M197" s="97" t="s">
        <v>524</v>
      </c>
      <c r="N197" s="97" t="s">
        <v>524</v>
      </c>
      <c r="O197" s="110">
        <v>644</v>
      </c>
      <c r="P197" s="99"/>
      <c r="Q197" s="99"/>
      <c r="R197" s="99"/>
      <c r="S197" s="99"/>
      <c r="T197" s="99"/>
      <c r="U197" s="99"/>
      <c r="V197" s="99"/>
      <c r="W197" s="99"/>
      <c r="X197" s="99"/>
      <c r="Y197" s="99"/>
      <c r="Z197" s="99"/>
      <c r="AA197" s="99"/>
      <c r="AB197" s="99"/>
      <c r="AC197" s="99"/>
      <c r="AD197" s="99"/>
      <c r="AE197" s="99"/>
      <c r="AF197" s="99"/>
      <c r="AG197" s="99"/>
      <c r="AH197" s="99"/>
    </row>
    <row r="198" spans="3:34">
      <c r="C198" s="3" t="s">
        <v>92</v>
      </c>
      <c r="D198" s="3" t="s">
        <v>370</v>
      </c>
      <c r="E198" s="3" t="s">
        <v>371</v>
      </c>
      <c r="F198" s="3" t="s">
        <v>628</v>
      </c>
      <c r="G198" s="97" t="s">
        <v>524</v>
      </c>
      <c r="H198" s="97" t="s">
        <v>524</v>
      </c>
      <c r="I198" s="97" t="s">
        <v>524</v>
      </c>
      <c r="J198" s="97" t="s">
        <v>524</v>
      </c>
      <c r="K198" s="97" t="s">
        <v>524</v>
      </c>
      <c r="L198" s="97" t="s">
        <v>524</v>
      </c>
      <c r="M198" s="97" t="s">
        <v>524</v>
      </c>
      <c r="N198" s="97" t="s">
        <v>524</v>
      </c>
      <c r="O198" s="110">
        <v>50</v>
      </c>
      <c r="P198" s="99"/>
      <c r="Q198" s="99"/>
      <c r="R198" s="99"/>
      <c r="S198" s="99"/>
      <c r="T198" s="99"/>
      <c r="U198" s="99"/>
      <c r="V198" s="99"/>
      <c r="W198" s="99"/>
      <c r="X198" s="99"/>
      <c r="Y198" s="99"/>
      <c r="Z198" s="99"/>
      <c r="AA198" s="99"/>
      <c r="AB198" s="99"/>
      <c r="AC198" s="99"/>
      <c r="AD198" s="99"/>
      <c r="AE198" s="99"/>
      <c r="AF198" s="99"/>
      <c r="AG198" s="99"/>
      <c r="AH198" s="99"/>
    </row>
    <row r="199" spans="3:34">
      <c r="C199" s="3" t="s">
        <v>92</v>
      </c>
      <c r="D199" s="3" t="s">
        <v>372</v>
      </c>
      <c r="E199" s="3" t="s">
        <v>373</v>
      </c>
      <c r="F199" s="3" t="s">
        <v>628</v>
      </c>
      <c r="G199" s="97" t="s">
        <v>524</v>
      </c>
      <c r="H199" s="97" t="s">
        <v>524</v>
      </c>
      <c r="I199" s="97" t="s">
        <v>524</v>
      </c>
      <c r="J199" s="97" t="s">
        <v>524</v>
      </c>
      <c r="K199" s="97" t="s">
        <v>524</v>
      </c>
      <c r="L199" s="97" t="s">
        <v>524</v>
      </c>
      <c r="M199" s="97" t="s">
        <v>524</v>
      </c>
      <c r="N199" s="97" t="s">
        <v>524</v>
      </c>
      <c r="O199" s="110">
        <v>204</v>
      </c>
      <c r="P199" s="99"/>
      <c r="Q199" s="99"/>
      <c r="R199" s="99"/>
      <c r="S199" s="99"/>
      <c r="T199" s="99"/>
      <c r="U199" s="99"/>
      <c r="V199" s="99"/>
      <c r="W199" s="99"/>
      <c r="X199" s="99"/>
      <c r="Y199" s="99"/>
      <c r="Z199" s="99"/>
      <c r="AA199" s="99"/>
      <c r="AB199" s="99"/>
      <c r="AC199" s="99"/>
      <c r="AD199" s="99"/>
      <c r="AE199" s="99"/>
      <c r="AF199" s="99"/>
      <c r="AG199" s="99"/>
      <c r="AH199" s="99"/>
    </row>
    <row r="200" spans="3:34">
      <c r="C200" s="3" t="s">
        <v>92</v>
      </c>
      <c r="D200" s="3" t="s">
        <v>374</v>
      </c>
      <c r="E200" s="3" t="s">
        <v>375</v>
      </c>
      <c r="F200" s="3" t="s">
        <v>628</v>
      </c>
      <c r="G200" s="97" t="s">
        <v>524</v>
      </c>
      <c r="H200" s="97" t="s">
        <v>524</v>
      </c>
      <c r="I200" s="97" t="s">
        <v>524</v>
      </c>
      <c r="J200" s="97" t="s">
        <v>524</v>
      </c>
      <c r="K200" s="97" t="s">
        <v>524</v>
      </c>
      <c r="L200" s="97" t="s">
        <v>524</v>
      </c>
      <c r="M200" s="97" t="s">
        <v>524</v>
      </c>
      <c r="N200" s="97" t="s">
        <v>524</v>
      </c>
      <c r="O200" s="110" t="s">
        <v>524</v>
      </c>
      <c r="P200" s="99"/>
      <c r="Q200" s="99"/>
      <c r="R200" s="99"/>
      <c r="S200" s="99"/>
      <c r="T200" s="99"/>
      <c r="U200" s="99"/>
      <c r="V200" s="99"/>
      <c r="W200" s="99"/>
      <c r="X200" s="99"/>
      <c r="Y200" s="99"/>
      <c r="Z200" s="99"/>
      <c r="AA200" s="99"/>
      <c r="AB200" s="99"/>
      <c r="AC200" s="99"/>
      <c r="AD200" s="99"/>
      <c r="AE200" s="99"/>
      <c r="AF200" s="99"/>
      <c r="AG200" s="99"/>
      <c r="AH200" s="99"/>
    </row>
    <row r="201" spans="3:34">
      <c r="C201" s="3" t="s">
        <v>92</v>
      </c>
      <c r="D201" s="3" t="s">
        <v>376</v>
      </c>
      <c r="E201" s="3" t="s">
        <v>377</v>
      </c>
      <c r="F201" s="3" t="s">
        <v>628</v>
      </c>
      <c r="G201" s="97" t="s">
        <v>524</v>
      </c>
      <c r="H201" s="97" t="s">
        <v>524</v>
      </c>
      <c r="I201" s="97" t="s">
        <v>524</v>
      </c>
      <c r="J201" s="97" t="s">
        <v>524</v>
      </c>
      <c r="K201" s="97" t="s">
        <v>524</v>
      </c>
      <c r="L201" s="97" t="s">
        <v>524</v>
      </c>
      <c r="M201" s="97" t="s">
        <v>524</v>
      </c>
      <c r="N201" s="97" t="s">
        <v>524</v>
      </c>
      <c r="O201" s="110">
        <v>342</v>
      </c>
      <c r="P201" s="99"/>
      <c r="Q201" s="99"/>
      <c r="R201" s="99"/>
      <c r="S201" s="99"/>
      <c r="T201" s="99"/>
      <c r="U201" s="99"/>
      <c r="V201" s="99"/>
      <c r="W201" s="99"/>
      <c r="X201" s="99"/>
      <c r="Y201" s="99"/>
      <c r="Z201" s="99"/>
      <c r="AA201" s="99"/>
      <c r="AB201" s="99"/>
      <c r="AC201" s="99"/>
      <c r="AD201" s="99"/>
      <c r="AE201" s="99"/>
      <c r="AF201" s="99"/>
      <c r="AG201" s="99"/>
      <c r="AH201" s="99"/>
    </row>
    <row r="202" spans="3:34">
      <c r="C202" s="3" t="s">
        <v>92</v>
      </c>
      <c r="D202" s="3" t="s">
        <v>378</v>
      </c>
      <c r="E202" s="3" t="s">
        <v>379</v>
      </c>
      <c r="F202" s="3" t="s">
        <v>628</v>
      </c>
      <c r="G202" s="97" t="s">
        <v>524</v>
      </c>
      <c r="H202" s="97" t="s">
        <v>524</v>
      </c>
      <c r="I202" s="97" t="s">
        <v>524</v>
      </c>
      <c r="J202" s="97" t="s">
        <v>524</v>
      </c>
      <c r="K202" s="97" t="s">
        <v>524</v>
      </c>
      <c r="L202" s="97" t="s">
        <v>524</v>
      </c>
      <c r="M202" s="97" t="s">
        <v>524</v>
      </c>
      <c r="N202" s="97" t="s">
        <v>524</v>
      </c>
      <c r="O202" s="110">
        <v>95</v>
      </c>
      <c r="P202" s="99"/>
      <c r="Q202" s="99"/>
      <c r="R202" s="99"/>
      <c r="S202" s="99"/>
      <c r="T202" s="99"/>
      <c r="U202" s="99"/>
      <c r="V202" s="99"/>
      <c r="W202" s="99"/>
      <c r="X202" s="99"/>
      <c r="Y202" s="99"/>
      <c r="Z202" s="99"/>
      <c r="AA202" s="99"/>
      <c r="AB202" s="99"/>
      <c r="AC202" s="99"/>
      <c r="AD202" s="99"/>
      <c r="AE202" s="99"/>
      <c r="AF202" s="99"/>
      <c r="AG202" s="99"/>
      <c r="AH202" s="99"/>
    </row>
    <row r="203" spans="3:34">
      <c r="C203" s="3" t="s">
        <v>92</v>
      </c>
      <c r="D203" s="3" t="s">
        <v>380</v>
      </c>
      <c r="E203" s="3" t="s">
        <v>381</v>
      </c>
      <c r="F203" s="3" t="s">
        <v>628</v>
      </c>
      <c r="G203" s="97" t="s">
        <v>524</v>
      </c>
      <c r="H203" s="97" t="s">
        <v>524</v>
      </c>
      <c r="I203" s="97" t="s">
        <v>524</v>
      </c>
      <c r="J203" s="97" t="s">
        <v>524</v>
      </c>
      <c r="K203" s="97" t="s">
        <v>524</v>
      </c>
      <c r="L203" s="97" t="s">
        <v>524</v>
      </c>
      <c r="M203" s="97" t="s">
        <v>524</v>
      </c>
      <c r="N203" s="97" t="s">
        <v>524</v>
      </c>
      <c r="O203" s="110" t="s">
        <v>524</v>
      </c>
      <c r="P203" s="99"/>
      <c r="Q203" s="99"/>
      <c r="R203" s="99"/>
      <c r="S203" s="99"/>
      <c r="T203" s="99"/>
      <c r="U203" s="99"/>
      <c r="V203" s="99"/>
      <c r="W203" s="99"/>
      <c r="X203" s="99"/>
      <c r="Y203" s="99"/>
      <c r="Z203" s="99"/>
      <c r="AA203" s="99"/>
      <c r="AB203" s="99"/>
      <c r="AC203" s="99"/>
      <c r="AD203" s="99"/>
      <c r="AE203" s="99"/>
      <c r="AF203" s="99"/>
      <c r="AG203" s="99"/>
      <c r="AH203" s="99"/>
    </row>
    <row r="204" spans="3:34">
      <c r="C204" s="3" t="s">
        <v>92</v>
      </c>
      <c r="D204" s="3" t="s">
        <v>382</v>
      </c>
      <c r="E204" s="3" t="s">
        <v>383</v>
      </c>
      <c r="F204" s="3" t="s">
        <v>628</v>
      </c>
      <c r="G204" s="97" t="s">
        <v>524</v>
      </c>
      <c r="H204" s="97" t="s">
        <v>524</v>
      </c>
      <c r="I204" s="97" t="s">
        <v>524</v>
      </c>
      <c r="J204" s="97" t="s">
        <v>524</v>
      </c>
      <c r="K204" s="97" t="s">
        <v>524</v>
      </c>
      <c r="L204" s="97" t="s">
        <v>524</v>
      </c>
      <c r="M204" s="97" t="s">
        <v>524</v>
      </c>
      <c r="N204" s="97" t="s">
        <v>524</v>
      </c>
      <c r="O204" s="110">
        <v>71</v>
      </c>
      <c r="P204" s="99"/>
      <c r="Q204" s="99"/>
      <c r="R204" s="99"/>
      <c r="S204" s="99"/>
      <c r="T204" s="99"/>
      <c r="U204" s="99"/>
      <c r="V204" s="99"/>
      <c r="W204" s="99"/>
      <c r="X204" s="99"/>
      <c r="Y204" s="99"/>
      <c r="Z204" s="99"/>
      <c r="AA204" s="99"/>
      <c r="AB204" s="99"/>
      <c r="AC204" s="99"/>
      <c r="AD204" s="99"/>
      <c r="AE204" s="99"/>
      <c r="AF204" s="99"/>
      <c r="AG204" s="99"/>
      <c r="AH204" s="99"/>
    </row>
    <row r="205" spans="3:34">
      <c r="C205" s="3" t="s">
        <v>92</v>
      </c>
      <c r="D205" s="3" t="s">
        <v>384</v>
      </c>
      <c r="E205" s="3" t="s">
        <v>385</v>
      </c>
      <c r="F205" s="3" t="s">
        <v>628</v>
      </c>
      <c r="G205" s="97" t="s">
        <v>524</v>
      </c>
      <c r="H205" s="97" t="s">
        <v>524</v>
      </c>
      <c r="I205" s="97" t="s">
        <v>524</v>
      </c>
      <c r="J205" s="97" t="s">
        <v>524</v>
      </c>
      <c r="K205" s="97" t="s">
        <v>524</v>
      </c>
      <c r="L205" s="97" t="s">
        <v>524</v>
      </c>
      <c r="M205" s="97" t="s">
        <v>524</v>
      </c>
      <c r="N205" s="97" t="s">
        <v>524</v>
      </c>
      <c r="O205" s="110">
        <v>1770</v>
      </c>
      <c r="P205" s="99"/>
      <c r="Q205" s="99"/>
      <c r="R205" s="99"/>
      <c r="S205" s="99"/>
      <c r="T205" s="99"/>
      <c r="U205" s="99"/>
      <c r="V205" s="99"/>
      <c r="W205" s="99"/>
      <c r="X205" s="99"/>
      <c r="Y205" s="99"/>
      <c r="Z205" s="99"/>
      <c r="AA205" s="99"/>
      <c r="AB205" s="99"/>
      <c r="AC205" s="99"/>
      <c r="AD205" s="99"/>
      <c r="AE205" s="99"/>
      <c r="AF205" s="99"/>
      <c r="AG205" s="99"/>
      <c r="AH205" s="99"/>
    </row>
    <row r="206" spans="3:34">
      <c r="C206" s="3" t="s">
        <v>92</v>
      </c>
      <c r="D206" s="3" t="s">
        <v>386</v>
      </c>
      <c r="E206" s="3" t="s">
        <v>387</v>
      </c>
      <c r="F206" s="3" t="s">
        <v>628</v>
      </c>
      <c r="G206" s="97" t="s">
        <v>524</v>
      </c>
      <c r="H206" s="97" t="s">
        <v>524</v>
      </c>
      <c r="I206" s="97" t="s">
        <v>524</v>
      </c>
      <c r="J206" s="97" t="s">
        <v>524</v>
      </c>
      <c r="K206" s="97" t="s">
        <v>524</v>
      </c>
      <c r="L206" s="97" t="s">
        <v>524</v>
      </c>
      <c r="M206" s="97" t="s">
        <v>524</v>
      </c>
      <c r="N206" s="97" t="s">
        <v>524</v>
      </c>
      <c r="O206" s="110">
        <v>128</v>
      </c>
      <c r="P206" s="99"/>
      <c r="Q206" s="99"/>
      <c r="R206" s="99"/>
      <c r="S206" s="99"/>
      <c r="T206" s="99"/>
      <c r="U206" s="99"/>
      <c r="V206" s="99"/>
      <c r="W206" s="99"/>
      <c r="X206" s="99"/>
      <c r="Y206" s="99"/>
      <c r="Z206" s="99"/>
      <c r="AA206" s="99"/>
      <c r="AB206" s="99"/>
      <c r="AC206" s="99"/>
      <c r="AD206" s="99"/>
      <c r="AE206" s="99"/>
      <c r="AF206" s="99"/>
      <c r="AG206" s="99"/>
      <c r="AH206" s="99"/>
    </row>
    <row r="207" spans="3:34">
      <c r="C207" s="3" t="s">
        <v>92</v>
      </c>
      <c r="D207" s="3" t="s">
        <v>388</v>
      </c>
      <c r="E207" s="3" t="s">
        <v>389</v>
      </c>
      <c r="F207" s="3" t="s">
        <v>628</v>
      </c>
      <c r="G207" s="97" t="s">
        <v>524</v>
      </c>
      <c r="H207" s="97" t="s">
        <v>524</v>
      </c>
      <c r="I207" s="97" t="s">
        <v>524</v>
      </c>
      <c r="J207" s="97" t="s">
        <v>524</v>
      </c>
      <c r="K207" s="97" t="s">
        <v>524</v>
      </c>
      <c r="L207" s="97" t="s">
        <v>524</v>
      </c>
      <c r="M207" s="97" t="s">
        <v>524</v>
      </c>
      <c r="N207" s="97" t="s">
        <v>524</v>
      </c>
      <c r="O207" s="110">
        <v>861</v>
      </c>
      <c r="P207" s="99"/>
      <c r="Q207" s="99"/>
      <c r="R207" s="99"/>
      <c r="S207" s="99"/>
      <c r="T207" s="99"/>
      <c r="U207" s="99"/>
      <c r="V207" s="99"/>
      <c r="W207" s="99"/>
      <c r="X207" s="99"/>
      <c r="Y207" s="99"/>
      <c r="Z207" s="99"/>
      <c r="AA207" s="99"/>
      <c r="AB207" s="99"/>
      <c r="AC207" s="99"/>
      <c r="AD207" s="99"/>
      <c r="AE207" s="99"/>
      <c r="AF207" s="99"/>
      <c r="AG207" s="99"/>
      <c r="AH207" s="99"/>
    </row>
    <row r="208" spans="3:34">
      <c r="C208" s="3" t="s">
        <v>92</v>
      </c>
      <c r="D208" s="3" t="s">
        <v>390</v>
      </c>
      <c r="E208" s="3" t="s">
        <v>391</v>
      </c>
      <c r="F208" s="3" t="s">
        <v>628</v>
      </c>
      <c r="G208" s="97" t="s">
        <v>524</v>
      </c>
      <c r="H208" s="97" t="s">
        <v>524</v>
      </c>
      <c r="I208" s="97" t="s">
        <v>524</v>
      </c>
      <c r="J208" s="97" t="s">
        <v>524</v>
      </c>
      <c r="K208" s="97" t="s">
        <v>524</v>
      </c>
      <c r="L208" s="97" t="s">
        <v>524</v>
      </c>
      <c r="M208" s="97" t="s">
        <v>524</v>
      </c>
      <c r="N208" s="97" t="s">
        <v>524</v>
      </c>
      <c r="O208" s="110">
        <v>53.919800404999997</v>
      </c>
      <c r="P208" s="99"/>
      <c r="Q208" s="99"/>
      <c r="R208" s="99"/>
      <c r="S208" s="99"/>
      <c r="T208" s="99"/>
      <c r="U208" s="99"/>
      <c r="V208" s="99"/>
      <c r="W208" s="99"/>
      <c r="X208" s="99"/>
      <c r="Y208" s="99"/>
      <c r="Z208" s="99"/>
      <c r="AA208" s="99"/>
      <c r="AB208" s="99"/>
      <c r="AC208" s="99"/>
      <c r="AD208" s="99"/>
      <c r="AE208" s="99"/>
      <c r="AF208" s="99"/>
      <c r="AG208" s="99"/>
      <c r="AH208" s="99"/>
    </row>
    <row r="209" spans="3:34">
      <c r="C209" s="3" t="s">
        <v>92</v>
      </c>
      <c r="D209" s="3" t="s">
        <v>392</v>
      </c>
      <c r="E209" s="3" t="s">
        <v>393</v>
      </c>
      <c r="F209" s="3" t="s">
        <v>628</v>
      </c>
      <c r="G209" s="97" t="s">
        <v>524</v>
      </c>
      <c r="H209" s="97" t="s">
        <v>524</v>
      </c>
      <c r="I209" s="97" t="s">
        <v>524</v>
      </c>
      <c r="J209" s="97" t="s">
        <v>524</v>
      </c>
      <c r="K209" s="97" t="s">
        <v>524</v>
      </c>
      <c r="L209" s="97" t="s">
        <v>524</v>
      </c>
      <c r="M209" s="97" t="s">
        <v>524</v>
      </c>
      <c r="N209" s="97" t="s">
        <v>524</v>
      </c>
      <c r="O209" s="110">
        <v>179</v>
      </c>
      <c r="P209" s="99"/>
      <c r="Q209" s="99"/>
      <c r="R209" s="99"/>
      <c r="S209" s="99"/>
      <c r="T209" s="99"/>
      <c r="U209" s="99"/>
      <c r="V209" s="99"/>
      <c r="W209" s="99"/>
      <c r="X209" s="99"/>
      <c r="Y209" s="99"/>
      <c r="Z209" s="99"/>
      <c r="AA209" s="99"/>
      <c r="AB209" s="99"/>
      <c r="AC209" s="99"/>
      <c r="AD209" s="99"/>
      <c r="AE209" s="99"/>
      <c r="AF209" s="99"/>
      <c r="AG209" s="99"/>
      <c r="AH209" s="99"/>
    </row>
    <row r="210" spans="3:34">
      <c r="C210" s="3" t="s">
        <v>92</v>
      </c>
      <c r="D210" s="3" t="s">
        <v>394</v>
      </c>
      <c r="E210" s="3" t="s">
        <v>395</v>
      </c>
      <c r="F210" s="3" t="s">
        <v>628</v>
      </c>
      <c r="G210" s="97" t="s">
        <v>524</v>
      </c>
      <c r="H210" s="97" t="s">
        <v>524</v>
      </c>
      <c r="I210" s="97" t="s">
        <v>524</v>
      </c>
      <c r="J210" s="97" t="s">
        <v>524</v>
      </c>
      <c r="K210" s="97" t="s">
        <v>524</v>
      </c>
      <c r="L210" s="97" t="s">
        <v>524</v>
      </c>
      <c r="M210" s="97" t="s">
        <v>524</v>
      </c>
      <c r="N210" s="97" t="s">
        <v>524</v>
      </c>
      <c r="O210" s="110">
        <v>100.687319</v>
      </c>
      <c r="P210" s="99"/>
      <c r="Q210" s="99"/>
      <c r="R210" s="99"/>
      <c r="S210" s="99"/>
      <c r="T210" s="99"/>
      <c r="U210" s="99"/>
      <c r="V210" s="99"/>
      <c r="W210" s="99"/>
      <c r="X210" s="99"/>
      <c r="Y210" s="99"/>
      <c r="Z210" s="99"/>
      <c r="AA210" s="99"/>
      <c r="AB210" s="99"/>
      <c r="AC210" s="99"/>
      <c r="AD210" s="99"/>
      <c r="AE210" s="99"/>
      <c r="AF210" s="99"/>
      <c r="AG210" s="99"/>
      <c r="AH210" s="99"/>
    </row>
    <row r="211" spans="3:34">
      <c r="C211" s="3" t="s">
        <v>92</v>
      </c>
      <c r="D211" s="3" t="s">
        <v>396</v>
      </c>
      <c r="E211" s="3" t="s">
        <v>397</v>
      </c>
      <c r="F211" s="3" t="s">
        <v>628</v>
      </c>
      <c r="G211" s="97" t="s">
        <v>524</v>
      </c>
      <c r="H211" s="97" t="s">
        <v>524</v>
      </c>
      <c r="I211" s="97" t="s">
        <v>524</v>
      </c>
      <c r="J211" s="97" t="s">
        <v>524</v>
      </c>
      <c r="K211" s="97" t="s">
        <v>524</v>
      </c>
      <c r="L211" s="97" t="s">
        <v>524</v>
      </c>
      <c r="M211" s="97" t="s">
        <v>524</v>
      </c>
      <c r="N211" s="97" t="s">
        <v>524</v>
      </c>
      <c r="O211" s="110">
        <v>405.48500000000001</v>
      </c>
      <c r="P211" s="99"/>
      <c r="Q211" s="99"/>
      <c r="R211" s="99"/>
      <c r="S211" s="99"/>
      <c r="T211" s="99"/>
      <c r="U211" s="99"/>
      <c r="V211" s="99"/>
      <c r="W211" s="99"/>
      <c r="X211" s="99"/>
      <c r="Y211" s="99"/>
      <c r="Z211" s="99"/>
      <c r="AA211" s="99"/>
      <c r="AB211" s="99"/>
      <c r="AC211" s="99"/>
      <c r="AD211" s="99"/>
      <c r="AE211" s="99"/>
      <c r="AF211" s="99"/>
      <c r="AG211" s="99"/>
      <c r="AH211" s="99"/>
    </row>
    <row r="212" spans="3:34">
      <c r="C212" s="3" t="s">
        <v>92</v>
      </c>
      <c r="D212" s="3" t="s">
        <v>398</v>
      </c>
      <c r="E212" s="3" t="s">
        <v>399</v>
      </c>
      <c r="F212" s="3" t="s">
        <v>628</v>
      </c>
      <c r="G212" s="97" t="s">
        <v>524</v>
      </c>
      <c r="H212" s="97" t="s">
        <v>524</v>
      </c>
      <c r="I212" s="97" t="s">
        <v>524</v>
      </c>
      <c r="J212" s="97" t="s">
        <v>524</v>
      </c>
      <c r="K212" s="97" t="s">
        <v>524</v>
      </c>
      <c r="L212" s="97" t="s">
        <v>524</v>
      </c>
      <c r="M212" s="97" t="s">
        <v>524</v>
      </c>
      <c r="N212" s="97" t="s">
        <v>524</v>
      </c>
      <c r="O212" s="110">
        <v>93.864103362999998</v>
      </c>
      <c r="P212" s="99"/>
      <c r="Q212" s="99"/>
      <c r="R212" s="99"/>
      <c r="S212" s="99"/>
      <c r="T212" s="99"/>
      <c r="U212" s="99"/>
      <c r="V212" s="99"/>
      <c r="W212" s="99"/>
      <c r="X212" s="99"/>
      <c r="Y212" s="99"/>
      <c r="Z212" s="99"/>
      <c r="AA212" s="99"/>
      <c r="AB212" s="99"/>
      <c r="AC212" s="99"/>
      <c r="AD212" s="99"/>
      <c r="AE212" s="99"/>
      <c r="AF212" s="99"/>
      <c r="AG212" s="99"/>
      <c r="AH212" s="99"/>
    </row>
    <row r="213" spans="3:34">
      <c r="C213" s="3" t="s">
        <v>92</v>
      </c>
      <c r="D213" s="3" t="s">
        <v>400</v>
      </c>
      <c r="E213" s="3" t="s">
        <v>401</v>
      </c>
      <c r="F213" s="3" t="s">
        <v>628</v>
      </c>
      <c r="G213" s="97" t="s">
        <v>524</v>
      </c>
      <c r="H213" s="97" t="s">
        <v>524</v>
      </c>
      <c r="I213" s="97" t="s">
        <v>524</v>
      </c>
      <c r="J213" s="97" t="s">
        <v>524</v>
      </c>
      <c r="K213" s="97" t="s">
        <v>524</v>
      </c>
      <c r="L213" s="97" t="s">
        <v>524</v>
      </c>
      <c r="M213" s="97" t="s">
        <v>524</v>
      </c>
      <c r="N213" s="97" t="s">
        <v>524</v>
      </c>
      <c r="O213" s="110" t="s">
        <v>524</v>
      </c>
      <c r="P213" s="99"/>
      <c r="Q213" s="99"/>
      <c r="R213" s="99"/>
      <c r="S213" s="99"/>
      <c r="T213" s="99"/>
      <c r="U213" s="99"/>
      <c r="V213" s="99"/>
      <c r="W213" s="99"/>
      <c r="X213" s="99"/>
      <c r="Y213" s="99"/>
      <c r="Z213" s="99"/>
      <c r="AA213" s="99"/>
      <c r="AB213" s="99"/>
      <c r="AC213" s="99"/>
      <c r="AD213" s="99"/>
      <c r="AE213" s="99"/>
      <c r="AF213" s="99"/>
      <c r="AG213" s="99"/>
      <c r="AH213" s="99"/>
    </row>
    <row r="214" spans="3:34">
      <c r="C214" s="3" t="s">
        <v>92</v>
      </c>
      <c r="D214" s="3" t="s">
        <v>402</v>
      </c>
      <c r="E214" s="3" t="s">
        <v>403</v>
      </c>
      <c r="F214" s="3" t="s">
        <v>628</v>
      </c>
      <c r="G214" s="97" t="s">
        <v>524</v>
      </c>
      <c r="H214" s="97" t="s">
        <v>524</v>
      </c>
      <c r="I214" s="97" t="s">
        <v>524</v>
      </c>
      <c r="J214" s="97" t="s">
        <v>524</v>
      </c>
      <c r="K214" s="97" t="s">
        <v>524</v>
      </c>
      <c r="L214" s="97" t="s">
        <v>524</v>
      </c>
      <c r="M214" s="97" t="s">
        <v>524</v>
      </c>
      <c r="N214" s="97" t="s">
        <v>524</v>
      </c>
      <c r="O214" s="110">
        <v>90.553785923999996</v>
      </c>
      <c r="P214" s="99"/>
      <c r="Q214" s="99"/>
      <c r="R214" s="99"/>
      <c r="S214" s="99"/>
      <c r="T214" s="99"/>
      <c r="U214" s="99"/>
      <c r="V214" s="99"/>
      <c r="W214" s="99"/>
      <c r="X214" s="99"/>
      <c r="Y214" s="99"/>
      <c r="Z214" s="99"/>
      <c r="AA214" s="99"/>
      <c r="AB214" s="99"/>
      <c r="AC214" s="99"/>
      <c r="AD214" s="99"/>
      <c r="AE214" s="99"/>
      <c r="AF214" s="99"/>
      <c r="AG214" s="99"/>
      <c r="AH214" s="99"/>
    </row>
    <row r="215" spans="3:34">
      <c r="C215" s="3" t="s">
        <v>92</v>
      </c>
      <c r="D215" s="3" t="s">
        <v>404</v>
      </c>
      <c r="E215" s="3" t="s">
        <v>405</v>
      </c>
      <c r="F215" s="3" t="s">
        <v>628</v>
      </c>
      <c r="G215" s="97" t="s">
        <v>524</v>
      </c>
      <c r="H215" s="97" t="s">
        <v>524</v>
      </c>
      <c r="I215" s="97" t="s">
        <v>524</v>
      </c>
      <c r="J215" s="97" t="s">
        <v>524</v>
      </c>
      <c r="K215" s="97" t="s">
        <v>524</v>
      </c>
      <c r="L215" s="97" t="s">
        <v>524</v>
      </c>
      <c r="M215" s="97" t="s">
        <v>524</v>
      </c>
      <c r="N215" s="97" t="s">
        <v>524</v>
      </c>
      <c r="O215" s="110">
        <v>473</v>
      </c>
      <c r="P215" s="99"/>
      <c r="Q215" s="99"/>
      <c r="R215" s="99"/>
      <c r="S215" s="99"/>
      <c r="T215" s="99"/>
      <c r="U215" s="99"/>
      <c r="V215" s="99"/>
      <c r="W215" s="99"/>
      <c r="X215" s="99"/>
      <c r="Y215" s="99"/>
      <c r="Z215" s="99"/>
      <c r="AA215" s="99"/>
      <c r="AB215" s="99"/>
      <c r="AC215" s="99"/>
      <c r="AD215" s="99"/>
      <c r="AE215" s="99"/>
      <c r="AF215" s="99"/>
      <c r="AG215" s="99"/>
      <c r="AH215" s="99"/>
    </row>
    <row r="216" spans="3:34">
      <c r="C216" s="3" t="s">
        <v>92</v>
      </c>
      <c r="D216" s="3" t="s">
        <v>406</v>
      </c>
      <c r="E216" s="3" t="s">
        <v>407</v>
      </c>
      <c r="F216" s="3" t="s">
        <v>628</v>
      </c>
      <c r="G216" s="97" t="s">
        <v>524</v>
      </c>
      <c r="H216" s="97" t="s">
        <v>524</v>
      </c>
      <c r="I216" s="97" t="s">
        <v>524</v>
      </c>
      <c r="J216" s="97" t="s">
        <v>524</v>
      </c>
      <c r="K216" s="97" t="s">
        <v>524</v>
      </c>
      <c r="L216" s="97" t="s">
        <v>524</v>
      </c>
      <c r="M216" s="97" t="s">
        <v>524</v>
      </c>
      <c r="N216" s="97" t="s">
        <v>524</v>
      </c>
      <c r="O216" s="110">
        <v>670</v>
      </c>
      <c r="P216" s="99"/>
      <c r="Q216" s="99"/>
      <c r="R216" s="99"/>
      <c r="S216" s="99"/>
      <c r="T216" s="99"/>
      <c r="U216" s="99"/>
      <c r="V216" s="99"/>
      <c r="W216" s="99"/>
      <c r="X216" s="99"/>
      <c r="Y216" s="99"/>
      <c r="Z216" s="99"/>
      <c r="AA216" s="99"/>
      <c r="AB216" s="99"/>
      <c r="AC216" s="99"/>
      <c r="AD216" s="99"/>
      <c r="AE216" s="99"/>
      <c r="AF216" s="99"/>
      <c r="AG216" s="99"/>
      <c r="AH216" s="99"/>
    </row>
    <row r="217" spans="3:34">
      <c r="C217" s="3" t="s">
        <v>92</v>
      </c>
      <c r="D217" s="3" t="s">
        <v>408</v>
      </c>
      <c r="E217" s="3" t="s">
        <v>409</v>
      </c>
      <c r="F217" s="3" t="s">
        <v>628</v>
      </c>
      <c r="G217" s="97" t="s">
        <v>524</v>
      </c>
      <c r="H217" s="97" t="s">
        <v>524</v>
      </c>
      <c r="I217" s="97" t="s">
        <v>524</v>
      </c>
      <c r="J217" s="97" t="s">
        <v>524</v>
      </c>
      <c r="K217" s="97" t="s">
        <v>524</v>
      </c>
      <c r="L217" s="97" t="s">
        <v>524</v>
      </c>
      <c r="M217" s="97" t="s">
        <v>524</v>
      </c>
      <c r="N217" s="97" t="s">
        <v>524</v>
      </c>
      <c r="O217" s="110">
        <v>218</v>
      </c>
      <c r="P217" s="99"/>
      <c r="Q217" s="99"/>
      <c r="R217" s="99"/>
      <c r="S217" s="99"/>
      <c r="T217" s="99"/>
      <c r="U217" s="99"/>
      <c r="V217" s="99"/>
      <c r="W217" s="99"/>
      <c r="X217" s="99"/>
      <c r="Y217" s="99"/>
      <c r="Z217" s="99"/>
      <c r="AA217" s="99"/>
      <c r="AB217" s="99"/>
      <c r="AC217" s="99"/>
      <c r="AD217" s="99"/>
      <c r="AE217" s="99"/>
      <c r="AF217" s="99"/>
      <c r="AG217" s="99"/>
      <c r="AH217" s="99"/>
    </row>
    <row r="218" spans="3:34">
      <c r="C218" s="3" t="s">
        <v>92</v>
      </c>
      <c r="D218" s="3" t="s">
        <v>410</v>
      </c>
      <c r="E218" s="3" t="s">
        <v>411</v>
      </c>
      <c r="F218" s="3" t="s">
        <v>628</v>
      </c>
      <c r="G218" s="97" t="s">
        <v>524</v>
      </c>
      <c r="H218" s="97" t="s">
        <v>524</v>
      </c>
      <c r="I218" s="97" t="s">
        <v>524</v>
      </c>
      <c r="J218" s="97" t="s">
        <v>524</v>
      </c>
      <c r="K218" s="97" t="s">
        <v>524</v>
      </c>
      <c r="L218" s="97" t="s">
        <v>524</v>
      </c>
      <c r="M218" s="97" t="s">
        <v>524</v>
      </c>
      <c r="N218" s="97" t="s">
        <v>524</v>
      </c>
      <c r="O218" s="110">
        <v>113</v>
      </c>
      <c r="P218" s="99"/>
      <c r="Q218" s="99"/>
      <c r="R218" s="99"/>
      <c r="S218" s="99"/>
      <c r="T218" s="99"/>
      <c r="U218" s="99"/>
      <c r="V218" s="99"/>
      <c r="W218" s="99"/>
      <c r="X218" s="99"/>
      <c r="Y218" s="99"/>
      <c r="Z218" s="99"/>
      <c r="AA218" s="99"/>
      <c r="AB218" s="99"/>
      <c r="AC218" s="99"/>
      <c r="AD218" s="99"/>
      <c r="AE218" s="99"/>
      <c r="AF218" s="99"/>
      <c r="AG218" s="99"/>
      <c r="AH218" s="99"/>
    </row>
    <row r="219" spans="3:34">
      <c r="C219" s="3" t="s">
        <v>92</v>
      </c>
      <c r="D219" s="3" t="s">
        <v>412</v>
      </c>
      <c r="E219" s="3" t="s">
        <v>413</v>
      </c>
      <c r="F219" s="3" t="s">
        <v>628</v>
      </c>
      <c r="G219" s="97" t="s">
        <v>524</v>
      </c>
      <c r="H219" s="97" t="s">
        <v>524</v>
      </c>
      <c r="I219" s="97" t="s">
        <v>524</v>
      </c>
      <c r="J219" s="97" t="s">
        <v>524</v>
      </c>
      <c r="K219" s="97" t="s">
        <v>524</v>
      </c>
      <c r="L219" s="97" t="s">
        <v>524</v>
      </c>
      <c r="M219" s="97" t="s">
        <v>524</v>
      </c>
      <c r="N219" s="97" t="s">
        <v>524</v>
      </c>
      <c r="O219" s="110">
        <v>127</v>
      </c>
      <c r="P219" s="99"/>
      <c r="Q219" s="99"/>
      <c r="R219" s="99"/>
      <c r="S219" s="99"/>
      <c r="T219" s="99"/>
      <c r="U219" s="99"/>
      <c r="V219" s="99"/>
      <c r="W219" s="99"/>
      <c r="X219" s="99"/>
      <c r="Y219" s="99"/>
      <c r="Z219" s="99"/>
      <c r="AA219" s="99"/>
      <c r="AB219" s="99"/>
      <c r="AC219" s="99"/>
      <c r="AD219" s="99"/>
      <c r="AE219" s="99"/>
      <c r="AF219" s="99"/>
      <c r="AG219" s="99"/>
      <c r="AH219" s="99"/>
    </row>
    <row r="220" spans="3:34">
      <c r="C220" s="3" t="s">
        <v>92</v>
      </c>
      <c r="D220" s="3" t="s">
        <v>414</v>
      </c>
      <c r="E220" s="3" t="s">
        <v>415</v>
      </c>
      <c r="F220" s="3" t="s">
        <v>628</v>
      </c>
      <c r="G220" s="97" t="s">
        <v>524</v>
      </c>
      <c r="H220" s="97" t="s">
        <v>524</v>
      </c>
      <c r="I220" s="97" t="s">
        <v>524</v>
      </c>
      <c r="J220" s="97" t="s">
        <v>524</v>
      </c>
      <c r="K220" s="97" t="s">
        <v>524</v>
      </c>
      <c r="L220" s="97" t="s">
        <v>524</v>
      </c>
      <c r="M220" s="97" t="s">
        <v>524</v>
      </c>
      <c r="N220" s="97" t="s">
        <v>524</v>
      </c>
      <c r="O220" s="110">
        <v>158</v>
      </c>
      <c r="P220" s="99"/>
      <c r="Q220" s="99"/>
      <c r="R220" s="99"/>
      <c r="S220" s="99"/>
      <c r="T220" s="99"/>
      <c r="U220" s="99"/>
      <c r="V220" s="99"/>
      <c r="W220" s="99"/>
      <c r="X220" s="99"/>
      <c r="Y220" s="99"/>
      <c r="Z220" s="99"/>
      <c r="AA220" s="99"/>
      <c r="AB220" s="99"/>
      <c r="AC220" s="99"/>
      <c r="AD220" s="99"/>
      <c r="AE220" s="99"/>
      <c r="AF220" s="99"/>
      <c r="AG220" s="99"/>
      <c r="AH220" s="99"/>
    </row>
    <row r="221" spans="3:34">
      <c r="C221" s="3" t="s">
        <v>92</v>
      </c>
      <c r="D221" s="3" t="s">
        <v>416</v>
      </c>
      <c r="E221" s="3" t="s">
        <v>417</v>
      </c>
      <c r="F221" s="3" t="s">
        <v>628</v>
      </c>
      <c r="G221" s="97" t="s">
        <v>524</v>
      </c>
      <c r="H221" s="97" t="s">
        <v>524</v>
      </c>
      <c r="I221" s="97" t="s">
        <v>524</v>
      </c>
      <c r="J221" s="97" t="s">
        <v>524</v>
      </c>
      <c r="K221" s="97" t="s">
        <v>524</v>
      </c>
      <c r="L221" s="97" t="s">
        <v>524</v>
      </c>
      <c r="M221" s="97" t="s">
        <v>524</v>
      </c>
      <c r="N221" s="97" t="s">
        <v>524</v>
      </c>
      <c r="O221" s="110" t="s">
        <v>524</v>
      </c>
      <c r="P221" s="99"/>
      <c r="Q221" s="99"/>
      <c r="R221" s="99"/>
      <c r="S221" s="99"/>
      <c r="T221" s="99"/>
      <c r="U221" s="99"/>
      <c r="V221" s="99"/>
      <c r="W221" s="99"/>
      <c r="X221" s="99"/>
      <c r="Y221" s="99"/>
      <c r="Z221" s="99"/>
      <c r="AA221" s="99"/>
      <c r="AB221" s="99"/>
      <c r="AC221" s="99"/>
      <c r="AD221" s="99"/>
      <c r="AE221" s="99"/>
      <c r="AF221" s="99"/>
      <c r="AG221" s="99"/>
      <c r="AH221" s="99"/>
    </row>
    <row r="222" spans="3:34">
      <c r="C222" s="3" t="s">
        <v>92</v>
      </c>
      <c r="D222" s="3" t="s">
        <v>418</v>
      </c>
      <c r="E222" s="3" t="s">
        <v>419</v>
      </c>
      <c r="F222" s="3" t="s">
        <v>628</v>
      </c>
      <c r="G222" s="97" t="s">
        <v>524</v>
      </c>
      <c r="H222" s="97" t="s">
        <v>524</v>
      </c>
      <c r="I222" s="97" t="s">
        <v>524</v>
      </c>
      <c r="J222" s="97" t="s">
        <v>524</v>
      </c>
      <c r="K222" s="97" t="s">
        <v>524</v>
      </c>
      <c r="L222" s="97" t="s">
        <v>524</v>
      </c>
      <c r="M222" s="97" t="s">
        <v>524</v>
      </c>
      <c r="N222" s="97" t="s">
        <v>524</v>
      </c>
      <c r="O222" s="110" t="s">
        <v>524</v>
      </c>
      <c r="P222" s="99"/>
      <c r="Q222" s="99"/>
      <c r="R222" s="99"/>
      <c r="S222" s="99"/>
      <c r="T222" s="99"/>
      <c r="U222" s="99"/>
      <c r="V222" s="99"/>
      <c r="W222" s="99"/>
      <c r="X222" s="99"/>
      <c r="Y222" s="99"/>
      <c r="Z222" s="99"/>
      <c r="AA222" s="99"/>
      <c r="AB222" s="99"/>
      <c r="AC222" s="99"/>
      <c r="AD222" s="99"/>
      <c r="AE222" s="99"/>
      <c r="AF222" s="99"/>
      <c r="AG222" s="99"/>
      <c r="AH222" s="99"/>
    </row>
    <row r="223" spans="3:34">
      <c r="C223" s="3" t="s">
        <v>92</v>
      </c>
      <c r="D223" s="3" t="s">
        <v>420</v>
      </c>
      <c r="E223" s="3" t="s">
        <v>421</v>
      </c>
      <c r="F223" s="3" t="s">
        <v>628</v>
      </c>
      <c r="G223" s="97" t="s">
        <v>524</v>
      </c>
      <c r="H223" s="97" t="s">
        <v>524</v>
      </c>
      <c r="I223" s="97" t="s">
        <v>524</v>
      </c>
      <c r="J223" s="97" t="s">
        <v>524</v>
      </c>
      <c r="K223" s="97" t="s">
        <v>524</v>
      </c>
      <c r="L223" s="97" t="s">
        <v>524</v>
      </c>
      <c r="M223" s="97" t="s">
        <v>524</v>
      </c>
      <c r="N223" s="97" t="s">
        <v>524</v>
      </c>
      <c r="O223" s="110">
        <v>1403</v>
      </c>
      <c r="P223" s="99"/>
      <c r="Q223" s="99"/>
      <c r="R223" s="99"/>
      <c r="S223" s="99"/>
      <c r="T223" s="99"/>
      <c r="U223" s="99"/>
      <c r="V223" s="99"/>
      <c r="W223" s="99"/>
      <c r="X223" s="99"/>
      <c r="Y223" s="99"/>
      <c r="Z223" s="99"/>
      <c r="AA223" s="99"/>
      <c r="AB223" s="99"/>
      <c r="AC223" s="99"/>
      <c r="AD223" s="99"/>
      <c r="AE223" s="99"/>
      <c r="AF223" s="99"/>
      <c r="AG223" s="99"/>
      <c r="AH223" s="99"/>
    </row>
    <row r="224" spans="3:34">
      <c r="C224" s="3" t="s">
        <v>92</v>
      </c>
      <c r="D224" s="3" t="s">
        <v>422</v>
      </c>
      <c r="E224" s="3" t="s">
        <v>423</v>
      </c>
      <c r="F224" s="3" t="s">
        <v>628</v>
      </c>
      <c r="G224" s="97" t="s">
        <v>524</v>
      </c>
      <c r="H224" s="97" t="s">
        <v>524</v>
      </c>
      <c r="I224" s="97" t="s">
        <v>524</v>
      </c>
      <c r="J224" s="97" t="s">
        <v>524</v>
      </c>
      <c r="K224" s="97" t="s">
        <v>524</v>
      </c>
      <c r="L224" s="97" t="s">
        <v>524</v>
      </c>
      <c r="M224" s="97" t="s">
        <v>524</v>
      </c>
      <c r="N224" s="97" t="s">
        <v>524</v>
      </c>
      <c r="O224" s="110">
        <v>150</v>
      </c>
      <c r="P224" s="99"/>
      <c r="Q224" s="99"/>
      <c r="R224" s="99"/>
      <c r="S224" s="99"/>
      <c r="T224" s="99"/>
      <c r="U224" s="99"/>
      <c r="V224" s="99"/>
      <c r="W224" s="99"/>
      <c r="X224" s="99"/>
      <c r="Y224" s="99"/>
      <c r="Z224" s="99"/>
      <c r="AA224" s="99"/>
      <c r="AB224" s="99"/>
      <c r="AC224" s="99"/>
      <c r="AD224" s="99"/>
      <c r="AE224" s="99"/>
      <c r="AF224" s="99"/>
      <c r="AG224" s="99"/>
      <c r="AH224" s="99"/>
    </row>
    <row r="225" spans="3:34">
      <c r="C225" s="3" t="s">
        <v>92</v>
      </c>
      <c r="D225" s="3" t="s">
        <v>424</v>
      </c>
      <c r="E225" s="3" t="s">
        <v>425</v>
      </c>
      <c r="F225" s="3" t="s">
        <v>628</v>
      </c>
      <c r="G225" s="97" t="s">
        <v>524</v>
      </c>
      <c r="H225" s="97" t="s">
        <v>524</v>
      </c>
      <c r="I225" s="97" t="s">
        <v>524</v>
      </c>
      <c r="J225" s="97" t="s">
        <v>524</v>
      </c>
      <c r="K225" s="97" t="s">
        <v>524</v>
      </c>
      <c r="L225" s="97" t="s">
        <v>524</v>
      </c>
      <c r="M225" s="97" t="s">
        <v>524</v>
      </c>
      <c r="N225" s="97" t="s">
        <v>524</v>
      </c>
      <c r="O225" s="110" t="s">
        <v>524</v>
      </c>
      <c r="P225" s="99"/>
      <c r="Q225" s="99"/>
      <c r="R225" s="99"/>
      <c r="S225" s="99"/>
      <c r="T225" s="99"/>
      <c r="U225" s="99"/>
      <c r="V225" s="99"/>
      <c r="W225" s="99"/>
      <c r="X225" s="99"/>
      <c r="Y225" s="99"/>
      <c r="Z225" s="99"/>
      <c r="AA225" s="99"/>
      <c r="AB225" s="99"/>
      <c r="AC225" s="99"/>
      <c r="AD225" s="99"/>
      <c r="AE225" s="99"/>
      <c r="AF225" s="99"/>
      <c r="AG225" s="99"/>
      <c r="AH225" s="99"/>
    </row>
    <row r="226" spans="3:34">
      <c r="C226" s="3" t="s">
        <v>92</v>
      </c>
      <c r="D226" s="3" t="s">
        <v>426</v>
      </c>
      <c r="E226" s="3" t="s">
        <v>427</v>
      </c>
      <c r="F226" s="3" t="s">
        <v>628</v>
      </c>
      <c r="G226" s="97" t="s">
        <v>524</v>
      </c>
      <c r="H226" s="97" t="s">
        <v>524</v>
      </c>
      <c r="I226" s="97" t="s">
        <v>524</v>
      </c>
      <c r="J226" s="97" t="s">
        <v>524</v>
      </c>
      <c r="K226" s="97" t="s">
        <v>524</v>
      </c>
      <c r="L226" s="97" t="s">
        <v>524</v>
      </c>
      <c r="M226" s="97" t="s">
        <v>524</v>
      </c>
      <c r="N226" s="97" t="s">
        <v>524</v>
      </c>
      <c r="O226" s="110">
        <v>141</v>
      </c>
      <c r="P226" s="99"/>
      <c r="Q226" s="99"/>
      <c r="R226" s="99"/>
      <c r="S226" s="99"/>
      <c r="T226" s="99"/>
      <c r="U226" s="99"/>
      <c r="V226" s="99"/>
      <c r="W226" s="99"/>
      <c r="X226" s="99"/>
      <c r="Y226" s="99"/>
      <c r="Z226" s="99"/>
      <c r="AA226" s="99"/>
      <c r="AB226" s="99"/>
      <c r="AC226" s="99"/>
      <c r="AD226" s="99"/>
      <c r="AE226" s="99"/>
      <c r="AF226" s="99"/>
      <c r="AG226" s="99"/>
      <c r="AH226" s="99"/>
    </row>
    <row r="227" spans="3:34">
      <c r="C227" s="3" t="s">
        <v>92</v>
      </c>
      <c r="D227" s="3" t="s">
        <v>428</v>
      </c>
      <c r="E227" s="3" t="s">
        <v>429</v>
      </c>
      <c r="F227" s="3" t="s">
        <v>628</v>
      </c>
      <c r="G227" s="97" t="s">
        <v>524</v>
      </c>
      <c r="H227" s="97" t="s">
        <v>524</v>
      </c>
      <c r="I227" s="97" t="s">
        <v>524</v>
      </c>
      <c r="J227" s="97" t="s">
        <v>524</v>
      </c>
      <c r="K227" s="97" t="s">
        <v>524</v>
      </c>
      <c r="L227" s="97" t="s">
        <v>524</v>
      </c>
      <c r="M227" s="97" t="s">
        <v>524</v>
      </c>
      <c r="N227" s="97" t="s">
        <v>524</v>
      </c>
      <c r="O227" s="110" t="s">
        <v>524</v>
      </c>
      <c r="P227" s="99"/>
      <c r="Q227" s="99"/>
      <c r="R227" s="99"/>
      <c r="S227" s="99"/>
      <c r="T227" s="99"/>
      <c r="U227" s="99"/>
      <c r="V227" s="99"/>
      <c r="W227" s="99"/>
      <c r="X227" s="99"/>
      <c r="Y227" s="99"/>
      <c r="Z227" s="99"/>
      <c r="AA227" s="99"/>
      <c r="AB227" s="99"/>
      <c r="AC227" s="99"/>
      <c r="AD227" s="99"/>
      <c r="AE227" s="99"/>
      <c r="AF227" s="99"/>
      <c r="AG227" s="99"/>
      <c r="AH227" s="99"/>
    </row>
    <row r="228" spans="3:34">
      <c r="C228" s="3" t="s">
        <v>92</v>
      </c>
      <c r="D228" s="3" t="s">
        <v>430</v>
      </c>
      <c r="E228" s="3" t="s">
        <v>431</v>
      </c>
      <c r="F228" s="3" t="s">
        <v>628</v>
      </c>
      <c r="G228" s="97" t="s">
        <v>524</v>
      </c>
      <c r="H228" s="97" t="s">
        <v>524</v>
      </c>
      <c r="I228" s="97" t="s">
        <v>524</v>
      </c>
      <c r="J228" s="97" t="s">
        <v>524</v>
      </c>
      <c r="K228" s="97" t="s">
        <v>524</v>
      </c>
      <c r="L228" s="97" t="s">
        <v>524</v>
      </c>
      <c r="M228" s="97" t="s">
        <v>524</v>
      </c>
      <c r="N228" s="97" t="s">
        <v>524</v>
      </c>
      <c r="O228" s="110">
        <v>1295</v>
      </c>
      <c r="P228" s="99"/>
      <c r="Q228" s="99"/>
      <c r="R228" s="99"/>
      <c r="S228" s="99"/>
      <c r="T228" s="99"/>
      <c r="U228" s="99"/>
      <c r="V228" s="99"/>
      <c r="W228" s="99"/>
      <c r="X228" s="99"/>
      <c r="Y228" s="99"/>
      <c r="Z228" s="99"/>
      <c r="AA228" s="99"/>
      <c r="AB228" s="99"/>
      <c r="AC228" s="99"/>
      <c r="AD228" s="99"/>
      <c r="AE228" s="99"/>
      <c r="AF228" s="99"/>
      <c r="AG228" s="99"/>
      <c r="AH228" s="99"/>
    </row>
    <row r="229" spans="3:34">
      <c r="C229" s="3" t="s">
        <v>92</v>
      </c>
      <c r="D229" s="3" t="s">
        <v>432</v>
      </c>
      <c r="E229" s="3" t="s">
        <v>433</v>
      </c>
      <c r="F229" s="3" t="s">
        <v>628</v>
      </c>
      <c r="G229" s="97" t="s">
        <v>524</v>
      </c>
      <c r="H229" s="97" t="s">
        <v>524</v>
      </c>
      <c r="I229" s="97" t="s">
        <v>524</v>
      </c>
      <c r="J229" s="97" t="s">
        <v>524</v>
      </c>
      <c r="K229" s="97" t="s">
        <v>524</v>
      </c>
      <c r="L229" s="97" t="s">
        <v>524</v>
      </c>
      <c r="M229" s="97" t="s">
        <v>524</v>
      </c>
      <c r="N229" s="97" t="s">
        <v>524</v>
      </c>
      <c r="O229" s="110">
        <v>161</v>
      </c>
      <c r="P229" s="99"/>
      <c r="Q229" s="99"/>
      <c r="R229" s="99"/>
      <c r="S229" s="99"/>
      <c r="T229" s="99"/>
      <c r="U229" s="99"/>
      <c r="V229" s="99"/>
      <c r="W229" s="99"/>
      <c r="X229" s="99"/>
      <c r="Y229" s="99"/>
      <c r="Z229" s="99"/>
      <c r="AA229" s="99"/>
      <c r="AB229" s="99"/>
      <c r="AC229" s="99"/>
      <c r="AD229" s="99"/>
      <c r="AE229" s="99"/>
      <c r="AF229" s="99"/>
      <c r="AG229" s="99"/>
      <c r="AH229" s="99"/>
    </row>
    <row r="230" spans="3:34">
      <c r="C230" s="3" t="s">
        <v>92</v>
      </c>
      <c r="D230" s="3" t="s">
        <v>434</v>
      </c>
      <c r="E230" s="3" t="s">
        <v>435</v>
      </c>
      <c r="F230" s="3" t="s">
        <v>628</v>
      </c>
      <c r="G230" s="97" t="s">
        <v>524</v>
      </c>
      <c r="H230" s="97" t="s">
        <v>524</v>
      </c>
      <c r="I230" s="97" t="s">
        <v>524</v>
      </c>
      <c r="J230" s="97" t="s">
        <v>524</v>
      </c>
      <c r="K230" s="97" t="s">
        <v>524</v>
      </c>
      <c r="L230" s="97" t="s">
        <v>524</v>
      </c>
      <c r="M230" s="97" t="s">
        <v>524</v>
      </c>
      <c r="N230" s="97" t="s">
        <v>524</v>
      </c>
      <c r="O230" s="110">
        <v>284</v>
      </c>
      <c r="P230" s="99"/>
      <c r="Q230" s="99"/>
      <c r="R230" s="99"/>
      <c r="S230" s="99"/>
      <c r="T230" s="99"/>
      <c r="U230" s="99"/>
      <c r="V230" s="99"/>
      <c r="W230" s="99"/>
      <c r="X230" s="99"/>
      <c r="Y230" s="99"/>
      <c r="Z230" s="99"/>
      <c r="AA230" s="99"/>
      <c r="AB230" s="99"/>
      <c r="AC230" s="99"/>
      <c r="AD230" s="99"/>
      <c r="AE230" s="99"/>
      <c r="AF230" s="99"/>
      <c r="AG230" s="99"/>
      <c r="AH230" s="99"/>
    </row>
    <row r="231" spans="3:34">
      <c r="C231" s="3" t="s">
        <v>92</v>
      </c>
      <c r="D231" s="3" t="s">
        <v>436</v>
      </c>
      <c r="E231" s="3" t="s">
        <v>437</v>
      </c>
      <c r="F231" s="3" t="s">
        <v>628</v>
      </c>
      <c r="G231" s="97" t="s">
        <v>524</v>
      </c>
      <c r="H231" s="97" t="s">
        <v>524</v>
      </c>
      <c r="I231" s="97" t="s">
        <v>524</v>
      </c>
      <c r="J231" s="97" t="s">
        <v>524</v>
      </c>
      <c r="K231" s="97" t="s">
        <v>524</v>
      </c>
      <c r="L231" s="97" t="s">
        <v>524</v>
      </c>
      <c r="M231" s="97" t="s">
        <v>524</v>
      </c>
      <c r="N231" s="97" t="s">
        <v>524</v>
      </c>
      <c r="O231" s="110">
        <v>111</v>
      </c>
      <c r="P231" s="99"/>
      <c r="Q231" s="99"/>
      <c r="R231" s="99"/>
      <c r="S231" s="99"/>
      <c r="T231" s="99"/>
      <c r="U231" s="99"/>
      <c r="V231" s="99"/>
      <c r="W231" s="99"/>
      <c r="X231" s="99"/>
      <c r="Y231" s="99"/>
      <c r="Z231" s="99"/>
      <c r="AA231" s="99"/>
      <c r="AB231" s="99"/>
      <c r="AC231" s="99"/>
      <c r="AD231" s="99"/>
      <c r="AE231" s="99"/>
      <c r="AF231" s="99"/>
      <c r="AG231" s="99"/>
      <c r="AH231" s="99"/>
    </row>
    <row r="232" spans="3:34">
      <c r="C232" s="3" t="s">
        <v>92</v>
      </c>
      <c r="D232" s="3" t="s">
        <v>438</v>
      </c>
      <c r="E232" s="3" t="s">
        <v>439</v>
      </c>
      <c r="F232" s="3" t="s">
        <v>628</v>
      </c>
      <c r="G232" s="97" t="s">
        <v>524</v>
      </c>
      <c r="H232" s="97" t="s">
        <v>524</v>
      </c>
      <c r="I232" s="97" t="s">
        <v>524</v>
      </c>
      <c r="J232" s="97" t="s">
        <v>524</v>
      </c>
      <c r="K232" s="97" t="s">
        <v>524</v>
      </c>
      <c r="L232" s="97" t="s">
        <v>524</v>
      </c>
      <c r="M232" s="97" t="s">
        <v>524</v>
      </c>
      <c r="N232" s="97" t="s">
        <v>524</v>
      </c>
      <c r="O232" s="110">
        <v>115</v>
      </c>
      <c r="P232" s="99"/>
      <c r="Q232" s="99"/>
      <c r="R232" s="99"/>
      <c r="S232" s="99"/>
      <c r="T232" s="99"/>
      <c r="U232" s="99"/>
      <c r="V232" s="99"/>
      <c r="W232" s="99"/>
      <c r="X232" s="99"/>
      <c r="Y232" s="99"/>
      <c r="Z232" s="99"/>
      <c r="AA232" s="99"/>
      <c r="AB232" s="99"/>
      <c r="AC232" s="99"/>
      <c r="AD232" s="99"/>
      <c r="AE232" s="99"/>
      <c r="AF232" s="99"/>
      <c r="AG232" s="99"/>
      <c r="AH232" s="99"/>
    </row>
    <row r="233" spans="3:34">
      <c r="C233" s="3" t="s">
        <v>92</v>
      </c>
      <c r="D233" s="3" t="s">
        <v>440</v>
      </c>
      <c r="E233" s="3" t="s">
        <v>441</v>
      </c>
      <c r="F233" s="3" t="s">
        <v>628</v>
      </c>
      <c r="G233" s="97" t="s">
        <v>524</v>
      </c>
      <c r="H233" s="97" t="s">
        <v>524</v>
      </c>
      <c r="I233" s="97" t="s">
        <v>524</v>
      </c>
      <c r="J233" s="97" t="s">
        <v>524</v>
      </c>
      <c r="K233" s="97" t="s">
        <v>524</v>
      </c>
      <c r="L233" s="97" t="s">
        <v>524</v>
      </c>
      <c r="M233" s="97" t="s">
        <v>524</v>
      </c>
      <c r="N233" s="97" t="s">
        <v>524</v>
      </c>
      <c r="O233" s="110">
        <v>179</v>
      </c>
      <c r="P233" s="99"/>
      <c r="Q233" s="99"/>
      <c r="R233" s="99"/>
      <c r="S233" s="99"/>
      <c r="T233" s="99"/>
      <c r="U233" s="99"/>
      <c r="V233" s="99"/>
      <c r="W233" s="99"/>
      <c r="X233" s="99"/>
      <c r="Y233" s="99"/>
      <c r="Z233" s="99"/>
      <c r="AA233" s="99"/>
      <c r="AB233" s="99"/>
      <c r="AC233" s="99"/>
      <c r="AD233" s="99"/>
      <c r="AE233" s="99"/>
      <c r="AF233" s="99"/>
      <c r="AG233" s="99"/>
      <c r="AH233" s="99"/>
    </row>
    <row r="234" spans="3:34">
      <c r="C234" s="3" t="s">
        <v>92</v>
      </c>
      <c r="D234" s="3" t="s">
        <v>442</v>
      </c>
      <c r="E234" s="3" t="s">
        <v>443</v>
      </c>
      <c r="F234" s="3" t="s">
        <v>628</v>
      </c>
      <c r="G234" s="97" t="s">
        <v>524</v>
      </c>
      <c r="H234" s="97" t="s">
        <v>524</v>
      </c>
      <c r="I234" s="97" t="s">
        <v>524</v>
      </c>
      <c r="J234" s="97" t="s">
        <v>524</v>
      </c>
      <c r="K234" s="97" t="s">
        <v>524</v>
      </c>
      <c r="L234" s="97" t="s">
        <v>524</v>
      </c>
      <c r="M234" s="97" t="s">
        <v>524</v>
      </c>
      <c r="N234" s="97" t="s">
        <v>524</v>
      </c>
      <c r="O234" s="110">
        <v>296</v>
      </c>
      <c r="P234" s="99"/>
      <c r="Q234" s="99"/>
      <c r="R234" s="99"/>
      <c r="S234" s="99"/>
      <c r="T234" s="99"/>
      <c r="U234" s="99"/>
      <c r="V234" s="99"/>
      <c r="W234" s="99"/>
      <c r="X234" s="99"/>
      <c r="Y234" s="99"/>
      <c r="Z234" s="99"/>
      <c r="AA234" s="99"/>
      <c r="AB234" s="99"/>
      <c r="AC234" s="99"/>
      <c r="AD234" s="99"/>
      <c r="AE234" s="99"/>
      <c r="AF234" s="99"/>
      <c r="AG234" s="99"/>
      <c r="AH234" s="99"/>
    </row>
    <row r="235" spans="3:34">
      <c r="C235" s="3" t="s">
        <v>92</v>
      </c>
      <c r="D235" s="3" t="s">
        <v>444</v>
      </c>
      <c r="E235" s="3" t="s">
        <v>445</v>
      </c>
      <c r="F235" s="3" t="s">
        <v>628</v>
      </c>
      <c r="G235" s="97" t="s">
        <v>524</v>
      </c>
      <c r="H235" s="97" t="s">
        <v>524</v>
      </c>
      <c r="I235" s="97" t="s">
        <v>524</v>
      </c>
      <c r="J235" s="97" t="s">
        <v>524</v>
      </c>
      <c r="K235" s="97" t="s">
        <v>524</v>
      </c>
      <c r="L235" s="97" t="s">
        <v>524</v>
      </c>
      <c r="M235" s="97" t="s">
        <v>524</v>
      </c>
      <c r="N235" s="97" t="s">
        <v>524</v>
      </c>
      <c r="O235" s="110">
        <v>564</v>
      </c>
      <c r="P235" s="99"/>
      <c r="Q235" s="99"/>
      <c r="R235" s="99"/>
      <c r="S235" s="99"/>
      <c r="T235" s="99"/>
      <c r="U235" s="99"/>
      <c r="V235" s="99"/>
      <c r="W235" s="99"/>
      <c r="X235" s="99"/>
      <c r="Y235" s="99"/>
      <c r="Z235" s="99"/>
      <c r="AA235" s="99"/>
      <c r="AB235" s="99"/>
      <c r="AC235" s="99"/>
      <c r="AD235" s="99"/>
      <c r="AE235" s="99"/>
      <c r="AF235" s="99"/>
      <c r="AG235" s="99"/>
      <c r="AH235" s="99"/>
    </row>
    <row r="236" spans="3:34">
      <c r="C236" s="3" t="s">
        <v>92</v>
      </c>
      <c r="D236" s="3" t="s">
        <v>446</v>
      </c>
      <c r="E236" s="3" t="s">
        <v>447</v>
      </c>
      <c r="F236" s="3" t="s">
        <v>628</v>
      </c>
      <c r="G236" s="97" t="s">
        <v>524</v>
      </c>
      <c r="H236" s="97" t="s">
        <v>524</v>
      </c>
      <c r="I236" s="97" t="s">
        <v>524</v>
      </c>
      <c r="J236" s="97" t="s">
        <v>524</v>
      </c>
      <c r="K236" s="97" t="s">
        <v>524</v>
      </c>
      <c r="L236" s="97" t="s">
        <v>524</v>
      </c>
      <c r="M236" s="97" t="s">
        <v>524</v>
      </c>
      <c r="N236" s="97" t="s">
        <v>524</v>
      </c>
      <c r="O236" s="110">
        <v>170</v>
      </c>
      <c r="P236" s="99"/>
      <c r="Q236" s="99"/>
      <c r="R236" s="99"/>
      <c r="S236" s="99"/>
      <c r="T236" s="99"/>
      <c r="U236" s="99"/>
      <c r="V236" s="99"/>
      <c r="W236" s="99"/>
      <c r="X236" s="99"/>
      <c r="Y236" s="99"/>
      <c r="Z236" s="99"/>
      <c r="AA236" s="99"/>
      <c r="AB236" s="99"/>
      <c r="AC236" s="99"/>
      <c r="AD236" s="99"/>
      <c r="AE236" s="99"/>
      <c r="AF236" s="99"/>
      <c r="AG236" s="99"/>
      <c r="AH236" s="99"/>
    </row>
    <row r="237" spans="3:34">
      <c r="C237" s="3" t="s">
        <v>90</v>
      </c>
      <c r="D237" s="3" t="s">
        <v>448</v>
      </c>
      <c r="E237" s="3" t="s">
        <v>449</v>
      </c>
      <c r="F237" s="3" t="s">
        <v>628</v>
      </c>
      <c r="G237" s="97" t="s">
        <v>524</v>
      </c>
      <c r="H237" s="97" t="s">
        <v>524</v>
      </c>
      <c r="I237" s="97" t="s">
        <v>524</v>
      </c>
      <c r="J237" s="97" t="s">
        <v>524</v>
      </c>
      <c r="K237" s="97" t="s">
        <v>524</v>
      </c>
      <c r="L237" s="97" t="s">
        <v>524</v>
      </c>
      <c r="M237" s="97" t="s">
        <v>524</v>
      </c>
      <c r="N237" s="97" t="s">
        <v>524</v>
      </c>
      <c r="O237" s="110">
        <v>257.359149</v>
      </c>
      <c r="P237" s="99"/>
      <c r="Q237" s="99"/>
      <c r="R237" s="99"/>
      <c r="S237" s="99"/>
      <c r="T237" s="99"/>
      <c r="U237" s="99"/>
      <c r="V237" s="99"/>
      <c r="W237" s="99"/>
      <c r="X237" s="99"/>
      <c r="Y237" s="99"/>
      <c r="Z237" s="99"/>
      <c r="AA237" s="99"/>
      <c r="AB237" s="99"/>
      <c r="AC237" s="99"/>
      <c r="AD237" s="99"/>
      <c r="AE237" s="99"/>
      <c r="AF237" s="99"/>
      <c r="AG237" s="99"/>
      <c r="AH237" s="99"/>
    </row>
    <row r="238" spans="3:34">
      <c r="C238" s="3" t="s">
        <v>90</v>
      </c>
      <c r="D238" s="3" t="s">
        <v>450</v>
      </c>
      <c r="E238" s="3" t="s">
        <v>451</v>
      </c>
      <c r="F238" s="3" t="s">
        <v>628</v>
      </c>
      <c r="G238" s="97" t="s">
        <v>524</v>
      </c>
      <c r="H238" s="97" t="s">
        <v>524</v>
      </c>
      <c r="I238" s="97" t="s">
        <v>524</v>
      </c>
      <c r="J238" s="97" t="s">
        <v>524</v>
      </c>
      <c r="K238" s="97" t="s">
        <v>524</v>
      </c>
      <c r="L238" s="97" t="s">
        <v>524</v>
      </c>
      <c r="M238" s="97" t="s">
        <v>524</v>
      </c>
      <c r="N238" s="97" t="s">
        <v>524</v>
      </c>
      <c r="O238" s="110">
        <v>542.89200000000005</v>
      </c>
      <c r="P238" s="99"/>
      <c r="Q238" s="99"/>
      <c r="R238" s="99"/>
      <c r="S238" s="99"/>
      <c r="T238" s="99"/>
      <c r="U238" s="99"/>
      <c r="V238" s="99"/>
      <c r="W238" s="99"/>
      <c r="X238" s="99"/>
      <c r="Y238" s="99"/>
      <c r="Z238" s="99"/>
      <c r="AA238" s="99"/>
      <c r="AB238" s="99"/>
      <c r="AC238" s="99"/>
      <c r="AD238" s="99"/>
      <c r="AE238" s="99"/>
      <c r="AF238" s="99"/>
      <c r="AG238" s="99"/>
      <c r="AH238" s="99"/>
    </row>
    <row r="239" spans="3:34">
      <c r="C239" s="3" t="s">
        <v>90</v>
      </c>
      <c r="D239" s="3" t="s">
        <v>452</v>
      </c>
      <c r="E239" s="3" t="s">
        <v>453</v>
      </c>
      <c r="F239" s="3" t="s">
        <v>628</v>
      </c>
      <c r="G239" s="97" t="s">
        <v>524</v>
      </c>
      <c r="H239" s="97" t="s">
        <v>524</v>
      </c>
      <c r="I239" s="97" t="s">
        <v>524</v>
      </c>
      <c r="J239" s="97" t="s">
        <v>524</v>
      </c>
      <c r="K239" s="97" t="s">
        <v>524</v>
      </c>
      <c r="L239" s="97" t="s">
        <v>524</v>
      </c>
      <c r="M239" s="97" t="s">
        <v>524</v>
      </c>
      <c r="N239" s="97" t="s">
        <v>524</v>
      </c>
      <c r="O239" s="110">
        <v>380</v>
      </c>
      <c r="P239" s="99"/>
      <c r="Q239" s="99"/>
      <c r="R239" s="99"/>
      <c r="S239" s="99"/>
      <c r="T239" s="99"/>
      <c r="U239" s="99"/>
      <c r="V239" s="99"/>
      <c r="W239" s="99"/>
      <c r="X239" s="99"/>
      <c r="Y239" s="99"/>
      <c r="Z239" s="99"/>
      <c r="AA239" s="99"/>
      <c r="AB239" s="99"/>
      <c r="AC239" s="99"/>
      <c r="AD239" s="99"/>
      <c r="AE239" s="99"/>
      <c r="AF239" s="99"/>
      <c r="AG239" s="99"/>
      <c r="AH239" s="99"/>
    </row>
    <row r="240" spans="3:34">
      <c r="C240" s="3" t="s">
        <v>90</v>
      </c>
      <c r="D240" s="3" t="s">
        <v>454</v>
      </c>
      <c r="E240" s="3" t="s">
        <v>455</v>
      </c>
      <c r="F240" s="3" t="s">
        <v>628</v>
      </c>
      <c r="G240" s="97" t="s">
        <v>524</v>
      </c>
      <c r="H240" s="97" t="s">
        <v>524</v>
      </c>
      <c r="I240" s="97" t="s">
        <v>524</v>
      </c>
      <c r="J240" s="97" t="s">
        <v>524</v>
      </c>
      <c r="K240" s="97" t="s">
        <v>524</v>
      </c>
      <c r="L240" s="97" t="s">
        <v>524</v>
      </c>
      <c r="M240" s="97" t="s">
        <v>524</v>
      </c>
      <c r="N240" s="97" t="s">
        <v>524</v>
      </c>
      <c r="O240" s="110">
        <v>392</v>
      </c>
      <c r="P240" s="99"/>
      <c r="Q240" s="99"/>
      <c r="R240" s="99"/>
      <c r="S240" s="99"/>
      <c r="T240" s="99"/>
      <c r="U240" s="99"/>
      <c r="V240" s="99"/>
      <c r="W240" s="99"/>
      <c r="X240" s="99"/>
      <c r="Y240" s="99"/>
      <c r="Z240" s="99"/>
      <c r="AA240" s="99"/>
      <c r="AB240" s="99"/>
      <c r="AC240" s="99"/>
      <c r="AD240" s="99"/>
      <c r="AE240" s="99"/>
      <c r="AF240" s="99"/>
      <c r="AG240" s="99"/>
      <c r="AH240" s="99"/>
    </row>
    <row r="241" spans="3:34">
      <c r="C241" s="3" t="s">
        <v>90</v>
      </c>
      <c r="D241" s="3" t="s">
        <v>456</v>
      </c>
      <c r="E241" s="3" t="s">
        <v>457</v>
      </c>
      <c r="F241" s="3" t="s">
        <v>628</v>
      </c>
      <c r="G241" s="97" t="s">
        <v>524</v>
      </c>
      <c r="H241" s="97" t="s">
        <v>524</v>
      </c>
      <c r="I241" s="97" t="s">
        <v>524</v>
      </c>
      <c r="J241" s="97" t="s">
        <v>524</v>
      </c>
      <c r="K241" s="97" t="s">
        <v>524</v>
      </c>
      <c r="L241" s="97" t="s">
        <v>524</v>
      </c>
      <c r="M241" s="97" t="s">
        <v>524</v>
      </c>
      <c r="N241" s="97" t="s">
        <v>524</v>
      </c>
      <c r="O241" s="110">
        <v>986</v>
      </c>
      <c r="P241" s="99"/>
      <c r="Q241" s="99"/>
      <c r="R241" s="99"/>
      <c r="S241" s="99"/>
      <c r="T241" s="99"/>
      <c r="U241" s="99"/>
      <c r="V241" s="99"/>
      <c r="W241" s="99"/>
      <c r="X241" s="99"/>
      <c r="Y241" s="99"/>
      <c r="Z241" s="99"/>
      <c r="AA241" s="99"/>
      <c r="AB241" s="99"/>
      <c r="AC241" s="99"/>
      <c r="AD241" s="99"/>
      <c r="AE241" s="99"/>
      <c r="AF241" s="99"/>
      <c r="AG241" s="99"/>
      <c r="AH241" s="99"/>
    </row>
    <row r="242" spans="3:34">
      <c r="C242" s="3" t="s">
        <v>90</v>
      </c>
      <c r="D242" s="3" t="s">
        <v>458</v>
      </c>
      <c r="E242" s="3" t="s">
        <v>459</v>
      </c>
      <c r="F242" s="3" t="s">
        <v>628</v>
      </c>
      <c r="G242" s="97" t="s">
        <v>524</v>
      </c>
      <c r="H242" s="97" t="s">
        <v>524</v>
      </c>
      <c r="I242" s="97" t="s">
        <v>524</v>
      </c>
      <c r="J242" s="97" t="s">
        <v>524</v>
      </c>
      <c r="K242" s="97" t="s">
        <v>524</v>
      </c>
      <c r="L242" s="97" t="s">
        <v>524</v>
      </c>
      <c r="M242" s="97" t="s">
        <v>524</v>
      </c>
      <c r="N242" s="97" t="s">
        <v>524</v>
      </c>
      <c r="O242" s="110" t="s">
        <v>524</v>
      </c>
      <c r="P242" s="99"/>
      <c r="Q242" s="99"/>
      <c r="R242" s="99"/>
      <c r="S242" s="99"/>
      <c r="T242" s="99"/>
      <c r="U242" s="99"/>
      <c r="V242" s="99"/>
      <c r="W242" s="99"/>
      <c r="X242" s="99"/>
      <c r="Y242" s="99"/>
      <c r="Z242" s="99"/>
      <c r="AA242" s="99"/>
      <c r="AB242" s="99"/>
      <c r="AC242" s="99"/>
      <c r="AD242" s="99"/>
      <c r="AE242" s="99"/>
      <c r="AF242" s="99"/>
      <c r="AG242" s="99"/>
      <c r="AH242" s="99"/>
    </row>
    <row r="243" spans="3:34">
      <c r="C243" s="3" t="s">
        <v>90</v>
      </c>
      <c r="D243" s="3" t="s">
        <v>460</v>
      </c>
      <c r="E243" s="3" t="s">
        <v>461</v>
      </c>
      <c r="F243" s="3" t="s">
        <v>628</v>
      </c>
      <c r="G243" s="97" t="s">
        <v>524</v>
      </c>
      <c r="H243" s="97" t="s">
        <v>524</v>
      </c>
      <c r="I243" s="97" t="s">
        <v>524</v>
      </c>
      <c r="J243" s="97" t="s">
        <v>524</v>
      </c>
      <c r="K243" s="97" t="s">
        <v>524</v>
      </c>
      <c r="L243" s="97" t="s">
        <v>524</v>
      </c>
      <c r="M243" s="97" t="s">
        <v>524</v>
      </c>
      <c r="N243" s="97" t="s">
        <v>524</v>
      </c>
      <c r="O243" s="110" t="s">
        <v>524</v>
      </c>
      <c r="P243" s="99"/>
      <c r="Q243" s="99"/>
      <c r="R243" s="99"/>
      <c r="S243" s="99"/>
      <c r="T243" s="99"/>
      <c r="U243" s="99"/>
      <c r="V243" s="99"/>
      <c r="W243" s="99"/>
      <c r="X243" s="99"/>
      <c r="Y243" s="99"/>
      <c r="Z243" s="99"/>
      <c r="AA243" s="99"/>
      <c r="AB243" s="99"/>
      <c r="AC243" s="99"/>
      <c r="AD243" s="99"/>
      <c r="AE243" s="99"/>
      <c r="AF243" s="99"/>
      <c r="AG243" s="99"/>
      <c r="AH243" s="99"/>
    </row>
    <row r="244" spans="3:34">
      <c r="C244" s="3" t="s">
        <v>90</v>
      </c>
      <c r="D244" s="3" t="s">
        <v>462</v>
      </c>
      <c r="E244" s="3" t="s">
        <v>463</v>
      </c>
      <c r="F244" s="3" t="s">
        <v>628</v>
      </c>
      <c r="G244" s="97" t="s">
        <v>524</v>
      </c>
      <c r="H244" s="97" t="s">
        <v>524</v>
      </c>
      <c r="I244" s="97" t="s">
        <v>524</v>
      </c>
      <c r="J244" s="97" t="s">
        <v>524</v>
      </c>
      <c r="K244" s="97" t="s">
        <v>524</v>
      </c>
      <c r="L244" s="97" t="s">
        <v>524</v>
      </c>
      <c r="M244" s="97" t="s">
        <v>524</v>
      </c>
      <c r="N244" s="97" t="s">
        <v>524</v>
      </c>
      <c r="O244" s="110">
        <v>477.81598919999999</v>
      </c>
      <c r="P244" s="99"/>
      <c r="Q244" s="99"/>
      <c r="R244" s="99"/>
      <c r="S244" s="99"/>
      <c r="T244" s="99"/>
      <c r="U244" s="99"/>
      <c r="V244" s="99"/>
      <c r="W244" s="99"/>
      <c r="X244" s="99"/>
      <c r="Y244" s="99"/>
      <c r="Z244" s="99"/>
      <c r="AA244" s="99"/>
      <c r="AB244" s="99"/>
      <c r="AC244" s="99"/>
      <c r="AD244" s="99"/>
      <c r="AE244" s="99"/>
      <c r="AF244" s="99"/>
      <c r="AG244" s="99"/>
      <c r="AH244" s="99"/>
    </row>
    <row r="245" spans="3:34">
      <c r="C245" s="3" t="s">
        <v>90</v>
      </c>
      <c r="D245" s="3" t="s">
        <v>464</v>
      </c>
      <c r="E245" s="3" t="s">
        <v>465</v>
      </c>
      <c r="F245" s="3" t="s">
        <v>628</v>
      </c>
      <c r="G245" s="97" t="s">
        <v>524</v>
      </c>
      <c r="H245" s="97" t="s">
        <v>524</v>
      </c>
      <c r="I245" s="97" t="s">
        <v>524</v>
      </c>
      <c r="J245" s="97" t="s">
        <v>524</v>
      </c>
      <c r="K245" s="97" t="s">
        <v>524</v>
      </c>
      <c r="L245" s="97" t="s">
        <v>524</v>
      </c>
      <c r="M245" s="97" t="s">
        <v>524</v>
      </c>
      <c r="N245" s="97" t="s">
        <v>524</v>
      </c>
      <c r="O245" s="110">
        <v>627</v>
      </c>
      <c r="P245" s="99"/>
      <c r="Q245" s="99"/>
      <c r="R245" s="99"/>
      <c r="S245" s="99"/>
      <c r="T245" s="99"/>
      <c r="U245" s="99"/>
      <c r="V245" s="99"/>
      <c r="W245" s="99"/>
      <c r="X245" s="99"/>
      <c r="Y245" s="99"/>
      <c r="Z245" s="99"/>
      <c r="AA245" s="99"/>
      <c r="AB245" s="99"/>
      <c r="AC245" s="99"/>
      <c r="AD245" s="99"/>
      <c r="AE245" s="99"/>
      <c r="AF245" s="99"/>
      <c r="AG245" s="99"/>
      <c r="AH245" s="99"/>
    </row>
    <row r="246" spans="3:34">
      <c r="C246" s="3" t="s">
        <v>90</v>
      </c>
      <c r="D246" s="3" t="s">
        <v>466</v>
      </c>
      <c r="E246" s="3" t="s">
        <v>467</v>
      </c>
      <c r="F246" s="3" t="s">
        <v>628</v>
      </c>
      <c r="G246" s="97" t="s">
        <v>524</v>
      </c>
      <c r="H246" s="97" t="s">
        <v>524</v>
      </c>
      <c r="I246" s="97" t="s">
        <v>524</v>
      </c>
      <c r="J246" s="97" t="s">
        <v>524</v>
      </c>
      <c r="K246" s="97" t="s">
        <v>524</v>
      </c>
      <c r="L246" s="97" t="s">
        <v>524</v>
      </c>
      <c r="M246" s="97" t="s">
        <v>524</v>
      </c>
      <c r="N246" s="97" t="s">
        <v>524</v>
      </c>
      <c r="O246" s="110" t="s">
        <v>524</v>
      </c>
      <c r="P246" s="99"/>
      <c r="Q246" s="99"/>
      <c r="R246" s="99"/>
      <c r="S246" s="99"/>
      <c r="T246" s="99"/>
      <c r="U246" s="99"/>
      <c r="V246" s="99"/>
      <c r="W246" s="99"/>
      <c r="X246" s="99"/>
      <c r="Y246" s="99"/>
      <c r="Z246" s="99"/>
      <c r="AA246" s="99"/>
      <c r="AB246" s="99"/>
      <c r="AC246" s="99"/>
      <c r="AD246" s="99"/>
      <c r="AE246" s="99"/>
      <c r="AF246" s="99"/>
      <c r="AG246" s="99"/>
      <c r="AH246" s="99"/>
    </row>
    <row r="247" spans="3:34">
      <c r="C247" s="3" t="s">
        <v>90</v>
      </c>
      <c r="D247" s="3" t="s">
        <v>468</v>
      </c>
      <c r="E247" s="3" t="s">
        <v>469</v>
      </c>
      <c r="F247" s="3" t="s">
        <v>628</v>
      </c>
      <c r="G247" s="97" t="s">
        <v>524</v>
      </c>
      <c r="H247" s="97" t="s">
        <v>524</v>
      </c>
      <c r="I247" s="97" t="s">
        <v>524</v>
      </c>
      <c r="J247" s="97" t="s">
        <v>524</v>
      </c>
      <c r="K247" s="97" t="s">
        <v>524</v>
      </c>
      <c r="L247" s="97" t="s">
        <v>524</v>
      </c>
      <c r="M247" s="97" t="s">
        <v>524</v>
      </c>
      <c r="N247" s="97" t="s">
        <v>524</v>
      </c>
      <c r="O247" s="110" t="s">
        <v>524</v>
      </c>
      <c r="P247" s="99"/>
      <c r="Q247" s="99"/>
      <c r="R247" s="99"/>
      <c r="S247" s="99"/>
      <c r="T247" s="99"/>
      <c r="U247" s="99"/>
      <c r="V247" s="99"/>
      <c r="W247" s="99"/>
      <c r="X247" s="99"/>
      <c r="Y247" s="99"/>
      <c r="Z247" s="99"/>
      <c r="AA247" s="99"/>
      <c r="AB247" s="99"/>
      <c r="AC247" s="99"/>
      <c r="AD247" s="99"/>
      <c r="AE247" s="99"/>
      <c r="AF247" s="99"/>
      <c r="AG247" s="99"/>
      <c r="AH247" s="99"/>
    </row>
    <row r="248" spans="3:34">
      <c r="C248" s="3" t="s">
        <v>90</v>
      </c>
      <c r="D248" s="3" t="s">
        <v>470</v>
      </c>
      <c r="E248" s="3" t="s">
        <v>471</v>
      </c>
      <c r="F248" s="3" t="s">
        <v>628</v>
      </c>
      <c r="G248" s="97" t="s">
        <v>524</v>
      </c>
      <c r="H248" s="97" t="s">
        <v>524</v>
      </c>
      <c r="I248" s="97" t="s">
        <v>524</v>
      </c>
      <c r="J248" s="97" t="s">
        <v>524</v>
      </c>
      <c r="K248" s="97" t="s">
        <v>524</v>
      </c>
      <c r="L248" s="97" t="s">
        <v>524</v>
      </c>
      <c r="M248" s="97" t="s">
        <v>524</v>
      </c>
      <c r="N248" s="97" t="s">
        <v>524</v>
      </c>
      <c r="O248" s="110" t="s">
        <v>524</v>
      </c>
      <c r="P248" s="99"/>
      <c r="Q248" s="99"/>
      <c r="R248" s="99"/>
      <c r="S248" s="99"/>
      <c r="T248" s="99"/>
      <c r="U248" s="99"/>
      <c r="V248" s="99"/>
      <c r="W248" s="99"/>
      <c r="X248" s="99"/>
      <c r="Y248" s="99"/>
      <c r="Z248" s="99"/>
      <c r="AA248" s="99"/>
      <c r="AB248" s="99"/>
      <c r="AC248" s="99"/>
      <c r="AD248" s="99"/>
      <c r="AE248" s="99"/>
      <c r="AF248" s="99"/>
      <c r="AG248" s="99"/>
      <c r="AH248" s="99"/>
    </row>
    <row r="249" spans="3:34">
      <c r="C249" s="3" t="s">
        <v>90</v>
      </c>
      <c r="D249" s="3" t="s">
        <v>472</v>
      </c>
      <c r="E249" s="3" t="s">
        <v>473</v>
      </c>
      <c r="F249" s="3" t="s">
        <v>628</v>
      </c>
      <c r="G249" s="97" t="s">
        <v>524</v>
      </c>
      <c r="H249" s="97" t="s">
        <v>524</v>
      </c>
      <c r="I249" s="97" t="s">
        <v>524</v>
      </c>
      <c r="J249" s="97" t="s">
        <v>524</v>
      </c>
      <c r="K249" s="97" t="s">
        <v>524</v>
      </c>
      <c r="L249" s="97" t="s">
        <v>524</v>
      </c>
      <c r="M249" s="97" t="s">
        <v>524</v>
      </c>
      <c r="N249" s="97" t="s">
        <v>524</v>
      </c>
      <c r="O249" s="110">
        <v>1190</v>
      </c>
      <c r="P249" s="99"/>
      <c r="Q249" s="99"/>
      <c r="R249" s="99"/>
      <c r="S249" s="99"/>
      <c r="T249" s="99"/>
      <c r="U249" s="99"/>
      <c r="V249" s="99"/>
      <c r="W249" s="99"/>
      <c r="X249" s="99"/>
      <c r="Y249" s="99"/>
      <c r="Z249" s="99"/>
      <c r="AA249" s="99"/>
      <c r="AB249" s="99"/>
      <c r="AC249" s="99"/>
      <c r="AD249" s="99"/>
      <c r="AE249" s="99"/>
      <c r="AF249" s="99"/>
      <c r="AG249" s="99"/>
      <c r="AH249" s="99"/>
    </row>
    <row r="250" spans="3:34">
      <c r="C250" s="3" t="s">
        <v>90</v>
      </c>
      <c r="D250" s="3" t="s">
        <v>474</v>
      </c>
      <c r="E250" s="3" t="s">
        <v>475</v>
      </c>
      <c r="F250" s="3" t="s">
        <v>628</v>
      </c>
      <c r="G250" s="97" t="s">
        <v>524</v>
      </c>
      <c r="H250" s="97" t="s">
        <v>524</v>
      </c>
      <c r="I250" s="97" t="s">
        <v>524</v>
      </c>
      <c r="J250" s="97" t="s">
        <v>524</v>
      </c>
      <c r="K250" s="97" t="s">
        <v>524</v>
      </c>
      <c r="L250" s="97" t="s">
        <v>524</v>
      </c>
      <c r="M250" s="97" t="s">
        <v>524</v>
      </c>
      <c r="N250" s="97" t="s">
        <v>524</v>
      </c>
      <c r="O250" s="110">
        <v>645</v>
      </c>
      <c r="P250" s="99"/>
      <c r="Q250" s="99"/>
      <c r="R250" s="99"/>
      <c r="S250" s="99"/>
      <c r="T250" s="99"/>
      <c r="U250" s="99"/>
      <c r="V250" s="99"/>
      <c r="W250" s="99"/>
      <c r="X250" s="99"/>
      <c r="Y250" s="99"/>
      <c r="Z250" s="99"/>
      <c r="AA250" s="99"/>
      <c r="AB250" s="99"/>
      <c r="AC250" s="99"/>
      <c r="AD250" s="99"/>
      <c r="AE250" s="99"/>
      <c r="AF250" s="99"/>
      <c r="AG250" s="99"/>
      <c r="AH250" s="99"/>
    </row>
    <row r="251" spans="3:34">
      <c r="C251" s="3" t="s">
        <v>90</v>
      </c>
      <c r="D251" s="3" t="s">
        <v>476</v>
      </c>
      <c r="E251" s="3" t="s">
        <v>477</v>
      </c>
      <c r="F251" s="3" t="s">
        <v>628</v>
      </c>
      <c r="G251" s="97" t="s">
        <v>524</v>
      </c>
      <c r="H251" s="97" t="s">
        <v>524</v>
      </c>
      <c r="I251" s="97" t="s">
        <v>524</v>
      </c>
      <c r="J251" s="97" t="s">
        <v>524</v>
      </c>
      <c r="K251" s="97" t="s">
        <v>524</v>
      </c>
      <c r="L251" s="97" t="s">
        <v>524</v>
      </c>
      <c r="M251" s="97" t="s">
        <v>524</v>
      </c>
      <c r="N251" s="97" t="s">
        <v>524</v>
      </c>
      <c r="O251" s="110">
        <v>366</v>
      </c>
      <c r="P251" s="99"/>
      <c r="Q251" s="99"/>
      <c r="R251" s="99"/>
      <c r="S251" s="99"/>
      <c r="T251" s="99"/>
      <c r="U251" s="99"/>
      <c r="V251" s="99"/>
      <c r="W251" s="99"/>
      <c r="X251" s="99"/>
      <c r="Y251" s="99"/>
      <c r="Z251" s="99"/>
      <c r="AA251" s="99"/>
      <c r="AB251" s="99"/>
      <c r="AC251" s="99"/>
      <c r="AD251" s="99"/>
      <c r="AE251" s="99"/>
      <c r="AF251" s="99"/>
      <c r="AG251" s="99"/>
      <c r="AH251" s="99"/>
    </row>
    <row r="252" spans="3:34">
      <c r="C252" s="3" t="s">
        <v>90</v>
      </c>
      <c r="D252" s="3" t="s">
        <v>478</v>
      </c>
      <c r="E252" s="3" t="s">
        <v>479</v>
      </c>
      <c r="F252" s="3" t="s">
        <v>628</v>
      </c>
      <c r="G252" s="97" t="s">
        <v>524</v>
      </c>
      <c r="H252" s="97" t="s">
        <v>524</v>
      </c>
      <c r="I252" s="97" t="s">
        <v>524</v>
      </c>
      <c r="J252" s="97" t="s">
        <v>524</v>
      </c>
      <c r="K252" s="97" t="s">
        <v>524</v>
      </c>
      <c r="L252" s="97" t="s">
        <v>524</v>
      </c>
      <c r="M252" s="97" t="s">
        <v>524</v>
      </c>
      <c r="N252" s="97" t="s">
        <v>524</v>
      </c>
      <c r="O252" s="110">
        <v>406.75765200000001</v>
      </c>
      <c r="P252" s="99"/>
      <c r="Q252" s="99"/>
      <c r="R252" s="99"/>
      <c r="S252" s="99"/>
      <c r="T252" s="99"/>
      <c r="U252" s="99"/>
      <c r="V252" s="99"/>
      <c r="W252" s="99"/>
      <c r="X252" s="99"/>
      <c r="Y252" s="99"/>
      <c r="Z252" s="99"/>
      <c r="AA252" s="99"/>
      <c r="AB252" s="99"/>
      <c r="AC252" s="99"/>
      <c r="AD252" s="99"/>
      <c r="AE252" s="99"/>
      <c r="AF252" s="99"/>
      <c r="AG252" s="99"/>
      <c r="AH252" s="99"/>
    </row>
    <row r="253" spans="3:34">
      <c r="C253" s="3" t="s">
        <v>90</v>
      </c>
      <c r="D253" s="3" t="s">
        <v>480</v>
      </c>
      <c r="E253" s="3" t="s">
        <v>481</v>
      </c>
      <c r="F253" s="3" t="s">
        <v>628</v>
      </c>
      <c r="G253" s="97" t="s">
        <v>524</v>
      </c>
      <c r="H253" s="97" t="s">
        <v>524</v>
      </c>
      <c r="I253" s="97" t="s">
        <v>524</v>
      </c>
      <c r="J253" s="97" t="s">
        <v>524</v>
      </c>
      <c r="K253" s="97" t="s">
        <v>524</v>
      </c>
      <c r="L253" s="97" t="s">
        <v>524</v>
      </c>
      <c r="M253" s="97" t="s">
        <v>524</v>
      </c>
      <c r="N253" s="97" t="s">
        <v>524</v>
      </c>
      <c r="O253" s="110">
        <v>362</v>
      </c>
      <c r="P253" s="99"/>
      <c r="Q253" s="99"/>
      <c r="R253" s="99"/>
      <c r="S253" s="99"/>
      <c r="T253" s="99"/>
      <c r="U253" s="99"/>
      <c r="V253" s="99"/>
      <c r="W253" s="99"/>
      <c r="X253" s="99"/>
      <c r="Y253" s="99"/>
      <c r="Z253" s="99"/>
      <c r="AA253" s="99"/>
      <c r="AB253" s="99"/>
      <c r="AC253" s="99"/>
      <c r="AD253" s="99"/>
      <c r="AE253" s="99"/>
      <c r="AF253" s="99"/>
      <c r="AG253" s="99"/>
      <c r="AH253" s="99"/>
    </row>
    <row r="254" spans="3:34">
      <c r="C254" s="3" t="s">
        <v>90</v>
      </c>
      <c r="D254" s="3" t="s">
        <v>482</v>
      </c>
      <c r="E254" s="3" t="s">
        <v>483</v>
      </c>
      <c r="F254" s="3" t="s">
        <v>628</v>
      </c>
      <c r="G254" s="97" t="s">
        <v>524</v>
      </c>
      <c r="H254" s="97" t="s">
        <v>524</v>
      </c>
      <c r="I254" s="97" t="s">
        <v>524</v>
      </c>
      <c r="J254" s="97" t="s">
        <v>524</v>
      </c>
      <c r="K254" s="97" t="s">
        <v>524</v>
      </c>
      <c r="L254" s="97" t="s">
        <v>524</v>
      </c>
      <c r="M254" s="97" t="s">
        <v>524</v>
      </c>
      <c r="N254" s="97" t="s">
        <v>524</v>
      </c>
      <c r="O254" s="110">
        <v>702</v>
      </c>
      <c r="P254" s="99"/>
      <c r="Q254" s="99"/>
      <c r="R254" s="99"/>
      <c r="S254" s="99"/>
      <c r="T254" s="99"/>
      <c r="U254" s="99"/>
      <c r="V254" s="99"/>
      <c r="W254" s="99"/>
      <c r="X254" s="99"/>
      <c r="Y254" s="99"/>
      <c r="Z254" s="99"/>
      <c r="AA254" s="99"/>
      <c r="AB254" s="99"/>
      <c r="AC254" s="99"/>
      <c r="AD254" s="99"/>
      <c r="AE254" s="99"/>
      <c r="AF254" s="99"/>
      <c r="AG254" s="99"/>
      <c r="AH254" s="99"/>
    </row>
    <row r="255" spans="3:34">
      <c r="C255" s="3" t="s">
        <v>90</v>
      </c>
      <c r="D255" s="3" t="s">
        <v>484</v>
      </c>
      <c r="E255" s="3" t="s">
        <v>485</v>
      </c>
      <c r="F255" s="3" t="s">
        <v>628</v>
      </c>
      <c r="G255" s="97" t="s">
        <v>524</v>
      </c>
      <c r="H255" s="97" t="s">
        <v>524</v>
      </c>
      <c r="I255" s="97" t="s">
        <v>524</v>
      </c>
      <c r="J255" s="97" t="s">
        <v>524</v>
      </c>
      <c r="K255" s="97" t="s">
        <v>524</v>
      </c>
      <c r="L255" s="97" t="s">
        <v>524</v>
      </c>
      <c r="M255" s="97" t="s">
        <v>524</v>
      </c>
      <c r="N255" s="97" t="s">
        <v>524</v>
      </c>
      <c r="O255" s="110">
        <v>1150</v>
      </c>
      <c r="P255" s="99"/>
      <c r="Q255" s="99"/>
      <c r="R255" s="99"/>
      <c r="S255" s="99"/>
      <c r="T255" s="99"/>
      <c r="U255" s="99"/>
      <c r="V255" s="99"/>
      <c r="W255" s="99"/>
      <c r="X255" s="99"/>
      <c r="Y255" s="99"/>
      <c r="Z255" s="99"/>
      <c r="AA255" s="99"/>
      <c r="AB255" s="99"/>
      <c r="AC255" s="99"/>
      <c r="AD255" s="99"/>
      <c r="AE255" s="99"/>
      <c r="AF255" s="99"/>
      <c r="AG255" s="99"/>
      <c r="AH255" s="99"/>
    </row>
    <row r="256" spans="3:34">
      <c r="C256" s="3" t="s">
        <v>90</v>
      </c>
      <c r="D256" s="3" t="s">
        <v>486</v>
      </c>
      <c r="E256" s="3" t="s">
        <v>487</v>
      </c>
      <c r="F256" s="3" t="s">
        <v>628</v>
      </c>
      <c r="G256" s="97" t="s">
        <v>524</v>
      </c>
      <c r="H256" s="97" t="s">
        <v>524</v>
      </c>
      <c r="I256" s="97" t="s">
        <v>524</v>
      </c>
      <c r="J256" s="97" t="s">
        <v>524</v>
      </c>
      <c r="K256" s="97" t="s">
        <v>524</v>
      </c>
      <c r="L256" s="97" t="s">
        <v>524</v>
      </c>
      <c r="M256" s="97" t="s">
        <v>524</v>
      </c>
      <c r="N256" s="97" t="s">
        <v>524</v>
      </c>
      <c r="O256" s="110">
        <v>431.96</v>
      </c>
      <c r="P256" s="99"/>
      <c r="Q256" s="99"/>
      <c r="R256" s="99"/>
      <c r="S256" s="99"/>
      <c r="T256" s="99"/>
      <c r="U256" s="99"/>
      <c r="V256" s="99"/>
      <c r="W256" s="99"/>
      <c r="X256" s="99"/>
      <c r="Y256" s="99"/>
      <c r="Z256" s="99"/>
      <c r="AA256" s="99"/>
      <c r="AB256" s="99"/>
      <c r="AC256" s="99"/>
      <c r="AD256" s="99"/>
      <c r="AE256" s="99"/>
      <c r="AF256" s="99"/>
      <c r="AG256" s="99"/>
      <c r="AH256" s="99"/>
    </row>
    <row r="257" spans="3:34">
      <c r="C257" s="3" t="s">
        <v>90</v>
      </c>
      <c r="D257" s="3" t="s">
        <v>488</v>
      </c>
      <c r="E257" s="3" t="s">
        <v>489</v>
      </c>
      <c r="F257" s="3" t="s">
        <v>628</v>
      </c>
      <c r="G257" s="97" t="s">
        <v>524</v>
      </c>
      <c r="H257" s="97" t="s">
        <v>524</v>
      </c>
      <c r="I257" s="97" t="s">
        <v>524</v>
      </c>
      <c r="J257" s="97" t="s">
        <v>524</v>
      </c>
      <c r="K257" s="97" t="s">
        <v>524</v>
      </c>
      <c r="L257" s="97" t="s">
        <v>524</v>
      </c>
      <c r="M257" s="97" t="s">
        <v>524</v>
      </c>
      <c r="N257" s="97" t="s">
        <v>524</v>
      </c>
      <c r="O257" s="110" t="s">
        <v>524</v>
      </c>
      <c r="P257" s="99"/>
      <c r="Q257" s="99"/>
      <c r="R257" s="99"/>
      <c r="S257" s="99"/>
      <c r="T257" s="99"/>
      <c r="U257" s="99"/>
      <c r="V257" s="99"/>
      <c r="W257" s="99"/>
      <c r="X257" s="99"/>
      <c r="Y257" s="99"/>
      <c r="Z257" s="99"/>
      <c r="AA257" s="99"/>
      <c r="AB257" s="99"/>
      <c r="AC257" s="99"/>
      <c r="AD257" s="99"/>
      <c r="AE257" s="99"/>
      <c r="AF257" s="99"/>
      <c r="AG257" s="99"/>
      <c r="AH257" s="99"/>
    </row>
    <row r="258" spans="3:34">
      <c r="C258" s="3" t="s">
        <v>90</v>
      </c>
      <c r="D258" s="3" t="s">
        <v>490</v>
      </c>
      <c r="E258" s="3" t="s">
        <v>491</v>
      </c>
      <c r="F258" s="3" t="s">
        <v>628</v>
      </c>
      <c r="G258" s="97" t="s">
        <v>524</v>
      </c>
      <c r="H258" s="97" t="s">
        <v>524</v>
      </c>
      <c r="I258" s="97" t="s">
        <v>524</v>
      </c>
      <c r="J258" s="97" t="s">
        <v>524</v>
      </c>
      <c r="K258" s="97" t="s">
        <v>524</v>
      </c>
      <c r="L258" s="97" t="s">
        <v>524</v>
      </c>
      <c r="M258" s="97" t="s">
        <v>524</v>
      </c>
      <c r="N258" s="97" t="s">
        <v>524</v>
      </c>
      <c r="O258" s="110">
        <v>740</v>
      </c>
      <c r="P258" s="99"/>
      <c r="Q258" s="99"/>
      <c r="R258" s="99"/>
      <c r="S258" s="99"/>
      <c r="T258" s="99"/>
      <c r="U258" s="99"/>
      <c r="V258" s="99"/>
      <c r="W258" s="99"/>
      <c r="X258" s="99"/>
      <c r="Y258" s="99"/>
      <c r="Z258" s="99"/>
      <c r="AA258" s="99"/>
      <c r="AB258" s="99"/>
      <c r="AC258" s="99"/>
      <c r="AD258" s="99"/>
      <c r="AE258" s="99"/>
      <c r="AF258" s="99"/>
      <c r="AG258" s="99"/>
      <c r="AH258" s="99"/>
    </row>
    <row r="259" spans="3:34">
      <c r="C259" s="3" t="s">
        <v>90</v>
      </c>
      <c r="D259" s="3" t="s">
        <v>492</v>
      </c>
      <c r="E259" s="3" t="s">
        <v>493</v>
      </c>
      <c r="F259" s="3" t="s">
        <v>628</v>
      </c>
      <c r="G259" s="97" t="s">
        <v>524</v>
      </c>
      <c r="H259" s="97" t="s">
        <v>524</v>
      </c>
      <c r="I259" s="97" t="s">
        <v>524</v>
      </c>
      <c r="J259" s="97" t="s">
        <v>524</v>
      </c>
      <c r="K259" s="97" t="s">
        <v>524</v>
      </c>
      <c r="L259" s="97" t="s">
        <v>524</v>
      </c>
      <c r="M259" s="97" t="s">
        <v>524</v>
      </c>
      <c r="N259" s="97" t="s">
        <v>524</v>
      </c>
      <c r="O259" s="110">
        <v>522</v>
      </c>
      <c r="P259" s="99"/>
      <c r="Q259" s="99"/>
      <c r="R259" s="99"/>
      <c r="S259" s="99"/>
      <c r="T259" s="99"/>
      <c r="U259" s="99"/>
      <c r="V259" s="99"/>
      <c r="W259" s="99"/>
      <c r="X259" s="99"/>
      <c r="Y259" s="99"/>
      <c r="Z259" s="99"/>
      <c r="AA259" s="99"/>
      <c r="AB259" s="99"/>
      <c r="AC259" s="99"/>
      <c r="AD259" s="99"/>
      <c r="AE259" s="99"/>
      <c r="AF259" s="99"/>
      <c r="AG259" s="99"/>
      <c r="AH259" s="99"/>
    </row>
    <row r="260" spans="3:34">
      <c r="C260" s="3" t="s">
        <v>90</v>
      </c>
      <c r="D260" s="3" t="s">
        <v>494</v>
      </c>
      <c r="E260" s="3" t="s">
        <v>495</v>
      </c>
      <c r="F260" s="3" t="s">
        <v>628</v>
      </c>
      <c r="G260" s="97" t="s">
        <v>524</v>
      </c>
      <c r="H260" s="97" t="s">
        <v>524</v>
      </c>
      <c r="I260" s="97" t="s">
        <v>524</v>
      </c>
      <c r="J260" s="97" t="s">
        <v>524</v>
      </c>
      <c r="K260" s="97" t="s">
        <v>524</v>
      </c>
      <c r="L260" s="97" t="s">
        <v>524</v>
      </c>
      <c r="M260" s="97" t="s">
        <v>524</v>
      </c>
      <c r="N260" s="97" t="s">
        <v>524</v>
      </c>
      <c r="O260" s="110">
        <v>1261.521</v>
      </c>
      <c r="P260" s="99"/>
      <c r="Q260" s="99"/>
      <c r="R260" s="99"/>
      <c r="S260" s="99"/>
      <c r="T260" s="99"/>
      <c r="U260" s="99"/>
      <c r="V260" s="99"/>
      <c r="W260" s="99"/>
      <c r="X260" s="99"/>
      <c r="Y260" s="99"/>
      <c r="Z260" s="99"/>
      <c r="AA260" s="99"/>
      <c r="AB260" s="99"/>
      <c r="AC260" s="99"/>
      <c r="AD260" s="99"/>
      <c r="AE260" s="99"/>
      <c r="AF260" s="99"/>
      <c r="AG260" s="99"/>
      <c r="AH260" s="99"/>
    </row>
    <row r="261" spans="3:34">
      <c r="C261" s="3" t="s">
        <v>90</v>
      </c>
      <c r="D261" s="3" t="s">
        <v>496</v>
      </c>
      <c r="E261" s="3" t="s">
        <v>497</v>
      </c>
      <c r="F261" s="3" t="s">
        <v>628</v>
      </c>
      <c r="G261" s="97" t="s">
        <v>524</v>
      </c>
      <c r="H261" s="97" t="s">
        <v>524</v>
      </c>
      <c r="I261" s="97" t="s">
        <v>524</v>
      </c>
      <c r="J261" s="97" t="s">
        <v>524</v>
      </c>
      <c r="K261" s="97" t="s">
        <v>524</v>
      </c>
      <c r="L261" s="97" t="s">
        <v>524</v>
      </c>
      <c r="M261" s="97" t="s">
        <v>524</v>
      </c>
      <c r="N261" s="97" t="s">
        <v>524</v>
      </c>
      <c r="O261" s="110">
        <v>362.83273500000001</v>
      </c>
      <c r="P261" s="99"/>
      <c r="Q261" s="99"/>
      <c r="R261" s="99"/>
      <c r="S261" s="99"/>
      <c r="T261" s="99"/>
      <c r="U261" s="99"/>
      <c r="V261" s="99"/>
      <c r="W261" s="99"/>
      <c r="X261" s="99"/>
      <c r="Y261" s="99"/>
      <c r="Z261" s="99"/>
      <c r="AA261" s="99"/>
      <c r="AB261" s="99"/>
      <c r="AC261" s="99"/>
      <c r="AD261" s="99"/>
      <c r="AE261" s="99"/>
      <c r="AF261" s="99"/>
      <c r="AG261" s="99"/>
      <c r="AH261" s="99"/>
    </row>
    <row r="262" spans="3:34">
      <c r="C262" s="3" t="s">
        <v>90</v>
      </c>
      <c r="D262" s="3" t="s">
        <v>498</v>
      </c>
      <c r="E262" s="3" t="s">
        <v>499</v>
      </c>
      <c r="F262" s="3" t="s">
        <v>628</v>
      </c>
      <c r="G262" s="97" t="s">
        <v>524</v>
      </c>
      <c r="H262" s="97" t="s">
        <v>524</v>
      </c>
      <c r="I262" s="97" t="s">
        <v>524</v>
      </c>
      <c r="J262" s="97" t="s">
        <v>524</v>
      </c>
      <c r="K262" s="97" t="s">
        <v>524</v>
      </c>
      <c r="L262" s="97" t="s">
        <v>524</v>
      </c>
      <c r="M262" s="97" t="s">
        <v>524</v>
      </c>
      <c r="N262" s="97" t="s">
        <v>524</v>
      </c>
      <c r="O262" s="110">
        <v>185</v>
      </c>
      <c r="P262" s="99"/>
      <c r="Q262" s="99"/>
      <c r="R262" s="99"/>
      <c r="S262" s="99"/>
      <c r="T262" s="99"/>
      <c r="U262" s="99"/>
      <c r="V262" s="99"/>
      <c r="W262" s="99"/>
      <c r="X262" s="99"/>
      <c r="Y262" s="99"/>
      <c r="Z262" s="99"/>
      <c r="AA262" s="99"/>
      <c r="AB262" s="99"/>
      <c r="AC262" s="99"/>
      <c r="AD262" s="99"/>
      <c r="AE262" s="99"/>
      <c r="AF262" s="99"/>
      <c r="AG262" s="99"/>
      <c r="AH262" s="99"/>
    </row>
    <row r="263" spans="3:34">
      <c r="C263" s="3" t="s">
        <v>90</v>
      </c>
      <c r="D263" s="3" t="s">
        <v>500</v>
      </c>
      <c r="E263" s="3" t="s">
        <v>501</v>
      </c>
      <c r="F263" s="3" t="s">
        <v>628</v>
      </c>
      <c r="G263" s="97" t="s">
        <v>524</v>
      </c>
      <c r="H263" s="97" t="s">
        <v>524</v>
      </c>
      <c r="I263" s="97" t="s">
        <v>524</v>
      </c>
      <c r="J263" s="97" t="s">
        <v>524</v>
      </c>
      <c r="K263" s="97" t="s">
        <v>524</v>
      </c>
      <c r="L263" s="97" t="s">
        <v>524</v>
      </c>
      <c r="M263" s="97" t="s">
        <v>524</v>
      </c>
      <c r="N263" s="97" t="s">
        <v>524</v>
      </c>
      <c r="O263" s="110">
        <v>1450</v>
      </c>
      <c r="P263" s="99"/>
      <c r="Q263" s="99"/>
      <c r="R263" s="99"/>
      <c r="S263" s="99"/>
      <c r="T263" s="99"/>
      <c r="U263" s="99"/>
      <c r="V263" s="99"/>
      <c r="W263" s="99"/>
      <c r="X263" s="99"/>
      <c r="Y263" s="99"/>
      <c r="Z263" s="99"/>
      <c r="AA263" s="99"/>
      <c r="AB263" s="99"/>
      <c r="AC263" s="99"/>
      <c r="AD263" s="99"/>
      <c r="AE263" s="99"/>
      <c r="AF263" s="99"/>
      <c r="AG263" s="99"/>
      <c r="AH263" s="99"/>
    </row>
    <row r="264" spans="3:34">
      <c r="C264" s="3" t="s">
        <v>90</v>
      </c>
      <c r="D264" s="3" t="s">
        <v>502</v>
      </c>
      <c r="E264" s="3" t="s">
        <v>503</v>
      </c>
      <c r="F264" s="3" t="s">
        <v>628</v>
      </c>
      <c r="G264" s="97" t="s">
        <v>524</v>
      </c>
      <c r="H264" s="97" t="s">
        <v>524</v>
      </c>
      <c r="I264" s="97" t="s">
        <v>524</v>
      </c>
      <c r="J264" s="97" t="s">
        <v>524</v>
      </c>
      <c r="K264" s="97" t="s">
        <v>524</v>
      </c>
      <c r="L264" s="97" t="s">
        <v>524</v>
      </c>
      <c r="M264" s="97" t="s">
        <v>524</v>
      </c>
      <c r="N264" s="97" t="s">
        <v>524</v>
      </c>
      <c r="O264" s="110">
        <v>885</v>
      </c>
      <c r="P264" s="99"/>
      <c r="Q264" s="99"/>
      <c r="R264" s="99"/>
      <c r="S264" s="99"/>
      <c r="T264" s="99"/>
      <c r="U264" s="99"/>
      <c r="V264" s="99"/>
      <c r="W264" s="99"/>
      <c r="X264" s="99"/>
      <c r="Y264" s="99"/>
      <c r="Z264" s="99"/>
      <c r="AA264" s="99"/>
      <c r="AB264" s="99"/>
      <c r="AC264" s="99"/>
      <c r="AD264" s="99"/>
      <c r="AE264" s="99"/>
      <c r="AF264" s="99"/>
      <c r="AG264" s="99"/>
      <c r="AH264" s="99"/>
    </row>
    <row r="265" spans="3:34">
      <c r="C265" s="3" t="s">
        <v>90</v>
      </c>
      <c r="D265" s="3" t="s">
        <v>504</v>
      </c>
      <c r="E265" s="3" t="s">
        <v>505</v>
      </c>
      <c r="F265" s="3" t="s">
        <v>628</v>
      </c>
      <c r="G265" s="97" t="s">
        <v>524</v>
      </c>
      <c r="H265" s="97" t="s">
        <v>524</v>
      </c>
      <c r="I265" s="97" t="s">
        <v>524</v>
      </c>
      <c r="J265" s="97" t="s">
        <v>524</v>
      </c>
      <c r="K265" s="97" t="s">
        <v>524</v>
      </c>
      <c r="L265" s="97" t="s">
        <v>524</v>
      </c>
      <c r="M265" s="97" t="s">
        <v>524</v>
      </c>
      <c r="N265" s="97" t="s">
        <v>524</v>
      </c>
      <c r="O265" s="110" t="s">
        <v>524</v>
      </c>
      <c r="P265" s="99"/>
      <c r="Q265" s="99"/>
      <c r="R265" s="99"/>
      <c r="S265" s="99"/>
      <c r="T265" s="99"/>
      <c r="U265" s="99"/>
      <c r="V265" s="99"/>
      <c r="W265" s="99"/>
      <c r="X265" s="99"/>
      <c r="Y265" s="99"/>
      <c r="Z265" s="99"/>
      <c r="AA265" s="99"/>
      <c r="AB265" s="99"/>
      <c r="AC265" s="99"/>
      <c r="AD265" s="99"/>
      <c r="AE265" s="99"/>
      <c r="AF265" s="99"/>
      <c r="AG265" s="99"/>
      <c r="AH265" s="99"/>
    </row>
    <row r="266" spans="3:34">
      <c r="C266" s="3" t="s">
        <v>90</v>
      </c>
      <c r="D266" s="3" t="s">
        <v>506</v>
      </c>
      <c r="E266" s="3" t="s">
        <v>507</v>
      </c>
      <c r="F266" s="3" t="s">
        <v>628</v>
      </c>
      <c r="G266" s="97" t="s">
        <v>524</v>
      </c>
      <c r="H266" s="97" t="s">
        <v>524</v>
      </c>
      <c r="I266" s="97" t="s">
        <v>524</v>
      </c>
      <c r="J266" s="97" t="s">
        <v>524</v>
      </c>
      <c r="K266" s="97" t="s">
        <v>524</v>
      </c>
      <c r="L266" s="97" t="s">
        <v>524</v>
      </c>
      <c r="M266" s="97" t="s">
        <v>524</v>
      </c>
      <c r="N266" s="97" t="s">
        <v>524</v>
      </c>
      <c r="O266" s="110">
        <v>1630</v>
      </c>
      <c r="P266" s="99"/>
      <c r="Q266" s="99"/>
      <c r="R266" s="99"/>
      <c r="S266" s="99"/>
      <c r="T266" s="99"/>
      <c r="U266" s="99"/>
      <c r="V266" s="99"/>
      <c r="W266" s="99"/>
      <c r="X266" s="99"/>
      <c r="Y266" s="99"/>
      <c r="Z266" s="99"/>
      <c r="AA266" s="99"/>
      <c r="AB266" s="99"/>
      <c r="AC266" s="99"/>
      <c r="AD266" s="99"/>
      <c r="AE266" s="99"/>
      <c r="AF266" s="99"/>
      <c r="AG266" s="99"/>
      <c r="AH266" s="99"/>
    </row>
    <row r="267" spans="3:34">
      <c r="C267" s="3" t="s">
        <v>90</v>
      </c>
      <c r="D267" s="3" t="s">
        <v>508</v>
      </c>
      <c r="E267" s="3" t="s">
        <v>509</v>
      </c>
      <c r="F267" s="3" t="s">
        <v>628</v>
      </c>
      <c r="G267" s="97" t="s">
        <v>524</v>
      </c>
      <c r="H267" s="97" t="s">
        <v>524</v>
      </c>
      <c r="I267" s="97" t="s">
        <v>524</v>
      </c>
      <c r="J267" s="97" t="s">
        <v>524</v>
      </c>
      <c r="K267" s="97" t="s">
        <v>524</v>
      </c>
      <c r="L267" s="97" t="s">
        <v>524</v>
      </c>
      <c r="M267" s="97" t="s">
        <v>524</v>
      </c>
      <c r="N267" s="97" t="s">
        <v>524</v>
      </c>
      <c r="O267" s="110" t="s">
        <v>524</v>
      </c>
      <c r="P267" s="99"/>
      <c r="Q267" s="99"/>
      <c r="R267" s="99"/>
      <c r="S267" s="99"/>
      <c r="T267" s="99"/>
      <c r="U267" s="99"/>
      <c r="V267" s="99"/>
      <c r="W267" s="99"/>
      <c r="X267" s="99"/>
      <c r="Y267" s="99"/>
      <c r="Z267" s="99"/>
      <c r="AA267" s="99"/>
      <c r="AB267" s="99"/>
      <c r="AC267" s="99"/>
      <c r="AD267" s="99"/>
      <c r="AE267" s="99"/>
      <c r="AF267" s="99"/>
      <c r="AG267" s="99"/>
      <c r="AH267" s="99"/>
    </row>
    <row r="268" spans="3:34">
      <c r="C268" s="3" t="s">
        <v>90</v>
      </c>
      <c r="D268" s="3" t="s">
        <v>510</v>
      </c>
      <c r="E268" s="3" t="s">
        <v>511</v>
      </c>
      <c r="F268" s="3" t="s">
        <v>628</v>
      </c>
      <c r="G268" s="97" t="s">
        <v>524</v>
      </c>
      <c r="H268" s="97" t="s">
        <v>524</v>
      </c>
      <c r="I268" s="97" t="s">
        <v>524</v>
      </c>
      <c r="J268" s="97" t="s">
        <v>524</v>
      </c>
      <c r="K268" s="97" t="s">
        <v>524</v>
      </c>
      <c r="L268" s="97" t="s">
        <v>524</v>
      </c>
      <c r="M268" s="97" t="s">
        <v>524</v>
      </c>
      <c r="N268" s="97" t="s">
        <v>524</v>
      </c>
      <c r="O268" s="110" t="s">
        <v>524</v>
      </c>
      <c r="P268" s="99"/>
      <c r="Q268" s="99"/>
      <c r="R268" s="99"/>
      <c r="S268" s="99"/>
      <c r="T268" s="99"/>
      <c r="U268" s="99"/>
      <c r="V268" s="99"/>
      <c r="W268" s="99"/>
      <c r="X268" s="99"/>
      <c r="Y268" s="99"/>
      <c r="Z268" s="99"/>
      <c r="AA268" s="99"/>
      <c r="AB268" s="99"/>
      <c r="AC268" s="99"/>
      <c r="AD268" s="99"/>
      <c r="AE268" s="99"/>
      <c r="AF268" s="99"/>
      <c r="AG268" s="99"/>
      <c r="AH268" s="99"/>
    </row>
  </sheetData>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AH11"/>
  <sheetViews>
    <sheetView zoomScale="80" zoomScaleNormal="80" workbookViewId="0">
      <pane ySplit="11" topLeftCell="A12" activePane="bottomLeft" state="frozen"/>
      <selection pane="bottomLeft"/>
    </sheetView>
  </sheetViews>
  <sheetFormatPr defaultRowHeight="15"/>
  <cols>
    <col min="1" max="2" width="9.140625" style="1"/>
    <col min="3" max="3" width="12.7109375" style="3" bestFit="1" customWidth="1"/>
    <col min="4" max="4" width="11.42578125" style="3" customWidth="1"/>
    <col min="5" max="5" width="48.5703125" style="3" customWidth="1"/>
    <col min="6" max="6" width="13.42578125" style="3" customWidth="1"/>
    <col min="7" max="34" width="11.5703125" style="1" bestFit="1" customWidth="1"/>
    <col min="35" max="16384" width="9.140625" style="1"/>
  </cols>
  <sheetData>
    <row r="1" spans="1:34">
      <c r="C1" s="91" t="s">
        <v>547</v>
      </c>
      <c r="D1" s="3" t="s">
        <v>679</v>
      </c>
    </row>
    <row r="2" spans="1:34">
      <c r="C2" s="91" t="s">
        <v>549</v>
      </c>
      <c r="D2" s="3" t="s">
        <v>680</v>
      </c>
    </row>
    <row r="3" spans="1:34">
      <c r="C3" s="91" t="s">
        <v>550</v>
      </c>
      <c r="D3" s="3" t="s">
        <v>681</v>
      </c>
    </row>
    <row r="4" spans="1:34">
      <c r="C4" s="91" t="s">
        <v>551</v>
      </c>
      <c r="D4" s="92">
        <v>42615</v>
      </c>
    </row>
    <row r="5" spans="1:34">
      <c r="J5" s="3"/>
      <c r="K5" s="3"/>
      <c r="L5" s="3"/>
      <c r="M5" s="3"/>
      <c r="N5" s="3"/>
      <c r="O5" s="93"/>
      <c r="P5" s="3"/>
    </row>
    <row r="6" spans="1:34">
      <c r="C6" s="94"/>
      <c r="D6" s="94"/>
    </row>
    <row r="7" spans="1:34">
      <c r="C7" s="94"/>
      <c r="D7" s="94"/>
    </row>
    <row r="9" spans="1:34">
      <c r="A9" s="3"/>
      <c r="B9" s="3"/>
      <c r="G9" s="95"/>
      <c r="H9" s="3"/>
      <c r="I9" s="3"/>
      <c r="J9" s="3"/>
      <c r="K9" s="3"/>
      <c r="L9" s="3"/>
      <c r="M9" s="3"/>
      <c r="N9" s="3"/>
      <c r="O9" s="3"/>
      <c r="P9" s="3"/>
      <c r="Q9" s="3"/>
      <c r="R9" s="3"/>
      <c r="S9" s="3"/>
      <c r="T9" s="3"/>
      <c r="U9" s="3"/>
      <c r="V9" s="3"/>
      <c r="W9" s="3"/>
      <c r="X9" s="3"/>
      <c r="Y9" s="3"/>
      <c r="Z9" s="3"/>
      <c r="AA9" s="3"/>
      <c r="AB9" s="3"/>
      <c r="AC9" s="3"/>
      <c r="AD9" s="3"/>
      <c r="AE9" s="3"/>
      <c r="AF9" s="3"/>
      <c r="AG9" s="3"/>
      <c r="AH9" s="3"/>
    </row>
    <row r="10" spans="1:34" s="91" customFormat="1" ht="15.75" thickBot="1">
      <c r="A10" s="2"/>
      <c r="B10" s="2"/>
      <c r="C10" s="2" t="s">
        <v>552</v>
      </c>
      <c r="D10" s="2" t="s">
        <v>82</v>
      </c>
      <c r="E10" s="2" t="s">
        <v>83</v>
      </c>
      <c r="F10" s="2" t="s">
        <v>553</v>
      </c>
      <c r="G10" s="96" t="s">
        <v>554</v>
      </c>
      <c r="H10" s="96" t="s">
        <v>555</v>
      </c>
      <c r="I10" s="96" t="s">
        <v>556</v>
      </c>
      <c r="J10" s="96" t="s">
        <v>557</v>
      </c>
      <c r="K10" s="96" t="s">
        <v>558</v>
      </c>
      <c r="L10" s="96" t="s">
        <v>559</v>
      </c>
      <c r="M10" s="96" t="s">
        <v>560</v>
      </c>
      <c r="N10" s="96" t="s">
        <v>561</v>
      </c>
      <c r="O10" s="96" t="s">
        <v>525</v>
      </c>
      <c r="P10" s="96" t="s">
        <v>562</v>
      </c>
      <c r="Q10" s="96" t="s">
        <v>563</v>
      </c>
      <c r="R10" s="96" t="s">
        <v>564</v>
      </c>
      <c r="S10" s="96" t="s">
        <v>565</v>
      </c>
      <c r="T10" s="96" t="s">
        <v>566</v>
      </c>
      <c r="U10" s="96" t="s">
        <v>567</v>
      </c>
      <c r="V10" s="96" t="s">
        <v>568</v>
      </c>
      <c r="W10" s="96" t="s">
        <v>569</v>
      </c>
      <c r="X10" s="96" t="s">
        <v>570</v>
      </c>
      <c r="Y10" s="96" t="s">
        <v>571</v>
      </c>
      <c r="Z10" s="96" t="s">
        <v>572</v>
      </c>
      <c r="AA10" s="96" t="s">
        <v>573</v>
      </c>
      <c r="AB10" s="96" t="s">
        <v>574</v>
      </c>
      <c r="AC10" s="96" t="s">
        <v>575</v>
      </c>
      <c r="AD10" s="96" t="s">
        <v>576</v>
      </c>
      <c r="AE10" s="96" t="s">
        <v>577</v>
      </c>
      <c r="AF10" s="96" t="s">
        <v>578</v>
      </c>
      <c r="AG10" s="96" t="s">
        <v>579</v>
      </c>
      <c r="AH10" s="96" t="s">
        <v>580</v>
      </c>
    </row>
    <row r="11" spans="1:34" ht="15.75" thickTop="1">
      <c r="D11" s="3" t="s">
        <v>84</v>
      </c>
      <c r="E11" s="3" t="s">
        <v>85</v>
      </c>
      <c r="F11" s="3" t="s">
        <v>581</v>
      </c>
      <c r="G11" s="118" t="s">
        <v>524</v>
      </c>
      <c r="H11" s="118" t="s">
        <v>524</v>
      </c>
      <c r="I11" s="118" t="s">
        <v>524</v>
      </c>
      <c r="J11" s="118" t="s">
        <v>524</v>
      </c>
      <c r="K11" s="119">
        <v>72</v>
      </c>
      <c r="L11" s="119">
        <v>136</v>
      </c>
      <c r="M11" s="119">
        <v>92</v>
      </c>
      <c r="N11" s="119">
        <v>112</v>
      </c>
      <c r="O11" s="119">
        <v>92</v>
      </c>
      <c r="P11" s="120"/>
      <c r="Q11" s="120"/>
      <c r="R11" s="120"/>
      <c r="S11" s="120"/>
      <c r="T11" s="120"/>
      <c r="U11" s="120"/>
      <c r="V11" s="120"/>
      <c r="W11" s="120"/>
      <c r="X11" s="120"/>
      <c r="Y11" s="120"/>
      <c r="Z11" s="120"/>
      <c r="AA11" s="120"/>
      <c r="AB11" s="120"/>
      <c r="AC11" s="120"/>
      <c r="AD11" s="120"/>
      <c r="AE11" s="120"/>
      <c r="AF11" s="120"/>
      <c r="AG11" s="120"/>
      <c r="AH11" s="120"/>
    </row>
  </sheetData>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AH19"/>
  <sheetViews>
    <sheetView zoomScale="80" zoomScaleNormal="80" workbookViewId="0">
      <pane ySplit="11" topLeftCell="A12" activePane="bottomLeft" state="frozen"/>
      <selection pane="bottomLeft"/>
    </sheetView>
  </sheetViews>
  <sheetFormatPr defaultRowHeight="15"/>
  <cols>
    <col min="1" max="2" width="9.140625" style="1"/>
    <col min="3" max="3" width="12.7109375" style="3" bestFit="1" customWidth="1"/>
    <col min="4" max="4" width="11.42578125" style="3" customWidth="1"/>
    <col min="5" max="5" width="48.5703125" style="3" customWidth="1"/>
    <col min="6" max="6" width="13.42578125" style="3" customWidth="1"/>
    <col min="7" max="34" width="11.5703125" style="1" bestFit="1" customWidth="1"/>
    <col min="35" max="16384" width="9.140625" style="1"/>
  </cols>
  <sheetData>
    <row r="1" spans="1:34">
      <c r="C1" s="91" t="s">
        <v>547</v>
      </c>
      <c r="D1" s="3" t="s">
        <v>682</v>
      </c>
    </row>
    <row r="2" spans="1:34">
      <c r="C2" s="91" t="s">
        <v>549</v>
      </c>
      <c r="D2" s="3" t="s">
        <v>683</v>
      </c>
    </row>
    <row r="3" spans="1:34">
      <c r="C3" s="91" t="s">
        <v>550</v>
      </c>
      <c r="D3" s="3" t="s">
        <v>681</v>
      </c>
    </row>
    <row r="4" spans="1:34">
      <c r="C4" s="91" t="s">
        <v>551</v>
      </c>
      <c r="D4" s="92">
        <v>42615</v>
      </c>
    </row>
    <row r="5" spans="1:34">
      <c r="J5" s="3"/>
      <c r="K5" s="3"/>
      <c r="L5" s="3"/>
      <c r="M5" s="3"/>
      <c r="N5" s="3"/>
      <c r="O5" s="93"/>
      <c r="P5" s="3"/>
    </row>
    <row r="6" spans="1:34">
      <c r="C6" s="94"/>
      <c r="D6" s="94"/>
    </row>
    <row r="7" spans="1:34">
      <c r="C7" s="94"/>
      <c r="D7" s="94"/>
    </row>
    <row r="9" spans="1:34">
      <c r="A9" s="3"/>
      <c r="B9" s="3"/>
      <c r="G9" s="95"/>
      <c r="H9" s="3"/>
      <c r="I9" s="3"/>
      <c r="J9" s="3"/>
      <c r="K9" s="3"/>
      <c r="L9" s="3"/>
      <c r="M9" s="3"/>
      <c r="N9" s="3"/>
      <c r="O9" s="3"/>
      <c r="P9" s="3"/>
      <c r="Q9" s="3"/>
      <c r="R9" s="3"/>
      <c r="S9" s="3"/>
      <c r="T9" s="3"/>
      <c r="U9" s="3"/>
      <c r="V9" s="3"/>
      <c r="W9" s="3"/>
      <c r="X9" s="3"/>
      <c r="Y9" s="3"/>
      <c r="Z9" s="3"/>
      <c r="AA9" s="3"/>
      <c r="AB9" s="3"/>
      <c r="AC9" s="3"/>
      <c r="AD9" s="3"/>
      <c r="AE9" s="3"/>
      <c r="AF9" s="3"/>
      <c r="AG9" s="3"/>
      <c r="AH9" s="3"/>
    </row>
    <row r="10" spans="1:34" s="91" customFormat="1" ht="15.75" thickBot="1">
      <c r="A10" s="2"/>
      <c r="B10" s="2"/>
      <c r="C10" s="2" t="s">
        <v>552</v>
      </c>
      <c r="D10" s="2" t="s">
        <v>82</v>
      </c>
      <c r="E10" s="2" t="s">
        <v>83</v>
      </c>
      <c r="F10" s="2" t="s">
        <v>553</v>
      </c>
      <c r="G10" s="96" t="s">
        <v>554</v>
      </c>
      <c r="H10" s="96" t="s">
        <v>555</v>
      </c>
      <c r="I10" s="96" t="s">
        <v>556</v>
      </c>
      <c r="J10" s="96" t="s">
        <v>557</v>
      </c>
      <c r="K10" s="96" t="s">
        <v>558</v>
      </c>
      <c r="L10" s="96" t="s">
        <v>559</v>
      </c>
      <c r="M10" s="96" t="s">
        <v>560</v>
      </c>
      <c r="N10" s="96" t="s">
        <v>561</v>
      </c>
      <c r="O10" s="96" t="s">
        <v>525</v>
      </c>
      <c r="P10" s="96" t="s">
        <v>562</v>
      </c>
      <c r="Q10" s="96" t="s">
        <v>563</v>
      </c>
      <c r="R10" s="96" t="s">
        <v>564</v>
      </c>
      <c r="S10" s="96" t="s">
        <v>565</v>
      </c>
      <c r="T10" s="96" t="s">
        <v>566</v>
      </c>
      <c r="U10" s="96" t="s">
        <v>567</v>
      </c>
      <c r="V10" s="96" t="s">
        <v>568</v>
      </c>
      <c r="W10" s="96" t="s">
        <v>569</v>
      </c>
      <c r="X10" s="96" t="s">
        <v>570</v>
      </c>
      <c r="Y10" s="96" t="s">
        <v>571</v>
      </c>
      <c r="Z10" s="96" t="s">
        <v>572</v>
      </c>
      <c r="AA10" s="96" t="s">
        <v>573</v>
      </c>
      <c r="AB10" s="96" t="s">
        <v>574</v>
      </c>
      <c r="AC10" s="96" t="s">
        <v>575</v>
      </c>
      <c r="AD10" s="96" t="s">
        <v>576</v>
      </c>
      <c r="AE10" s="96" t="s">
        <v>577</v>
      </c>
      <c r="AF10" s="96" t="s">
        <v>578</v>
      </c>
      <c r="AG10" s="96" t="s">
        <v>579</v>
      </c>
      <c r="AH10" s="96" t="s">
        <v>580</v>
      </c>
    </row>
    <row r="11" spans="1:34" ht="15.75" thickTop="1">
      <c r="D11" s="3" t="s">
        <v>84</v>
      </c>
      <c r="E11" s="3" t="s">
        <v>85</v>
      </c>
      <c r="F11" s="3" t="s">
        <v>581</v>
      </c>
      <c r="G11" s="118" t="s">
        <v>524</v>
      </c>
      <c r="H11" s="118" t="s">
        <v>524</v>
      </c>
      <c r="I11" s="118" t="s">
        <v>524</v>
      </c>
      <c r="J11" s="118" t="s">
        <v>524</v>
      </c>
      <c r="K11" s="100">
        <v>0.22</v>
      </c>
      <c r="L11" s="100">
        <v>0.27</v>
      </c>
      <c r="M11" s="100">
        <v>0.2</v>
      </c>
      <c r="N11" s="100">
        <v>0.26</v>
      </c>
      <c r="O11" s="100">
        <v>0.21</v>
      </c>
      <c r="P11" s="100"/>
      <c r="Q11" s="100"/>
      <c r="R11" s="100"/>
      <c r="S11" s="100"/>
      <c r="T11" s="100"/>
      <c r="U11" s="100"/>
      <c r="V11" s="100"/>
      <c r="W11" s="100"/>
      <c r="X11" s="100"/>
      <c r="Y11" s="100"/>
      <c r="Z11" s="100"/>
      <c r="AA11" s="100"/>
      <c r="AB11" s="100"/>
      <c r="AC11" s="100"/>
      <c r="AD11" s="100"/>
      <c r="AE11" s="100"/>
      <c r="AF11" s="100"/>
      <c r="AG11" s="100"/>
      <c r="AH11" s="100"/>
    </row>
    <row r="13" spans="1:34">
      <c r="C13" s="91" t="s">
        <v>547</v>
      </c>
      <c r="D13" s="3" t="s">
        <v>684</v>
      </c>
    </row>
    <row r="14" spans="1:34">
      <c r="C14" s="91" t="s">
        <v>549</v>
      </c>
      <c r="D14" s="3" t="s">
        <v>685</v>
      </c>
    </row>
    <row r="15" spans="1:34">
      <c r="C15" s="91" t="s">
        <v>550</v>
      </c>
      <c r="D15" s="3" t="s">
        <v>681</v>
      </c>
    </row>
    <row r="16" spans="1:34">
      <c r="C16" s="91" t="s">
        <v>551</v>
      </c>
      <c r="D16" s="92">
        <v>42615</v>
      </c>
    </row>
    <row r="18" spans="1:34" s="91" customFormat="1" ht="15.75" thickBot="1">
      <c r="A18" s="2"/>
      <c r="B18" s="2"/>
      <c r="C18" s="2" t="s">
        <v>552</v>
      </c>
      <c r="D18" s="2" t="s">
        <v>82</v>
      </c>
      <c r="E18" s="2" t="s">
        <v>83</v>
      </c>
      <c r="F18" s="2" t="s">
        <v>553</v>
      </c>
      <c r="G18" s="96" t="s">
        <v>554</v>
      </c>
      <c r="H18" s="96" t="s">
        <v>555</v>
      </c>
      <c r="I18" s="96" t="s">
        <v>556</v>
      </c>
      <c r="J18" s="96" t="s">
        <v>557</v>
      </c>
      <c r="K18" s="96" t="s">
        <v>558</v>
      </c>
      <c r="L18" s="96" t="s">
        <v>559</v>
      </c>
      <c r="M18" s="96" t="s">
        <v>560</v>
      </c>
      <c r="N18" s="96" t="s">
        <v>561</v>
      </c>
      <c r="O18" s="96" t="s">
        <v>525</v>
      </c>
      <c r="P18" s="96" t="s">
        <v>562</v>
      </c>
      <c r="Q18" s="96" t="s">
        <v>563</v>
      </c>
      <c r="R18" s="96" t="s">
        <v>564</v>
      </c>
      <c r="S18" s="96" t="s">
        <v>565</v>
      </c>
      <c r="T18" s="96" t="s">
        <v>566</v>
      </c>
      <c r="U18" s="96" t="s">
        <v>567</v>
      </c>
      <c r="V18" s="96" t="s">
        <v>568</v>
      </c>
      <c r="W18" s="96" t="s">
        <v>569</v>
      </c>
      <c r="X18" s="96" t="s">
        <v>570</v>
      </c>
      <c r="Y18" s="96" t="s">
        <v>571</v>
      </c>
      <c r="Z18" s="96" t="s">
        <v>572</v>
      </c>
      <c r="AA18" s="96" t="s">
        <v>573</v>
      </c>
      <c r="AB18" s="96" t="s">
        <v>574</v>
      </c>
      <c r="AC18" s="96" t="s">
        <v>575</v>
      </c>
      <c r="AD18" s="96" t="s">
        <v>576</v>
      </c>
      <c r="AE18" s="96" t="s">
        <v>577</v>
      </c>
      <c r="AF18" s="96" t="s">
        <v>578</v>
      </c>
      <c r="AG18" s="96" t="s">
        <v>579</v>
      </c>
      <c r="AH18" s="96" t="s">
        <v>580</v>
      </c>
    </row>
    <row r="19" spans="1:34" ht="15.75" thickTop="1">
      <c r="D19" s="3" t="s">
        <v>84</v>
      </c>
      <c r="E19" s="3" t="s">
        <v>85</v>
      </c>
      <c r="F19" s="3" t="s">
        <v>581</v>
      </c>
      <c r="G19" s="118" t="s">
        <v>524</v>
      </c>
      <c r="H19" s="118" t="s">
        <v>524</v>
      </c>
      <c r="I19" s="118" t="s">
        <v>524</v>
      </c>
      <c r="J19" s="118" t="s">
        <v>524</v>
      </c>
      <c r="K19" s="100">
        <v>0.26</v>
      </c>
      <c r="L19" s="100">
        <v>0.39</v>
      </c>
      <c r="M19" s="100">
        <v>0.3</v>
      </c>
      <c r="N19" s="100">
        <v>0.38</v>
      </c>
      <c r="O19" s="100">
        <v>0.36</v>
      </c>
      <c r="P19" s="100"/>
      <c r="Q19" s="100"/>
      <c r="R19" s="100"/>
      <c r="S19" s="100"/>
      <c r="T19" s="100"/>
      <c r="U19" s="100"/>
      <c r="V19" s="100"/>
      <c r="W19" s="100"/>
      <c r="X19" s="100"/>
      <c r="Y19" s="100"/>
      <c r="Z19" s="100"/>
      <c r="AA19" s="100"/>
      <c r="AB19" s="100"/>
      <c r="AC19" s="100"/>
      <c r="AD19" s="100"/>
      <c r="AE19" s="100"/>
      <c r="AF19" s="100"/>
      <c r="AG19" s="100"/>
      <c r="AH19" s="100"/>
    </row>
  </sheetData>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003893"/>
    <pageSetUpPr fitToPage="1"/>
  </sheetPr>
  <dimension ref="B1:B30"/>
  <sheetViews>
    <sheetView showGridLines="0" showRowColHeaders="0" zoomScaleNormal="100" workbookViewId="0">
      <pane ySplit="6" topLeftCell="A7" activePane="bottomLeft" state="frozen"/>
      <selection activeCell="C21" sqref="C21"/>
      <selection pane="bottomLeft" activeCell="B79" sqref="B79"/>
    </sheetView>
  </sheetViews>
  <sheetFormatPr defaultRowHeight="15"/>
  <cols>
    <col min="1" max="1" width="0.5703125" style="1" customWidth="1"/>
    <col min="2" max="2" width="125.7109375" style="4" bestFit="1" customWidth="1"/>
    <col min="3" max="16384" width="9.140625" style="1"/>
  </cols>
  <sheetData>
    <row r="1" spans="2:2" ht="24.95" customHeight="1">
      <c r="B1" s="7" t="s">
        <v>523</v>
      </c>
    </row>
    <row r="2" spans="2:2" ht="15" customHeight="1">
      <c r="B2" s="7"/>
    </row>
    <row r="3" spans="2:2" ht="15" customHeight="1">
      <c r="B3" s="258"/>
    </row>
    <row r="4" spans="2:2" ht="15" customHeight="1">
      <c r="B4" s="259"/>
    </row>
    <row r="5" spans="2:2" ht="15" customHeight="1">
      <c r="B5" s="260"/>
    </row>
    <row r="6" spans="2:2" ht="15" customHeight="1" thickBot="1">
      <c r="B6" s="8"/>
    </row>
    <row r="7" spans="2:2" ht="12.75" customHeight="1" thickTop="1" thickBot="1">
      <c r="B7" s="5" t="s">
        <v>4</v>
      </c>
    </row>
    <row r="8" spans="2:2" ht="12.75" customHeight="1" thickTop="1">
      <c r="B8" s="10" t="s">
        <v>516</v>
      </c>
    </row>
    <row r="9" spans="2:2" ht="12.75" customHeight="1">
      <c r="B9" s="11" t="s">
        <v>517</v>
      </c>
    </row>
    <row r="10" spans="2:2" ht="12.75" customHeight="1" thickBot="1">
      <c r="B10" s="11" t="s">
        <v>891</v>
      </c>
    </row>
    <row r="11" spans="2:2" ht="12.75" customHeight="1" thickTop="1" thickBot="1">
      <c r="B11" s="5" t="s">
        <v>8</v>
      </c>
    </row>
    <row r="12" spans="2:2" ht="12.75" customHeight="1" thickTop="1">
      <c r="B12" s="10" t="s">
        <v>1128</v>
      </c>
    </row>
    <row r="13" spans="2:2" ht="12.75" customHeight="1">
      <c r="B13" s="11" t="s">
        <v>519</v>
      </c>
    </row>
    <row r="14" spans="2:2" ht="12.75" customHeight="1" thickBot="1">
      <c r="B14" s="11" t="s">
        <v>892</v>
      </c>
    </row>
    <row r="15" spans="2:2" ht="12.75" customHeight="1" thickTop="1" thickBot="1">
      <c r="B15" s="5" t="s">
        <v>13</v>
      </c>
    </row>
    <row r="16" spans="2:2" ht="12.75" customHeight="1" thickTop="1">
      <c r="B16" s="12" t="s">
        <v>518</v>
      </c>
    </row>
    <row r="17" spans="2:2" ht="12.75" customHeight="1" thickBot="1">
      <c r="B17" s="13" t="s">
        <v>986</v>
      </c>
    </row>
    <row r="18" spans="2:2" ht="12.75" customHeight="1" thickTop="1" thickBot="1">
      <c r="B18" s="5" t="s">
        <v>12</v>
      </c>
    </row>
    <row r="19" spans="2:2" ht="12.75" customHeight="1" thickTop="1">
      <c r="B19" s="9" t="s">
        <v>23</v>
      </c>
    </row>
    <row r="20" spans="2:2" ht="12.75" customHeight="1">
      <c r="B20" s="14" t="s">
        <v>959</v>
      </c>
    </row>
    <row r="21" spans="2:2" ht="12.75" customHeight="1" thickBot="1">
      <c r="B21" s="14" t="s">
        <v>958</v>
      </c>
    </row>
    <row r="22" spans="2:2" ht="12.75" customHeight="1" thickTop="1" thickBot="1">
      <c r="B22" s="5" t="s">
        <v>522</v>
      </c>
    </row>
    <row r="23" spans="2:2" ht="12.75" customHeight="1" thickTop="1" thickBot="1">
      <c r="B23" s="15" t="s">
        <v>521</v>
      </c>
    </row>
    <row r="24" spans="2:2" ht="12.75" customHeight="1" thickTop="1" thickBot="1">
      <c r="B24" s="5" t="s">
        <v>9</v>
      </c>
    </row>
    <row r="25" spans="2:2" ht="12.75" customHeight="1" thickTop="1" thickBot="1">
      <c r="B25" s="16" t="s">
        <v>537</v>
      </c>
    </row>
    <row r="26" spans="2:2" ht="12.75" customHeight="1" thickTop="1"/>
    <row r="30" spans="2:2">
      <c r="B30" s="4" t="s">
        <v>987</v>
      </c>
    </row>
  </sheetData>
  <sheetProtection password="C8F7" sheet="1" objects="1" scenarios="1" formatCells="0" formatColumns="0" formatRows="0"/>
  <pageMargins left="0.7" right="0.7" top="0.75" bottom="0.75" header="0.3" footer="0.3"/>
  <pageSetup paperSize="9" scale="96" orientation="landscape"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AH11"/>
  <sheetViews>
    <sheetView zoomScale="80" zoomScaleNormal="80" workbookViewId="0">
      <pane ySplit="11" topLeftCell="A12" activePane="bottomLeft" state="frozen"/>
      <selection pane="bottomLeft"/>
    </sheetView>
  </sheetViews>
  <sheetFormatPr defaultRowHeight="15"/>
  <cols>
    <col min="1" max="2" width="9.140625" style="1"/>
    <col min="3" max="3" width="12.7109375" style="3" bestFit="1" customWidth="1"/>
    <col min="4" max="4" width="11.42578125" style="3" customWidth="1"/>
    <col min="5" max="5" width="48.5703125" style="3" customWidth="1"/>
    <col min="6" max="6" width="13.42578125" style="3" customWidth="1"/>
    <col min="7" max="34" width="11.5703125" style="1" bestFit="1" customWidth="1"/>
    <col min="35" max="16384" width="9.140625" style="1"/>
  </cols>
  <sheetData>
    <row r="1" spans="1:34">
      <c r="C1" s="91" t="s">
        <v>547</v>
      </c>
      <c r="D1" s="3" t="s">
        <v>795</v>
      </c>
    </row>
    <row r="2" spans="1:34">
      <c r="C2" s="91" t="s">
        <v>549</v>
      </c>
      <c r="D2" s="3" t="s">
        <v>793</v>
      </c>
    </row>
    <row r="3" spans="1:34">
      <c r="C3" s="91" t="s">
        <v>550</v>
      </c>
      <c r="D3" s="3" t="s">
        <v>794</v>
      </c>
    </row>
    <row r="4" spans="1:34">
      <c r="C4" s="91" t="s">
        <v>551</v>
      </c>
      <c r="D4" s="92">
        <v>42626</v>
      </c>
    </row>
    <row r="5" spans="1:34">
      <c r="J5" s="3"/>
      <c r="K5" s="3"/>
      <c r="L5" s="3"/>
      <c r="M5" s="3"/>
      <c r="N5" s="3"/>
      <c r="O5" s="93"/>
      <c r="P5" s="3"/>
    </row>
    <row r="6" spans="1:34">
      <c r="C6" s="94"/>
      <c r="D6" s="94"/>
    </row>
    <row r="7" spans="1:34">
      <c r="C7" s="94"/>
      <c r="D7" s="94"/>
    </row>
    <row r="9" spans="1:34">
      <c r="A9" s="3"/>
      <c r="B9" s="3"/>
      <c r="G9" s="95"/>
      <c r="H9" s="3"/>
      <c r="I9" s="3"/>
      <c r="J9" s="3"/>
      <c r="K9" s="3"/>
      <c r="L9" s="3"/>
      <c r="M9" s="3"/>
      <c r="N9" s="3"/>
      <c r="O9" s="3"/>
      <c r="P9" s="3"/>
      <c r="Q9" s="3"/>
      <c r="R9" s="3"/>
      <c r="S9" s="3"/>
      <c r="T9" s="3"/>
      <c r="U9" s="3"/>
      <c r="V9" s="3"/>
      <c r="W9" s="3"/>
      <c r="X9" s="3"/>
      <c r="Y9" s="3"/>
      <c r="Z9" s="3"/>
      <c r="AA9" s="3"/>
      <c r="AB9" s="3"/>
      <c r="AC9" s="3"/>
      <c r="AD9" s="3"/>
      <c r="AE9" s="3"/>
      <c r="AF9" s="3"/>
      <c r="AG9" s="3"/>
      <c r="AH9" s="3"/>
    </row>
    <row r="10" spans="1:34" s="91" customFormat="1" ht="15.75" thickBot="1">
      <c r="A10" s="2"/>
      <c r="B10" s="2"/>
      <c r="C10" s="2" t="s">
        <v>552</v>
      </c>
      <c r="D10" s="2" t="s">
        <v>82</v>
      </c>
      <c r="E10" s="2" t="s">
        <v>83</v>
      </c>
      <c r="F10" s="2" t="s">
        <v>553</v>
      </c>
      <c r="G10" s="96"/>
      <c r="H10" s="96"/>
      <c r="I10" s="96"/>
      <c r="J10" s="96"/>
      <c r="K10" s="96"/>
      <c r="L10" s="96" t="s">
        <v>643</v>
      </c>
      <c r="M10" s="96" t="s">
        <v>526</v>
      </c>
      <c r="N10" s="96" t="s">
        <v>527</v>
      </c>
      <c r="O10" s="96" t="s">
        <v>644</v>
      </c>
      <c r="P10" s="96"/>
      <c r="Q10" s="96"/>
      <c r="R10" s="96"/>
      <c r="S10" s="96"/>
      <c r="T10" s="96"/>
      <c r="U10" s="96"/>
      <c r="V10" s="96"/>
      <c r="W10" s="96"/>
      <c r="X10" s="96"/>
      <c r="Y10" s="96"/>
      <c r="Z10" s="96"/>
      <c r="AA10" s="96"/>
      <c r="AB10" s="96"/>
      <c r="AC10" s="96"/>
      <c r="AD10" s="96"/>
      <c r="AE10" s="96"/>
      <c r="AF10" s="96"/>
      <c r="AG10" s="96"/>
      <c r="AH10" s="96"/>
    </row>
    <row r="11" spans="1:34" ht="15.75" thickTop="1">
      <c r="D11" s="3" t="s">
        <v>84</v>
      </c>
      <c r="E11" s="3" t="s">
        <v>85</v>
      </c>
      <c r="F11" s="3" t="s">
        <v>581</v>
      </c>
      <c r="G11" s="118" t="s">
        <v>524</v>
      </c>
      <c r="H11" s="118" t="s">
        <v>524</v>
      </c>
      <c r="I11" s="118" t="s">
        <v>524</v>
      </c>
      <c r="J11" s="118" t="s">
        <v>524</v>
      </c>
      <c r="K11" s="106" t="s">
        <v>524</v>
      </c>
      <c r="L11" s="106" t="s">
        <v>524</v>
      </c>
      <c r="M11" s="106" t="s">
        <v>524</v>
      </c>
      <c r="N11" s="106">
        <v>0.22</v>
      </c>
      <c r="O11" s="106">
        <v>0.53</v>
      </c>
      <c r="P11" s="120"/>
      <c r="Q11" s="120"/>
      <c r="R11" s="120"/>
      <c r="S11" s="120"/>
      <c r="T11" s="120"/>
      <c r="U11" s="120"/>
      <c r="V11" s="120"/>
      <c r="W11" s="120"/>
      <c r="X11" s="120"/>
      <c r="Y11" s="120"/>
      <c r="Z11" s="120"/>
      <c r="AA11" s="120"/>
      <c r="AB11" s="120"/>
      <c r="AC11" s="120"/>
      <c r="AD11" s="120"/>
      <c r="AE11" s="120"/>
      <c r="AF11" s="120"/>
      <c r="AG11" s="120"/>
      <c r="AH11" s="120"/>
    </row>
  </sheetData>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66"/>
  </sheetPr>
  <dimension ref="A1:N268"/>
  <sheetViews>
    <sheetView zoomScale="80" zoomScaleNormal="80" workbookViewId="0">
      <pane ySplit="11" topLeftCell="A102" activePane="bottomLeft" state="frozen"/>
      <selection pane="bottomLeft"/>
    </sheetView>
  </sheetViews>
  <sheetFormatPr defaultRowHeight="15"/>
  <cols>
    <col min="1" max="2" width="9.140625" style="1"/>
    <col min="3" max="3" width="12.7109375" style="3" bestFit="1" customWidth="1"/>
    <col min="4" max="4" width="11.42578125" style="3" customWidth="1"/>
    <col min="5" max="5" width="48.5703125" style="3" customWidth="1"/>
    <col min="6" max="6" width="13.42578125" style="3" customWidth="1"/>
    <col min="7" max="14" width="11.5703125" style="1" bestFit="1" customWidth="1"/>
    <col min="15" max="16384" width="9.140625" style="1"/>
  </cols>
  <sheetData>
    <row r="1" spans="1:14">
      <c r="C1" s="91" t="s">
        <v>547</v>
      </c>
      <c r="D1" s="3" t="s">
        <v>70</v>
      </c>
    </row>
    <row r="2" spans="1:14">
      <c r="C2" s="91" t="s">
        <v>549</v>
      </c>
      <c r="D2" s="3" t="s">
        <v>53</v>
      </c>
    </row>
    <row r="3" spans="1:14">
      <c r="C3" s="91" t="s">
        <v>550</v>
      </c>
      <c r="D3" s="3" t="s">
        <v>686</v>
      </c>
    </row>
    <row r="4" spans="1:14">
      <c r="C4" s="91" t="s">
        <v>551</v>
      </c>
      <c r="D4" s="92">
        <v>42635</v>
      </c>
    </row>
    <row r="6" spans="1:14">
      <c r="C6" s="94"/>
      <c r="D6" s="94"/>
    </row>
    <row r="7" spans="1:14">
      <c r="C7" s="94"/>
      <c r="D7" s="94"/>
    </row>
    <row r="9" spans="1:14">
      <c r="A9" s="3"/>
      <c r="B9" s="3"/>
      <c r="G9" s="3"/>
      <c r="H9" s="3"/>
      <c r="I9" s="3"/>
      <c r="J9" s="3"/>
      <c r="K9" s="3"/>
      <c r="L9" s="3"/>
      <c r="M9" s="3"/>
      <c r="N9" s="3"/>
    </row>
    <row r="10" spans="1:14" s="91" customFormat="1" ht="15.75" thickBot="1">
      <c r="A10" s="2"/>
      <c r="B10" s="2"/>
      <c r="C10" s="2" t="s">
        <v>552</v>
      </c>
      <c r="D10" s="2" t="s">
        <v>82</v>
      </c>
      <c r="E10" s="2" t="s">
        <v>83</v>
      </c>
      <c r="F10" s="2" t="s">
        <v>553</v>
      </c>
      <c r="G10" s="96" t="s">
        <v>738</v>
      </c>
      <c r="H10" s="96" t="s">
        <v>736</v>
      </c>
      <c r="I10" s="96" t="s">
        <v>737</v>
      </c>
      <c r="J10" s="96" t="s">
        <v>739</v>
      </c>
      <c r="K10" s="96" t="s">
        <v>740</v>
      </c>
      <c r="L10" s="96" t="s">
        <v>741</v>
      </c>
      <c r="M10" s="96" t="s">
        <v>742</v>
      </c>
      <c r="N10" s="96" t="s">
        <v>743</v>
      </c>
    </row>
    <row r="11" spans="1:14" ht="15.75" thickTop="1">
      <c r="D11" s="3" t="s">
        <v>84</v>
      </c>
      <c r="E11" s="3" t="s">
        <v>85</v>
      </c>
      <c r="F11" s="3" t="s">
        <v>581</v>
      </c>
      <c r="G11" s="214">
        <v>9.8000000000000007</v>
      </c>
      <c r="H11" s="214">
        <v>10</v>
      </c>
      <c r="I11" s="100" t="s">
        <v>524</v>
      </c>
      <c r="J11" s="100"/>
      <c r="K11" s="100"/>
      <c r="L11" s="100"/>
      <c r="M11" s="100"/>
      <c r="N11" s="100"/>
    </row>
    <row r="12" spans="1:14">
      <c r="C12" s="3" t="s">
        <v>84</v>
      </c>
      <c r="D12" s="3" t="s">
        <v>86</v>
      </c>
      <c r="E12" s="3" t="s">
        <v>87</v>
      </c>
      <c r="F12" s="3" t="s">
        <v>582</v>
      </c>
      <c r="G12" s="214">
        <v>11.1</v>
      </c>
      <c r="H12" s="214">
        <v>11.3</v>
      </c>
      <c r="I12" s="100" t="s">
        <v>524</v>
      </c>
      <c r="J12" s="100"/>
      <c r="K12" s="100"/>
      <c r="L12" s="100"/>
      <c r="M12" s="100"/>
      <c r="N12" s="100"/>
    </row>
    <row r="13" spans="1:14">
      <c r="C13" s="3" t="s">
        <v>84</v>
      </c>
      <c r="D13" s="3" t="s">
        <v>88</v>
      </c>
      <c r="E13" s="3" t="s">
        <v>89</v>
      </c>
      <c r="F13" s="3" t="s">
        <v>582</v>
      </c>
      <c r="G13" s="214">
        <v>9.1</v>
      </c>
      <c r="H13" s="214">
        <v>9.6</v>
      </c>
      <c r="I13" s="100" t="s">
        <v>524</v>
      </c>
      <c r="J13" s="100"/>
      <c r="K13" s="100"/>
      <c r="L13" s="100"/>
      <c r="M13" s="100"/>
      <c r="N13" s="100"/>
    </row>
    <row r="14" spans="1:14">
      <c r="C14" s="3" t="s">
        <v>84</v>
      </c>
      <c r="D14" s="3" t="s">
        <v>90</v>
      </c>
      <c r="E14" s="3" t="s">
        <v>91</v>
      </c>
      <c r="F14" s="3" t="s">
        <v>582</v>
      </c>
      <c r="G14" s="214">
        <v>8</v>
      </c>
      <c r="H14" s="214">
        <v>7.8</v>
      </c>
      <c r="I14" s="100" t="s">
        <v>524</v>
      </c>
      <c r="J14" s="100"/>
      <c r="K14" s="100"/>
      <c r="L14" s="100"/>
      <c r="M14" s="100"/>
      <c r="N14" s="100"/>
    </row>
    <row r="15" spans="1:14">
      <c r="C15" s="3" t="s">
        <v>84</v>
      </c>
      <c r="D15" s="3" t="s">
        <v>92</v>
      </c>
      <c r="E15" s="3" t="s">
        <v>93</v>
      </c>
      <c r="F15" s="3" t="s">
        <v>582</v>
      </c>
      <c r="G15" s="214">
        <v>10.4</v>
      </c>
      <c r="H15" s="214">
        <v>10.6</v>
      </c>
      <c r="I15" s="100" t="s">
        <v>524</v>
      </c>
      <c r="J15" s="100"/>
      <c r="K15" s="100"/>
      <c r="L15" s="100"/>
      <c r="M15" s="100"/>
      <c r="N15" s="100"/>
    </row>
    <row r="16" spans="1:14">
      <c r="E16" s="3" t="s">
        <v>583</v>
      </c>
      <c r="F16" s="3" t="s">
        <v>584</v>
      </c>
      <c r="G16" s="214" t="s">
        <v>632</v>
      </c>
      <c r="H16" s="214" t="s">
        <v>632</v>
      </c>
      <c r="I16" s="100" t="s">
        <v>524</v>
      </c>
      <c r="J16" s="100"/>
      <c r="K16" s="100"/>
      <c r="L16" s="100"/>
      <c r="M16" s="100"/>
      <c r="N16" s="100"/>
    </row>
    <row r="17" spans="5:14">
      <c r="E17" s="3" t="s">
        <v>585</v>
      </c>
      <c r="F17" s="3" t="s">
        <v>584</v>
      </c>
      <c r="G17" s="214" t="s">
        <v>632</v>
      </c>
      <c r="H17" s="214" t="s">
        <v>632</v>
      </c>
      <c r="I17" s="100" t="s">
        <v>524</v>
      </c>
      <c r="J17" s="100"/>
      <c r="K17" s="100"/>
      <c r="L17" s="100"/>
      <c r="M17" s="100"/>
      <c r="N17" s="100"/>
    </row>
    <row r="18" spans="5:14">
      <c r="E18" s="3" t="s">
        <v>586</v>
      </c>
      <c r="F18" s="3" t="s">
        <v>584</v>
      </c>
      <c r="G18" s="214" t="s">
        <v>632</v>
      </c>
      <c r="H18" s="214" t="s">
        <v>632</v>
      </c>
      <c r="I18" s="100" t="s">
        <v>524</v>
      </c>
      <c r="J18" s="100"/>
      <c r="K18" s="100"/>
      <c r="L18" s="100"/>
      <c r="M18" s="100"/>
      <c r="N18" s="100"/>
    </row>
    <row r="19" spans="5:14">
      <c r="E19" s="3" t="s">
        <v>587</v>
      </c>
      <c r="F19" s="3" t="s">
        <v>584</v>
      </c>
      <c r="G19" s="214" t="s">
        <v>632</v>
      </c>
      <c r="H19" s="214" t="s">
        <v>632</v>
      </c>
      <c r="I19" s="100" t="s">
        <v>524</v>
      </c>
      <c r="J19" s="100"/>
      <c r="K19" s="100"/>
      <c r="L19" s="100"/>
      <c r="M19" s="100"/>
      <c r="N19" s="100"/>
    </row>
    <row r="20" spans="5:14">
      <c r="E20" s="3" t="s">
        <v>588</v>
      </c>
      <c r="F20" s="3" t="s">
        <v>584</v>
      </c>
      <c r="G20" s="214" t="s">
        <v>632</v>
      </c>
      <c r="H20" s="214" t="s">
        <v>632</v>
      </c>
      <c r="I20" s="100" t="s">
        <v>524</v>
      </c>
      <c r="J20" s="100"/>
      <c r="K20" s="100"/>
      <c r="L20" s="100"/>
      <c r="M20" s="100"/>
      <c r="N20" s="100"/>
    </row>
    <row r="21" spans="5:14">
      <c r="E21" s="3" t="s">
        <v>589</v>
      </c>
      <c r="F21" s="3" t="s">
        <v>584</v>
      </c>
      <c r="G21" s="214" t="s">
        <v>632</v>
      </c>
      <c r="H21" s="214" t="s">
        <v>632</v>
      </c>
      <c r="I21" s="100" t="s">
        <v>524</v>
      </c>
      <c r="J21" s="100"/>
      <c r="K21" s="100"/>
      <c r="L21" s="100"/>
      <c r="M21" s="100"/>
      <c r="N21" s="100"/>
    </row>
    <row r="22" spans="5:14">
      <c r="E22" s="3" t="s">
        <v>590</v>
      </c>
      <c r="F22" s="3" t="s">
        <v>584</v>
      </c>
      <c r="G22" s="214" t="s">
        <v>632</v>
      </c>
      <c r="H22" s="214" t="s">
        <v>632</v>
      </c>
      <c r="I22" s="100" t="s">
        <v>524</v>
      </c>
      <c r="J22" s="100"/>
      <c r="K22" s="100"/>
      <c r="L22" s="100"/>
      <c r="M22" s="100"/>
      <c r="N22" s="100"/>
    </row>
    <row r="23" spans="5:14">
      <c r="E23" s="3" t="s">
        <v>591</v>
      </c>
      <c r="F23" s="3" t="s">
        <v>584</v>
      </c>
      <c r="G23" s="214" t="s">
        <v>632</v>
      </c>
      <c r="H23" s="214" t="s">
        <v>632</v>
      </c>
      <c r="I23" s="100" t="s">
        <v>524</v>
      </c>
      <c r="J23" s="100"/>
      <c r="K23" s="100"/>
      <c r="L23" s="100"/>
      <c r="M23" s="100"/>
      <c r="N23" s="100"/>
    </row>
    <row r="24" spans="5:14">
      <c r="E24" s="3" t="s">
        <v>592</v>
      </c>
      <c r="F24" s="3" t="s">
        <v>584</v>
      </c>
      <c r="G24" s="214" t="s">
        <v>632</v>
      </c>
      <c r="H24" s="214" t="s">
        <v>632</v>
      </c>
      <c r="I24" s="100" t="s">
        <v>524</v>
      </c>
      <c r="J24" s="100"/>
      <c r="K24" s="100"/>
      <c r="L24" s="100"/>
      <c r="M24" s="100"/>
      <c r="N24" s="100"/>
    </row>
    <row r="25" spans="5:14">
      <c r="E25" s="3" t="s">
        <v>593</v>
      </c>
      <c r="F25" s="3" t="s">
        <v>584</v>
      </c>
      <c r="G25" s="214" t="s">
        <v>632</v>
      </c>
      <c r="H25" s="214" t="s">
        <v>632</v>
      </c>
      <c r="I25" s="100" t="s">
        <v>524</v>
      </c>
      <c r="J25" s="100"/>
      <c r="K25" s="100"/>
      <c r="L25" s="100"/>
      <c r="M25" s="100"/>
      <c r="N25" s="100"/>
    </row>
    <row r="26" spans="5:14">
      <c r="E26" s="3" t="s">
        <v>594</v>
      </c>
      <c r="F26" s="3" t="s">
        <v>584</v>
      </c>
      <c r="G26" s="214" t="s">
        <v>632</v>
      </c>
      <c r="H26" s="214" t="s">
        <v>632</v>
      </c>
      <c r="I26" s="100" t="s">
        <v>524</v>
      </c>
      <c r="J26" s="100"/>
      <c r="K26" s="100"/>
      <c r="L26" s="100"/>
      <c r="M26" s="100"/>
      <c r="N26" s="100"/>
    </row>
    <row r="27" spans="5:14">
      <c r="E27" s="3" t="s">
        <v>595</v>
      </c>
      <c r="F27" s="3" t="s">
        <v>584</v>
      </c>
      <c r="G27" s="214" t="s">
        <v>632</v>
      </c>
      <c r="H27" s="214" t="s">
        <v>632</v>
      </c>
      <c r="I27" s="100" t="s">
        <v>524</v>
      </c>
      <c r="J27" s="100"/>
      <c r="K27" s="100"/>
      <c r="L27" s="100"/>
      <c r="M27" s="100"/>
      <c r="N27" s="100"/>
    </row>
    <row r="28" spans="5:14">
      <c r="E28" s="3" t="s">
        <v>596</v>
      </c>
      <c r="F28" s="3" t="s">
        <v>584</v>
      </c>
      <c r="G28" s="214" t="s">
        <v>632</v>
      </c>
      <c r="H28" s="214" t="s">
        <v>632</v>
      </c>
      <c r="I28" s="100" t="s">
        <v>524</v>
      </c>
      <c r="J28" s="100"/>
      <c r="K28" s="100"/>
      <c r="L28" s="100"/>
      <c r="M28" s="100"/>
      <c r="N28" s="100"/>
    </row>
    <row r="29" spans="5:14">
      <c r="E29" s="3" t="s">
        <v>597</v>
      </c>
      <c r="F29" s="3" t="s">
        <v>584</v>
      </c>
      <c r="G29" s="214" t="s">
        <v>632</v>
      </c>
      <c r="H29" s="214" t="s">
        <v>632</v>
      </c>
      <c r="I29" s="100" t="s">
        <v>524</v>
      </c>
      <c r="J29" s="100"/>
      <c r="K29" s="100"/>
      <c r="L29" s="100"/>
      <c r="M29" s="100"/>
      <c r="N29" s="100"/>
    </row>
    <row r="30" spans="5:14">
      <c r="E30" s="3" t="s">
        <v>598</v>
      </c>
      <c r="F30" s="3" t="s">
        <v>584</v>
      </c>
      <c r="G30" s="214" t="s">
        <v>632</v>
      </c>
      <c r="H30" s="214" t="s">
        <v>632</v>
      </c>
      <c r="I30" s="100" t="s">
        <v>524</v>
      </c>
      <c r="J30" s="100"/>
      <c r="K30" s="100"/>
      <c r="L30" s="100"/>
      <c r="M30" s="100"/>
      <c r="N30" s="100"/>
    </row>
    <row r="31" spans="5:14">
      <c r="E31" s="3" t="s">
        <v>599</v>
      </c>
      <c r="F31" s="3" t="s">
        <v>584</v>
      </c>
      <c r="G31" s="214" t="s">
        <v>632</v>
      </c>
      <c r="H31" s="214" t="s">
        <v>632</v>
      </c>
      <c r="I31" s="100" t="s">
        <v>524</v>
      </c>
      <c r="J31" s="100"/>
      <c r="K31" s="100"/>
      <c r="L31" s="100"/>
      <c r="M31" s="100"/>
      <c r="N31" s="100"/>
    </row>
    <row r="32" spans="5:14">
      <c r="E32" s="3" t="s">
        <v>600</v>
      </c>
      <c r="F32" s="3" t="s">
        <v>584</v>
      </c>
      <c r="G32" s="214" t="s">
        <v>632</v>
      </c>
      <c r="H32" s="214" t="s">
        <v>632</v>
      </c>
      <c r="I32" s="100" t="s">
        <v>524</v>
      </c>
      <c r="J32" s="100"/>
      <c r="K32" s="100"/>
      <c r="L32" s="100"/>
      <c r="M32" s="100"/>
      <c r="N32" s="100"/>
    </row>
    <row r="33" spans="5:14">
      <c r="E33" s="3" t="s">
        <v>601</v>
      </c>
      <c r="F33" s="3" t="s">
        <v>584</v>
      </c>
      <c r="G33" s="214" t="s">
        <v>632</v>
      </c>
      <c r="H33" s="214" t="s">
        <v>632</v>
      </c>
      <c r="I33" s="100" t="s">
        <v>524</v>
      </c>
      <c r="J33" s="100"/>
      <c r="K33" s="100"/>
      <c r="L33" s="100"/>
      <c r="M33" s="100"/>
      <c r="N33" s="100"/>
    </row>
    <row r="34" spans="5:14">
      <c r="E34" s="3" t="s">
        <v>602</v>
      </c>
      <c r="F34" s="3" t="s">
        <v>584</v>
      </c>
      <c r="G34" s="214" t="s">
        <v>632</v>
      </c>
      <c r="H34" s="214" t="s">
        <v>632</v>
      </c>
      <c r="I34" s="100" t="s">
        <v>524</v>
      </c>
      <c r="J34" s="100"/>
      <c r="K34" s="100"/>
      <c r="L34" s="100"/>
      <c r="M34" s="100"/>
      <c r="N34" s="100"/>
    </row>
    <row r="35" spans="5:14">
      <c r="E35" s="3" t="s">
        <v>603</v>
      </c>
      <c r="F35" s="3" t="s">
        <v>584</v>
      </c>
      <c r="G35" s="214" t="s">
        <v>632</v>
      </c>
      <c r="H35" s="214" t="s">
        <v>632</v>
      </c>
      <c r="I35" s="100" t="s">
        <v>524</v>
      </c>
      <c r="J35" s="100"/>
      <c r="K35" s="100"/>
      <c r="L35" s="100"/>
      <c r="M35" s="100"/>
      <c r="N35" s="100"/>
    </row>
    <row r="36" spans="5:14">
      <c r="E36" s="3" t="s">
        <v>604</v>
      </c>
      <c r="F36" s="3" t="s">
        <v>584</v>
      </c>
      <c r="G36" s="214" t="s">
        <v>632</v>
      </c>
      <c r="H36" s="214" t="s">
        <v>632</v>
      </c>
      <c r="I36" s="100" t="s">
        <v>524</v>
      </c>
      <c r="J36" s="100"/>
      <c r="K36" s="100"/>
      <c r="L36" s="100"/>
      <c r="M36" s="100"/>
      <c r="N36" s="100"/>
    </row>
    <row r="37" spans="5:14">
      <c r="E37" s="3" t="s">
        <v>605</v>
      </c>
      <c r="F37" s="3" t="s">
        <v>584</v>
      </c>
      <c r="G37" s="214" t="s">
        <v>632</v>
      </c>
      <c r="H37" s="214" t="s">
        <v>632</v>
      </c>
      <c r="I37" s="100" t="s">
        <v>524</v>
      </c>
      <c r="J37" s="100"/>
      <c r="K37" s="100"/>
      <c r="L37" s="100"/>
      <c r="M37" s="100"/>
      <c r="N37" s="100"/>
    </row>
    <row r="38" spans="5:14">
      <c r="E38" s="3" t="s">
        <v>606</v>
      </c>
      <c r="F38" s="3" t="s">
        <v>584</v>
      </c>
      <c r="G38" s="214" t="s">
        <v>632</v>
      </c>
      <c r="H38" s="214" t="s">
        <v>632</v>
      </c>
      <c r="I38" s="100" t="s">
        <v>524</v>
      </c>
      <c r="J38" s="100"/>
      <c r="K38" s="100"/>
      <c r="L38" s="100"/>
      <c r="M38" s="100"/>
      <c r="N38" s="100"/>
    </row>
    <row r="39" spans="5:14">
      <c r="E39" s="3" t="s">
        <v>607</v>
      </c>
      <c r="F39" s="3" t="s">
        <v>584</v>
      </c>
      <c r="G39" s="214" t="s">
        <v>632</v>
      </c>
      <c r="H39" s="214" t="s">
        <v>632</v>
      </c>
      <c r="I39" s="100" t="s">
        <v>524</v>
      </c>
      <c r="J39" s="100"/>
      <c r="K39" s="100"/>
      <c r="L39" s="100"/>
      <c r="M39" s="100"/>
      <c r="N39" s="100"/>
    </row>
    <row r="40" spans="5:14">
      <c r="E40" s="3" t="s">
        <v>608</v>
      </c>
      <c r="F40" s="3" t="s">
        <v>584</v>
      </c>
      <c r="G40" s="214" t="s">
        <v>632</v>
      </c>
      <c r="H40" s="214" t="s">
        <v>632</v>
      </c>
      <c r="I40" s="100" t="s">
        <v>524</v>
      </c>
      <c r="J40" s="100"/>
      <c r="K40" s="100"/>
      <c r="L40" s="100"/>
      <c r="M40" s="100"/>
      <c r="N40" s="100"/>
    </row>
    <row r="41" spans="5:14">
      <c r="E41" s="3" t="s">
        <v>609</v>
      </c>
      <c r="F41" s="3" t="s">
        <v>584</v>
      </c>
      <c r="G41" s="214" t="s">
        <v>632</v>
      </c>
      <c r="H41" s="214" t="s">
        <v>632</v>
      </c>
      <c r="I41" s="100" t="s">
        <v>524</v>
      </c>
      <c r="J41" s="100"/>
      <c r="K41" s="100"/>
      <c r="L41" s="100"/>
      <c r="M41" s="100"/>
      <c r="N41" s="100"/>
    </row>
    <row r="42" spans="5:14">
      <c r="E42" s="3" t="s">
        <v>610</v>
      </c>
      <c r="F42" s="3" t="s">
        <v>584</v>
      </c>
      <c r="G42" s="214" t="s">
        <v>632</v>
      </c>
      <c r="H42" s="214" t="s">
        <v>632</v>
      </c>
      <c r="I42" s="100" t="s">
        <v>524</v>
      </c>
      <c r="J42" s="100"/>
      <c r="K42" s="100"/>
      <c r="L42" s="100"/>
      <c r="M42" s="100"/>
      <c r="N42" s="100"/>
    </row>
    <row r="43" spans="5:14">
      <c r="E43" s="3" t="s">
        <v>611</v>
      </c>
      <c r="F43" s="3" t="s">
        <v>584</v>
      </c>
      <c r="G43" s="214" t="s">
        <v>632</v>
      </c>
      <c r="H43" s="214" t="s">
        <v>632</v>
      </c>
      <c r="I43" s="100" t="s">
        <v>524</v>
      </c>
      <c r="J43" s="100"/>
      <c r="K43" s="100"/>
      <c r="L43" s="100"/>
      <c r="M43" s="100"/>
      <c r="N43" s="100"/>
    </row>
    <row r="44" spans="5:14">
      <c r="E44" s="3" t="s">
        <v>612</v>
      </c>
      <c r="F44" s="3" t="s">
        <v>584</v>
      </c>
      <c r="G44" s="214" t="s">
        <v>632</v>
      </c>
      <c r="H44" s="214" t="s">
        <v>632</v>
      </c>
      <c r="I44" s="100" t="s">
        <v>524</v>
      </c>
      <c r="J44" s="100"/>
      <c r="K44" s="100"/>
      <c r="L44" s="100"/>
      <c r="M44" s="100"/>
      <c r="N44" s="100"/>
    </row>
    <row r="45" spans="5:14">
      <c r="E45" s="3" t="s">
        <v>613</v>
      </c>
      <c r="F45" s="3" t="s">
        <v>584</v>
      </c>
      <c r="G45" s="214" t="s">
        <v>632</v>
      </c>
      <c r="H45" s="214" t="s">
        <v>632</v>
      </c>
      <c r="I45" s="100" t="s">
        <v>524</v>
      </c>
      <c r="J45" s="100"/>
      <c r="K45" s="100"/>
      <c r="L45" s="100"/>
      <c r="M45" s="100"/>
      <c r="N45" s="100"/>
    </row>
    <row r="46" spans="5:14">
      <c r="E46" s="3" t="s">
        <v>614</v>
      </c>
      <c r="F46" s="3" t="s">
        <v>584</v>
      </c>
      <c r="G46" s="214" t="s">
        <v>632</v>
      </c>
      <c r="H46" s="214" t="s">
        <v>632</v>
      </c>
      <c r="I46" s="100" t="s">
        <v>524</v>
      </c>
      <c r="J46" s="100"/>
      <c r="K46" s="100"/>
      <c r="L46" s="100"/>
      <c r="M46" s="100"/>
      <c r="N46" s="100"/>
    </row>
    <row r="47" spans="5:14">
      <c r="E47" s="3" t="s">
        <v>615</v>
      </c>
      <c r="F47" s="3" t="s">
        <v>584</v>
      </c>
      <c r="G47" s="214" t="s">
        <v>632</v>
      </c>
      <c r="H47" s="214" t="s">
        <v>632</v>
      </c>
      <c r="I47" s="100" t="s">
        <v>524</v>
      </c>
      <c r="J47" s="100"/>
      <c r="K47" s="100"/>
      <c r="L47" s="100"/>
      <c r="M47" s="100"/>
      <c r="N47" s="100"/>
    </row>
    <row r="48" spans="5:14">
      <c r="E48" s="3" t="s">
        <v>616</v>
      </c>
      <c r="F48" s="3" t="s">
        <v>584</v>
      </c>
      <c r="G48" s="214" t="s">
        <v>632</v>
      </c>
      <c r="H48" s="214" t="s">
        <v>632</v>
      </c>
      <c r="I48" s="100" t="s">
        <v>524</v>
      </c>
      <c r="J48" s="100"/>
      <c r="K48" s="100"/>
      <c r="L48" s="100"/>
      <c r="M48" s="100"/>
      <c r="N48" s="100"/>
    </row>
    <row r="49" spans="3:14">
      <c r="E49" s="3" t="s">
        <v>617</v>
      </c>
      <c r="F49" s="3" t="s">
        <v>584</v>
      </c>
      <c r="G49" s="214" t="s">
        <v>632</v>
      </c>
      <c r="H49" s="214" t="s">
        <v>632</v>
      </c>
      <c r="I49" s="100" t="s">
        <v>524</v>
      </c>
      <c r="J49" s="100"/>
      <c r="K49" s="100"/>
      <c r="L49" s="100"/>
      <c r="M49" s="100"/>
      <c r="N49" s="100"/>
    </row>
    <row r="50" spans="3:14">
      <c r="E50" s="3" t="s">
        <v>618</v>
      </c>
      <c r="F50" s="3" t="s">
        <v>584</v>
      </c>
      <c r="G50" s="214" t="s">
        <v>632</v>
      </c>
      <c r="H50" s="214" t="s">
        <v>632</v>
      </c>
      <c r="I50" s="100" t="s">
        <v>524</v>
      </c>
      <c r="J50" s="100"/>
      <c r="K50" s="100"/>
      <c r="L50" s="100"/>
      <c r="M50" s="100"/>
      <c r="N50" s="100"/>
    </row>
    <row r="51" spans="3:14">
      <c r="E51" s="3" t="s">
        <v>619</v>
      </c>
      <c r="F51" s="3" t="s">
        <v>584</v>
      </c>
      <c r="G51" s="214" t="s">
        <v>632</v>
      </c>
      <c r="H51" s="214" t="s">
        <v>632</v>
      </c>
      <c r="I51" s="100" t="s">
        <v>524</v>
      </c>
      <c r="J51" s="100"/>
      <c r="K51" s="100"/>
      <c r="L51" s="100"/>
      <c r="M51" s="100"/>
      <c r="N51" s="100"/>
    </row>
    <row r="52" spans="3:14">
      <c r="E52" s="3" t="s">
        <v>620</v>
      </c>
      <c r="F52" s="3" t="s">
        <v>584</v>
      </c>
      <c r="G52" s="214" t="s">
        <v>632</v>
      </c>
      <c r="H52" s="214" t="s">
        <v>632</v>
      </c>
      <c r="I52" s="100" t="s">
        <v>524</v>
      </c>
      <c r="J52" s="100"/>
      <c r="K52" s="100"/>
      <c r="L52" s="100"/>
      <c r="M52" s="100"/>
      <c r="N52" s="100"/>
    </row>
    <row r="53" spans="3:14">
      <c r="E53" s="3" t="s">
        <v>621</v>
      </c>
      <c r="F53" s="3" t="s">
        <v>584</v>
      </c>
      <c r="G53" s="214" t="s">
        <v>632</v>
      </c>
      <c r="H53" s="214" t="s">
        <v>632</v>
      </c>
      <c r="I53" s="100" t="s">
        <v>524</v>
      </c>
      <c r="J53" s="100"/>
      <c r="K53" s="100"/>
      <c r="L53" s="100"/>
      <c r="M53" s="100"/>
      <c r="N53" s="100"/>
    </row>
    <row r="54" spans="3:14">
      <c r="E54" s="3" t="s">
        <v>622</v>
      </c>
      <c r="F54" s="3" t="s">
        <v>584</v>
      </c>
      <c r="G54" s="214" t="s">
        <v>632</v>
      </c>
      <c r="H54" s="214" t="s">
        <v>632</v>
      </c>
      <c r="I54" s="100" t="s">
        <v>524</v>
      </c>
      <c r="J54" s="100"/>
      <c r="K54" s="100"/>
      <c r="L54" s="100"/>
      <c r="M54" s="100"/>
      <c r="N54" s="100"/>
    </row>
    <row r="55" spans="3:14">
      <c r="E55" s="3" t="s">
        <v>623</v>
      </c>
      <c r="F55" s="3" t="s">
        <v>584</v>
      </c>
      <c r="G55" s="214" t="s">
        <v>632</v>
      </c>
      <c r="H55" s="214" t="s">
        <v>632</v>
      </c>
      <c r="I55" s="100" t="s">
        <v>524</v>
      </c>
      <c r="J55" s="100"/>
      <c r="K55" s="100"/>
      <c r="L55" s="100"/>
      <c r="M55" s="100"/>
      <c r="N55" s="100"/>
    </row>
    <row r="56" spans="3:14">
      <c r="E56" s="3" t="s">
        <v>624</v>
      </c>
      <c r="F56" s="3" t="s">
        <v>584</v>
      </c>
      <c r="G56" s="214" t="s">
        <v>632</v>
      </c>
      <c r="H56" s="214" t="s">
        <v>632</v>
      </c>
      <c r="I56" s="100" t="s">
        <v>524</v>
      </c>
      <c r="J56" s="100"/>
      <c r="K56" s="100"/>
      <c r="L56" s="100"/>
      <c r="M56" s="100"/>
      <c r="N56" s="100"/>
    </row>
    <row r="57" spans="3:14">
      <c r="E57" s="3" t="s">
        <v>625</v>
      </c>
      <c r="F57" s="3" t="s">
        <v>584</v>
      </c>
      <c r="G57" s="214" t="s">
        <v>632</v>
      </c>
      <c r="H57" s="214" t="s">
        <v>632</v>
      </c>
      <c r="I57" s="100" t="s">
        <v>524</v>
      </c>
      <c r="J57" s="100"/>
      <c r="K57" s="100"/>
      <c r="L57" s="100"/>
      <c r="M57" s="100"/>
      <c r="N57" s="100"/>
    </row>
    <row r="58" spans="3:14">
      <c r="E58" s="3" t="s">
        <v>626</v>
      </c>
      <c r="F58" s="3" t="s">
        <v>584</v>
      </c>
      <c r="G58" s="214" t="s">
        <v>632</v>
      </c>
      <c r="H58" s="214" t="s">
        <v>632</v>
      </c>
      <c r="I58" s="100" t="s">
        <v>524</v>
      </c>
      <c r="J58" s="100"/>
      <c r="K58" s="100"/>
      <c r="L58" s="100"/>
      <c r="M58" s="100"/>
      <c r="N58" s="100"/>
    </row>
    <row r="59" spans="3:14">
      <c r="E59" s="3" t="s">
        <v>627</v>
      </c>
      <c r="F59" s="3" t="s">
        <v>584</v>
      </c>
      <c r="G59" s="214" t="s">
        <v>632</v>
      </c>
      <c r="H59" s="214" t="s">
        <v>632</v>
      </c>
      <c r="I59" s="100" t="s">
        <v>524</v>
      </c>
      <c r="J59" s="100"/>
      <c r="K59" s="100"/>
      <c r="L59" s="100"/>
      <c r="M59" s="100"/>
      <c r="N59" s="100"/>
    </row>
    <row r="60" spans="3:14">
      <c r="C60" s="3" t="s">
        <v>687</v>
      </c>
      <c r="D60" s="3" t="s">
        <v>94</v>
      </c>
      <c r="E60" s="3" t="s">
        <v>95</v>
      </c>
      <c r="F60" s="3" t="s">
        <v>628</v>
      </c>
      <c r="G60" s="214">
        <v>11.3</v>
      </c>
      <c r="H60" s="214">
        <v>11.5</v>
      </c>
      <c r="I60" s="100" t="s">
        <v>524</v>
      </c>
      <c r="J60" s="100"/>
      <c r="K60" s="100"/>
      <c r="L60" s="100"/>
      <c r="M60" s="100"/>
      <c r="N60" s="100"/>
    </row>
    <row r="61" spans="3:14">
      <c r="C61" s="3" t="s">
        <v>687</v>
      </c>
      <c r="D61" s="3" t="s">
        <v>96</v>
      </c>
      <c r="E61" s="3" t="s">
        <v>97</v>
      </c>
      <c r="F61" s="3" t="s">
        <v>628</v>
      </c>
      <c r="G61" s="214">
        <v>6</v>
      </c>
      <c r="H61" s="214">
        <v>9.1999999999999993</v>
      </c>
      <c r="I61" s="100" t="s">
        <v>524</v>
      </c>
      <c r="J61" s="100"/>
      <c r="K61" s="100"/>
      <c r="L61" s="100"/>
      <c r="M61" s="100"/>
      <c r="N61" s="100"/>
    </row>
    <row r="62" spans="3:14">
      <c r="C62" s="3" t="s">
        <v>687</v>
      </c>
      <c r="D62" s="3" t="s">
        <v>98</v>
      </c>
      <c r="E62" s="3" t="s">
        <v>99</v>
      </c>
      <c r="F62" s="3" t="s">
        <v>628</v>
      </c>
      <c r="G62" s="214">
        <v>6.1</v>
      </c>
      <c r="H62" s="214">
        <v>6.9</v>
      </c>
      <c r="I62" s="100" t="s">
        <v>524</v>
      </c>
      <c r="J62" s="100"/>
      <c r="K62" s="100"/>
      <c r="L62" s="100"/>
      <c r="M62" s="100"/>
      <c r="N62" s="100"/>
    </row>
    <row r="63" spans="3:14">
      <c r="C63" s="3" t="s">
        <v>687</v>
      </c>
      <c r="D63" s="3" t="s">
        <v>100</v>
      </c>
      <c r="E63" s="3" t="s">
        <v>101</v>
      </c>
      <c r="F63" s="3" t="s">
        <v>628</v>
      </c>
      <c r="G63" s="214">
        <v>10.3</v>
      </c>
      <c r="H63" s="214">
        <v>11.8</v>
      </c>
      <c r="I63" s="100" t="s">
        <v>524</v>
      </c>
      <c r="J63" s="100"/>
      <c r="K63" s="100"/>
      <c r="L63" s="100"/>
      <c r="M63" s="100"/>
      <c r="N63" s="100"/>
    </row>
    <row r="64" spans="3:14">
      <c r="C64" s="3" t="s">
        <v>687</v>
      </c>
      <c r="D64" s="3" t="s">
        <v>102</v>
      </c>
      <c r="E64" s="3" t="s">
        <v>103</v>
      </c>
      <c r="F64" s="3" t="s">
        <v>628</v>
      </c>
      <c r="G64" s="214">
        <v>11.7</v>
      </c>
      <c r="H64" s="214">
        <v>11.9</v>
      </c>
      <c r="I64" s="100" t="s">
        <v>524</v>
      </c>
      <c r="J64" s="100"/>
      <c r="K64" s="100"/>
      <c r="L64" s="100"/>
      <c r="M64" s="100"/>
      <c r="N64" s="100"/>
    </row>
    <row r="65" spans="3:14">
      <c r="C65" s="3" t="s">
        <v>687</v>
      </c>
      <c r="D65" s="3" t="s">
        <v>104</v>
      </c>
      <c r="E65" s="3" t="s">
        <v>105</v>
      </c>
      <c r="F65" s="3" t="s">
        <v>628</v>
      </c>
      <c r="G65" s="214">
        <v>8.9</v>
      </c>
      <c r="H65" s="214">
        <v>10.199999999999999</v>
      </c>
      <c r="I65" s="100" t="s">
        <v>524</v>
      </c>
      <c r="J65" s="100"/>
      <c r="K65" s="100"/>
      <c r="L65" s="100"/>
      <c r="M65" s="100"/>
      <c r="N65" s="100"/>
    </row>
    <row r="66" spans="3:14">
      <c r="C66" s="3" t="s">
        <v>688</v>
      </c>
      <c r="D66" s="3" t="s">
        <v>106</v>
      </c>
      <c r="E66" s="3" t="s">
        <v>107</v>
      </c>
      <c r="F66" s="3" t="s">
        <v>628</v>
      </c>
      <c r="G66" s="214">
        <v>11.2</v>
      </c>
      <c r="H66" s="214">
        <v>11.7</v>
      </c>
      <c r="I66" s="100" t="s">
        <v>524</v>
      </c>
      <c r="J66" s="100"/>
      <c r="K66" s="100"/>
      <c r="L66" s="100"/>
      <c r="M66" s="100"/>
      <c r="N66" s="100"/>
    </row>
    <row r="67" spans="3:14">
      <c r="C67" s="3" t="s">
        <v>688</v>
      </c>
      <c r="D67" s="3" t="s">
        <v>108</v>
      </c>
      <c r="E67" s="3" t="s">
        <v>109</v>
      </c>
      <c r="F67" s="3" t="s">
        <v>628</v>
      </c>
      <c r="G67" s="214">
        <v>14.4</v>
      </c>
      <c r="H67" s="214">
        <v>13.3</v>
      </c>
      <c r="I67" s="100" t="s">
        <v>524</v>
      </c>
      <c r="J67" s="100"/>
      <c r="K67" s="100"/>
      <c r="L67" s="100"/>
      <c r="M67" s="100"/>
      <c r="N67" s="100"/>
    </row>
    <row r="68" spans="3:14">
      <c r="C68" s="3" t="s">
        <v>688</v>
      </c>
      <c r="D68" s="3" t="s">
        <v>110</v>
      </c>
      <c r="E68" s="3" t="s">
        <v>111</v>
      </c>
      <c r="F68" s="3" t="s">
        <v>628</v>
      </c>
      <c r="G68" s="214">
        <v>10.7</v>
      </c>
      <c r="H68" s="214">
        <v>11.8</v>
      </c>
      <c r="I68" s="100" t="s">
        <v>524</v>
      </c>
      <c r="J68" s="100"/>
      <c r="K68" s="100"/>
      <c r="L68" s="100"/>
      <c r="M68" s="100"/>
      <c r="N68" s="100"/>
    </row>
    <row r="69" spans="3:14">
      <c r="C69" s="3" t="s">
        <v>688</v>
      </c>
      <c r="D69" s="3" t="s">
        <v>112</v>
      </c>
      <c r="E69" s="3" t="s">
        <v>113</v>
      </c>
      <c r="F69" s="3" t="s">
        <v>628</v>
      </c>
      <c r="G69" s="214">
        <v>15.6</v>
      </c>
      <c r="H69" s="214">
        <v>16.399999999999999</v>
      </c>
      <c r="I69" s="100" t="s">
        <v>524</v>
      </c>
      <c r="J69" s="100"/>
      <c r="K69" s="100"/>
      <c r="L69" s="100"/>
      <c r="M69" s="100"/>
      <c r="N69" s="100"/>
    </row>
    <row r="70" spans="3:14">
      <c r="C70" s="3" t="s">
        <v>688</v>
      </c>
      <c r="D70" s="3" t="s">
        <v>114</v>
      </c>
      <c r="E70" s="3" t="s">
        <v>115</v>
      </c>
      <c r="F70" s="3" t="s">
        <v>628</v>
      </c>
      <c r="G70" s="214">
        <v>12.1</v>
      </c>
      <c r="H70" s="214">
        <v>14.2</v>
      </c>
      <c r="I70" s="100" t="s">
        <v>524</v>
      </c>
      <c r="J70" s="100"/>
      <c r="K70" s="100"/>
      <c r="L70" s="100"/>
      <c r="M70" s="100"/>
      <c r="N70" s="100"/>
    </row>
    <row r="71" spans="3:14">
      <c r="C71" s="3" t="s">
        <v>689</v>
      </c>
      <c r="D71" s="3" t="s">
        <v>116</v>
      </c>
      <c r="E71" s="3" t="s">
        <v>117</v>
      </c>
      <c r="F71" s="3" t="s">
        <v>628</v>
      </c>
      <c r="G71" s="214">
        <v>12.8</v>
      </c>
      <c r="H71" s="214">
        <v>10.6</v>
      </c>
      <c r="I71" s="100" t="s">
        <v>524</v>
      </c>
      <c r="J71" s="100"/>
      <c r="K71" s="100"/>
      <c r="L71" s="100"/>
      <c r="M71" s="100"/>
      <c r="N71" s="100"/>
    </row>
    <row r="72" spans="3:14">
      <c r="C72" s="3" t="s">
        <v>689</v>
      </c>
      <c r="D72" s="3" t="s">
        <v>118</v>
      </c>
      <c r="E72" s="3" t="s">
        <v>119</v>
      </c>
      <c r="F72" s="3" t="s">
        <v>628</v>
      </c>
      <c r="G72" s="214">
        <v>11</v>
      </c>
      <c r="H72" s="214">
        <v>13.9</v>
      </c>
      <c r="I72" s="100" t="s">
        <v>524</v>
      </c>
      <c r="J72" s="100"/>
      <c r="K72" s="100"/>
      <c r="L72" s="100"/>
      <c r="M72" s="100"/>
      <c r="N72" s="100"/>
    </row>
    <row r="73" spans="3:14">
      <c r="C73" s="3" t="s">
        <v>689</v>
      </c>
      <c r="D73" s="3" t="s">
        <v>120</v>
      </c>
      <c r="E73" s="3" t="s">
        <v>121</v>
      </c>
      <c r="F73" s="3" t="s">
        <v>628</v>
      </c>
      <c r="G73" s="214">
        <v>12.7</v>
      </c>
      <c r="H73" s="214">
        <v>10</v>
      </c>
      <c r="I73" s="100" t="s">
        <v>524</v>
      </c>
      <c r="J73" s="100"/>
      <c r="K73" s="100"/>
      <c r="L73" s="100"/>
      <c r="M73" s="100"/>
      <c r="N73" s="100"/>
    </row>
    <row r="74" spans="3:14">
      <c r="C74" s="3" t="s">
        <v>689</v>
      </c>
      <c r="D74" s="3" t="s">
        <v>122</v>
      </c>
      <c r="E74" s="3" t="s">
        <v>123</v>
      </c>
      <c r="F74" s="3" t="s">
        <v>628</v>
      </c>
      <c r="G74" s="214">
        <v>11.1</v>
      </c>
      <c r="H74" s="214">
        <v>13.2</v>
      </c>
      <c r="I74" s="100" t="s">
        <v>524</v>
      </c>
      <c r="J74" s="100"/>
      <c r="K74" s="100"/>
      <c r="L74" s="100"/>
      <c r="M74" s="100"/>
      <c r="N74" s="100"/>
    </row>
    <row r="75" spans="3:14">
      <c r="C75" s="3" t="s">
        <v>689</v>
      </c>
      <c r="D75" s="3" t="s">
        <v>124</v>
      </c>
      <c r="E75" s="3" t="s">
        <v>125</v>
      </c>
      <c r="F75" s="3" t="s">
        <v>628</v>
      </c>
      <c r="G75" s="214">
        <v>17.899999999999999</v>
      </c>
      <c r="H75" s="214">
        <v>14.4</v>
      </c>
      <c r="I75" s="100" t="s">
        <v>524</v>
      </c>
      <c r="J75" s="100"/>
      <c r="K75" s="100"/>
      <c r="L75" s="100"/>
      <c r="M75" s="100"/>
      <c r="N75" s="100"/>
    </row>
    <row r="76" spans="3:14">
      <c r="C76" s="3" t="s">
        <v>689</v>
      </c>
      <c r="D76" s="3" t="s">
        <v>126</v>
      </c>
      <c r="E76" s="3" t="s">
        <v>127</v>
      </c>
      <c r="F76" s="3" t="s">
        <v>628</v>
      </c>
      <c r="G76" s="214">
        <v>11.1</v>
      </c>
      <c r="H76" s="214">
        <v>12.5</v>
      </c>
      <c r="I76" s="100" t="s">
        <v>524</v>
      </c>
      <c r="J76" s="100"/>
      <c r="K76" s="100"/>
      <c r="L76" s="100"/>
      <c r="M76" s="100"/>
      <c r="N76" s="100"/>
    </row>
    <row r="77" spans="3:14">
      <c r="C77" s="3" t="s">
        <v>689</v>
      </c>
      <c r="D77" s="3" t="s">
        <v>128</v>
      </c>
      <c r="E77" s="3" t="s">
        <v>129</v>
      </c>
      <c r="F77" s="3" t="s">
        <v>628</v>
      </c>
      <c r="G77" s="214">
        <v>10.3</v>
      </c>
      <c r="H77" s="214">
        <v>10.1</v>
      </c>
      <c r="I77" s="100" t="s">
        <v>524</v>
      </c>
      <c r="J77" s="100"/>
      <c r="K77" s="100"/>
      <c r="L77" s="100"/>
      <c r="M77" s="100"/>
      <c r="N77" s="100"/>
    </row>
    <row r="78" spans="3:14">
      <c r="C78" s="3" t="s">
        <v>689</v>
      </c>
      <c r="D78" s="3" t="s">
        <v>130</v>
      </c>
      <c r="E78" s="3" t="s">
        <v>131</v>
      </c>
      <c r="F78" s="3" t="s">
        <v>628</v>
      </c>
      <c r="G78" s="214">
        <v>9.5</v>
      </c>
      <c r="H78" s="214">
        <v>9.1999999999999993</v>
      </c>
      <c r="I78" s="100" t="s">
        <v>524</v>
      </c>
      <c r="J78" s="100"/>
      <c r="K78" s="100"/>
      <c r="L78" s="100"/>
      <c r="M78" s="100"/>
      <c r="N78" s="100"/>
    </row>
    <row r="79" spans="3:14">
      <c r="C79" s="3" t="s">
        <v>689</v>
      </c>
      <c r="D79" s="3" t="s">
        <v>132</v>
      </c>
      <c r="E79" s="3" t="s">
        <v>133</v>
      </c>
      <c r="F79" s="3" t="s">
        <v>628</v>
      </c>
      <c r="G79" s="214">
        <v>12.8</v>
      </c>
      <c r="H79" s="214">
        <v>12.9</v>
      </c>
      <c r="I79" s="100" t="s">
        <v>524</v>
      </c>
      <c r="J79" s="100"/>
      <c r="K79" s="100"/>
      <c r="L79" s="100"/>
      <c r="M79" s="100"/>
      <c r="N79" s="100"/>
    </row>
    <row r="80" spans="3:14">
      <c r="C80" s="3" t="s">
        <v>689</v>
      </c>
      <c r="D80" s="3" t="s">
        <v>134</v>
      </c>
      <c r="E80" s="3" t="s">
        <v>135</v>
      </c>
      <c r="F80" s="3" t="s">
        <v>628</v>
      </c>
      <c r="G80" s="214">
        <v>11.1</v>
      </c>
      <c r="H80" s="214">
        <v>12.4</v>
      </c>
      <c r="I80" s="100" t="s">
        <v>524</v>
      </c>
      <c r="J80" s="100"/>
      <c r="K80" s="100"/>
      <c r="L80" s="100"/>
      <c r="M80" s="100"/>
      <c r="N80" s="100"/>
    </row>
    <row r="81" spans="3:14">
      <c r="C81" s="3" t="s">
        <v>689</v>
      </c>
      <c r="D81" s="3" t="s">
        <v>136</v>
      </c>
      <c r="E81" s="3" t="s">
        <v>137</v>
      </c>
      <c r="F81" s="3" t="s">
        <v>628</v>
      </c>
      <c r="G81" s="214">
        <v>10.3</v>
      </c>
      <c r="H81" s="214">
        <v>9.6999999999999993</v>
      </c>
      <c r="I81" s="100" t="s">
        <v>524</v>
      </c>
      <c r="J81" s="100"/>
      <c r="K81" s="100"/>
      <c r="L81" s="100"/>
      <c r="M81" s="100"/>
      <c r="N81" s="100"/>
    </row>
    <row r="82" spans="3:14">
      <c r="C82" s="3" t="s">
        <v>689</v>
      </c>
      <c r="D82" s="3" t="s">
        <v>138</v>
      </c>
      <c r="E82" s="3" t="s">
        <v>139</v>
      </c>
      <c r="F82" s="3" t="s">
        <v>628</v>
      </c>
      <c r="G82" s="214">
        <v>12.6</v>
      </c>
      <c r="H82" s="214">
        <v>10.9</v>
      </c>
      <c r="I82" s="100" t="s">
        <v>524</v>
      </c>
      <c r="J82" s="100"/>
      <c r="K82" s="100"/>
      <c r="L82" s="100"/>
      <c r="M82" s="100"/>
      <c r="N82" s="100"/>
    </row>
    <row r="83" spans="3:14">
      <c r="C83" s="3" t="s">
        <v>690</v>
      </c>
      <c r="D83" s="3" t="s">
        <v>140</v>
      </c>
      <c r="E83" s="3" t="s">
        <v>141</v>
      </c>
      <c r="F83" s="3" t="s">
        <v>628</v>
      </c>
      <c r="G83" s="214">
        <v>13.4</v>
      </c>
      <c r="H83" s="214">
        <v>11.2</v>
      </c>
      <c r="I83" s="100" t="s">
        <v>524</v>
      </c>
      <c r="J83" s="100"/>
      <c r="K83" s="100"/>
      <c r="L83" s="100"/>
      <c r="M83" s="100"/>
      <c r="N83" s="100"/>
    </row>
    <row r="84" spans="3:14">
      <c r="C84" s="3" t="s">
        <v>690</v>
      </c>
      <c r="D84" s="3" t="s">
        <v>142</v>
      </c>
      <c r="E84" s="3" t="s">
        <v>143</v>
      </c>
      <c r="F84" s="3" t="s">
        <v>628</v>
      </c>
      <c r="G84" s="214">
        <v>15.2</v>
      </c>
      <c r="H84" s="214">
        <v>17</v>
      </c>
      <c r="I84" s="100" t="s">
        <v>524</v>
      </c>
      <c r="J84" s="100"/>
      <c r="K84" s="100"/>
      <c r="L84" s="100"/>
      <c r="M84" s="100"/>
      <c r="N84" s="100"/>
    </row>
    <row r="85" spans="3:14">
      <c r="C85" s="3" t="s">
        <v>690</v>
      </c>
      <c r="D85" s="3" t="s">
        <v>144</v>
      </c>
      <c r="E85" s="3" t="s">
        <v>145</v>
      </c>
      <c r="F85" s="3" t="s">
        <v>628</v>
      </c>
      <c r="G85" s="214">
        <v>11.7</v>
      </c>
      <c r="H85" s="214">
        <v>10.3</v>
      </c>
      <c r="I85" s="100" t="s">
        <v>524</v>
      </c>
      <c r="J85" s="100"/>
      <c r="K85" s="100"/>
      <c r="L85" s="100"/>
      <c r="M85" s="100"/>
      <c r="N85" s="100"/>
    </row>
    <row r="86" spans="3:14">
      <c r="C86" s="3" t="s">
        <v>690</v>
      </c>
      <c r="D86" s="3" t="s">
        <v>146</v>
      </c>
      <c r="E86" s="3" t="s">
        <v>147</v>
      </c>
      <c r="F86" s="3" t="s">
        <v>628</v>
      </c>
      <c r="G86" s="214">
        <v>11.7</v>
      </c>
      <c r="H86" s="214">
        <v>12</v>
      </c>
      <c r="I86" s="100" t="s">
        <v>524</v>
      </c>
      <c r="J86" s="100"/>
      <c r="K86" s="100"/>
      <c r="L86" s="100"/>
      <c r="M86" s="100"/>
      <c r="N86" s="100"/>
    </row>
    <row r="87" spans="3:14">
      <c r="C87" s="3" t="s">
        <v>690</v>
      </c>
      <c r="D87" s="3" t="s">
        <v>148</v>
      </c>
      <c r="E87" s="3" t="s">
        <v>149</v>
      </c>
      <c r="F87" s="3" t="s">
        <v>628</v>
      </c>
      <c r="G87" s="214">
        <v>9.6</v>
      </c>
      <c r="H87" s="214">
        <v>11.7</v>
      </c>
      <c r="I87" s="100" t="s">
        <v>524</v>
      </c>
      <c r="J87" s="100"/>
      <c r="K87" s="100"/>
      <c r="L87" s="100"/>
      <c r="M87" s="100"/>
      <c r="N87" s="100"/>
    </row>
    <row r="88" spans="3:14">
      <c r="C88" s="3" t="s">
        <v>690</v>
      </c>
      <c r="D88" s="3" t="s">
        <v>150</v>
      </c>
      <c r="E88" s="3" t="s">
        <v>151</v>
      </c>
      <c r="F88" s="3" t="s">
        <v>628</v>
      </c>
      <c r="G88" s="214">
        <v>14.2</v>
      </c>
      <c r="H88" s="214">
        <v>16.100000000000001</v>
      </c>
      <c r="I88" s="100" t="s">
        <v>524</v>
      </c>
      <c r="J88" s="100"/>
      <c r="K88" s="100"/>
      <c r="L88" s="100"/>
      <c r="M88" s="100"/>
      <c r="N88" s="100"/>
    </row>
    <row r="89" spans="3:14">
      <c r="C89" s="3" t="s">
        <v>690</v>
      </c>
      <c r="D89" s="3" t="s">
        <v>152</v>
      </c>
      <c r="E89" s="3" t="s">
        <v>153</v>
      </c>
      <c r="F89" s="3" t="s">
        <v>628</v>
      </c>
      <c r="G89" s="214">
        <v>10.199999999999999</v>
      </c>
      <c r="H89" s="214">
        <v>10.8</v>
      </c>
      <c r="I89" s="100" t="s">
        <v>524</v>
      </c>
      <c r="J89" s="100"/>
      <c r="K89" s="100"/>
      <c r="L89" s="100"/>
      <c r="M89" s="100"/>
      <c r="N89" s="100"/>
    </row>
    <row r="90" spans="3:14">
      <c r="C90" s="3" t="s">
        <v>690</v>
      </c>
      <c r="D90" s="3" t="s">
        <v>154</v>
      </c>
      <c r="E90" s="3" t="s">
        <v>155</v>
      </c>
      <c r="F90" s="3" t="s">
        <v>628</v>
      </c>
      <c r="G90" s="214">
        <v>10.9</v>
      </c>
      <c r="H90" s="214">
        <v>9.6</v>
      </c>
      <c r="I90" s="100" t="s">
        <v>524</v>
      </c>
      <c r="J90" s="100"/>
      <c r="K90" s="100"/>
      <c r="L90" s="100"/>
      <c r="M90" s="100"/>
      <c r="N90" s="100"/>
    </row>
    <row r="91" spans="3:14">
      <c r="C91" s="3" t="s">
        <v>691</v>
      </c>
      <c r="D91" s="3" t="s">
        <v>156</v>
      </c>
      <c r="E91" s="3" t="s">
        <v>157</v>
      </c>
      <c r="F91" s="3" t="s">
        <v>628</v>
      </c>
      <c r="G91" s="214">
        <v>10.7</v>
      </c>
      <c r="H91" s="214">
        <v>9.4</v>
      </c>
      <c r="I91" s="100" t="s">
        <v>524</v>
      </c>
      <c r="J91" s="100"/>
      <c r="K91" s="100"/>
      <c r="L91" s="100"/>
      <c r="M91" s="100"/>
      <c r="N91" s="100"/>
    </row>
    <row r="92" spans="3:14">
      <c r="C92" s="3" t="s">
        <v>691</v>
      </c>
      <c r="D92" s="3" t="s">
        <v>158</v>
      </c>
      <c r="E92" s="3" t="s">
        <v>159</v>
      </c>
      <c r="F92" s="3" t="s">
        <v>628</v>
      </c>
      <c r="G92" s="214">
        <v>12.4</v>
      </c>
      <c r="H92" s="214">
        <v>12</v>
      </c>
      <c r="I92" s="100" t="s">
        <v>524</v>
      </c>
      <c r="J92" s="100"/>
      <c r="K92" s="100"/>
      <c r="L92" s="100"/>
      <c r="M92" s="100"/>
      <c r="N92" s="100"/>
    </row>
    <row r="93" spans="3:14">
      <c r="C93" s="3" t="s">
        <v>691</v>
      </c>
      <c r="D93" s="3" t="s">
        <v>160</v>
      </c>
      <c r="E93" s="3" t="s">
        <v>161</v>
      </c>
      <c r="F93" s="3" t="s">
        <v>628</v>
      </c>
      <c r="G93" s="214">
        <v>10.6</v>
      </c>
      <c r="H93" s="214">
        <v>10.9</v>
      </c>
      <c r="I93" s="100" t="s">
        <v>524</v>
      </c>
      <c r="J93" s="100"/>
      <c r="K93" s="100"/>
      <c r="L93" s="100"/>
      <c r="M93" s="100"/>
      <c r="N93" s="100"/>
    </row>
    <row r="94" spans="3:14">
      <c r="C94" s="3" t="s">
        <v>691</v>
      </c>
      <c r="D94" s="3" t="s">
        <v>162</v>
      </c>
      <c r="E94" s="3" t="s">
        <v>163</v>
      </c>
      <c r="F94" s="3" t="s">
        <v>628</v>
      </c>
      <c r="G94" s="214">
        <v>9</v>
      </c>
      <c r="H94" s="214">
        <v>10</v>
      </c>
      <c r="I94" s="100" t="s">
        <v>524</v>
      </c>
      <c r="J94" s="100"/>
      <c r="K94" s="100"/>
      <c r="L94" s="100"/>
      <c r="M94" s="100"/>
      <c r="N94" s="100"/>
    </row>
    <row r="95" spans="3:14">
      <c r="C95" s="3" t="s">
        <v>691</v>
      </c>
      <c r="D95" s="3" t="s">
        <v>164</v>
      </c>
      <c r="E95" s="3" t="s">
        <v>165</v>
      </c>
      <c r="F95" s="3" t="s">
        <v>628</v>
      </c>
      <c r="G95" s="214">
        <v>13.6</v>
      </c>
      <c r="H95" s="214">
        <v>15.4</v>
      </c>
      <c r="I95" s="100" t="s">
        <v>524</v>
      </c>
      <c r="J95" s="100"/>
      <c r="K95" s="100"/>
      <c r="L95" s="100"/>
      <c r="M95" s="100"/>
      <c r="N95" s="100"/>
    </row>
    <row r="96" spans="3:14">
      <c r="C96" s="3" t="s">
        <v>691</v>
      </c>
      <c r="D96" s="3" t="s">
        <v>166</v>
      </c>
      <c r="E96" s="3" t="s">
        <v>167</v>
      </c>
      <c r="F96" s="3" t="s">
        <v>628</v>
      </c>
      <c r="G96" s="214">
        <v>13.3</v>
      </c>
      <c r="H96" s="214">
        <v>13.3</v>
      </c>
      <c r="I96" s="100" t="s">
        <v>524</v>
      </c>
      <c r="J96" s="100"/>
      <c r="K96" s="100"/>
      <c r="L96" s="100"/>
      <c r="M96" s="100"/>
      <c r="N96" s="100"/>
    </row>
    <row r="97" spans="3:14">
      <c r="C97" s="3" t="s">
        <v>692</v>
      </c>
      <c r="D97" s="3" t="s">
        <v>168</v>
      </c>
      <c r="E97" s="3" t="s">
        <v>169</v>
      </c>
      <c r="F97" s="3" t="s">
        <v>628</v>
      </c>
      <c r="G97" s="214">
        <v>12.2</v>
      </c>
      <c r="H97" s="214">
        <v>12.6</v>
      </c>
      <c r="I97" s="100" t="s">
        <v>524</v>
      </c>
      <c r="J97" s="100"/>
      <c r="K97" s="100"/>
      <c r="L97" s="100"/>
      <c r="M97" s="100"/>
      <c r="N97" s="100"/>
    </row>
    <row r="98" spans="3:14">
      <c r="C98" s="3" t="s">
        <v>692</v>
      </c>
      <c r="D98" s="3" t="s">
        <v>170</v>
      </c>
      <c r="E98" s="3" t="s">
        <v>171</v>
      </c>
      <c r="F98" s="3" t="s">
        <v>628</v>
      </c>
      <c r="G98" s="214">
        <v>9.6</v>
      </c>
      <c r="H98" s="214">
        <v>10.1</v>
      </c>
      <c r="I98" s="100" t="s">
        <v>524</v>
      </c>
      <c r="J98" s="100"/>
      <c r="K98" s="100"/>
      <c r="L98" s="100"/>
      <c r="M98" s="100"/>
      <c r="N98" s="100"/>
    </row>
    <row r="99" spans="3:14">
      <c r="C99" s="3" t="s">
        <v>692</v>
      </c>
      <c r="D99" s="3" t="s">
        <v>172</v>
      </c>
      <c r="E99" s="3" t="s">
        <v>173</v>
      </c>
      <c r="F99" s="3" t="s">
        <v>628</v>
      </c>
      <c r="G99" s="214">
        <v>12.8</v>
      </c>
      <c r="H99" s="214">
        <v>12.3</v>
      </c>
      <c r="I99" s="100" t="s">
        <v>524</v>
      </c>
      <c r="J99" s="100"/>
      <c r="K99" s="100"/>
      <c r="L99" s="100"/>
      <c r="M99" s="100"/>
      <c r="N99" s="100"/>
    </row>
    <row r="100" spans="3:14">
      <c r="C100" s="3" t="s">
        <v>692</v>
      </c>
      <c r="D100" s="3" t="s">
        <v>174</v>
      </c>
      <c r="E100" s="3" t="s">
        <v>175</v>
      </c>
      <c r="F100" s="3" t="s">
        <v>628</v>
      </c>
      <c r="G100" s="214">
        <v>12.8</v>
      </c>
      <c r="H100" s="214">
        <v>13.3</v>
      </c>
      <c r="I100" s="100" t="s">
        <v>524</v>
      </c>
      <c r="J100" s="100"/>
      <c r="K100" s="100"/>
      <c r="L100" s="100"/>
      <c r="M100" s="100"/>
      <c r="N100" s="100"/>
    </row>
    <row r="101" spans="3:14">
      <c r="C101" s="3" t="s">
        <v>692</v>
      </c>
      <c r="D101" s="3" t="s">
        <v>176</v>
      </c>
      <c r="E101" s="3" t="s">
        <v>177</v>
      </c>
      <c r="F101" s="3" t="s">
        <v>628</v>
      </c>
      <c r="G101" s="214">
        <v>9</v>
      </c>
      <c r="H101" s="214">
        <v>9.9</v>
      </c>
      <c r="I101" s="100" t="s">
        <v>524</v>
      </c>
      <c r="J101" s="100"/>
      <c r="K101" s="100"/>
      <c r="L101" s="100"/>
      <c r="M101" s="100"/>
      <c r="N101" s="100"/>
    </row>
    <row r="102" spans="3:14">
      <c r="C102" s="3" t="s">
        <v>692</v>
      </c>
      <c r="D102" s="3" t="s">
        <v>178</v>
      </c>
      <c r="E102" s="3" t="s">
        <v>179</v>
      </c>
      <c r="F102" s="3" t="s">
        <v>628</v>
      </c>
      <c r="G102" s="214">
        <v>11.4</v>
      </c>
      <c r="H102" s="214">
        <v>11</v>
      </c>
      <c r="I102" s="100" t="s">
        <v>524</v>
      </c>
      <c r="J102" s="100"/>
      <c r="K102" s="100"/>
      <c r="L102" s="100"/>
      <c r="M102" s="100"/>
      <c r="N102" s="100"/>
    </row>
    <row r="103" spans="3:14">
      <c r="C103" s="3" t="s">
        <v>693</v>
      </c>
      <c r="D103" s="3" t="s">
        <v>180</v>
      </c>
      <c r="E103" s="3" t="s">
        <v>181</v>
      </c>
      <c r="F103" s="3" t="s">
        <v>628</v>
      </c>
      <c r="G103" s="214">
        <v>8.4</v>
      </c>
      <c r="H103" s="214">
        <v>9</v>
      </c>
      <c r="I103" s="100" t="s">
        <v>524</v>
      </c>
      <c r="J103" s="100"/>
      <c r="K103" s="100"/>
      <c r="L103" s="100"/>
      <c r="M103" s="100"/>
      <c r="N103" s="100"/>
    </row>
    <row r="104" spans="3:14">
      <c r="C104" s="3" t="s">
        <v>693</v>
      </c>
      <c r="D104" s="3" t="s">
        <v>182</v>
      </c>
      <c r="E104" s="3" t="s">
        <v>183</v>
      </c>
      <c r="F104" s="3" t="s">
        <v>628</v>
      </c>
      <c r="G104" s="214">
        <v>12.1</v>
      </c>
      <c r="H104" s="214">
        <v>11.7</v>
      </c>
      <c r="I104" s="100" t="s">
        <v>524</v>
      </c>
      <c r="J104" s="100"/>
      <c r="K104" s="100"/>
      <c r="L104" s="100"/>
      <c r="M104" s="100"/>
      <c r="N104" s="100"/>
    </row>
    <row r="105" spans="3:14">
      <c r="C105" s="3" t="s">
        <v>693</v>
      </c>
      <c r="D105" s="3" t="s">
        <v>184</v>
      </c>
      <c r="E105" s="3" t="s">
        <v>185</v>
      </c>
      <c r="F105" s="3" t="s">
        <v>628</v>
      </c>
      <c r="G105" s="214">
        <v>9.8000000000000007</v>
      </c>
      <c r="H105" s="214">
        <v>9.4</v>
      </c>
      <c r="I105" s="100" t="s">
        <v>524</v>
      </c>
      <c r="J105" s="100"/>
      <c r="K105" s="100"/>
      <c r="L105" s="100"/>
      <c r="M105" s="100"/>
      <c r="N105" s="100"/>
    </row>
    <row r="106" spans="3:14">
      <c r="C106" s="3" t="s">
        <v>693</v>
      </c>
      <c r="D106" s="3" t="s">
        <v>186</v>
      </c>
      <c r="E106" s="3" t="s">
        <v>187</v>
      </c>
      <c r="F106" s="3" t="s">
        <v>628</v>
      </c>
      <c r="G106" s="214">
        <v>13</v>
      </c>
      <c r="H106" s="214">
        <v>12.5</v>
      </c>
      <c r="I106" s="100" t="s">
        <v>524</v>
      </c>
      <c r="J106" s="100"/>
      <c r="K106" s="100"/>
      <c r="L106" s="100"/>
      <c r="M106" s="100"/>
      <c r="N106" s="100"/>
    </row>
    <row r="107" spans="3:14">
      <c r="C107" s="3" t="s">
        <v>693</v>
      </c>
      <c r="D107" s="3" t="s">
        <v>188</v>
      </c>
      <c r="E107" s="3" t="s">
        <v>189</v>
      </c>
      <c r="F107" s="3" t="s">
        <v>628</v>
      </c>
      <c r="G107" s="214">
        <v>9.1</v>
      </c>
      <c r="H107" s="214">
        <v>9</v>
      </c>
      <c r="I107" s="100" t="s">
        <v>524</v>
      </c>
      <c r="J107" s="100"/>
      <c r="K107" s="100"/>
      <c r="L107" s="100"/>
      <c r="M107" s="100"/>
      <c r="N107" s="100"/>
    </row>
    <row r="108" spans="3:14">
      <c r="C108" s="3" t="s">
        <v>693</v>
      </c>
      <c r="D108" s="3" t="s">
        <v>190</v>
      </c>
      <c r="E108" s="3" t="s">
        <v>191</v>
      </c>
      <c r="F108" s="3" t="s">
        <v>628</v>
      </c>
      <c r="G108" s="214">
        <v>12.5</v>
      </c>
      <c r="H108" s="214">
        <v>10</v>
      </c>
      <c r="I108" s="100" t="s">
        <v>524</v>
      </c>
      <c r="J108" s="100"/>
      <c r="K108" s="100"/>
      <c r="L108" s="100"/>
      <c r="M108" s="100"/>
      <c r="N108" s="100"/>
    </row>
    <row r="109" spans="3:14">
      <c r="C109" s="3" t="s">
        <v>693</v>
      </c>
      <c r="D109" s="3" t="s">
        <v>192</v>
      </c>
      <c r="E109" s="3" t="s">
        <v>193</v>
      </c>
      <c r="F109" s="3" t="s">
        <v>628</v>
      </c>
      <c r="G109" s="214">
        <v>14.6</v>
      </c>
      <c r="H109" s="214">
        <v>9.6</v>
      </c>
      <c r="I109" s="100" t="s">
        <v>524</v>
      </c>
      <c r="J109" s="100"/>
      <c r="K109" s="100"/>
      <c r="L109" s="100"/>
      <c r="M109" s="100"/>
      <c r="N109" s="100"/>
    </row>
    <row r="110" spans="3:14">
      <c r="C110" s="3" t="s">
        <v>693</v>
      </c>
      <c r="D110" s="3" t="s">
        <v>194</v>
      </c>
      <c r="E110" s="3" t="s">
        <v>195</v>
      </c>
      <c r="F110" s="3" t="s">
        <v>628</v>
      </c>
      <c r="G110" s="214">
        <v>10.1</v>
      </c>
      <c r="H110" s="214">
        <v>9.9</v>
      </c>
      <c r="I110" s="100" t="s">
        <v>524</v>
      </c>
      <c r="J110" s="100"/>
      <c r="K110" s="100"/>
      <c r="L110" s="100"/>
      <c r="M110" s="100"/>
      <c r="N110" s="100"/>
    </row>
    <row r="111" spans="3:14">
      <c r="C111" s="3" t="s">
        <v>694</v>
      </c>
      <c r="D111" s="3" t="s">
        <v>196</v>
      </c>
      <c r="E111" s="3" t="s">
        <v>197</v>
      </c>
      <c r="F111" s="3" t="s">
        <v>628</v>
      </c>
      <c r="G111" s="214">
        <v>11.4</v>
      </c>
      <c r="H111" s="214">
        <v>11.6</v>
      </c>
      <c r="I111" s="100" t="s">
        <v>524</v>
      </c>
      <c r="J111" s="100"/>
      <c r="K111" s="100"/>
      <c r="L111" s="100"/>
      <c r="M111" s="100"/>
      <c r="N111" s="100"/>
    </row>
    <row r="112" spans="3:14">
      <c r="C112" s="3" t="s">
        <v>694</v>
      </c>
      <c r="D112" s="3" t="s">
        <v>198</v>
      </c>
      <c r="E112" s="3" t="s">
        <v>199</v>
      </c>
      <c r="F112" s="3" t="s">
        <v>628</v>
      </c>
      <c r="G112" s="214">
        <v>12.1</v>
      </c>
      <c r="H112" s="214">
        <v>13.7</v>
      </c>
      <c r="I112" s="100" t="s">
        <v>524</v>
      </c>
      <c r="J112" s="100"/>
      <c r="K112" s="100"/>
      <c r="L112" s="100"/>
      <c r="M112" s="100"/>
      <c r="N112" s="100"/>
    </row>
    <row r="113" spans="3:14">
      <c r="C113" s="3" t="s">
        <v>694</v>
      </c>
      <c r="D113" s="3" t="s">
        <v>200</v>
      </c>
      <c r="E113" s="3" t="s">
        <v>201</v>
      </c>
      <c r="F113" s="3" t="s">
        <v>628</v>
      </c>
      <c r="G113" s="214">
        <v>9.6</v>
      </c>
      <c r="H113" s="214">
        <v>10.3</v>
      </c>
      <c r="I113" s="100" t="s">
        <v>524</v>
      </c>
      <c r="J113" s="100"/>
      <c r="K113" s="100"/>
      <c r="L113" s="100"/>
      <c r="M113" s="100"/>
      <c r="N113" s="100"/>
    </row>
    <row r="114" spans="3:14">
      <c r="C114" s="3" t="s">
        <v>694</v>
      </c>
      <c r="D114" s="3" t="s">
        <v>202</v>
      </c>
      <c r="E114" s="3" t="s">
        <v>203</v>
      </c>
      <c r="F114" s="3" t="s">
        <v>628</v>
      </c>
      <c r="G114" s="214">
        <v>10</v>
      </c>
      <c r="H114" s="214">
        <v>10.9</v>
      </c>
      <c r="I114" s="100" t="s">
        <v>524</v>
      </c>
      <c r="J114" s="100"/>
      <c r="K114" s="100"/>
      <c r="L114" s="100"/>
      <c r="M114" s="100"/>
      <c r="N114" s="100"/>
    </row>
    <row r="115" spans="3:14">
      <c r="C115" s="3" t="s">
        <v>694</v>
      </c>
      <c r="D115" s="3" t="s">
        <v>204</v>
      </c>
      <c r="E115" s="3" t="s">
        <v>205</v>
      </c>
      <c r="F115" s="3" t="s">
        <v>628</v>
      </c>
      <c r="G115" s="214">
        <v>9.4</v>
      </c>
      <c r="H115" s="214">
        <v>9.8000000000000007</v>
      </c>
      <c r="I115" s="100" t="s">
        <v>524</v>
      </c>
      <c r="J115" s="100"/>
      <c r="K115" s="100"/>
      <c r="L115" s="100"/>
      <c r="M115" s="100"/>
      <c r="N115" s="100"/>
    </row>
    <row r="116" spans="3:14">
      <c r="C116" s="3" t="s">
        <v>695</v>
      </c>
      <c r="D116" s="3" t="s">
        <v>206</v>
      </c>
      <c r="E116" s="3" t="s">
        <v>207</v>
      </c>
      <c r="F116" s="3" t="s">
        <v>628</v>
      </c>
      <c r="G116" s="214">
        <v>10.199999999999999</v>
      </c>
      <c r="H116" s="214">
        <v>10.1</v>
      </c>
      <c r="I116" s="100" t="s">
        <v>524</v>
      </c>
      <c r="J116" s="100"/>
      <c r="K116" s="100"/>
      <c r="L116" s="100"/>
      <c r="M116" s="100"/>
      <c r="N116" s="100"/>
    </row>
    <row r="117" spans="3:14">
      <c r="C117" s="3" t="s">
        <v>695</v>
      </c>
      <c r="D117" s="3" t="s">
        <v>208</v>
      </c>
      <c r="E117" s="3" t="s">
        <v>209</v>
      </c>
      <c r="F117" s="3" t="s">
        <v>628</v>
      </c>
      <c r="G117" s="214">
        <v>16.8</v>
      </c>
      <c r="H117" s="214">
        <v>17.100000000000001</v>
      </c>
      <c r="I117" s="100" t="s">
        <v>524</v>
      </c>
      <c r="J117" s="100"/>
      <c r="K117" s="100"/>
      <c r="L117" s="100"/>
      <c r="M117" s="100"/>
      <c r="N117" s="100"/>
    </row>
    <row r="118" spans="3:14">
      <c r="C118" s="3" t="s">
        <v>695</v>
      </c>
      <c r="D118" s="3" t="s">
        <v>210</v>
      </c>
      <c r="E118" s="3" t="s">
        <v>211</v>
      </c>
      <c r="F118" s="3" t="s">
        <v>628</v>
      </c>
      <c r="G118" s="214">
        <v>11.2</v>
      </c>
      <c r="H118" s="214">
        <v>11.6</v>
      </c>
      <c r="I118" s="100" t="s">
        <v>524</v>
      </c>
      <c r="J118" s="100"/>
      <c r="K118" s="100"/>
      <c r="L118" s="100"/>
      <c r="M118" s="100"/>
      <c r="N118" s="100"/>
    </row>
    <row r="119" spans="3:14">
      <c r="C119" s="3" t="s">
        <v>695</v>
      </c>
      <c r="D119" s="3" t="s">
        <v>212</v>
      </c>
      <c r="E119" s="3" t="s">
        <v>213</v>
      </c>
      <c r="F119" s="3" t="s">
        <v>628</v>
      </c>
      <c r="G119" s="214">
        <v>11.5</v>
      </c>
      <c r="H119" s="214">
        <v>11.7</v>
      </c>
      <c r="I119" s="100" t="s">
        <v>524</v>
      </c>
      <c r="J119" s="100"/>
      <c r="K119" s="100"/>
      <c r="L119" s="100"/>
      <c r="M119" s="100"/>
      <c r="N119" s="100"/>
    </row>
    <row r="120" spans="3:14">
      <c r="C120" s="3" t="s">
        <v>695</v>
      </c>
      <c r="D120" s="3" t="s">
        <v>214</v>
      </c>
      <c r="E120" s="3" t="s">
        <v>215</v>
      </c>
      <c r="F120" s="3" t="s">
        <v>628</v>
      </c>
      <c r="G120" s="214">
        <v>7.9</v>
      </c>
      <c r="H120" s="214">
        <v>9</v>
      </c>
      <c r="I120" s="100" t="s">
        <v>524</v>
      </c>
      <c r="J120" s="100"/>
      <c r="K120" s="100"/>
      <c r="L120" s="100"/>
      <c r="M120" s="100"/>
      <c r="N120" s="100"/>
    </row>
    <row r="121" spans="3:14">
      <c r="C121" s="3" t="s">
        <v>695</v>
      </c>
      <c r="D121" s="3" t="s">
        <v>216</v>
      </c>
      <c r="E121" s="3" t="s">
        <v>217</v>
      </c>
      <c r="F121" s="3" t="s">
        <v>628</v>
      </c>
      <c r="G121" s="214">
        <v>8.8000000000000007</v>
      </c>
      <c r="H121" s="214">
        <v>9</v>
      </c>
      <c r="I121" s="100" t="s">
        <v>524</v>
      </c>
      <c r="J121" s="100"/>
      <c r="K121" s="100"/>
      <c r="L121" s="100"/>
      <c r="M121" s="100"/>
      <c r="N121" s="100"/>
    </row>
    <row r="122" spans="3:14">
      <c r="C122" s="3" t="s">
        <v>695</v>
      </c>
      <c r="D122" s="3" t="s">
        <v>218</v>
      </c>
      <c r="E122" s="3" t="s">
        <v>219</v>
      </c>
      <c r="F122" s="3" t="s">
        <v>628</v>
      </c>
      <c r="G122" s="214">
        <v>12.2</v>
      </c>
      <c r="H122" s="214">
        <v>10.9</v>
      </c>
      <c r="I122" s="100" t="s">
        <v>524</v>
      </c>
      <c r="J122" s="100"/>
      <c r="K122" s="100"/>
      <c r="L122" s="100"/>
      <c r="M122" s="100"/>
      <c r="N122" s="100"/>
    </row>
    <row r="123" spans="3:14">
      <c r="C123" s="3" t="s">
        <v>695</v>
      </c>
      <c r="D123" s="3" t="s">
        <v>220</v>
      </c>
      <c r="E123" s="3" t="s">
        <v>221</v>
      </c>
      <c r="F123" s="3" t="s">
        <v>628</v>
      </c>
      <c r="G123" s="214">
        <v>11.6</v>
      </c>
      <c r="H123" s="214">
        <v>10.9</v>
      </c>
      <c r="I123" s="100" t="s">
        <v>524</v>
      </c>
      <c r="J123" s="100"/>
      <c r="K123" s="100"/>
      <c r="L123" s="100"/>
      <c r="M123" s="100"/>
      <c r="N123" s="100"/>
    </row>
    <row r="124" spans="3:14">
      <c r="C124" s="3" t="s">
        <v>695</v>
      </c>
      <c r="D124" s="3" t="s">
        <v>222</v>
      </c>
      <c r="E124" s="3" t="s">
        <v>223</v>
      </c>
      <c r="F124" s="3" t="s">
        <v>628</v>
      </c>
      <c r="G124" s="214">
        <v>9.5</v>
      </c>
      <c r="H124" s="214">
        <v>8.8000000000000007</v>
      </c>
      <c r="I124" s="100" t="s">
        <v>524</v>
      </c>
      <c r="J124" s="100"/>
      <c r="K124" s="100"/>
      <c r="L124" s="100"/>
      <c r="M124" s="100"/>
      <c r="N124" s="100"/>
    </row>
    <row r="125" spans="3:14">
      <c r="C125" s="3" t="s">
        <v>695</v>
      </c>
      <c r="D125" s="3" t="s">
        <v>224</v>
      </c>
      <c r="E125" s="3" t="s">
        <v>225</v>
      </c>
      <c r="F125" s="3" t="s">
        <v>628</v>
      </c>
      <c r="G125" s="214">
        <v>9</v>
      </c>
      <c r="H125" s="214">
        <v>9.5</v>
      </c>
      <c r="I125" s="100" t="s">
        <v>524</v>
      </c>
      <c r="J125" s="100"/>
      <c r="K125" s="100"/>
      <c r="L125" s="100"/>
      <c r="M125" s="100"/>
      <c r="N125" s="100"/>
    </row>
    <row r="126" spans="3:14">
      <c r="C126" s="3" t="s">
        <v>696</v>
      </c>
      <c r="D126" s="3" t="s">
        <v>226</v>
      </c>
      <c r="E126" s="3" t="s">
        <v>227</v>
      </c>
      <c r="F126" s="3" t="s">
        <v>628</v>
      </c>
      <c r="G126" s="214">
        <v>10.3</v>
      </c>
      <c r="H126" s="214">
        <v>9.4</v>
      </c>
      <c r="I126" s="100" t="s">
        <v>524</v>
      </c>
      <c r="J126" s="100"/>
      <c r="K126" s="100"/>
      <c r="L126" s="100"/>
      <c r="M126" s="100"/>
      <c r="N126" s="100"/>
    </row>
    <row r="127" spans="3:14">
      <c r="C127" s="3" t="s">
        <v>696</v>
      </c>
      <c r="D127" s="3" t="s">
        <v>228</v>
      </c>
      <c r="E127" s="3" t="s">
        <v>229</v>
      </c>
      <c r="F127" s="3" t="s">
        <v>628</v>
      </c>
      <c r="G127" s="214">
        <v>10.3</v>
      </c>
      <c r="H127" s="214">
        <v>9.6</v>
      </c>
      <c r="I127" s="100" t="s">
        <v>524</v>
      </c>
      <c r="J127" s="100"/>
      <c r="K127" s="100"/>
      <c r="L127" s="100"/>
      <c r="M127" s="100"/>
      <c r="N127" s="100"/>
    </row>
    <row r="128" spans="3:14">
      <c r="C128" s="3" t="s">
        <v>696</v>
      </c>
      <c r="D128" s="3" t="s">
        <v>230</v>
      </c>
      <c r="E128" s="3" t="s">
        <v>231</v>
      </c>
      <c r="F128" s="3" t="s">
        <v>628</v>
      </c>
      <c r="G128" s="214">
        <v>11.3</v>
      </c>
      <c r="H128" s="214">
        <v>12.7</v>
      </c>
      <c r="I128" s="100" t="s">
        <v>524</v>
      </c>
      <c r="J128" s="100"/>
      <c r="K128" s="100"/>
      <c r="L128" s="100"/>
      <c r="M128" s="100"/>
      <c r="N128" s="100"/>
    </row>
    <row r="129" spans="3:14">
      <c r="C129" s="3" t="s">
        <v>696</v>
      </c>
      <c r="D129" s="3" t="s">
        <v>232</v>
      </c>
      <c r="E129" s="3" t="s">
        <v>233</v>
      </c>
      <c r="F129" s="3" t="s">
        <v>628</v>
      </c>
      <c r="G129" s="214">
        <v>12</v>
      </c>
      <c r="H129" s="214">
        <v>13.9</v>
      </c>
      <c r="I129" s="100" t="s">
        <v>524</v>
      </c>
      <c r="J129" s="100"/>
      <c r="K129" s="100"/>
      <c r="L129" s="100"/>
      <c r="M129" s="100"/>
      <c r="N129" s="100"/>
    </row>
    <row r="130" spans="3:14">
      <c r="C130" s="3" t="s">
        <v>696</v>
      </c>
      <c r="D130" s="3" t="s">
        <v>234</v>
      </c>
      <c r="E130" s="3" t="s">
        <v>235</v>
      </c>
      <c r="F130" s="3" t="s">
        <v>628</v>
      </c>
      <c r="G130" s="214">
        <v>10.4</v>
      </c>
      <c r="H130" s="214">
        <v>10</v>
      </c>
      <c r="I130" s="100" t="s">
        <v>524</v>
      </c>
      <c r="J130" s="100"/>
      <c r="K130" s="100"/>
      <c r="L130" s="100"/>
      <c r="M130" s="100"/>
      <c r="N130" s="100"/>
    </row>
    <row r="131" spans="3:14">
      <c r="C131" s="3" t="s">
        <v>696</v>
      </c>
      <c r="D131" s="3" t="s">
        <v>236</v>
      </c>
      <c r="E131" s="3" t="s">
        <v>237</v>
      </c>
      <c r="F131" s="3" t="s">
        <v>628</v>
      </c>
      <c r="G131" s="214">
        <v>9.4</v>
      </c>
      <c r="H131" s="214">
        <v>10.199999999999999</v>
      </c>
      <c r="I131" s="100" t="s">
        <v>524</v>
      </c>
      <c r="J131" s="100"/>
      <c r="K131" s="100"/>
      <c r="L131" s="100"/>
      <c r="M131" s="100"/>
      <c r="N131" s="100"/>
    </row>
    <row r="132" spans="3:14">
      <c r="C132" s="3" t="s">
        <v>696</v>
      </c>
      <c r="D132" s="3" t="s">
        <v>238</v>
      </c>
      <c r="E132" s="3" t="s">
        <v>239</v>
      </c>
      <c r="F132" s="3" t="s">
        <v>628</v>
      </c>
      <c r="G132" s="214">
        <v>7.3</v>
      </c>
      <c r="H132" s="214">
        <v>8.3000000000000007</v>
      </c>
      <c r="I132" s="100" t="s">
        <v>524</v>
      </c>
      <c r="J132" s="100"/>
      <c r="K132" s="100"/>
      <c r="L132" s="100"/>
      <c r="M132" s="100"/>
      <c r="N132" s="100"/>
    </row>
    <row r="133" spans="3:14">
      <c r="C133" s="3" t="s">
        <v>697</v>
      </c>
      <c r="D133" s="3" t="s">
        <v>240</v>
      </c>
      <c r="E133" s="3" t="s">
        <v>241</v>
      </c>
      <c r="F133" s="3" t="s">
        <v>628</v>
      </c>
      <c r="G133" s="214">
        <v>7.1</v>
      </c>
      <c r="H133" s="214">
        <v>10.3</v>
      </c>
      <c r="I133" s="100" t="s">
        <v>524</v>
      </c>
      <c r="J133" s="100"/>
      <c r="K133" s="100"/>
      <c r="L133" s="100"/>
      <c r="M133" s="100"/>
      <c r="N133" s="100"/>
    </row>
    <row r="134" spans="3:14">
      <c r="C134" s="3" t="s">
        <v>697</v>
      </c>
      <c r="D134" s="3" t="s">
        <v>242</v>
      </c>
      <c r="E134" s="3" t="s">
        <v>243</v>
      </c>
      <c r="F134" s="3" t="s">
        <v>628</v>
      </c>
      <c r="G134" s="214">
        <v>6.4</v>
      </c>
      <c r="H134" s="214">
        <v>10</v>
      </c>
      <c r="I134" s="100" t="s">
        <v>524</v>
      </c>
      <c r="J134" s="100"/>
      <c r="K134" s="100"/>
      <c r="L134" s="100"/>
      <c r="M134" s="100"/>
      <c r="N134" s="100"/>
    </row>
    <row r="135" spans="3:14">
      <c r="C135" s="3" t="s">
        <v>697</v>
      </c>
      <c r="D135" s="3" t="s">
        <v>244</v>
      </c>
      <c r="E135" s="3" t="s">
        <v>245</v>
      </c>
      <c r="F135" s="3" t="s">
        <v>628</v>
      </c>
      <c r="G135" s="214">
        <v>6.4</v>
      </c>
      <c r="H135" s="214">
        <v>7.5</v>
      </c>
      <c r="I135" s="100" t="s">
        <v>524</v>
      </c>
      <c r="J135" s="100"/>
      <c r="K135" s="100"/>
      <c r="L135" s="100"/>
      <c r="M135" s="100"/>
      <c r="N135" s="100"/>
    </row>
    <row r="136" spans="3:14">
      <c r="C136" s="3" t="s">
        <v>697</v>
      </c>
      <c r="D136" s="3" t="s">
        <v>246</v>
      </c>
      <c r="E136" s="3" t="s">
        <v>247</v>
      </c>
      <c r="F136" s="3" t="s">
        <v>628</v>
      </c>
      <c r="G136" s="214">
        <v>8.1</v>
      </c>
      <c r="H136" s="214">
        <v>9.1999999999999993</v>
      </c>
      <c r="I136" s="100" t="s">
        <v>524</v>
      </c>
      <c r="J136" s="100"/>
      <c r="K136" s="100"/>
      <c r="L136" s="100"/>
      <c r="M136" s="100"/>
      <c r="N136" s="100"/>
    </row>
    <row r="137" spans="3:14">
      <c r="C137" s="3" t="s">
        <v>697</v>
      </c>
      <c r="D137" s="3" t="s">
        <v>248</v>
      </c>
      <c r="E137" s="3" t="s">
        <v>249</v>
      </c>
      <c r="F137" s="3" t="s">
        <v>628</v>
      </c>
      <c r="G137" s="214">
        <v>5</v>
      </c>
      <c r="H137" s="214">
        <v>8.1999999999999993</v>
      </c>
      <c r="I137" s="100" t="s">
        <v>524</v>
      </c>
      <c r="J137" s="100"/>
      <c r="K137" s="100"/>
      <c r="L137" s="100"/>
      <c r="M137" s="100"/>
      <c r="N137" s="100"/>
    </row>
    <row r="138" spans="3:14">
      <c r="C138" s="3" t="s">
        <v>697</v>
      </c>
      <c r="D138" s="3" t="s">
        <v>250</v>
      </c>
      <c r="E138" s="3" t="s">
        <v>251</v>
      </c>
      <c r="F138" s="3" t="s">
        <v>628</v>
      </c>
      <c r="G138" s="214">
        <v>7.3</v>
      </c>
      <c r="H138" s="214">
        <v>9.6</v>
      </c>
      <c r="I138" s="100" t="s">
        <v>524</v>
      </c>
      <c r="J138" s="100"/>
      <c r="K138" s="100"/>
      <c r="L138" s="100"/>
      <c r="M138" s="100"/>
      <c r="N138" s="100"/>
    </row>
    <row r="139" spans="3:14">
      <c r="C139" s="3" t="s">
        <v>697</v>
      </c>
      <c r="D139" s="3" t="s">
        <v>252</v>
      </c>
      <c r="E139" s="3" t="s">
        <v>253</v>
      </c>
      <c r="F139" s="3" t="s">
        <v>628</v>
      </c>
      <c r="G139" s="214">
        <v>9.5</v>
      </c>
      <c r="H139" s="214">
        <v>9.8000000000000007</v>
      </c>
      <c r="I139" s="100" t="s">
        <v>524</v>
      </c>
      <c r="J139" s="100"/>
      <c r="K139" s="100"/>
      <c r="L139" s="100"/>
      <c r="M139" s="100"/>
      <c r="N139" s="100"/>
    </row>
    <row r="140" spans="3:14">
      <c r="C140" s="3" t="s">
        <v>698</v>
      </c>
      <c r="D140" s="3" t="s">
        <v>254</v>
      </c>
      <c r="E140" s="3" t="s">
        <v>255</v>
      </c>
      <c r="F140" s="3" t="s">
        <v>628</v>
      </c>
      <c r="G140" s="214">
        <v>10.7</v>
      </c>
      <c r="H140" s="214">
        <v>12.1</v>
      </c>
      <c r="I140" s="100" t="s">
        <v>524</v>
      </c>
      <c r="J140" s="100"/>
      <c r="K140" s="100"/>
      <c r="L140" s="100"/>
      <c r="M140" s="100"/>
      <c r="N140" s="100"/>
    </row>
    <row r="141" spans="3:14">
      <c r="C141" s="3" t="s">
        <v>698</v>
      </c>
      <c r="D141" s="3" t="s">
        <v>256</v>
      </c>
      <c r="E141" s="3" t="s">
        <v>257</v>
      </c>
      <c r="F141" s="3" t="s">
        <v>628</v>
      </c>
      <c r="G141" s="214">
        <v>8.3000000000000007</v>
      </c>
      <c r="H141" s="214">
        <v>9.3000000000000007</v>
      </c>
      <c r="I141" s="100" t="s">
        <v>524</v>
      </c>
      <c r="J141" s="100"/>
      <c r="K141" s="100"/>
      <c r="L141" s="100"/>
      <c r="M141" s="100"/>
      <c r="N141" s="100"/>
    </row>
    <row r="142" spans="3:14">
      <c r="C142" s="3" t="s">
        <v>698</v>
      </c>
      <c r="D142" s="3" t="s">
        <v>258</v>
      </c>
      <c r="E142" s="3" t="s">
        <v>259</v>
      </c>
      <c r="F142" s="3" t="s">
        <v>628</v>
      </c>
      <c r="G142" s="214">
        <v>12</v>
      </c>
      <c r="H142" s="214">
        <v>11.8</v>
      </c>
      <c r="I142" s="100" t="s">
        <v>524</v>
      </c>
      <c r="J142" s="100"/>
      <c r="K142" s="100"/>
      <c r="L142" s="100"/>
      <c r="M142" s="100"/>
      <c r="N142" s="100"/>
    </row>
    <row r="143" spans="3:14">
      <c r="C143" s="3" t="s">
        <v>698</v>
      </c>
      <c r="D143" s="3" t="s">
        <v>260</v>
      </c>
      <c r="E143" s="3" t="s">
        <v>261</v>
      </c>
      <c r="F143" s="3" t="s">
        <v>628</v>
      </c>
      <c r="G143" s="214">
        <v>7.8</v>
      </c>
      <c r="H143" s="214">
        <v>6.8</v>
      </c>
      <c r="I143" s="100" t="s">
        <v>524</v>
      </c>
      <c r="J143" s="100"/>
      <c r="K143" s="100"/>
      <c r="L143" s="100"/>
      <c r="M143" s="100"/>
      <c r="N143" s="100"/>
    </row>
    <row r="144" spans="3:14">
      <c r="C144" s="3" t="s">
        <v>698</v>
      </c>
      <c r="D144" s="3" t="s">
        <v>262</v>
      </c>
      <c r="E144" s="3" t="s">
        <v>263</v>
      </c>
      <c r="F144" s="3" t="s">
        <v>628</v>
      </c>
      <c r="G144" s="214">
        <v>5.8</v>
      </c>
      <c r="H144" s="214">
        <v>8.4</v>
      </c>
      <c r="I144" s="100" t="s">
        <v>524</v>
      </c>
      <c r="J144" s="100"/>
      <c r="K144" s="100"/>
      <c r="L144" s="100"/>
      <c r="M144" s="100"/>
      <c r="N144" s="100"/>
    </row>
    <row r="145" spans="3:14">
      <c r="C145" s="3" t="s">
        <v>698</v>
      </c>
      <c r="D145" s="3" t="s">
        <v>264</v>
      </c>
      <c r="E145" s="3" t="s">
        <v>265</v>
      </c>
      <c r="F145" s="3" t="s">
        <v>628</v>
      </c>
      <c r="G145" s="214">
        <v>11.5</v>
      </c>
      <c r="H145" s="214">
        <v>11.1</v>
      </c>
      <c r="I145" s="100" t="s">
        <v>524</v>
      </c>
      <c r="J145" s="100"/>
      <c r="K145" s="100"/>
      <c r="L145" s="100"/>
      <c r="M145" s="100"/>
      <c r="N145" s="100"/>
    </row>
    <row r="146" spans="3:14">
      <c r="C146" s="3" t="s">
        <v>698</v>
      </c>
      <c r="D146" s="3" t="s">
        <v>266</v>
      </c>
      <c r="E146" s="3" t="s">
        <v>267</v>
      </c>
      <c r="F146" s="3" t="s">
        <v>628</v>
      </c>
      <c r="G146" s="214">
        <v>7</v>
      </c>
      <c r="H146" s="214">
        <v>9.9</v>
      </c>
      <c r="I146" s="100" t="s">
        <v>524</v>
      </c>
      <c r="J146" s="100"/>
      <c r="K146" s="100"/>
      <c r="L146" s="100"/>
      <c r="M146" s="100"/>
      <c r="N146" s="100"/>
    </row>
    <row r="147" spans="3:14">
      <c r="C147" s="3" t="s">
        <v>698</v>
      </c>
      <c r="D147" s="3" t="s">
        <v>268</v>
      </c>
      <c r="E147" s="3" t="s">
        <v>269</v>
      </c>
      <c r="F147" s="3" t="s">
        <v>628</v>
      </c>
      <c r="G147" s="214">
        <v>8.5</v>
      </c>
      <c r="H147" s="214">
        <v>9.9</v>
      </c>
      <c r="I147" s="100" t="s">
        <v>524</v>
      </c>
      <c r="J147" s="100"/>
      <c r="K147" s="100"/>
      <c r="L147" s="100"/>
      <c r="M147" s="100"/>
      <c r="N147" s="100"/>
    </row>
    <row r="148" spans="3:14">
      <c r="C148" s="3" t="s">
        <v>698</v>
      </c>
      <c r="D148" s="3" t="s">
        <v>270</v>
      </c>
      <c r="E148" s="3" t="s">
        <v>271</v>
      </c>
      <c r="F148" s="3" t="s">
        <v>628</v>
      </c>
      <c r="G148" s="214">
        <v>8.8000000000000007</v>
      </c>
      <c r="H148" s="214">
        <v>9</v>
      </c>
      <c r="I148" s="100" t="s">
        <v>524</v>
      </c>
      <c r="J148" s="100"/>
      <c r="K148" s="100"/>
      <c r="L148" s="100"/>
      <c r="M148" s="100"/>
      <c r="N148" s="100"/>
    </row>
    <row r="149" spans="3:14">
      <c r="C149" s="3" t="s">
        <v>698</v>
      </c>
      <c r="D149" s="3" t="s">
        <v>272</v>
      </c>
      <c r="E149" s="3" t="s">
        <v>273</v>
      </c>
      <c r="F149" s="3" t="s">
        <v>628</v>
      </c>
      <c r="G149" s="214">
        <v>8.3000000000000007</v>
      </c>
      <c r="H149" s="214">
        <v>9.5</v>
      </c>
      <c r="I149" s="100" t="s">
        <v>524</v>
      </c>
      <c r="J149" s="100"/>
      <c r="K149" s="100"/>
      <c r="L149" s="100"/>
      <c r="M149" s="100"/>
      <c r="N149" s="100"/>
    </row>
    <row r="150" spans="3:14">
      <c r="C150" s="3" t="s">
        <v>699</v>
      </c>
      <c r="D150" s="3" t="s">
        <v>274</v>
      </c>
      <c r="E150" s="3" t="s">
        <v>275</v>
      </c>
      <c r="F150" s="3" t="s">
        <v>628</v>
      </c>
      <c r="G150" s="214">
        <v>9.1</v>
      </c>
      <c r="H150" s="214">
        <v>9.1</v>
      </c>
      <c r="I150" s="100" t="s">
        <v>524</v>
      </c>
      <c r="J150" s="100"/>
      <c r="K150" s="100"/>
      <c r="L150" s="100"/>
      <c r="M150" s="100"/>
      <c r="N150" s="100"/>
    </row>
    <row r="151" spans="3:14">
      <c r="C151" s="3" t="s">
        <v>699</v>
      </c>
      <c r="D151" s="3" t="s">
        <v>276</v>
      </c>
      <c r="E151" s="3" t="s">
        <v>277</v>
      </c>
      <c r="F151" s="3" t="s">
        <v>628</v>
      </c>
      <c r="G151" s="214">
        <v>10.8</v>
      </c>
      <c r="H151" s="214">
        <v>12.5</v>
      </c>
      <c r="I151" s="100" t="s">
        <v>524</v>
      </c>
      <c r="J151" s="100"/>
      <c r="K151" s="100"/>
      <c r="L151" s="100"/>
      <c r="M151" s="100"/>
      <c r="N151" s="100"/>
    </row>
    <row r="152" spans="3:14">
      <c r="C152" s="3" t="s">
        <v>699</v>
      </c>
      <c r="D152" s="3" t="s">
        <v>278</v>
      </c>
      <c r="E152" s="3" t="s">
        <v>279</v>
      </c>
      <c r="F152" s="3" t="s">
        <v>628</v>
      </c>
      <c r="G152" s="214">
        <v>10.4</v>
      </c>
      <c r="H152" s="214">
        <v>9.3000000000000007</v>
      </c>
      <c r="I152" s="100" t="s">
        <v>524</v>
      </c>
      <c r="J152" s="100"/>
      <c r="K152" s="100"/>
      <c r="L152" s="100"/>
      <c r="M152" s="100"/>
      <c r="N152" s="100"/>
    </row>
    <row r="153" spans="3:14">
      <c r="C153" s="3" t="s">
        <v>699</v>
      </c>
      <c r="D153" s="3" t="s">
        <v>280</v>
      </c>
      <c r="E153" s="3" t="s">
        <v>281</v>
      </c>
      <c r="F153" s="3" t="s">
        <v>628</v>
      </c>
      <c r="G153" s="214">
        <v>7.5</v>
      </c>
      <c r="H153" s="214">
        <v>9.1</v>
      </c>
      <c r="I153" s="100" t="s">
        <v>524</v>
      </c>
      <c r="J153" s="100"/>
      <c r="K153" s="100"/>
      <c r="L153" s="100"/>
      <c r="M153" s="100"/>
      <c r="N153" s="100"/>
    </row>
    <row r="154" spans="3:14">
      <c r="C154" s="3" t="s">
        <v>699</v>
      </c>
      <c r="D154" s="3" t="s">
        <v>282</v>
      </c>
      <c r="E154" s="3" t="s">
        <v>283</v>
      </c>
      <c r="F154" s="3" t="s">
        <v>628</v>
      </c>
      <c r="G154" s="214">
        <v>13</v>
      </c>
      <c r="H154" s="214">
        <v>13.6</v>
      </c>
      <c r="I154" s="100" t="s">
        <v>524</v>
      </c>
      <c r="J154" s="100"/>
      <c r="K154" s="100"/>
      <c r="L154" s="100"/>
      <c r="M154" s="100"/>
      <c r="N154" s="100"/>
    </row>
    <row r="155" spans="3:14">
      <c r="C155" s="3" t="s">
        <v>699</v>
      </c>
      <c r="D155" s="3" t="s">
        <v>284</v>
      </c>
      <c r="E155" s="3" t="s">
        <v>285</v>
      </c>
      <c r="F155" s="3" t="s">
        <v>628</v>
      </c>
      <c r="G155" s="214">
        <v>9.1999999999999993</v>
      </c>
      <c r="H155" s="214">
        <v>9.6</v>
      </c>
      <c r="I155" s="100" t="s">
        <v>524</v>
      </c>
      <c r="J155" s="100"/>
      <c r="K155" s="100"/>
      <c r="L155" s="100"/>
      <c r="M155" s="100"/>
      <c r="N155" s="100"/>
    </row>
    <row r="156" spans="3:14">
      <c r="C156" s="3" t="s">
        <v>699</v>
      </c>
      <c r="D156" s="3" t="s">
        <v>286</v>
      </c>
      <c r="E156" s="3" t="s">
        <v>287</v>
      </c>
      <c r="F156" s="3" t="s">
        <v>628</v>
      </c>
      <c r="G156" s="214">
        <v>9.1</v>
      </c>
      <c r="H156" s="214">
        <v>12.2</v>
      </c>
      <c r="I156" s="100" t="s">
        <v>524</v>
      </c>
      <c r="J156" s="100"/>
      <c r="K156" s="100"/>
      <c r="L156" s="100"/>
      <c r="M156" s="100"/>
      <c r="N156" s="100"/>
    </row>
    <row r="157" spans="3:14">
      <c r="C157" s="3" t="s">
        <v>699</v>
      </c>
      <c r="D157" s="3" t="s">
        <v>288</v>
      </c>
      <c r="E157" s="3" t="s">
        <v>289</v>
      </c>
      <c r="F157" s="3" t="s">
        <v>628</v>
      </c>
      <c r="G157" s="214">
        <v>9.9</v>
      </c>
      <c r="H157" s="214">
        <v>9.8000000000000007</v>
      </c>
      <c r="I157" s="100" t="s">
        <v>524</v>
      </c>
      <c r="J157" s="100"/>
      <c r="K157" s="100"/>
      <c r="L157" s="100"/>
      <c r="M157" s="100"/>
      <c r="N157" s="100"/>
    </row>
    <row r="158" spans="3:14">
      <c r="C158" s="3" t="s">
        <v>700</v>
      </c>
      <c r="D158" s="3" t="s">
        <v>290</v>
      </c>
      <c r="E158" s="3" t="s">
        <v>291</v>
      </c>
      <c r="F158" s="3" t="s">
        <v>628</v>
      </c>
      <c r="G158" s="214">
        <v>9.6</v>
      </c>
      <c r="H158" s="214">
        <v>8.6999999999999993</v>
      </c>
      <c r="I158" s="100" t="s">
        <v>524</v>
      </c>
      <c r="J158" s="100"/>
      <c r="K158" s="100"/>
      <c r="L158" s="100"/>
      <c r="M158" s="100"/>
      <c r="N158" s="100"/>
    </row>
    <row r="159" spans="3:14">
      <c r="C159" s="3" t="s">
        <v>700</v>
      </c>
      <c r="D159" s="3" t="s">
        <v>292</v>
      </c>
      <c r="E159" s="3" t="s">
        <v>293</v>
      </c>
      <c r="F159" s="3" t="s">
        <v>628</v>
      </c>
      <c r="G159" s="214">
        <v>5.8</v>
      </c>
      <c r="H159" s="214">
        <v>8.3000000000000007</v>
      </c>
      <c r="I159" s="100" t="s">
        <v>524</v>
      </c>
      <c r="J159" s="100"/>
      <c r="K159" s="100"/>
      <c r="L159" s="100"/>
      <c r="M159" s="100"/>
      <c r="N159" s="100"/>
    </row>
    <row r="160" spans="3:14">
      <c r="C160" s="3" t="s">
        <v>700</v>
      </c>
      <c r="D160" s="3" t="s">
        <v>294</v>
      </c>
      <c r="E160" s="3" t="s">
        <v>295</v>
      </c>
      <c r="F160" s="3" t="s">
        <v>628</v>
      </c>
      <c r="G160" s="214">
        <v>10.199999999999999</v>
      </c>
      <c r="H160" s="214">
        <v>9.1999999999999993</v>
      </c>
      <c r="I160" s="100" t="s">
        <v>524</v>
      </c>
      <c r="J160" s="100"/>
      <c r="K160" s="100"/>
      <c r="L160" s="100"/>
      <c r="M160" s="100"/>
      <c r="N160" s="100"/>
    </row>
    <row r="161" spans="3:14">
      <c r="C161" s="3" t="s">
        <v>700</v>
      </c>
      <c r="D161" s="3" t="s">
        <v>296</v>
      </c>
      <c r="E161" s="3" t="s">
        <v>297</v>
      </c>
      <c r="F161" s="3" t="s">
        <v>628</v>
      </c>
      <c r="G161" s="214">
        <v>14.1</v>
      </c>
      <c r="H161" s="214">
        <v>13.4</v>
      </c>
      <c r="I161" s="100" t="s">
        <v>524</v>
      </c>
      <c r="J161" s="100"/>
      <c r="K161" s="100"/>
      <c r="L161" s="100"/>
      <c r="M161" s="100"/>
      <c r="N161" s="100"/>
    </row>
    <row r="162" spans="3:14">
      <c r="C162" s="3" t="s">
        <v>700</v>
      </c>
      <c r="D162" s="3" t="s">
        <v>298</v>
      </c>
      <c r="E162" s="3" t="s">
        <v>299</v>
      </c>
      <c r="F162" s="3" t="s">
        <v>628</v>
      </c>
      <c r="G162" s="214">
        <v>7.1</v>
      </c>
      <c r="H162" s="214">
        <v>9</v>
      </c>
      <c r="I162" s="100" t="s">
        <v>524</v>
      </c>
      <c r="J162" s="100"/>
      <c r="K162" s="100"/>
      <c r="L162" s="100"/>
      <c r="M162" s="100"/>
      <c r="N162" s="100"/>
    </row>
    <row r="163" spans="3:14">
      <c r="C163" s="3" t="s">
        <v>700</v>
      </c>
      <c r="D163" s="3" t="s">
        <v>300</v>
      </c>
      <c r="E163" s="3" t="s">
        <v>301</v>
      </c>
      <c r="F163" s="3" t="s">
        <v>628</v>
      </c>
      <c r="G163" s="214">
        <v>8.3000000000000007</v>
      </c>
      <c r="H163" s="214">
        <v>8.3000000000000007</v>
      </c>
      <c r="I163" s="100" t="s">
        <v>524</v>
      </c>
      <c r="J163" s="100"/>
      <c r="K163" s="100"/>
      <c r="L163" s="100"/>
      <c r="M163" s="100"/>
      <c r="N163" s="100"/>
    </row>
    <row r="164" spans="3:14">
      <c r="C164" s="3" t="s">
        <v>700</v>
      </c>
      <c r="D164" s="3" t="s">
        <v>302</v>
      </c>
      <c r="E164" s="3" t="s">
        <v>303</v>
      </c>
      <c r="F164" s="3" t="s">
        <v>628</v>
      </c>
      <c r="G164" s="214">
        <v>11.2</v>
      </c>
      <c r="H164" s="214">
        <v>10.9</v>
      </c>
      <c r="I164" s="100" t="s">
        <v>524</v>
      </c>
      <c r="J164" s="100"/>
      <c r="K164" s="100"/>
      <c r="L164" s="100"/>
      <c r="M164" s="100"/>
      <c r="N164" s="100"/>
    </row>
    <row r="165" spans="3:14">
      <c r="C165" s="3" t="s">
        <v>701</v>
      </c>
      <c r="D165" s="3" t="s">
        <v>304</v>
      </c>
      <c r="E165" s="3" t="s">
        <v>305</v>
      </c>
      <c r="F165" s="3" t="s">
        <v>628</v>
      </c>
      <c r="G165" s="214">
        <v>7.9</v>
      </c>
      <c r="H165" s="214">
        <v>7.3</v>
      </c>
      <c r="I165" s="100" t="s">
        <v>524</v>
      </c>
      <c r="J165" s="100"/>
      <c r="K165" s="100"/>
      <c r="L165" s="100"/>
      <c r="M165" s="100"/>
      <c r="N165" s="100"/>
    </row>
    <row r="166" spans="3:14">
      <c r="C166" s="3" t="s">
        <v>701</v>
      </c>
      <c r="D166" s="3" t="s">
        <v>306</v>
      </c>
      <c r="E166" s="3" t="s">
        <v>307</v>
      </c>
      <c r="F166" s="3" t="s">
        <v>628</v>
      </c>
      <c r="G166" s="214">
        <v>6.2</v>
      </c>
      <c r="H166" s="214">
        <v>9.8000000000000007</v>
      </c>
      <c r="I166" s="100" t="s">
        <v>524</v>
      </c>
      <c r="J166" s="100"/>
      <c r="K166" s="100"/>
      <c r="L166" s="100"/>
      <c r="M166" s="100"/>
      <c r="N166" s="100"/>
    </row>
    <row r="167" spans="3:14">
      <c r="C167" s="3" t="s">
        <v>701</v>
      </c>
      <c r="D167" s="3" t="s">
        <v>308</v>
      </c>
      <c r="E167" s="3" t="s">
        <v>309</v>
      </c>
      <c r="F167" s="3" t="s">
        <v>628</v>
      </c>
      <c r="G167" s="214">
        <v>6</v>
      </c>
      <c r="H167" s="214">
        <v>6.4</v>
      </c>
      <c r="I167" s="100" t="s">
        <v>524</v>
      </c>
      <c r="J167" s="100"/>
      <c r="K167" s="100"/>
      <c r="L167" s="100"/>
      <c r="M167" s="100"/>
      <c r="N167" s="100"/>
    </row>
    <row r="168" spans="3:14">
      <c r="C168" s="3" t="s">
        <v>701</v>
      </c>
      <c r="D168" s="3" t="s">
        <v>310</v>
      </c>
      <c r="E168" s="3" t="s">
        <v>311</v>
      </c>
      <c r="F168" s="3" t="s">
        <v>628</v>
      </c>
      <c r="G168" s="214">
        <v>6.9</v>
      </c>
      <c r="H168" s="214">
        <v>6.7</v>
      </c>
      <c r="I168" s="100" t="s">
        <v>524</v>
      </c>
      <c r="J168" s="100"/>
      <c r="K168" s="100"/>
      <c r="L168" s="100"/>
      <c r="M168" s="100"/>
      <c r="N168" s="100"/>
    </row>
    <row r="169" spans="3:14">
      <c r="C169" s="3" t="s">
        <v>701</v>
      </c>
      <c r="D169" s="3" t="s">
        <v>312</v>
      </c>
      <c r="E169" s="3" t="s">
        <v>313</v>
      </c>
      <c r="F169" s="3" t="s">
        <v>628</v>
      </c>
      <c r="G169" s="214">
        <v>5.4</v>
      </c>
      <c r="H169" s="214">
        <v>5.3</v>
      </c>
      <c r="I169" s="100" t="s">
        <v>524</v>
      </c>
      <c r="J169" s="100"/>
      <c r="K169" s="100"/>
      <c r="L169" s="100"/>
      <c r="M169" s="100"/>
      <c r="N169" s="100"/>
    </row>
    <row r="170" spans="3:14">
      <c r="C170" s="3" t="s">
        <v>701</v>
      </c>
      <c r="D170" s="3" t="s">
        <v>314</v>
      </c>
      <c r="E170" s="3" t="s">
        <v>315</v>
      </c>
      <c r="F170" s="3" t="s">
        <v>628</v>
      </c>
      <c r="G170" s="214">
        <v>8.5</v>
      </c>
      <c r="H170" s="214">
        <v>9.1999999999999993</v>
      </c>
      <c r="I170" s="100" t="s">
        <v>524</v>
      </c>
      <c r="J170" s="100"/>
      <c r="K170" s="100"/>
      <c r="L170" s="100"/>
      <c r="M170" s="100"/>
      <c r="N170" s="100"/>
    </row>
    <row r="171" spans="3:14">
      <c r="C171" s="3" t="s">
        <v>701</v>
      </c>
      <c r="D171" s="3" t="s">
        <v>316</v>
      </c>
      <c r="E171" s="3" t="s">
        <v>317</v>
      </c>
      <c r="F171" s="3" t="s">
        <v>628</v>
      </c>
      <c r="G171" s="214">
        <v>9.6</v>
      </c>
      <c r="H171" s="214">
        <v>9.1</v>
      </c>
      <c r="I171" s="100" t="s">
        <v>524</v>
      </c>
      <c r="J171" s="100"/>
      <c r="K171" s="100"/>
      <c r="L171" s="100"/>
      <c r="M171" s="100"/>
      <c r="N171" s="100"/>
    </row>
    <row r="172" spans="3:14">
      <c r="C172" s="3" t="s">
        <v>702</v>
      </c>
      <c r="D172" s="3" t="s">
        <v>318</v>
      </c>
      <c r="E172" s="3" t="s">
        <v>319</v>
      </c>
      <c r="F172" s="3" t="s">
        <v>628</v>
      </c>
      <c r="G172" s="214">
        <v>11.7</v>
      </c>
      <c r="H172" s="214">
        <v>10.8</v>
      </c>
      <c r="I172" s="100" t="s">
        <v>524</v>
      </c>
      <c r="J172" s="100"/>
      <c r="K172" s="100"/>
      <c r="L172" s="100"/>
      <c r="M172" s="100"/>
      <c r="N172" s="100"/>
    </row>
    <row r="173" spans="3:14">
      <c r="C173" s="3" t="s">
        <v>702</v>
      </c>
      <c r="D173" s="3" t="s">
        <v>320</v>
      </c>
      <c r="E173" s="3" t="s">
        <v>321</v>
      </c>
      <c r="F173" s="3" t="s">
        <v>628</v>
      </c>
      <c r="G173" s="214">
        <v>10.199999999999999</v>
      </c>
      <c r="H173" s="214">
        <v>9.6999999999999993</v>
      </c>
      <c r="I173" s="100" t="s">
        <v>524</v>
      </c>
      <c r="J173" s="100"/>
      <c r="K173" s="100"/>
      <c r="L173" s="100"/>
      <c r="M173" s="100"/>
      <c r="N173" s="100"/>
    </row>
    <row r="174" spans="3:14">
      <c r="C174" s="3" t="s">
        <v>702</v>
      </c>
      <c r="D174" s="3" t="s">
        <v>322</v>
      </c>
      <c r="E174" s="3" t="s">
        <v>323</v>
      </c>
      <c r="F174" s="3" t="s">
        <v>628</v>
      </c>
      <c r="G174" s="214">
        <v>9.8000000000000007</v>
      </c>
      <c r="H174" s="214">
        <v>11.6</v>
      </c>
      <c r="I174" s="100" t="s">
        <v>524</v>
      </c>
      <c r="J174" s="100"/>
      <c r="K174" s="100"/>
      <c r="L174" s="100"/>
      <c r="M174" s="100"/>
      <c r="N174" s="100"/>
    </row>
    <row r="175" spans="3:14">
      <c r="C175" s="3" t="s">
        <v>702</v>
      </c>
      <c r="D175" s="3" t="s">
        <v>324</v>
      </c>
      <c r="E175" s="3" t="s">
        <v>325</v>
      </c>
      <c r="F175" s="3" t="s">
        <v>628</v>
      </c>
      <c r="G175" s="214">
        <v>12.2</v>
      </c>
      <c r="H175" s="214">
        <v>11.9</v>
      </c>
      <c r="I175" s="100" t="s">
        <v>524</v>
      </c>
      <c r="J175" s="100"/>
      <c r="K175" s="100"/>
      <c r="L175" s="100"/>
      <c r="M175" s="100"/>
      <c r="N175" s="100"/>
    </row>
    <row r="176" spans="3:14">
      <c r="C176" s="3" t="s">
        <v>702</v>
      </c>
      <c r="D176" s="3" t="s">
        <v>326</v>
      </c>
      <c r="E176" s="3" t="s">
        <v>327</v>
      </c>
      <c r="F176" s="3" t="s">
        <v>628</v>
      </c>
      <c r="G176" s="214">
        <v>8.8000000000000007</v>
      </c>
      <c r="H176" s="214">
        <v>9.6</v>
      </c>
      <c r="I176" s="100" t="s">
        <v>524</v>
      </c>
      <c r="J176" s="100"/>
      <c r="K176" s="100"/>
      <c r="L176" s="100"/>
      <c r="M176" s="100"/>
      <c r="N176" s="100"/>
    </row>
    <row r="177" spans="3:14">
      <c r="C177" s="3" t="s">
        <v>702</v>
      </c>
      <c r="D177" s="3" t="s">
        <v>328</v>
      </c>
      <c r="E177" s="3" t="s">
        <v>329</v>
      </c>
      <c r="F177" s="3" t="s">
        <v>628</v>
      </c>
      <c r="G177" s="214">
        <v>11.6</v>
      </c>
      <c r="H177" s="214">
        <v>9.4</v>
      </c>
      <c r="I177" s="100" t="s">
        <v>524</v>
      </c>
      <c r="J177" s="100"/>
      <c r="K177" s="100"/>
      <c r="L177" s="100"/>
      <c r="M177" s="100"/>
      <c r="N177" s="100"/>
    </row>
    <row r="178" spans="3:14">
      <c r="C178" s="3" t="s">
        <v>702</v>
      </c>
      <c r="D178" s="3" t="s">
        <v>330</v>
      </c>
      <c r="E178" s="3" t="s">
        <v>331</v>
      </c>
      <c r="F178" s="3" t="s">
        <v>628</v>
      </c>
      <c r="G178" s="214">
        <v>8.3000000000000007</v>
      </c>
      <c r="H178" s="214">
        <v>8.5</v>
      </c>
      <c r="I178" s="100" t="s">
        <v>524</v>
      </c>
      <c r="J178" s="100"/>
      <c r="K178" s="100"/>
      <c r="L178" s="100"/>
      <c r="M178" s="100"/>
      <c r="N178" s="100"/>
    </row>
    <row r="179" spans="3:14">
      <c r="C179" s="3" t="s">
        <v>703</v>
      </c>
      <c r="D179" s="3" t="s">
        <v>332</v>
      </c>
      <c r="E179" s="3" t="s">
        <v>333</v>
      </c>
      <c r="F179" s="3" t="s">
        <v>628</v>
      </c>
      <c r="G179" s="214">
        <v>11.7</v>
      </c>
      <c r="H179" s="214">
        <v>8.6</v>
      </c>
      <c r="I179" s="100" t="s">
        <v>524</v>
      </c>
      <c r="J179" s="100"/>
      <c r="K179" s="100"/>
      <c r="L179" s="100"/>
      <c r="M179" s="100"/>
      <c r="N179" s="100"/>
    </row>
    <row r="180" spans="3:14">
      <c r="C180" s="3" t="s">
        <v>703</v>
      </c>
      <c r="D180" s="3" t="s">
        <v>334</v>
      </c>
      <c r="E180" s="3" t="s">
        <v>335</v>
      </c>
      <c r="F180" s="3" t="s">
        <v>628</v>
      </c>
      <c r="G180" s="214">
        <v>8.6</v>
      </c>
      <c r="H180" s="214">
        <v>9.1</v>
      </c>
      <c r="I180" s="100" t="s">
        <v>524</v>
      </c>
      <c r="J180" s="100"/>
      <c r="K180" s="100"/>
      <c r="L180" s="100"/>
      <c r="M180" s="100"/>
      <c r="N180" s="100"/>
    </row>
    <row r="181" spans="3:14">
      <c r="C181" s="3" t="s">
        <v>703</v>
      </c>
      <c r="D181" s="3" t="s">
        <v>336</v>
      </c>
      <c r="E181" s="3" t="s">
        <v>337</v>
      </c>
      <c r="F181" s="3" t="s">
        <v>628</v>
      </c>
      <c r="G181" s="214">
        <v>10.9</v>
      </c>
      <c r="H181" s="214">
        <v>10.199999999999999</v>
      </c>
      <c r="I181" s="100" t="s">
        <v>524</v>
      </c>
      <c r="J181" s="100"/>
      <c r="K181" s="100"/>
      <c r="L181" s="100"/>
      <c r="M181" s="100"/>
      <c r="N181" s="100"/>
    </row>
    <row r="182" spans="3:14">
      <c r="C182" s="3" t="s">
        <v>703</v>
      </c>
      <c r="D182" s="3" t="s">
        <v>338</v>
      </c>
      <c r="E182" s="3" t="s">
        <v>339</v>
      </c>
      <c r="F182" s="3" t="s">
        <v>628</v>
      </c>
      <c r="G182" s="214">
        <v>11.3</v>
      </c>
      <c r="H182" s="214">
        <v>10.8</v>
      </c>
      <c r="I182" s="100" t="s">
        <v>524</v>
      </c>
      <c r="J182" s="100"/>
      <c r="K182" s="100"/>
      <c r="L182" s="100"/>
      <c r="M182" s="100"/>
      <c r="N182" s="100"/>
    </row>
    <row r="183" spans="3:14">
      <c r="C183" s="3" t="s">
        <v>703</v>
      </c>
      <c r="D183" s="3" t="s">
        <v>340</v>
      </c>
      <c r="E183" s="3" t="s">
        <v>341</v>
      </c>
      <c r="F183" s="3" t="s">
        <v>628</v>
      </c>
      <c r="G183" s="214">
        <v>8.6</v>
      </c>
      <c r="H183" s="214">
        <v>9.1999999999999993</v>
      </c>
      <c r="I183" s="100" t="s">
        <v>524</v>
      </c>
      <c r="J183" s="100"/>
      <c r="K183" s="100"/>
      <c r="L183" s="100"/>
      <c r="M183" s="100"/>
      <c r="N183" s="100"/>
    </row>
    <row r="184" spans="3:14">
      <c r="C184" s="3" t="s">
        <v>703</v>
      </c>
      <c r="D184" s="3" t="s">
        <v>342</v>
      </c>
      <c r="E184" s="3" t="s">
        <v>343</v>
      </c>
      <c r="F184" s="3" t="s">
        <v>628</v>
      </c>
      <c r="G184" s="214">
        <v>12.3</v>
      </c>
      <c r="H184" s="214">
        <v>13.3</v>
      </c>
      <c r="I184" s="100" t="s">
        <v>524</v>
      </c>
      <c r="J184" s="100"/>
      <c r="K184" s="100"/>
      <c r="L184" s="100"/>
      <c r="M184" s="100"/>
      <c r="N184" s="100"/>
    </row>
    <row r="185" spans="3:14">
      <c r="C185" s="3" t="s">
        <v>703</v>
      </c>
      <c r="D185" s="3" t="s">
        <v>344</v>
      </c>
      <c r="E185" s="3" t="s">
        <v>345</v>
      </c>
      <c r="F185" s="3" t="s">
        <v>628</v>
      </c>
      <c r="G185" s="214">
        <v>13.9</v>
      </c>
      <c r="H185" s="214">
        <v>13.6</v>
      </c>
      <c r="I185" s="100" t="s">
        <v>524</v>
      </c>
      <c r="J185" s="100"/>
      <c r="K185" s="100"/>
      <c r="L185" s="100"/>
      <c r="M185" s="100"/>
      <c r="N185" s="100"/>
    </row>
    <row r="186" spans="3:14">
      <c r="C186" s="3" t="s">
        <v>703</v>
      </c>
      <c r="D186" s="3" t="s">
        <v>346</v>
      </c>
      <c r="E186" s="3" t="s">
        <v>347</v>
      </c>
      <c r="F186" s="3" t="s">
        <v>628</v>
      </c>
      <c r="G186" s="214">
        <v>11.4</v>
      </c>
      <c r="H186" s="214">
        <v>11.6</v>
      </c>
      <c r="I186" s="100" t="s">
        <v>524</v>
      </c>
      <c r="J186" s="100"/>
      <c r="K186" s="100"/>
      <c r="L186" s="100"/>
      <c r="M186" s="100"/>
      <c r="N186" s="100"/>
    </row>
    <row r="187" spans="3:14">
      <c r="C187" s="3" t="s">
        <v>704</v>
      </c>
      <c r="D187" s="3" t="s">
        <v>348</v>
      </c>
      <c r="E187" s="3" t="s">
        <v>349</v>
      </c>
      <c r="F187" s="3" t="s">
        <v>628</v>
      </c>
      <c r="G187" s="214">
        <v>11.4</v>
      </c>
      <c r="H187" s="214">
        <v>9.9</v>
      </c>
      <c r="I187" s="100" t="s">
        <v>524</v>
      </c>
      <c r="J187" s="100"/>
      <c r="K187" s="100"/>
      <c r="L187" s="100"/>
      <c r="M187" s="100"/>
      <c r="N187" s="100"/>
    </row>
    <row r="188" spans="3:14">
      <c r="C188" s="3" t="s">
        <v>704</v>
      </c>
      <c r="D188" s="3" t="s">
        <v>350</v>
      </c>
      <c r="E188" s="3" t="s">
        <v>351</v>
      </c>
      <c r="F188" s="3" t="s">
        <v>628</v>
      </c>
      <c r="G188" s="214">
        <v>12.9</v>
      </c>
      <c r="H188" s="214">
        <v>12.2</v>
      </c>
      <c r="I188" s="100" t="s">
        <v>524</v>
      </c>
      <c r="J188" s="100"/>
      <c r="K188" s="100"/>
      <c r="L188" s="100"/>
      <c r="M188" s="100"/>
      <c r="N188" s="100"/>
    </row>
    <row r="189" spans="3:14">
      <c r="C189" s="3" t="s">
        <v>704</v>
      </c>
      <c r="D189" s="3" t="s">
        <v>352</v>
      </c>
      <c r="E189" s="3" t="s">
        <v>353</v>
      </c>
      <c r="F189" s="3" t="s">
        <v>628</v>
      </c>
      <c r="G189" s="214">
        <v>10.3</v>
      </c>
      <c r="H189" s="214">
        <v>11.7</v>
      </c>
      <c r="I189" s="100" t="s">
        <v>524</v>
      </c>
      <c r="J189" s="100"/>
      <c r="K189" s="100"/>
      <c r="L189" s="100"/>
      <c r="M189" s="100"/>
      <c r="N189" s="100"/>
    </row>
    <row r="190" spans="3:14">
      <c r="C190" s="3" t="s">
        <v>704</v>
      </c>
      <c r="D190" s="3" t="s">
        <v>354</v>
      </c>
      <c r="E190" s="3" t="s">
        <v>355</v>
      </c>
      <c r="F190" s="3" t="s">
        <v>628</v>
      </c>
      <c r="G190" s="214">
        <v>8.9</v>
      </c>
      <c r="H190" s="214">
        <v>8.8000000000000007</v>
      </c>
      <c r="I190" s="100" t="s">
        <v>524</v>
      </c>
      <c r="J190" s="100"/>
      <c r="K190" s="100"/>
      <c r="L190" s="100"/>
      <c r="M190" s="100"/>
      <c r="N190" s="100"/>
    </row>
    <row r="191" spans="3:14">
      <c r="C191" s="3" t="s">
        <v>705</v>
      </c>
      <c r="D191" s="3" t="s">
        <v>356</v>
      </c>
      <c r="E191" s="3" t="s">
        <v>357</v>
      </c>
      <c r="F191" s="3" t="s">
        <v>628</v>
      </c>
      <c r="G191" s="214">
        <v>11.2</v>
      </c>
      <c r="H191" s="214">
        <v>11.7</v>
      </c>
      <c r="I191" s="100" t="s">
        <v>524</v>
      </c>
      <c r="J191" s="100"/>
      <c r="K191" s="100"/>
      <c r="L191" s="100"/>
      <c r="M191" s="100"/>
      <c r="N191" s="100"/>
    </row>
    <row r="192" spans="3:14">
      <c r="C192" s="3" t="s">
        <v>705</v>
      </c>
      <c r="D192" s="3" t="s">
        <v>358</v>
      </c>
      <c r="E192" s="3" t="s">
        <v>359</v>
      </c>
      <c r="F192" s="3" t="s">
        <v>628</v>
      </c>
      <c r="G192" s="214">
        <v>10.8</v>
      </c>
      <c r="H192" s="214">
        <v>11.1</v>
      </c>
      <c r="I192" s="100" t="s">
        <v>524</v>
      </c>
      <c r="J192" s="100"/>
      <c r="K192" s="100"/>
      <c r="L192" s="100"/>
      <c r="M192" s="100"/>
      <c r="N192" s="100"/>
    </row>
    <row r="193" spans="3:14">
      <c r="C193" s="3" t="s">
        <v>705</v>
      </c>
      <c r="D193" s="3" t="s">
        <v>360</v>
      </c>
      <c r="E193" s="3" t="s">
        <v>361</v>
      </c>
      <c r="F193" s="3" t="s">
        <v>628</v>
      </c>
      <c r="G193" s="214">
        <v>10.9</v>
      </c>
      <c r="H193" s="214">
        <v>10.5</v>
      </c>
      <c r="I193" s="100" t="s">
        <v>524</v>
      </c>
      <c r="J193" s="100"/>
      <c r="K193" s="100"/>
      <c r="L193" s="100"/>
      <c r="M193" s="100"/>
      <c r="N193" s="100"/>
    </row>
    <row r="194" spans="3:14">
      <c r="C194" s="3" t="s">
        <v>705</v>
      </c>
      <c r="D194" s="3" t="s">
        <v>362</v>
      </c>
      <c r="E194" s="3" t="s">
        <v>363</v>
      </c>
      <c r="F194" s="3" t="s">
        <v>628</v>
      </c>
      <c r="G194" s="214">
        <v>8.5</v>
      </c>
      <c r="H194" s="214">
        <v>9.4</v>
      </c>
      <c r="I194" s="100" t="s">
        <v>524</v>
      </c>
      <c r="J194" s="100"/>
      <c r="K194" s="100"/>
      <c r="L194" s="100"/>
      <c r="M194" s="100"/>
      <c r="N194" s="100"/>
    </row>
    <row r="195" spans="3:14">
      <c r="C195" s="3" t="s">
        <v>706</v>
      </c>
      <c r="D195" s="3" t="s">
        <v>364</v>
      </c>
      <c r="E195" s="3" t="s">
        <v>365</v>
      </c>
      <c r="F195" s="3" t="s">
        <v>628</v>
      </c>
      <c r="G195" s="214">
        <v>13</v>
      </c>
      <c r="H195" s="214">
        <v>14.6</v>
      </c>
      <c r="I195" s="100" t="s">
        <v>524</v>
      </c>
      <c r="J195" s="100"/>
      <c r="K195" s="100"/>
      <c r="L195" s="100"/>
      <c r="M195" s="100"/>
      <c r="N195" s="100"/>
    </row>
    <row r="196" spans="3:14">
      <c r="C196" s="3" t="s">
        <v>706</v>
      </c>
      <c r="D196" s="3" t="s">
        <v>366</v>
      </c>
      <c r="E196" s="3" t="s">
        <v>367</v>
      </c>
      <c r="F196" s="3" t="s">
        <v>628</v>
      </c>
      <c r="G196" s="214">
        <v>11.6</v>
      </c>
      <c r="H196" s="214">
        <v>11.8</v>
      </c>
      <c r="I196" s="100" t="s">
        <v>524</v>
      </c>
      <c r="J196" s="100"/>
      <c r="K196" s="100"/>
      <c r="L196" s="100"/>
      <c r="M196" s="100"/>
      <c r="N196" s="100"/>
    </row>
    <row r="197" spans="3:14">
      <c r="C197" s="3" t="s">
        <v>706</v>
      </c>
      <c r="D197" s="3" t="s">
        <v>368</v>
      </c>
      <c r="E197" s="3" t="s">
        <v>369</v>
      </c>
      <c r="F197" s="3" t="s">
        <v>628</v>
      </c>
      <c r="G197" s="214">
        <v>13.2</v>
      </c>
      <c r="H197" s="214">
        <v>13.2</v>
      </c>
      <c r="I197" s="100" t="s">
        <v>524</v>
      </c>
      <c r="J197" s="100"/>
      <c r="K197" s="100"/>
      <c r="L197" s="100"/>
      <c r="M197" s="100"/>
      <c r="N197" s="100"/>
    </row>
    <row r="198" spans="3:14">
      <c r="C198" s="3" t="s">
        <v>707</v>
      </c>
      <c r="D198" s="3" t="s">
        <v>370</v>
      </c>
      <c r="E198" s="3" t="s">
        <v>371</v>
      </c>
      <c r="F198" s="3" t="s">
        <v>628</v>
      </c>
      <c r="G198" s="214">
        <v>8.5</v>
      </c>
      <c r="H198" s="214">
        <v>10.9</v>
      </c>
      <c r="I198" s="100" t="s">
        <v>524</v>
      </c>
      <c r="J198" s="100"/>
      <c r="K198" s="100"/>
      <c r="L198" s="100"/>
      <c r="M198" s="100"/>
      <c r="N198" s="100"/>
    </row>
    <row r="199" spans="3:14">
      <c r="C199" s="3" t="s">
        <v>707</v>
      </c>
      <c r="D199" s="3" t="s">
        <v>372</v>
      </c>
      <c r="E199" s="3" t="s">
        <v>373</v>
      </c>
      <c r="F199" s="3" t="s">
        <v>628</v>
      </c>
      <c r="G199" s="214">
        <v>10.199999999999999</v>
      </c>
      <c r="H199" s="214">
        <v>10.3</v>
      </c>
      <c r="I199" s="100" t="s">
        <v>524</v>
      </c>
      <c r="J199" s="100"/>
      <c r="K199" s="100"/>
      <c r="L199" s="100"/>
      <c r="M199" s="100"/>
      <c r="N199" s="100"/>
    </row>
    <row r="200" spans="3:14">
      <c r="C200" s="3" t="s">
        <v>707</v>
      </c>
      <c r="D200" s="3" t="s">
        <v>374</v>
      </c>
      <c r="E200" s="3" t="s">
        <v>375</v>
      </c>
      <c r="F200" s="3" t="s">
        <v>628</v>
      </c>
      <c r="G200" s="214">
        <v>11.3</v>
      </c>
      <c r="H200" s="214">
        <v>12.1</v>
      </c>
      <c r="I200" s="100" t="s">
        <v>524</v>
      </c>
      <c r="J200" s="100"/>
      <c r="K200" s="100"/>
      <c r="L200" s="100"/>
      <c r="M200" s="100"/>
      <c r="N200" s="100"/>
    </row>
    <row r="201" spans="3:14">
      <c r="C201" s="3" t="s">
        <v>707</v>
      </c>
      <c r="D201" s="3" t="s">
        <v>376</v>
      </c>
      <c r="E201" s="3" t="s">
        <v>377</v>
      </c>
      <c r="F201" s="3" t="s">
        <v>628</v>
      </c>
      <c r="G201" s="214">
        <v>9.3000000000000007</v>
      </c>
      <c r="H201" s="214">
        <v>11.4</v>
      </c>
      <c r="I201" s="100" t="s">
        <v>524</v>
      </c>
      <c r="J201" s="100"/>
      <c r="K201" s="100"/>
      <c r="L201" s="100"/>
      <c r="M201" s="100"/>
      <c r="N201" s="100"/>
    </row>
    <row r="202" spans="3:14">
      <c r="C202" s="3" t="s">
        <v>707</v>
      </c>
      <c r="D202" s="3" t="s">
        <v>378</v>
      </c>
      <c r="E202" s="3" t="s">
        <v>379</v>
      </c>
      <c r="F202" s="3" t="s">
        <v>628</v>
      </c>
      <c r="G202" s="214">
        <v>11.7</v>
      </c>
      <c r="H202" s="214">
        <v>12.9</v>
      </c>
      <c r="I202" s="100" t="s">
        <v>524</v>
      </c>
      <c r="J202" s="100"/>
      <c r="K202" s="100"/>
      <c r="L202" s="100"/>
      <c r="M202" s="100"/>
      <c r="N202" s="100"/>
    </row>
    <row r="203" spans="3:14">
      <c r="C203" s="3" t="s">
        <v>707</v>
      </c>
      <c r="D203" s="3" t="s">
        <v>380</v>
      </c>
      <c r="E203" s="3" t="s">
        <v>381</v>
      </c>
      <c r="F203" s="3" t="s">
        <v>628</v>
      </c>
      <c r="G203" s="214">
        <v>8.5</v>
      </c>
      <c r="H203" s="214">
        <v>13.4</v>
      </c>
      <c r="I203" s="100" t="s">
        <v>524</v>
      </c>
      <c r="J203" s="100"/>
      <c r="K203" s="100"/>
      <c r="L203" s="100"/>
      <c r="M203" s="100"/>
      <c r="N203" s="100"/>
    </row>
    <row r="204" spans="3:14">
      <c r="C204" s="3" t="s">
        <v>707</v>
      </c>
      <c r="D204" s="3" t="s">
        <v>382</v>
      </c>
      <c r="E204" s="3" t="s">
        <v>383</v>
      </c>
      <c r="F204" s="3" t="s">
        <v>628</v>
      </c>
      <c r="G204" s="214">
        <v>11.1</v>
      </c>
      <c r="H204" s="214">
        <v>10.1</v>
      </c>
      <c r="I204" s="100" t="s">
        <v>524</v>
      </c>
      <c r="J204" s="100"/>
      <c r="K204" s="100"/>
      <c r="L204" s="100"/>
      <c r="M204" s="100"/>
      <c r="N204" s="100"/>
    </row>
    <row r="205" spans="3:14">
      <c r="C205" s="3" t="s">
        <v>707</v>
      </c>
      <c r="D205" s="3" t="s">
        <v>384</v>
      </c>
      <c r="E205" s="3" t="s">
        <v>385</v>
      </c>
      <c r="F205" s="3" t="s">
        <v>628</v>
      </c>
      <c r="G205" s="214">
        <v>9.6999999999999993</v>
      </c>
      <c r="H205" s="214">
        <v>11.1</v>
      </c>
      <c r="I205" s="100" t="s">
        <v>524</v>
      </c>
      <c r="J205" s="100"/>
      <c r="K205" s="100"/>
      <c r="L205" s="100"/>
      <c r="M205" s="100"/>
      <c r="N205" s="100"/>
    </row>
    <row r="206" spans="3:14">
      <c r="C206" s="3" t="s">
        <v>708</v>
      </c>
      <c r="D206" s="3" t="s">
        <v>386</v>
      </c>
      <c r="E206" s="3" t="s">
        <v>387</v>
      </c>
      <c r="F206" s="3" t="s">
        <v>628</v>
      </c>
      <c r="G206" s="214">
        <v>14.4</v>
      </c>
      <c r="H206" s="214">
        <v>13.4</v>
      </c>
      <c r="I206" s="100" t="s">
        <v>524</v>
      </c>
      <c r="J206" s="100"/>
      <c r="K206" s="100"/>
      <c r="L206" s="100"/>
      <c r="M206" s="100"/>
      <c r="N206" s="100"/>
    </row>
    <row r="207" spans="3:14">
      <c r="C207" s="3" t="s">
        <v>708</v>
      </c>
      <c r="D207" s="3" t="s">
        <v>388</v>
      </c>
      <c r="E207" s="3" t="s">
        <v>389</v>
      </c>
      <c r="F207" s="3" t="s">
        <v>628</v>
      </c>
      <c r="G207" s="214">
        <v>9.4</v>
      </c>
      <c r="H207" s="214">
        <v>10.1</v>
      </c>
      <c r="I207" s="100" t="s">
        <v>524</v>
      </c>
      <c r="J207" s="100"/>
      <c r="K207" s="100"/>
      <c r="L207" s="100"/>
      <c r="M207" s="100"/>
      <c r="N207" s="100"/>
    </row>
    <row r="208" spans="3:14">
      <c r="C208" s="3" t="s">
        <v>708</v>
      </c>
      <c r="D208" s="3" t="s">
        <v>390</v>
      </c>
      <c r="E208" s="3" t="s">
        <v>391</v>
      </c>
      <c r="F208" s="3" t="s">
        <v>628</v>
      </c>
      <c r="G208" s="214">
        <v>10.199999999999999</v>
      </c>
      <c r="H208" s="214">
        <v>9.5</v>
      </c>
      <c r="I208" s="100" t="s">
        <v>524</v>
      </c>
      <c r="J208" s="100"/>
      <c r="K208" s="100"/>
      <c r="L208" s="100"/>
      <c r="M208" s="100"/>
      <c r="N208" s="100"/>
    </row>
    <row r="209" spans="3:14">
      <c r="C209" s="3" t="s">
        <v>708</v>
      </c>
      <c r="D209" s="3" t="s">
        <v>392</v>
      </c>
      <c r="E209" s="3" t="s">
        <v>393</v>
      </c>
      <c r="F209" s="3" t="s">
        <v>628</v>
      </c>
      <c r="G209" s="214">
        <v>9.8000000000000007</v>
      </c>
      <c r="H209" s="214">
        <v>7.8</v>
      </c>
      <c r="I209" s="100" t="s">
        <v>524</v>
      </c>
      <c r="J209" s="100"/>
      <c r="K209" s="100"/>
      <c r="L209" s="100"/>
      <c r="M209" s="100"/>
      <c r="N209" s="100"/>
    </row>
    <row r="210" spans="3:14">
      <c r="C210" s="3" t="s">
        <v>708</v>
      </c>
      <c r="D210" s="3" t="s">
        <v>394</v>
      </c>
      <c r="E210" s="3" t="s">
        <v>395</v>
      </c>
      <c r="F210" s="3" t="s">
        <v>628</v>
      </c>
      <c r="G210" s="214">
        <v>12.6</v>
      </c>
      <c r="H210" s="214">
        <v>12.2</v>
      </c>
      <c r="I210" s="100" t="s">
        <v>524</v>
      </c>
      <c r="J210" s="100"/>
      <c r="K210" s="100"/>
      <c r="L210" s="100"/>
      <c r="M210" s="100"/>
      <c r="N210" s="100"/>
    </row>
    <row r="211" spans="3:14">
      <c r="C211" s="3" t="s">
        <v>708</v>
      </c>
      <c r="D211" s="3" t="s">
        <v>396</v>
      </c>
      <c r="E211" s="3" t="s">
        <v>397</v>
      </c>
      <c r="F211" s="3" t="s">
        <v>628</v>
      </c>
      <c r="G211" s="214">
        <v>7.9</v>
      </c>
      <c r="H211" s="214">
        <v>7.8</v>
      </c>
      <c r="I211" s="100" t="s">
        <v>524</v>
      </c>
      <c r="J211" s="100"/>
      <c r="K211" s="100"/>
      <c r="L211" s="100"/>
      <c r="M211" s="100"/>
      <c r="N211" s="100"/>
    </row>
    <row r="212" spans="3:14">
      <c r="C212" s="3" t="s">
        <v>708</v>
      </c>
      <c r="D212" s="3" t="s">
        <v>398</v>
      </c>
      <c r="E212" s="3" t="s">
        <v>399</v>
      </c>
      <c r="F212" s="3" t="s">
        <v>628</v>
      </c>
      <c r="G212" s="214">
        <v>13.6</v>
      </c>
      <c r="H212" s="214">
        <v>13.5</v>
      </c>
      <c r="I212" s="100" t="s">
        <v>524</v>
      </c>
      <c r="J212" s="100"/>
      <c r="K212" s="100"/>
      <c r="L212" s="100"/>
      <c r="M212" s="100"/>
      <c r="N212" s="100"/>
    </row>
    <row r="213" spans="3:14">
      <c r="C213" s="3" t="s">
        <v>708</v>
      </c>
      <c r="D213" s="3" t="s">
        <v>400</v>
      </c>
      <c r="E213" s="3" t="s">
        <v>401</v>
      </c>
      <c r="F213" s="3" t="s">
        <v>628</v>
      </c>
      <c r="G213" s="214">
        <v>10.5</v>
      </c>
      <c r="H213" s="214">
        <v>10</v>
      </c>
      <c r="I213" s="100" t="s">
        <v>524</v>
      </c>
      <c r="J213" s="100"/>
      <c r="K213" s="100"/>
      <c r="L213" s="100"/>
      <c r="M213" s="100"/>
      <c r="N213" s="100"/>
    </row>
    <row r="214" spans="3:14">
      <c r="C214" s="3" t="s">
        <v>708</v>
      </c>
      <c r="D214" s="3" t="s">
        <v>402</v>
      </c>
      <c r="E214" s="3" t="s">
        <v>403</v>
      </c>
      <c r="F214" s="3" t="s">
        <v>628</v>
      </c>
      <c r="G214" s="214">
        <v>8.4</v>
      </c>
      <c r="H214" s="214">
        <v>8.4</v>
      </c>
      <c r="I214" s="100" t="s">
        <v>524</v>
      </c>
      <c r="J214" s="100"/>
      <c r="K214" s="100"/>
      <c r="L214" s="100"/>
      <c r="M214" s="100"/>
      <c r="N214" s="100"/>
    </row>
    <row r="215" spans="3:14">
      <c r="C215" s="3" t="s">
        <v>708</v>
      </c>
      <c r="D215" s="3" t="s">
        <v>404</v>
      </c>
      <c r="E215" s="3" t="s">
        <v>405</v>
      </c>
      <c r="F215" s="3" t="s">
        <v>628</v>
      </c>
      <c r="G215" s="214">
        <v>9.8000000000000007</v>
      </c>
      <c r="H215" s="214">
        <v>11.4</v>
      </c>
      <c r="I215" s="100" t="s">
        <v>524</v>
      </c>
      <c r="J215" s="100"/>
      <c r="K215" s="100"/>
      <c r="L215" s="100"/>
      <c r="M215" s="100"/>
      <c r="N215" s="100"/>
    </row>
    <row r="216" spans="3:14">
      <c r="C216" s="3" t="s">
        <v>708</v>
      </c>
      <c r="D216" s="3" t="s">
        <v>406</v>
      </c>
      <c r="E216" s="3" t="s">
        <v>407</v>
      </c>
      <c r="F216" s="3" t="s">
        <v>628</v>
      </c>
      <c r="G216" s="214">
        <v>8.6999999999999993</v>
      </c>
      <c r="H216" s="214">
        <v>8.1</v>
      </c>
      <c r="I216" s="100" t="s">
        <v>524</v>
      </c>
      <c r="J216" s="100"/>
      <c r="K216" s="100"/>
      <c r="L216" s="100"/>
      <c r="M216" s="100"/>
      <c r="N216" s="100"/>
    </row>
    <row r="217" spans="3:14">
      <c r="C217" s="3" t="s">
        <v>708</v>
      </c>
      <c r="D217" s="3" t="s">
        <v>408</v>
      </c>
      <c r="E217" s="3" t="s">
        <v>409</v>
      </c>
      <c r="F217" s="3" t="s">
        <v>628</v>
      </c>
      <c r="G217" s="214">
        <v>9.1999999999999993</v>
      </c>
      <c r="H217" s="214">
        <v>9.3000000000000007</v>
      </c>
      <c r="I217" s="100" t="s">
        <v>524</v>
      </c>
      <c r="J217" s="100"/>
      <c r="K217" s="100"/>
      <c r="L217" s="100"/>
      <c r="M217" s="100"/>
      <c r="N217" s="100"/>
    </row>
    <row r="218" spans="3:14">
      <c r="C218" s="3" t="s">
        <v>709</v>
      </c>
      <c r="D218" s="3" t="s">
        <v>410</v>
      </c>
      <c r="E218" s="3" t="s">
        <v>411</v>
      </c>
      <c r="F218" s="3" t="s">
        <v>628</v>
      </c>
      <c r="G218" s="214">
        <v>11.3</v>
      </c>
      <c r="H218" s="214">
        <v>11</v>
      </c>
      <c r="I218" s="100" t="s">
        <v>524</v>
      </c>
      <c r="J218" s="100"/>
      <c r="K218" s="100"/>
      <c r="L218" s="100"/>
      <c r="M218" s="100"/>
      <c r="N218" s="100"/>
    </row>
    <row r="219" spans="3:14">
      <c r="C219" s="3" t="s">
        <v>709</v>
      </c>
      <c r="D219" s="3" t="s">
        <v>412</v>
      </c>
      <c r="E219" s="3" t="s">
        <v>413</v>
      </c>
      <c r="F219" s="3" t="s">
        <v>628</v>
      </c>
      <c r="G219" s="214">
        <v>9.3000000000000007</v>
      </c>
      <c r="H219" s="214">
        <v>6.9</v>
      </c>
      <c r="I219" s="100" t="s">
        <v>524</v>
      </c>
      <c r="J219" s="100"/>
      <c r="K219" s="100"/>
      <c r="L219" s="100"/>
      <c r="M219" s="100"/>
      <c r="N219" s="100"/>
    </row>
    <row r="220" spans="3:14">
      <c r="C220" s="3" t="s">
        <v>709</v>
      </c>
      <c r="D220" s="3" t="s">
        <v>414</v>
      </c>
      <c r="E220" s="3" t="s">
        <v>415</v>
      </c>
      <c r="F220" s="3" t="s">
        <v>628</v>
      </c>
      <c r="G220" s="214">
        <v>9</v>
      </c>
      <c r="H220" s="214">
        <v>8.4</v>
      </c>
      <c r="I220" s="100" t="s">
        <v>524</v>
      </c>
      <c r="J220" s="100"/>
      <c r="K220" s="100"/>
      <c r="L220" s="100"/>
      <c r="M220" s="100"/>
      <c r="N220" s="100"/>
    </row>
    <row r="221" spans="3:14">
      <c r="C221" s="3" t="s">
        <v>709</v>
      </c>
      <c r="D221" s="3" t="s">
        <v>416</v>
      </c>
      <c r="E221" s="3" t="s">
        <v>417</v>
      </c>
      <c r="F221" s="3" t="s">
        <v>628</v>
      </c>
      <c r="G221" s="214">
        <v>10.4</v>
      </c>
      <c r="H221" s="214">
        <v>9.6</v>
      </c>
      <c r="I221" s="100" t="s">
        <v>524</v>
      </c>
      <c r="J221" s="100"/>
      <c r="K221" s="100"/>
      <c r="L221" s="100"/>
      <c r="M221" s="100"/>
      <c r="N221" s="100"/>
    </row>
    <row r="222" spans="3:14">
      <c r="C222" s="3" t="s">
        <v>709</v>
      </c>
      <c r="D222" s="3" t="s">
        <v>418</v>
      </c>
      <c r="E222" s="3" t="s">
        <v>419</v>
      </c>
      <c r="F222" s="3" t="s">
        <v>628</v>
      </c>
      <c r="G222" s="214">
        <v>8.8000000000000007</v>
      </c>
      <c r="H222" s="214">
        <v>8.1</v>
      </c>
      <c r="I222" s="100" t="s">
        <v>524</v>
      </c>
      <c r="J222" s="100"/>
      <c r="K222" s="100"/>
      <c r="L222" s="100"/>
      <c r="M222" s="100"/>
      <c r="N222" s="100"/>
    </row>
    <row r="223" spans="3:14">
      <c r="C223" s="3" t="s">
        <v>709</v>
      </c>
      <c r="D223" s="3" t="s">
        <v>420</v>
      </c>
      <c r="E223" s="3" t="s">
        <v>421</v>
      </c>
      <c r="F223" s="3" t="s">
        <v>628</v>
      </c>
      <c r="G223" s="214">
        <v>9.6</v>
      </c>
      <c r="H223" s="214">
        <v>9.3000000000000007</v>
      </c>
      <c r="I223" s="100" t="s">
        <v>524</v>
      </c>
      <c r="J223" s="100"/>
      <c r="K223" s="100"/>
      <c r="L223" s="100"/>
      <c r="M223" s="100"/>
      <c r="N223" s="100"/>
    </row>
    <row r="224" spans="3:14">
      <c r="C224" s="3" t="s">
        <v>709</v>
      </c>
      <c r="D224" s="3" t="s">
        <v>422</v>
      </c>
      <c r="E224" s="3" t="s">
        <v>423</v>
      </c>
      <c r="F224" s="3" t="s">
        <v>628</v>
      </c>
      <c r="G224" s="214">
        <v>10.7</v>
      </c>
      <c r="H224" s="214">
        <v>10.8</v>
      </c>
      <c r="I224" s="100" t="s">
        <v>524</v>
      </c>
      <c r="J224" s="100"/>
      <c r="K224" s="100"/>
      <c r="L224" s="100"/>
      <c r="M224" s="100"/>
      <c r="N224" s="100"/>
    </row>
    <row r="225" spans="3:14">
      <c r="C225" s="3" t="s">
        <v>709</v>
      </c>
      <c r="D225" s="3" t="s">
        <v>424</v>
      </c>
      <c r="E225" s="3" t="s">
        <v>425</v>
      </c>
      <c r="F225" s="3" t="s">
        <v>628</v>
      </c>
      <c r="G225" s="214">
        <v>9.1999999999999993</v>
      </c>
      <c r="H225" s="214">
        <v>9.6</v>
      </c>
      <c r="I225" s="100" t="s">
        <v>524</v>
      </c>
      <c r="J225" s="100"/>
      <c r="K225" s="100"/>
      <c r="L225" s="100"/>
      <c r="M225" s="100"/>
      <c r="N225" s="100"/>
    </row>
    <row r="226" spans="3:14">
      <c r="C226" s="3" t="s">
        <v>709</v>
      </c>
      <c r="D226" s="3" t="s">
        <v>426</v>
      </c>
      <c r="E226" s="3" t="s">
        <v>427</v>
      </c>
      <c r="F226" s="3" t="s">
        <v>628</v>
      </c>
      <c r="G226" s="214">
        <v>9.1</v>
      </c>
      <c r="H226" s="214">
        <v>7.1</v>
      </c>
      <c r="I226" s="100" t="s">
        <v>524</v>
      </c>
      <c r="J226" s="100"/>
      <c r="K226" s="100"/>
      <c r="L226" s="100"/>
      <c r="M226" s="100"/>
      <c r="N226" s="100"/>
    </row>
    <row r="227" spans="3:14">
      <c r="C227" s="3" t="s">
        <v>709</v>
      </c>
      <c r="D227" s="3" t="s">
        <v>428</v>
      </c>
      <c r="E227" s="3" t="s">
        <v>429</v>
      </c>
      <c r="F227" s="3" t="s">
        <v>628</v>
      </c>
      <c r="G227" s="214">
        <v>5.3</v>
      </c>
      <c r="H227" s="214">
        <v>5.4</v>
      </c>
      <c r="I227" s="100" t="s">
        <v>524</v>
      </c>
      <c r="J227" s="100"/>
      <c r="K227" s="100"/>
      <c r="L227" s="100"/>
      <c r="M227" s="100"/>
      <c r="N227" s="100"/>
    </row>
    <row r="228" spans="3:14">
      <c r="C228" s="3" t="s">
        <v>710</v>
      </c>
      <c r="D228" s="3" t="s">
        <v>430</v>
      </c>
      <c r="E228" s="3" t="s">
        <v>431</v>
      </c>
      <c r="F228" s="3" t="s">
        <v>628</v>
      </c>
      <c r="G228" s="214">
        <v>10.7</v>
      </c>
      <c r="H228" s="214">
        <v>9.6999999999999993</v>
      </c>
      <c r="I228" s="100" t="s">
        <v>524</v>
      </c>
      <c r="J228" s="100"/>
      <c r="K228" s="100"/>
      <c r="L228" s="100"/>
      <c r="M228" s="100"/>
      <c r="N228" s="100"/>
    </row>
    <row r="229" spans="3:14">
      <c r="C229" s="3" t="s">
        <v>710</v>
      </c>
      <c r="D229" s="3" t="s">
        <v>432</v>
      </c>
      <c r="E229" s="3" t="s">
        <v>433</v>
      </c>
      <c r="F229" s="3" t="s">
        <v>628</v>
      </c>
      <c r="G229" s="214">
        <v>9</v>
      </c>
      <c r="H229" s="214">
        <v>8.1999999999999993</v>
      </c>
      <c r="I229" s="100" t="s">
        <v>524</v>
      </c>
      <c r="J229" s="100"/>
      <c r="K229" s="100"/>
      <c r="L229" s="100"/>
      <c r="M229" s="100"/>
      <c r="N229" s="100"/>
    </row>
    <row r="230" spans="3:14">
      <c r="C230" s="3" t="s">
        <v>710</v>
      </c>
      <c r="D230" s="3" t="s">
        <v>434</v>
      </c>
      <c r="E230" s="3" t="s">
        <v>435</v>
      </c>
      <c r="F230" s="3" t="s">
        <v>628</v>
      </c>
      <c r="G230" s="214">
        <v>10</v>
      </c>
      <c r="H230" s="214">
        <v>13.3</v>
      </c>
      <c r="I230" s="100" t="s">
        <v>524</v>
      </c>
      <c r="J230" s="100"/>
      <c r="K230" s="100"/>
      <c r="L230" s="100"/>
      <c r="M230" s="100"/>
      <c r="N230" s="100"/>
    </row>
    <row r="231" spans="3:14">
      <c r="C231" s="3" t="s">
        <v>710</v>
      </c>
      <c r="D231" s="3" t="s">
        <v>436</v>
      </c>
      <c r="E231" s="3" t="s">
        <v>437</v>
      </c>
      <c r="F231" s="3" t="s">
        <v>628</v>
      </c>
      <c r="G231" s="214">
        <v>9.5</v>
      </c>
      <c r="H231" s="214">
        <v>8.6</v>
      </c>
      <c r="I231" s="100" t="s">
        <v>524</v>
      </c>
      <c r="J231" s="100"/>
      <c r="K231" s="100"/>
      <c r="L231" s="100"/>
      <c r="M231" s="100"/>
      <c r="N231" s="100"/>
    </row>
    <row r="232" spans="3:14">
      <c r="C232" s="3" t="s">
        <v>710</v>
      </c>
      <c r="D232" s="3" t="s">
        <v>438</v>
      </c>
      <c r="E232" s="3" t="s">
        <v>439</v>
      </c>
      <c r="F232" s="3" t="s">
        <v>628</v>
      </c>
      <c r="G232" s="214">
        <v>9.4</v>
      </c>
      <c r="H232" s="214">
        <v>9.6999999999999993</v>
      </c>
      <c r="I232" s="100" t="s">
        <v>524</v>
      </c>
      <c r="J232" s="100"/>
      <c r="K232" s="100"/>
      <c r="L232" s="100"/>
      <c r="M232" s="100"/>
      <c r="N232" s="100"/>
    </row>
    <row r="233" spans="3:14">
      <c r="C233" s="3" t="s">
        <v>710</v>
      </c>
      <c r="D233" s="3" t="s">
        <v>440</v>
      </c>
      <c r="E233" s="3" t="s">
        <v>441</v>
      </c>
      <c r="F233" s="3" t="s">
        <v>628</v>
      </c>
      <c r="G233" s="214">
        <v>13</v>
      </c>
      <c r="H233" s="214">
        <v>13</v>
      </c>
      <c r="I233" s="100" t="s">
        <v>524</v>
      </c>
      <c r="J233" s="100"/>
      <c r="K233" s="100"/>
      <c r="L233" s="100"/>
      <c r="M233" s="100"/>
      <c r="N233" s="100"/>
    </row>
    <row r="234" spans="3:14">
      <c r="C234" s="3" t="s">
        <v>710</v>
      </c>
      <c r="D234" s="3" t="s">
        <v>442</v>
      </c>
      <c r="E234" s="3" t="s">
        <v>443</v>
      </c>
      <c r="F234" s="3" t="s">
        <v>628</v>
      </c>
      <c r="G234" s="214">
        <v>8.4</v>
      </c>
      <c r="H234" s="214">
        <v>10.6</v>
      </c>
      <c r="I234" s="100" t="s">
        <v>524</v>
      </c>
      <c r="J234" s="100"/>
      <c r="K234" s="100"/>
      <c r="L234" s="100"/>
      <c r="M234" s="100"/>
      <c r="N234" s="100"/>
    </row>
    <row r="235" spans="3:14">
      <c r="C235" s="3" t="s">
        <v>710</v>
      </c>
      <c r="D235" s="3" t="s">
        <v>444</v>
      </c>
      <c r="E235" s="3" t="s">
        <v>445</v>
      </c>
      <c r="F235" s="3" t="s">
        <v>628</v>
      </c>
      <c r="G235" s="214">
        <v>13.5</v>
      </c>
      <c r="H235" s="214">
        <v>14.8</v>
      </c>
      <c r="I235" s="100" t="s">
        <v>524</v>
      </c>
      <c r="J235" s="100"/>
      <c r="K235" s="100"/>
      <c r="L235" s="100"/>
      <c r="M235" s="100"/>
      <c r="N235" s="100"/>
    </row>
    <row r="236" spans="3:14">
      <c r="C236" s="3" t="s">
        <v>710</v>
      </c>
      <c r="D236" s="3" t="s">
        <v>446</v>
      </c>
      <c r="E236" s="3" t="s">
        <v>447</v>
      </c>
      <c r="F236" s="3" t="s">
        <v>628</v>
      </c>
      <c r="G236" s="214">
        <v>8.6</v>
      </c>
      <c r="H236" s="214">
        <v>8.6</v>
      </c>
      <c r="I236" s="100" t="s">
        <v>524</v>
      </c>
      <c r="J236" s="100"/>
      <c r="K236" s="100"/>
      <c r="L236" s="100"/>
      <c r="M236" s="100"/>
      <c r="N236" s="100"/>
    </row>
    <row r="237" spans="3:14">
      <c r="C237" s="3" t="s">
        <v>711</v>
      </c>
      <c r="D237" s="3" t="s">
        <v>448</v>
      </c>
      <c r="E237" s="3" t="s">
        <v>449</v>
      </c>
      <c r="F237" s="3" t="s">
        <v>628</v>
      </c>
      <c r="G237" s="214">
        <v>7.5</v>
      </c>
      <c r="H237" s="214">
        <v>8</v>
      </c>
      <c r="I237" s="100" t="s">
        <v>524</v>
      </c>
      <c r="J237" s="100"/>
      <c r="K237" s="100"/>
      <c r="L237" s="100"/>
      <c r="M237" s="100"/>
      <c r="N237" s="100"/>
    </row>
    <row r="238" spans="3:14">
      <c r="C238" s="3" t="s">
        <v>711</v>
      </c>
      <c r="D238" s="3" t="s">
        <v>450</v>
      </c>
      <c r="E238" s="3" t="s">
        <v>451</v>
      </c>
      <c r="F238" s="3" t="s">
        <v>628</v>
      </c>
      <c r="G238" s="214">
        <v>6.3</v>
      </c>
      <c r="H238" s="214">
        <v>7.6</v>
      </c>
      <c r="I238" s="100" t="s">
        <v>524</v>
      </c>
      <c r="J238" s="100"/>
      <c r="K238" s="100"/>
      <c r="L238" s="100"/>
      <c r="M238" s="100"/>
      <c r="N238" s="100"/>
    </row>
    <row r="239" spans="3:14">
      <c r="C239" s="3" t="s">
        <v>712</v>
      </c>
      <c r="D239" s="3" t="s">
        <v>452</v>
      </c>
      <c r="E239" s="3" t="s">
        <v>453</v>
      </c>
      <c r="F239" s="3" t="s">
        <v>628</v>
      </c>
      <c r="G239" s="214">
        <v>9.9</v>
      </c>
      <c r="H239" s="214">
        <v>9.6</v>
      </c>
      <c r="I239" s="100" t="s">
        <v>524</v>
      </c>
      <c r="J239" s="100"/>
      <c r="K239" s="100"/>
      <c r="L239" s="100"/>
      <c r="M239" s="100"/>
      <c r="N239" s="100"/>
    </row>
    <row r="240" spans="3:14">
      <c r="C240" s="3" t="s">
        <v>713</v>
      </c>
      <c r="D240" s="3" t="s">
        <v>454</v>
      </c>
      <c r="E240" s="3" t="s">
        <v>455</v>
      </c>
      <c r="F240" s="3" t="s">
        <v>628</v>
      </c>
      <c r="G240" s="214">
        <v>8</v>
      </c>
      <c r="H240" s="214">
        <v>8.3000000000000007</v>
      </c>
      <c r="I240" s="100" t="s">
        <v>524</v>
      </c>
      <c r="J240" s="100"/>
      <c r="K240" s="100"/>
      <c r="L240" s="100"/>
      <c r="M240" s="100"/>
      <c r="N240" s="100"/>
    </row>
    <row r="241" spans="3:14">
      <c r="C241" s="3" t="s">
        <v>712</v>
      </c>
      <c r="D241" s="3" t="s">
        <v>456</v>
      </c>
      <c r="E241" s="3" t="s">
        <v>457</v>
      </c>
      <c r="F241" s="3" t="s">
        <v>628</v>
      </c>
      <c r="G241" s="214">
        <v>8.1</v>
      </c>
      <c r="H241" s="214">
        <v>8.6999999999999993</v>
      </c>
      <c r="I241" s="100" t="s">
        <v>524</v>
      </c>
      <c r="J241" s="100"/>
      <c r="K241" s="100"/>
      <c r="L241" s="100"/>
      <c r="M241" s="100"/>
      <c r="N241" s="100"/>
    </row>
    <row r="242" spans="3:14">
      <c r="C242" s="3" t="s">
        <v>711</v>
      </c>
      <c r="D242" s="3" t="s">
        <v>458</v>
      </c>
      <c r="E242" s="3" t="s">
        <v>459</v>
      </c>
      <c r="F242" s="3" t="s">
        <v>628</v>
      </c>
      <c r="G242" s="214">
        <v>8.6999999999999993</v>
      </c>
      <c r="H242" s="214">
        <v>10.4</v>
      </c>
      <c r="I242" s="100" t="s">
        <v>524</v>
      </c>
      <c r="J242" s="100"/>
      <c r="K242" s="100"/>
      <c r="L242" s="100"/>
      <c r="M242" s="100"/>
      <c r="N242" s="100"/>
    </row>
    <row r="243" spans="3:14">
      <c r="C243" s="3" t="s">
        <v>713</v>
      </c>
      <c r="D243" s="3" t="s">
        <v>460</v>
      </c>
      <c r="E243" s="3" t="s">
        <v>461</v>
      </c>
      <c r="F243" s="3" t="s">
        <v>628</v>
      </c>
      <c r="G243" s="214">
        <v>10.9</v>
      </c>
      <c r="H243" s="214">
        <v>8.1999999999999993</v>
      </c>
      <c r="I243" s="100" t="s">
        <v>524</v>
      </c>
      <c r="J243" s="100"/>
      <c r="K243" s="100"/>
      <c r="L243" s="100"/>
      <c r="M243" s="100"/>
      <c r="N243" s="100"/>
    </row>
    <row r="244" spans="3:14">
      <c r="C244" s="3" t="s">
        <v>711</v>
      </c>
      <c r="D244" s="3" t="s">
        <v>462</v>
      </c>
      <c r="E244" s="3" t="s">
        <v>463</v>
      </c>
      <c r="F244" s="3" t="s">
        <v>628</v>
      </c>
      <c r="G244" s="214">
        <v>9.1999999999999993</v>
      </c>
      <c r="H244" s="214">
        <v>8.6</v>
      </c>
      <c r="I244" s="100" t="s">
        <v>524</v>
      </c>
      <c r="J244" s="100"/>
      <c r="K244" s="100"/>
      <c r="L244" s="100"/>
      <c r="M244" s="100"/>
      <c r="N244" s="100"/>
    </row>
    <row r="245" spans="3:14">
      <c r="C245" s="3" t="s">
        <v>712</v>
      </c>
      <c r="D245" s="3" t="s">
        <v>464</v>
      </c>
      <c r="E245" s="3" t="s">
        <v>465</v>
      </c>
      <c r="F245" s="3" t="s">
        <v>628</v>
      </c>
      <c r="G245" s="214">
        <v>6.9</v>
      </c>
      <c r="H245" s="214">
        <v>8.1999999999999993</v>
      </c>
      <c r="I245" s="100" t="s">
        <v>524</v>
      </c>
      <c r="J245" s="100"/>
      <c r="K245" s="100"/>
      <c r="L245" s="100"/>
      <c r="M245" s="100"/>
      <c r="N245" s="100"/>
    </row>
    <row r="246" spans="3:14">
      <c r="C246" s="3" t="s">
        <v>713</v>
      </c>
      <c r="D246" s="3" t="s">
        <v>466</v>
      </c>
      <c r="E246" s="3" t="s">
        <v>467</v>
      </c>
      <c r="F246" s="3" t="s">
        <v>628</v>
      </c>
      <c r="G246" s="214">
        <v>8.6999999999999993</v>
      </c>
      <c r="H246" s="214">
        <v>5.6</v>
      </c>
      <c r="I246" s="100" t="s">
        <v>524</v>
      </c>
      <c r="J246" s="100"/>
      <c r="K246" s="100"/>
      <c r="L246" s="100"/>
      <c r="M246" s="100"/>
      <c r="N246" s="100"/>
    </row>
    <row r="247" spans="3:14">
      <c r="C247" s="3" t="s">
        <v>711</v>
      </c>
      <c r="D247" s="3" t="s">
        <v>468</v>
      </c>
      <c r="E247" s="3" t="s">
        <v>469</v>
      </c>
      <c r="F247" s="3" t="s">
        <v>628</v>
      </c>
      <c r="G247" s="214">
        <v>6.4</v>
      </c>
      <c r="H247" s="214">
        <v>6.1</v>
      </c>
      <c r="I247" s="100" t="s">
        <v>524</v>
      </c>
      <c r="J247" s="100"/>
      <c r="K247" s="100"/>
      <c r="L247" s="100"/>
      <c r="M247" s="100"/>
      <c r="N247" s="100"/>
    </row>
    <row r="248" spans="3:14">
      <c r="C248" s="3" t="s">
        <v>712</v>
      </c>
      <c r="D248" s="3" t="s">
        <v>470</v>
      </c>
      <c r="E248" s="3" t="s">
        <v>471</v>
      </c>
      <c r="F248" s="3" t="s">
        <v>628</v>
      </c>
      <c r="G248" s="214">
        <v>5.8</v>
      </c>
      <c r="H248" s="214">
        <v>5.2</v>
      </c>
      <c r="I248" s="100" t="s">
        <v>524</v>
      </c>
      <c r="J248" s="100"/>
      <c r="K248" s="100"/>
      <c r="L248" s="100"/>
      <c r="M248" s="100"/>
      <c r="N248" s="100"/>
    </row>
    <row r="249" spans="3:14">
      <c r="C249" s="3" t="s">
        <v>713</v>
      </c>
      <c r="D249" s="3" t="s">
        <v>472</v>
      </c>
      <c r="E249" s="3" t="s">
        <v>473</v>
      </c>
      <c r="F249" s="3" t="s">
        <v>628</v>
      </c>
      <c r="G249" s="214">
        <v>10.8</v>
      </c>
      <c r="H249" s="214">
        <v>10.1</v>
      </c>
      <c r="I249" s="100" t="s">
        <v>524</v>
      </c>
      <c r="J249" s="100"/>
      <c r="K249" s="100"/>
      <c r="L249" s="100"/>
      <c r="M249" s="100"/>
      <c r="N249" s="100"/>
    </row>
    <row r="250" spans="3:14">
      <c r="C250" s="3" t="s">
        <v>711</v>
      </c>
      <c r="D250" s="3" t="s">
        <v>474</v>
      </c>
      <c r="E250" s="3" t="s">
        <v>475</v>
      </c>
      <c r="F250" s="3" t="s">
        <v>628</v>
      </c>
      <c r="G250" s="214">
        <v>9.5</v>
      </c>
      <c r="H250" s="214">
        <v>11.1</v>
      </c>
      <c r="I250" s="100" t="s">
        <v>524</v>
      </c>
      <c r="J250" s="100"/>
      <c r="K250" s="100"/>
      <c r="L250" s="100"/>
      <c r="M250" s="100"/>
      <c r="N250" s="100"/>
    </row>
    <row r="251" spans="3:14">
      <c r="C251" s="3" t="s">
        <v>713</v>
      </c>
      <c r="D251" s="3" t="s">
        <v>476</v>
      </c>
      <c r="E251" s="3" t="s">
        <v>477</v>
      </c>
      <c r="F251" s="3" t="s">
        <v>628</v>
      </c>
      <c r="G251" s="214">
        <v>5.6</v>
      </c>
      <c r="H251" s="214">
        <v>5.0999999999999996</v>
      </c>
      <c r="I251" s="100" t="s">
        <v>524</v>
      </c>
      <c r="J251" s="100"/>
      <c r="K251" s="100"/>
      <c r="L251" s="100"/>
      <c r="M251" s="100"/>
      <c r="N251" s="100"/>
    </row>
    <row r="252" spans="3:14">
      <c r="C252" s="3" t="s">
        <v>711</v>
      </c>
      <c r="D252" s="3" t="s">
        <v>478</v>
      </c>
      <c r="E252" s="3" t="s">
        <v>479</v>
      </c>
      <c r="F252" s="3" t="s">
        <v>628</v>
      </c>
      <c r="G252" s="214">
        <v>7.7</v>
      </c>
      <c r="H252" s="214">
        <v>7.3</v>
      </c>
      <c r="I252" s="100" t="s">
        <v>524</v>
      </c>
      <c r="J252" s="100"/>
      <c r="K252" s="100"/>
      <c r="L252" s="100"/>
      <c r="M252" s="100"/>
      <c r="N252" s="100"/>
    </row>
    <row r="253" spans="3:14">
      <c r="C253" s="3" t="s">
        <v>713</v>
      </c>
      <c r="D253" s="3" t="s">
        <v>480</v>
      </c>
      <c r="E253" s="3" t="s">
        <v>481</v>
      </c>
      <c r="F253" s="3" t="s">
        <v>628</v>
      </c>
      <c r="G253" s="214">
        <v>8.6999999999999993</v>
      </c>
      <c r="H253" s="214">
        <v>6.7</v>
      </c>
      <c r="I253" s="100" t="s">
        <v>524</v>
      </c>
      <c r="J253" s="100"/>
      <c r="K253" s="100"/>
      <c r="L253" s="100"/>
      <c r="M253" s="100"/>
      <c r="N253" s="100"/>
    </row>
    <row r="254" spans="3:14">
      <c r="C254" s="3" t="s">
        <v>713</v>
      </c>
      <c r="D254" s="3" t="s">
        <v>482</v>
      </c>
      <c r="E254" s="3" t="s">
        <v>483</v>
      </c>
      <c r="F254" s="3" t="s">
        <v>628</v>
      </c>
      <c r="G254" s="214">
        <v>6.6</v>
      </c>
      <c r="H254" s="214">
        <v>5.3</v>
      </c>
      <c r="I254" s="100" t="s">
        <v>524</v>
      </c>
      <c r="J254" s="100"/>
      <c r="K254" s="100"/>
      <c r="L254" s="100"/>
      <c r="M254" s="100"/>
      <c r="N254" s="100"/>
    </row>
    <row r="255" spans="3:14">
      <c r="C255" s="3" t="s">
        <v>711</v>
      </c>
      <c r="D255" s="3" t="s">
        <v>484</v>
      </c>
      <c r="E255" s="3" t="s">
        <v>485</v>
      </c>
      <c r="F255" s="3" t="s">
        <v>628</v>
      </c>
      <c r="G255" s="214">
        <v>9.5</v>
      </c>
      <c r="H255" s="214">
        <v>10.3</v>
      </c>
      <c r="I255" s="100" t="s">
        <v>524</v>
      </c>
      <c r="J255" s="100"/>
      <c r="K255" s="100"/>
      <c r="L255" s="100"/>
      <c r="M255" s="100"/>
      <c r="N255" s="100"/>
    </row>
    <row r="256" spans="3:14">
      <c r="C256" s="3" t="s">
        <v>712</v>
      </c>
      <c r="D256" s="3" t="s">
        <v>486</v>
      </c>
      <c r="E256" s="3" t="s">
        <v>487</v>
      </c>
      <c r="F256" s="3" t="s">
        <v>628</v>
      </c>
      <c r="G256" s="214">
        <v>7.9</v>
      </c>
      <c r="H256" s="214">
        <v>5.9</v>
      </c>
      <c r="I256" s="100" t="s">
        <v>524</v>
      </c>
      <c r="J256" s="100"/>
      <c r="K256" s="100"/>
      <c r="L256" s="100"/>
      <c r="M256" s="100"/>
      <c r="N256" s="100"/>
    </row>
    <row r="257" spans="3:14">
      <c r="C257" s="3" t="s">
        <v>712</v>
      </c>
      <c r="D257" s="3" t="s">
        <v>488</v>
      </c>
      <c r="E257" s="3" t="s">
        <v>489</v>
      </c>
      <c r="F257" s="3" t="s">
        <v>628</v>
      </c>
      <c r="G257" s="214">
        <v>8.8000000000000007</v>
      </c>
      <c r="H257" s="214">
        <v>8.9</v>
      </c>
      <c r="I257" s="100" t="s">
        <v>524</v>
      </c>
      <c r="J257" s="100"/>
      <c r="K257" s="100"/>
      <c r="L257" s="100"/>
      <c r="M257" s="100"/>
      <c r="N257" s="100"/>
    </row>
    <row r="258" spans="3:14">
      <c r="C258" s="3" t="s">
        <v>712</v>
      </c>
      <c r="D258" s="3" t="s">
        <v>490</v>
      </c>
      <c r="E258" s="3" t="s">
        <v>491</v>
      </c>
      <c r="F258" s="3" t="s">
        <v>628</v>
      </c>
      <c r="G258" s="214">
        <v>9.1</v>
      </c>
      <c r="H258" s="214">
        <v>7.6</v>
      </c>
      <c r="I258" s="100" t="s">
        <v>524</v>
      </c>
      <c r="J258" s="100"/>
      <c r="K258" s="100"/>
      <c r="L258" s="100"/>
      <c r="M258" s="100"/>
      <c r="N258" s="100"/>
    </row>
    <row r="259" spans="3:14">
      <c r="C259" s="3" t="s">
        <v>712</v>
      </c>
      <c r="D259" s="3" t="s">
        <v>492</v>
      </c>
      <c r="E259" s="3" t="s">
        <v>493</v>
      </c>
      <c r="F259" s="3" t="s">
        <v>628</v>
      </c>
      <c r="G259" s="214">
        <v>8.8000000000000007</v>
      </c>
      <c r="H259" s="214">
        <v>8</v>
      </c>
      <c r="I259" s="100" t="s">
        <v>524</v>
      </c>
      <c r="J259" s="100"/>
      <c r="K259" s="100"/>
      <c r="L259" s="100"/>
      <c r="M259" s="100"/>
      <c r="N259" s="100"/>
    </row>
    <row r="260" spans="3:14">
      <c r="C260" s="3" t="s">
        <v>711</v>
      </c>
      <c r="D260" s="3" t="s">
        <v>494</v>
      </c>
      <c r="E260" s="3" t="s">
        <v>495</v>
      </c>
      <c r="F260" s="3" t="s">
        <v>628</v>
      </c>
      <c r="G260" s="214">
        <v>6.2</v>
      </c>
      <c r="H260" s="214">
        <v>7</v>
      </c>
      <c r="I260" s="100" t="s">
        <v>524</v>
      </c>
      <c r="J260" s="100"/>
      <c r="K260" s="100"/>
      <c r="L260" s="100"/>
      <c r="M260" s="100"/>
      <c r="N260" s="100"/>
    </row>
    <row r="261" spans="3:14">
      <c r="C261" s="3" t="s">
        <v>711</v>
      </c>
      <c r="D261" s="3" t="s">
        <v>496</v>
      </c>
      <c r="E261" s="3" t="s">
        <v>497</v>
      </c>
      <c r="F261" s="3" t="s">
        <v>628</v>
      </c>
      <c r="G261" s="214">
        <v>6.8</v>
      </c>
      <c r="H261" s="214">
        <v>6.6</v>
      </c>
      <c r="I261" s="100" t="s">
        <v>524</v>
      </c>
      <c r="J261" s="100"/>
      <c r="K261" s="100"/>
      <c r="L261" s="100"/>
      <c r="M261" s="100"/>
      <c r="N261" s="100"/>
    </row>
    <row r="262" spans="3:14">
      <c r="C262" s="3" t="s">
        <v>712</v>
      </c>
      <c r="D262" s="3" t="s">
        <v>498</v>
      </c>
      <c r="E262" s="3" t="s">
        <v>499</v>
      </c>
      <c r="F262" s="3" t="s">
        <v>628</v>
      </c>
      <c r="G262" s="214">
        <v>7.2</v>
      </c>
      <c r="H262" s="214">
        <v>5.5</v>
      </c>
      <c r="I262" s="100" t="s">
        <v>524</v>
      </c>
      <c r="J262" s="100"/>
      <c r="K262" s="100"/>
      <c r="L262" s="100"/>
      <c r="M262" s="100"/>
      <c r="N262" s="100"/>
    </row>
    <row r="263" spans="3:14">
      <c r="C263" s="3" t="s">
        <v>712</v>
      </c>
      <c r="D263" s="3" t="s">
        <v>500</v>
      </c>
      <c r="E263" s="3" t="s">
        <v>501</v>
      </c>
      <c r="F263" s="3" t="s">
        <v>628</v>
      </c>
      <c r="G263" s="214">
        <v>8.4</v>
      </c>
      <c r="H263" s="214">
        <v>9.9</v>
      </c>
      <c r="I263" s="100" t="s">
        <v>524</v>
      </c>
      <c r="J263" s="100"/>
      <c r="K263" s="100"/>
      <c r="L263" s="100"/>
      <c r="M263" s="100"/>
      <c r="N263" s="100"/>
    </row>
    <row r="264" spans="3:14">
      <c r="C264" s="3" t="s">
        <v>712</v>
      </c>
      <c r="D264" s="3" t="s">
        <v>502</v>
      </c>
      <c r="E264" s="3" t="s">
        <v>503</v>
      </c>
      <c r="F264" s="3" t="s">
        <v>628</v>
      </c>
      <c r="G264" s="214">
        <v>8.1</v>
      </c>
      <c r="H264" s="214">
        <v>7.5</v>
      </c>
      <c r="I264" s="100" t="s">
        <v>524</v>
      </c>
      <c r="J264" s="100"/>
      <c r="K264" s="100"/>
      <c r="L264" s="100"/>
      <c r="M264" s="100"/>
      <c r="N264" s="100"/>
    </row>
    <row r="265" spans="3:14">
      <c r="C265" s="3" t="s">
        <v>711</v>
      </c>
      <c r="D265" s="3" t="s">
        <v>504</v>
      </c>
      <c r="E265" s="3" t="s">
        <v>505</v>
      </c>
      <c r="F265" s="3" t="s">
        <v>628</v>
      </c>
      <c r="G265" s="214">
        <v>9.4</v>
      </c>
      <c r="H265" s="214">
        <v>10.9</v>
      </c>
      <c r="I265" s="100" t="s">
        <v>524</v>
      </c>
      <c r="J265" s="100"/>
      <c r="K265" s="100"/>
      <c r="L265" s="100"/>
      <c r="M265" s="100"/>
      <c r="N265" s="100"/>
    </row>
    <row r="266" spans="3:14">
      <c r="C266" s="3" t="s">
        <v>711</v>
      </c>
      <c r="D266" s="3" t="s">
        <v>506</v>
      </c>
      <c r="E266" s="3" t="s">
        <v>507</v>
      </c>
      <c r="F266" s="3" t="s">
        <v>628</v>
      </c>
      <c r="G266" s="214">
        <v>7.3</v>
      </c>
      <c r="H266" s="214">
        <v>7.5</v>
      </c>
      <c r="I266" s="100" t="s">
        <v>524</v>
      </c>
      <c r="J266" s="100"/>
      <c r="K266" s="100"/>
      <c r="L266" s="100"/>
      <c r="M266" s="100"/>
      <c r="N266" s="100"/>
    </row>
    <row r="267" spans="3:14">
      <c r="C267" s="3" t="s">
        <v>712</v>
      </c>
      <c r="D267" s="3" t="s">
        <v>508</v>
      </c>
      <c r="E267" s="3" t="s">
        <v>509</v>
      </c>
      <c r="F267" s="3" t="s">
        <v>628</v>
      </c>
      <c r="G267" s="214">
        <v>9.6999999999999993</v>
      </c>
      <c r="H267" s="214">
        <v>8.4</v>
      </c>
      <c r="I267" s="100" t="s">
        <v>524</v>
      </c>
      <c r="J267" s="100"/>
      <c r="K267" s="100"/>
      <c r="L267" s="100"/>
      <c r="M267" s="100"/>
      <c r="N267" s="100"/>
    </row>
    <row r="268" spans="3:14">
      <c r="C268" s="3" t="s">
        <v>713</v>
      </c>
      <c r="D268" s="3" t="s">
        <v>510</v>
      </c>
      <c r="E268" s="3" t="s">
        <v>511</v>
      </c>
      <c r="F268" s="3" t="s">
        <v>628</v>
      </c>
      <c r="G268" s="214">
        <v>9.4</v>
      </c>
      <c r="H268" s="214">
        <v>10.1</v>
      </c>
      <c r="I268" s="100" t="s">
        <v>524</v>
      </c>
      <c r="J268" s="100"/>
      <c r="K268" s="100"/>
      <c r="L268" s="100"/>
      <c r="M268" s="100"/>
      <c r="N268" s="100"/>
    </row>
  </sheetData>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66"/>
  </sheetPr>
  <dimension ref="A1:AH269"/>
  <sheetViews>
    <sheetView zoomScale="80" zoomScaleNormal="80" workbookViewId="0">
      <pane ySplit="11" topLeftCell="A12" activePane="bottomLeft" state="frozen"/>
      <selection pane="bottomLeft"/>
    </sheetView>
  </sheetViews>
  <sheetFormatPr defaultRowHeight="15"/>
  <cols>
    <col min="1" max="2" width="9.140625" style="1"/>
    <col min="3" max="3" width="12.7109375" style="3" bestFit="1" customWidth="1"/>
    <col min="4" max="4" width="11.42578125" style="3" customWidth="1"/>
    <col min="5" max="5" width="48.5703125" style="3" customWidth="1"/>
    <col min="6" max="6" width="13.42578125" style="3" customWidth="1"/>
    <col min="7" max="34" width="11.5703125" style="1" bestFit="1" customWidth="1"/>
    <col min="35" max="16384" width="9.140625" style="1"/>
  </cols>
  <sheetData>
    <row r="1" spans="1:34">
      <c r="C1" s="91" t="s">
        <v>547</v>
      </c>
      <c r="D1" s="3" t="s">
        <v>845</v>
      </c>
    </row>
    <row r="2" spans="1:34">
      <c r="C2" s="91" t="s">
        <v>549</v>
      </c>
      <c r="D2" s="3" t="s">
        <v>846</v>
      </c>
    </row>
    <row r="3" spans="1:34">
      <c r="C3" s="91" t="s">
        <v>550</v>
      </c>
      <c r="D3" s="3" t="s">
        <v>714</v>
      </c>
    </row>
    <row r="4" spans="1:34">
      <c r="C4" s="91" t="s">
        <v>551</v>
      </c>
      <c r="D4" s="92">
        <v>42628</v>
      </c>
    </row>
    <row r="6" spans="1:34">
      <c r="C6" s="94"/>
      <c r="D6" s="94"/>
    </row>
    <row r="7" spans="1:34">
      <c r="C7" s="94"/>
      <c r="D7" s="94"/>
    </row>
    <row r="9" spans="1:34">
      <c r="A9" s="3"/>
      <c r="B9" s="3"/>
      <c r="G9" s="3"/>
      <c r="H9" s="3"/>
      <c r="I9" s="3"/>
      <c r="J9" s="3"/>
      <c r="K9" s="3"/>
      <c r="L9" s="3"/>
      <c r="M9" s="3"/>
      <c r="N9" s="3"/>
      <c r="O9" s="3"/>
      <c r="P9" s="3"/>
      <c r="Q9" s="3"/>
      <c r="R9" s="3"/>
      <c r="S9" s="3"/>
      <c r="T9" s="3"/>
      <c r="U9" s="3"/>
      <c r="V9" s="3"/>
      <c r="W9" s="3"/>
      <c r="X9" s="3"/>
      <c r="Y9" s="3"/>
      <c r="Z9" s="3"/>
      <c r="AA9" s="3"/>
      <c r="AB9" s="3"/>
      <c r="AC9" s="3"/>
      <c r="AD9" s="3"/>
      <c r="AE9" s="3"/>
      <c r="AF9" s="3"/>
      <c r="AG9" s="3"/>
      <c r="AH9" s="3"/>
    </row>
    <row r="10" spans="1:34" s="91" customFormat="1" ht="15.75" thickBot="1">
      <c r="A10" s="2"/>
      <c r="B10" s="2"/>
      <c r="C10" s="2" t="s">
        <v>552</v>
      </c>
      <c r="D10" s="2" t="s">
        <v>82</v>
      </c>
      <c r="E10" s="2" t="s">
        <v>83</v>
      </c>
      <c r="F10" s="2" t="s">
        <v>553</v>
      </c>
      <c r="G10" s="96" t="s">
        <v>554</v>
      </c>
      <c r="H10" s="96" t="s">
        <v>555</v>
      </c>
      <c r="I10" s="96" t="s">
        <v>556</v>
      </c>
      <c r="J10" s="96" t="s">
        <v>557</v>
      </c>
      <c r="K10" s="96" t="s">
        <v>558</v>
      </c>
      <c r="L10" s="96" t="s">
        <v>559</v>
      </c>
      <c r="M10" s="96" t="s">
        <v>560</v>
      </c>
      <c r="N10" s="96" t="s">
        <v>561</v>
      </c>
      <c r="O10" s="96" t="s">
        <v>525</v>
      </c>
      <c r="P10" s="96" t="s">
        <v>562</v>
      </c>
      <c r="Q10" s="96" t="s">
        <v>563</v>
      </c>
      <c r="R10" s="96" t="s">
        <v>564</v>
      </c>
      <c r="S10" s="96" t="s">
        <v>565</v>
      </c>
      <c r="T10" s="96" t="s">
        <v>566</v>
      </c>
      <c r="U10" s="96" t="s">
        <v>567</v>
      </c>
      <c r="V10" s="96" t="s">
        <v>568</v>
      </c>
      <c r="W10" s="96" t="s">
        <v>569</v>
      </c>
      <c r="X10" s="96" t="s">
        <v>570</v>
      </c>
      <c r="Y10" s="96" t="s">
        <v>571</v>
      </c>
      <c r="Z10" s="96" t="s">
        <v>572</v>
      </c>
      <c r="AA10" s="96" t="s">
        <v>573</v>
      </c>
      <c r="AB10" s="96" t="s">
        <v>574</v>
      </c>
      <c r="AC10" s="96" t="s">
        <v>575</v>
      </c>
      <c r="AD10" s="96" t="s">
        <v>576</v>
      </c>
      <c r="AE10" s="96" t="s">
        <v>577</v>
      </c>
      <c r="AF10" s="96" t="s">
        <v>578</v>
      </c>
      <c r="AG10" s="96" t="s">
        <v>579</v>
      </c>
      <c r="AH10" s="96" t="s">
        <v>580</v>
      </c>
    </row>
    <row r="11" spans="1:34" ht="15.75" thickTop="1">
      <c r="D11" s="3" t="s">
        <v>84</v>
      </c>
      <c r="E11" s="3" t="s">
        <v>85</v>
      </c>
      <c r="F11" s="3" t="s">
        <v>581</v>
      </c>
      <c r="G11" s="214">
        <v>44.385202827436629</v>
      </c>
      <c r="H11" s="214">
        <v>34.455685149228749</v>
      </c>
      <c r="I11" s="214">
        <v>40.727413517653709</v>
      </c>
      <c r="J11" s="214">
        <v>48.12063389143664</v>
      </c>
      <c r="K11" s="214">
        <v>48.147513273596786</v>
      </c>
      <c r="L11" s="214">
        <v>39.044784908791691</v>
      </c>
      <c r="M11" s="214">
        <v>42.956984846917159</v>
      </c>
      <c r="N11" s="214">
        <v>46.320104091972389</v>
      </c>
      <c r="O11" s="100" t="s">
        <v>524</v>
      </c>
      <c r="P11" s="99" t="s">
        <v>632</v>
      </c>
      <c r="Q11" s="99" t="s">
        <v>632</v>
      </c>
      <c r="R11" s="99" t="s">
        <v>632</v>
      </c>
      <c r="S11" s="99"/>
      <c r="T11" s="99"/>
      <c r="U11" s="99"/>
      <c r="V11" s="99"/>
      <c r="W11" s="99"/>
      <c r="X11" s="99"/>
      <c r="Y11" s="99"/>
      <c r="Z11" s="99"/>
      <c r="AA11" s="99"/>
      <c r="AB11" s="99"/>
      <c r="AC11" s="99"/>
      <c r="AD11" s="99"/>
      <c r="AE11" s="99"/>
      <c r="AF11" s="99"/>
      <c r="AG11" s="99"/>
      <c r="AH11" s="99"/>
    </row>
    <row r="12" spans="1:34">
      <c r="C12" s="3" t="s">
        <v>84</v>
      </c>
      <c r="D12" s="3" t="s">
        <v>86</v>
      </c>
      <c r="E12" s="3" t="s">
        <v>87</v>
      </c>
      <c r="F12" s="3" t="s">
        <v>582</v>
      </c>
      <c r="G12" s="214">
        <v>54.037286038820881</v>
      </c>
      <c r="H12" s="214">
        <v>41.641412930203757</v>
      </c>
      <c r="I12" s="214">
        <v>46.936132599713588</v>
      </c>
      <c r="J12" s="214">
        <v>57.463281119091953</v>
      </c>
      <c r="K12" s="214">
        <v>55.511466713823907</v>
      </c>
      <c r="L12" s="214">
        <v>45.330732212746838</v>
      </c>
      <c r="M12" s="214">
        <v>47.011954423933879</v>
      </c>
      <c r="N12" s="214">
        <v>51.557481143069204</v>
      </c>
      <c r="O12" s="100" t="s">
        <v>524</v>
      </c>
      <c r="P12" s="99" t="s">
        <v>632</v>
      </c>
      <c r="Q12" s="99" t="s">
        <v>632</v>
      </c>
      <c r="R12" s="99" t="s">
        <v>632</v>
      </c>
      <c r="S12" s="99"/>
      <c r="T12" s="99"/>
      <c r="U12" s="99"/>
      <c r="V12" s="99"/>
      <c r="W12" s="99"/>
      <c r="X12" s="99"/>
      <c r="Y12" s="99"/>
      <c r="Z12" s="99"/>
      <c r="AA12" s="99"/>
      <c r="AB12" s="99"/>
      <c r="AC12" s="99"/>
      <c r="AD12" s="99"/>
      <c r="AE12" s="99"/>
      <c r="AF12" s="99"/>
      <c r="AG12" s="99"/>
      <c r="AH12" s="99"/>
    </row>
    <row r="13" spans="1:34">
      <c r="C13" s="3" t="s">
        <v>84</v>
      </c>
      <c r="D13" s="3" t="s">
        <v>88</v>
      </c>
      <c r="E13" s="3" t="s">
        <v>89</v>
      </c>
      <c r="F13" s="3" t="s">
        <v>582</v>
      </c>
      <c r="G13" s="214">
        <v>44.80239998759405</v>
      </c>
      <c r="H13" s="214">
        <v>34.031778971067354</v>
      </c>
      <c r="I13" s="214">
        <v>41.24978677271875</v>
      </c>
      <c r="J13" s="214">
        <v>47.621934285114122</v>
      </c>
      <c r="K13" s="214">
        <v>50.551491226888338</v>
      </c>
      <c r="L13" s="214">
        <v>41.064315194301855</v>
      </c>
      <c r="M13" s="214">
        <v>44.404474803407751</v>
      </c>
      <c r="N13" s="214">
        <v>46.509617414188774</v>
      </c>
      <c r="O13" s="100" t="s">
        <v>524</v>
      </c>
      <c r="P13" s="99" t="s">
        <v>632</v>
      </c>
      <c r="Q13" s="99" t="s">
        <v>632</v>
      </c>
      <c r="R13" s="99" t="s">
        <v>632</v>
      </c>
      <c r="S13" s="99"/>
      <c r="T13" s="99"/>
      <c r="U13" s="99"/>
      <c r="V13" s="99"/>
      <c r="W13" s="99"/>
      <c r="X13" s="99"/>
      <c r="Y13" s="99"/>
      <c r="Z13" s="99"/>
      <c r="AA13" s="99"/>
      <c r="AB13" s="99"/>
      <c r="AC13" s="99"/>
      <c r="AD13" s="99"/>
      <c r="AE13" s="99"/>
      <c r="AF13" s="99"/>
      <c r="AG13" s="99"/>
      <c r="AH13" s="99"/>
    </row>
    <row r="14" spans="1:34">
      <c r="C14" s="3" t="s">
        <v>84</v>
      </c>
      <c r="D14" s="3" t="s">
        <v>90</v>
      </c>
      <c r="E14" s="3" t="s">
        <v>91</v>
      </c>
      <c r="F14" s="3" t="s">
        <v>582</v>
      </c>
      <c r="G14" s="214">
        <v>19.166946184631858</v>
      </c>
      <c r="H14" s="214">
        <v>13.437695966399509</v>
      </c>
      <c r="I14" s="214">
        <v>18.229432512557473</v>
      </c>
      <c r="J14" s="214">
        <v>20.833637157208543</v>
      </c>
      <c r="K14" s="214">
        <v>21.731208526834198</v>
      </c>
      <c r="L14" s="214">
        <v>16.657176347219611</v>
      </c>
      <c r="M14" s="214">
        <v>19.322324562774746</v>
      </c>
      <c r="N14" s="214">
        <v>21.013668622646275</v>
      </c>
      <c r="O14" s="100" t="s">
        <v>524</v>
      </c>
      <c r="P14" s="99" t="s">
        <v>632</v>
      </c>
      <c r="Q14" s="99" t="s">
        <v>632</v>
      </c>
      <c r="R14" s="99" t="s">
        <v>632</v>
      </c>
      <c r="S14" s="99"/>
      <c r="T14" s="99"/>
      <c r="U14" s="99"/>
      <c r="V14" s="99"/>
      <c r="W14" s="99"/>
      <c r="X14" s="99"/>
      <c r="Y14" s="99"/>
      <c r="Z14" s="99"/>
      <c r="AA14" s="99"/>
      <c r="AB14" s="99"/>
      <c r="AC14" s="99"/>
      <c r="AD14" s="99"/>
      <c r="AE14" s="99"/>
      <c r="AF14" s="99"/>
      <c r="AG14" s="99"/>
      <c r="AH14" s="99"/>
    </row>
    <row r="15" spans="1:34">
      <c r="C15" s="3" t="s">
        <v>84</v>
      </c>
      <c r="D15" s="3" t="s">
        <v>92</v>
      </c>
      <c r="E15" s="3" t="s">
        <v>93</v>
      </c>
      <c r="F15" s="3" t="s">
        <v>582</v>
      </c>
      <c r="G15" s="214">
        <v>48.69097120472923</v>
      </c>
      <c r="H15" s="214">
        <v>39.632185864314494</v>
      </c>
      <c r="I15" s="214">
        <v>47.764504522186819</v>
      </c>
      <c r="J15" s="214">
        <v>55.828196018389335</v>
      </c>
      <c r="K15" s="214">
        <v>53.582118179627734</v>
      </c>
      <c r="L15" s="214">
        <v>43.104595707560399</v>
      </c>
      <c r="M15" s="214">
        <v>50.9542053771874</v>
      </c>
      <c r="N15" s="214">
        <v>56.551318359008377</v>
      </c>
      <c r="O15" s="100" t="s">
        <v>524</v>
      </c>
      <c r="P15" s="99" t="s">
        <v>632</v>
      </c>
      <c r="Q15" s="99" t="s">
        <v>632</v>
      </c>
      <c r="R15" s="99" t="s">
        <v>632</v>
      </c>
      <c r="S15" s="99"/>
      <c r="T15" s="99"/>
      <c r="U15" s="99"/>
      <c r="V15" s="99"/>
      <c r="W15" s="99"/>
      <c r="X15" s="99"/>
      <c r="Y15" s="99"/>
      <c r="Z15" s="99"/>
      <c r="AA15" s="99"/>
      <c r="AB15" s="99"/>
      <c r="AC15" s="99"/>
      <c r="AD15" s="99"/>
      <c r="AE15" s="99"/>
      <c r="AF15" s="99"/>
      <c r="AG15" s="99"/>
      <c r="AH15" s="99"/>
    </row>
    <row r="16" spans="1:34">
      <c r="E16" s="3" t="s">
        <v>583</v>
      </c>
      <c r="F16" s="3" t="s">
        <v>584</v>
      </c>
      <c r="G16" s="214" t="s">
        <v>632</v>
      </c>
      <c r="H16" s="214" t="s">
        <v>632</v>
      </c>
      <c r="I16" s="214" t="s">
        <v>632</v>
      </c>
      <c r="J16" s="214" t="s">
        <v>632</v>
      </c>
      <c r="K16" s="214" t="s">
        <v>632</v>
      </c>
      <c r="L16" s="214" t="s">
        <v>632</v>
      </c>
      <c r="M16" s="214" t="s">
        <v>632</v>
      </c>
      <c r="N16" s="214" t="s">
        <v>632</v>
      </c>
      <c r="O16" s="100" t="s">
        <v>524</v>
      </c>
      <c r="P16" s="99" t="s">
        <v>632</v>
      </c>
      <c r="Q16" s="99" t="s">
        <v>632</v>
      </c>
      <c r="R16" s="99" t="s">
        <v>632</v>
      </c>
      <c r="S16" s="99"/>
      <c r="T16" s="99"/>
      <c r="U16" s="99"/>
      <c r="V16" s="99"/>
      <c r="W16" s="99"/>
      <c r="X16" s="99"/>
      <c r="Y16" s="99"/>
      <c r="Z16" s="99"/>
      <c r="AA16" s="99"/>
      <c r="AB16" s="99"/>
      <c r="AC16" s="99"/>
      <c r="AD16" s="99"/>
      <c r="AE16" s="99"/>
      <c r="AF16" s="99"/>
      <c r="AG16" s="99"/>
      <c r="AH16" s="99"/>
    </row>
    <row r="17" spans="5:34">
      <c r="E17" s="3" t="s">
        <v>585</v>
      </c>
      <c r="F17" s="3" t="s">
        <v>584</v>
      </c>
      <c r="G17" s="214" t="s">
        <v>632</v>
      </c>
      <c r="H17" s="214" t="s">
        <v>632</v>
      </c>
      <c r="I17" s="214" t="s">
        <v>632</v>
      </c>
      <c r="J17" s="214" t="s">
        <v>632</v>
      </c>
      <c r="K17" s="214" t="s">
        <v>632</v>
      </c>
      <c r="L17" s="214" t="s">
        <v>632</v>
      </c>
      <c r="M17" s="214" t="s">
        <v>632</v>
      </c>
      <c r="N17" s="214" t="s">
        <v>632</v>
      </c>
      <c r="O17" s="100" t="s">
        <v>524</v>
      </c>
      <c r="P17" s="99" t="s">
        <v>632</v>
      </c>
      <c r="Q17" s="99" t="s">
        <v>632</v>
      </c>
      <c r="R17" s="99" t="s">
        <v>632</v>
      </c>
      <c r="S17" s="99"/>
      <c r="T17" s="99"/>
      <c r="U17" s="99"/>
      <c r="V17" s="99"/>
      <c r="W17" s="99"/>
      <c r="X17" s="99"/>
      <c r="Y17" s="99"/>
      <c r="Z17" s="99"/>
      <c r="AA17" s="99"/>
      <c r="AB17" s="99"/>
      <c r="AC17" s="99"/>
      <c r="AD17" s="99"/>
      <c r="AE17" s="99"/>
      <c r="AF17" s="99"/>
      <c r="AG17" s="99"/>
      <c r="AH17" s="99"/>
    </row>
    <row r="18" spans="5:34">
      <c r="E18" s="3" t="s">
        <v>586</v>
      </c>
      <c r="F18" s="3" t="s">
        <v>584</v>
      </c>
      <c r="G18" s="214" t="s">
        <v>632</v>
      </c>
      <c r="H18" s="214" t="s">
        <v>632</v>
      </c>
      <c r="I18" s="214" t="s">
        <v>632</v>
      </c>
      <c r="J18" s="214" t="s">
        <v>632</v>
      </c>
      <c r="K18" s="214" t="s">
        <v>632</v>
      </c>
      <c r="L18" s="214" t="s">
        <v>632</v>
      </c>
      <c r="M18" s="214" t="s">
        <v>632</v>
      </c>
      <c r="N18" s="214" t="s">
        <v>632</v>
      </c>
      <c r="O18" s="100" t="s">
        <v>524</v>
      </c>
      <c r="P18" s="99" t="s">
        <v>632</v>
      </c>
      <c r="Q18" s="99" t="s">
        <v>632</v>
      </c>
      <c r="R18" s="99" t="s">
        <v>632</v>
      </c>
      <c r="S18" s="99"/>
      <c r="T18" s="99"/>
      <c r="U18" s="99"/>
      <c r="V18" s="99"/>
      <c r="W18" s="99"/>
      <c r="X18" s="99"/>
      <c r="Y18" s="99"/>
      <c r="Z18" s="99"/>
      <c r="AA18" s="99"/>
      <c r="AB18" s="99"/>
      <c r="AC18" s="99"/>
      <c r="AD18" s="99"/>
      <c r="AE18" s="99"/>
      <c r="AF18" s="99"/>
      <c r="AG18" s="99"/>
      <c r="AH18" s="99"/>
    </row>
    <row r="19" spans="5:34">
      <c r="E19" s="3" t="s">
        <v>587</v>
      </c>
      <c r="F19" s="3" t="s">
        <v>584</v>
      </c>
      <c r="G19" s="214" t="s">
        <v>632</v>
      </c>
      <c r="H19" s="214" t="s">
        <v>632</v>
      </c>
      <c r="I19" s="214" t="s">
        <v>632</v>
      </c>
      <c r="J19" s="214" t="s">
        <v>632</v>
      </c>
      <c r="K19" s="214" t="s">
        <v>632</v>
      </c>
      <c r="L19" s="214" t="s">
        <v>632</v>
      </c>
      <c r="M19" s="214" t="s">
        <v>632</v>
      </c>
      <c r="N19" s="214" t="s">
        <v>632</v>
      </c>
      <c r="O19" s="100" t="s">
        <v>524</v>
      </c>
      <c r="P19" s="99" t="s">
        <v>632</v>
      </c>
      <c r="Q19" s="99" t="s">
        <v>632</v>
      </c>
      <c r="R19" s="99" t="s">
        <v>632</v>
      </c>
      <c r="S19" s="99"/>
      <c r="T19" s="99"/>
      <c r="U19" s="99"/>
      <c r="V19" s="99"/>
      <c r="W19" s="99"/>
      <c r="X19" s="99"/>
      <c r="Y19" s="99"/>
      <c r="Z19" s="99"/>
      <c r="AA19" s="99"/>
      <c r="AB19" s="99"/>
      <c r="AC19" s="99"/>
      <c r="AD19" s="99"/>
      <c r="AE19" s="99"/>
      <c r="AF19" s="99"/>
      <c r="AG19" s="99"/>
      <c r="AH19" s="99"/>
    </row>
    <row r="20" spans="5:34">
      <c r="E20" s="3" t="s">
        <v>588</v>
      </c>
      <c r="F20" s="3" t="s">
        <v>584</v>
      </c>
      <c r="G20" s="214" t="s">
        <v>632</v>
      </c>
      <c r="H20" s="214" t="s">
        <v>632</v>
      </c>
      <c r="I20" s="214" t="s">
        <v>632</v>
      </c>
      <c r="J20" s="214" t="s">
        <v>632</v>
      </c>
      <c r="K20" s="214" t="s">
        <v>632</v>
      </c>
      <c r="L20" s="214" t="s">
        <v>632</v>
      </c>
      <c r="M20" s="214" t="s">
        <v>632</v>
      </c>
      <c r="N20" s="214" t="s">
        <v>632</v>
      </c>
      <c r="O20" s="100" t="s">
        <v>524</v>
      </c>
      <c r="P20" s="99" t="s">
        <v>632</v>
      </c>
      <c r="Q20" s="99" t="s">
        <v>632</v>
      </c>
      <c r="R20" s="99" t="s">
        <v>632</v>
      </c>
      <c r="S20" s="99"/>
      <c r="T20" s="99"/>
      <c r="U20" s="99"/>
      <c r="V20" s="99"/>
      <c r="W20" s="99"/>
      <c r="X20" s="99"/>
      <c r="Y20" s="99"/>
      <c r="Z20" s="99"/>
      <c r="AA20" s="99"/>
      <c r="AB20" s="99"/>
      <c r="AC20" s="99"/>
      <c r="AD20" s="99"/>
      <c r="AE20" s="99"/>
      <c r="AF20" s="99"/>
      <c r="AG20" s="99"/>
      <c r="AH20" s="99"/>
    </row>
    <row r="21" spans="5:34">
      <c r="E21" s="3" t="s">
        <v>589</v>
      </c>
      <c r="F21" s="3" t="s">
        <v>584</v>
      </c>
      <c r="G21" s="214" t="s">
        <v>632</v>
      </c>
      <c r="H21" s="214" t="s">
        <v>632</v>
      </c>
      <c r="I21" s="214" t="s">
        <v>632</v>
      </c>
      <c r="J21" s="214" t="s">
        <v>632</v>
      </c>
      <c r="K21" s="214" t="s">
        <v>632</v>
      </c>
      <c r="L21" s="214" t="s">
        <v>632</v>
      </c>
      <c r="M21" s="214" t="s">
        <v>632</v>
      </c>
      <c r="N21" s="214" t="s">
        <v>632</v>
      </c>
      <c r="O21" s="100" t="s">
        <v>524</v>
      </c>
      <c r="P21" s="99" t="s">
        <v>632</v>
      </c>
      <c r="Q21" s="99" t="s">
        <v>632</v>
      </c>
      <c r="R21" s="99" t="s">
        <v>632</v>
      </c>
      <c r="S21" s="99"/>
      <c r="T21" s="99"/>
      <c r="U21" s="99"/>
      <c r="V21" s="99"/>
      <c r="W21" s="99"/>
      <c r="X21" s="99"/>
      <c r="Y21" s="99"/>
      <c r="Z21" s="99"/>
      <c r="AA21" s="99"/>
      <c r="AB21" s="99"/>
      <c r="AC21" s="99"/>
      <c r="AD21" s="99"/>
      <c r="AE21" s="99"/>
      <c r="AF21" s="99"/>
      <c r="AG21" s="99"/>
      <c r="AH21" s="99"/>
    </row>
    <row r="22" spans="5:34">
      <c r="E22" s="3" t="s">
        <v>590</v>
      </c>
      <c r="F22" s="3" t="s">
        <v>584</v>
      </c>
      <c r="G22" s="214" t="s">
        <v>632</v>
      </c>
      <c r="H22" s="214" t="s">
        <v>632</v>
      </c>
      <c r="I22" s="214" t="s">
        <v>632</v>
      </c>
      <c r="J22" s="214" t="s">
        <v>632</v>
      </c>
      <c r="K22" s="214" t="s">
        <v>632</v>
      </c>
      <c r="L22" s="214" t="s">
        <v>632</v>
      </c>
      <c r="M22" s="214" t="s">
        <v>632</v>
      </c>
      <c r="N22" s="214" t="s">
        <v>632</v>
      </c>
      <c r="O22" s="100" t="s">
        <v>524</v>
      </c>
      <c r="P22" s="99" t="s">
        <v>632</v>
      </c>
      <c r="Q22" s="99" t="s">
        <v>632</v>
      </c>
      <c r="R22" s="99" t="s">
        <v>632</v>
      </c>
      <c r="S22" s="99"/>
      <c r="T22" s="99"/>
      <c r="U22" s="99"/>
      <c r="V22" s="99"/>
      <c r="W22" s="99"/>
      <c r="X22" s="99"/>
      <c r="Y22" s="99"/>
      <c r="Z22" s="99"/>
      <c r="AA22" s="99"/>
      <c r="AB22" s="99"/>
      <c r="AC22" s="99"/>
      <c r="AD22" s="99"/>
      <c r="AE22" s="99"/>
      <c r="AF22" s="99"/>
      <c r="AG22" s="99"/>
      <c r="AH22" s="99"/>
    </row>
    <row r="23" spans="5:34">
      <c r="E23" s="3" t="s">
        <v>591</v>
      </c>
      <c r="F23" s="3" t="s">
        <v>584</v>
      </c>
      <c r="G23" s="214" t="s">
        <v>632</v>
      </c>
      <c r="H23" s="214" t="s">
        <v>632</v>
      </c>
      <c r="I23" s="214" t="s">
        <v>632</v>
      </c>
      <c r="J23" s="214" t="s">
        <v>632</v>
      </c>
      <c r="K23" s="214" t="s">
        <v>632</v>
      </c>
      <c r="L23" s="214" t="s">
        <v>632</v>
      </c>
      <c r="M23" s="214" t="s">
        <v>632</v>
      </c>
      <c r="N23" s="214" t="s">
        <v>632</v>
      </c>
      <c r="O23" s="100" t="s">
        <v>524</v>
      </c>
      <c r="P23" s="99" t="s">
        <v>632</v>
      </c>
      <c r="Q23" s="99" t="s">
        <v>632</v>
      </c>
      <c r="R23" s="99" t="s">
        <v>632</v>
      </c>
      <c r="S23" s="99"/>
      <c r="T23" s="99"/>
      <c r="U23" s="99"/>
      <c r="V23" s="99"/>
      <c r="W23" s="99"/>
      <c r="X23" s="99"/>
      <c r="Y23" s="99"/>
      <c r="Z23" s="99"/>
      <c r="AA23" s="99"/>
      <c r="AB23" s="99"/>
      <c r="AC23" s="99"/>
      <c r="AD23" s="99"/>
      <c r="AE23" s="99"/>
      <c r="AF23" s="99"/>
      <c r="AG23" s="99"/>
      <c r="AH23" s="99"/>
    </row>
    <row r="24" spans="5:34">
      <c r="E24" s="3" t="s">
        <v>592</v>
      </c>
      <c r="F24" s="3" t="s">
        <v>584</v>
      </c>
      <c r="G24" s="214" t="s">
        <v>632</v>
      </c>
      <c r="H24" s="214" t="s">
        <v>632</v>
      </c>
      <c r="I24" s="214" t="s">
        <v>632</v>
      </c>
      <c r="J24" s="214" t="s">
        <v>632</v>
      </c>
      <c r="K24" s="214" t="s">
        <v>632</v>
      </c>
      <c r="L24" s="214" t="s">
        <v>632</v>
      </c>
      <c r="M24" s="214" t="s">
        <v>632</v>
      </c>
      <c r="N24" s="214" t="s">
        <v>632</v>
      </c>
      <c r="O24" s="100" t="s">
        <v>524</v>
      </c>
      <c r="P24" s="99" t="s">
        <v>632</v>
      </c>
      <c r="Q24" s="99" t="s">
        <v>632</v>
      </c>
      <c r="R24" s="99" t="s">
        <v>632</v>
      </c>
      <c r="S24" s="99"/>
      <c r="T24" s="99"/>
      <c r="U24" s="99"/>
      <c r="V24" s="99"/>
      <c r="W24" s="99"/>
      <c r="X24" s="99"/>
      <c r="Y24" s="99"/>
      <c r="Z24" s="99"/>
      <c r="AA24" s="99"/>
      <c r="AB24" s="99"/>
      <c r="AC24" s="99"/>
      <c r="AD24" s="99"/>
      <c r="AE24" s="99"/>
      <c r="AF24" s="99"/>
      <c r="AG24" s="99"/>
      <c r="AH24" s="99"/>
    </row>
    <row r="25" spans="5:34">
      <c r="E25" s="3" t="s">
        <v>593</v>
      </c>
      <c r="F25" s="3" t="s">
        <v>584</v>
      </c>
      <c r="G25" s="214" t="s">
        <v>632</v>
      </c>
      <c r="H25" s="214" t="s">
        <v>632</v>
      </c>
      <c r="I25" s="214" t="s">
        <v>632</v>
      </c>
      <c r="J25" s="214" t="s">
        <v>632</v>
      </c>
      <c r="K25" s="214" t="s">
        <v>632</v>
      </c>
      <c r="L25" s="214" t="s">
        <v>632</v>
      </c>
      <c r="M25" s="214" t="s">
        <v>632</v>
      </c>
      <c r="N25" s="214" t="s">
        <v>632</v>
      </c>
      <c r="O25" s="100" t="s">
        <v>524</v>
      </c>
      <c r="P25" s="99" t="s">
        <v>632</v>
      </c>
      <c r="Q25" s="99" t="s">
        <v>632</v>
      </c>
      <c r="R25" s="99" t="s">
        <v>632</v>
      </c>
      <c r="S25" s="99"/>
      <c r="T25" s="99"/>
      <c r="U25" s="99"/>
      <c r="V25" s="99"/>
      <c r="W25" s="99"/>
      <c r="X25" s="99"/>
      <c r="Y25" s="99"/>
      <c r="Z25" s="99"/>
      <c r="AA25" s="99"/>
      <c r="AB25" s="99"/>
      <c r="AC25" s="99"/>
      <c r="AD25" s="99"/>
      <c r="AE25" s="99"/>
      <c r="AF25" s="99"/>
      <c r="AG25" s="99"/>
      <c r="AH25" s="99"/>
    </row>
    <row r="26" spans="5:34">
      <c r="E26" s="3" t="s">
        <v>594</v>
      </c>
      <c r="F26" s="3" t="s">
        <v>584</v>
      </c>
      <c r="G26" s="214" t="s">
        <v>632</v>
      </c>
      <c r="H26" s="214" t="s">
        <v>632</v>
      </c>
      <c r="I26" s="214" t="s">
        <v>632</v>
      </c>
      <c r="J26" s="214" t="s">
        <v>632</v>
      </c>
      <c r="K26" s="214" t="s">
        <v>632</v>
      </c>
      <c r="L26" s="214" t="s">
        <v>632</v>
      </c>
      <c r="M26" s="214" t="s">
        <v>632</v>
      </c>
      <c r="N26" s="214" t="s">
        <v>632</v>
      </c>
      <c r="O26" s="100" t="s">
        <v>524</v>
      </c>
      <c r="P26" s="99" t="s">
        <v>632</v>
      </c>
      <c r="Q26" s="99" t="s">
        <v>632</v>
      </c>
      <c r="R26" s="99" t="s">
        <v>632</v>
      </c>
      <c r="S26" s="99"/>
      <c r="T26" s="99"/>
      <c r="U26" s="99"/>
      <c r="V26" s="99"/>
      <c r="W26" s="99"/>
      <c r="X26" s="99"/>
      <c r="Y26" s="99"/>
      <c r="Z26" s="99"/>
      <c r="AA26" s="99"/>
      <c r="AB26" s="99"/>
      <c r="AC26" s="99"/>
      <c r="AD26" s="99"/>
      <c r="AE26" s="99"/>
      <c r="AF26" s="99"/>
      <c r="AG26" s="99"/>
      <c r="AH26" s="99"/>
    </row>
    <row r="27" spans="5:34">
      <c r="E27" s="3" t="s">
        <v>595</v>
      </c>
      <c r="F27" s="3" t="s">
        <v>584</v>
      </c>
      <c r="G27" s="214" t="s">
        <v>632</v>
      </c>
      <c r="H27" s="214" t="s">
        <v>632</v>
      </c>
      <c r="I27" s="214" t="s">
        <v>632</v>
      </c>
      <c r="J27" s="214" t="s">
        <v>632</v>
      </c>
      <c r="K27" s="214" t="s">
        <v>632</v>
      </c>
      <c r="L27" s="214" t="s">
        <v>632</v>
      </c>
      <c r="M27" s="214" t="s">
        <v>632</v>
      </c>
      <c r="N27" s="214" t="s">
        <v>632</v>
      </c>
      <c r="O27" s="100" t="s">
        <v>524</v>
      </c>
      <c r="P27" s="99" t="s">
        <v>632</v>
      </c>
      <c r="Q27" s="99" t="s">
        <v>632</v>
      </c>
      <c r="R27" s="99" t="s">
        <v>632</v>
      </c>
      <c r="S27" s="99"/>
      <c r="T27" s="99"/>
      <c r="U27" s="99"/>
      <c r="V27" s="99"/>
      <c r="W27" s="99"/>
      <c r="X27" s="99"/>
      <c r="Y27" s="99"/>
      <c r="Z27" s="99"/>
      <c r="AA27" s="99"/>
      <c r="AB27" s="99"/>
      <c r="AC27" s="99"/>
      <c r="AD27" s="99"/>
      <c r="AE27" s="99"/>
      <c r="AF27" s="99"/>
      <c r="AG27" s="99"/>
      <c r="AH27" s="99"/>
    </row>
    <row r="28" spans="5:34">
      <c r="E28" s="3" t="s">
        <v>596</v>
      </c>
      <c r="F28" s="3" t="s">
        <v>584</v>
      </c>
      <c r="G28" s="214" t="s">
        <v>632</v>
      </c>
      <c r="H28" s="214" t="s">
        <v>632</v>
      </c>
      <c r="I28" s="214" t="s">
        <v>632</v>
      </c>
      <c r="J28" s="214" t="s">
        <v>632</v>
      </c>
      <c r="K28" s="214" t="s">
        <v>632</v>
      </c>
      <c r="L28" s="214" t="s">
        <v>632</v>
      </c>
      <c r="M28" s="214" t="s">
        <v>632</v>
      </c>
      <c r="N28" s="214" t="s">
        <v>632</v>
      </c>
      <c r="O28" s="100" t="s">
        <v>524</v>
      </c>
      <c r="P28" s="99" t="s">
        <v>632</v>
      </c>
      <c r="Q28" s="99" t="s">
        <v>632</v>
      </c>
      <c r="R28" s="99" t="s">
        <v>632</v>
      </c>
      <c r="S28" s="99"/>
      <c r="T28" s="99"/>
      <c r="U28" s="99"/>
      <c r="V28" s="99"/>
      <c r="W28" s="99"/>
      <c r="X28" s="99"/>
      <c r="Y28" s="99"/>
      <c r="Z28" s="99"/>
      <c r="AA28" s="99"/>
      <c r="AB28" s="99"/>
      <c r="AC28" s="99"/>
      <c r="AD28" s="99"/>
      <c r="AE28" s="99"/>
      <c r="AF28" s="99"/>
      <c r="AG28" s="99"/>
      <c r="AH28" s="99"/>
    </row>
    <row r="29" spans="5:34">
      <c r="E29" s="3" t="s">
        <v>597</v>
      </c>
      <c r="F29" s="3" t="s">
        <v>584</v>
      </c>
      <c r="G29" s="214" t="s">
        <v>632</v>
      </c>
      <c r="H29" s="214" t="s">
        <v>632</v>
      </c>
      <c r="I29" s="214" t="s">
        <v>632</v>
      </c>
      <c r="J29" s="214" t="s">
        <v>632</v>
      </c>
      <c r="K29" s="214" t="s">
        <v>632</v>
      </c>
      <c r="L29" s="214" t="s">
        <v>632</v>
      </c>
      <c r="M29" s="214" t="s">
        <v>632</v>
      </c>
      <c r="N29" s="214" t="s">
        <v>632</v>
      </c>
      <c r="O29" s="100" t="s">
        <v>524</v>
      </c>
      <c r="P29" s="99" t="s">
        <v>632</v>
      </c>
      <c r="Q29" s="99" t="s">
        <v>632</v>
      </c>
      <c r="R29" s="99" t="s">
        <v>632</v>
      </c>
      <c r="S29" s="99"/>
      <c r="T29" s="99"/>
      <c r="U29" s="99"/>
      <c r="V29" s="99"/>
      <c r="W29" s="99"/>
      <c r="X29" s="99"/>
      <c r="Y29" s="99"/>
      <c r="Z29" s="99"/>
      <c r="AA29" s="99"/>
      <c r="AB29" s="99"/>
      <c r="AC29" s="99"/>
      <c r="AD29" s="99"/>
      <c r="AE29" s="99"/>
      <c r="AF29" s="99"/>
      <c r="AG29" s="99"/>
      <c r="AH29" s="99"/>
    </row>
    <row r="30" spans="5:34">
      <c r="E30" s="3" t="s">
        <v>598</v>
      </c>
      <c r="F30" s="3" t="s">
        <v>584</v>
      </c>
      <c r="G30" s="214" t="s">
        <v>632</v>
      </c>
      <c r="H30" s="214" t="s">
        <v>632</v>
      </c>
      <c r="I30" s="214" t="s">
        <v>632</v>
      </c>
      <c r="J30" s="214" t="s">
        <v>632</v>
      </c>
      <c r="K30" s="214" t="s">
        <v>632</v>
      </c>
      <c r="L30" s="214" t="s">
        <v>632</v>
      </c>
      <c r="M30" s="214" t="s">
        <v>632</v>
      </c>
      <c r="N30" s="214" t="s">
        <v>632</v>
      </c>
      <c r="O30" s="100" t="s">
        <v>524</v>
      </c>
      <c r="P30" s="99" t="s">
        <v>632</v>
      </c>
      <c r="Q30" s="99" t="s">
        <v>632</v>
      </c>
      <c r="R30" s="99" t="s">
        <v>632</v>
      </c>
      <c r="S30" s="99"/>
      <c r="T30" s="99"/>
      <c r="U30" s="99"/>
      <c r="V30" s="99"/>
      <c r="W30" s="99"/>
      <c r="X30" s="99"/>
      <c r="Y30" s="99"/>
      <c r="Z30" s="99"/>
      <c r="AA30" s="99"/>
      <c r="AB30" s="99"/>
      <c r="AC30" s="99"/>
      <c r="AD30" s="99"/>
      <c r="AE30" s="99"/>
      <c r="AF30" s="99"/>
      <c r="AG30" s="99"/>
      <c r="AH30" s="99"/>
    </row>
    <row r="31" spans="5:34">
      <c r="E31" s="3" t="s">
        <v>599</v>
      </c>
      <c r="F31" s="3" t="s">
        <v>584</v>
      </c>
      <c r="G31" s="214" t="s">
        <v>632</v>
      </c>
      <c r="H31" s="214" t="s">
        <v>632</v>
      </c>
      <c r="I31" s="214" t="s">
        <v>632</v>
      </c>
      <c r="J31" s="214" t="s">
        <v>632</v>
      </c>
      <c r="K31" s="214" t="s">
        <v>632</v>
      </c>
      <c r="L31" s="214" t="s">
        <v>632</v>
      </c>
      <c r="M31" s="214" t="s">
        <v>632</v>
      </c>
      <c r="N31" s="214" t="s">
        <v>632</v>
      </c>
      <c r="O31" s="100" t="s">
        <v>524</v>
      </c>
      <c r="P31" s="99" t="s">
        <v>632</v>
      </c>
      <c r="Q31" s="99" t="s">
        <v>632</v>
      </c>
      <c r="R31" s="99" t="s">
        <v>632</v>
      </c>
      <c r="S31" s="99"/>
      <c r="T31" s="99"/>
      <c r="U31" s="99"/>
      <c r="V31" s="99"/>
      <c r="W31" s="99"/>
      <c r="X31" s="99"/>
      <c r="Y31" s="99"/>
      <c r="Z31" s="99"/>
      <c r="AA31" s="99"/>
      <c r="AB31" s="99"/>
      <c r="AC31" s="99"/>
      <c r="AD31" s="99"/>
      <c r="AE31" s="99"/>
      <c r="AF31" s="99"/>
      <c r="AG31" s="99"/>
      <c r="AH31" s="99"/>
    </row>
    <row r="32" spans="5:34">
      <c r="E32" s="3" t="s">
        <v>600</v>
      </c>
      <c r="F32" s="3" t="s">
        <v>584</v>
      </c>
      <c r="G32" s="214" t="s">
        <v>632</v>
      </c>
      <c r="H32" s="214" t="s">
        <v>632</v>
      </c>
      <c r="I32" s="214" t="s">
        <v>632</v>
      </c>
      <c r="J32" s="214" t="s">
        <v>632</v>
      </c>
      <c r="K32" s="214" t="s">
        <v>632</v>
      </c>
      <c r="L32" s="214" t="s">
        <v>632</v>
      </c>
      <c r="M32" s="214" t="s">
        <v>632</v>
      </c>
      <c r="N32" s="214" t="s">
        <v>632</v>
      </c>
      <c r="O32" s="100" t="s">
        <v>524</v>
      </c>
      <c r="P32" s="99" t="s">
        <v>632</v>
      </c>
      <c r="Q32" s="99" t="s">
        <v>632</v>
      </c>
      <c r="R32" s="99" t="s">
        <v>632</v>
      </c>
      <c r="S32" s="99"/>
      <c r="T32" s="99"/>
      <c r="U32" s="99"/>
      <c r="V32" s="99"/>
      <c r="W32" s="99"/>
      <c r="X32" s="99"/>
      <c r="Y32" s="99"/>
      <c r="Z32" s="99"/>
      <c r="AA32" s="99"/>
      <c r="AB32" s="99"/>
      <c r="AC32" s="99"/>
      <c r="AD32" s="99"/>
      <c r="AE32" s="99"/>
      <c r="AF32" s="99"/>
      <c r="AG32" s="99"/>
      <c r="AH32" s="99"/>
    </row>
    <row r="33" spans="5:34">
      <c r="E33" s="3" t="s">
        <v>601</v>
      </c>
      <c r="F33" s="3" t="s">
        <v>584</v>
      </c>
      <c r="G33" s="214" t="s">
        <v>632</v>
      </c>
      <c r="H33" s="214" t="s">
        <v>632</v>
      </c>
      <c r="I33" s="214" t="s">
        <v>632</v>
      </c>
      <c r="J33" s="214" t="s">
        <v>632</v>
      </c>
      <c r="K33" s="214" t="s">
        <v>632</v>
      </c>
      <c r="L33" s="214" t="s">
        <v>632</v>
      </c>
      <c r="M33" s="214" t="s">
        <v>632</v>
      </c>
      <c r="N33" s="214" t="s">
        <v>632</v>
      </c>
      <c r="O33" s="100" t="s">
        <v>524</v>
      </c>
      <c r="P33" s="99" t="s">
        <v>632</v>
      </c>
      <c r="Q33" s="99" t="s">
        <v>632</v>
      </c>
      <c r="R33" s="99" t="s">
        <v>632</v>
      </c>
      <c r="S33" s="99"/>
      <c r="T33" s="99"/>
      <c r="U33" s="99"/>
      <c r="V33" s="99"/>
      <c r="W33" s="99"/>
      <c r="X33" s="99"/>
      <c r="Y33" s="99"/>
      <c r="Z33" s="99"/>
      <c r="AA33" s="99"/>
      <c r="AB33" s="99"/>
      <c r="AC33" s="99"/>
      <c r="AD33" s="99"/>
      <c r="AE33" s="99"/>
      <c r="AF33" s="99"/>
      <c r="AG33" s="99"/>
      <c r="AH33" s="99"/>
    </row>
    <row r="34" spans="5:34">
      <c r="E34" s="3" t="s">
        <v>602</v>
      </c>
      <c r="F34" s="3" t="s">
        <v>584</v>
      </c>
      <c r="G34" s="214" t="s">
        <v>632</v>
      </c>
      <c r="H34" s="214" t="s">
        <v>632</v>
      </c>
      <c r="I34" s="214" t="s">
        <v>632</v>
      </c>
      <c r="J34" s="214" t="s">
        <v>632</v>
      </c>
      <c r="K34" s="214" t="s">
        <v>632</v>
      </c>
      <c r="L34" s="214" t="s">
        <v>632</v>
      </c>
      <c r="M34" s="214" t="s">
        <v>632</v>
      </c>
      <c r="N34" s="214" t="s">
        <v>632</v>
      </c>
      <c r="O34" s="100" t="s">
        <v>524</v>
      </c>
      <c r="P34" s="99" t="s">
        <v>632</v>
      </c>
      <c r="Q34" s="99" t="s">
        <v>632</v>
      </c>
      <c r="R34" s="99" t="s">
        <v>632</v>
      </c>
      <c r="S34" s="99"/>
      <c r="T34" s="99"/>
      <c r="U34" s="99"/>
      <c r="V34" s="99"/>
      <c r="W34" s="99"/>
      <c r="X34" s="99"/>
      <c r="Y34" s="99"/>
      <c r="Z34" s="99"/>
      <c r="AA34" s="99"/>
      <c r="AB34" s="99"/>
      <c r="AC34" s="99"/>
      <c r="AD34" s="99"/>
      <c r="AE34" s="99"/>
      <c r="AF34" s="99"/>
      <c r="AG34" s="99"/>
      <c r="AH34" s="99"/>
    </row>
    <row r="35" spans="5:34">
      <c r="E35" s="3" t="s">
        <v>603</v>
      </c>
      <c r="F35" s="3" t="s">
        <v>584</v>
      </c>
      <c r="G35" s="214" t="s">
        <v>632</v>
      </c>
      <c r="H35" s="214" t="s">
        <v>632</v>
      </c>
      <c r="I35" s="214" t="s">
        <v>632</v>
      </c>
      <c r="J35" s="214" t="s">
        <v>632</v>
      </c>
      <c r="K35" s="214" t="s">
        <v>632</v>
      </c>
      <c r="L35" s="214" t="s">
        <v>632</v>
      </c>
      <c r="M35" s="214" t="s">
        <v>632</v>
      </c>
      <c r="N35" s="214" t="s">
        <v>632</v>
      </c>
      <c r="O35" s="100" t="s">
        <v>524</v>
      </c>
      <c r="P35" s="99" t="s">
        <v>632</v>
      </c>
      <c r="Q35" s="99" t="s">
        <v>632</v>
      </c>
      <c r="R35" s="99" t="s">
        <v>632</v>
      </c>
      <c r="S35" s="99"/>
      <c r="T35" s="99"/>
      <c r="U35" s="99"/>
      <c r="V35" s="99"/>
      <c r="W35" s="99"/>
      <c r="X35" s="99"/>
      <c r="Y35" s="99"/>
      <c r="Z35" s="99"/>
      <c r="AA35" s="99"/>
      <c r="AB35" s="99"/>
      <c r="AC35" s="99"/>
      <c r="AD35" s="99"/>
      <c r="AE35" s="99"/>
      <c r="AF35" s="99"/>
      <c r="AG35" s="99"/>
      <c r="AH35" s="99"/>
    </row>
    <row r="36" spans="5:34">
      <c r="E36" s="3" t="s">
        <v>604</v>
      </c>
      <c r="F36" s="3" t="s">
        <v>584</v>
      </c>
      <c r="G36" s="214" t="s">
        <v>632</v>
      </c>
      <c r="H36" s="214" t="s">
        <v>632</v>
      </c>
      <c r="I36" s="214" t="s">
        <v>632</v>
      </c>
      <c r="J36" s="214" t="s">
        <v>632</v>
      </c>
      <c r="K36" s="214" t="s">
        <v>632</v>
      </c>
      <c r="L36" s="214" t="s">
        <v>632</v>
      </c>
      <c r="M36" s="214" t="s">
        <v>632</v>
      </c>
      <c r="N36" s="214" t="s">
        <v>632</v>
      </c>
      <c r="O36" s="100" t="s">
        <v>524</v>
      </c>
      <c r="P36" s="99" t="s">
        <v>632</v>
      </c>
      <c r="Q36" s="99" t="s">
        <v>632</v>
      </c>
      <c r="R36" s="99" t="s">
        <v>632</v>
      </c>
      <c r="S36" s="99"/>
      <c r="T36" s="99"/>
      <c r="U36" s="99"/>
      <c r="V36" s="99"/>
      <c r="W36" s="99"/>
      <c r="X36" s="99"/>
      <c r="Y36" s="99"/>
      <c r="Z36" s="99"/>
      <c r="AA36" s="99"/>
      <c r="AB36" s="99"/>
      <c r="AC36" s="99"/>
      <c r="AD36" s="99"/>
      <c r="AE36" s="99"/>
      <c r="AF36" s="99"/>
      <c r="AG36" s="99"/>
      <c r="AH36" s="99"/>
    </row>
    <row r="37" spans="5:34">
      <c r="E37" s="3" t="s">
        <v>605</v>
      </c>
      <c r="F37" s="3" t="s">
        <v>584</v>
      </c>
      <c r="G37" s="214" t="s">
        <v>632</v>
      </c>
      <c r="H37" s="214" t="s">
        <v>632</v>
      </c>
      <c r="I37" s="214" t="s">
        <v>632</v>
      </c>
      <c r="J37" s="214" t="s">
        <v>632</v>
      </c>
      <c r="K37" s="214" t="s">
        <v>632</v>
      </c>
      <c r="L37" s="214" t="s">
        <v>632</v>
      </c>
      <c r="M37" s="214" t="s">
        <v>632</v>
      </c>
      <c r="N37" s="214" t="s">
        <v>632</v>
      </c>
      <c r="O37" s="100" t="s">
        <v>524</v>
      </c>
      <c r="P37" s="99" t="s">
        <v>632</v>
      </c>
      <c r="Q37" s="99" t="s">
        <v>632</v>
      </c>
      <c r="R37" s="99" t="s">
        <v>632</v>
      </c>
      <c r="S37" s="99"/>
      <c r="T37" s="99"/>
      <c r="U37" s="99"/>
      <c r="V37" s="99"/>
      <c r="W37" s="99"/>
      <c r="X37" s="99"/>
      <c r="Y37" s="99"/>
      <c r="Z37" s="99"/>
      <c r="AA37" s="99"/>
      <c r="AB37" s="99"/>
      <c r="AC37" s="99"/>
      <c r="AD37" s="99"/>
      <c r="AE37" s="99"/>
      <c r="AF37" s="99"/>
      <c r="AG37" s="99"/>
      <c r="AH37" s="99"/>
    </row>
    <row r="38" spans="5:34">
      <c r="E38" s="3" t="s">
        <v>606</v>
      </c>
      <c r="F38" s="3" t="s">
        <v>584</v>
      </c>
      <c r="G38" s="214" t="s">
        <v>632</v>
      </c>
      <c r="H38" s="214" t="s">
        <v>632</v>
      </c>
      <c r="I38" s="214" t="s">
        <v>632</v>
      </c>
      <c r="J38" s="214" t="s">
        <v>632</v>
      </c>
      <c r="K38" s="214" t="s">
        <v>632</v>
      </c>
      <c r="L38" s="214" t="s">
        <v>632</v>
      </c>
      <c r="M38" s="214" t="s">
        <v>632</v>
      </c>
      <c r="N38" s="214" t="s">
        <v>632</v>
      </c>
      <c r="O38" s="100" t="s">
        <v>524</v>
      </c>
      <c r="P38" s="99" t="s">
        <v>632</v>
      </c>
      <c r="Q38" s="99" t="s">
        <v>632</v>
      </c>
      <c r="R38" s="99" t="s">
        <v>632</v>
      </c>
      <c r="S38" s="99"/>
      <c r="T38" s="99"/>
      <c r="U38" s="99"/>
      <c r="V38" s="99"/>
      <c r="W38" s="99"/>
      <c r="X38" s="99"/>
      <c r="Y38" s="99"/>
      <c r="Z38" s="99"/>
      <c r="AA38" s="99"/>
      <c r="AB38" s="99"/>
      <c r="AC38" s="99"/>
      <c r="AD38" s="99"/>
      <c r="AE38" s="99"/>
      <c r="AF38" s="99"/>
      <c r="AG38" s="99"/>
      <c r="AH38" s="99"/>
    </row>
    <row r="39" spans="5:34">
      <c r="E39" s="3" t="s">
        <v>607</v>
      </c>
      <c r="F39" s="3" t="s">
        <v>584</v>
      </c>
      <c r="G39" s="214" t="s">
        <v>632</v>
      </c>
      <c r="H39" s="214" t="s">
        <v>632</v>
      </c>
      <c r="I39" s="214" t="s">
        <v>632</v>
      </c>
      <c r="J39" s="214" t="s">
        <v>632</v>
      </c>
      <c r="K39" s="214" t="s">
        <v>632</v>
      </c>
      <c r="L39" s="214" t="s">
        <v>632</v>
      </c>
      <c r="M39" s="214" t="s">
        <v>632</v>
      </c>
      <c r="N39" s="214" t="s">
        <v>632</v>
      </c>
      <c r="O39" s="100" t="s">
        <v>524</v>
      </c>
      <c r="P39" s="99" t="s">
        <v>632</v>
      </c>
      <c r="Q39" s="99" t="s">
        <v>632</v>
      </c>
      <c r="R39" s="99" t="s">
        <v>632</v>
      </c>
      <c r="S39" s="99"/>
      <c r="T39" s="99"/>
      <c r="U39" s="99"/>
      <c r="V39" s="99"/>
      <c r="W39" s="99"/>
      <c r="X39" s="99"/>
      <c r="Y39" s="99"/>
      <c r="Z39" s="99"/>
      <c r="AA39" s="99"/>
      <c r="AB39" s="99"/>
      <c r="AC39" s="99"/>
      <c r="AD39" s="99"/>
      <c r="AE39" s="99"/>
      <c r="AF39" s="99"/>
      <c r="AG39" s="99"/>
      <c r="AH39" s="99"/>
    </row>
    <row r="40" spans="5:34">
      <c r="E40" s="3" t="s">
        <v>608</v>
      </c>
      <c r="F40" s="3" t="s">
        <v>584</v>
      </c>
      <c r="G40" s="214" t="s">
        <v>632</v>
      </c>
      <c r="H40" s="214" t="s">
        <v>632</v>
      </c>
      <c r="I40" s="214" t="s">
        <v>632</v>
      </c>
      <c r="J40" s="214" t="s">
        <v>632</v>
      </c>
      <c r="K40" s="214" t="s">
        <v>632</v>
      </c>
      <c r="L40" s="214" t="s">
        <v>632</v>
      </c>
      <c r="M40" s="214" t="s">
        <v>632</v>
      </c>
      <c r="N40" s="214" t="s">
        <v>632</v>
      </c>
      <c r="O40" s="100" t="s">
        <v>524</v>
      </c>
      <c r="P40" s="99" t="s">
        <v>632</v>
      </c>
      <c r="Q40" s="99" t="s">
        <v>632</v>
      </c>
      <c r="R40" s="99" t="s">
        <v>632</v>
      </c>
      <c r="S40" s="99"/>
      <c r="T40" s="99"/>
      <c r="U40" s="99"/>
      <c r="V40" s="99"/>
      <c r="W40" s="99"/>
      <c r="X40" s="99"/>
      <c r="Y40" s="99"/>
      <c r="Z40" s="99"/>
      <c r="AA40" s="99"/>
      <c r="AB40" s="99"/>
      <c r="AC40" s="99"/>
      <c r="AD40" s="99"/>
      <c r="AE40" s="99"/>
      <c r="AF40" s="99"/>
      <c r="AG40" s="99"/>
      <c r="AH40" s="99"/>
    </row>
    <row r="41" spans="5:34">
      <c r="E41" s="3" t="s">
        <v>609</v>
      </c>
      <c r="F41" s="3" t="s">
        <v>584</v>
      </c>
      <c r="G41" s="214" t="s">
        <v>632</v>
      </c>
      <c r="H41" s="214" t="s">
        <v>632</v>
      </c>
      <c r="I41" s="214" t="s">
        <v>632</v>
      </c>
      <c r="J41" s="214" t="s">
        <v>632</v>
      </c>
      <c r="K41" s="214" t="s">
        <v>632</v>
      </c>
      <c r="L41" s="214" t="s">
        <v>632</v>
      </c>
      <c r="M41" s="214" t="s">
        <v>632</v>
      </c>
      <c r="N41" s="214" t="s">
        <v>632</v>
      </c>
      <c r="O41" s="100" t="s">
        <v>524</v>
      </c>
      <c r="P41" s="99" t="s">
        <v>632</v>
      </c>
      <c r="Q41" s="99" t="s">
        <v>632</v>
      </c>
      <c r="R41" s="99" t="s">
        <v>632</v>
      </c>
      <c r="S41" s="99"/>
      <c r="T41" s="99"/>
      <c r="U41" s="99"/>
      <c r="V41" s="99"/>
      <c r="W41" s="99"/>
      <c r="X41" s="99"/>
      <c r="Y41" s="99"/>
      <c r="Z41" s="99"/>
      <c r="AA41" s="99"/>
      <c r="AB41" s="99"/>
      <c r="AC41" s="99"/>
      <c r="AD41" s="99"/>
      <c r="AE41" s="99"/>
      <c r="AF41" s="99"/>
      <c r="AG41" s="99"/>
      <c r="AH41" s="99"/>
    </row>
    <row r="42" spans="5:34">
      <c r="E42" s="3" t="s">
        <v>610</v>
      </c>
      <c r="F42" s="3" t="s">
        <v>584</v>
      </c>
      <c r="G42" s="214" t="s">
        <v>632</v>
      </c>
      <c r="H42" s="214" t="s">
        <v>632</v>
      </c>
      <c r="I42" s="214" t="s">
        <v>632</v>
      </c>
      <c r="J42" s="214" t="s">
        <v>632</v>
      </c>
      <c r="K42" s="214" t="s">
        <v>632</v>
      </c>
      <c r="L42" s="214" t="s">
        <v>632</v>
      </c>
      <c r="M42" s="214" t="s">
        <v>632</v>
      </c>
      <c r="N42" s="214" t="s">
        <v>632</v>
      </c>
      <c r="O42" s="100" t="s">
        <v>524</v>
      </c>
      <c r="P42" s="99" t="s">
        <v>632</v>
      </c>
      <c r="Q42" s="99" t="s">
        <v>632</v>
      </c>
      <c r="R42" s="99" t="s">
        <v>632</v>
      </c>
      <c r="S42" s="99"/>
      <c r="T42" s="99"/>
      <c r="U42" s="99"/>
      <c r="V42" s="99"/>
      <c r="W42" s="99"/>
      <c r="X42" s="99"/>
      <c r="Y42" s="99"/>
      <c r="Z42" s="99"/>
      <c r="AA42" s="99"/>
      <c r="AB42" s="99"/>
      <c r="AC42" s="99"/>
      <c r="AD42" s="99"/>
      <c r="AE42" s="99"/>
      <c r="AF42" s="99"/>
      <c r="AG42" s="99"/>
      <c r="AH42" s="99"/>
    </row>
    <row r="43" spans="5:34">
      <c r="E43" s="3" t="s">
        <v>611</v>
      </c>
      <c r="F43" s="3" t="s">
        <v>584</v>
      </c>
      <c r="G43" s="214" t="s">
        <v>632</v>
      </c>
      <c r="H43" s="214" t="s">
        <v>632</v>
      </c>
      <c r="I43" s="214" t="s">
        <v>632</v>
      </c>
      <c r="J43" s="214" t="s">
        <v>632</v>
      </c>
      <c r="K43" s="214" t="s">
        <v>632</v>
      </c>
      <c r="L43" s="214" t="s">
        <v>632</v>
      </c>
      <c r="M43" s="214" t="s">
        <v>632</v>
      </c>
      <c r="N43" s="214" t="s">
        <v>632</v>
      </c>
      <c r="O43" s="100" t="s">
        <v>524</v>
      </c>
      <c r="P43" s="99" t="s">
        <v>632</v>
      </c>
      <c r="Q43" s="99" t="s">
        <v>632</v>
      </c>
      <c r="R43" s="99" t="s">
        <v>632</v>
      </c>
      <c r="S43" s="99"/>
      <c r="T43" s="99"/>
      <c r="U43" s="99"/>
      <c r="V43" s="99"/>
      <c r="W43" s="99"/>
      <c r="X43" s="99"/>
      <c r="Y43" s="99"/>
      <c r="Z43" s="99"/>
      <c r="AA43" s="99"/>
      <c r="AB43" s="99"/>
      <c r="AC43" s="99"/>
      <c r="AD43" s="99"/>
      <c r="AE43" s="99"/>
      <c r="AF43" s="99"/>
      <c r="AG43" s="99"/>
      <c r="AH43" s="99"/>
    </row>
    <row r="44" spans="5:34">
      <c r="E44" s="3" t="s">
        <v>612</v>
      </c>
      <c r="F44" s="3" t="s">
        <v>584</v>
      </c>
      <c r="G44" s="214" t="s">
        <v>632</v>
      </c>
      <c r="H44" s="214" t="s">
        <v>632</v>
      </c>
      <c r="I44" s="214" t="s">
        <v>632</v>
      </c>
      <c r="J44" s="214" t="s">
        <v>632</v>
      </c>
      <c r="K44" s="214" t="s">
        <v>632</v>
      </c>
      <c r="L44" s="214" t="s">
        <v>632</v>
      </c>
      <c r="M44" s="214" t="s">
        <v>632</v>
      </c>
      <c r="N44" s="214" t="s">
        <v>632</v>
      </c>
      <c r="O44" s="100" t="s">
        <v>524</v>
      </c>
      <c r="P44" s="99" t="s">
        <v>632</v>
      </c>
      <c r="Q44" s="99" t="s">
        <v>632</v>
      </c>
      <c r="R44" s="99" t="s">
        <v>632</v>
      </c>
      <c r="S44" s="99"/>
      <c r="T44" s="99"/>
      <c r="U44" s="99"/>
      <c r="V44" s="99"/>
      <c r="W44" s="99"/>
      <c r="X44" s="99"/>
      <c r="Y44" s="99"/>
      <c r="Z44" s="99"/>
      <c r="AA44" s="99"/>
      <c r="AB44" s="99"/>
      <c r="AC44" s="99"/>
      <c r="AD44" s="99"/>
      <c r="AE44" s="99"/>
      <c r="AF44" s="99"/>
      <c r="AG44" s="99"/>
      <c r="AH44" s="99"/>
    </row>
    <row r="45" spans="5:34">
      <c r="E45" s="3" t="s">
        <v>613</v>
      </c>
      <c r="F45" s="3" t="s">
        <v>584</v>
      </c>
      <c r="G45" s="214" t="s">
        <v>632</v>
      </c>
      <c r="H45" s="214" t="s">
        <v>632</v>
      </c>
      <c r="I45" s="214" t="s">
        <v>632</v>
      </c>
      <c r="J45" s="214" t="s">
        <v>632</v>
      </c>
      <c r="K45" s="214" t="s">
        <v>632</v>
      </c>
      <c r="L45" s="214" t="s">
        <v>632</v>
      </c>
      <c r="M45" s="214" t="s">
        <v>632</v>
      </c>
      <c r="N45" s="214" t="s">
        <v>632</v>
      </c>
      <c r="O45" s="100" t="s">
        <v>524</v>
      </c>
      <c r="P45" s="99" t="s">
        <v>632</v>
      </c>
      <c r="Q45" s="99" t="s">
        <v>632</v>
      </c>
      <c r="R45" s="99" t="s">
        <v>632</v>
      </c>
      <c r="S45" s="99"/>
      <c r="T45" s="99"/>
      <c r="U45" s="99"/>
      <c r="V45" s="99"/>
      <c r="W45" s="99"/>
      <c r="X45" s="99"/>
      <c r="Y45" s="99"/>
      <c r="Z45" s="99"/>
      <c r="AA45" s="99"/>
      <c r="AB45" s="99"/>
      <c r="AC45" s="99"/>
      <c r="AD45" s="99"/>
      <c r="AE45" s="99"/>
      <c r="AF45" s="99"/>
      <c r="AG45" s="99"/>
      <c r="AH45" s="99"/>
    </row>
    <row r="46" spans="5:34">
      <c r="E46" s="3" t="s">
        <v>614</v>
      </c>
      <c r="F46" s="3" t="s">
        <v>584</v>
      </c>
      <c r="G46" s="214" t="s">
        <v>632</v>
      </c>
      <c r="H46" s="214" t="s">
        <v>632</v>
      </c>
      <c r="I46" s="214" t="s">
        <v>632</v>
      </c>
      <c r="J46" s="214" t="s">
        <v>632</v>
      </c>
      <c r="K46" s="214" t="s">
        <v>632</v>
      </c>
      <c r="L46" s="214" t="s">
        <v>632</v>
      </c>
      <c r="M46" s="214" t="s">
        <v>632</v>
      </c>
      <c r="N46" s="214" t="s">
        <v>632</v>
      </c>
      <c r="O46" s="100" t="s">
        <v>524</v>
      </c>
      <c r="P46" s="99" t="s">
        <v>632</v>
      </c>
      <c r="Q46" s="99" t="s">
        <v>632</v>
      </c>
      <c r="R46" s="99" t="s">
        <v>632</v>
      </c>
      <c r="S46" s="99"/>
      <c r="T46" s="99"/>
      <c r="U46" s="99"/>
      <c r="V46" s="99"/>
      <c r="W46" s="99"/>
      <c r="X46" s="99"/>
      <c r="Y46" s="99"/>
      <c r="Z46" s="99"/>
      <c r="AA46" s="99"/>
      <c r="AB46" s="99"/>
      <c r="AC46" s="99"/>
      <c r="AD46" s="99"/>
      <c r="AE46" s="99"/>
      <c r="AF46" s="99"/>
      <c r="AG46" s="99"/>
      <c r="AH46" s="99"/>
    </row>
    <row r="47" spans="5:34">
      <c r="E47" s="3" t="s">
        <v>615</v>
      </c>
      <c r="F47" s="3" t="s">
        <v>584</v>
      </c>
      <c r="G47" s="214" t="s">
        <v>632</v>
      </c>
      <c r="H47" s="214" t="s">
        <v>632</v>
      </c>
      <c r="I47" s="214" t="s">
        <v>632</v>
      </c>
      <c r="J47" s="214" t="s">
        <v>632</v>
      </c>
      <c r="K47" s="214" t="s">
        <v>632</v>
      </c>
      <c r="L47" s="214" t="s">
        <v>632</v>
      </c>
      <c r="M47" s="214" t="s">
        <v>632</v>
      </c>
      <c r="N47" s="214" t="s">
        <v>632</v>
      </c>
      <c r="O47" s="100" t="s">
        <v>524</v>
      </c>
      <c r="P47" s="99" t="s">
        <v>632</v>
      </c>
      <c r="Q47" s="99" t="s">
        <v>632</v>
      </c>
      <c r="R47" s="99" t="s">
        <v>632</v>
      </c>
      <c r="S47" s="99"/>
      <c r="T47" s="99"/>
      <c r="U47" s="99"/>
      <c r="V47" s="99"/>
      <c r="W47" s="99"/>
      <c r="X47" s="99"/>
      <c r="Y47" s="99"/>
      <c r="Z47" s="99"/>
      <c r="AA47" s="99"/>
      <c r="AB47" s="99"/>
      <c r="AC47" s="99"/>
      <c r="AD47" s="99"/>
      <c r="AE47" s="99"/>
      <c r="AF47" s="99"/>
      <c r="AG47" s="99"/>
      <c r="AH47" s="99"/>
    </row>
    <row r="48" spans="5:34">
      <c r="E48" s="3" t="s">
        <v>616</v>
      </c>
      <c r="F48" s="3" t="s">
        <v>584</v>
      </c>
      <c r="G48" s="214" t="s">
        <v>632</v>
      </c>
      <c r="H48" s="214" t="s">
        <v>632</v>
      </c>
      <c r="I48" s="214" t="s">
        <v>632</v>
      </c>
      <c r="J48" s="214" t="s">
        <v>632</v>
      </c>
      <c r="K48" s="214" t="s">
        <v>632</v>
      </c>
      <c r="L48" s="214" t="s">
        <v>632</v>
      </c>
      <c r="M48" s="214" t="s">
        <v>632</v>
      </c>
      <c r="N48" s="214" t="s">
        <v>632</v>
      </c>
      <c r="O48" s="100" t="s">
        <v>524</v>
      </c>
      <c r="P48" s="99" t="s">
        <v>632</v>
      </c>
      <c r="Q48" s="99" t="s">
        <v>632</v>
      </c>
      <c r="R48" s="99" t="s">
        <v>632</v>
      </c>
      <c r="S48" s="99"/>
      <c r="T48" s="99"/>
      <c r="U48" s="99"/>
      <c r="V48" s="99"/>
      <c r="W48" s="99"/>
      <c r="X48" s="99"/>
      <c r="Y48" s="99"/>
      <c r="Z48" s="99"/>
      <c r="AA48" s="99"/>
      <c r="AB48" s="99"/>
      <c r="AC48" s="99"/>
      <c r="AD48" s="99"/>
      <c r="AE48" s="99"/>
      <c r="AF48" s="99"/>
      <c r="AG48" s="99"/>
      <c r="AH48" s="99"/>
    </row>
    <row r="49" spans="3:34">
      <c r="E49" s="3" t="s">
        <v>617</v>
      </c>
      <c r="F49" s="3" t="s">
        <v>584</v>
      </c>
      <c r="G49" s="214" t="s">
        <v>632</v>
      </c>
      <c r="H49" s="214" t="s">
        <v>632</v>
      </c>
      <c r="I49" s="214" t="s">
        <v>632</v>
      </c>
      <c r="J49" s="214" t="s">
        <v>632</v>
      </c>
      <c r="K49" s="214" t="s">
        <v>632</v>
      </c>
      <c r="L49" s="214" t="s">
        <v>632</v>
      </c>
      <c r="M49" s="214" t="s">
        <v>632</v>
      </c>
      <c r="N49" s="214" t="s">
        <v>632</v>
      </c>
      <c r="O49" s="100" t="s">
        <v>524</v>
      </c>
      <c r="P49" s="99" t="s">
        <v>632</v>
      </c>
      <c r="Q49" s="99" t="s">
        <v>632</v>
      </c>
      <c r="R49" s="99" t="s">
        <v>632</v>
      </c>
      <c r="S49" s="99"/>
      <c r="T49" s="99"/>
      <c r="U49" s="99"/>
      <c r="V49" s="99"/>
      <c r="W49" s="99"/>
      <c r="X49" s="99"/>
      <c r="Y49" s="99"/>
      <c r="Z49" s="99"/>
      <c r="AA49" s="99"/>
      <c r="AB49" s="99"/>
      <c r="AC49" s="99"/>
      <c r="AD49" s="99"/>
      <c r="AE49" s="99"/>
      <c r="AF49" s="99"/>
      <c r="AG49" s="99"/>
      <c r="AH49" s="99"/>
    </row>
    <row r="50" spans="3:34">
      <c r="E50" s="3" t="s">
        <v>618</v>
      </c>
      <c r="F50" s="3" t="s">
        <v>584</v>
      </c>
      <c r="G50" s="214" t="s">
        <v>632</v>
      </c>
      <c r="H50" s="214" t="s">
        <v>632</v>
      </c>
      <c r="I50" s="214" t="s">
        <v>632</v>
      </c>
      <c r="J50" s="214" t="s">
        <v>632</v>
      </c>
      <c r="K50" s="214" t="s">
        <v>632</v>
      </c>
      <c r="L50" s="214" t="s">
        <v>632</v>
      </c>
      <c r="M50" s="214" t="s">
        <v>632</v>
      </c>
      <c r="N50" s="214" t="s">
        <v>632</v>
      </c>
      <c r="O50" s="100" t="s">
        <v>524</v>
      </c>
      <c r="P50" s="99" t="s">
        <v>632</v>
      </c>
      <c r="Q50" s="99" t="s">
        <v>632</v>
      </c>
      <c r="R50" s="99" t="s">
        <v>632</v>
      </c>
      <c r="S50" s="99"/>
      <c r="T50" s="99"/>
      <c r="U50" s="99"/>
      <c r="V50" s="99"/>
      <c r="W50" s="99"/>
      <c r="X50" s="99"/>
      <c r="Y50" s="99"/>
      <c r="Z50" s="99"/>
      <c r="AA50" s="99"/>
      <c r="AB50" s="99"/>
      <c r="AC50" s="99"/>
      <c r="AD50" s="99"/>
      <c r="AE50" s="99"/>
      <c r="AF50" s="99"/>
      <c r="AG50" s="99"/>
      <c r="AH50" s="99"/>
    </row>
    <row r="51" spans="3:34">
      <c r="E51" s="3" t="s">
        <v>619</v>
      </c>
      <c r="F51" s="3" t="s">
        <v>584</v>
      </c>
      <c r="G51" s="214" t="s">
        <v>632</v>
      </c>
      <c r="H51" s="214" t="s">
        <v>632</v>
      </c>
      <c r="I51" s="214" t="s">
        <v>632</v>
      </c>
      <c r="J51" s="214" t="s">
        <v>632</v>
      </c>
      <c r="K51" s="214" t="s">
        <v>632</v>
      </c>
      <c r="L51" s="214" t="s">
        <v>632</v>
      </c>
      <c r="M51" s="214" t="s">
        <v>632</v>
      </c>
      <c r="N51" s="214" t="s">
        <v>632</v>
      </c>
      <c r="O51" s="100" t="s">
        <v>524</v>
      </c>
      <c r="P51" s="99" t="s">
        <v>632</v>
      </c>
      <c r="Q51" s="99" t="s">
        <v>632</v>
      </c>
      <c r="R51" s="99" t="s">
        <v>632</v>
      </c>
      <c r="S51" s="99"/>
      <c r="T51" s="99"/>
      <c r="U51" s="99"/>
      <c r="V51" s="99"/>
      <c r="W51" s="99"/>
      <c r="X51" s="99"/>
      <c r="Y51" s="99"/>
      <c r="Z51" s="99"/>
      <c r="AA51" s="99"/>
      <c r="AB51" s="99"/>
      <c r="AC51" s="99"/>
      <c r="AD51" s="99"/>
      <c r="AE51" s="99"/>
      <c r="AF51" s="99"/>
      <c r="AG51" s="99"/>
      <c r="AH51" s="99"/>
    </row>
    <row r="52" spans="3:34">
      <c r="E52" s="3" t="s">
        <v>620</v>
      </c>
      <c r="F52" s="3" t="s">
        <v>584</v>
      </c>
      <c r="G52" s="214" t="s">
        <v>632</v>
      </c>
      <c r="H52" s="214" t="s">
        <v>632</v>
      </c>
      <c r="I52" s="214" t="s">
        <v>632</v>
      </c>
      <c r="J52" s="214" t="s">
        <v>632</v>
      </c>
      <c r="K52" s="214" t="s">
        <v>632</v>
      </c>
      <c r="L52" s="214" t="s">
        <v>632</v>
      </c>
      <c r="M52" s="214" t="s">
        <v>632</v>
      </c>
      <c r="N52" s="214" t="s">
        <v>632</v>
      </c>
      <c r="O52" s="100" t="s">
        <v>524</v>
      </c>
      <c r="P52" s="99" t="s">
        <v>632</v>
      </c>
      <c r="Q52" s="99" t="s">
        <v>632</v>
      </c>
      <c r="R52" s="99" t="s">
        <v>632</v>
      </c>
      <c r="S52" s="99"/>
      <c r="T52" s="99"/>
      <c r="U52" s="99"/>
      <c r="V52" s="99"/>
      <c r="W52" s="99"/>
      <c r="X52" s="99"/>
      <c r="Y52" s="99"/>
      <c r="Z52" s="99"/>
      <c r="AA52" s="99"/>
      <c r="AB52" s="99"/>
      <c r="AC52" s="99"/>
      <c r="AD52" s="99"/>
      <c r="AE52" s="99"/>
      <c r="AF52" s="99"/>
      <c r="AG52" s="99"/>
      <c r="AH52" s="99"/>
    </row>
    <row r="53" spans="3:34">
      <c r="E53" s="3" t="s">
        <v>621</v>
      </c>
      <c r="F53" s="3" t="s">
        <v>584</v>
      </c>
      <c r="G53" s="214" t="s">
        <v>632</v>
      </c>
      <c r="H53" s="214" t="s">
        <v>632</v>
      </c>
      <c r="I53" s="214" t="s">
        <v>632</v>
      </c>
      <c r="J53" s="214" t="s">
        <v>632</v>
      </c>
      <c r="K53" s="214" t="s">
        <v>632</v>
      </c>
      <c r="L53" s="214" t="s">
        <v>632</v>
      </c>
      <c r="M53" s="214" t="s">
        <v>632</v>
      </c>
      <c r="N53" s="214" t="s">
        <v>632</v>
      </c>
      <c r="O53" s="100" t="s">
        <v>524</v>
      </c>
      <c r="P53" s="99" t="s">
        <v>632</v>
      </c>
      <c r="Q53" s="99" t="s">
        <v>632</v>
      </c>
      <c r="R53" s="99" t="s">
        <v>632</v>
      </c>
      <c r="S53" s="99"/>
      <c r="T53" s="99"/>
      <c r="U53" s="99"/>
      <c r="V53" s="99"/>
      <c r="W53" s="99"/>
      <c r="X53" s="99"/>
      <c r="Y53" s="99"/>
      <c r="Z53" s="99"/>
      <c r="AA53" s="99"/>
      <c r="AB53" s="99"/>
      <c r="AC53" s="99"/>
      <c r="AD53" s="99"/>
      <c r="AE53" s="99"/>
      <c r="AF53" s="99"/>
      <c r="AG53" s="99"/>
      <c r="AH53" s="99"/>
    </row>
    <row r="54" spans="3:34">
      <c r="E54" s="3" t="s">
        <v>622</v>
      </c>
      <c r="F54" s="3" t="s">
        <v>584</v>
      </c>
      <c r="G54" s="214" t="s">
        <v>632</v>
      </c>
      <c r="H54" s="214" t="s">
        <v>632</v>
      </c>
      <c r="I54" s="214" t="s">
        <v>632</v>
      </c>
      <c r="J54" s="214" t="s">
        <v>632</v>
      </c>
      <c r="K54" s="214" t="s">
        <v>632</v>
      </c>
      <c r="L54" s="214" t="s">
        <v>632</v>
      </c>
      <c r="M54" s="214" t="s">
        <v>632</v>
      </c>
      <c r="N54" s="214" t="s">
        <v>632</v>
      </c>
      <c r="O54" s="100" t="s">
        <v>524</v>
      </c>
      <c r="P54" s="99" t="s">
        <v>632</v>
      </c>
      <c r="Q54" s="99" t="s">
        <v>632</v>
      </c>
      <c r="R54" s="99" t="s">
        <v>632</v>
      </c>
      <c r="S54" s="99"/>
      <c r="T54" s="99"/>
      <c r="U54" s="99"/>
      <c r="V54" s="99"/>
      <c r="W54" s="99"/>
      <c r="X54" s="99"/>
      <c r="Y54" s="99"/>
      <c r="Z54" s="99"/>
      <c r="AA54" s="99"/>
      <c r="AB54" s="99"/>
      <c r="AC54" s="99"/>
      <c r="AD54" s="99"/>
      <c r="AE54" s="99"/>
      <c r="AF54" s="99"/>
      <c r="AG54" s="99"/>
      <c r="AH54" s="99"/>
    </row>
    <row r="55" spans="3:34">
      <c r="E55" s="3" t="s">
        <v>623</v>
      </c>
      <c r="F55" s="3" t="s">
        <v>584</v>
      </c>
      <c r="G55" s="214" t="s">
        <v>632</v>
      </c>
      <c r="H55" s="214" t="s">
        <v>632</v>
      </c>
      <c r="I55" s="214" t="s">
        <v>632</v>
      </c>
      <c r="J55" s="214" t="s">
        <v>632</v>
      </c>
      <c r="K55" s="214" t="s">
        <v>632</v>
      </c>
      <c r="L55" s="214" t="s">
        <v>632</v>
      </c>
      <c r="M55" s="214" t="s">
        <v>632</v>
      </c>
      <c r="N55" s="214" t="s">
        <v>632</v>
      </c>
      <c r="O55" s="100" t="s">
        <v>524</v>
      </c>
      <c r="P55" s="99" t="s">
        <v>632</v>
      </c>
      <c r="Q55" s="99" t="s">
        <v>632</v>
      </c>
      <c r="R55" s="99" t="s">
        <v>632</v>
      </c>
      <c r="S55" s="99"/>
      <c r="T55" s="99"/>
      <c r="U55" s="99"/>
      <c r="V55" s="99"/>
      <c r="W55" s="99"/>
      <c r="X55" s="99"/>
      <c r="Y55" s="99"/>
      <c r="Z55" s="99"/>
      <c r="AA55" s="99"/>
      <c r="AB55" s="99"/>
      <c r="AC55" s="99"/>
      <c r="AD55" s="99"/>
      <c r="AE55" s="99"/>
      <c r="AF55" s="99"/>
      <c r="AG55" s="99"/>
      <c r="AH55" s="99"/>
    </row>
    <row r="56" spans="3:34">
      <c r="E56" s="3" t="s">
        <v>624</v>
      </c>
      <c r="F56" s="3" t="s">
        <v>584</v>
      </c>
      <c r="G56" s="214" t="s">
        <v>632</v>
      </c>
      <c r="H56" s="214" t="s">
        <v>632</v>
      </c>
      <c r="I56" s="214" t="s">
        <v>632</v>
      </c>
      <c r="J56" s="214" t="s">
        <v>632</v>
      </c>
      <c r="K56" s="214" t="s">
        <v>632</v>
      </c>
      <c r="L56" s="214" t="s">
        <v>632</v>
      </c>
      <c r="M56" s="214" t="s">
        <v>632</v>
      </c>
      <c r="N56" s="214" t="s">
        <v>632</v>
      </c>
      <c r="O56" s="100" t="s">
        <v>524</v>
      </c>
      <c r="P56" s="99" t="s">
        <v>632</v>
      </c>
      <c r="Q56" s="99" t="s">
        <v>632</v>
      </c>
      <c r="R56" s="99" t="s">
        <v>632</v>
      </c>
      <c r="S56" s="99"/>
      <c r="T56" s="99"/>
      <c r="U56" s="99"/>
      <c r="V56" s="99"/>
      <c r="W56" s="99"/>
      <c r="X56" s="99"/>
      <c r="Y56" s="99"/>
      <c r="Z56" s="99"/>
      <c r="AA56" s="99"/>
      <c r="AB56" s="99"/>
      <c r="AC56" s="99"/>
      <c r="AD56" s="99"/>
      <c r="AE56" s="99"/>
      <c r="AF56" s="99"/>
      <c r="AG56" s="99"/>
      <c r="AH56" s="99"/>
    </row>
    <row r="57" spans="3:34">
      <c r="E57" s="3" t="s">
        <v>625</v>
      </c>
      <c r="F57" s="3" t="s">
        <v>584</v>
      </c>
      <c r="G57" s="214" t="s">
        <v>632</v>
      </c>
      <c r="H57" s="214" t="s">
        <v>632</v>
      </c>
      <c r="I57" s="214" t="s">
        <v>632</v>
      </c>
      <c r="J57" s="214" t="s">
        <v>632</v>
      </c>
      <c r="K57" s="214" t="s">
        <v>632</v>
      </c>
      <c r="L57" s="214" t="s">
        <v>632</v>
      </c>
      <c r="M57" s="214" t="s">
        <v>632</v>
      </c>
      <c r="N57" s="214" t="s">
        <v>632</v>
      </c>
      <c r="O57" s="100" t="s">
        <v>524</v>
      </c>
      <c r="P57" s="99" t="s">
        <v>632</v>
      </c>
      <c r="Q57" s="99" t="s">
        <v>632</v>
      </c>
      <c r="R57" s="99" t="s">
        <v>632</v>
      </c>
      <c r="S57" s="99"/>
      <c r="T57" s="99"/>
      <c r="U57" s="99"/>
      <c r="V57" s="99"/>
      <c r="W57" s="99"/>
      <c r="X57" s="99"/>
      <c r="Y57" s="99"/>
      <c r="Z57" s="99"/>
      <c r="AA57" s="99"/>
      <c r="AB57" s="99"/>
      <c r="AC57" s="99"/>
      <c r="AD57" s="99"/>
      <c r="AE57" s="99"/>
      <c r="AF57" s="99"/>
      <c r="AG57" s="99"/>
      <c r="AH57" s="99"/>
    </row>
    <row r="58" spans="3:34">
      <c r="E58" s="3" t="s">
        <v>626</v>
      </c>
      <c r="F58" s="3" t="s">
        <v>584</v>
      </c>
      <c r="G58" s="214" t="s">
        <v>632</v>
      </c>
      <c r="H58" s="214" t="s">
        <v>632</v>
      </c>
      <c r="I58" s="214" t="s">
        <v>632</v>
      </c>
      <c r="J58" s="214" t="s">
        <v>632</v>
      </c>
      <c r="K58" s="214" t="s">
        <v>632</v>
      </c>
      <c r="L58" s="214" t="s">
        <v>632</v>
      </c>
      <c r="M58" s="214" t="s">
        <v>632</v>
      </c>
      <c r="N58" s="214" t="s">
        <v>632</v>
      </c>
      <c r="O58" s="100" t="s">
        <v>524</v>
      </c>
      <c r="P58" s="99" t="s">
        <v>632</v>
      </c>
      <c r="Q58" s="99" t="s">
        <v>632</v>
      </c>
      <c r="R58" s="99" t="s">
        <v>632</v>
      </c>
      <c r="S58" s="99"/>
      <c r="T58" s="99"/>
      <c r="U58" s="99"/>
      <c r="V58" s="99"/>
      <c r="W58" s="99"/>
      <c r="X58" s="99"/>
      <c r="Y58" s="99"/>
      <c r="Z58" s="99"/>
      <c r="AA58" s="99"/>
      <c r="AB58" s="99"/>
      <c r="AC58" s="99"/>
      <c r="AD58" s="99"/>
      <c r="AE58" s="99"/>
      <c r="AF58" s="99"/>
      <c r="AG58" s="99"/>
      <c r="AH58" s="99"/>
    </row>
    <row r="59" spans="3:34">
      <c r="E59" s="3" t="s">
        <v>627</v>
      </c>
      <c r="F59" s="3" t="s">
        <v>584</v>
      </c>
      <c r="G59" s="214" t="s">
        <v>632</v>
      </c>
      <c r="H59" s="214" t="s">
        <v>632</v>
      </c>
      <c r="I59" s="214" t="s">
        <v>632</v>
      </c>
      <c r="J59" s="214" t="s">
        <v>632</v>
      </c>
      <c r="K59" s="214" t="s">
        <v>632</v>
      </c>
      <c r="L59" s="214" t="s">
        <v>632</v>
      </c>
      <c r="M59" s="214" t="s">
        <v>632</v>
      </c>
      <c r="N59" s="214" t="s">
        <v>632</v>
      </c>
      <c r="O59" s="100" t="s">
        <v>524</v>
      </c>
      <c r="P59" s="99" t="s">
        <v>632</v>
      </c>
      <c r="Q59" s="99" t="s">
        <v>632</v>
      </c>
      <c r="R59" s="99" t="s">
        <v>632</v>
      </c>
      <c r="S59" s="99"/>
      <c r="T59" s="99"/>
      <c r="U59" s="99"/>
      <c r="V59" s="99"/>
      <c r="W59" s="99"/>
      <c r="X59" s="99"/>
      <c r="Y59" s="99"/>
      <c r="Z59" s="99"/>
      <c r="AA59" s="99"/>
      <c r="AB59" s="99"/>
      <c r="AC59" s="99"/>
      <c r="AD59" s="99"/>
      <c r="AE59" s="99"/>
      <c r="AF59" s="99"/>
      <c r="AG59" s="99"/>
      <c r="AH59" s="99"/>
    </row>
    <row r="60" spans="3:34">
      <c r="C60" s="3" t="s">
        <v>86</v>
      </c>
      <c r="D60" s="3" t="s">
        <v>94</v>
      </c>
      <c r="E60" s="3" t="s">
        <v>95</v>
      </c>
      <c r="F60" s="3" t="s">
        <v>628</v>
      </c>
      <c r="G60" s="214">
        <v>41.305245766212309</v>
      </c>
      <c r="H60" s="214">
        <v>46.468401486988846</v>
      </c>
      <c r="I60" s="214">
        <v>51.631557207765383</v>
      </c>
      <c r="J60" s="214">
        <v>67.121024370095</v>
      </c>
      <c r="K60" s="214">
        <v>43.961727437289895</v>
      </c>
      <c r="L60" s="214">
        <v>31.03180760279286</v>
      </c>
      <c r="M60" s="214">
        <v>43.961727437289895</v>
      </c>
      <c r="N60" s="214">
        <v>56.891647271786915</v>
      </c>
      <c r="O60" s="100" t="s">
        <v>524</v>
      </c>
      <c r="P60" s="99" t="s">
        <v>632</v>
      </c>
      <c r="Q60" s="99" t="s">
        <v>632</v>
      </c>
      <c r="R60" s="99" t="s">
        <v>632</v>
      </c>
      <c r="S60" s="99"/>
      <c r="T60" s="99"/>
      <c r="U60" s="99"/>
      <c r="V60" s="99"/>
      <c r="W60" s="99"/>
      <c r="X60" s="99"/>
      <c r="Y60" s="99"/>
      <c r="Z60" s="99"/>
      <c r="AA60" s="99"/>
      <c r="AB60" s="99"/>
      <c r="AC60" s="99"/>
      <c r="AD60" s="99"/>
      <c r="AE60" s="99"/>
      <c r="AF60" s="99"/>
      <c r="AG60" s="99"/>
      <c r="AH60" s="99"/>
    </row>
    <row r="61" spans="3:34">
      <c r="C61" s="3" t="s">
        <v>86</v>
      </c>
      <c r="D61" s="3" t="s">
        <v>96</v>
      </c>
      <c r="E61" s="3" t="s">
        <v>97</v>
      </c>
      <c r="F61" s="3" t="s">
        <v>628</v>
      </c>
      <c r="G61" s="214">
        <v>46.791995816245084</v>
      </c>
      <c r="H61" s="214">
        <v>41.287055131980956</v>
      </c>
      <c r="I61" s="214">
        <v>38.534584789848886</v>
      </c>
      <c r="J61" s="214">
        <v>30.277173763452698</v>
      </c>
      <c r="K61" s="214">
        <v>55.14655196183859</v>
      </c>
      <c r="L61" s="214">
        <v>49.63189676565473</v>
      </c>
      <c r="M61" s="214">
        <v>55.14655196183859</v>
      </c>
      <c r="N61" s="214">
        <v>96.506465933217527</v>
      </c>
      <c r="O61" s="100" t="s">
        <v>524</v>
      </c>
      <c r="P61" s="99" t="s">
        <v>632</v>
      </c>
      <c r="Q61" s="99" t="s">
        <v>632</v>
      </c>
      <c r="R61" s="99" t="s">
        <v>632</v>
      </c>
      <c r="S61" s="99"/>
      <c r="T61" s="99"/>
      <c r="U61" s="99"/>
      <c r="V61" s="99"/>
      <c r="W61" s="99"/>
      <c r="X61" s="99"/>
      <c r="Y61" s="99"/>
      <c r="Z61" s="99"/>
      <c r="AA61" s="99"/>
      <c r="AB61" s="99"/>
      <c r="AC61" s="99"/>
      <c r="AD61" s="99"/>
      <c r="AE61" s="99"/>
      <c r="AF61" s="99"/>
      <c r="AG61" s="99"/>
      <c r="AH61" s="99"/>
    </row>
    <row r="62" spans="3:34">
      <c r="C62" s="3" t="s">
        <v>86</v>
      </c>
      <c r="D62" s="3" t="s">
        <v>98</v>
      </c>
      <c r="E62" s="3" t="s">
        <v>99</v>
      </c>
      <c r="F62" s="3" t="s">
        <v>628</v>
      </c>
      <c r="G62" s="214">
        <v>36.84089339166475</v>
      </c>
      <c r="H62" s="214" t="s">
        <v>653</v>
      </c>
      <c r="I62" s="214">
        <v>41.446005065622842</v>
      </c>
      <c r="J62" s="214">
        <v>36.84089339166475</v>
      </c>
      <c r="K62" s="214">
        <v>55.348000553479999</v>
      </c>
      <c r="L62" s="214">
        <v>32.286333656196675</v>
      </c>
      <c r="M62" s="214">
        <v>73.797334071306679</v>
      </c>
      <c r="N62" s="214">
        <v>73.797334071306679</v>
      </c>
      <c r="O62" s="100" t="s">
        <v>524</v>
      </c>
      <c r="P62" s="99" t="s">
        <v>632</v>
      </c>
      <c r="Q62" s="99" t="s">
        <v>632</v>
      </c>
      <c r="R62" s="99" t="s">
        <v>632</v>
      </c>
      <c r="S62" s="99"/>
      <c r="T62" s="99"/>
      <c r="U62" s="99"/>
      <c r="V62" s="99"/>
      <c r="W62" s="99"/>
      <c r="X62" s="99"/>
      <c r="Y62" s="99"/>
      <c r="Z62" s="99"/>
      <c r="AA62" s="99"/>
      <c r="AB62" s="99"/>
      <c r="AC62" s="99"/>
      <c r="AD62" s="99"/>
      <c r="AE62" s="99"/>
      <c r="AF62" s="99"/>
      <c r="AG62" s="99"/>
      <c r="AH62" s="99"/>
    </row>
    <row r="63" spans="3:34">
      <c r="C63" s="3" t="s">
        <v>86</v>
      </c>
      <c r="D63" s="3" t="s">
        <v>100</v>
      </c>
      <c r="E63" s="3" t="s">
        <v>101</v>
      </c>
      <c r="F63" s="3" t="s">
        <v>628</v>
      </c>
      <c r="G63" s="214">
        <v>85.495084032668117</v>
      </c>
      <c r="H63" s="214">
        <v>83.245213400229488</v>
      </c>
      <c r="I63" s="214">
        <v>89.99482529754539</v>
      </c>
      <c r="J63" s="214">
        <v>80.995342767790845</v>
      </c>
      <c r="K63" s="214">
        <v>47.124295940578513</v>
      </c>
      <c r="L63" s="214">
        <v>56.100352310212514</v>
      </c>
      <c r="M63" s="214">
        <v>53.856338217804016</v>
      </c>
      <c r="N63" s="214">
        <v>80.78450732670602</v>
      </c>
      <c r="O63" s="100" t="s">
        <v>524</v>
      </c>
      <c r="P63" s="99" t="s">
        <v>632</v>
      </c>
      <c r="Q63" s="99" t="s">
        <v>632</v>
      </c>
      <c r="R63" s="99" t="s">
        <v>632</v>
      </c>
      <c r="S63" s="99"/>
      <c r="T63" s="99"/>
      <c r="U63" s="99"/>
      <c r="V63" s="99"/>
      <c r="W63" s="99"/>
      <c r="X63" s="99"/>
      <c r="Y63" s="99"/>
      <c r="Z63" s="99"/>
      <c r="AA63" s="99"/>
      <c r="AB63" s="99"/>
      <c r="AC63" s="99"/>
      <c r="AD63" s="99"/>
      <c r="AE63" s="99"/>
      <c r="AF63" s="99"/>
      <c r="AG63" s="99"/>
      <c r="AH63" s="99"/>
    </row>
    <row r="64" spans="3:34">
      <c r="C64" s="3" t="s">
        <v>86</v>
      </c>
      <c r="D64" s="3" t="s">
        <v>102</v>
      </c>
      <c r="E64" s="3" t="s">
        <v>103</v>
      </c>
      <c r="F64" s="3" t="s">
        <v>628</v>
      </c>
      <c r="G64" s="214">
        <v>54.002970163358981</v>
      </c>
      <c r="H64" s="214">
        <v>38.252103865712613</v>
      </c>
      <c r="I64" s="214">
        <v>31.501732595292744</v>
      </c>
      <c r="J64" s="214">
        <v>56.253093920165611</v>
      </c>
      <c r="K64" s="214">
        <v>38.330590065612952</v>
      </c>
      <c r="L64" s="214">
        <v>29.311627697233433</v>
      </c>
      <c r="M64" s="214">
        <v>36.075849473518069</v>
      </c>
      <c r="N64" s="214">
        <v>49.604293026087348</v>
      </c>
      <c r="O64" s="100" t="s">
        <v>524</v>
      </c>
      <c r="P64" s="99" t="s">
        <v>632</v>
      </c>
      <c r="Q64" s="99" t="s">
        <v>632</v>
      </c>
      <c r="R64" s="99" t="s">
        <v>632</v>
      </c>
      <c r="S64" s="99"/>
      <c r="T64" s="99"/>
      <c r="U64" s="99"/>
      <c r="V64" s="99"/>
      <c r="W64" s="99"/>
      <c r="X64" s="99"/>
      <c r="Y64" s="99"/>
      <c r="Z64" s="99"/>
      <c r="AA64" s="99"/>
      <c r="AB64" s="99"/>
      <c r="AC64" s="99"/>
      <c r="AD64" s="99"/>
      <c r="AE64" s="99"/>
      <c r="AF64" s="99"/>
      <c r="AG64" s="99"/>
      <c r="AH64" s="99"/>
    </row>
    <row r="65" spans="3:34">
      <c r="C65" s="3" t="s">
        <v>86</v>
      </c>
      <c r="D65" s="3" t="s">
        <v>104</v>
      </c>
      <c r="E65" s="3" t="s">
        <v>105</v>
      </c>
      <c r="F65" s="3" t="s">
        <v>628</v>
      </c>
      <c r="G65" s="214">
        <v>68.048343910412882</v>
      </c>
      <c r="H65" s="214">
        <v>60.651784789715826</v>
      </c>
      <c r="I65" s="214">
        <v>47.33797837246113</v>
      </c>
      <c r="J65" s="214">
        <v>69.527655734552297</v>
      </c>
      <c r="K65" s="214">
        <v>74.155370331919443</v>
      </c>
      <c r="L65" s="214">
        <v>44.49322219915166</v>
      </c>
      <c r="M65" s="214">
        <v>77.121585145196207</v>
      </c>
      <c r="N65" s="214">
        <v>90.469551804941716</v>
      </c>
      <c r="O65" s="100" t="s">
        <v>524</v>
      </c>
      <c r="P65" s="99" t="s">
        <v>632</v>
      </c>
      <c r="Q65" s="99" t="s">
        <v>632</v>
      </c>
      <c r="R65" s="99" t="s">
        <v>632</v>
      </c>
      <c r="S65" s="99"/>
      <c r="T65" s="99"/>
      <c r="U65" s="99"/>
      <c r="V65" s="99"/>
      <c r="W65" s="99"/>
      <c r="X65" s="99"/>
      <c r="Y65" s="99"/>
      <c r="Z65" s="99"/>
      <c r="AA65" s="99"/>
      <c r="AB65" s="99"/>
      <c r="AC65" s="99"/>
      <c r="AD65" s="99"/>
      <c r="AE65" s="99"/>
      <c r="AF65" s="99"/>
      <c r="AG65" s="99"/>
      <c r="AH65" s="99"/>
    </row>
    <row r="66" spans="3:34">
      <c r="C66" s="3" t="s">
        <v>86</v>
      </c>
      <c r="D66" s="3" t="s">
        <v>106</v>
      </c>
      <c r="E66" s="3" t="s">
        <v>107</v>
      </c>
      <c r="F66" s="3" t="s">
        <v>628</v>
      </c>
      <c r="G66" s="214">
        <v>44.052863436123353</v>
      </c>
      <c r="H66" s="214">
        <v>52.863436123348016</v>
      </c>
      <c r="I66" s="214">
        <v>57.268722466960355</v>
      </c>
      <c r="J66" s="214">
        <v>79.295154185022028</v>
      </c>
      <c r="K66" s="214" t="s">
        <v>653</v>
      </c>
      <c r="L66" s="214" t="s">
        <v>653</v>
      </c>
      <c r="M66" s="214">
        <v>53.099694676755611</v>
      </c>
      <c r="N66" s="214">
        <v>44.249745563963003</v>
      </c>
      <c r="O66" s="100" t="s">
        <v>524</v>
      </c>
      <c r="P66" s="99" t="s">
        <v>632</v>
      </c>
      <c r="Q66" s="99" t="s">
        <v>632</v>
      </c>
      <c r="R66" s="99" t="s">
        <v>632</v>
      </c>
      <c r="S66" s="99"/>
      <c r="T66" s="99"/>
      <c r="U66" s="99"/>
      <c r="V66" s="99"/>
      <c r="W66" s="99"/>
      <c r="X66" s="99"/>
      <c r="Y66" s="99"/>
      <c r="Z66" s="99"/>
      <c r="AA66" s="99"/>
      <c r="AB66" s="99"/>
      <c r="AC66" s="99"/>
      <c r="AD66" s="99"/>
      <c r="AE66" s="99"/>
      <c r="AF66" s="99"/>
      <c r="AG66" s="99"/>
      <c r="AH66" s="99"/>
    </row>
    <row r="67" spans="3:34">
      <c r="C67" s="3" t="s">
        <v>86</v>
      </c>
      <c r="D67" s="3" t="s">
        <v>108</v>
      </c>
      <c r="E67" s="3" t="s">
        <v>109</v>
      </c>
      <c r="F67" s="3" t="s">
        <v>628</v>
      </c>
      <c r="G67" s="214">
        <v>70.836965998256318</v>
      </c>
      <c r="H67" s="214">
        <v>49.040976460331301</v>
      </c>
      <c r="I67" s="214">
        <v>49.040976460331301</v>
      </c>
      <c r="J67" s="214">
        <v>45.408311537343792</v>
      </c>
      <c r="K67" s="214">
        <v>87.221979938944614</v>
      </c>
      <c r="L67" s="214">
        <v>72.684983282453842</v>
      </c>
      <c r="M67" s="214">
        <v>52.696612879779039</v>
      </c>
      <c r="N67" s="214">
        <v>50.8794882977177</v>
      </c>
      <c r="O67" s="100" t="s">
        <v>524</v>
      </c>
      <c r="P67" s="99" t="s">
        <v>632</v>
      </c>
      <c r="Q67" s="99" t="s">
        <v>632</v>
      </c>
      <c r="R67" s="99" t="s">
        <v>632</v>
      </c>
      <c r="S67" s="99"/>
      <c r="T67" s="99"/>
      <c r="U67" s="99"/>
      <c r="V67" s="99"/>
      <c r="W67" s="99"/>
      <c r="X67" s="99"/>
      <c r="Y67" s="99"/>
      <c r="Z67" s="99"/>
      <c r="AA67" s="99"/>
      <c r="AB67" s="99"/>
      <c r="AC67" s="99"/>
      <c r="AD67" s="99"/>
      <c r="AE67" s="99"/>
      <c r="AF67" s="99"/>
      <c r="AG67" s="99"/>
      <c r="AH67" s="99"/>
    </row>
    <row r="68" spans="3:34">
      <c r="C68" s="3" t="s">
        <v>86</v>
      </c>
      <c r="D68" s="3" t="s">
        <v>110</v>
      </c>
      <c r="E68" s="3" t="s">
        <v>111</v>
      </c>
      <c r="F68" s="3" t="s">
        <v>628</v>
      </c>
      <c r="G68" s="214">
        <v>54.462741077721532</v>
      </c>
      <c r="H68" s="214">
        <v>46.453514448644839</v>
      </c>
      <c r="I68" s="214">
        <v>54.462741077721532</v>
      </c>
      <c r="J68" s="214">
        <v>32.036906516306786</v>
      </c>
      <c r="K68" s="214">
        <v>57.641501881354571</v>
      </c>
      <c r="L68" s="214">
        <v>44.832279241053563</v>
      </c>
      <c r="M68" s="214">
        <v>40.028820750940682</v>
      </c>
      <c r="N68" s="214">
        <v>30.421903770714913</v>
      </c>
      <c r="O68" s="100" t="s">
        <v>524</v>
      </c>
      <c r="P68" s="99" t="s">
        <v>632</v>
      </c>
      <c r="Q68" s="99" t="s">
        <v>632</v>
      </c>
      <c r="R68" s="99" t="s">
        <v>632</v>
      </c>
      <c r="S68" s="99"/>
      <c r="T68" s="99"/>
      <c r="U68" s="99"/>
      <c r="V68" s="99"/>
      <c r="W68" s="99"/>
      <c r="X68" s="99"/>
      <c r="Y68" s="99"/>
      <c r="Z68" s="99"/>
      <c r="AA68" s="99"/>
      <c r="AB68" s="99"/>
      <c r="AC68" s="99"/>
      <c r="AD68" s="99"/>
      <c r="AE68" s="99"/>
      <c r="AF68" s="99"/>
      <c r="AG68" s="99"/>
      <c r="AH68" s="99"/>
    </row>
    <row r="69" spans="3:34">
      <c r="C69" s="3" t="s">
        <v>86</v>
      </c>
      <c r="D69" s="3" t="s">
        <v>112</v>
      </c>
      <c r="E69" s="3" t="s">
        <v>113</v>
      </c>
      <c r="F69" s="3" t="s">
        <v>628</v>
      </c>
      <c r="G69" s="214">
        <v>48.625232074971265</v>
      </c>
      <c r="H69" s="214">
        <v>24.312616037485633</v>
      </c>
      <c r="I69" s="214">
        <v>53.045707718150467</v>
      </c>
      <c r="J69" s="214">
        <v>48.625232074971265</v>
      </c>
      <c r="K69" s="214">
        <v>46.42012422909437</v>
      </c>
      <c r="L69" s="214">
        <v>19.894338955326155</v>
      </c>
      <c r="M69" s="214">
        <v>70.735427396715224</v>
      </c>
      <c r="N69" s="214">
        <v>44.209642122947017</v>
      </c>
      <c r="O69" s="100" t="s">
        <v>524</v>
      </c>
      <c r="P69" s="99" t="s">
        <v>632</v>
      </c>
      <c r="Q69" s="99" t="s">
        <v>632</v>
      </c>
      <c r="R69" s="99" t="s">
        <v>632</v>
      </c>
      <c r="S69" s="99"/>
      <c r="T69" s="99"/>
      <c r="U69" s="99"/>
      <c r="V69" s="99"/>
      <c r="W69" s="99"/>
      <c r="X69" s="99"/>
      <c r="Y69" s="99"/>
      <c r="Z69" s="99"/>
      <c r="AA69" s="99"/>
      <c r="AB69" s="99"/>
      <c r="AC69" s="99"/>
      <c r="AD69" s="99"/>
      <c r="AE69" s="99"/>
      <c r="AF69" s="99"/>
      <c r="AG69" s="99"/>
      <c r="AH69" s="99"/>
    </row>
    <row r="70" spans="3:34">
      <c r="C70" s="3" t="s">
        <v>86</v>
      </c>
      <c r="D70" s="3" t="s">
        <v>114</v>
      </c>
      <c r="E70" s="3" t="s">
        <v>115</v>
      </c>
      <c r="F70" s="3" t="s">
        <v>628</v>
      </c>
      <c r="G70" s="214">
        <v>84.566596194503163</v>
      </c>
      <c r="H70" s="214">
        <v>72.72727272727272</v>
      </c>
      <c r="I70" s="214">
        <v>69.344608879492597</v>
      </c>
      <c r="J70" s="214">
        <v>52.431289640591963</v>
      </c>
      <c r="K70" s="214">
        <v>74.60282473422744</v>
      </c>
      <c r="L70" s="214">
        <v>40.692449855033146</v>
      </c>
      <c r="M70" s="214">
        <v>28.823818647315143</v>
      </c>
      <c r="N70" s="214">
        <v>32.214856135234577</v>
      </c>
      <c r="O70" s="100" t="s">
        <v>524</v>
      </c>
      <c r="P70" s="99" t="s">
        <v>632</v>
      </c>
      <c r="Q70" s="99" t="s">
        <v>632</v>
      </c>
      <c r="R70" s="99" t="s">
        <v>632</v>
      </c>
      <c r="S70" s="99"/>
      <c r="T70" s="99"/>
      <c r="U70" s="99"/>
      <c r="V70" s="99"/>
      <c r="W70" s="99"/>
      <c r="X70" s="99"/>
      <c r="Y70" s="99"/>
      <c r="Z70" s="99"/>
      <c r="AA70" s="99"/>
      <c r="AB70" s="99"/>
      <c r="AC70" s="99"/>
      <c r="AD70" s="99"/>
      <c r="AE70" s="99"/>
      <c r="AF70" s="99"/>
      <c r="AG70" s="99"/>
      <c r="AH70" s="99"/>
    </row>
    <row r="71" spans="3:34">
      <c r="C71" s="3" t="s">
        <v>86</v>
      </c>
      <c r="D71" s="3" t="s">
        <v>116</v>
      </c>
      <c r="E71" s="3" t="s">
        <v>117</v>
      </c>
      <c r="F71" s="3" t="s">
        <v>628</v>
      </c>
      <c r="G71" s="214">
        <v>62.21170186938577</v>
      </c>
      <c r="H71" s="214">
        <v>47.03811604758436</v>
      </c>
      <c r="I71" s="214">
        <v>39.451323136683662</v>
      </c>
      <c r="J71" s="214">
        <v>68.281136198106338</v>
      </c>
      <c r="K71" s="214">
        <v>69.639991522087982</v>
      </c>
      <c r="L71" s="214">
        <v>51.473037211978074</v>
      </c>
      <c r="M71" s="214">
        <v>49.959124352802249</v>
      </c>
      <c r="N71" s="214">
        <v>45.417385775274774</v>
      </c>
      <c r="O71" s="100" t="s">
        <v>524</v>
      </c>
      <c r="P71" s="99" t="s">
        <v>632</v>
      </c>
      <c r="Q71" s="99" t="s">
        <v>632</v>
      </c>
      <c r="R71" s="99" t="s">
        <v>632</v>
      </c>
      <c r="S71" s="99"/>
      <c r="T71" s="99"/>
      <c r="U71" s="99"/>
      <c r="V71" s="99"/>
      <c r="W71" s="99"/>
      <c r="X71" s="99"/>
      <c r="Y71" s="99"/>
      <c r="Z71" s="99"/>
      <c r="AA71" s="99"/>
      <c r="AB71" s="99"/>
      <c r="AC71" s="99"/>
      <c r="AD71" s="99"/>
      <c r="AE71" s="99"/>
      <c r="AF71" s="99"/>
      <c r="AG71" s="99"/>
      <c r="AH71" s="99"/>
    </row>
    <row r="72" spans="3:34">
      <c r="C72" s="3" t="s">
        <v>86</v>
      </c>
      <c r="D72" s="3" t="s">
        <v>118</v>
      </c>
      <c r="E72" s="3" t="s">
        <v>119</v>
      </c>
      <c r="F72" s="3" t="s">
        <v>628</v>
      </c>
      <c r="G72" s="214">
        <v>44.64600418262566</v>
      </c>
      <c r="H72" s="214">
        <v>23.497896938224027</v>
      </c>
      <c r="I72" s="214">
        <v>21.148107244401626</v>
      </c>
      <c r="J72" s="214">
        <v>44.64600418262566</v>
      </c>
      <c r="K72" s="214">
        <v>74.841546413452775</v>
      </c>
      <c r="L72" s="214">
        <v>42.098369857567178</v>
      </c>
      <c r="M72" s="214">
        <v>32.74317655588559</v>
      </c>
      <c r="N72" s="214">
        <v>28.065579905044785</v>
      </c>
      <c r="O72" s="100" t="s">
        <v>524</v>
      </c>
      <c r="P72" s="99" t="s">
        <v>632</v>
      </c>
      <c r="Q72" s="99" t="s">
        <v>632</v>
      </c>
      <c r="R72" s="99" t="s">
        <v>632</v>
      </c>
      <c r="S72" s="99"/>
      <c r="T72" s="99"/>
      <c r="U72" s="99"/>
      <c r="V72" s="99"/>
      <c r="W72" s="99"/>
      <c r="X72" s="99"/>
      <c r="Y72" s="99"/>
      <c r="Z72" s="99"/>
      <c r="AA72" s="99"/>
      <c r="AB72" s="99"/>
      <c r="AC72" s="99"/>
      <c r="AD72" s="99"/>
      <c r="AE72" s="99"/>
      <c r="AF72" s="99"/>
      <c r="AG72" s="99"/>
      <c r="AH72" s="99"/>
    </row>
    <row r="73" spans="3:34">
      <c r="C73" s="3" t="s">
        <v>86</v>
      </c>
      <c r="D73" s="3" t="s">
        <v>120</v>
      </c>
      <c r="E73" s="3" t="s">
        <v>121</v>
      </c>
      <c r="F73" s="3" t="s">
        <v>628</v>
      </c>
      <c r="G73" s="214">
        <v>33.358749523446434</v>
      </c>
      <c r="H73" s="214">
        <v>30.975981700343116</v>
      </c>
      <c r="I73" s="214">
        <v>47.655356462066337</v>
      </c>
      <c r="J73" s="214">
        <v>35.741517346549756</v>
      </c>
      <c r="K73" s="214">
        <v>28.216704288939049</v>
      </c>
      <c r="L73" s="214">
        <v>23.513920240782543</v>
      </c>
      <c r="M73" s="214">
        <v>21.162528216704288</v>
      </c>
      <c r="N73" s="214">
        <v>32.919488337095558</v>
      </c>
      <c r="O73" s="100" t="s">
        <v>524</v>
      </c>
      <c r="P73" s="99" t="s">
        <v>632</v>
      </c>
      <c r="Q73" s="99" t="s">
        <v>632</v>
      </c>
      <c r="R73" s="99" t="s">
        <v>632</v>
      </c>
      <c r="S73" s="99"/>
      <c r="T73" s="99"/>
      <c r="U73" s="99"/>
      <c r="V73" s="99"/>
      <c r="W73" s="99"/>
      <c r="X73" s="99"/>
      <c r="Y73" s="99"/>
      <c r="Z73" s="99"/>
      <c r="AA73" s="99"/>
      <c r="AB73" s="99"/>
      <c r="AC73" s="99"/>
      <c r="AD73" s="99"/>
      <c r="AE73" s="99"/>
      <c r="AF73" s="99"/>
      <c r="AG73" s="99"/>
      <c r="AH73" s="99"/>
    </row>
    <row r="74" spans="3:34">
      <c r="C74" s="3" t="s">
        <v>86</v>
      </c>
      <c r="D74" s="3" t="s">
        <v>122</v>
      </c>
      <c r="E74" s="3" t="s">
        <v>123</v>
      </c>
      <c r="F74" s="3" t="s">
        <v>628</v>
      </c>
      <c r="G74" s="214">
        <v>61.28177756691575</v>
      </c>
      <c r="H74" s="214">
        <v>27.675641481832916</v>
      </c>
      <c r="I74" s="214">
        <v>29.652473016249555</v>
      </c>
      <c r="J74" s="214">
        <v>35.58296761949947</v>
      </c>
      <c r="K74" s="214">
        <v>23.770849015490668</v>
      </c>
      <c r="L74" s="214">
        <v>31.694465353987557</v>
      </c>
      <c r="M74" s="214" t="s">
        <v>653</v>
      </c>
      <c r="N74" s="214">
        <v>35.65627352323601</v>
      </c>
      <c r="O74" s="100" t="s">
        <v>524</v>
      </c>
      <c r="P74" s="99" t="s">
        <v>632</v>
      </c>
      <c r="Q74" s="99" t="s">
        <v>632</v>
      </c>
      <c r="R74" s="99" t="s">
        <v>632</v>
      </c>
      <c r="S74" s="99"/>
      <c r="T74" s="99"/>
      <c r="U74" s="99"/>
      <c r="V74" s="99"/>
      <c r="W74" s="99"/>
      <c r="X74" s="99"/>
      <c r="Y74" s="99"/>
      <c r="Z74" s="99"/>
      <c r="AA74" s="99"/>
      <c r="AB74" s="99"/>
      <c r="AC74" s="99"/>
      <c r="AD74" s="99"/>
      <c r="AE74" s="99"/>
      <c r="AF74" s="99"/>
      <c r="AG74" s="99"/>
      <c r="AH74" s="99"/>
    </row>
    <row r="75" spans="3:34">
      <c r="C75" s="3" t="s">
        <v>86</v>
      </c>
      <c r="D75" s="3" t="s">
        <v>124</v>
      </c>
      <c r="E75" s="3" t="s">
        <v>125</v>
      </c>
      <c r="F75" s="3" t="s">
        <v>628</v>
      </c>
      <c r="G75" s="214">
        <v>41.194644696189499</v>
      </c>
      <c r="H75" s="214">
        <v>46.343975283213183</v>
      </c>
      <c r="I75" s="214">
        <v>38.61997940267765</v>
      </c>
      <c r="J75" s="214">
        <v>59.2173017507724</v>
      </c>
      <c r="K75" s="214">
        <v>45.728221934303789</v>
      </c>
      <c r="L75" s="214">
        <v>40.647308386047811</v>
      </c>
      <c r="M75" s="214">
        <v>22.864110967151895</v>
      </c>
      <c r="N75" s="214">
        <v>33.025938063663851</v>
      </c>
      <c r="O75" s="100" t="s">
        <v>524</v>
      </c>
      <c r="P75" s="99" t="s">
        <v>632</v>
      </c>
      <c r="Q75" s="99" t="s">
        <v>632</v>
      </c>
      <c r="R75" s="99" t="s">
        <v>632</v>
      </c>
      <c r="S75" s="99"/>
      <c r="T75" s="99"/>
      <c r="U75" s="99"/>
      <c r="V75" s="99"/>
      <c r="W75" s="99"/>
      <c r="X75" s="99"/>
      <c r="Y75" s="99"/>
      <c r="Z75" s="99"/>
      <c r="AA75" s="99"/>
      <c r="AB75" s="99"/>
      <c r="AC75" s="99"/>
      <c r="AD75" s="99"/>
      <c r="AE75" s="99"/>
      <c r="AF75" s="99"/>
      <c r="AG75" s="99"/>
      <c r="AH75" s="99"/>
    </row>
    <row r="76" spans="3:34">
      <c r="C76" s="3" t="s">
        <v>86</v>
      </c>
      <c r="D76" s="3" t="s">
        <v>126</v>
      </c>
      <c r="E76" s="3" t="s">
        <v>127</v>
      </c>
      <c r="F76" s="3" t="s">
        <v>628</v>
      </c>
      <c r="G76" s="214">
        <v>60.689081167311123</v>
      </c>
      <c r="H76" s="214">
        <v>48.551264933848906</v>
      </c>
      <c r="I76" s="214">
        <v>48.551264933848906</v>
      </c>
      <c r="J76" s="214">
        <v>52.019212429123826</v>
      </c>
      <c r="K76" s="214">
        <v>53.750390123799278</v>
      </c>
      <c r="L76" s="214">
        <v>22.54048618094809</v>
      </c>
      <c r="M76" s="214">
        <v>31.209903942851199</v>
      </c>
      <c r="N76" s="214">
        <v>29.476020390470577</v>
      </c>
      <c r="O76" s="100" t="s">
        <v>524</v>
      </c>
      <c r="P76" s="99" t="s">
        <v>632</v>
      </c>
      <c r="Q76" s="99" t="s">
        <v>632</v>
      </c>
      <c r="R76" s="99" t="s">
        <v>632</v>
      </c>
      <c r="S76" s="99"/>
      <c r="T76" s="99"/>
      <c r="U76" s="99"/>
      <c r="V76" s="99"/>
      <c r="W76" s="99"/>
      <c r="X76" s="99"/>
      <c r="Y76" s="99"/>
      <c r="Z76" s="99"/>
      <c r="AA76" s="99"/>
      <c r="AB76" s="99"/>
      <c r="AC76" s="99"/>
      <c r="AD76" s="99"/>
      <c r="AE76" s="99"/>
      <c r="AF76" s="99"/>
      <c r="AG76" s="99"/>
      <c r="AH76" s="99"/>
    </row>
    <row r="77" spans="3:34">
      <c r="C77" s="3" t="s">
        <v>86</v>
      </c>
      <c r="D77" s="3" t="s">
        <v>128</v>
      </c>
      <c r="E77" s="3" t="s">
        <v>129</v>
      </c>
      <c r="F77" s="3" t="s">
        <v>628</v>
      </c>
      <c r="G77" s="214">
        <v>75.362209619986061</v>
      </c>
      <c r="H77" s="214">
        <v>30.144883847994421</v>
      </c>
      <c r="I77" s="214">
        <v>33.912994328993726</v>
      </c>
      <c r="J77" s="214">
        <v>43.333270531491983</v>
      </c>
      <c r="K77" s="214">
        <v>46.643531475055042</v>
      </c>
      <c r="L77" s="214">
        <v>37.314825180044032</v>
      </c>
      <c r="M77" s="214">
        <v>35.449083921041826</v>
      </c>
      <c r="N77" s="214">
        <v>48.509272734057241</v>
      </c>
      <c r="O77" s="100" t="s">
        <v>524</v>
      </c>
      <c r="P77" s="99" t="s">
        <v>632</v>
      </c>
      <c r="Q77" s="99" t="s">
        <v>632</v>
      </c>
      <c r="R77" s="99" t="s">
        <v>632</v>
      </c>
      <c r="S77" s="99"/>
      <c r="T77" s="99"/>
      <c r="U77" s="99"/>
      <c r="V77" s="99"/>
      <c r="W77" s="99"/>
      <c r="X77" s="99"/>
      <c r="Y77" s="99"/>
      <c r="Z77" s="99"/>
      <c r="AA77" s="99"/>
      <c r="AB77" s="99"/>
      <c r="AC77" s="99"/>
      <c r="AD77" s="99"/>
      <c r="AE77" s="99"/>
      <c r="AF77" s="99"/>
      <c r="AG77" s="99"/>
      <c r="AH77" s="99"/>
    </row>
    <row r="78" spans="3:34">
      <c r="C78" s="3" t="s">
        <v>86</v>
      </c>
      <c r="D78" s="3" t="s">
        <v>130</v>
      </c>
      <c r="E78" s="3" t="s">
        <v>131</v>
      </c>
      <c r="F78" s="3" t="s">
        <v>628</v>
      </c>
      <c r="G78" s="214">
        <v>79.615486686521393</v>
      </c>
      <c r="H78" s="214">
        <v>61.923156311738857</v>
      </c>
      <c r="I78" s="214">
        <v>47.179547666086755</v>
      </c>
      <c r="J78" s="214">
        <v>26.538495562173797</v>
      </c>
      <c r="K78" s="214">
        <v>49.473255340201391</v>
      </c>
      <c r="L78" s="214">
        <v>20.371340434200572</v>
      </c>
      <c r="M78" s="214">
        <v>64.024212793201798</v>
      </c>
      <c r="N78" s="214">
        <v>49.473255340201391</v>
      </c>
      <c r="O78" s="100" t="s">
        <v>524</v>
      </c>
      <c r="P78" s="99" t="s">
        <v>632</v>
      </c>
      <c r="Q78" s="99" t="s">
        <v>632</v>
      </c>
      <c r="R78" s="99" t="s">
        <v>632</v>
      </c>
      <c r="S78" s="99"/>
      <c r="T78" s="99"/>
      <c r="U78" s="99"/>
      <c r="V78" s="99"/>
      <c r="W78" s="99"/>
      <c r="X78" s="99"/>
      <c r="Y78" s="99"/>
      <c r="Z78" s="99"/>
      <c r="AA78" s="99"/>
      <c r="AB78" s="99"/>
      <c r="AC78" s="99"/>
      <c r="AD78" s="99"/>
      <c r="AE78" s="99"/>
      <c r="AF78" s="99"/>
      <c r="AG78" s="99"/>
      <c r="AH78" s="99"/>
    </row>
    <row r="79" spans="3:34">
      <c r="C79" s="3" t="s">
        <v>86</v>
      </c>
      <c r="D79" s="3" t="s">
        <v>132</v>
      </c>
      <c r="E79" s="3" t="s">
        <v>133</v>
      </c>
      <c r="F79" s="3" t="s">
        <v>628</v>
      </c>
      <c r="G79" s="214">
        <v>50.400767392329328</v>
      </c>
      <c r="H79" s="214">
        <v>32.516624124083435</v>
      </c>
      <c r="I79" s="214">
        <v>27.63913050547092</v>
      </c>
      <c r="J79" s="214">
        <v>71.536573072983558</v>
      </c>
      <c r="K79" s="214">
        <v>60.031800629522671</v>
      </c>
      <c r="L79" s="214">
        <v>42.184508550475392</v>
      </c>
      <c r="M79" s="214">
        <v>58.409319531427457</v>
      </c>
      <c r="N79" s="214">
        <v>51.919395139046635</v>
      </c>
      <c r="O79" s="100" t="s">
        <v>524</v>
      </c>
      <c r="P79" s="99" t="s">
        <v>632</v>
      </c>
      <c r="Q79" s="99" t="s">
        <v>632</v>
      </c>
      <c r="R79" s="99" t="s">
        <v>632</v>
      </c>
      <c r="S79" s="99"/>
      <c r="T79" s="99"/>
      <c r="U79" s="99"/>
      <c r="V79" s="99"/>
      <c r="W79" s="99"/>
      <c r="X79" s="99"/>
      <c r="Y79" s="99"/>
      <c r="Z79" s="99"/>
      <c r="AA79" s="99"/>
      <c r="AB79" s="99"/>
      <c r="AC79" s="99"/>
      <c r="AD79" s="99"/>
      <c r="AE79" s="99"/>
      <c r="AF79" s="99"/>
      <c r="AG79" s="99"/>
      <c r="AH79" s="99"/>
    </row>
    <row r="80" spans="3:34">
      <c r="C80" s="3" t="s">
        <v>86</v>
      </c>
      <c r="D80" s="3" t="s">
        <v>134</v>
      </c>
      <c r="E80" s="3" t="s">
        <v>135</v>
      </c>
      <c r="F80" s="3" t="s">
        <v>628</v>
      </c>
      <c r="G80" s="214">
        <v>60.959211116091438</v>
      </c>
      <c r="H80" s="214">
        <v>48.408785298072608</v>
      </c>
      <c r="I80" s="214">
        <v>48.408785298072608</v>
      </c>
      <c r="J80" s="214">
        <v>68.130883012102203</v>
      </c>
      <c r="K80" s="214">
        <v>73.513591049272037</v>
      </c>
      <c r="L80" s="214">
        <v>62.755504554256618</v>
      </c>
      <c r="M80" s="214">
        <v>62.755504554256618</v>
      </c>
      <c r="N80" s="214">
        <v>64.548518970092516</v>
      </c>
      <c r="O80" s="100" t="s">
        <v>524</v>
      </c>
      <c r="P80" s="99" t="s">
        <v>632</v>
      </c>
      <c r="Q80" s="99" t="s">
        <v>632</v>
      </c>
      <c r="R80" s="99" t="s">
        <v>632</v>
      </c>
      <c r="S80" s="99"/>
      <c r="T80" s="99"/>
      <c r="U80" s="99"/>
      <c r="V80" s="99"/>
      <c r="W80" s="99"/>
      <c r="X80" s="99"/>
      <c r="Y80" s="99"/>
      <c r="Z80" s="99"/>
      <c r="AA80" s="99"/>
      <c r="AB80" s="99"/>
      <c r="AC80" s="99"/>
      <c r="AD80" s="99"/>
      <c r="AE80" s="99"/>
      <c r="AF80" s="99"/>
      <c r="AG80" s="99"/>
      <c r="AH80" s="99"/>
    </row>
    <row r="81" spans="3:34">
      <c r="C81" s="3" t="s">
        <v>86</v>
      </c>
      <c r="D81" s="3" t="s">
        <v>136</v>
      </c>
      <c r="E81" s="3" t="s">
        <v>137</v>
      </c>
      <c r="F81" s="3" t="s">
        <v>628</v>
      </c>
      <c r="G81" s="214">
        <v>42.840911207554903</v>
      </c>
      <c r="H81" s="214">
        <v>39.115614580810998</v>
      </c>
      <c r="I81" s="214">
        <v>31.665021327323188</v>
      </c>
      <c r="J81" s="214">
        <v>39.115614580810998</v>
      </c>
      <c r="K81" s="214">
        <v>29.522473983319802</v>
      </c>
      <c r="L81" s="214">
        <v>35.057937855192264</v>
      </c>
      <c r="M81" s="214">
        <v>20.296700863532362</v>
      </c>
      <c r="N81" s="214">
        <v>33.212783231234781</v>
      </c>
      <c r="O81" s="100" t="s">
        <v>524</v>
      </c>
      <c r="P81" s="99" t="s">
        <v>632</v>
      </c>
      <c r="Q81" s="99" t="s">
        <v>632</v>
      </c>
      <c r="R81" s="99" t="s">
        <v>632</v>
      </c>
      <c r="S81" s="99"/>
      <c r="T81" s="99"/>
      <c r="U81" s="99"/>
      <c r="V81" s="99"/>
      <c r="W81" s="99"/>
      <c r="X81" s="99"/>
      <c r="Y81" s="99"/>
      <c r="Z81" s="99"/>
      <c r="AA81" s="99"/>
      <c r="AB81" s="99"/>
      <c r="AC81" s="99"/>
      <c r="AD81" s="99"/>
      <c r="AE81" s="99"/>
      <c r="AF81" s="99"/>
      <c r="AG81" s="99"/>
      <c r="AH81" s="99"/>
    </row>
    <row r="82" spans="3:34">
      <c r="C82" s="3" t="s">
        <v>86</v>
      </c>
      <c r="D82" s="3" t="s">
        <v>138</v>
      </c>
      <c r="E82" s="3" t="s">
        <v>139</v>
      </c>
      <c r="F82" s="3" t="s">
        <v>628</v>
      </c>
      <c r="G82" s="214">
        <v>90.014313751530992</v>
      </c>
      <c r="H82" s="214">
        <v>48.696268095090531</v>
      </c>
      <c r="I82" s="214">
        <v>85.587380288340938</v>
      </c>
      <c r="J82" s="214">
        <v>101.81946965337112</v>
      </c>
      <c r="K82" s="214">
        <v>74.007193499208114</v>
      </c>
      <c r="L82" s="214">
        <v>85.848344459081417</v>
      </c>
      <c r="M82" s="214">
        <v>72.527049629223953</v>
      </c>
      <c r="N82" s="214">
        <v>81.407912849128934</v>
      </c>
      <c r="O82" s="100" t="s">
        <v>524</v>
      </c>
      <c r="P82" s="99" t="s">
        <v>632</v>
      </c>
      <c r="Q82" s="99" t="s">
        <v>632</v>
      </c>
      <c r="R82" s="99" t="s">
        <v>632</v>
      </c>
      <c r="S82" s="99"/>
      <c r="T82" s="99"/>
      <c r="U82" s="99"/>
      <c r="V82" s="99"/>
      <c r="W82" s="99"/>
      <c r="X82" s="99"/>
      <c r="Y82" s="99"/>
      <c r="Z82" s="99"/>
      <c r="AA82" s="99"/>
      <c r="AB82" s="99"/>
      <c r="AC82" s="99"/>
      <c r="AD82" s="99"/>
      <c r="AE82" s="99"/>
      <c r="AF82" s="99"/>
      <c r="AG82" s="99"/>
      <c r="AH82" s="99"/>
    </row>
    <row r="83" spans="3:34">
      <c r="C83" s="3" t="s">
        <v>86</v>
      </c>
      <c r="D83" s="3" t="s">
        <v>140</v>
      </c>
      <c r="E83" s="3" t="s">
        <v>141</v>
      </c>
      <c r="F83" s="3" t="s">
        <v>628</v>
      </c>
      <c r="G83" s="214">
        <v>49.690090749797314</v>
      </c>
      <c r="H83" s="214">
        <v>28.767947276198445</v>
      </c>
      <c r="I83" s="214">
        <v>28.767947276198445</v>
      </c>
      <c r="J83" s="214">
        <v>52.305358683997177</v>
      </c>
      <c r="K83" s="214">
        <v>65.794668000105275</v>
      </c>
      <c r="L83" s="214">
        <v>47.372160960075796</v>
      </c>
      <c r="M83" s="214">
        <v>31.581440640050531</v>
      </c>
      <c r="N83" s="214">
        <v>60.531094560096847</v>
      </c>
      <c r="O83" s="100" t="s">
        <v>524</v>
      </c>
      <c r="P83" s="99" t="s">
        <v>632</v>
      </c>
      <c r="Q83" s="99" t="s">
        <v>632</v>
      </c>
      <c r="R83" s="99" t="s">
        <v>632</v>
      </c>
      <c r="S83" s="99"/>
      <c r="T83" s="99"/>
      <c r="U83" s="99"/>
      <c r="V83" s="99"/>
      <c r="W83" s="99"/>
      <c r="X83" s="99"/>
      <c r="Y83" s="99"/>
      <c r="Z83" s="99"/>
      <c r="AA83" s="99"/>
      <c r="AB83" s="99"/>
      <c r="AC83" s="99"/>
      <c r="AD83" s="99"/>
      <c r="AE83" s="99"/>
      <c r="AF83" s="99"/>
      <c r="AG83" s="99"/>
      <c r="AH83" s="99"/>
    </row>
    <row r="84" spans="3:34">
      <c r="C84" s="3" t="s">
        <v>86</v>
      </c>
      <c r="D84" s="3" t="s">
        <v>142</v>
      </c>
      <c r="E84" s="3" t="s">
        <v>143</v>
      </c>
      <c r="F84" s="3" t="s">
        <v>628</v>
      </c>
      <c r="G84" s="214">
        <v>159.66678236723359</v>
      </c>
      <c r="H84" s="214">
        <v>118.01457827143352</v>
      </c>
      <c r="I84" s="214">
        <v>166.60881638320026</v>
      </c>
      <c r="J84" s="214">
        <v>225.61610551891704</v>
      </c>
      <c r="K84" s="214">
        <v>157.22171755991894</v>
      </c>
      <c r="L84" s="214">
        <v>101.32066242750331</v>
      </c>
      <c r="M84" s="214">
        <v>150.23408566836699</v>
      </c>
      <c r="N84" s="214">
        <v>129.27118999371115</v>
      </c>
      <c r="O84" s="100" t="s">
        <v>524</v>
      </c>
      <c r="P84" s="99" t="s">
        <v>632</v>
      </c>
      <c r="Q84" s="99" t="s">
        <v>632</v>
      </c>
      <c r="R84" s="99" t="s">
        <v>632</v>
      </c>
      <c r="S84" s="99"/>
      <c r="T84" s="99"/>
      <c r="U84" s="99"/>
      <c r="V84" s="99"/>
      <c r="W84" s="99"/>
      <c r="X84" s="99"/>
      <c r="Y84" s="99"/>
      <c r="Z84" s="99"/>
      <c r="AA84" s="99"/>
      <c r="AB84" s="99"/>
      <c r="AC84" s="99"/>
      <c r="AD84" s="99"/>
      <c r="AE84" s="99"/>
      <c r="AF84" s="99"/>
      <c r="AG84" s="99"/>
      <c r="AH84" s="99"/>
    </row>
    <row r="85" spans="3:34">
      <c r="C85" s="3" t="s">
        <v>86</v>
      </c>
      <c r="D85" s="3" t="s">
        <v>144</v>
      </c>
      <c r="E85" s="3" t="s">
        <v>145</v>
      </c>
      <c r="F85" s="3" t="s">
        <v>628</v>
      </c>
      <c r="G85" s="214">
        <v>84.073648516100107</v>
      </c>
      <c r="H85" s="214">
        <v>44.839279208586717</v>
      </c>
      <c r="I85" s="214">
        <v>50.444189109660059</v>
      </c>
      <c r="J85" s="214">
        <v>44.839279208586717</v>
      </c>
      <c r="K85" s="214">
        <v>78.315106424635701</v>
      </c>
      <c r="L85" s="214">
        <v>53.142393645288514</v>
      </c>
      <c r="M85" s="214">
        <v>81.112074511229821</v>
      </c>
      <c r="N85" s="214">
        <v>55.939361731882641</v>
      </c>
      <c r="O85" s="100" t="s">
        <v>524</v>
      </c>
      <c r="P85" s="99" t="s">
        <v>632</v>
      </c>
      <c r="Q85" s="99" t="s">
        <v>632</v>
      </c>
      <c r="R85" s="99" t="s">
        <v>632</v>
      </c>
      <c r="S85" s="99"/>
      <c r="T85" s="99"/>
      <c r="U85" s="99"/>
      <c r="V85" s="99"/>
      <c r="W85" s="99"/>
      <c r="X85" s="99"/>
      <c r="Y85" s="99"/>
      <c r="Z85" s="99"/>
      <c r="AA85" s="99"/>
      <c r="AB85" s="99"/>
      <c r="AC85" s="99"/>
      <c r="AD85" s="99"/>
      <c r="AE85" s="99"/>
      <c r="AF85" s="99"/>
      <c r="AG85" s="99"/>
      <c r="AH85" s="99"/>
    </row>
    <row r="86" spans="3:34">
      <c r="C86" s="3" t="s">
        <v>86</v>
      </c>
      <c r="D86" s="3" t="s">
        <v>146</v>
      </c>
      <c r="E86" s="3" t="s">
        <v>147</v>
      </c>
      <c r="F86" s="3" t="s">
        <v>628</v>
      </c>
      <c r="G86" s="214">
        <v>70.544628445028991</v>
      </c>
      <c r="H86" s="214">
        <v>40.652836731033659</v>
      </c>
      <c r="I86" s="214">
        <v>56.196568422311231</v>
      </c>
      <c r="J86" s="214">
        <v>63.370598433670118</v>
      </c>
      <c r="K86" s="214">
        <v>64.624222115844901</v>
      </c>
      <c r="L86" s="214">
        <v>45.476304451890861</v>
      </c>
      <c r="M86" s="214">
        <v>53.853518429870753</v>
      </c>
      <c r="N86" s="214">
        <v>73.001436093824807</v>
      </c>
      <c r="O86" s="100" t="s">
        <v>524</v>
      </c>
      <c r="P86" s="99" t="s">
        <v>632</v>
      </c>
      <c r="Q86" s="99" t="s">
        <v>632</v>
      </c>
      <c r="R86" s="99" t="s">
        <v>632</v>
      </c>
      <c r="S86" s="99"/>
      <c r="T86" s="99"/>
      <c r="U86" s="99"/>
      <c r="V86" s="99"/>
      <c r="W86" s="99"/>
      <c r="X86" s="99"/>
      <c r="Y86" s="99"/>
      <c r="Z86" s="99"/>
      <c r="AA86" s="99"/>
      <c r="AB86" s="99"/>
      <c r="AC86" s="99"/>
      <c r="AD86" s="99"/>
      <c r="AE86" s="99"/>
      <c r="AF86" s="99"/>
      <c r="AG86" s="99"/>
      <c r="AH86" s="99"/>
    </row>
    <row r="87" spans="3:34">
      <c r="C87" s="3" t="s">
        <v>86</v>
      </c>
      <c r="D87" s="3" t="s">
        <v>148</v>
      </c>
      <c r="E87" s="3" t="s">
        <v>149</v>
      </c>
      <c r="F87" s="3" t="s">
        <v>628</v>
      </c>
      <c r="G87" s="214">
        <v>99.052398718922305</v>
      </c>
      <c r="H87" s="214">
        <v>56.129692607389309</v>
      </c>
      <c r="I87" s="214">
        <v>85.845412223065992</v>
      </c>
      <c r="J87" s="214">
        <v>82.543665599101928</v>
      </c>
      <c r="K87" s="214">
        <v>95.918502348349534</v>
      </c>
      <c r="L87" s="214">
        <v>69.45822583846001</v>
      </c>
      <c r="M87" s="214">
        <v>89.303433220877153</v>
      </c>
      <c r="N87" s="214">
        <v>72.765760402196207</v>
      </c>
      <c r="O87" s="100" t="s">
        <v>524</v>
      </c>
      <c r="P87" s="99" t="s">
        <v>632</v>
      </c>
      <c r="Q87" s="99" t="s">
        <v>632</v>
      </c>
      <c r="R87" s="99" t="s">
        <v>632</v>
      </c>
      <c r="S87" s="99"/>
      <c r="T87" s="99"/>
      <c r="U87" s="99"/>
      <c r="V87" s="99"/>
      <c r="W87" s="99"/>
      <c r="X87" s="99"/>
      <c r="Y87" s="99"/>
      <c r="Z87" s="99"/>
      <c r="AA87" s="99"/>
      <c r="AB87" s="99"/>
      <c r="AC87" s="99"/>
      <c r="AD87" s="99"/>
      <c r="AE87" s="99"/>
      <c r="AF87" s="99"/>
      <c r="AG87" s="99"/>
      <c r="AH87" s="99"/>
    </row>
    <row r="88" spans="3:34">
      <c r="C88" s="3" t="s">
        <v>86</v>
      </c>
      <c r="D88" s="3" t="s">
        <v>150</v>
      </c>
      <c r="E88" s="3" t="s">
        <v>151</v>
      </c>
      <c r="F88" s="3" t="s">
        <v>628</v>
      </c>
      <c r="G88" s="214">
        <v>35.113181488330717</v>
      </c>
      <c r="H88" s="214">
        <v>37.454060254219435</v>
      </c>
      <c r="I88" s="214">
        <v>42.135817785996863</v>
      </c>
      <c r="J88" s="214">
        <v>32.772302722442006</v>
      </c>
      <c r="K88" s="214">
        <v>58.648274567762215</v>
      </c>
      <c r="L88" s="214">
        <v>53.956412602341238</v>
      </c>
      <c r="M88" s="214">
        <v>37.534895723367818</v>
      </c>
      <c r="N88" s="214">
        <v>35.188964740657333</v>
      </c>
      <c r="O88" s="100" t="s">
        <v>524</v>
      </c>
      <c r="P88" s="99" t="s">
        <v>632</v>
      </c>
      <c r="Q88" s="99" t="s">
        <v>632</v>
      </c>
      <c r="R88" s="99" t="s">
        <v>632</v>
      </c>
      <c r="S88" s="99"/>
      <c r="T88" s="99"/>
      <c r="U88" s="99"/>
      <c r="V88" s="99"/>
      <c r="W88" s="99"/>
      <c r="X88" s="99"/>
      <c r="Y88" s="99"/>
      <c r="Z88" s="99"/>
      <c r="AA88" s="99"/>
      <c r="AB88" s="99"/>
      <c r="AC88" s="99"/>
      <c r="AD88" s="99"/>
      <c r="AE88" s="99"/>
      <c r="AF88" s="99"/>
      <c r="AG88" s="99"/>
      <c r="AH88" s="99"/>
    </row>
    <row r="89" spans="3:34">
      <c r="C89" s="3" t="s">
        <v>86</v>
      </c>
      <c r="D89" s="3" t="s">
        <v>152</v>
      </c>
      <c r="E89" s="3" t="s">
        <v>153</v>
      </c>
      <c r="F89" s="3" t="s">
        <v>628</v>
      </c>
      <c r="G89" s="214">
        <v>49.852105420585602</v>
      </c>
      <c r="H89" s="214">
        <v>76.439894978231251</v>
      </c>
      <c r="I89" s="214">
        <v>96.380737146465478</v>
      </c>
      <c r="J89" s="214">
        <v>96.380737146465478</v>
      </c>
      <c r="K89" s="214">
        <v>99.357488242697229</v>
      </c>
      <c r="L89" s="214">
        <v>82.797906868914353</v>
      </c>
      <c r="M89" s="214">
        <v>72.86215804464463</v>
      </c>
      <c r="N89" s="214">
        <v>82.797906868914353</v>
      </c>
      <c r="O89" s="100" t="s">
        <v>524</v>
      </c>
      <c r="P89" s="99" t="s">
        <v>632</v>
      </c>
      <c r="Q89" s="99" t="s">
        <v>632</v>
      </c>
      <c r="R89" s="99" t="s">
        <v>632</v>
      </c>
      <c r="S89" s="99"/>
      <c r="T89" s="99"/>
      <c r="U89" s="99"/>
      <c r="V89" s="99"/>
      <c r="W89" s="99"/>
      <c r="X89" s="99"/>
      <c r="Y89" s="99"/>
      <c r="Z89" s="99"/>
      <c r="AA89" s="99"/>
      <c r="AB89" s="99"/>
      <c r="AC89" s="99"/>
      <c r="AD89" s="99"/>
      <c r="AE89" s="99"/>
      <c r="AF89" s="99"/>
      <c r="AG89" s="99"/>
      <c r="AH89" s="99"/>
    </row>
    <row r="90" spans="3:34">
      <c r="C90" s="3" t="s">
        <v>86</v>
      </c>
      <c r="D90" s="3" t="s">
        <v>154</v>
      </c>
      <c r="E90" s="3" t="s">
        <v>155</v>
      </c>
      <c r="F90" s="3" t="s">
        <v>628</v>
      </c>
      <c r="G90" s="214">
        <v>53.710500402828757</v>
      </c>
      <c r="H90" s="214">
        <v>40.28287530212156</v>
      </c>
      <c r="I90" s="214">
        <v>58.186375436397817</v>
      </c>
      <c r="J90" s="214">
        <v>49.234625369259696</v>
      </c>
      <c r="K90" s="214">
        <v>27.017291066282421</v>
      </c>
      <c r="L90" s="214">
        <v>63.040345821325651</v>
      </c>
      <c r="M90" s="214">
        <v>72.046109510086453</v>
      </c>
      <c r="N90" s="214">
        <v>94.560518731988466</v>
      </c>
      <c r="O90" s="100" t="s">
        <v>524</v>
      </c>
      <c r="P90" s="99" t="s">
        <v>632</v>
      </c>
      <c r="Q90" s="99" t="s">
        <v>632</v>
      </c>
      <c r="R90" s="99" t="s">
        <v>632</v>
      </c>
      <c r="S90" s="99"/>
      <c r="T90" s="99"/>
      <c r="U90" s="99"/>
      <c r="V90" s="99"/>
      <c r="W90" s="99"/>
      <c r="X90" s="99"/>
      <c r="Y90" s="99"/>
      <c r="Z90" s="99"/>
      <c r="AA90" s="99"/>
      <c r="AB90" s="99"/>
      <c r="AC90" s="99"/>
      <c r="AD90" s="99"/>
      <c r="AE90" s="99"/>
      <c r="AF90" s="99"/>
      <c r="AG90" s="99"/>
      <c r="AH90" s="99"/>
    </row>
    <row r="91" spans="3:34">
      <c r="C91" s="3" t="s">
        <v>86</v>
      </c>
      <c r="D91" s="3" t="s">
        <v>156</v>
      </c>
      <c r="E91" s="3" t="s">
        <v>157</v>
      </c>
      <c r="F91" s="3" t="s">
        <v>628</v>
      </c>
      <c r="G91" s="214">
        <v>56.679301427609907</v>
      </c>
      <c r="H91" s="214">
        <v>60.221757766835523</v>
      </c>
      <c r="I91" s="214">
        <v>31.882107053030573</v>
      </c>
      <c r="J91" s="214">
        <v>88.56140848064048</v>
      </c>
      <c r="K91" s="214">
        <v>56.669264007933698</v>
      </c>
      <c r="L91" s="214">
        <v>70.836580009917128</v>
      </c>
      <c r="M91" s="214">
        <v>85.003896011900551</v>
      </c>
      <c r="N91" s="214">
        <v>56.669264007933698</v>
      </c>
      <c r="O91" s="100" t="s">
        <v>524</v>
      </c>
      <c r="P91" s="99" t="s">
        <v>632</v>
      </c>
      <c r="Q91" s="99" t="s">
        <v>632</v>
      </c>
      <c r="R91" s="99" t="s">
        <v>632</v>
      </c>
      <c r="S91" s="99"/>
      <c r="T91" s="99"/>
      <c r="U91" s="99"/>
      <c r="V91" s="99"/>
      <c r="W91" s="99"/>
      <c r="X91" s="99"/>
      <c r="Y91" s="99"/>
      <c r="Z91" s="99"/>
      <c r="AA91" s="99"/>
      <c r="AB91" s="99"/>
      <c r="AC91" s="99"/>
      <c r="AD91" s="99"/>
      <c r="AE91" s="99"/>
      <c r="AF91" s="99"/>
      <c r="AG91" s="99"/>
      <c r="AH91" s="99"/>
    </row>
    <row r="92" spans="3:34">
      <c r="C92" s="3" t="s">
        <v>86</v>
      </c>
      <c r="D92" s="3" t="s">
        <v>158</v>
      </c>
      <c r="E92" s="3" t="s">
        <v>159</v>
      </c>
      <c r="F92" s="3" t="s">
        <v>628</v>
      </c>
      <c r="G92" s="214">
        <v>105.43616460445932</v>
      </c>
      <c r="H92" s="214">
        <v>55.81914596706671</v>
      </c>
      <c r="I92" s="214">
        <v>102.33510093962229</v>
      </c>
      <c r="J92" s="214">
        <v>114.73935559897043</v>
      </c>
      <c r="K92" s="214">
        <v>93.612506630885889</v>
      </c>
      <c r="L92" s="214">
        <v>87.3716728554935</v>
      </c>
      <c r="M92" s="214">
        <v>102.97375729397447</v>
      </c>
      <c r="N92" s="214">
        <v>78.010422192404903</v>
      </c>
      <c r="O92" s="100" t="s">
        <v>524</v>
      </c>
      <c r="P92" s="99" t="s">
        <v>632</v>
      </c>
      <c r="Q92" s="99" t="s">
        <v>632</v>
      </c>
      <c r="R92" s="99" t="s">
        <v>632</v>
      </c>
      <c r="S92" s="99"/>
      <c r="T92" s="99"/>
      <c r="U92" s="99"/>
      <c r="V92" s="99"/>
      <c r="W92" s="99"/>
      <c r="X92" s="99"/>
      <c r="Y92" s="99"/>
      <c r="Z92" s="99"/>
      <c r="AA92" s="99"/>
      <c r="AB92" s="99"/>
      <c r="AC92" s="99"/>
      <c r="AD92" s="99"/>
      <c r="AE92" s="99"/>
      <c r="AF92" s="99"/>
      <c r="AG92" s="99"/>
      <c r="AH92" s="99"/>
    </row>
    <row r="93" spans="3:34">
      <c r="C93" s="3" t="s">
        <v>86</v>
      </c>
      <c r="D93" s="3" t="s">
        <v>160</v>
      </c>
      <c r="E93" s="3" t="s">
        <v>161</v>
      </c>
      <c r="F93" s="3" t="s">
        <v>628</v>
      </c>
      <c r="G93" s="214">
        <v>43.380569953949859</v>
      </c>
      <c r="H93" s="214">
        <v>44.492892260461389</v>
      </c>
      <c r="I93" s="214">
        <v>33.369669195346042</v>
      </c>
      <c r="J93" s="214">
        <v>66.739338390692083</v>
      </c>
      <c r="K93" s="214">
        <v>43.318412546789439</v>
      </c>
      <c r="L93" s="214">
        <v>49.982783707833967</v>
      </c>
      <c r="M93" s="214">
        <v>65.532983083604535</v>
      </c>
      <c r="N93" s="214">
        <v>69.975897190967558</v>
      </c>
      <c r="O93" s="100" t="s">
        <v>524</v>
      </c>
      <c r="P93" s="99" t="s">
        <v>632</v>
      </c>
      <c r="Q93" s="99" t="s">
        <v>632</v>
      </c>
      <c r="R93" s="99" t="s">
        <v>632</v>
      </c>
      <c r="S93" s="99"/>
      <c r="T93" s="99"/>
      <c r="U93" s="99"/>
      <c r="V93" s="99"/>
      <c r="W93" s="99"/>
      <c r="X93" s="99"/>
      <c r="Y93" s="99"/>
      <c r="Z93" s="99"/>
      <c r="AA93" s="99"/>
      <c r="AB93" s="99"/>
      <c r="AC93" s="99"/>
      <c r="AD93" s="99"/>
      <c r="AE93" s="99"/>
      <c r="AF93" s="99"/>
      <c r="AG93" s="99"/>
      <c r="AH93" s="99"/>
    </row>
    <row r="94" spans="3:34">
      <c r="C94" s="3" t="s">
        <v>86</v>
      </c>
      <c r="D94" s="3" t="s">
        <v>162</v>
      </c>
      <c r="E94" s="3" t="s">
        <v>163</v>
      </c>
      <c r="F94" s="3" t="s">
        <v>628</v>
      </c>
      <c r="G94" s="214">
        <v>47.016048144433299</v>
      </c>
      <c r="H94" s="214" t="s">
        <v>653</v>
      </c>
      <c r="I94" s="214">
        <v>53.28485456369107</v>
      </c>
      <c r="J94" s="214">
        <v>37.612838515546635</v>
      </c>
      <c r="K94" s="214">
        <v>50.487520116121289</v>
      </c>
      <c r="L94" s="214">
        <v>75.731280174181947</v>
      </c>
      <c r="M94" s="214">
        <v>22.088290050803067</v>
      </c>
      <c r="N94" s="214">
        <v>37.865640087090974</v>
      </c>
      <c r="O94" s="100" t="s">
        <v>524</v>
      </c>
      <c r="P94" s="99" t="s">
        <v>632</v>
      </c>
      <c r="Q94" s="99" t="s">
        <v>632</v>
      </c>
      <c r="R94" s="99" t="s">
        <v>632</v>
      </c>
      <c r="S94" s="99"/>
      <c r="T94" s="99"/>
      <c r="U94" s="99"/>
      <c r="V94" s="99"/>
      <c r="W94" s="99"/>
      <c r="X94" s="99"/>
      <c r="Y94" s="99"/>
      <c r="Z94" s="99"/>
      <c r="AA94" s="99"/>
      <c r="AB94" s="99"/>
      <c r="AC94" s="99"/>
      <c r="AD94" s="99"/>
      <c r="AE94" s="99"/>
      <c r="AF94" s="99"/>
      <c r="AG94" s="99"/>
      <c r="AH94" s="99"/>
    </row>
    <row r="95" spans="3:34">
      <c r="C95" s="3" t="s">
        <v>86</v>
      </c>
      <c r="D95" s="3" t="s">
        <v>164</v>
      </c>
      <c r="E95" s="3" t="s">
        <v>165</v>
      </c>
      <c r="F95" s="3" t="s">
        <v>628</v>
      </c>
      <c r="G95" s="214">
        <v>74.156470152020759</v>
      </c>
      <c r="H95" s="214">
        <v>64.886911383018159</v>
      </c>
      <c r="I95" s="214">
        <v>32.443455691509079</v>
      </c>
      <c r="J95" s="214">
        <v>78.791249536522059</v>
      </c>
      <c r="K95" s="214">
        <v>83.970890091434967</v>
      </c>
      <c r="L95" s="214">
        <v>65.310692293338306</v>
      </c>
      <c r="M95" s="214">
        <v>69.975741742862468</v>
      </c>
      <c r="N95" s="214">
        <v>55.980593394289983</v>
      </c>
      <c r="O95" s="100" t="s">
        <v>524</v>
      </c>
      <c r="P95" s="99" t="s">
        <v>632</v>
      </c>
      <c r="Q95" s="99" t="s">
        <v>632</v>
      </c>
      <c r="R95" s="99" t="s">
        <v>632</v>
      </c>
      <c r="S95" s="99"/>
      <c r="T95" s="99"/>
      <c r="U95" s="99"/>
      <c r="V95" s="99"/>
      <c r="W95" s="99"/>
      <c r="X95" s="99"/>
      <c r="Y95" s="99"/>
      <c r="Z95" s="99"/>
      <c r="AA95" s="99"/>
      <c r="AB95" s="99"/>
      <c r="AC95" s="99"/>
      <c r="AD95" s="99"/>
      <c r="AE95" s="99"/>
      <c r="AF95" s="99"/>
      <c r="AG95" s="99"/>
      <c r="AH95" s="99"/>
    </row>
    <row r="96" spans="3:34">
      <c r="C96" s="3" t="s">
        <v>86</v>
      </c>
      <c r="D96" s="3" t="s">
        <v>166</v>
      </c>
      <c r="E96" s="3" t="s">
        <v>167</v>
      </c>
      <c r="F96" s="3" t="s">
        <v>628</v>
      </c>
      <c r="G96" s="214">
        <v>126.32503981984951</v>
      </c>
      <c r="H96" s="214">
        <v>68.654912945570388</v>
      </c>
      <c r="I96" s="214">
        <v>98.863074641621338</v>
      </c>
      <c r="J96" s="214">
        <v>131.81743285549513</v>
      </c>
      <c r="K96" s="214">
        <v>143.1757482309535</v>
      </c>
      <c r="L96" s="214">
        <v>57.82097524711584</v>
      </c>
      <c r="M96" s="214">
        <v>123.90208981524823</v>
      </c>
      <c r="N96" s="214">
        <v>123.90208981524823</v>
      </c>
      <c r="O96" s="100" t="s">
        <v>524</v>
      </c>
      <c r="P96" s="99" t="s">
        <v>632</v>
      </c>
      <c r="Q96" s="99" t="s">
        <v>632</v>
      </c>
      <c r="R96" s="99" t="s">
        <v>632</v>
      </c>
      <c r="S96" s="99"/>
      <c r="T96" s="99"/>
      <c r="U96" s="99"/>
      <c r="V96" s="99"/>
      <c r="W96" s="99"/>
      <c r="X96" s="99"/>
      <c r="Y96" s="99"/>
      <c r="Z96" s="99"/>
      <c r="AA96" s="99"/>
      <c r="AB96" s="99"/>
      <c r="AC96" s="99"/>
      <c r="AD96" s="99"/>
      <c r="AE96" s="99"/>
      <c r="AF96" s="99"/>
      <c r="AG96" s="99"/>
      <c r="AH96" s="99"/>
    </row>
    <row r="97" spans="3:34">
      <c r="C97" s="3" t="s">
        <v>86</v>
      </c>
      <c r="D97" s="3" t="s">
        <v>168</v>
      </c>
      <c r="E97" s="3" t="s">
        <v>169</v>
      </c>
      <c r="F97" s="3" t="s">
        <v>628</v>
      </c>
      <c r="G97" s="214">
        <v>36.03374454194752</v>
      </c>
      <c r="H97" s="214">
        <v>33.91411251006825</v>
      </c>
      <c r="I97" s="214">
        <v>41.332824621645678</v>
      </c>
      <c r="J97" s="214">
        <v>54.050616812921277</v>
      </c>
      <c r="K97" s="214">
        <v>45.989796682317461</v>
      </c>
      <c r="L97" s="214">
        <v>43.850736371511999</v>
      </c>
      <c r="M97" s="214">
        <v>50.267917303928385</v>
      </c>
      <c r="N97" s="214">
        <v>54.546037925539316</v>
      </c>
      <c r="O97" s="100" t="s">
        <v>524</v>
      </c>
      <c r="P97" s="99" t="s">
        <v>632</v>
      </c>
      <c r="Q97" s="99" t="s">
        <v>632</v>
      </c>
      <c r="R97" s="99" t="s">
        <v>632</v>
      </c>
      <c r="S97" s="99"/>
      <c r="T97" s="99"/>
      <c r="U97" s="99"/>
      <c r="V97" s="99"/>
      <c r="W97" s="99"/>
      <c r="X97" s="99"/>
      <c r="Y97" s="99"/>
      <c r="Z97" s="99"/>
      <c r="AA97" s="99"/>
      <c r="AB97" s="99"/>
      <c r="AC97" s="99"/>
      <c r="AD97" s="99"/>
      <c r="AE97" s="99"/>
      <c r="AF97" s="99"/>
      <c r="AG97" s="99"/>
      <c r="AH97" s="99"/>
    </row>
    <row r="98" spans="3:34">
      <c r="C98" s="3" t="s">
        <v>86</v>
      </c>
      <c r="D98" s="3" t="s">
        <v>170</v>
      </c>
      <c r="E98" s="3" t="s">
        <v>171</v>
      </c>
      <c r="F98" s="3" t="s">
        <v>628</v>
      </c>
      <c r="G98" s="214">
        <v>59.128630705394194</v>
      </c>
      <c r="H98" s="214">
        <v>32.157676348547717</v>
      </c>
      <c r="I98" s="214">
        <v>53.941908713692946</v>
      </c>
      <c r="J98" s="214">
        <v>72.614107883817425</v>
      </c>
      <c r="K98" s="214">
        <v>55.874592581095769</v>
      </c>
      <c r="L98" s="214">
        <v>51.735733871384973</v>
      </c>
      <c r="M98" s="214">
        <v>39.319157742252571</v>
      </c>
      <c r="N98" s="214">
        <v>50.701019193957265</v>
      </c>
      <c r="O98" s="100" t="s">
        <v>524</v>
      </c>
      <c r="P98" s="99" t="s">
        <v>632</v>
      </c>
      <c r="Q98" s="99" t="s">
        <v>632</v>
      </c>
      <c r="R98" s="99" t="s">
        <v>632</v>
      </c>
      <c r="S98" s="99"/>
      <c r="T98" s="99"/>
      <c r="U98" s="99"/>
      <c r="V98" s="99"/>
      <c r="W98" s="99"/>
      <c r="X98" s="99"/>
      <c r="Y98" s="99"/>
      <c r="Z98" s="99"/>
      <c r="AA98" s="99"/>
      <c r="AB98" s="99"/>
      <c r="AC98" s="99"/>
      <c r="AD98" s="99"/>
      <c r="AE98" s="99"/>
      <c r="AF98" s="99"/>
      <c r="AG98" s="99"/>
      <c r="AH98" s="99"/>
    </row>
    <row r="99" spans="3:34">
      <c r="C99" s="3" t="s">
        <v>86</v>
      </c>
      <c r="D99" s="3" t="s">
        <v>172</v>
      </c>
      <c r="E99" s="3" t="s">
        <v>173</v>
      </c>
      <c r="F99" s="3" t="s">
        <v>628</v>
      </c>
      <c r="G99" s="214">
        <v>46.955318307631472</v>
      </c>
      <c r="H99" s="214">
        <v>24.713325425069197</v>
      </c>
      <c r="I99" s="214">
        <v>49.426650850138394</v>
      </c>
      <c r="J99" s="214">
        <v>56.840648477659151</v>
      </c>
      <c r="K99" s="214">
        <v>22.26124811397759</v>
      </c>
      <c r="L99" s="214">
        <v>37.102080189962649</v>
      </c>
      <c r="M99" s="214">
        <v>19.787776101313412</v>
      </c>
      <c r="N99" s="214">
        <v>39.575552202626824</v>
      </c>
      <c r="O99" s="100" t="s">
        <v>524</v>
      </c>
      <c r="P99" s="99" t="s">
        <v>632</v>
      </c>
      <c r="Q99" s="99" t="s">
        <v>632</v>
      </c>
      <c r="R99" s="99" t="s">
        <v>632</v>
      </c>
      <c r="S99" s="99"/>
      <c r="T99" s="99"/>
      <c r="U99" s="99"/>
      <c r="V99" s="99"/>
      <c r="W99" s="99"/>
      <c r="X99" s="99"/>
      <c r="Y99" s="99"/>
      <c r="Z99" s="99"/>
      <c r="AA99" s="99"/>
      <c r="AB99" s="99"/>
      <c r="AC99" s="99"/>
      <c r="AD99" s="99"/>
      <c r="AE99" s="99"/>
      <c r="AF99" s="99"/>
      <c r="AG99" s="99"/>
      <c r="AH99" s="99"/>
    </row>
    <row r="100" spans="3:34">
      <c r="C100" s="3" t="s">
        <v>86</v>
      </c>
      <c r="D100" s="3" t="s">
        <v>174</v>
      </c>
      <c r="E100" s="3" t="s">
        <v>175</v>
      </c>
      <c r="F100" s="3" t="s">
        <v>628</v>
      </c>
      <c r="G100" s="214">
        <v>48.499849483225738</v>
      </c>
      <c r="H100" s="214">
        <v>53.517075291835305</v>
      </c>
      <c r="I100" s="214">
        <v>36.792989263136768</v>
      </c>
      <c r="J100" s="214">
        <v>50.172258086095596</v>
      </c>
      <c r="K100" s="214">
        <v>26.948730041096812</v>
      </c>
      <c r="L100" s="214">
        <v>42.107390689213773</v>
      </c>
      <c r="M100" s="214">
        <v>47.160277571919423</v>
      </c>
      <c r="N100" s="214">
        <v>64.003233847604932</v>
      </c>
      <c r="O100" s="100" t="s">
        <v>524</v>
      </c>
      <c r="P100" s="99" t="s">
        <v>632</v>
      </c>
      <c r="Q100" s="99" t="s">
        <v>632</v>
      </c>
      <c r="R100" s="99" t="s">
        <v>632</v>
      </c>
      <c r="S100" s="99"/>
      <c r="T100" s="99"/>
      <c r="U100" s="99"/>
      <c r="V100" s="99"/>
      <c r="W100" s="99"/>
      <c r="X100" s="99"/>
      <c r="Y100" s="99"/>
      <c r="Z100" s="99"/>
      <c r="AA100" s="99"/>
      <c r="AB100" s="99"/>
      <c r="AC100" s="99"/>
      <c r="AD100" s="99"/>
      <c r="AE100" s="99"/>
      <c r="AF100" s="99"/>
      <c r="AG100" s="99"/>
      <c r="AH100" s="99"/>
    </row>
    <row r="101" spans="3:34">
      <c r="C101" s="3" t="s">
        <v>86</v>
      </c>
      <c r="D101" s="3" t="s">
        <v>176</v>
      </c>
      <c r="E101" s="3" t="s">
        <v>177</v>
      </c>
      <c r="F101" s="3" t="s">
        <v>628</v>
      </c>
      <c r="G101" s="214">
        <v>40.934675081016543</v>
      </c>
      <c r="H101" s="214">
        <v>37.523452157598499</v>
      </c>
      <c r="I101" s="214">
        <v>40.934675081016543</v>
      </c>
      <c r="J101" s="214">
        <v>64.813235544942856</v>
      </c>
      <c r="K101" s="214">
        <v>54.856515925532278</v>
      </c>
      <c r="L101" s="214">
        <v>37.713854698803438</v>
      </c>
      <c r="M101" s="214">
        <v>37.713854698803438</v>
      </c>
      <c r="N101" s="214">
        <v>34.285322453457674</v>
      </c>
      <c r="O101" s="100" t="s">
        <v>524</v>
      </c>
      <c r="P101" s="99" t="s">
        <v>632</v>
      </c>
      <c r="Q101" s="99" t="s">
        <v>632</v>
      </c>
      <c r="R101" s="99" t="s">
        <v>632</v>
      </c>
      <c r="S101" s="99"/>
      <c r="T101" s="99"/>
      <c r="U101" s="99"/>
      <c r="V101" s="99"/>
      <c r="W101" s="99"/>
      <c r="X101" s="99"/>
      <c r="Y101" s="99"/>
      <c r="Z101" s="99"/>
      <c r="AA101" s="99"/>
      <c r="AB101" s="99"/>
      <c r="AC101" s="99"/>
      <c r="AD101" s="99"/>
      <c r="AE101" s="99"/>
      <c r="AF101" s="99"/>
      <c r="AG101" s="99"/>
      <c r="AH101" s="99"/>
    </row>
    <row r="102" spans="3:34">
      <c r="C102" s="3" t="s">
        <v>86</v>
      </c>
      <c r="D102" s="3" t="s">
        <v>178</v>
      </c>
      <c r="E102" s="3" t="s">
        <v>179</v>
      </c>
      <c r="F102" s="3" t="s">
        <v>628</v>
      </c>
      <c r="G102" s="214">
        <v>80.776927172256805</v>
      </c>
      <c r="H102" s="214">
        <v>71.597730902682159</v>
      </c>
      <c r="I102" s="214">
        <v>77.105248664426938</v>
      </c>
      <c r="J102" s="214">
        <v>86.284444934001584</v>
      </c>
      <c r="K102" s="214">
        <v>97.688649684815871</v>
      </c>
      <c r="L102" s="214">
        <v>68.19773657241862</v>
      </c>
      <c r="M102" s="214">
        <v>57.138644155269652</v>
      </c>
      <c r="N102" s="214">
        <v>46.079551738120692</v>
      </c>
      <c r="O102" s="100" t="s">
        <v>524</v>
      </c>
      <c r="P102" s="99" t="s">
        <v>632</v>
      </c>
      <c r="Q102" s="99" t="s">
        <v>632</v>
      </c>
      <c r="R102" s="99" t="s">
        <v>632</v>
      </c>
      <c r="S102" s="99"/>
      <c r="T102" s="99"/>
      <c r="U102" s="99"/>
      <c r="V102" s="99"/>
      <c r="W102" s="99"/>
      <c r="X102" s="99"/>
      <c r="Y102" s="99"/>
      <c r="Z102" s="99"/>
      <c r="AA102" s="99"/>
      <c r="AB102" s="99"/>
      <c r="AC102" s="99"/>
      <c r="AD102" s="99"/>
      <c r="AE102" s="99"/>
      <c r="AF102" s="99"/>
      <c r="AG102" s="99"/>
      <c r="AH102" s="99"/>
    </row>
    <row r="103" spans="3:34">
      <c r="C103" s="3" t="s">
        <v>86</v>
      </c>
      <c r="D103" s="3" t="s">
        <v>180</v>
      </c>
      <c r="E103" s="3" t="s">
        <v>181</v>
      </c>
      <c r="F103" s="3" t="s">
        <v>628</v>
      </c>
      <c r="G103" s="214">
        <v>33.842092795018445</v>
      </c>
      <c r="H103" s="214">
        <v>30.457883515516603</v>
      </c>
      <c r="I103" s="214">
        <v>30.457883515516603</v>
      </c>
      <c r="J103" s="214">
        <v>20.305255677011065</v>
      </c>
      <c r="K103" s="214">
        <v>18.676672835628299</v>
      </c>
      <c r="L103" s="214">
        <v>30.561828276482675</v>
      </c>
      <c r="M103" s="214">
        <v>30.561828276482675</v>
      </c>
      <c r="N103" s="214">
        <v>13.583034789547854</v>
      </c>
      <c r="O103" s="100" t="s">
        <v>524</v>
      </c>
      <c r="P103" s="99" t="s">
        <v>632</v>
      </c>
      <c r="Q103" s="99" t="s">
        <v>632</v>
      </c>
      <c r="R103" s="99" t="s">
        <v>632</v>
      </c>
      <c r="S103" s="99"/>
      <c r="T103" s="99"/>
      <c r="U103" s="99"/>
      <c r="V103" s="99"/>
      <c r="W103" s="99"/>
      <c r="X103" s="99"/>
      <c r="Y103" s="99"/>
      <c r="Z103" s="99"/>
      <c r="AA103" s="99"/>
      <c r="AB103" s="99"/>
      <c r="AC103" s="99"/>
      <c r="AD103" s="99"/>
      <c r="AE103" s="99"/>
      <c r="AF103" s="99"/>
      <c r="AG103" s="99"/>
      <c r="AH103" s="99"/>
    </row>
    <row r="104" spans="3:34">
      <c r="C104" s="3" t="s">
        <v>86</v>
      </c>
      <c r="D104" s="3" t="s">
        <v>182</v>
      </c>
      <c r="E104" s="3" t="s">
        <v>183</v>
      </c>
      <c r="F104" s="3" t="s">
        <v>628</v>
      </c>
      <c r="G104" s="214">
        <v>31.923950056753689</v>
      </c>
      <c r="H104" s="214">
        <v>78.036322360953463</v>
      </c>
      <c r="I104" s="214">
        <v>39.018161180476731</v>
      </c>
      <c r="J104" s="214">
        <v>85.130533484676505</v>
      </c>
      <c r="K104" s="214">
        <v>74.895681015728101</v>
      </c>
      <c r="L104" s="214">
        <v>39.231071008238523</v>
      </c>
      <c r="M104" s="214">
        <v>32.098149006740613</v>
      </c>
      <c r="N104" s="214">
        <v>49.930454010485398</v>
      </c>
      <c r="O104" s="100" t="s">
        <v>524</v>
      </c>
      <c r="P104" s="99" t="s">
        <v>632</v>
      </c>
      <c r="Q104" s="99" t="s">
        <v>632</v>
      </c>
      <c r="R104" s="99" t="s">
        <v>632</v>
      </c>
      <c r="S104" s="99"/>
      <c r="T104" s="99"/>
      <c r="U104" s="99"/>
      <c r="V104" s="99"/>
      <c r="W104" s="99"/>
      <c r="X104" s="99"/>
      <c r="Y104" s="99"/>
      <c r="Z104" s="99"/>
      <c r="AA104" s="99"/>
      <c r="AB104" s="99"/>
      <c r="AC104" s="99"/>
      <c r="AD104" s="99"/>
      <c r="AE104" s="99"/>
      <c r="AF104" s="99"/>
      <c r="AG104" s="99"/>
      <c r="AH104" s="99"/>
    </row>
    <row r="105" spans="3:34">
      <c r="C105" s="3" t="s">
        <v>86</v>
      </c>
      <c r="D105" s="3" t="s">
        <v>184</v>
      </c>
      <c r="E105" s="3" t="s">
        <v>185</v>
      </c>
      <c r="F105" s="3" t="s">
        <v>628</v>
      </c>
      <c r="G105" s="214">
        <v>21.217264791464597</v>
      </c>
      <c r="H105" s="214">
        <v>36.372453928225028</v>
      </c>
      <c r="I105" s="214">
        <v>45.465567410281281</v>
      </c>
      <c r="J105" s="214">
        <v>69.713870029097961</v>
      </c>
      <c r="K105" s="214">
        <v>70.13264217106267</v>
      </c>
      <c r="L105" s="214">
        <v>48.787924988565329</v>
      </c>
      <c r="M105" s="214">
        <v>36.590943741423999</v>
      </c>
      <c r="N105" s="214">
        <v>70.13264217106267</v>
      </c>
      <c r="O105" s="100" t="s">
        <v>524</v>
      </c>
      <c r="P105" s="99" t="s">
        <v>632</v>
      </c>
      <c r="Q105" s="99" t="s">
        <v>632</v>
      </c>
      <c r="R105" s="99" t="s">
        <v>632</v>
      </c>
      <c r="S105" s="99"/>
      <c r="T105" s="99"/>
      <c r="U105" s="99"/>
      <c r="V105" s="99"/>
      <c r="W105" s="99"/>
      <c r="X105" s="99"/>
      <c r="Y105" s="99"/>
      <c r="Z105" s="99"/>
      <c r="AA105" s="99"/>
      <c r="AB105" s="99"/>
      <c r="AC105" s="99"/>
      <c r="AD105" s="99"/>
      <c r="AE105" s="99"/>
      <c r="AF105" s="99"/>
      <c r="AG105" s="99"/>
      <c r="AH105" s="99"/>
    </row>
    <row r="106" spans="3:34">
      <c r="C106" s="3" t="s">
        <v>86</v>
      </c>
      <c r="D106" s="3" t="s">
        <v>186</v>
      </c>
      <c r="E106" s="3" t="s">
        <v>187</v>
      </c>
      <c r="F106" s="3" t="s">
        <v>628</v>
      </c>
      <c r="G106" s="214">
        <v>30.679275247238866</v>
      </c>
      <c r="H106" s="214">
        <v>32.483938497076444</v>
      </c>
      <c r="I106" s="214">
        <v>36.093264996751607</v>
      </c>
      <c r="J106" s="214">
        <v>46.921244495777088</v>
      </c>
      <c r="K106" s="214">
        <v>25.273495324403363</v>
      </c>
      <c r="L106" s="214">
        <v>28.883994656460988</v>
      </c>
      <c r="M106" s="214">
        <v>21.662995992345738</v>
      </c>
      <c r="N106" s="214">
        <v>28.883994656460988</v>
      </c>
      <c r="O106" s="100" t="s">
        <v>524</v>
      </c>
      <c r="P106" s="99" t="s">
        <v>632</v>
      </c>
      <c r="Q106" s="99" t="s">
        <v>632</v>
      </c>
      <c r="R106" s="99" t="s">
        <v>632</v>
      </c>
      <c r="S106" s="99"/>
      <c r="T106" s="99"/>
      <c r="U106" s="99"/>
      <c r="V106" s="99"/>
      <c r="W106" s="99"/>
      <c r="X106" s="99"/>
      <c r="Y106" s="99"/>
      <c r="Z106" s="99"/>
      <c r="AA106" s="99"/>
      <c r="AB106" s="99"/>
      <c r="AC106" s="99"/>
      <c r="AD106" s="99"/>
      <c r="AE106" s="99"/>
      <c r="AF106" s="99"/>
      <c r="AG106" s="99"/>
      <c r="AH106" s="99"/>
    </row>
    <row r="107" spans="3:34">
      <c r="C107" s="3" t="s">
        <v>86</v>
      </c>
      <c r="D107" s="3" t="s">
        <v>188</v>
      </c>
      <c r="E107" s="3" t="s">
        <v>189</v>
      </c>
      <c r="F107" s="3" t="s">
        <v>628</v>
      </c>
      <c r="G107" s="214">
        <v>20.402809758372438</v>
      </c>
      <c r="H107" s="214">
        <v>29.1468710833892</v>
      </c>
      <c r="I107" s="214">
        <v>37.890932408405959</v>
      </c>
      <c r="J107" s="214">
        <v>55.379055058439477</v>
      </c>
      <c r="K107" s="214">
        <v>102.42903131401815</v>
      </c>
      <c r="L107" s="214">
        <v>49.751243781094523</v>
      </c>
      <c r="M107" s="214">
        <v>38.045068773778169</v>
      </c>
      <c r="N107" s="214">
        <v>29.265437518290899</v>
      </c>
      <c r="O107" s="100" t="s">
        <v>524</v>
      </c>
      <c r="P107" s="99" t="s">
        <v>632</v>
      </c>
      <c r="Q107" s="99" t="s">
        <v>632</v>
      </c>
      <c r="R107" s="99" t="s">
        <v>632</v>
      </c>
      <c r="S107" s="99"/>
      <c r="T107" s="99"/>
      <c r="U107" s="99"/>
      <c r="V107" s="99"/>
      <c r="W107" s="99"/>
      <c r="X107" s="99"/>
      <c r="Y107" s="99"/>
      <c r="Z107" s="99"/>
      <c r="AA107" s="99"/>
      <c r="AB107" s="99"/>
      <c r="AC107" s="99"/>
      <c r="AD107" s="99"/>
      <c r="AE107" s="99"/>
      <c r="AF107" s="99"/>
      <c r="AG107" s="99"/>
      <c r="AH107" s="99"/>
    </row>
    <row r="108" spans="3:34">
      <c r="C108" s="3" t="s">
        <v>86</v>
      </c>
      <c r="D108" s="3" t="s">
        <v>190</v>
      </c>
      <c r="E108" s="3" t="s">
        <v>191</v>
      </c>
      <c r="F108" s="3" t="s">
        <v>628</v>
      </c>
      <c r="G108" s="214">
        <v>42.589437819420787</v>
      </c>
      <c r="H108" s="214">
        <v>39.750141964792732</v>
      </c>
      <c r="I108" s="214">
        <v>25.553662691652473</v>
      </c>
      <c r="J108" s="214">
        <v>34.071550255536629</v>
      </c>
      <c r="K108" s="214">
        <v>42.668183757644712</v>
      </c>
      <c r="L108" s="214">
        <v>59.735457260702603</v>
      </c>
      <c r="M108" s="214">
        <v>28.445455838429812</v>
      </c>
      <c r="N108" s="214">
        <v>28.445455838429812</v>
      </c>
      <c r="O108" s="100" t="s">
        <v>524</v>
      </c>
      <c r="P108" s="99" t="s">
        <v>632</v>
      </c>
      <c r="Q108" s="99" t="s">
        <v>632</v>
      </c>
      <c r="R108" s="99" t="s">
        <v>632</v>
      </c>
      <c r="S108" s="99"/>
      <c r="T108" s="99"/>
      <c r="U108" s="99"/>
      <c r="V108" s="99"/>
      <c r="W108" s="99"/>
      <c r="X108" s="99"/>
      <c r="Y108" s="99"/>
      <c r="Z108" s="99"/>
      <c r="AA108" s="99"/>
      <c r="AB108" s="99"/>
      <c r="AC108" s="99"/>
      <c r="AD108" s="99"/>
      <c r="AE108" s="99"/>
      <c r="AF108" s="99"/>
      <c r="AG108" s="99"/>
      <c r="AH108" s="99"/>
    </row>
    <row r="109" spans="3:34">
      <c r="C109" s="3" t="s">
        <v>86</v>
      </c>
      <c r="D109" s="3" t="s">
        <v>192</v>
      </c>
      <c r="E109" s="3" t="s">
        <v>193</v>
      </c>
      <c r="F109" s="3" t="s">
        <v>628</v>
      </c>
      <c r="G109" s="214">
        <v>39.014874420872957</v>
      </c>
      <c r="H109" s="214" t="s">
        <v>653</v>
      </c>
      <c r="I109" s="214">
        <v>63.399170933918555</v>
      </c>
      <c r="J109" s="214" t="s">
        <v>653</v>
      </c>
      <c r="K109" s="214">
        <v>39.279226199243872</v>
      </c>
      <c r="L109" s="214" t="s">
        <v>653</v>
      </c>
      <c r="M109" s="214" t="s">
        <v>653</v>
      </c>
      <c r="N109" s="214" t="s">
        <v>653</v>
      </c>
      <c r="O109" s="100" t="s">
        <v>524</v>
      </c>
      <c r="P109" s="99" t="s">
        <v>632</v>
      </c>
      <c r="Q109" s="99" t="s">
        <v>632</v>
      </c>
      <c r="R109" s="99" t="s">
        <v>632</v>
      </c>
      <c r="S109" s="99"/>
      <c r="T109" s="99"/>
      <c r="U109" s="99"/>
      <c r="V109" s="99"/>
      <c r="W109" s="99"/>
      <c r="X109" s="99"/>
      <c r="Y109" s="99"/>
      <c r="Z109" s="99"/>
      <c r="AA109" s="99"/>
      <c r="AB109" s="99"/>
      <c r="AC109" s="99"/>
      <c r="AD109" s="99"/>
      <c r="AE109" s="99"/>
      <c r="AF109" s="99"/>
      <c r="AG109" s="99"/>
      <c r="AH109" s="99"/>
    </row>
    <row r="110" spans="3:34">
      <c r="C110" s="3" t="s">
        <v>86</v>
      </c>
      <c r="D110" s="3" t="s">
        <v>194</v>
      </c>
      <c r="E110" s="3" t="s">
        <v>195</v>
      </c>
      <c r="F110" s="3" t="s">
        <v>628</v>
      </c>
      <c r="G110" s="214">
        <v>46.996755707831781</v>
      </c>
      <c r="H110" s="214">
        <v>43.964706952487795</v>
      </c>
      <c r="I110" s="214">
        <v>57.608926351535736</v>
      </c>
      <c r="J110" s="214">
        <v>80.349292016615635</v>
      </c>
      <c r="K110" s="214">
        <v>93.679645830500277</v>
      </c>
      <c r="L110" s="214">
        <v>83.102911623830892</v>
      </c>
      <c r="M110" s="214">
        <v>57.416557121919524</v>
      </c>
      <c r="N110" s="214">
        <v>110.30022815526645</v>
      </c>
      <c r="O110" s="100" t="s">
        <v>524</v>
      </c>
      <c r="P110" s="99" t="s">
        <v>632</v>
      </c>
      <c r="Q110" s="99" t="s">
        <v>632</v>
      </c>
      <c r="R110" s="99" t="s">
        <v>632</v>
      </c>
      <c r="S110" s="99"/>
      <c r="T110" s="99"/>
      <c r="U110" s="99"/>
      <c r="V110" s="99"/>
      <c r="W110" s="99"/>
      <c r="X110" s="99"/>
      <c r="Y110" s="99"/>
      <c r="Z110" s="99"/>
      <c r="AA110" s="99"/>
      <c r="AB110" s="99"/>
      <c r="AC110" s="99"/>
      <c r="AD110" s="99"/>
      <c r="AE110" s="99"/>
      <c r="AF110" s="99"/>
      <c r="AG110" s="99"/>
      <c r="AH110" s="99"/>
    </row>
    <row r="111" spans="3:34">
      <c r="C111" s="3" t="s">
        <v>86</v>
      </c>
      <c r="D111" s="3" t="s">
        <v>196</v>
      </c>
      <c r="E111" s="3" t="s">
        <v>197</v>
      </c>
      <c r="F111" s="3" t="s">
        <v>628</v>
      </c>
      <c r="G111" s="214">
        <v>58.496046474100375</v>
      </c>
      <c r="H111" s="214">
        <v>32.273680813296757</v>
      </c>
      <c r="I111" s="214">
        <v>36.307890914958854</v>
      </c>
      <c r="J111" s="214">
        <v>42.359206067451993</v>
      </c>
      <c r="K111" s="214">
        <v>74.538165555309334</v>
      </c>
      <c r="L111" s="214">
        <v>48.349080360200652</v>
      </c>
      <c r="M111" s="214">
        <v>54.392715405225729</v>
      </c>
      <c r="N111" s="214">
        <v>50.363625375209011</v>
      </c>
      <c r="O111" s="100" t="s">
        <v>524</v>
      </c>
      <c r="P111" s="99" t="s">
        <v>632</v>
      </c>
      <c r="Q111" s="99" t="s">
        <v>632</v>
      </c>
      <c r="R111" s="99" t="s">
        <v>632</v>
      </c>
      <c r="S111" s="99"/>
      <c r="T111" s="99"/>
      <c r="U111" s="99"/>
      <c r="V111" s="99"/>
      <c r="W111" s="99"/>
      <c r="X111" s="99"/>
      <c r="Y111" s="99"/>
      <c r="Z111" s="99"/>
      <c r="AA111" s="99"/>
      <c r="AB111" s="99"/>
      <c r="AC111" s="99"/>
      <c r="AD111" s="99"/>
      <c r="AE111" s="99"/>
      <c r="AF111" s="99"/>
      <c r="AG111" s="99"/>
      <c r="AH111" s="99"/>
    </row>
    <row r="112" spans="3:34">
      <c r="C112" s="3" t="s">
        <v>86</v>
      </c>
      <c r="D112" s="3" t="s">
        <v>198</v>
      </c>
      <c r="E112" s="3" t="s">
        <v>199</v>
      </c>
      <c r="F112" s="3" t="s">
        <v>628</v>
      </c>
      <c r="G112" s="214" t="s">
        <v>653</v>
      </c>
      <c r="H112" s="214" t="s">
        <v>653</v>
      </c>
      <c r="I112" s="214">
        <v>30.582375813709643</v>
      </c>
      <c r="J112" s="214">
        <v>43.689108305299492</v>
      </c>
      <c r="K112" s="214">
        <v>43.975373790677224</v>
      </c>
      <c r="L112" s="214">
        <v>39.577836411609496</v>
      </c>
      <c r="M112" s="214">
        <v>52.770448548812666</v>
      </c>
      <c r="N112" s="214">
        <v>43.975373790677224</v>
      </c>
      <c r="O112" s="100" t="s">
        <v>524</v>
      </c>
      <c r="P112" s="99" t="s">
        <v>632</v>
      </c>
      <c r="Q112" s="99" t="s">
        <v>632</v>
      </c>
      <c r="R112" s="99" t="s">
        <v>632</v>
      </c>
      <c r="S112" s="99"/>
      <c r="T112" s="99"/>
      <c r="U112" s="99"/>
      <c r="V112" s="99"/>
      <c r="W112" s="99"/>
      <c r="X112" s="99"/>
      <c r="Y112" s="99"/>
      <c r="Z112" s="99"/>
      <c r="AA112" s="99"/>
      <c r="AB112" s="99"/>
      <c r="AC112" s="99"/>
      <c r="AD112" s="99"/>
      <c r="AE112" s="99"/>
      <c r="AF112" s="99"/>
      <c r="AG112" s="99"/>
      <c r="AH112" s="99"/>
    </row>
    <row r="113" spans="3:34">
      <c r="C113" s="3" t="s">
        <v>86</v>
      </c>
      <c r="D113" s="3" t="s">
        <v>200</v>
      </c>
      <c r="E113" s="3" t="s">
        <v>201</v>
      </c>
      <c r="F113" s="3" t="s">
        <v>628</v>
      </c>
      <c r="G113" s="214">
        <v>33.764081156573255</v>
      </c>
      <c r="H113" s="214">
        <v>38.368274041560511</v>
      </c>
      <c r="I113" s="214">
        <v>42.972466926547774</v>
      </c>
      <c r="J113" s="214">
        <v>44.507197888210193</v>
      </c>
      <c r="K113" s="214">
        <v>38.460355065997973</v>
      </c>
      <c r="L113" s="214">
        <v>47.690840281837481</v>
      </c>
      <c r="M113" s="214">
        <v>41.537183471277807</v>
      </c>
      <c r="N113" s="214">
        <v>53.844497092397155</v>
      </c>
      <c r="O113" s="100" t="s">
        <v>524</v>
      </c>
      <c r="P113" s="99" t="s">
        <v>632</v>
      </c>
      <c r="Q113" s="99" t="s">
        <v>632</v>
      </c>
      <c r="R113" s="99" t="s">
        <v>632</v>
      </c>
      <c r="S113" s="99"/>
      <c r="T113" s="99"/>
      <c r="U113" s="99"/>
      <c r="V113" s="99"/>
      <c r="W113" s="99"/>
      <c r="X113" s="99"/>
      <c r="Y113" s="99"/>
      <c r="Z113" s="99"/>
      <c r="AA113" s="99"/>
      <c r="AB113" s="99"/>
      <c r="AC113" s="99"/>
      <c r="AD113" s="99"/>
      <c r="AE113" s="99"/>
      <c r="AF113" s="99"/>
      <c r="AG113" s="99"/>
      <c r="AH113" s="99"/>
    </row>
    <row r="114" spans="3:34">
      <c r="C114" s="3" t="s">
        <v>86</v>
      </c>
      <c r="D114" s="3" t="s">
        <v>202</v>
      </c>
      <c r="E114" s="3" t="s">
        <v>203</v>
      </c>
      <c r="F114" s="3" t="s">
        <v>628</v>
      </c>
      <c r="G114" s="214">
        <v>28.369800347530052</v>
      </c>
      <c r="H114" s="214">
        <v>24.823575304088799</v>
      </c>
      <c r="I114" s="214">
        <v>30.142912869250683</v>
      </c>
      <c r="J114" s="214">
        <v>51.420263129898224</v>
      </c>
      <c r="K114" s="214">
        <v>53.272720815427775</v>
      </c>
      <c r="L114" s="214">
        <v>30.187875128742409</v>
      </c>
      <c r="M114" s="214">
        <v>15.981816244628334</v>
      </c>
      <c r="N114" s="214">
        <v>24.860603047199632</v>
      </c>
      <c r="O114" s="100" t="s">
        <v>524</v>
      </c>
      <c r="P114" s="99" t="s">
        <v>632</v>
      </c>
      <c r="Q114" s="99" t="s">
        <v>632</v>
      </c>
      <c r="R114" s="99" t="s">
        <v>632</v>
      </c>
      <c r="S114" s="99"/>
      <c r="T114" s="99"/>
      <c r="U114" s="99"/>
      <c r="V114" s="99"/>
      <c r="W114" s="99"/>
      <c r="X114" s="99"/>
      <c r="Y114" s="99"/>
      <c r="Z114" s="99"/>
      <c r="AA114" s="99"/>
      <c r="AB114" s="99"/>
      <c r="AC114" s="99"/>
      <c r="AD114" s="99"/>
      <c r="AE114" s="99"/>
      <c r="AF114" s="99"/>
      <c r="AG114" s="99"/>
      <c r="AH114" s="99"/>
    </row>
    <row r="115" spans="3:34">
      <c r="C115" s="3" t="s">
        <v>86</v>
      </c>
      <c r="D115" s="3" t="s">
        <v>204</v>
      </c>
      <c r="E115" s="3" t="s">
        <v>205</v>
      </c>
      <c r="F115" s="3" t="s">
        <v>628</v>
      </c>
      <c r="G115" s="214">
        <v>33.865925668634944</v>
      </c>
      <c r="H115" s="214">
        <v>38.207711010767625</v>
      </c>
      <c r="I115" s="214">
        <v>33.865925668634944</v>
      </c>
      <c r="J115" s="214">
        <v>50.364709968739142</v>
      </c>
      <c r="K115" s="214">
        <v>40.669049123019548</v>
      </c>
      <c r="L115" s="214">
        <v>25.093668607820568</v>
      </c>
      <c r="M115" s="214">
        <v>38.938451287997438</v>
      </c>
      <c r="N115" s="214">
        <v>37.207853452975336</v>
      </c>
      <c r="O115" s="100" t="s">
        <v>524</v>
      </c>
      <c r="P115" s="99" t="s">
        <v>632</v>
      </c>
      <c r="Q115" s="99" t="s">
        <v>632</v>
      </c>
      <c r="R115" s="99" t="s">
        <v>632</v>
      </c>
      <c r="S115" s="99"/>
      <c r="T115" s="99"/>
      <c r="U115" s="99"/>
      <c r="V115" s="99"/>
      <c r="W115" s="99"/>
      <c r="X115" s="99"/>
      <c r="Y115" s="99"/>
      <c r="Z115" s="99"/>
      <c r="AA115" s="99"/>
      <c r="AB115" s="99"/>
      <c r="AC115" s="99"/>
      <c r="AD115" s="99"/>
      <c r="AE115" s="99"/>
      <c r="AF115" s="99"/>
      <c r="AG115" s="99"/>
      <c r="AH115" s="99"/>
    </row>
    <row r="116" spans="3:34">
      <c r="C116" s="3" t="s">
        <v>86</v>
      </c>
      <c r="D116" s="3" t="s">
        <v>206</v>
      </c>
      <c r="E116" s="3" t="s">
        <v>207</v>
      </c>
      <c r="F116" s="3" t="s">
        <v>628</v>
      </c>
      <c r="G116" s="214">
        <v>63.934902644580063</v>
      </c>
      <c r="H116" s="214">
        <v>29.061319383900031</v>
      </c>
      <c r="I116" s="214">
        <v>40.685847137460037</v>
      </c>
      <c r="J116" s="214">
        <v>49.40424295263005</v>
      </c>
      <c r="K116" s="214">
        <v>58.041673921875905</v>
      </c>
      <c r="L116" s="214">
        <v>31.922920657031746</v>
      </c>
      <c r="M116" s="214">
        <v>52.237506529688318</v>
      </c>
      <c r="N116" s="214">
        <v>49.335422833594521</v>
      </c>
      <c r="O116" s="100" t="s">
        <v>524</v>
      </c>
      <c r="P116" s="99" t="s">
        <v>632</v>
      </c>
      <c r="Q116" s="99" t="s">
        <v>632</v>
      </c>
      <c r="R116" s="99" t="s">
        <v>632</v>
      </c>
      <c r="S116" s="99"/>
      <c r="T116" s="99"/>
      <c r="U116" s="99"/>
      <c r="V116" s="99"/>
      <c r="W116" s="99"/>
      <c r="X116" s="99"/>
      <c r="Y116" s="99"/>
      <c r="Z116" s="99"/>
      <c r="AA116" s="99"/>
      <c r="AB116" s="99"/>
      <c r="AC116" s="99"/>
      <c r="AD116" s="99"/>
      <c r="AE116" s="99"/>
      <c r="AF116" s="99"/>
      <c r="AG116" s="99"/>
      <c r="AH116" s="99"/>
    </row>
    <row r="117" spans="3:34">
      <c r="C117" s="3" t="s">
        <v>86</v>
      </c>
      <c r="D117" s="3" t="s">
        <v>208</v>
      </c>
      <c r="E117" s="3" t="s">
        <v>209</v>
      </c>
      <c r="F117" s="3" t="s">
        <v>628</v>
      </c>
      <c r="G117" s="214">
        <v>46.287367405978785</v>
      </c>
      <c r="H117" s="214">
        <v>23.143683702989392</v>
      </c>
      <c r="I117" s="214">
        <v>30.858244937319188</v>
      </c>
      <c r="J117" s="214">
        <v>27.000964320154289</v>
      </c>
      <c r="K117" s="214">
        <v>34.626038781163437</v>
      </c>
      <c r="L117" s="214">
        <v>23.084025854108955</v>
      </c>
      <c r="M117" s="214">
        <v>26.931363496460445</v>
      </c>
      <c r="N117" s="214">
        <v>26.931363496460445</v>
      </c>
      <c r="O117" s="100" t="s">
        <v>524</v>
      </c>
      <c r="P117" s="99" t="s">
        <v>632</v>
      </c>
      <c r="Q117" s="99" t="s">
        <v>632</v>
      </c>
      <c r="R117" s="99" t="s">
        <v>632</v>
      </c>
      <c r="S117" s="99"/>
      <c r="T117" s="99"/>
      <c r="U117" s="99"/>
      <c r="V117" s="99"/>
      <c r="W117" s="99"/>
      <c r="X117" s="99"/>
      <c r="Y117" s="99"/>
      <c r="Z117" s="99"/>
      <c r="AA117" s="99"/>
      <c r="AB117" s="99"/>
      <c r="AC117" s="99"/>
      <c r="AD117" s="99"/>
      <c r="AE117" s="99"/>
      <c r="AF117" s="99"/>
      <c r="AG117" s="99"/>
      <c r="AH117" s="99"/>
    </row>
    <row r="118" spans="3:34">
      <c r="C118" s="3" t="s">
        <v>86</v>
      </c>
      <c r="D118" s="3" t="s">
        <v>210</v>
      </c>
      <c r="E118" s="3" t="s">
        <v>211</v>
      </c>
      <c r="F118" s="3" t="s">
        <v>628</v>
      </c>
      <c r="G118" s="214">
        <v>40.935606017534084</v>
      </c>
      <c r="H118" s="214">
        <v>34.113005014611737</v>
      </c>
      <c r="I118" s="214">
        <v>37.524305516072907</v>
      </c>
      <c r="J118" s="214">
        <v>54.580808023378779</v>
      </c>
      <c r="K118" s="214">
        <v>44.216183123023029</v>
      </c>
      <c r="L118" s="214">
        <v>41.948686552611591</v>
      </c>
      <c r="M118" s="214">
        <v>46.48367969343446</v>
      </c>
      <c r="N118" s="214">
        <v>48.751176263845899</v>
      </c>
      <c r="O118" s="100" t="s">
        <v>524</v>
      </c>
      <c r="P118" s="99" t="s">
        <v>632</v>
      </c>
      <c r="Q118" s="99" t="s">
        <v>632</v>
      </c>
      <c r="R118" s="99" t="s">
        <v>632</v>
      </c>
      <c r="S118" s="99"/>
      <c r="T118" s="99"/>
      <c r="U118" s="99"/>
      <c r="V118" s="99"/>
      <c r="W118" s="99"/>
      <c r="X118" s="99"/>
      <c r="Y118" s="99"/>
      <c r="Z118" s="99"/>
      <c r="AA118" s="99"/>
      <c r="AB118" s="99"/>
      <c r="AC118" s="99"/>
      <c r="AD118" s="99"/>
      <c r="AE118" s="99"/>
      <c r="AF118" s="99"/>
      <c r="AG118" s="99"/>
      <c r="AH118" s="99"/>
    </row>
    <row r="119" spans="3:34">
      <c r="C119" s="3" t="s">
        <v>86</v>
      </c>
      <c r="D119" s="3" t="s">
        <v>212</v>
      </c>
      <c r="E119" s="3" t="s">
        <v>213</v>
      </c>
      <c r="F119" s="3" t="s">
        <v>628</v>
      </c>
      <c r="G119" s="214">
        <v>63.465662887906511</v>
      </c>
      <c r="H119" s="214">
        <v>56.900249485709281</v>
      </c>
      <c r="I119" s="214">
        <v>41.580951547249093</v>
      </c>
      <c r="J119" s="214">
        <v>37.204009279117606</v>
      </c>
      <c r="K119" s="214">
        <v>45.912678458208532</v>
      </c>
      <c r="L119" s="214">
        <v>56.844268567305797</v>
      </c>
      <c r="M119" s="214">
        <v>45.912678458208532</v>
      </c>
      <c r="N119" s="214">
        <v>24.049498240013993</v>
      </c>
      <c r="O119" s="100" t="s">
        <v>524</v>
      </c>
      <c r="P119" s="99" t="s">
        <v>632</v>
      </c>
      <c r="Q119" s="99" t="s">
        <v>632</v>
      </c>
      <c r="R119" s="99" t="s">
        <v>632</v>
      </c>
      <c r="S119" s="99"/>
      <c r="T119" s="99"/>
      <c r="U119" s="99"/>
      <c r="V119" s="99"/>
      <c r="W119" s="99"/>
      <c r="X119" s="99"/>
      <c r="Y119" s="99"/>
      <c r="Z119" s="99"/>
      <c r="AA119" s="99"/>
      <c r="AB119" s="99"/>
      <c r="AC119" s="99"/>
      <c r="AD119" s="99"/>
      <c r="AE119" s="99"/>
      <c r="AF119" s="99"/>
      <c r="AG119" s="99"/>
      <c r="AH119" s="99"/>
    </row>
    <row r="120" spans="3:34">
      <c r="C120" s="3" t="s">
        <v>86</v>
      </c>
      <c r="D120" s="3" t="s">
        <v>214</v>
      </c>
      <c r="E120" s="3" t="s">
        <v>215</v>
      </c>
      <c r="F120" s="3" t="s">
        <v>628</v>
      </c>
      <c r="G120" s="214">
        <v>48.252301634787983</v>
      </c>
      <c r="H120" s="214">
        <v>21.231012719306712</v>
      </c>
      <c r="I120" s="214">
        <v>32.811565111655824</v>
      </c>
      <c r="J120" s="214">
        <v>44.392117504004943</v>
      </c>
      <c r="K120" s="214">
        <v>30.781069642170063</v>
      </c>
      <c r="L120" s="214">
        <v>34.628703347441324</v>
      </c>
      <c r="M120" s="214">
        <v>32.704886494805692</v>
      </c>
      <c r="N120" s="214">
        <v>26.933435936898807</v>
      </c>
      <c r="O120" s="100" t="s">
        <v>524</v>
      </c>
      <c r="P120" s="99" t="s">
        <v>632</v>
      </c>
      <c r="Q120" s="99" t="s">
        <v>632</v>
      </c>
      <c r="R120" s="99" t="s">
        <v>632</v>
      </c>
      <c r="S120" s="99"/>
      <c r="T120" s="99"/>
      <c r="U120" s="99"/>
      <c r="V120" s="99"/>
      <c r="W120" s="99"/>
      <c r="X120" s="99"/>
      <c r="Y120" s="99"/>
      <c r="Z120" s="99"/>
      <c r="AA120" s="99"/>
      <c r="AB120" s="99"/>
      <c r="AC120" s="99"/>
      <c r="AD120" s="99"/>
      <c r="AE120" s="99"/>
      <c r="AF120" s="99"/>
      <c r="AG120" s="99"/>
      <c r="AH120" s="99"/>
    </row>
    <row r="121" spans="3:34">
      <c r="C121" s="3" t="s">
        <v>86</v>
      </c>
      <c r="D121" s="3" t="s">
        <v>216</v>
      </c>
      <c r="E121" s="3" t="s">
        <v>217</v>
      </c>
      <c r="F121" s="3" t="s">
        <v>628</v>
      </c>
      <c r="G121" s="214">
        <v>56.04595768530195</v>
      </c>
      <c r="H121" s="214">
        <v>32.693475316426131</v>
      </c>
      <c r="I121" s="214">
        <v>56.04595768530195</v>
      </c>
      <c r="J121" s="214">
        <v>49.040212974639203</v>
      </c>
      <c r="K121" s="214">
        <v>53.265400648448356</v>
      </c>
      <c r="L121" s="214">
        <v>23.158869847151458</v>
      </c>
      <c r="M121" s="214">
        <v>25.474756831866603</v>
      </c>
      <c r="N121" s="214">
        <v>46.317739694302915</v>
      </c>
      <c r="O121" s="100" t="s">
        <v>524</v>
      </c>
      <c r="P121" s="99" t="s">
        <v>632</v>
      </c>
      <c r="Q121" s="99" t="s">
        <v>632</v>
      </c>
      <c r="R121" s="99" t="s">
        <v>632</v>
      </c>
      <c r="S121" s="99"/>
      <c r="T121" s="99"/>
      <c r="U121" s="99"/>
      <c r="V121" s="99"/>
      <c r="W121" s="99"/>
      <c r="X121" s="99"/>
      <c r="Y121" s="99"/>
      <c r="Z121" s="99"/>
      <c r="AA121" s="99"/>
      <c r="AB121" s="99"/>
      <c r="AC121" s="99"/>
      <c r="AD121" s="99"/>
      <c r="AE121" s="99"/>
      <c r="AF121" s="99"/>
      <c r="AG121" s="99"/>
      <c r="AH121" s="99"/>
    </row>
    <row r="122" spans="3:34">
      <c r="C122" s="3" t="s">
        <v>86</v>
      </c>
      <c r="D122" s="3" t="s">
        <v>218</v>
      </c>
      <c r="E122" s="3" t="s">
        <v>219</v>
      </c>
      <c r="F122" s="3" t="s">
        <v>628</v>
      </c>
      <c r="G122" s="214">
        <v>45.797223983653915</v>
      </c>
      <c r="H122" s="214">
        <v>56.365814133727902</v>
      </c>
      <c r="I122" s="214">
        <v>45.797223983653915</v>
      </c>
      <c r="J122" s="214">
        <v>40.512928908616921</v>
      </c>
      <c r="K122" s="214">
        <v>45.408501868734497</v>
      </c>
      <c r="L122" s="214">
        <v>43.662021027629329</v>
      </c>
      <c r="M122" s="214">
        <v>48.90146355094484</v>
      </c>
      <c r="N122" s="214">
        <v>59.380348597575882</v>
      </c>
      <c r="O122" s="100" t="s">
        <v>524</v>
      </c>
      <c r="P122" s="99" t="s">
        <v>632</v>
      </c>
      <c r="Q122" s="99" t="s">
        <v>632</v>
      </c>
      <c r="R122" s="99" t="s">
        <v>632</v>
      </c>
      <c r="S122" s="99"/>
      <c r="T122" s="99"/>
      <c r="U122" s="99"/>
      <c r="V122" s="99"/>
      <c r="W122" s="99"/>
      <c r="X122" s="99"/>
      <c r="Y122" s="99"/>
      <c r="Z122" s="99"/>
      <c r="AA122" s="99"/>
      <c r="AB122" s="99"/>
      <c r="AC122" s="99"/>
      <c r="AD122" s="99"/>
      <c r="AE122" s="99"/>
      <c r="AF122" s="99"/>
      <c r="AG122" s="99"/>
      <c r="AH122" s="99"/>
    </row>
    <row r="123" spans="3:34">
      <c r="C123" s="3" t="s">
        <v>86</v>
      </c>
      <c r="D123" s="3" t="s">
        <v>220</v>
      </c>
      <c r="E123" s="3" t="s">
        <v>221</v>
      </c>
      <c r="F123" s="3" t="s">
        <v>628</v>
      </c>
      <c r="G123" s="214">
        <v>57.493922071095341</v>
      </c>
      <c r="H123" s="214">
        <v>39.424403705893951</v>
      </c>
      <c r="I123" s="214">
        <v>50.923188120113018</v>
      </c>
      <c r="J123" s="214">
        <v>62.421972534332085</v>
      </c>
      <c r="K123" s="214">
        <v>50.519042419699161</v>
      </c>
      <c r="L123" s="214">
        <v>42.370809771360591</v>
      </c>
      <c r="M123" s="214">
        <v>47.259749360363735</v>
      </c>
      <c r="N123" s="214">
        <v>47.259749360363735</v>
      </c>
      <c r="O123" s="100" t="s">
        <v>524</v>
      </c>
      <c r="P123" s="99" t="s">
        <v>632</v>
      </c>
      <c r="Q123" s="99" t="s">
        <v>632</v>
      </c>
      <c r="R123" s="99" t="s">
        <v>632</v>
      </c>
      <c r="S123" s="99"/>
      <c r="T123" s="99"/>
      <c r="U123" s="99"/>
      <c r="V123" s="99"/>
      <c r="W123" s="99"/>
      <c r="X123" s="99"/>
      <c r="Y123" s="99"/>
      <c r="Z123" s="99"/>
      <c r="AA123" s="99"/>
      <c r="AB123" s="99"/>
      <c r="AC123" s="99"/>
      <c r="AD123" s="99"/>
      <c r="AE123" s="99"/>
      <c r="AF123" s="99"/>
      <c r="AG123" s="99"/>
      <c r="AH123" s="99"/>
    </row>
    <row r="124" spans="3:34">
      <c r="C124" s="3" t="s">
        <v>86</v>
      </c>
      <c r="D124" s="3" t="s">
        <v>222</v>
      </c>
      <c r="E124" s="3" t="s">
        <v>223</v>
      </c>
      <c r="F124" s="3" t="s">
        <v>628</v>
      </c>
      <c r="G124" s="214">
        <v>23.637105958699529</v>
      </c>
      <c r="H124" s="214">
        <v>23.637105958699529</v>
      </c>
      <c r="I124" s="214">
        <v>12.892966886563379</v>
      </c>
      <c r="J124" s="214">
        <v>23.637105958699529</v>
      </c>
      <c r="K124" s="214">
        <v>19.275663404082156</v>
      </c>
      <c r="L124" s="214">
        <v>21.41740378231351</v>
      </c>
      <c r="M124" s="214">
        <v>14.992182647619455</v>
      </c>
      <c r="N124" s="214">
        <v>17.133923025850805</v>
      </c>
      <c r="O124" s="100" t="s">
        <v>524</v>
      </c>
      <c r="P124" s="99" t="s">
        <v>632</v>
      </c>
      <c r="Q124" s="99" t="s">
        <v>632</v>
      </c>
      <c r="R124" s="99" t="s">
        <v>632</v>
      </c>
      <c r="S124" s="99"/>
      <c r="T124" s="99"/>
      <c r="U124" s="99"/>
      <c r="V124" s="99"/>
      <c r="W124" s="99"/>
      <c r="X124" s="99"/>
      <c r="Y124" s="99"/>
      <c r="Z124" s="99"/>
      <c r="AA124" s="99"/>
      <c r="AB124" s="99"/>
      <c r="AC124" s="99"/>
      <c r="AD124" s="99"/>
      <c r="AE124" s="99"/>
      <c r="AF124" s="99"/>
      <c r="AG124" s="99"/>
      <c r="AH124" s="99"/>
    </row>
    <row r="125" spans="3:34">
      <c r="C125" s="3" t="s">
        <v>86</v>
      </c>
      <c r="D125" s="3" t="s">
        <v>224</v>
      </c>
      <c r="E125" s="3" t="s">
        <v>225</v>
      </c>
      <c r="F125" s="3" t="s">
        <v>628</v>
      </c>
      <c r="G125" s="214">
        <v>46.285582041194168</v>
      </c>
      <c r="H125" s="214">
        <v>28.928488775746356</v>
      </c>
      <c r="I125" s="214">
        <v>28.928488775746356</v>
      </c>
      <c r="J125" s="214">
        <v>41.946308724832214</v>
      </c>
      <c r="K125" s="214">
        <v>34.651535496166673</v>
      </c>
      <c r="L125" s="214">
        <v>38.982977433187507</v>
      </c>
      <c r="M125" s="214">
        <v>40.426791412194454</v>
      </c>
      <c r="N125" s="214">
        <v>43.314419370208341</v>
      </c>
      <c r="O125" s="100" t="s">
        <v>524</v>
      </c>
      <c r="P125" s="99" t="s">
        <v>632</v>
      </c>
      <c r="Q125" s="99" t="s">
        <v>632</v>
      </c>
      <c r="R125" s="99" t="s">
        <v>632</v>
      </c>
      <c r="S125" s="99"/>
      <c r="T125" s="99"/>
      <c r="U125" s="99"/>
      <c r="V125" s="99"/>
      <c r="W125" s="99"/>
      <c r="X125" s="99"/>
      <c r="Y125" s="99"/>
      <c r="Z125" s="99"/>
      <c r="AA125" s="99"/>
      <c r="AB125" s="99"/>
      <c r="AC125" s="99"/>
      <c r="AD125" s="99"/>
      <c r="AE125" s="99"/>
      <c r="AF125" s="99"/>
      <c r="AG125" s="99"/>
      <c r="AH125" s="99"/>
    </row>
    <row r="126" spans="3:34">
      <c r="C126" s="3" t="s">
        <v>88</v>
      </c>
      <c r="D126" s="3" t="s">
        <v>226</v>
      </c>
      <c r="E126" s="3" t="s">
        <v>227</v>
      </c>
      <c r="F126" s="3" t="s">
        <v>628</v>
      </c>
      <c r="G126" s="214">
        <v>88.643344534004001</v>
      </c>
      <c r="H126" s="214">
        <v>61.844193860933018</v>
      </c>
      <c r="I126" s="214">
        <v>78.335978890515165</v>
      </c>
      <c r="J126" s="214">
        <v>53.598301346141959</v>
      </c>
      <c r="K126" s="214">
        <v>74.157600138156624</v>
      </c>
      <c r="L126" s="214">
        <v>51.808734343095729</v>
      </c>
      <c r="M126" s="214">
        <v>68.06245492132183</v>
      </c>
      <c r="N126" s="214">
        <v>78.221030282713158</v>
      </c>
      <c r="O126" s="100" t="s">
        <v>524</v>
      </c>
      <c r="P126" s="99" t="s">
        <v>632</v>
      </c>
      <c r="Q126" s="99" t="s">
        <v>632</v>
      </c>
      <c r="R126" s="99" t="s">
        <v>632</v>
      </c>
      <c r="S126" s="99"/>
      <c r="T126" s="99"/>
      <c r="U126" s="99"/>
      <c r="V126" s="99"/>
      <c r="W126" s="99"/>
      <c r="X126" s="99"/>
      <c r="Y126" s="99"/>
      <c r="Z126" s="99"/>
      <c r="AA126" s="99"/>
      <c r="AB126" s="99"/>
      <c r="AC126" s="99"/>
      <c r="AD126" s="99"/>
      <c r="AE126" s="99"/>
      <c r="AF126" s="99"/>
      <c r="AG126" s="99"/>
      <c r="AH126" s="99"/>
    </row>
    <row r="127" spans="3:34">
      <c r="C127" s="3" t="s">
        <v>88</v>
      </c>
      <c r="D127" s="3" t="s">
        <v>228</v>
      </c>
      <c r="E127" s="3" t="s">
        <v>229</v>
      </c>
      <c r="F127" s="3" t="s">
        <v>628</v>
      </c>
      <c r="G127" s="214">
        <v>27.746177963985463</v>
      </c>
      <c r="H127" s="214">
        <v>30.520795760384008</v>
      </c>
      <c r="I127" s="214">
        <v>58.266973724369464</v>
      </c>
      <c r="J127" s="214">
        <v>33.295413556782549</v>
      </c>
      <c r="K127" s="214">
        <v>47.06273185316428</v>
      </c>
      <c r="L127" s="214">
        <v>63.673107801339896</v>
      </c>
      <c r="M127" s="214">
        <v>66.441503792702505</v>
      </c>
      <c r="N127" s="214">
        <v>74.74669176679032</v>
      </c>
      <c r="O127" s="100" t="s">
        <v>524</v>
      </c>
      <c r="P127" s="99" t="s">
        <v>632</v>
      </c>
      <c r="Q127" s="99" t="s">
        <v>632</v>
      </c>
      <c r="R127" s="99" t="s">
        <v>632</v>
      </c>
      <c r="S127" s="99"/>
      <c r="T127" s="99"/>
      <c r="U127" s="99"/>
      <c r="V127" s="99"/>
      <c r="W127" s="99"/>
      <c r="X127" s="99"/>
      <c r="Y127" s="99"/>
      <c r="Z127" s="99"/>
      <c r="AA127" s="99"/>
      <c r="AB127" s="99"/>
      <c r="AC127" s="99"/>
      <c r="AD127" s="99"/>
      <c r="AE127" s="99"/>
      <c r="AF127" s="99"/>
      <c r="AG127" s="99"/>
      <c r="AH127" s="99"/>
    </row>
    <row r="128" spans="3:34">
      <c r="C128" s="3" t="s">
        <v>88</v>
      </c>
      <c r="D128" s="3" t="s">
        <v>230</v>
      </c>
      <c r="E128" s="3" t="s">
        <v>231</v>
      </c>
      <c r="F128" s="3" t="s">
        <v>628</v>
      </c>
      <c r="G128" s="214">
        <v>47.803686195357727</v>
      </c>
      <c r="H128" s="214">
        <v>47.803686195357727</v>
      </c>
      <c r="I128" s="214">
        <v>50.459446539544267</v>
      </c>
      <c r="J128" s="214">
        <v>66.394008604663512</v>
      </c>
      <c r="K128" s="214">
        <v>61.163705988724601</v>
      </c>
      <c r="L128" s="214">
        <v>34.570790341453034</v>
      </c>
      <c r="M128" s="214">
        <v>31.911498776725878</v>
      </c>
      <c r="N128" s="214">
        <v>53.185831294543135</v>
      </c>
      <c r="O128" s="100" t="s">
        <v>524</v>
      </c>
      <c r="P128" s="99" t="s">
        <v>632</v>
      </c>
      <c r="Q128" s="99" t="s">
        <v>632</v>
      </c>
      <c r="R128" s="99" t="s">
        <v>632</v>
      </c>
      <c r="S128" s="99"/>
      <c r="T128" s="99"/>
      <c r="U128" s="99"/>
      <c r="V128" s="99"/>
      <c r="W128" s="99"/>
      <c r="X128" s="99"/>
      <c r="Y128" s="99"/>
      <c r="Z128" s="99"/>
      <c r="AA128" s="99"/>
      <c r="AB128" s="99"/>
      <c r="AC128" s="99"/>
      <c r="AD128" s="99"/>
      <c r="AE128" s="99"/>
      <c r="AF128" s="99"/>
      <c r="AG128" s="99"/>
      <c r="AH128" s="99"/>
    </row>
    <row r="129" spans="3:34">
      <c r="C129" s="3" t="s">
        <v>88</v>
      </c>
      <c r="D129" s="3" t="s">
        <v>232</v>
      </c>
      <c r="E129" s="3" t="s">
        <v>233</v>
      </c>
      <c r="F129" s="3" t="s">
        <v>628</v>
      </c>
      <c r="G129" s="214">
        <v>33.980291430970034</v>
      </c>
      <c r="H129" s="214">
        <v>25.984928741330027</v>
      </c>
      <c r="I129" s="214">
        <v>33.980291430970034</v>
      </c>
      <c r="J129" s="214">
        <v>51.969857482660053</v>
      </c>
      <c r="K129" s="214">
        <v>59.930480642454754</v>
      </c>
      <c r="L129" s="214">
        <v>33.960605697391031</v>
      </c>
      <c r="M129" s="214">
        <v>55.935115266291099</v>
      </c>
      <c r="N129" s="214">
        <v>69.918894082863872</v>
      </c>
      <c r="O129" s="100" t="s">
        <v>524</v>
      </c>
      <c r="P129" s="99" t="s">
        <v>632</v>
      </c>
      <c r="Q129" s="99" t="s">
        <v>632</v>
      </c>
      <c r="R129" s="99" t="s">
        <v>632</v>
      </c>
      <c r="S129" s="99"/>
      <c r="T129" s="99"/>
      <c r="U129" s="99"/>
      <c r="V129" s="99"/>
      <c r="W129" s="99"/>
      <c r="X129" s="99"/>
      <c r="Y129" s="99"/>
      <c r="Z129" s="99"/>
      <c r="AA129" s="99"/>
      <c r="AB129" s="99"/>
      <c r="AC129" s="99"/>
      <c r="AD129" s="99"/>
      <c r="AE129" s="99"/>
      <c r="AF129" s="99"/>
      <c r="AG129" s="99"/>
      <c r="AH129" s="99"/>
    </row>
    <row r="130" spans="3:34">
      <c r="C130" s="3" t="s">
        <v>88</v>
      </c>
      <c r="D130" s="3" t="s">
        <v>234</v>
      </c>
      <c r="E130" s="3" t="s">
        <v>235</v>
      </c>
      <c r="F130" s="3" t="s">
        <v>628</v>
      </c>
      <c r="G130" s="214">
        <v>67.156854304065575</v>
      </c>
      <c r="H130" s="214">
        <v>24.10758872453636</v>
      </c>
      <c r="I130" s="214">
        <v>41.327294956348041</v>
      </c>
      <c r="J130" s="214">
        <v>36.161383086804534</v>
      </c>
      <c r="K130" s="214">
        <v>46.553329425152597</v>
      </c>
      <c r="L130" s="214">
        <v>43.10493465291907</v>
      </c>
      <c r="M130" s="214">
        <v>46.553329425152597</v>
      </c>
      <c r="N130" s="214">
        <v>46.553329425152597</v>
      </c>
      <c r="O130" s="100" t="s">
        <v>524</v>
      </c>
      <c r="P130" s="99" t="s">
        <v>632</v>
      </c>
      <c r="Q130" s="99" t="s">
        <v>632</v>
      </c>
      <c r="R130" s="99" t="s">
        <v>632</v>
      </c>
      <c r="S130" s="99"/>
      <c r="T130" s="99"/>
      <c r="U130" s="99"/>
      <c r="V130" s="99"/>
      <c r="W130" s="99"/>
      <c r="X130" s="99"/>
      <c r="Y130" s="99"/>
      <c r="Z130" s="99"/>
      <c r="AA130" s="99"/>
      <c r="AB130" s="99"/>
      <c r="AC130" s="99"/>
      <c r="AD130" s="99"/>
      <c r="AE130" s="99"/>
      <c r="AF130" s="99"/>
      <c r="AG130" s="99"/>
      <c r="AH130" s="99"/>
    </row>
    <row r="131" spans="3:34">
      <c r="C131" s="3" t="s">
        <v>88</v>
      </c>
      <c r="D131" s="3" t="s">
        <v>236</v>
      </c>
      <c r="E131" s="3" t="s">
        <v>237</v>
      </c>
      <c r="F131" s="3" t="s">
        <v>628</v>
      </c>
      <c r="G131" s="214">
        <v>43.215211754537599</v>
      </c>
      <c r="H131" s="214">
        <v>61.009710712288367</v>
      </c>
      <c r="I131" s="214">
        <v>50.841425593573646</v>
      </c>
      <c r="J131" s="214">
        <v>55.925568152931014</v>
      </c>
      <c r="K131" s="214">
        <v>56.082390129499338</v>
      </c>
      <c r="L131" s="214">
        <v>71.377587437544605</v>
      </c>
      <c r="M131" s="214">
        <v>63.729988783521975</v>
      </c>
      <c r="N131" s="214">
        <v>94.320383399612524</v>
      </c>
      <c r="O131" s="100" t="s">
        <v>524</v>
      </c>
      <c r="P131" s="99" t="s">
        <v>632</v>
      </c>
      <c r="Q131" s="99" t="s">
        <v>632</v>
      </c>
      <c r="R131" s="99" t="s">
        <v>632</v>
      </c>
      <c r="S131" s="99"/>
      <c r="T131" s="99"/>
      <c r="U131" s="99"/>
      <c r="V131" s="99"/>
      <c r="W131" s="99"/>
      <c r="X131" s="99"/>
      <c r="Y131" s="99"/>
      <c r="Z131" s="99"/>
      <c r="AA131" s="99"/>
      <c r="AB131" s="99"/>
      <c r="AC131" s="99"/>
      <c r="AD131" s="99"/>
      <c r="AE131" s="99"/>
      <c r="AF131" s="99"/>
      <c r="AG131" s="99"/>
      <c r="AH131" s="99"/>
    </row>
    <row r="132" spans="3:34">
      <c r="C132" s="3" t="s">
        <v>88</v>
      </c>
      <c r="D132" s="3" t="s">
        <v>238</v>
      </c>
      <c r="E132" s="3" t="s">
        <v>239</v>
      </c>
      <c r="F132" s="3" t="s">
        <v>628</v>
      </c>
      <c r="G132" s="214">
        <v>52.072484898979383</v>
      </c>
      <c r="H132" s="214" t="s">
        <v>653</v>
      </c>
      <c r="I132" s="214">
        <v>41.657987919183505</v>
      </c>
      <c r="J132" s="214">
        <v>31.243490939387627</v>
      </c>
      <c r="K132" s="214">
        <v>73.225587112296665</v>
      </c>
      <c r="L132" s="214" t="s">
        <v>653</v>
      </c>
      <c r="M132" s="214">
        <v>99.377582509545476</v>
      </c>
      <c r="N132" s="214">
        <v>62.764788953397151</v>
      </c>
      <c r="O132" s="100" t="s">
        <v>524</v>
      </c>
      <c r="P132" s="99" t="s">
        <v>632</v>
      </c>
      <c r="Q132" s="99" t="s">
        <v>632</v>
      </c>
      <c r="R132" s="99" t="s">
        <v>632</v>
      </c>
      <c r="S132" s="99"/>
      <c r="T132" s="99"/>
      <c r="U132" s="99"/>
      <c r="V132" s="99"/>
      <c r="W132" s="99"/>
      <c r="X132" s="99"/>
      <c r="Y132" s="99"/>
      <c r="Z132" s="99"/>
      <c r="AA132" s="99"/>
      <c r="AB132" s="99"/>
      <c r="AC132" s="99"/>
      <c r="AD132" s="99"/>
      <c r="AE132" s="99"/>
      <c r="AF132" s="99"/>
      <c r="AG132" s="99"/>
      <c r="AH132" s="99"/>
    </row>
    <row r="133" spans="3:34">
      <c r="C133" s="3" t="s">
        <v>88</v>
      </c>
      <c r="D133" s="3" t="s">
        <v>240</v>
      </c>
      <c r="E133" s="3" t="s">
        <v>241</v>
      </c>
      <c r="F133" s="3" t="s">
        <v>628</v>
      </c>
      <c r="G133" s="214">
        <v>25.125225191513017</v>
      </c>
      <c r="H133" s="214">
        <v>24.590645932119127</v>
      </c>
      <c r="I133" s="214">
        <v>27.79812148848249</v>
      </c>
      <c r="J133" s="214">
        <v>37.955127416966477</v>
      </c>
      <c r="K133" s="214">
        <v>24.467694664446842</v>
      </c>
      <c r="L133" s="214">
        <v>30.318665127684131</v>
      </c>
      <c r="M133" s="214">
        <v>39.361074025414489</v>
      </c>
      <c r="N133" s="214">
        <v>49.467295734642533</v>
      </c>
      <c r="O133" s="100" t="s">
        <v>524</v>
      </c>
      <c r="P133" s="99" t="s">
        <v>632</v>
      </c>
      <c r="Q133" s="99" t="s">
        <v>632</v>
      </c>
      <c r="R133" s="99" t="s">
        <v>632</v>
      </c>
      <c r="S133" s="99"/>
      <c r="T133" s="99"/>
      <c r="U133" s="99"/>
      <c r="V133" s="99"/>
      <c r="W133" s="99"/>
      <c r="X133" s="99"/>
      <c r="Y133" s="99"/>
      <c r="Z133" s="99"/>
      <c r="AA133" s="99"/>
      <c r="AB133" s="99"/>
      <c r="AC133" s="99"/>
      <c r="AD133" s="99"/>
      <c r="AE133" s="99"/>
      <c r="AF133" s="99"/>
      <c r="AG133" s="99"/>
      <c r="AH133" s="99"/>
    </row>
    <row r="134" spans="3:34">
      <c r="C134" s="3" t="s">
        <v>88</v>
      </c>
      <c r="D134" s="3" t="s">
        <v>242</v>
      </c>
      <c r="E134" s="3" t="s">
        <v>243</v>
      </c>
      <c r="F134" s="3" t="s">
        <v>628</v>
      </c>
      <c r="G134" s="214">
        <v>24.153130849586375</v>
      </c>
      <c r="H134" s="214">
        <v>20.127609041321982</v>
      </c>
      <c r="I134" s="214">
        <v>34.21693537024737</v>
      </c>
      <c r="J134" s="214">
        <v>46.293500795040558</v>
      </c>
      <c r="K134" s="214">
        <v>34.053805011918833</v>
      </c>
      <c r="L134" s="214">
        <v>34.053805011918833</v>
      </c>
      <c r="M134" s="214">
        <v>40.063300014022154</v>
      </c>
      <c r="N134" s="214">
        <v>54.085455018929906</v>
      </c>
      <c r="O134" s="100" t="s">
        <v>524</v>
      </c>
      <c r="P134" s="99" t="s">
        <v>632</v>
      </c>
      <c r="Q134" s="99" t="s">
        <v>632</v>
      </c>
      <c r="R134" s="99" t="s">
        <v>632</v>
      </c>
      <c r="S134" s="99"/>
      <c r="T134" s="99"/>
      <c r="U134" s="99"/>
      <c r="V134" s="99"/>
      <c r="W134" s="99"/>
      <c r="X134" s="99"/>
      <c r="Y134" s="99"/>
      <c r="Z134" s="99"/>
      <c r="AA134" s="99"/>
      <c r="AB134" s="99"/>
      <c r="AC134" s="99"/>
      <c r="AD134" s="99"/>
      <c r="AE134" s="99"/>
      <c r="AF134" s="99"/>
      <c r="AG134" s="99"/>
      <c r="AH134" s="99"/>
    </row>
    <row r="135" spans="3:34">
      <c r="C135" s="3" t="s">
        <v>88</v>
      </c>
      <c r="D135" s="3" t="s">
        <v>244</v>
      </c>
      <c r="E135" s="3" t="s">
        <v>245</v>
      </c>
      <c r="F135" s="3" t="s">
        <v>628</v>
      </c>
      <c r="G135" s="214">
        <v>29.462457463577039</v>
      </c>
      <c r="H135" s="214">
        <v>32.408703209934743</v>
      </c>
      <c r="I135" s="214">
        <v>41.247440449007847</v>
      </c>
      <c r="J135" s="214">
        <v>66.290529293048337</v>
      </c>
      <c r="K135" s="214">
        <v>64.868052484151548</v>
      </c>
      <c r="L135" s="214">
        <v>42.753943682736256</v>
      </c>
      <c r="M135" s="214">
        <v>44.228217602830611</v>
      </c>
      <c r="N135" s="214">
        <v>61.919504643962853</v>
      </c>
      <c r="O135" s="100" t="s">
        <v>524</v>
      </c>
      <c r="P135" s="99" t="s">
        <v>632</v>
      </c>
      <c r="Q135" s="99" t="s">
        <v>632</v>
      </c>
      <c r="R135" s="99" t="s">
        <v>632</v>
      </c>
      <c r="S135" s="99"/>
      <c r="T135" s="99"/>
      <c r="U135" s="99"/>
      <c r="V135" s="99"/>
      <c r="W135" s="99"/>
      <c r="X135" s="99"/>
      <c r="Y135" s="99"/>
      <c r="Z135" s="99"/>
      <c r="AA135" s="99"/>
      <c r="AB135" s="99"/>
      <c r="AC135" s="99"/>
      <c r="AD135" s="99"/>
      <c r="AE135" s="99"/>
      <c r="AF135" s="99"/>
      <c r="AG135" s="99"/>
      <c r="AH135" s="99"/>
    </row>
    <row r="136" spans="3:34">
      <c r="C136" s="3" t="s">
        <v>88</v>
      </c>
      <c r="D136" s="3" t="s">
        <v>246</v>
      </c>
      <c r="E136" s="3" t="s">
        <v>247</v>
      </c>
      <c r="F136" s="3" t="s">
        <v>628</v>
      </c>
      <c r="G136" s="214">
        <v>21.917719258369321</v>
      </c>
      <c r="H136" s="214">
        <v>25.16478877812774</v>
      </c>
      <c r="I136" s="214">
        <v>30.847160437704972</v>
      </c>
      <c r="J136" s="214">
        <v>41.400136376919832</v>
      </c>
      <c r="K136" s="214">
        <v>45.127808400219195</v>
      </c>
      <c r="L136" s="214">
        <v>39.486832350191797</v>
      </c>
      <c r="M136" s="214">
        <v>36.263417464461853</v>
      </c>
      <c r="N136" s="214">
        <v>40.292686071624281</v>
      </c>
      <c r="O136" s="100" t="s">
        <v>524</v>
      </c>
      <c r="P136" s="99" t="s">
        <v>632</v>
      </c>
      <c r="Q136" s="99" t="s">
        <v>632</v>
      </c>
      <c r="R136" s="99" t="s">
        <v>632</v>
      </c>
      <c r="S136" s="99"/>
      <c r="T136" s="99"/>
      <c r="U136" s="99"/>
      <c r="V136" s="99"/>
      <c r="W136" s="99"/>
      <c r="X136" s="99"/>
      <c r="Y136" s="99"/>
      <c r="Z136" s="99"/>
      <c r="AA136" s="99"/>
      <c r="AB136" s="99"/>
      <c r="AC136" s="99"/>
      <c r="AD136" s="99"/>
      <c r="AE136" s="99"/>
      <c r="AF136" s="99"/>
      <c r="AG136" s="99"/>
      <c r="AH136" s="99"/>
    </row>
    <row r="137" spans="3:34">
      <c r="C137" s="3" t="s">
        <v>88</v>
      </c>
      <c r="D137" s="3" t="s">
        <v>248</v>
      </c>
      <c r="E137" s="3" t="s">
        <v>249</v>
      </c>
      <c r="F137" s="3" t="s">
        <v>628</v>
      </c>
      <c r="G137" s="214">
        <v>44.016990558355523</v>
      </c>
      <c r="H137" s="214">
        <v>35.213592446684423</v>
      </c>
      <c r="I137" s="214">
        <v>44.016990558355523</v>
      </c>
      <c r="J137" s="214">
        <v>52.820388670026624</v>
      </c>
      <c r="K137" s="214">
        <v>28.496898222231966</v>
      </c>
      <c r="L137" s="214">
        <v>28.496898222231966</v>
      </c>
      <c r="M137" s="214">
        <v>35.073105504285493</v>
      </c>
      <c r="N137" s="214">
        <v>39.457243692321185</v>
      </c>
      <c r="O137" s="100" t="s">
        <v>524</v>
      </c>
      <c r="P137" s="99" t="s">
        <v>632</v>
      </c>
      <c r="Q137" s="99" t="s">
        <v>632</v>
      </c>
      <c r="R137" s="99" t="s">
        <v>632</v>
      </c>
      <c r="S137" s="99"/>
      <c r="T137" s="99"/>
      <c r="U137" s="99"/>
      <c r="V137" s="99"/>
      <c r="W137" s="99"/>
      <c r="X137" s="99"/>
      <c r="Y137" s="99"/>
      <c r="Z137" s="99"/>
      <c r="AA137" s="99"/>
      <c r="AB137" s="99"/>
      <c r="AC137" s="99"/>
      <c r="AD137" s="99"/>
      <c r="AE137" s="99"/>
      <c r="AF137" s="99"/>
      <c r="AG137" s="99"/>
      <c r="AH137" s="99"/>
    </row>
    <row r="138" spans="3:34">
      <c r="C138" s="3" t="s">
        <v>88</v>
      </c>
      <c r="D138" s="3" t="s">
        <v>250</v>
      </c>
      <c r="E138" s="3" t="s">
        <v>251</v>
      </c>
      <c r="F138" s="3" t="s">
        <v>628</v>
      </c>
      <c r="G138" s="214">
        <v>55.745675838894996</v>
      </c>
      <c r="H138" s="214">
        <v>54.197184843370138</v>
      </c>
      <c r="I138" s="214">
        <v>51.100202852320422</v>
      </c>
      <c r="J138" s="214">
        <v>43.357747874696109</v>
      </c>
      <c r="K138" s="214">
        <v>69.411238450741152</v>
      </c>
      <c r="L138" s="214">
        <v>21.59460751800836</v>
      </c>
      <c r="M138" s="214">
        <v>43.189215036016719</v>
      </c>
      <c r="N138" s="214">
        <v>44.731687001588746</v>
      </c>
      <c r="O138" s="100" t="s">
        <v>524</v>
      </c>
      <c r="P138" s="99" t="s">
        <v>632</v>
      </c>
      <c r="Q138" s="99" t="s">
        <v>632</v>
      </c>
      <c r="R138" s="99" t="s">
        <v>632</v>
      </c>
      <c r="S138" s="99"/>
      <c r="T138" s="99"/>
      <c r="U138" s="99"/>
      <c r="V138" s="99"/>
      <c r="W138" s="99"/>
      <c r="X138" s="99"/>
      <c r="Y138" s="99"/>
      <c r="Z138" s="99"/>
      <c r="AA138" s="99"/>
      <c r="AB138" s="99"/>
      <c r="AC138" s="99"/>
      <c r="AD138" s="99"/>
      <c r="AE138" s="99"/>
      <c r="AF138" s="99"/>
      <c r="AG138" s="99"/>
      <c r="AH138" s="99"/>
    </row>
    <row r="139" spans="3:34">
      <c r="C139" s="3" t="s">
        <v>88</v>
      </c>
      <c r="D139" s="3" t="s">
        <v>252</v>
      </c>
      <c r="E139" s="3" t="s">
        <v>253</v>
      </c>
      <c r="F139" s="3" t="s">
        <v>628</v>
      </c>
      <c r="G139" s="214">
        <v>67.640223386173645</v>
      </c>
      <c r="H139" s="214">
        <v>38.156023448610775</v>
      </c>
      <c r="I139" s="214">
        <v>53.765305768497001</v>
      </c>
      <c r="J139" s="214">
        <v>57.234035172916158</v>
      </c>
      <c r="K139" s="214">
        <v>50.176482801577968</v>
      </c>
      <c r="L139" s="214">
        <v>34.604470897639978</v>
      </c>
      <c r="M139" s="214">
        <v>57.097376981105967</v>
      </c>
      <c r="N139" s="214">
        <v>55.367153436223958</v>
      </c>
      <c r="O139" s="100" t="s">
        <v>524</v>
      </c>
      <c r="P139" s="99" t="s">
        <v>632</v>
      </c>
      <c r="Q139" s="99" t="s">
        <v>632</v>
      </c>
      <c r="R139" s="99" t="s">
        <v>632</v>
      </c>
      <c r="S139" s="99"/>
      <c r="T139" s="99"/>
      <c r="U139" s="99"/>
      <c r="V139" s="99"/>
      <c r="W139" s="99"/>
      <c r="X139" s="99"/>
      <c r="Y139" s="99"/>
      <c r="Z139" s="99"/>
      <c r="AA139" s="99"/>
      <c r="AB139" s="99"/>
      <c r="AC139" s="99"/>
      <c r="AD139" s="99"/>
      <c r="AE139" s="99"/>
      <c r="AF139" s="99"/>
      <c r="AG139" s="99"/>
      <c r="AH139" s="99"/>
    </row>
    <row r="140" spans="3:34">
      <c r="C140" s="3" t="s">
        <v>88</v>
      </c>
      <c r="D140" s="3" t="s">
        <v>254</v>
      </c>
      <c r="E140" s="3" t="s">
        <v>255</v>
      </c>
      <c r="F140" s="3" t="s">
        <v>628</v>
      </c>
      <c r="G140" s="214">
        <v>97.008066986623092</v>
      </c>
      <c r="H140" s="214">
        <v>56.162565097518637</v>
      </c>
      <c r="I140" s="214">
        <v>45.95118962524252</v>
      </c>
      <c r="J140" s="214">
        <v>45.95118962524252</v>
      </c>
      <c r="K140" s="214">
        <v>71.341214838972689</v>
      </c>
      <c r="L140" s="214">
        <v>35.670607419486345</v>
      </c>
      <c r="M140" s="214">
        <v>56.053811659192824</v>
      </c>
      <c r="N140" s="214">
        <v>56.053811659192824</v>
      </c>
      <c r="O140" s="100" t="s">
        <v>524</v>
      </c>
      <c r="P140" s="99" t="s">
        <v>632</v>
      </c>
      <c r="Q140" s="99" t="s">
        <v>632</v>
      </c>
      <c r="R140" s="99" t="s">
        <v>632</v>
      </c>
      <c r="S140" s="99"/>
      <c r="T140" s="99"/>
      <c r="U140" s="99"/>
      <c r="V140" s="99"/>
      <c r="W140" s="99"/>
      <c r="X140" s="99"/>
      <c r="Y140" s="99"/>
      <c r="Z140" s="99"/>
      <c r="AA140" s="99"/>
      <c r="AB140" s="99"/>
      <c r="AC140" s="99"/>
      <c r="AD140" s="99"/>
      <c r="AE140" s="99"/>
      <c r="AF140" s="99"/>
      <c r="AG140" s="99"/>
      <c r="AH140" s="99"/>
    </row>
    <row r="141" spans="3:34">
      <c r="C141" s="3" t="s">
        <v>88</v>
      </c>
      <c r="D141" s="3" t="s">
        <v>256</v>
      </c>
      <c r="E141" s="3" t="s">
        <v>257</v>
      </c>
      <c r="F141" s="3" t="s">
        <v>628</v>
      </c>
      <c r="G141" s="214">
        <v>92.48127254231018</v>
      </c>
      <c r="H141" s="214">
        <v>50.864699898270601</v>
      </c>
      <c r="I141" s="214">
        <v>83.233145288079157</v>
      </c>
      <c r="J141" s="214">
        <v>78.609081660963653</v>
      </c>
      <c r="K141" s="214">
        <v>69.637883008356553</v>
      </c>
      <c r="L141" s="214">
        <v>78.922934076137423</v>
      </c>
      <c r="M141" s="214">
        <v>78.922934076137423</v>
      </c>
      <c r="N141" s="214">
        <v>83.565459610027858</v>
      </c>
      <c r="O141" s="100" t="s">
        <v>524</v>
      </c>
      <c r="P141" s="99" t="s">
        <v>632</v>
      </c>
      <c r="Q141" s="99" t="s">
        <v>632</v>
      </c>
      <c r="R141" s="99" t="s">
        <v>632</v>
      </c>
      <c r="S141" s="99"/>
      <c r="T141" s="99"/>
      <c r="U141" s="99"/>
      <c r="V141" s="99"/>
      <c r="W141" s="99"/>
      <c r="X141" s="99"/>
      <c r="Y141" s="99"/>
      <c r="Z141" s="99"/>
      <c r="AA141" s="99"/>
      <c r="AB141" s="99"/>
      <c r="AC141" s="99"/>
      <c r="AD141" s="99"/>
      <c r="AE141" s="99"/>
      <c r="AF141" s="99"/>
      <c r="AG141" s="99"/>
      <c r="AH141" s="99"/>
    </row>
    <row r="142" spans="3:34">
      <c r="C142" s="3" t="s">
        <v>88</v>
      </c>
      <c r="D142" s="3" t="s">
        <v>258</v>
      </c>
      <c r="E142" s="3" t="s">
        <v>259</v>
      </c>
      <c r="F142" s="3" t="s">
        <v>628</v>
      </c>
      <c r="G142" s="214">
        <v>68.907811192597336</v>
      </c>
      <c r="H142" s="214">
        <v>61.524831421961906</v>
      </c>
      <c r="I142" s="214">
        <v>71.368804449475817</v>
      </c>
      <c r="J142" s="214">
        <v>61.524831421961906</v>
      </c>
      <c r="K142" s="214">
        <v>73.827980804724987</v>
      </c>
      <c r="L142" s="214">
        <v>88.593576965669996</v>
      </c>
      <c r="M142" s="214">
        <v>86.132644272179149</v>
      </c>
      <c r="N142" s="214">
        <v>63.984250030761658</v>
      </c>
      <c r="O142" s="100" t="s">
        <v>524</v>
      </c>
      <c r="P142" s="99" t="s">
        <v>632</v>
      </c>
      <c r="Q142" s="99" t="s">
        <v>632</v>
      </c>
      <c r="R142" s="99" t="s">
        <v>632</v>
      </c>
      <c r="S142" s="99"/>
      <c r="T142" s="99"/>
      <c r="U142" s="99"/>
      <c r="V142" s="99"/>
      <c r="W142" s="99"/>
      <c r="X142" s="99"/>
      <c r="Y142" s="99"/>
      <c r="Z142" s="99"/>
      <c r="AA142" s="99"/>
      <c r="AB142" s="99"/>
      <c r="AC142" s="99"/>
      <c r="AD142" s="99"/>
      <c r="AE142" s="99"/>
      <c r="AF142" s="99"/>
      <c r="AG142" s="99"/>
      <c r="AH142" s="99"/>
    </row>
    <row r="143" spans="3:34">
      <c r="C143" s="3" t="s">
        <v>88</v>
      </c>
      <c r="D143" s="3" t="s">
        <v>260</v>
      </c>
      <c r="E143" s="3" t="s">
        <v>261</v>
      </c>
      <c r="F143" s="3" t="s">
        <v>628</v>
      </c>
      <c r="G143" s="214">
        <v>33.325002082812631</v>
      </c>
      <c r="H143" s="214">
        <v>45.821877863867364</v>
      </c>
      <c r="I143" s="214">
        <v>37.490627343164206</v>
      </c>
      <c r="J143" s="214">
        <v>29.159376822461052</v>
      </c>
      <c r="K143" s="214">
        <v>87.292679885272477</v>
      </c>
      <c r="L143" s="214">
        <v>29.097559961757494</v>
      </c>
      <c r="M143" s="214">
        <v>33.25435424200856</v>
      </c>
      <c r="N143" s="214">
        <v>54.038325643263917</v>
      </c>
      <c r="O143" s="100" t="s">
        <v>524</v>
      </c>
      <c r="P143" s="99" t="s">
        <v>632</v>
      </c>
      <c r="Q143" s="99" t="s">
        <v>632</v>
      </c>
      <c r="R143" s="99" t="s">
        <v>632</v>
      </c>
      <c r="S143" s="99"/>
      <c r="T143" s="99"/>
      <c r="U143" s="99"/>
      <c r="V143" s="99"/>
      <c r="W143" s="99"/>
      <c r="X143" s="99"/>
      <c r="Y143" s="99"/>
      <c r="Z143" s="99"/>
      <c r="AA143" s="99"/>
      <c r="AB143" s="99"/>
      <c r="AC143" s="99"/>
      <c r="AD143" s="99"/>
      <c r="AE143" s="99"/>
      <c r="AF143" s="99"/>
      <c r="AG143" s="99"/>
      <c r="AH143" s="99"/>
    </row>
    <row r="144" spans="3:34">
      <c r="C144" s="3" t="s">
        <v>88</v>
      </c>
      <c r="D144" s="3" t="s">
        <v>262</v>
      </c>
      <c r="E144" s="3" t="s">
        <v>263</v>
      </c>
      <c r="F144" s="3" t="s">
        <v>628</v>
      </c>
      <c r="G144" s="214">
        <v>56.490571918341907</v>
      </c>
      <c r="H144" s="214">
        <v>48.698768895122328</v>
      </c>
      <c r="I144" s="214">
        <v>42.854916627707652</v>
      </c>
      <c r="J144" s="214">
        <v>44.802867383512542</v>
      </c>
      <c r="K144" s="214">
        <v>56.882821387940837</v>
      </c>
      <c r="L144" s="214">
        <v>58.844297987525003</v>
      </c>
      <c r="M144" s="214">
        <v>74.536110784198343</v>
      </c>
      <c r="N144" s="214">
        <v>60.805774587109177</v>
      </c>
      <c r="O144" s="100" t="s">
        <v>524</v>
      </c>
      <c r="P144" s="99" t="s">
        <v>632</v>
      </c>
      <c r="Q144" s="99" t="s">
        <v>632</v>
      </c>
      <c r="R144" s="99" t="s">
        <v>632</v>
      </c>
      <c r="S144" s="99"/>
      <c r="T144" s="99"/>
      <c r="U144" s="99"/>
      <c r="V144" s="99"/>
      <c r="W144" s="99"/>
      <c r="X144" s="99"/>
      <c r="Y144" s="99"/>
      <c r="Z144" s="99"/>
      <c r="AA144" s="99"/>
      <c r="AB144" s="99"/>
      <c r="AC144" s="99"/>
      <c r="AD144" s="99"/>
      <c r="AE144" s="99"/>
      <c r="AF144" s="99"/>
      <c r="AG144" s="99"/>
      <c r="AH144" s="99"/>
    </row>
    <row r="145" spans="3:34">
      <c r="C145" s="3" t="s">
        <v>88</v>
      </c>
      <c r="D145" s="3" t="s">
        <v>264</v>
      </c>
      <c r="E145" s="3" t="s">
        <v>265</v>
      </c>
      <c r="F145" s="3" t="s">
        <v>628</v>
      </c>
      <c r="G145" s="214">
        <v>60.020314568007628</v>
      </c>
      <c r="H145" s="214">
        <v>52.325402443904089</v>
      </c>
      <c r="I145" s="214">
        <v>72.332173966573308</v>
      </c>
      <c r="J145" s="214">
        <v>72.332173966573308</v>
      </c>
      <c r="K145" s="214">
        <v>61.037950345627394</v>
      </c>
      <c r="L145" s="214">
        <v>68.667694138830825</v>
      </c>
      <c r="M145" s="214">
        <v>57.986052828346025</v>
      </c>
      <c r="N145" s="214">
        <v>57.986052828346025</v>
      </c>
      <c r="O145" s="100" t="s">
        <v>524</v>
      </c>
      <c r="P145" s="99" t="s">
        <v>632</v>
      </c>
      <c r="Q145" s="99" t="s">
        <v>632</v>
      </c>
      <c r="R145" s="99" t="s">
        <v>632</v>
      </c>
      <c r="S145" s="99"/>
      <c r="T145" s="99"/>
      <c r="U145" s="99"/>
      <c r="V145" s="99"/>
      <c r="W145" s="99"/>
      <c r="X145" s="99"/>
      <c r="Y145" s="99"/>
      <c r="Z145" s="99"/>
      <c r="AA145" s="99"/>
      <c r="AB145" s="99"/>
      <c r="AC145" s="99"/>
      <c r="AD145" s="99"/>
      <c r="AE145" s="99"/>
      <c r="AF145" s="99"/>
      <c r="AG145" s="99"/>
      <c r="AH145" s="99"/>
    </row>
    <row r="146" spans="3:34">
      <c r="C146" s="3" t="s">
        <v>88</v>
      </c>
      <c r="D146" s="3" t="s">
        <v>266</v>
      </c>
      <c r="E146" s="3" t="s">
        <v>267</v>
      </c>
      <c r="F146" s="3" t="s">
        <v>628</v>
      </c>
      <c r="G146" s="214">
        <v>75.511343116976917</v>
      </c>
      <c r="H146" s="214">
        <v>39.397222495814049</v>
      </c>
      <c r="I146" s="214">
        <v>62.378935618372239</v>
      </c>
      <c r="J146" s="214">
        <v>55.8127318690699</v>
      </c>
      <c r="K146" s="214">
        <v>58.921732298929584</v>
      </c>
      <c r="L146" s="214">
        <v>22.914007005139286</v>
      </c>
      <c r="M146" s="214">
        <v>32.734295721627547</v>
      </c>
      <c r="N146" s="214">
        <v>52.374873154604074</v>
      </c>
      <c r="O146" s="100" t="s">
        <v>524</v>
      </c>
      <c r="P146" s="99" t="s">
        <v>632</v>
      </c>
      <c r="Q146" s="99" t="s">
        <v>632</v>
      </c>
      <c r="R146" s="99" t="s">
        <v>632</v>
      </c>
      <c r="S146" s="99"/>
      <c r="T146" s="99"/>
      <c r="U146" s="99"/>
      <c r="V146" s="99"/>
      <c r="W146" s="99"/>
      <c r="X146" s="99"/>
      <c r="Y146" s="99"/>
      <c r="Z146" s="99"/>
      <c r="AA146" s="99"/>
      <c r="AB146" s="99"/>
      <c r="AC146" s="99"/>
      <c r="AD146" s="99"/>
      <c r="AE146" s="99"/>
      <c r="AF146" s="99"/>
      <c r="AG146" s="99"/>
      <c r="AH146" s="99"/>
    </row>
    <row r="147" spans="3:34">
      <c r="C147" s="3" t="s">
        <v>88</v>
      </c>
      <c r="D147" s="3" t="s">
        <v>268</v>
      </c>
      <c r="E147" s="3" t="s">
        <v>269</v>
      </c>
      <c r="F147" s="3" t="s">
        <v>628</v>
      </c>
      <c r="G147" s="214">
        <v>41.647385469689958</v>
      </c>
      <c r="H147" s="214">
        <v>55.529847292919946</v>
      </c>
      <c r="I147" s="214">
        <v>46.274872744099952</v>
      </c>
      <c r="J147" s="214">
        <v>50.902360018509945</v>
      </c>
      <c r="K147" s="214">
        <v>69.073494197826491</v>
      </c>
      <c r="L147" s="214">
        <v>32.234297292319027</v>
      </c>
      <c r="M147" s="214">
        <v>50.653895745072759</v>
      </c>
      <c r="N147" s="214">
        <v>73.678393811014928</v>
      </c>
      <c r="O147" s="100" t="s">
        <v>524</v>
      </c>
      <c r="P147" s="99" t="s">
        <v>632</v>
      </c>
      <c r="Q147" s="99" t="s">
        <v>632</v>
      </c>
      <c r="R147" s="99" t="s">
        <v>632</v>
      </c>
      <c r="S147" s="99"/>
      <c r="T147" s="99"/>
      <c r="U147" s="99"/>
      <c r="V147" s="99"/>
      <c r="W147" s="99"/>
      <c r="X147" s="99"/>
      <c r="Y147" s="99"/>
      <c r="Z147" s="99"/>
      <c r="AA147" s="99"/>
      <c r="AB147" s="99"/>
      <c r="AC147" s="99"/>
      <c r="AD147" s="99"/>
      <c r="AE147" s="99"/>
      <c r="AF147" s="99"/>
      <c r="AG147" s="99"/>
      <c r="AH147" s="99"/>
    </row>
    <row r="148" spans="3:34">
      <c r="C148" s="3" t="s">
        <v>88</v>
      </c>
      <c r="D148" s="3" t="s">
        <v>270</v>
      </c>
      <c r="E148" s="3" t="s">
        <v>271</v>
      </c>
      <c r="F148" s="3" t="s">
        <v>628</v>
      </c>
      <c r="G148" s="214">
        <v>42.589437819420787</v>
      </c>
      <c r="H148" s="214">
        <v>59.625212947189105</v>
      </c>
      <c r="I148" s="214">
        <v>38.330494037478708</v>
      </c>
      <c r="J148" s="214">
        <v>46.848381601362867</v>
      </c>
      <c r="K148" s="214">
        <v>51.005228035873678</v>
      </c>
      <c r="L148" s="214">
        <v>42.504356696561402</v>
      </c>
      <c r="M148" s="214">
        <v>38.25392102690526</v>
      </c>
      <c r="N148" s="214">
        <v>46.754792366217536</v>
      </c>
      <c r="O148" s="100" t="s">
        <v>524</v>
      </c>
      <c r="P148" s="99" t="s">
        <v>632</v>
      </c>
      <c r="Q148" s="99" t="s">
        <v>632</v>
      </c>
      <c r="R148" s="99" t="s">
        <v>632</v>
      </c>
      <c r="S148" s="99"/>
      <c r="T148" s="99"/>
      <c r="U148" s="99"/>
      <c r="V148" s="99"/>
      <c r="W148" s="99"/>
      <c r="X148" s="99"/>
      <c r="Y148" s="99"/>
      <c r="Z148" s="99"/>
      <c r="AA148" s="99"/>
      <c r="AB148" s="99"/>
      <c r="AC148" s="99"/>
      <c r="AD148" s="99"/>
      <c r="AE148" s="99"/>
      <c r="AF148" s="99"/>
      <c r="AG148" s="99"/>
      <c r="AH148" s="99"/>
    </row>
    <row r="149" spans="3:34">
      <c r="C149" s="3" t="s">
        <v>88</v>
      </c>
      <c r="D149" s="3" t="s">
        <v>272</v>
      </c>
      <c r="E149" s="3" t="s">
        <v>273</v>
      </c>
      <c r="F149" s="3" t="s">
        <v>628</v>
      </c>
      <c r="G149" s="214">
        <v>54.073699793456193</v>
      </c>
      <c r="H149" s="214">
        <v>44.322704748734587</v>
      </c>
      <c r="I149" s="214">
        <v>57.619516173354967</v>
      </c>
      <c r="J149" s="214">
        <v>78.007960357772873</v>
      </c>
      <c r="K149" s="214">
        <v>75.27519726529637</v>
      </c>
      <c r="L149" s="214">
        <v>47.821890027364752</v>
      </c>
      <c r="M149" s="214">
        <v>43.393937247053195</v>
      </c>
      <c r="N149" s="214">
        <v>48.707480583427056</v>
      </c>
      <c r="O149" s="100" t="s">
        <v>524</v>
      </c>
      <c r="P149" s="99" t="s">
        <v>632</v>
      </c>
      <c r="Q149" s="99" t="s">
        <v>632</v>
      </c>
      <c r="R149" s="99" t="s">
        <v>632</v>
      </c>
      <c r="S149" s="99"/>
      <c r="T149" s="99"/>
      <c r="U149" s="99"/>
      <c r="V149" s="99"/>
      <c r="W149" s="99"/>
      <c r="X149" s="99"/>
      <c r="Y149" s="99"/>
      <c r="Z149" s="99"/>
      <c r="AA149" s="99"/>
      <c r="AB149" s="99"/>
      <c r="AC149" s="99"/>
      <c r="AD149" s="99"/>
      <c r="AE149" s="99"/>
      <c r="AF149" s="99"/>
      <c r="AG149" s="99"/>
      <c r="AH149" s="99"/>
    </row>
    <row r="150" spans="3:34">
      <c r="C150" s="3" t="s">
        <v>88</v>
      </c>
      <c r="D150" s="3" t="s">
        <v>274</v>
      </c>
      <c r="E150" s="3" t="s">
        <v>275</v>
      </c>
      <c r="F150" s="3" t="s">
        <v>628</v>
      </c>
      <c r="G150" s="214">
        <v>57.047521661912704</v>
      </c>
      <c r="H150" s="214">
        <v>41.440180829879985</v>
      </c>
      <c r="I150" s="214">
        <v>49.512943329207253</v>
      </c>
      <c r="J150" s="214">
        <v>46.822022496098164</v>
      </c>
      <c r="K150" s="214">
        <v>66.055475945685359</v>
      </c>
      <c r="L150" s="214">
        <v>49.008901508089139</v>
      </c>
      <c r="M150" s="214">
        <v>66.588181396860236</v>
      </c>
      <c r="N150" s="214">
        <v>58.59759962923701</v>
      </c>
      <c r="O150" s="100" t="s">
        <v>524</v>
      </c>
      <c r="P150" s="99" t="s">
        <v>632</v>
      </c>
      <c r="Q150" s="99" t="s">
        <v>632</v>
      </c>
      <c r="R150" s="99" t="s">
        <v>632</v>
      </c>
      <c r="S150" s="99"/>
      <c r="T150" s="99"/>
      <c r="U150" s="99"/>
      <c r="V150" s="99"/>
      <c r="W150" s="99"/>
      <c r="X150" s="99"/>
      <c r="Y150" s="99"/>
      <c r="Z150" s="99"/>
      <c r="AA150" s="99"/>
      <c r="AB150" s="99"/>
      <c r="AC150" s="99"/>
      <c r="AD150" s="99"/>
      <c r="AE150" s="99"/>
      <c r="AF150" s="99"/>
      <c r="AG150" s="99"/>
      <c r="AH150" s="99"/>
    </row>
    <row r="151" spans="3:34">
      <c r="C151" s="3" t="s">
        <v>88</v>
      </c>
      <c r="D151" s="3" t="s">
        <v>276</v>
      </c>
      <c r="E151" s="3" t="s">
        <v>277</v>
      </c>
      <c r="F151" s="3" t="s">
        <v>628</v>
      </c>
      <c r="G151" s="214">
        <v>99.51427555976781</v>
      </c>
      <c r="H151" s="214">
        <v>54.495912806539515</v>
      </c>
      <c r="I151" s="214">
        <v>63.973462859850734</v>
      </c>
      <c r="J151" s="214">
        <v>68.712237886506344</v>
      </c>
      <c r="K151" s="214">
        <v>69.057484402533689</v>
      </c>
      <c r="L151" s="214">
        <v>57.151021574510644</v>
      </c>
      <c r="M151" s="214">
        <v>85.726532361765962</v>
      </c>
      <c r="N151" s="214">
        <v>57.151021574510644</v>
      </c>
      <c r="O151" s="100" t="s">
        <v>524</v>
      </c>
      <c r="P151" s="99" t="s">
        <v>632</v>
      </c>
      <c r="Q151" s="99" t="s">
        <v>632</v>
      </c>
      <c r="R151" s="99" t="s">
        <v>632</v>
      </c>
      <c r="S151" s="99"/>
      <c r="T151" s="99"/>
      <c r="U151" s="99"/>
      <c r="V151" s="99"/>
      <c r="W151" s="99"/>
      <c r="X151" s="99"/>
      <c r="Y151" s="99"/>
      <c r="Z151" s="99"/>
      <c r="AA151" s="99"/>
      <c r="AB151" s="99"/>
      <c r="AC151" s="99"/>
      <c r="AD151" s="99"/>
      <c r="AE151" s="99"/>
      <c r="AF151" s="99"/>
      <c r="AG151" s="99"/>
      <c r="AH151" s="99"/>
    </row>
    <row r="152" spans="3:34">
      <c r="C152" s="3" t="s">
        <v>88</v>
      </c>
      <c r="D152" s="3" t="s">
        <v>278</v>
      </c>
      <c r="E152" s="3" t="s">
        <v>279</v>
      </c>
      <c r="F152" s="3" t="s">
        <v>628</v>
      </c>
      <c r="G152" s="214">
        <v>65.586513469526565</v>
      </c>
      <c r="H152" s="214">
        <v>35.222386863264262</v>
      </c>
      <c r="I152" s="214">
        <v>47.368037505769188</v>
      </c>
      <c r="J152" s="214">
        <v>55.869992955522626</v>
      </c>
      <c r="K152" s="214">
        <v>63.406901597366172</v>
      </c>
      <c r="L152" s="214">
        <v>46.335812705767587</v>
      </c>
      <c r="M152" s="214">
        <v>47.555176198024633</v>
      </c>
      <c r="N152" s="214">
        <v>45.116449213510549</v>
      </c>
      <c r="O152" s="100" t="s">
        <v>524</v>
      </c>
      <c r="P152" s="99" t="s">
        <v>632</v>
      </c>
      <c r="Q152" s="99" t="s">
        <v>632</v>
      </c>
      <c r="R152" s="99" t="s">
        <v>632</v>
      </c>
      <c r="S152" s="99"/>
      <c r="T152" s="99"/>
      <c r="U152" s="99"/>
      <c r="V152" s="99"/>
      <c r="W152" s="99"/>
      <c r="X152" s="99"/>
      <c r="Y152" s="99"/>
      <c r="Z152" s="99"/>
      <c r="AA152" s="99"/>
      <c r="AB152" s="99"/>
      <c r="AC152" s="99"/>
      <c r="AD152" s="99"/>
      <c r="AE152" s="99"/>
      <c r="AF152" s="99"/>
      <c r="AG152" s="99"/>
      <c r="AH152" s="99"/>
    </row>
    <row r="153" spans="3:34">
      <c r="C153" s="3" t="s">
        <v>88</v>
      </c>
      <c r="D153" s="3" t="s">
        <v>280</v>
      </c>
      <c r="E153" s="3" t="s">
        <v>281</v>
      </c>
      <c r="F153" s="3" t="s">
        <v>628</v>
      </c>
      <c r="G153" s="214">
        <v>64.713896457765671</v>
      </c>
      <c r="H153" s="214">
        <v>27.247956403269757</v>
      </c>
      <c r="I153" s="214">
        <v>54.495912806539515</v>
      </c>
      <c r="J153" s="214">
        <v>57.901907356948229</v>
      </c>
      <c r="K153" s="214">
        <v>71.804691239827662</v>
      </c>
      <c r="L153" s="214">
        <v>51.289065171305474</v>
      </c>
      <c r="M153" s="214">
        <v>30.773439102783289</v>
      </c>
      <c r="N153" s="214">
        <v>37.611981125624013</v>
      </c>
      <c r="O153" s="100" t="s">
        <v>524</v>
      </c>
      <c r="P153" s="99" t="s">
        <v>632</v>
      </c>
      <c r="Q153" s="99" t="s">
        <v>632</v>
      </c>
      <c r="R153" s="99" t="s">
        <v>632</v>
      </c>
      <c r="S153" s="99"/>
      <c r="T153" s="99"/>
      <c r="U153" s="99"/>
      <c r="V153" s="99"/>
      <c r="W153" s="99"/>
      <c r="X153" s="99"/>
      <c r="Y153" s="99"/>
      <c r="Z153" s="99"/>
      <c r="AA153" s="99"/>
      <c r="AB153" s="99"/>
      <c r="AC153" s="99"/>
      <c r="AD153" s="99"/>
      <c r="AE153" s="99"/>
      <c r="AF153" s="99"/>
      <c r="AG153" s="99"/>
      <c r="AH153" s="99"/>
    </row>
    <row r="154" spans="3:34">
      <c r="C154" s="3" t="s">
        <v>88</v>
      </c>
      <c r="D154" s="3" t="s">
        <v>282</v>
      </c>
      <c r="E154" s="3" t="s">
        <v>283</v>
      </c>
      <c r="F154" s="3" t="s">
        <v>628</v>
      </c>
      <c r="G154" s="214">
        <v>52.156249142166956</v>
      </c>
      <c r="H154" s="214">
        <v>27.450657443245763</v>
      </c>
      <c r="I154" s="214">
        <v>52.156249142166956</v>
      </c>
      <c r="J154" s="214">
        <v>52.156249142166956</v>
      </c>
      <c r="K154" s="214">
        <v>106.49918077553251</v>
      </c>
      <c r="L154" s="214">
        <v>60.07646095030038</v>
      </c>
      <c r="M154" s="214">
        <v>92.845439650464229</v>
      </c>
      <c r="N154" s="214">
        <v>62.807209175314036</v>
      </c>
      <c r="O154" s="100" t="s">
        <v>524</v>
      </c>
      <c r="P154" s="99" t="s">
        <v>632</v>
      </c>
      <c r="Q154" s="99" t="s">
        <v>632</v>
      </c>
      <c r="R154" s="99" t="s">
        <v>632</v>
      </c>
      <c r="S154" s="99"/>
      <c r="T154" s="99"/>
      <c r="U154" s="99"/>
      <c r="V154" s="99"/>
      <c r="W154" s="99"/>
      <c r="X154" s="99"/>
      <c r="Y154" s="99"/>
      <c r="Z154" s="99"/>
      <c r="AA154" s="99"/>
      <c r="AB154" s="99"/>
      <c r="AC154" s="99"/>
      <c r="AD154" s="99"/>
      <c r="AE154" s="99"/>
      <c r="AF154" s="99"/>
      <c r="AG154" s="99"/>
      <c r="AH154" s="99"/>
    </row>
    <row r="155" spans="3:34">
      <c r="C155" s="3" t="s">
        <v>88</v>
      </c>
      <c r="D155" s="3" t="s">
        <v>284</v>
      </c>
      <c r="E155" s="3" t="s">
        <v>285</v>
      </c>
      <c r="F155" s="3" t="s">
        <v>628</v>
      </c>
      <c r="G155" s="214">
        <v>42.994902033044653</v>
      </c>
      <c r="H155" s="214">
        <v>38.900149458468974</v>
      </c>
      <c r="I155" s="214">
        <v>18.426386585590567</v>
      </c>
      <c r="J155" s="214">
        <v>34.805396883893295</v>
      </c>
      <c r="K155" s="214">
        <v>48.83011190233978</v>
      </c>
      <c r="L155" s="214">
        <v>32.55340793489318</v>
      </c>
      <c r="M155" s="214">
        <v>65.106815869786359</v>
      </c>
      <c r="N155" s="214">
        <v>52.899287894201429</v>
      </c>
      <c r="O155" s="100" t="s">
        <v>524</v>
      </c>
      <c r="P155" s="99" t="s">
        <v>632</v>
      </c>
      <c r="Q155" s="99" t="s">
        <v>632</v>
      </c>
      <c r="R155" s="99" t="s">
        <v>632</v>
      </c>
      <c r="S155" s="99"/>
      <c r="T155" s="99"/>
      <c r="U155" s="99"/>
      <c r="V155" s="99"/>
      <c r="W155" s="99"/>
      <c r="X155" s="99"/>
      <c r="Y155" s="99"/>
      <c r="Z155" s="99"/>
      <c r="AA155" s="99"/>
      <c r="AB155" s="99"/>
      <c r="AC155" s="99"/>
      <c r="AD155" s="99"/>
      <c r="AE155" s="99"/>
      <c r="AF155" s="99"/>
      <c r="AG155" s="99"/>
      <c r="AH155" s="99"/>
    </row>
    <row r="156" spans="3:34">
      <c r="C156" s="3" t="s">
        <v>88</v>
      </c>
      <c r="D156" s="3" t="s">
        <v>286</v>
      </c>
      <c r="E156" s="3" t="s">
        <v>287</v>
      </c>
      <c r="F156" s="3" t="s">
        <v>628</v>
      </c>
      <c r="G156" s="214">
        <v>36.560843336786306</v>
      </c>
      <c r="H156" s="214">
        <v>30.467369447321921</v>
      </c>
      <c r="I156" s="214">
        <v>51.794528060447263</v>
      </c>
      <c r="J156" s="214">
        <v>48.747791115715067</v>
      </c>
      <c r="K156" s="214">
        <v>45.595476928688676</v>
      </c>
      <c r="L156" s="214">
        <v>48.635175390601255</v>
      </c>
      <c r="M156" s="214">
        <v>42.555778466776097</v>
      </c>
      <c r="N156" s="214">
        <v>42.555778466776097</v>
      </c>
      <c r="O156" s="100" t="s">
        <v>524</v>
      </c>
      <c r="P156" s="99" t="s">
        <v>632</v>
      </c>
      <c r="Q156" s="99" t="s">
        <v>632</v>
      </c>
      <c r="R156" s="99" t="s">
        <v>632</v>
      </c>
      <c r="S156" s="99"/>
      <c r="T156" s="99"/>
      <c r="U156" s="99"/>
      <c r="V156" s="99"/>
      <c r="W156" s="99"/>
      <c r="X156" s="99"/>
      <c r="Y156" s="99"/>
      <c r="Z156" s="99"/>
      <c r="AA156" s="99"/>
      <c r="AB156" s="99"/>
      <c r="AC156" s="99"/>
      <c r="AD156" s="99"/>
      <c r="AE156" s="99"/>
      <c r="AF156" s="99"/>
      <c r="AG156" s="99"/>
      <c r="AH156" s="99"/>
    </row>
    <row r="157" spans="3:34">
      <c r="C157" s="3" t="s">
        <v>88</v>
      </c>
      <c r="D157" s="3" t="s">
        <v>288</v>
      </c>
      <c r="E157" s="3" t="s">
        <v>289</v>
      </c>
      <c r="F157" s="3" t="s">
        <v>628</v>
      </c>
      <c r="G157" s="214">
        <v>32.313657906074965</v>
      </c>
      <c r="H157" s="214">
        <v>23.696682464454977</v>
      </c>
      <c r="I157" s="214">
        <v>21.542438604049977</v>
      </c>
      <c r="J157" s="214">
        <v>51.701852649719953</v>
      </c>
      <c r="K157" s="214">
        <v>47.249844290285864</v>
      </c>
      <c r="L157" s="214">
        <v>25.772642340155926</v>
      </c>
      <c r="M157" s="214">
        <v>62.283885655376814</v>
      </c>
      <c r="N157" s="214">
        <v>42.954403900259877</v>
      </c>
      <c r="O157" s="100" t="s">
        <v>524</v>
      </c>
      <c r="P157" s="99" t="s">
        <v>632</v>
      </c>
      <c r="Q157" s="99" t="s">
        <v>632</v>
      </c>
      <c r="R157" s="99" t="s">
        <v>632</v>
      </c>
      <c r="S157" s="99"/>
      <c r="T157" s="99"/>
      <c r="U157" s="99"/>
      <c r="V157" s="99"/>
      <c r="W157" s="99"/>
      <c r="X157" s="99"/>
      <c r="Y157" s="99"/>
      <c r="Z157" s="99"/>
      <c r="AA157" s="99"/>
      <c r="AB157" s="99"/>
      <c r="AC157" s="99"/>
      <c r="AD157" s="99"/>
      <c r="AE157" s="99"/>
      <c r="AF157" s="99"/>
      <c r="AG157" s="99"/>
      <c r="AH157" s="99"/>
    </row>
    <row r="158" spans="3:34">
      <c r="C158" s="3" t="s">
        <v>88</v>
      </c>
      <c r="D158" s="3" t="s">
        <v>290</v>
      </c>
      <c r="E158" s="3" t="s">
        <v>291</v>
      </c>
      <c r="F158" s="3" t="s">
        <v>628</v>
      </c>
      <c r="G158" s="214">
        <v>17.641662550278738</v>
      </c>
      <c r="H158" s="214">
        <v>12.349163785195117</v>
      </c>
      <c r="I158" s="214">
        <v>10.584997530167243</v>
      </c>
      <c r="J158" s="214">
        <v>17.641662550278738</v>
      </c>
      <c r="K158" s="214" t="s">
        <v>653</v>
      </c>
      <c r="L158" s="214">
        <v>10.518380870571324</v>
      </c>
      <c r="M158" s="214">
        <v>15.777571305856984</v>
      </c>
      <c r="N158" s="214" t="s">
        <v>653</v>
      </c>
      <c r="O158" s="100" t="s">
        <v>524</v>
      </c>
      <c r="P158" s="99" t="s">
        <v>632</v>
      </c>
      <c r="Q158" s="99" t="s">
        <v>632</v>
      </c>
      <c r="R158" s="99" t="s">
        <v>632</v>
      </c>
      <c r="S158" s="99"/>
      <c r="T158" s="99"/>
      <c r="U158" s="99"/>
      <c r="V158" s="99"/>
      <c r="W158" s="99"/>
      <c r="X158" s="99"/>
      <c r="Y158" s="99"/>
      <c r="Z158" s="99"/>
      <c r="AA158" s="99"/>
      <c r="AB158" s="99"/>
      <c r="AC158" s="99"/>
      <c r="AD158" s="99"/>
      <c r="AE158" s="99"/>
      <c r="AF158" s="99"/>
      <c r="AG158" s="99"/>
      <c r="AH158" s="99"/>
    </row>
    <row r="159" spans="3:34">
      <c r="C159" s="3" t="s">
        <v>88</v>
      </c>
      <c r="D159" s="3" t="s">
        <v>292</v>
      </c>
      <c r="E159" s="3" t="s">
        <v>293</v>
      </c>
      <c r="F159" s="3" t="s">
        <v>628</v>
      </c>
      <c r="G159" s="214">
        <v>23.729718506214219</v>
      </c>
      <c r="H159" s="214">
        <v>20.763503692937441</v>
      </c>
      <c r="I159" s="214">
        <v>41.527007385874882</v>
      </c>
      <c r="J159" s="214">
        <v>41.527007385874882</v>
      </c>
      <c r="K159" s="214">
        <v>17.868842694621478</v>
      </c>
      <c r="L159" s="214" t="s">
        <v>653</v>
      </c>
      <c r="M159" s="214" t="s">
        <v>653</v>
      </c>
      <c r="N159" s="214">
        <v>17.868842694621478</v>
      </c>
      <c r="O159" s="100" t="s">
        <v>524</v>
      </c>
      <c r="P159" s="99" t="s">
        <v>632</v>
      </c>
      <c r="Q159" s="99" t="s">
        <v>632</v>
      </c>
      <c r="R159" s="99" t="s">
        <v>632</v>
      </c>
      <c r="S159" s="99"/>
      <c r="T159" s="99"/>
      <c r="U159" s="99"/>
      <c r="V159" s="99"/>
      <c r="W159" s="99"/>
      <c r="X159" s="99"/>
      <c r="Y159" s="99"/>
      <c r="Z159" s="99"/>
      <c r="AA159" s="99"/>
      <c r="AB159" s="99"/>
      <c r="AC159" s="99"/>
      <c r="AD159" s="99"/>
      <c r="AE159" s="99"/>
      <c r="AF159" s="99"/>
      <c r="AG159" s="99"/>
      <c r="AH159" s="99"/>
    </row>
    <row r="160" spans="3:34">
      <c r="C160" s="3" t="s">
        <v>88</v>
      </c>
      <c r="D160" s="3" t="s">
        <v>294</v>
      </c>
      <c r="E160" s="3" t="s">
        <v>295</v>
      </c>
      <c r="F160" s="3" t="s">
        <v>628</v>
      </c>
      <c r="G160" s="214">
        <v>22.37859611607032</v>
      </c>
      <c r="H160" s="214">
        <v>16.162319417161896</v>
      </c>
      <c r="I160" s="214">
        <v>21.135340776288633</v>
      </c>
      <c r="J160" s="214">
        <v>27.351617475197056</v>
      </c>
      <c r="K160" s="214">
        <v>38.533250466128031</v>
      </c>
      <c r="L160" s="214">
        <v>24.860161591050343</v>
      </c>
      <c r="M160" s="214">
        <v>36.047234307022997</v>
      </c>
      <c r="N160" s="214">
        <v>33.561218147917963</v>
      </c>
      <c r="O160" s="100" t="s">
        <v>524</v>
      </c>
      <c r="P160" s="99" t="s">
        <v>632</v>
      </c>
      <c r="Q160" s="99" t="s">
        <v>632</v>
      </c>
      <c r="R160" s="99" t="s">
        <v>632</v>
      </c>
      <c r="S160" s="99"/>
      <c r="T160" s="99"/>
      <c r="U160" s="99"/>
      <c r="V160" s="99"/>
      <c r="W160" s="99"/>
      <c r="X160" s="99"/>
      <c r="Y160" s="99"/>
      <c r="Z160" s="99"/>
      <c r="AA160" s="99"/>
      <c r="AB160" s="99"/>
      <c r="AC160" s="99"/>
      <c r="AD160" s="99"/>
      <c r="AE160" s="99"/>
      <c r="AF160" s="99"/>
      <c r="AG160" s="99"/>
      <c r="AH160" s="99"/>
    </row>
    <row r="161" spans="3:34">
      <c r="C161" s="3" t="s">
        <v>88</v>
      </c>
      <c r="D161" s="3" t="s">
        <v>296</v>
      </c>
      <c r="E161" s="3" t="s">
        <v>297</v>
      </c>
      <c r="F161" s="3" t="s">
        <v>628</v>
      </c>
      <c r="G161" s="214">
        <v>43.99541190704398</v>
      </c>
      <c r="H161" s="214">
        <v>28.282764797385415</v>
      </c>
      <c r="I161" s="214">
        <v>26.711500086419559</v>
      </c>
      <c r="J161" s="214">
        <v>47.137941328975693</v>
      </c>
      <c r="K161" s="214">
        <v>52.984260557893094</v>
      </c>
      <c r="L161" s="214">
        <v>52.984260557893094</v>
      </c>
      <c r="M161" s="214">
        <v>43.634096930029607</v>
      </c>
      <c r="N161" s="214">
        <v>51.425899953249179</v>
      </c>
      <c r="O161" s="100" t="s">
        <v>524</v>
      </c>
      <c r="P161" s="99" t="s">
        <v>632</v>
      </c>
      <c r="Q161" s="99" t="s">
        <v>632</v>
      </c>
      <c r="R161" s="99" t="s">
        <v>632</v>
      </c>
      <c r="S161" s="99"/>
      <c r="T161" s="99"/>
      <c r="U161" s="99"/>
      <c r="V161" s="99"/>
      <c r="W161" s="99"/>
      <c r="X161" s="99"/>
      <c r="Y161" s="99"/>
      <c r="Z161" s="99"/>
      <c r="AA161" s="99"/>
      <c r="AB161" s="99"/>
      <c r="AC161" s="99"/>
      <c r="AD161" s="99"/>
      <c r="AE161" s="99"/>
      <c r="AF161" s="99"/>
      <c r="AG161" s="99"/>
      <c r="AH161" s="99"/>
    </row>
    <row r="162" spans="3:34">
      <c r="C162" s="3" t="s">
        <v>88</v>
      </c>
      <c r="D162" s="3" t="s">
        <v>298</v>
      </c>
      <c r="E162" s="3" t="s">
        <v>299</v>
      </c>
      <c r="F162" s="3" t="s">
        <v>628</v>
      </c>
      <c r="G162" s="214" t="s">
        <v>653</v>
      </c>
      <c r="H162" s="214">
        <v>15.700230270043962</v>
      </c>
      <c r="I162" s="214">
        <v>36.633870630102578</v>
      </c>
      <c r="J162" s="214">
        <v>34.017165585095249</v>
      </c>
      <c r="K162" s="214">
        <v>36.530633545558921</v>
      </c>
      <c r="L162" s="214">
        <v>28.702640642939151</v>
      </c>
      <c r="M162" s="214" t="s">
        <v>653</v>
      </c>
      <c r="N162" s="214" t="s">
        <v>653</v>
      </c>
      <c r="O162" s="100" t="s">
        <v>524</v>
      </c>
      <c r="P162" s="99" t="s">
        <v>632</v>
      </c>
      <c r="Q162" s="99" t="s">
        <v>632</v>
      </c>
      <c r="R162" s="99" t="s">
        <v>632</v>
      </c>
      <c r="S162" s="99"/>
      <c r="T162" s="99"/>
      <c r="U162" s="99"/>
      <c r="V162" s="99"/>
      <c r="W162" s="99"/>
      <c r="X162" s="99"/>
      <c r="Y162" s="99"/>
      <c r="Z162" s="99"/>
      <c r="AA162" s="99"/>
      <c r="AB162" s="99"/>
      <c r="AC162" s="99"/>
      <c r="AD162" s="99"/>
      <c r="AE162" s="99"/>
      <c r="AF162" s="99"/>
      <c r="AG162" s="99"/>
      <c r="AH162" s="99"/>
    </row>
    <row r="163" spans="3:34">
      <c r="C163" s="3" t="s">
        <v>88</v>
      </c>
      <c r="D163" s="3" t="s">
        <v>300</v>
      </c>
      <c r="E163" s="3" t="s">
        <v>301</v>
      </c>
      <c r="F163" s="3" t="s">
        <v>628</v>
      </c>
      <c r="G163" s="214" t="s">
        <v>653</v>
      </c>
      <c r="H163" s="214" t="s">
        <v>653</v>
      </c>
      <c r="I163" s="214" t="s">
        <v>653</v>
      </c>
      <c r="J163" s="214">
        <v>14.965205896291122</v>
      </c>
      <c r="K163" s="214" t="s">
        <v>653</v>
      </c>
      <c r="L163" s="214" t="s">
        <v>653</v>
      </c>
      <c r="M163" s="214" t="s">
        <v>653</v>
      </c>
      <c r="N163" s="214" t="s">
        <v>653</v>
      </c>
      <c r="O163" s="100" t="s">
        <v>524</v>
      </c>
      <c r="P163" s="99" t="s">
        <v>632</v>
      </c>
      <c r="Q163" s="99" t="s">
        <v>632</v>
      </c>
      <c r="R163" s="99" t="s">
        <v>632</v>
      </c>
      <c r="S163" s="99"/>
      <c r="T163" s="99"/>
      <c r="U163" s="99"/>
      <c r="V163" s="99"/>
      <c r="W163" s="99"/>
      <c r="X163" s="99"/>
      <c r="Y163" s="99"/>
      <c r="Z163" s="99"/>
      <c r="AA163" s="99"/>
      <c r="AB163" s="99"/>
      <c r="AC163" s="99"/>
      <c r="AD163" s="99"/>
      <c r="AE163" s="99"/>
      <c r="AF163" s="99"/>
      <c r="AG163" s="99"/>
      <c r="AH163" s="99"/>
    </row>
    <row r="164" spans="3:34">
      <c r="C164" s="3" t="s">
        <v>88</v>
      </c>
      <c r="D164" s="3" t="s">
        <v>302</v>
      </c>
      <c r="E164" s="3" t="s">
        <v>303</v>
      </c>
      <c r="F164" s="3" t="s">
        <v>628</v>
      </c>
      <c r="G164" s="214">
        <v>36.481926245705772</v>
      </c>
      <c r="H164" s="214">
        <v>10.640561821664184</v>
      </c>
      <c r="I164" s="214">
        <v>30.401605204754812</v>
      </c>
      <c r="J164" s="214">
        <v>33.44176572523029</v>
      </c>
      <c r="K164" s="214">
        <v>42.028158866440513</v>
      </c>
      <c r="L164" s="214">
        <v>28.519107802227492</v>
      </c>
      <c r="M164" s="214">
        <v>19.513073759418809</v>
      </c>
      <c r="N164" s="214">
        <v>30.020113476028939</v>
      </c>
      <c r="O164" s="100" t="s">
        <v>524</v>
      </c>
      <c r="P164" s="99" t="s">
        <v>632</v>
      </c>
      <c r="Q164" s="99" t="s">
        <v>632</v>
      </c>
      <c r="R164" s="99" t="s">
        <v>632</v>
      </c>
      <c r="S164" s="99"/>
      <c r="T164" s="99"/>
      <c r="U164" s="99"/>
      <c r="V164" s="99"/>
      <c r="W164" s="99"/>
      <c r="X164" s="99"/>
      <c r="Y164" s="99"/>
      <c r="Z164" s="99"/>
      <c r="AA164" s="99"/>
      <c r="AB164" s="99"/>
      <c r="AC164" s="99"/>
      <c r="AD164" s="99"/>
      <c r="AE164" s="99"/>
      <c r="AF164" s="99"/>
      <c r="AG164" s="99"/>
      <c r="AH164" s="99"/>
    </row>
    <row r="165" spans="3:34">
      <c r="C165" s="3" t="s">
        <v>88</v>
      </c>
      <c r="D165" s="3" t="s">
        <v>304</v>
      </c>
      <c r="E165" s="3" t="s">
        <v>305</v>
      </c>
      <c r="F165" s="3" t="s">
        <v>628</v>
      </c>
      <c r="G165" s="214">
        <v>39.585395072660035</v>
      </c>
      <c r="H165" s="214">
        <v>33.335069534871607</v>
      </c>
      <c r="I165" s="214">
        <v>21.876139382259495</v>
      </c>
      <c r="J165" s="214">
        <v>48.960883379342675</v>
      </c>
      <c r="K165" s="214">
        <v>56.649637442320369</v>
      </c>
      <c r="L165" s="214">
        <v>23.689848384970336</v>
      </c>
      <c r="M165" s="214">
        <v>32.959789057350029</v>
      </c>
      <c r="N165" s="214">
        <v>24.719841793012524</v>
      </c>
      <c r="O165" s="100" t="s">
        <v>524</v>
      </c>
      <c r="P165" s="99" t="s">
        <v>632</v>
      </c>
      <c r="Q165" s="99" t="s">
        <v>632</v>
      </c>
      <c r="R165" s="99" t="s">
        <v>632</v>
      </c>
      <c r="S165" s="99"/>
      <c r="T165" s="99"/>
      <c r="U165" s="99"/>
      <c r="V165" s="99"/>
      <c r="W165" s="99"/>
      <c r="X165" s="99"/>
      <c r="Y165" s="99"/>
      <c r="Z165" s="99"/>
      <c r="AA165" s="99"/>
      <c r="AB165" s="99"/>
      <c r="AC165" s="99"/>
      <c r="AD165" s="99"/>
      <c r="AE165" s="99"/>
      <c r="AF165" s="99"/>
      <c r="AG165" s="99"/>
      <c r="AH165" s="99"/>
    </row>
    <row r="166" spans="3:34">
      <c r="C166" s="3" t="s">
        <v>88</v>
      </c>
      <c r="D166" s="3" t="s">
        <v>306</v>
      </c>
      <c r="E166" s="3" t="s">
        <v>307</v>
      </c>
      <c r="F166" s="3" t="s">
        <v>628</v>
      </c>
      <c r="G166" s="214">
        <v>51.20655443896819</v>
      </c>
      <c r="H166" s="214">
        <v>70.409012353581247</v>
      </c>
      <c r="I166" s="214">
        <v>44.805735134097162</v>
      </c>
      <c r="J166" s="214">
        <v>51.20655443896819</v>
      </c>
      <c r="K166" s="214">
        <v>37.525798986803423</v>
      </c>
      <c r="L166" s="214">
        <v>68.797298142472954</v>
      </c>
      <c r="M166" s="214" t="s">
        <v>653</v>
      </c>
      <c r="N166" s="214" t="s">
        <v>653</v>
      </c>
      <c r="O166" s="100" t="s">
        <v>524</v>
      </c>
      <c r="P166" s="99" t="s">
        <v>632</v>
      </c>
      <c r="Q166" s="99" t="s">
        <v>632</v>
      </c>
      <c r="R166" s="99" t="s">
        <v>632</v>
      </c>
      <c r="S166" s="99"/>
      <c r="T166" s="99"/>
      <c r="U166" s="99"/>
      <c r="V166" s="99"/>
      <c r="W166" s="99"/>
      <c r="X166" s="99"/>
      <c r="Y166" s="99"/>
      <c r="Z166" s="99"/>
      <c r="AA166" s="99"/>
      <c r="AB166" s="99"/>
      <c r="AC166" s="99"/>
      <c r="AD166" s="99"/>
      <c r="AE166" s="99"/>
      <c r="AF166" s="99"/>
      <c r="AG166" s="99"/>
      <c r="AH166" s="99"/>
    </row>
    <row r="167" spans="3:34">
      <c r="C167" s="3" t="s">
        <v>88</v>
      </c>
      <c r="D167" s="3" t="s">
        <v>308</v>
      </c>
      <c r="E167" s="3" t="s">
        <v>309</v>
      </c>
      <c r="F167" s="3" t="s">
        <v>628</v>
      </c>
      <c r="G167" s="214">
        <v>49.209369463945933</v>
      </c>
      <c r="H167" s="214">
        <v>24.604684731972966</v>
      </c>
      <c r="I167" s="214">
        <v>25.424840889705401</v>
      </c>
      <c r="J167" s="214">
        <v>48.389213306213499</v>
      </c>
      <c r="K167" s="214">
        <v>36.54288104074125</v>
      </c>
      <c r="L167" s="214">
        <v>49.53590541078259</v>
      </c>
      <c r="M167" s="214">
        <v>35.730817017613667</v>
      </c>
      <c r="N167" s="214">
        <v>30.858432878848166</v>
      </c>
      <c r="O167" s="100" t="s">
        <v>524</v>
      </c>
      <c r="P167" s="99" t="s">
        <v>632</v>
      </c>
      <c r="Q167" s="99" t="s">
        <v>632</v>
      </c>
      <c r="R167" s="99" t="s">
        <v>632</v>
      </c>
      <c r="S167" s="99"/>
      <c r="T167" s="99"/>
      <c r="U167" s="99"/>
      <c r="V167" s="99"/>
      <c r="W167" s="99"/>
      <c r="X167" s="99"/>
      <c r="Y167" s="99"/>
      <c r="Z167" s="99"/>
      <c r="AA167" s="99"/>
      <c r="AB167" s="99"/>
      <c r="AC167" s="99"/>
      <c r="AD167" s="99"/>
      <c r="AE167" s="99"/>
      <c r="AF167" s="99"/>
      <c r="AG167" s="99"/>
      <c r="AH167" s="99"/>
    </row>
    <row r="168" spans="3:34">
      <c r="C168" s="3" t="s">
        <v>88</v>
      </c>
      <c r="D168" s="3" t="s">
        <v>310</v>
      </c>
      <c r="E168" s="3" t="s">
        <v>311</v>
      </c>
      <c r="F168" s="3" t="s">
        <v>628</v>
      </c>
      <c r="G168" s="214">
        <v>20.609299210222211</v>
      </c>
      <c r="H168" s="214">
        <v>22.081392010952371</v>
      </c>
      <c r="I168" s="214">
        <v>25.761624012777766</v>
      </c>
      <c r="J168" s="214">
        <v>26.497670413142846</v>
      </c>
      <c r="K168" s="214">
        <v>31.978138581624201</v>
      </c>
      <c r="L168" s="214">
        <v>24.710379813073242</v>
      </c>
      <c r="M168" s="214">
        <v>26.890707443638529</v>
      </c>
      <c r="N168" s="214">
        <v>23.256828059363052</v>
      </c>
      <c r="O168" s="100" t="s">
        <v>524</v>
      </c>
      <c r="P168" s="99" t="s">
        <v>632</v>
      </c>
      <c r="Q168" s="99" t="s">
        <v>632</v>
      </c>
      <c r="R168" s="99" t="s">
        <v>632</v>
      </c>
      <c r="S168" s="99"/>
      <c r="T168" s="99"/>
      <c r="U168" s="99"/>
      <c r="V168" s="99"/>
      <c r="W168" s="99"/>
      <c r="X168" s="99"/>
      <c r="Y168" s="99"/>
      <c r="Z168" s="99"/>
      <c r="AA168" s="99"/>
      <c r="AB168" s="99"/>
      <c r="AC168" s="99"/>
      <c r="AD168" s="99"/>
      <c r="AE168" s="99"/>
      <c r="AF168" s="99"/>
      <c r="AG168" s="99"/>
      <c r="AH168" s="99"/>
    </row>
    <row r="169" spans="3:34">
      <c r="C169" s="3" t="s">
        <v>88</v>
      </c>
      <c r="D169" s="3" t="s">
        <v>312</v>
      </c>
      <c r="E169" s="3" t="s">
        <v>313</v>
      </c>
      <c r="F169" s="3" t="s">
        <v>628</v>
      </c>
      <c r="G169" s="214">
        <v>38.379297110587203</v>
      </c>
      <c r="H169" s="214">
        <v>23.758612497030175</v>
      </c>
      <c r="I169" s="214">
        <v>34.724125957197948</v>
      </c>
      <c r="J169" s="214">
        <v>27.413783650419429</v>
      </c>
      <c r="K169" s="214">
        <v>23.447081740134191</v>
      </c>
      <c r="L169" s="214">
        <v>21.643460067816175</v>
      </c>
      <c r="M169" s="214">
        <v>14.428973378544116</v>
      </c>
      <c r="N169" s="214">
        <v>37.876055118678309</v>
      </c>
      <c r="O169" s="100" t="s">
        <v>524</v>
      </c>
      <c r="P169" s="99" t="s">
        <v>632</v>
      </c>
      <c r="Q169" s="99" t="s">
        <v>632</v>
      </c>
      <c r="R169" s="99" t="s">
        <v>632</v>
      </c>
      <c r="S169" s="99"/>
      <c r="T169" s="99"/>
      <c r="U169" s="99"/>
      <c r="V169" s="99"/>
      <c r="W169" s="99"/>
      <c r="X169" s="99"/>
      <c r="Y169" s="99"/>
      <c r="Z169" s="99"/>
      <c r="AA169" s="99"/>
      <c r="AB169" s="99"/>
      <c r="AC169" s="99"/>
      <c r="AD169" s="99"/>
      <c r="AE169" s="99"/>
      <c r="AF169" s="99"/>
      <c r="AG169" s="99"/>
      <c r="AH169" s="99"/>
    </row>
    <row r="170" spans="3:34">
      <c r="C170" s="3" t="s">
        <v>88</v>
      </c>
      <c r="D170" s="3" t="s">
        <v>314</v>
      </c>
      <c r="E170" s="3" t="s">
        <v>315</v>
      </c>
      <c r="F170" s="3" t="s">
        <v>628</v>
      </c>
      <c r="G170" s="214">
        <v>27.139497014655326</v>
      </c>
      <c r="H170" s="214">
        <v>21.108497678065255</v>
      </c>
      <c r="I170" s="214">
        <v>28.647246848802844</v>
      </c>
      <c r="J170" s="214">
        <v>25.631747180507812</v>
      </c>
      <c r="K170" s="214">
        <v>19.30014697804237</v>
      </c>
      <c r="L170" s="214">
        <v>29.692533812372879</v>
      </c>
      <c r="M170" s="214">
        <v>20.784773668661014</v>
      </c>
      <c r="N170" s="214">
        <v>26.723280431135592</v>
      </c>
      <c r="O170" s="100" t="s">
        <v>524</v>
      </c>
      <c r="P170" s="99" t="s">
        <v>632</v>
      </c>
      <c r="Q170" s="99" t="s">
        <v>632</v>
      </c>
      <c r="R170" s="99" t="s">
        <v>632</v>
      </c>
      <c r="S170" s="99"/>
      <c r="T170" s="99"/>
      <c r="U170" s="99"/>
      <c r="V170" s="99"/>
      <c r="W170" s="99"/>
      <c r="X170" s="99"/>
      <c r="Y170" s="99"/>
      <c r="Z170" s="99"/>
      <c r="AA170" s="99"/>
      <c r="AB170" s="99"/>
      <c r="AC170" s="99"/>
      <c r="AD170" s="99"/>
      <c r="AE170" s="99"/>
      <c r="AF170" s="99"/>
      <c r="AG170" s="99"/>
      <c r="AH170" s="99"/>
    </row>
    <row r="171" spans="3:34">
      <c r="C171" s="3" t="s">
        <v>88</v>
      </c>
      <c r="D171" s="3" t="s">
        <v>316</v>
      </c>
      <c r="E171" s="3" t="s">
        <v>317</v>
      </c>
      <c r="F171" s="3" t="s">
        <v>628</v>
      </c>
      <c r="G171" s="214">
        <v>68.641950846702002</v>
      </c>
      <c r="H171" s="214">
        <v>50.950726401675709</v>
      </c>
      <c r="I171" s="214">
        <v>60.857812090890434</v>
      </c>
      <c r="J171" s="214">
        <v>77.841387558115684</v>
      </c>
      <c r="K171" s="214">
        <v>77.33952049497293</v>
      </c>
      <c r="L171" s="214">
        <v>63.277789495886942</v>
      </c>
      <c r="M171" s="214">
        <v>64.683962595795549</v>
      </c>
      <c r="N171" s="214">
        <v>71.714828095338532</v>
      </c>
      <c r="O171" s="100" t="s">
        <v>524</v>
      </c>
      <c r="P171" s="99" t="s">
        <v>632</v>
      </c>
      <c r="Q171" s="99" t="s">
        <v>632</v>
      </c>
      <c r="R171" s="99" t="s">
        <v>632</v>
      </c>
      <c r="S171" s="99"/>
      <c r="T171" s="99"/>
      <c r="U171" s="99"/>
      <c r="V171" s="99"/>
      <c r="W171" s="99"/>
      <c r="X171" s="99"/>
      <c r="Y171" s="99"/>
      <c r="Z171" s="99"/>
      <c r="AA171" s="99"/>
      <c r="AB171" s="99"/>
      <c r="AC171" s="99"/>
      <c r="AD171" s="99"/>
      <c r="AE171" s="99"/>
      <c r="AF171" s="99"/>
      <c r="AG171" s="99"/>
      <c r="AH171" s="99"/>
    </row>
    <row r="172" spans="3:34">
      <c r="C172" s="3" t="s">
        <v>88</v>
      </c>
      <c r="D172" s="3" t="s">
        <v>318</v>
      </c>
      <c r="E172" s="3" t="s">
        <v>319</v>
      </c>
      <c r="F172" s="3" t="s">
        <v>628</v>
      </c>
      <c r="G172" s="214">
        <v>21.08941913714148</v>
      </c>
      <c r="H172" s="214">
        <v>15.063870812243913</v>
      </c>
      <c r="I172" s="214">
        <v>12.051096649795131</v>
      </c>
      <c r="J172" s="214">
        <v>27.114967462039047</v>
      </c>
      <c r="K172" s="214">
        <v>42.06351590902262</v>
      </c>
      <c r="L172" s="214">
        <v>37.556710633055914</v>
      </c>
      <c r="M172" s="214">
        <v>28.543100081122496</v>
      </c>
      <c r="N172" s="214">
        <v>28.543100081122496</v>
      </c>
      <c r="O172" s="100" t="s">
        <v>524</v>
      </c>
      <c r="P172" s="99" t="s">
        <v>632</v>
      </c>
      <c r="Q172" s="99" t="s">
        <v>632</v>
      </c>
      <c r="R172" s="99" t="s">
        <v>632</v>
      </c>
      <c r="S172" s="99"/>
      <c r="T172" s="99"/>
      <c r="U172" s="99"/>
      <c r="V172" s="99"/>
      <c r="W172" s="99"/>
      <c r="X172" s="99"/>
      <c r="Y172" s="99"/>
      <c r="Z172" s="99"/>
      <c r="AA172" s="99"/>
      <c r="AB172" s="99"/>
      <c r="AC172" s="99"/>
      <c r="AD172" s="99"/>
      <c r="AE172" s="99"/>
      <c r="AF172" s="99"/>
      <c r="AG172" s="99"/>
      <c r="AH172" s="99"/>
    </row>
    <row r="173" spans="3:34">
      <c r="C173" s="3" t="s">
        <v>88</v>
      </c>
      <c r="D173" s="3" t="s">
        <v>320</v>
      </c>
      <c r="E173" s="3" t="s">
        <v>321</v>
      </c>
      <c r="F173" s="3" t="s">
        <v>628</v>
      </c>
      <c r="G173" s="214">
        <v>9.9071207430340547</v>
      </c>
      <c r="H173" s="214">
        <v>14.860681114551083</v>
      </c>
      <c r="I173" s="214">
        <v>14.860681114551083</v>
      </c>
      <c r="J173" s="214">
        <v>19.814241486068109</v>
      </c>
      <c r="K173" s="214">
        <v>20.891450481117815</v>
      </c>
      <c r="L173" s="214">
        <v>17.204723925626435</v>
      </c>
      <c r="M173" s="214">
        <v>18.433632777456896</v>
      </c>
      <c r="N173" s="214">
        <v>27.035994740270112</v>
      </c>
      <c r="O173" s="100" t="s">
        <v>524</v>
      </c>
      <c r="P173" s="99" t="s">
        <v>632</v>
      </c>
      <c r="Q173" s="99" t="s">
        <v>632</v>
      </c>
      <c r="R173" s="99" t="s">
        <v>632</v>
      </c>
      <c r="S173" s="99"/>
      <c r="T173" s="99"/>
      <c r="U173" s="99"/>
      <c r="V173" s="99"/>
      <c r="W173" s="99"/>
      <c r="X173" s="99"/>
      <c r="Y173" s="99"/>
      <c r="Z173" s="99"/>
      <c r="AA173" s="99"/>
      <c r="AB173" s="99"/>
      <c r="AC173" s="99"/>
      <c r="AD173" s="99"/>
      <c r="AE173" s="99"/>
      <c r="AF173" s="99"/>
      <c r="AG173" s="99"/>
      <c r="AH173" s="99"/>
    </row>
    <row r="174" spans="3:34">
      <c r="C174" s="3" t="s">
        <v>88</v>
      </c>
      <c r="D174" s="3" t="s">
        <v>322</v>
      </c>
      <c r="E174" s="3" t="s">
        <v>323</v>
      </c>
      <c r="F174" s="3" t="s">
        <v>628</v>
      </c>
      <c r="G174" s="214">
        <v>63.475644160240741</v>
      </c>
      <c r="H174" s="214">
        <v>47.018995674252402</v>
      </c>
      <c r="I174" s="214">
        <v>39.966146323114536</v>
      </c>
      <c r="J174" s="214">
        <v>61.124694376528119</v>
      </c>
      <c r="K174" s="214">
        <v>32.643924732436403</v>
      </c>
      <c r="L174" s="214">
        <v>58.29272273649358</v>
      </c>
      <c r="M174" s="214">
        <v>39.639051460815629</v>
      </c>
      <c r="N174" s="214">
        <v>58.29272273649358</v>
      </c>
      <c r="O174" s="100" t="s">
        <v>524</v>
      </c>
      <c r="P174" s="99" t="s">
        <v>632</v>
      </c>
      <c r="Q174" s="99" t="s">
        <v>632</v>
      </c>
      <c r="R174" s="99" t="s">
        <v>632</v>
      </c>
      <c r="S174" s="99"/>
      <c r="T174" s="99"/>
      <c r="U174" s="99"/>
      <c r="V174" s="99"/>
      <c r="W174" s="99"/>
      <c r="X174" s="99"/>
      <c r="Y174" s="99"/>
      <c r="Z174" s="99"/>
      <c r="AA174" s="99"/>
      <c r="AB174" s="99"/>
      <c r="AC174" s="99"/>
      <c r="AD174" s="99"/>
      <c r="AE174" s="99"/>
      <c r="AF174" s="99"/>
      <c r="AG174" s="99"/>
      <c r="AH174" s="99"/>
    </row>
    <row r="175" spans="3:34">
      <c r="C175" s="3" t="s">
        <v>88</v>
      </c>
      <c r="D175" s="3" t="s">
        <v>324</v>
      </c>
      <c r="E175" s="3" t="s">
        <v>325</v>
      </c>
      <c r="F175" s="3" t="s">
        <v>628</v>
      </c>
      <c r="G175" s="214">
        <v>60.339240619482865</v>
      </c>
      <c r="H175" s="214">
        <v>49.165307171430484</v>
      </c>
      <c r="I175" s="214">
        <v>58.104453929872392</v>
      </c>
      <c r="J175" s="214">
        <v>53.634880550651445</v>
      </c>
      <c r="K175" s="214">
        <v>64.609557758716718</v>
      </c>
      <c r="L175" s="214">
        <v>71.293305113066737</v>
      </c>
      <c r="M175" s="214">
        <v>55.69789461958338</v>
      </c>
      <c r="N175" s="214">
        <v>69.065389328283388</v>
      </c>
      <c r="O175" s="100" t="s">
        <v>524</v>
      </c>
      <c r="P175" s="99" t="s">
        <v>632</v>
      </c>
      <c r="Q175" s="99" t="s">
        <v>632</v>
      </c>
      <c r="R175" s="99" t="s">
        <v>632</v>
      </c>
      <c r="S175" s="99"/>
      <c r="T175" s="99"/>
      <c r="U175" s="99"/>
      <c r="V175" s="99"/>
      <c r="W175" s="99"/>
      <c r="X175" s="99"/>
      <c r="Y175" s="99"/>
      <c r="Z175" s="99"/>
      <c r="AA175" s="99"/>
      <c r="AB175" s="99"/>
      <c r="AC175" s="99"/>
      <c r="AD175" s="99"/>
      <c r="AE175" s="99"/>
      <c r="AF175" s="99"/>
      <c r="AG175" s="99"/>
      <c r="AH175" s="99"/>
    </row>
    <row r="176" spans="3:34">
      <c r="C176" s="3" t="s">
        <v>88</v>
      </c>
      <c r="D176" s="3" t="s">
        <v>326</v>
      </c>
      <c r="E176" s="3" t="s">
        <v>327</v>
      </c>
      <c r="F176" s="3" t="s">
        <v>628</v>
      </c>
      <c r="G176" s="214">
        <v>59.869695368902981</v>
      </c>
      <c r="H176" s="214">
        <v>31.695721077654518</v>
      </c>
      <c r="I176" s="214">
        <v>35.217467864060573</v>
      </c>
      <c r="J176" s="214">
        <v>35.217467864060573</v>
      </c>
      <c r="K176" s="214">
        <v>35.102499297950011</v>
      </c>
      <c r="L176" s="214">
        <v>28.081999438360011</v>
      </c>
      <c r="M176" s="214">
        <v>31.592249368155013</v>
      </c>
      <c r="N176" s="214">
        <v>59.674248806515031</v>
      </c>
      <c r="O176" s="100" t="s">
        <v>524</v>
      </c>
      <c r="P176" s="99" t="s">
        <v>632</v>
      </c>
      <c r="Q176" s="99" t="s">
        <v>632</v>
      </c>
      <c r="R176" s="99" t="s">
        <v>632</v>
      </c>
      <c r="S176" s="99"/>
      <c r="T176" s="99"/>
      <c r="U176" s="99"/>
      <c r="V176" s="99"/>
      <c r="W176" s="99"/>
      <c r="X176" s="99"/>
      <c r="Y176" s="99"/>
      <c r="Z176" s="99"/>
      <c r="AA176" s="99"/>
      <c r="AB176" s="99"/>
      <c r="AC176" s="99"/>
      <c r="AD176" s="99"/>
      <c r="AE176" s="99"/>
      <c r="AF176" s="99"/>
      <c r="AG176" s="99"/>
      <c r="AH176" s="99"/>
    </row>
    <row r="177" spans="3:34">
      <c r="C177" s="3" t="s">
        <v>88</v>
      </c>
      <c r="D177" s="3" t="s">
        <v>328</v>
      </c>
      <c r="E177" s="3" t="s">
        <v>329</v>
      </c>
      <c r="F177" s="3" t="s">
        <v>628</v>
      </c>
      <c r="G177" s="214">
        <v>70.036185362437266</v>
      </c>
      <c r="H177" s="214">
        <v>46.690790241624839</v>
      </c>
      <c r="I177" s="214">
        <v>73.927084549239325</v>
      </c>
      <c r="J177" s="214">
        <v>77.817983736041398</v>
      </c>
      <c r="K177" s="214">
        <v>54.354156151725739</v>
      </c>
      <c r="L177" s="214">
        <v>46.589276701479207</v>
      </c>
      <c r="M177" s="214">
        <v>46.589276701479207</v>
      </c>
      <c r="N177" s="214">
        <v>38.824397251232675</v>
      </c>
      <c r="O177" s="100" t="s">
        <v>524</v>
      </c>
      <c r="P177" s="99" t="s">
        <v>632</v>
      </c>
      <c r="Q177" s="99" t="s">
        <v>632</v>
      </c>
      <c r="R177" s="99" t="s">
        <v>632</v>
      </c>
      <c r="S177" s="99"/>
      <c r="T177" s="99"/>
      <c r="U177" s="99"/>
      <c r="V177" s="99"/>
      <c r="W177" s="99"/>
      <c r="X177" s="99"/>
      <c r="Y177" s="99"/>
      <c r="Z177" s="99"/>
      <c r="AA177" s="99"/>
      <c r="AB177" s="99"/>
      <c r="AC177" s="99"/>
      <c r="AD177" s="99"/>
      <c r="AE177" s="99"/>
      <c r="AF177" s="99"/>
      <c r="AG177" s="99"/>
      <c r="AH177" s="99"/>
    </row>
    <row r="178" spans="3:34">
      <c r="C178" s="3" t="s">
        <v>88</v>
      </c>
      <c r="D178" s="3" t="s">
        <v>330</v>
      </c>
      <c r="E178" s="3" t="s">
        <v>331</v>
      </c>
      <c r="F178" s="3" t="s">
        <v>628</v>
      </c>
      <c r="G178" s="214">
        <v>22.338734050800909</v>
      </c>
      <c r="H178" s="214">
        <v>15.768518153506523</v>
      </c>
      <c r="I178" s="214">
        <v>27.594906768636417</v>
      </c>
      <c r="J178" s="214">
        <v>38.107252204307436</v>
      </c>
      <c r="K178" s="214">
        <v>44.426441572696035</v>
      </c>
      <c r="L178" s="214">
        <v>23.519880832603782</v>
      </c>
      <c r="M178" s="214">
        <v>33.973161202649905</v>
      </c>
      <c r="N178" s="214">
        <v>40.506461433928735</v>
      </c>
      <c r="O178" s="100" t="s">
        <v>524</v>
      </c>
      <c r="P178" s="99" t="s">
        <v>632</v>
      </c>
      <c r="Q178" s="99" t="s">
        <v>632</v>
      </c>
      <c r="R178" s="99" t="s">
        <v>632</v>
      </c>
      <c r="S178" s="99"/>
      <c r="T178" s="99"/>
      <c r="U178" s="99"/>
      <c r="V178" s="99"/>
      <c r="W178" s="99"/>
      <c r="X178" s="99"/>
      <c r="Y178" s="99"/>
      <c r="Z178" s="99"/>
      <c r="AA178" s="99"/>
      <c r="AB178" s="99"/>
      <c r="AC178" s="99"/>
      <c r="AD178" s="99"/>
      <c r="AE178" s="99"/>
      <c r="AF178" s="99"/>
      <c r="AG178" s="99"/>
      <c r="AH178" s="99"/>
    </row>
    <row r="179" spans="3:34">
      <c r="C179" s="3" t="s">
        <v>88</v>
      </c>
      <c r="D179" s="3" t="s">
        <v>332</v>
      </c>
      <c r="E179" s="3" t="s">
        <v>333</v>
      </c>
      <c r="F179" s="3" t="s">
        <v>628</v>
      </c>
      <c r="G179" s="214">
        <v>72.867708674900712</v>
      </c>
      <c r="H179" s="214">
        <v>47.364010638685464</v>
      </c>
      <c r="I179" s="214">
        <v>58.294166939920579</v>
      </c>
      <c r="J179" s="214">
        <v>69.224323241155687</v>
      </c>
      <c r="K179" s="214">
        <v>51.563478324923572</v>
      </c>
      <c r="L179" s="214">
        <v>36.831055946373979</v>
      </c>
      <c r="M179" s="214">
        <v>69.979006298110562</v>
      </c>
      <c r="N179" s="214">
        <v>66.295900703473166</v>
      </c>
      <c r="O179" s="100" t="s">
        <v>524</v>
      </c>
      <c r="P179" s="99" t="s">
        <v>632</v>
      </c>
      <c r="Q179" s="99" t="s">
        <v>632</v>
      </c>
      <c r="R179" s="99" t="s">
        <v>632</v>
      </c>
      <c r="S179" s="99"/>
      <c r="T179" s="99"/>
      <c r="U179" s="99"/>
      <c r="V179" s="99"/>
      <c r="W179" s="99"/>
      <c r="X179" s="99"/>
      <c r="Y179" s="99"/>
      <c r="Z179" s="99"/>
      <c r="AA179" s="99"/>
      <c r="AB179" s="99"/>
      <c r="AC179" s="99"/>
      <c r="AD179" s="99"/>
      <c r="AE179" s="99"/>
      <c r="AF179" s="99"/>
      <c r="AG179" s="99"/>
      <c r="AH179" s="99"/>
    </row>
    <row r="180" spans="3:34">
      <c r="C180" s="3" t="s">
        <v>88</v>
      </c>
      <c r="D180" s="3" t="s">
        <v>334</v>
      </c>
      <c r="E180" s="3" t="s">
        <v>335</v>
      </c>
      <c r="F180" s="3" t="s">
        <v>628</v>
      </c>
      <c r="G180" s="214">
        <v>37.068614004522367</v>
      </c>
      <c r="H180" s="214">
        <v>33.361752604070134</v>
      </c>
      <c r="I180" s="214">
        <v>66.723505208140267</v>
      </c>
      <c r="J180" s="214">
        <v>44.482336805426847</v>
      </c>
      <c r="K180" s="214">
        <v>44.352454169130695</v>
      </c>
      <c r="L180" s="214">
        <v>51.744529863985811</v>
      </c>
      <c r="M180" s="214">
        <v>44.352454169130695</v>
      </c>
      <c r="N180" s="214">
        <v>55.440567711413365</v>
      </c>
      <c r="O180" s="100" t="s">
        <v>524</v>
      </c>
      <c r="P180" s="99" t="s">
        <v>632</v>
      </c>
      <c r="Q180" s="99" t="s">
        <v>632</v>
      </c>
      <c r="R180" s="99" t="s">
        <v>632</v>
      </c>
      <c r="S180" s="99"/>
      <c r="T180" s="99"/>
      <c r="U180" s="99"/>
      <c r="V180" s="99"/>
      <c r="W180" s="99"/>
      <c r="X180" s="99"/>
      <c r="Y180" s="99"/>
      <c r="Z180" s="99"/>
      <c r="AA180" s="99"/>
      <c r="AB180" s="99"/>
      <c r="AC180" s="99"/>
      <c r="AD180" s="99"/>
      <c r="AE180" s="99"/>
      <c r="AF180" s="99"/>
      <c r="AG180" s="99"/>
      <c r="AH180" s="99"/>
    </row>
    <row r="181" spans="3:34">
      <c r="C181" s="3" t="s">
        <v>88</v>
      </c>
      <c r="D181" s="3" t="s">
        <v>336</v>
      </c>
      <c r="E181" s="3" t="s">
        <v>337</v>
      </c>
      <c r="F181" s="3" t="s">
        <v>628</v>
      </c>
      <c r="G181" s="214">
        <v>44.26302070525746</v>
      </c>
      <c r="H181" s="214">
        <v>31.967737176019281</v>
      </c>
      <c r="I181" s="214">
        <v>41.803963999409831</v>
      </c>
      <c r="J181" s="214">
        <v>54.099247528648014</v>
      </c>
      <c r="K181" s="214">
        <v>47.005269538111378</v>
      </c>
      <c r="L181" s="214">
        <v>49.479231092748819</v>
      </c>
      <c r="M181" s="214">
        <v>49.479231092748819</v>
      </c>
      <c r="N181" s="214">
        <v>64.323000420573464</v>
      </c>
      <c r="O181" s="100" t="s">
        <v>524</v>
      </c>
      <c r="P181" s="99" t="s">
        <v>632</v>
      </c>
      <c r="Q181" s="99" t="s">
        <v>632</v>
      </c>
      <c r="R181" s="99" t="s">
        <v>632</v>
      </c>
      <c r="S181" s="99"/>
      <c r="T181" s="99"/>
      <c r="U181" s="99"/>
      <c r="V181" s="99"/>
      <c r="W181" s="99"/>
      <c r="X181" s="99"/>
      <c r="Y181" s="99"/>
      <c r="Z181" s="99"/>
      <c r="AA181" s="99"/>
      <c r="AB181" s="99"/>
      <c r="AC181" s="99"/>
      <c r="AD181" s="99"/>
      <c r="AE181" s="99"/>
      <c r="AF181" s="99"/>
      <c r="AG181" s="99"/>
      <c r="AH181" s="99"/>
    </row>
    <row r="182" spans="3:34">
      <c r="C182" s="3" t="s">
        <v>88</v>
      </c>
      <c r="D182" s="3" t="s">
        <v>338</v>
      </c>
      <c r="E182" s="3" t="s">
        <v>339</v>
      </c>
      <c r="F182" s="3" t="s">
        <v>628</v>
      </c>
      <c r="G182" s="214">
        <v>38.485994444630371</v>
      </c>
      <c r="H182" s="214">
        <v>51.872427294936585</v>
      </c>
      <c r="I182" s="214">
        <v>73.625380676684173</v>
      </c>
      <c r="J182" s="214">
        <v>63.585556038954515</v>
      </c>
      <c r="K182" s="214">
        <v>53.921981632825009</v>
      </c>
      <c r="L182" s="214">
        <v>70.772600893082824</v>
      </c>
      <c r="M182" s="214">
        <v>52.23691970679922</v>
      </c>
      <c r="N182" s="214">
        <v>30.331114668464068</v>
      </c>
      <c r="O182" s="100" t="s">
        <v>524</v>
      </c>
      <c r="P182" s="99" t="s">
        <v>632</v>
      </c>
      <c r="Q182" s="99" t="s">
        <v>632</v>
      </c>
      <c r="R182" s="99" t="s">
        <v>632</v>
      </c>
      <c r="S182" s="99"/>
      <c r="T182" s="99"/>
      <c r="U182" s="99"/>
      <c r="V182" s="99"/>
      <c r="W182" s="99"/>
      <c r="X182" s="99"/>
      <c r="Y182" s="99"/>
      <c r="Z182" s="99"/>
      <c r="AA182" s="99"/>
      <c r="AB182" s="99"/>
      <c r="AC182" s="99"/>
      <c r="AD182" s="99"/>
      <c r="AE182" s="99"/>
      <c r="AF182" s="99"/>
      <c r="AG182" s="99"/>
      <c r="AH182" s="99"/>
    </row>
    <row r="183" spans="3:34">
      <c r="C183" s="3" t="s">
        <v>88</v>
      </c>
      <c r="D183" s="3" t="s">
        <v>340</v>
      </c>
      <c r="E183" s="3" t="s">
        <v>341</v>
      </c>
      <c r="F183" s="3" t="s">
        <v>628</v>
      </c>
      <c r="G183" s="214">
        <v>31.476235442241109</v>
      </c>
      <c r="H183" s="214">
        <v>26.97963037906381</v>
      </c>
      <c r="I183" s="214">
        <v>33.724537973829754</v>
      </c>
      <c r="J183" s="214">
        <v>51.710958226538963</v>
      </c>
      <c r="K183" s="214">
        <v>72.480181200453003</v>
      </c>
      <c r="L183" s="214">
        <v>58.890147225368068</v>
      </c>
      <c r="M183" s="214">
        <v>43.035107587768969</v>
      </c>
      <c r="N183" s="214">
        <v>47.565118912797281</v>
      </c>
      <c r="O183" s="100" t="s">
        <v>524</v>
      </c>
      <c r="P183" s="99" t="s">
        <v>632</v>
      </c>
      <c r="Q183" s="99" t="s">
        <v>632</v>
      </c>
      <c r="R183" s="99" t="s">
        <v>632</v>
      </c>
      <c r="S183" s="99"/>
      <c r="T183" s="99"/>
      <c r="U183" s="99"/>
      <c r="V183" s="99"/>
      <c r="W183" s="99"/>
      <c r="X183" s="99"/>
      <c r="Y183" s="99"/>
      <c r="Z183" s="99"/>
      <c r="AA183" s="99"/>
      <c r="AB183" s="99"/>
      <c r="AC183" s="99"/>
      <c r="AD183" s="99"/>
      <c r="AE183" s="99"/>
      <c r="AF183" s="99"/>
      <c r="AG183" s="99"/>
      <c r="AH183" s="99"/>
    </row>
    <row r="184" spans="3:34">
      <c r="C184" s="3" t="s">
        <v>88</v>
      </c>
      <c r="D184" s="3" t="s">
        <v>342</v>
      </c>
      <c r="E184" s="3" t="s">
        <v>343</v>
      </c>
      <c r="F184" s="3" t="s">
        <v>628</v>
      </c>
      <c r="G184" s="214">
        <v>97.693730155961063</v>
      </c>
      <c r="H184" s="214">
        <v>62.80311224311783</v>
      </c>
      <c r="I184" s="214">
        <v>66.292174034402152</v>
      </c>
      <c r="J184" s="214">
        <v>62.80311224311783</v>
      </c>
      <c r="K184" s="214">
        <v>66.547581520787361</v>
      </c>
      <c r="L184" s="214">
        <v>52.537564358516335</v>
      </c>
      <c r="M184" s="214">
        <v>52.537564358516335</v>
      </c>
      <c r="N184" s="214">
        <v>31.522538615109806</v>
      </c>
      <c r="O184" s="100" t="s">
        <v>524</v>
      </c>
      <c r="P184" s="99" t="s">
        <v>632</v>
      </c>
      <c r="Q184" s="99" t="s">
        <v>632</v>
      </c>
      <c r="R184" s="99" t="s">
        <v>632</v>
      </c>
      <c r="S184" s="99"/>
      <c r="T184" s="99"/>
      <c r="U184" s="99"/>
      <c r="V184" s="99"/>
      <c r="W184" s="99"/>
      <c r="X184" s="99"/>
      <c r="Y184" s="99"/>
      <c r="Z184" s="99"/>
      <c r="AA184" s="99"/>
      <c r="AB184" s="99"/>
      <c r="AC184" s="99"/>
      <c r="AD184" s="99"/>
      <c r="AE184" s="99"/>
      <c r="AF184" s="99"/>
      <c r="AG184" s="99"/>
      <c r="AH184" s="99"/>
    </row>
    <row r="185" spans="3:34">
      <c r="C185" s="3" t="s">
        <v>88</v>
      </c>
      <c r="D185" s="3" t="s">
        <v>344</v>
      </c>
      <c r="E185" s="3" t="s">
        <v>345</v>
      </c>
      <c r="F185" s="3" t="s">
        <v>628</v>
      </c>
      <c r="G185" s="214">
        <v>59.497768833668736</v>
      </c>
      <c r="H185" s="214">
        <v>36.74862192667775</v>
      </c>
      <c r="I185" s="214">
        <v>36.74862192667775</v>
      </c>
      <c r="J185" s="214">
        <v>45.498293813981981</v>
      </c>
      <c r="K185" s="214">
        <v>59.477993142537265</v>
      </c>
      <c r="L185" s="214">
        <v>45.483171226646142</v>
      </c>
      <c r="M185" s="214">
        <v>34.9870547897278</v>
      </c>
      <c r="N185" s="214">
        <v>64.726051360996436</v>
      </c>
      <c r="O185" s="100" t="s">
        <v>524</v>
      </c>
      <c r="P185" s="99" t="s">
        <v>632</v>
      </c>
      <c r="Q185" s="99" t="s">
        <v>632</v>
      </c>
      <c r="R185" s="99" t="s">
        <v>632</v>
      </c>
      <c r="S185" s="99"/>
      <c r="T185" s="99"/>
      <c r="U185" s="99"/>
      <c r="V185" s="99"/>
      <c r="W185" s="99"/>
      <c r="X185" s="99"/>
      <c r="Y185" s="99"/>
      <c r="Z185" s="99"/>
      <c r="AA185" s="99"/>
      <c r="AB185" s="99"/>
      <c r="AC185" s="99"/>
      <c r="AD185" s="99"/>
      <c r="AE185" s="99"/>
      <c r="AF185" s="99"/>
      <c r="AG185" s="99"/>
      <c r="AH185" s="99"/>
    </row>
    <row r="186" spans="3:34">
      <c r="C186" s="3" t="s">
        <v>88</v>
      </c>
      <c r="D186" s="3" t="s">
        <v>346</v>
      </c>
      <c r="E186" s="3" t="s">
        <v>347</v>
      </c>
      <c r="F186" s="3" t="s">
        <v>628</v>
      </c>
      <c r="G186" s="214">
        <v>61.522686490643423</v>
      </c>
      <c r="H186" s="214">
        <v>48.705460138426041</v>
      </c>
      <c r="I186" s="214">
        <v>61.522686490643423</v>
      </c>
      <c r="J186" s="214">
        <v>76.903358113304293</v>
      </c>
      <c r="K186" s="214">
        <v>84.813282274024004</v>
      </c>
      <c r="L186" s="214">
        <v>61.682387108381093</v>
      </c>
      <c r="M186" s="214">
        <v>64.252486571230307</v>
      </c>
      <c r="N186" s="214">
        <v>28.271094091341336</v>
      </c>
      <c r="O186" s="100" t="s">
        <v>524</v>
      </c>
      <c r="P186" s="99" t="s">
        <v>632</v>
      </c>
      <c r="Q186" s="99" t="s">
        <v>632</v>
      </c>
      <c r="R186" s="99" t="s">
        <v>632</v>
      </c>
      <c r="S186" s="99"/>
      <c r="T186" s="99"/>
      <c r="U186" s="99"/>
      <c r="V186" s="99"/>
      <c r="W186" s="99"/>
      <c r="X186" s="99"/>
      <c r="Y186" s="99"/>
      <c r="Z186" s="99"/>
      <c r="AA186" s="99"/>
      <c r="AB186" s="99"/>
      <c r="AC186" s="99"/>
      <c r="AD186" s="99"/>
      <c r="AE186" s="99"/>
      <c r="AF186" s="99"/>
      <c r="AG186" s="99"/>
      <c r="AH186" s="99"/>
    </row>
    <row r="187" spans="3:34">
      <c r="C187" s="3" t="s">
        <v>92</v>
      </c>
      <c r="D187" s="3" t="s">
        <v>348</v>
      </c>
      <c r="E187" s="3" t="s">
        <v>349</v>
      </c>
      <c r="F187" s="3" t="s">
        <v>628</v>
      </c>
      <c r="G187" s="214">
        <v>37.772031263619724</v>
      </c>
      <c r="H187" s="214">
        <v>43.583112996484296</v>
      </c>
      <c r="I187" s="214">
        <v>34.866490397187434</v>
      </c>
      <c r="J187" s="214">
        <v>34.866490397187434</v>
      </c>
      <c r="K187" s="214">
        <v>86.655112651646448</v>
      </c>
      <c r="L187" s="214">
        <v>28.885037550548812</v>
      </c>
      <c r="M187" s="214">
        <v>46.216060080878108</v>
      </c>
      <c r="N187" s="214">
        <v>60.658578856152509</v>
      </c>
      <c r="O187" s="100" t="s">
        <v>524</v>
      </c>
      <c r="P187" s="99" t="s">
        <v>632</v>
      </c>
      <c r="Q187" s="99" t="s">
        <v>632</v>
      </c>
      <c r="R187" s="99" t="s">
        <v>632</v>
      </c>
      <c r="S187" s="99"/>
      <c r="T187" s="99"/>
      <c r="U187" s="99"/>
      <c r="V187" s="99"/>
      <c r="W187" s="99"/>
      <c r="X187" s="99"/>
      <c r="Y187" s="99"/>
      <c r="Z187" s="99"/>
      <c r="AA187" s="99"/>
      <c r="AB187" s="99"/>
      <c r="AC187" s="99"/>
      <c r="AD187" s="99"/>
      <c r="AE187" s="99"/>
      <c r="AF187" s="99"/>
      <c r="AG187" s="99"/>
      <c r="AH187" s="99"/>
    </row>
    <row r="188" spans="3:34">
      <c r="C188" s="3" t="s">
        <v>92</v>
      </c>
      <c r="D188" s="3" t="s">
        <v>350</v>
      </c>
      <c r="E188" s="3" t="s">
        <v>351</v>
      </c>
      <c r="F188" s="3" t="s">
        <v>628</v>
      </c>
      <c r="G188" s="214">
        <v>56.540070755859979</v>
      </c>
      <c r="H188" s="214">
        <v>55.732355459347694</v>
      </c>
      <c r="I188" s="214">
        <v>68.65580020354426</v>
      </c>
      <c r="J188" s="214">
        <v>56.540070755859979</v>
      </c>
      <c r="K188" s="214">
        <v>58.695826967918315</v>
      </c>
      <c r="L188" s="214">
        <v>43.418830907775188</v>
      </c>
      <c r="M188" s="214">
        <v>75.580927876497555</v>
      </c>
      <c r="N188" s="214">
        <v>61.107984240572485</v>
      </c>
      <c r="O188" s="100" t="s">
        <v>524</v>
      </c>
      <c r="P188" s="99" t="s">
        <v>632</v>
      </c>
      <c r="Q188" s="99" t="s">
        <v>632</v>
      </c>
      <c r="R188" s="99" t="s">
        <v>632</v>
      </c>
      <c r="S188" s="99"/>
      <c r="T188" s="99"/>
      <c r="U188" s="99"/>
      <c r="V188" s="99"/>
      <c r="W188" s="99"/>
      <c r="X188" s="99"/>
      <c r="Y188" s="99"/>
      <c r="Z188" s="99"/>
      <c r="AA188" s="99"/>
      <c r="AB188" s="99"/>
      <c r="AC188" s="99"/>
      <c r="AD188" s="99"/>
      <c r="AE188" s="99"/>
      <c r="AF188" s="99"/>
      <c r="AG188" s="99"/>
      <c r="AH188" s="99"/>
    </row>
    <row r="189" spans="3:34">
      <c r="C189" s="3" t="s">
        <v>92</v>
      </c>
      <c r="D189" s="3" t="s">
        <v>352</v>
      </c>
      <c r="E189" s="3" t="s">
        <v>353</v>
      </c>
      <c r="F189" s="3" t="s">
        <v>628</v>
      </c>
      <c r="G189" s="214">
        <v>94.277174894188903</v>
      </c>
      <c r="H189" s="214">
        <v>68.200509497923889</v>
      </c>
      <c r="I189" s="214">
        <v>70.206406836098139</v>
      </c>
      <c r="J189" s="214">
        <v>78.229996188795056</v>
      </c>
      <c r="K189" s="214">
        <v>81.57418276596168</v>
      </c>
      <c r="L189" s="214">
        <v>31.833827420863095</v>
      </c>
      <c r="M189" s="214">
        <v>65.657269055530136</v>
      </c>
      <c r="N189" s="214">
        <v>51.729969558902532</v>
      </c>
      <c r="O189" s="100" t="s">
        <v>524</v>
      </c>
      <c r="P189" s="99" t="s">
        <v>632</v>
      </c>
      <c r="Q189" s="99" t="s">
        <v>632</v>
      </c>
      <c r="R189" s="99" t="s">
        <v>632</v>
      </c>
      <c r="S189" s="99"/>
      <c r="T189" s="99"/>
      <c r="U189" s="99"/>
      <c r="V189" s="99"/>
      <c r="W189" s="99"/>
      <c r="X189" s="99"/>
      <c r="Y189" s="99"/>
      <c r="Z189" s="99"/>
      <c r="AA189" s="99"/>
      <c r="AB189" s="99"/>
      <c r="AC189" s="99"/>
      <c r="AD189" s="99"/>
      <c r="AE189" s="99"/>
      <c r="AF189" s="99"/>
      <c r="AG189" s="99"/>
      <c r="AH189" s="99"/>
    </row>
    <row r="190" spans="3:34">
      <c r="C190" s="3" t="s">
        <v>92</v>
      </c>
      <c r="D190" s="3" t="s">
        <v>354</v>
      </c>
      <c r="E190" s="3" t="s">
        <v>355</v>
      </c>
      <c r="F190" s="3" t="s">
        <v>628</v>
      </c>
      <c r="G190" s="214">
        <v>45.209696036937281</v>
      </c>
      <c r="H190" s="214">
        <v>54.828780300115433</v>
      </c>
      <c r="I190" s="214">
        <v>56.752597152751058</v>
      </c>
      <c r="J190" s="214">
        <v>62.524047710657953</v>
      </c>
      <c r="K190" s="214">
        <v>79.998457861053282</v>
      </c>
      <c r="L190" s="214">
        <v>51.083352610070165</v>
      </c>
      <c r="M190" s="214">
        <v>52.047189451769604</v>
      </c>
      <c r="N190" s="214">
        <v>56.866373660266795</v>
      </c>
      <c r="O190" s="100" t="s">
        <v>524</v>
      </c>
      <c r="P190" s="99" t="s">
        <v>632</v>
      </c>
      <c r="Q190" s="99" t="s">
        <v>632</v>
      </c>
      <c r="R190" s="99" t="s">
        <v>632</v>
      </c>
      <c r="S190" s="99"/>
      <c r="T190" s="99"/>
      <c r="U190" s="99"/>
      <c r="V190" s="99"/>
      <c r="W190" s="99"/>
      <c r="X190" s="99"/>
      <c r="Y190" s="99"/>
      <c r="Z190" s="99"/>
      <c r="AA190" s="99"/>
      <c r="AB190" s="99"/>
      <c r="AC190" s="99"/>
      <c r="AD190" s="99"/>
      <c r="AE190" s="99"/>
      <c r="AF190" s="99"/>
      <c r="AG190" s="99"/>
      <c r="AH190" s="99"/>
    </row>
    <row r="191" spans="3:34">
      <c r="C191" s="3" t="s">
        <v>92</v>
      </c>
      <c r="D191" s="3" t="s">
        <v>356</v>
      </c>
      <c r="E191" s="3" t="s">
        <v>357</v>
      </c>
      <c r="F191" s="3" t="s">
        <v>628</v>
      </c>
      <c r="G191" s="214">
        <v>42.456373354815533</v>
      </c>
      <c r="H191" s="214">
        <v>27.215623945394572</v>
      </c>
      <c r="I191" s="214">
        <v>51.1653730173418</v>
      </c>
      <c r="J191" s="214">
        <v>54.431247890789145</v>
      </c>
      <c r="K191" s="214">
        <v>32.25043538087764</v>
      </c>
      <c r="L191" s="214">
        <v>47.300638558620541</v>
      </c>
      <c r="M191" s="214">
        <v>49.450667584012379</v>
      </c>
      <c r="N191" s="214">
        <v>47.300638558620541</v>
      </c>
      <c r="O191" s="100" t="s">
        <v>524</v>
      </c>
      <c r="P191" s="99" t="s">
        <v>632</v>
      </c>
      <c r="Q191" s="99" t="s">
        <v>632</v>
      </c>
      <c r="R191" s="99" t="s">
        <v>632</v>
      </c>
      <c r="S191" s="99"/>
      <c r="T191" s="99"/>
      <c r="U191" s="99"/>
      <c r="V191" s="99"/>
      <c r="W191" s="99"/>
      <c r="X191" s="99"/>
      <c r="Y191" s="99"/>
      <c r="Z191" s="99"/>
      <c r="AA191" s="99"/>
      <c r="AB191" s="99"/>
      <c r="AC191" s="99"/>
      <c r="AD191" s="99"/>
      <c r="AE191" s="99"/>
      <c r="AF191" s="99"/>
      <c r="AG191" s="99"/>
      <c r="AH191" s="99"/>
    </row>
    <row r="192" spans="3:34">
      <c r="C192" s="3" t="s">
        <v>92</v>
      </c>
      <c r="D192" s="3" t="s">
        <v>358</v>
      </c>
      <c r="E192" s="3" t="s">
        <v>359</v>
      </c>
      <c r="F192" s="3" t="s">
        <v>628</v>
      </c>
      <c r="G192" s="214">
        <v>37.66921718658034</v>
      </c>
      <c r="H192" s="214">
        <v>49.440847557386697</v>
      </c>
      <c r="I192" s="214">
        <v>80.047086521483223</v>
      </c>
      <c r="J192" s="214">
        <v>61.21247792819306</v>
      </c>
      <c r="K192" s="214">
        <v>58.485004444860337</v>
      </c>
      <c r="L192" s="214">
        <v>18.715201422355307</v>
      </c>
      <c r="M192" s="214">
        <v>44.448603378093857</v>
      </c>
      <c r="N192" s="214">
        <v>53.806204089271503</v>
      </c>
      <c r="O192" s="100" t="s">
        <v>524</v>
      </c>
      <c r="P192" s="99" t="s">
        <v>632</v>
      </c>
      <c r="Q192" s="99" t="s">
        <v>632</v>
      </c>
      <c r="R192" s="99" t="s">
        <v>632</v>
      </c>
      <c r="S192" s="99"/>
      <c r="T192" s="99"/>
      <c r="U192" s="99"/>
      <c r="V192" s="99"/>
      <c r="W192" s="99"/>
      <c r="X192" s="99"/>
      <c r="Y192" s="99"/>
      <c r="Z192" s="99"/>
      <c r="AA192" s="99"/>
      <c r="AB192" s="99"/>
      <c r="AC192" s="99"/>
      <c r="AD192" s="99"/>
      <c r="AE192" s="99"/>
      <c r="AF192" s="99"/>
      <c r="AG192" s="99"/>
      <c r="AH192" s="99"/>
    </row>
    <row r="193" spans="3:34">
      <c r="C193" s="3" t="s">
        <v>92</v>
      </c>
      <c r="D193" s="3" t="s">
        <v>360</v>
      </c>
      <c r="E193" s="3" t="s">
        <v>361</v>
      </c>
      <c r="F193" s="3" t="s">
        <v>628</v>
      </c>
      <c r="G193" s="214">
        <v>55.096924673321155</v>
      </c>
      <c r="H193" s="214">
        <v>44.077539738656917</v>
      </c>
      <c r="I193" s="214">
        <v>81.727104932093042</v>
      </c>
      <c r="J193" s="214">
        <v>83.563669087870409</v>
      </c>
      <c r="K193" s="214">
        <v>101.8152466038653</v>
      </c>
      <c r="L193" s="214">
        <v>59.621540804065269</v>
      </c>
      <c r="M193" s="214">
        <v>74.297612386604413</v>
      </c>
      <c r="N193" s="214">
        <v>97.228974234321825</v>
      </c>
      <c r="O193" s="100" t="s">
        <v>524</v>
      </c>
      <c r="P193" s="99" t="s">
        <v>632</v>
      </c>
      <c r="Q193" s="99" t="s">
        <v>632</v>
      </c>
      <c r="R193" s="99" t="s">
        <v>632</v>
      </c>
      <c r="S193" s="99"/>
      <c r="T193" s="99"/>
      <c r="U193" s="99"/>
      <c r="V193" s="99"/>
      <c r="W193" s="99"/>
      <c r="X193" s="99"/>
      <c r="Y193" s="99"/>
      <c r="Z193" s="99"/>
      <c r="AA193" s="99"/>
      <c r="AB193" s="99"/>
      <c r="AC193" s="99"/>
      <c r="AD193" s="99"/>
      <c r="AE193" s="99"/>
      <c r="AF193" s="99"/>
      <c r="AG193" s="99"/>
      <c r="AH193" s="99"/>
    </row>
    <row r="194" spans="3:34">
      <c r="C194" s="3" t="s">
        <v>92</v>
      </c>
      <c r="D194" s="3" t="s">
        <v>362</v>
      </c>
      <c r="E194" s="3" t="s">
        <v>363</v>
      </c>
      <c r="F194" s="3" t="s">
        <v>628</v>
      </c>
      <c r="G194" s="214">
        <v>38.556581783767683</v>
      </c>
      <c r="H194" s="214">
        <v>50.824585078602851</v>
      </c>
      <c r="I194" s="214">
        <v>43.814297481554178</v>
      </c>
      <c r="J194" s="214">
        <v>64.845160272700184</v>
      </c>
      <c r="K194" s="214">
        <v>62.942564909520065</v>
      </c>
      <c r="L194" s="214">
        <v>45.458519101320043</v>
      </c>
      <c r="M194" s="214">
        <v>38.46490077804004</v>
      </c>
      <c r="N194" s="214">
        <v>54.200542005420054</v>
      </c>
      <c r="O194" s="100" t="s">
        <v>524</v>
      </c>
      <c r="P194" s="99" t="s">
        <v>632</v>
      </c>
      <c r="Q194" s="99" t="s">
        <v>632</v>
      </c>
      <c r="R194" s="99" t="s">
        <v>632</v>
      </c>
      <c r="S194" s="99"/>
      <c r="T194" s="99"/>
      <c r="U194" s="99"/>
      <c r="V194" s="99"/>
      <c r="W194" s="99"/>
      <c r="X194" s="99"/>
      <c r="Y194" s="99"/>
      <c r="Z194" s="99"/>
      <c r="AA194" s="99"/>
      <c r="AB194" s="99"/>
      <c r="AC194" s="99"/>
      <c r="AD194" s="99"/>
      <c r="AE194" s="99"/>
      <c r="AF194" s="99"/>
      <c r="AG194" s="99"/>
      <c r="AH194" s="99"/>
    </row>
    <row r="195" spans="3:34">
      <c r="C195" s="3" t="s">
        <v>92</v>
      </c>
      <c r="D195" s="3" t="s">
        <v>364</v>
      </c>
      <c r="E195" s="3" t="s">
        <v>365</v>
      </c>
      <c r="F195" s="3" t="s">
        <v>628</v>
      </c>
      <c r="G195" s="214">
        <v>32.302196549365355</v>
      </c>
      <c r="H195" s="214">
        <v>26.601808923006764</v>
      </c>
      <c r="I195" s="214">
        <v>42.752907197689446</v>
      </c>
      <c r="J195" s="214">
        <v>41.802842593296347</v>
      </c>
      <c r="K195" s="214">
        <v>62.472786475588286</v>
      </c>
      <c r="L195" s="214">
        <v>53.953770138008061</v>
      </c>
      <c r="M195" s="214">
        <v>47.327868542112341</v>
      </c>
      <c r="N195" s="214">
        <v>50.167540654639076</v>
      </c>
      <c r="O195" s="100" t="s">
        <v>524</v>
      </c>
      <c r="P195" s="99" t="s">
        <v>632</v>
      </c>
      <c r="Q195" s="99" t="s">
        <v>632</v>
      </c>
      <c r="R195" s="99" t="s">
        <v>632</v>
      </c>
      <c r="S195" s="99"/>
      <c r="T195" s="99"/>
      <c r="U195" s="99"/>
      <c r="V195" s="99"/>
      <c r="W195" s="99"/>
      <c r="X195" s="99"/>
      <c r="Y195" s="99"/>
      <c r="Z195" s="99"/>
      <c r="AA195" s="99"/>
      <c r="AB195" s="99"/>
      <c r="AC195" s="99"/>
      <c r="AD195" s="99"/>
      <c r="AE195" s="99"/>
      <c r="AF195" s="99"/>
      <c r="AG195" s="99"/>
      <c r="AH195" s="99"/>
    </row>
    <row r="196" spans="3:34">
      <c r="C196" s="3" t="s">
        <v>92</v>
      </c>
      <c r="D196" s="3" t="s">
        <v>366</v>
      </c>
      <c r="E196" s="3" t="s">
        <v>367</v>
      </c>
      <c r="F196" s="3" t="s">
        <v>628</v>
      </c>
      <c r="G196" s="214">
        <v>72.814954520495618</v>
      </c>
      <c r="H196" s="214">
        <v>60.281232840738177</v>
      </c>
      <c r="I196" s="214">
        <v>65.652827846348515</v>
      </c>
      <c r="J196" s="214">
        <v>82.961300642204023</v>
      </c>
      <c r="K196" s="214">
        <v>87.505729541815228</v>
      </c>
      <c r="L196" s="214">
        <v>73.814356892415574</v>
      </c>
      <c r="M196" s="214">
        <v>90.482114900380381</v>
      </c>
      <c r="N196" s="214">
        <v>101.1971021912149</v>
      </c>
      <c r="O196" s="100" t="s">
        <v>524</v>
      </c>
      <c r="P196" s="99" t="s">
        <v>632</v>
      </c>
      <c r="Q196" s="99" t="s">
        <v>632</v>
      </c>
      <c r="R196" s="99" t="s">
        <v>632</v>
      </c>
      <c r="S196" s="99"/>
      <c r="T196" s="99"/>
      <c r="U196" s="99"/>
      <c r="V196" s="99"/>
      <c r="W196" s="99"/>
      <c r="X196" s="99"/>
      <c r="Y196" s="99"/>
      <c r="Z196" s="99"/>
      <c r="AA196" s="99"/>
      <c r="AB196" s="99"/>
      <c r="AC196" s="99"/>
      <c r="AD196" s="99"/>
      <c r="AE196" s="99"/>
      <c r="AF196" s="99"/>
      <c r="AG196" s="99"/>
      <c r="AH196" s="99"/>
    </row>
    <row r="197" spans="3:34">
      <c r="C197" s="3" t="s">
        <v>92</v>
      </c>
      <c r="D197" s="3" t="s">
        <v>368</v>
      </c>
      <c r="E197" s="3" t="s">
        <v>369</v>
      </c>
      <c r="F197" s="3" t="s">
        <v>628</v>
      </c>
      <c r="G197" s="214">
        <v>114.82396901699005</v>
      </c>
      <c r="H197" s="214">
        <v>103.14695521865208</v>
      </c>
      <c r="I197" s="214">
        <v>73.954420722807157</v>
      </c>
      <c r="J197" s="214">
        <v>108.98546211782107</v>
      </c>
      <c r="K197" s="214">
        <v>126.29942679490917</v>
      </c>
      <c r="L197" s="214">
        <v>75.7796560769455</v>
      </c>
      <c r="M197" s="214">
        <v>114.64101816768678</v>
      </c>
      <c r="N197" s="214">
        <v>93.267269017779071</v>
      </c>
      <c r="O197" s="100" t="s">
        <v>524</v>
      </c>
      <c r="P197" s="99" t="s">
        <v>632</v>
      </c>
      <c r="Q197" s="99" t="s">
        <v>632</v>
      </c>
      <c r="R197" s="99" t="s">
        <v>632</v>
      </c>
      <c r="S197" s="99"/>
      <c r="T197" s="99"/>
      <c r="U197" s="99"/>
      <c r="V197" s="99"/>
      <c r="W197" s="99"/>
      <c r="X197" s="99"/>
      <c r="Y197" s="99"/>
      <c r="Z197" s="99"/>
      <c r="AA197" s="99"/>
      <c r="AB197" s="99"/>
      <c r="AC197" s="99"/>
      <c r="AD197" s="99"/>
      <c r="AE197" s="99"/>
      <c r="AF197" s="99"/>
      <c r="AG197" s="99"/>
      <c r="AH197" s="99"/>
    </row>
    <row r="198" spans="3:34">
      <c r="C198" s="3" t="s">
        <v>92</v>
      </c>
      <c r="D198" s="3" t="s">
        <v>370</v>
      </c>
      <c r="E198" s="3" t="s">
        <v>371</v>
      </c>
      <c r="F198" s="3" t="s">
        <v>628</v>
      </c>
      <c r="G198" s="214">
        <v>52.361503822389771</v>
      </c>
      <c r="H198" s="214">
        <v>31.416902293433868</v>
      </c>
      <c r="I198" s="214">
        <v>48.870736900897128</v>
      </c>
      <c r="J198" s="214">
        <v>45.379969979404478</v>
      </c>
      <c r="K198" s="214">
        <v>31.282586027111577</v>
      </c>
      <c r="L198" s="214">
        <v>38.234271810914144</v>
      </c>
      <c r="M198" s="214">
        <v>31.282586027111577</v>
      </c>
      <c r="N198" s="214">
        <v>31.282586027111577</v>
      </c>
      <c r="O198" s="100" t="s">
        <v>524</v>
      </c>
      <c r="P198" s="99" t="s">
        <v>632</v>
      </c>
      <c r="Q198" s="99" t="s">
        <v>632</v>
      </c>
      <c r="R198" s="99" t="s">
        <v>632</v>
      </c>
      <c r="S198" s="99"/>
      <c r="T198" s="99"/>
      <c r="U198" s="99"/>
      <c r="V198" s="99"/>
      <c r="W198" s="99"/>
      <c r="X198" s="99"/>
      <c r="Y198" s="99"/>
      <c r="Z198" s="99"/>
      <c r="AA198" s="99"/>
      <c r="AB198" s="99"/>
      <c r="AC198" s="99"/>
      <c r="AD198" s="99"/>
      <c r="AE198" s="99"/>
      <c r="AF198" s="99"/>
      <c r="AG198" s="99"/>
      <c r="AH198" s="99"/>
    </row>
    <row r="199" spans="3:34">
      <c r="C199" s="3" t="s">
        <v>92</v>
      </c>
      <c r="D199" s="3" t="s">
        <v>372</v>
      </c>
      <c r="E199" s="3" t="s">
        <v>373</v>
      </c>
      <c r="F199" s="3" t="s">
        <v>628</v>
      </c>
      <c r="G199" s="214">
        <v>41.292453804067307</v>
      </c>
      <c r="H199" s="214">
        <v>54.19634561783834</v>
      </c>
      <c r="I199" s="214">
        <v>33.550118715804686</v>
      </c>
      <c r="J199" s="214">
        <v>64.51945906885517</v>
      </c>
      <c r="K199" s="214">
        <v>36.075036075036074</v>
      </c>
      <c r="L199" s="214">
        <v>33.498247783962071</v>
      </c>
      <c r="M199" s="214">
        <v>46.382189239332099</v>
      </c>
      <c r="N199" s="214">
        <v>18.037518037518037</v>
      </c>
      <c r="O199" s="100" t="s">
        <v>524</v>
      </c>
      <c r="P199" s="99" t="s">
        <v>632</v>
      </c>
      <c r="Q199" s="99" t="s">
        <v>632</v>
      </c>
      <c r="R199" s="99" t="s">
        <v>632</v>
      </c>
      <c r="S199" s="99"/>
      <c r="T199" s="99"/>
      <c r="U199" s="99"/>
      <c r="V199" s="99"/>
      <c r="W199" s="99"/>
      <c r="X199" s="99"/>
      <c r="Y199" s="99"/>
      <c r="Z199" s="99"/>
      <c r="AA199" s="99"/>
      <c r="AB199" s="99"/>
      <c r="AC199" s="99"/>
      <c r="AD199" s="99"/>
      <c r="AE199" s="99"/>
      <c r="AF199" s="99"/>
      <c r="AG199" s="99"/>
      <c r="AH199" s="99"/>
    </row>
    <row r="200" spans="3:34">
      <c r="C200" s="3" t="s">
        <v>92</v>
      </c>
      <c r="D200" s="3" t="s">
        <v>374</v>
      </c>
      <c r="E200" s="3" t="s">
        <v>375</v>
      </c>
      <c r="F200" s="3" t="s">
        <v>628</v>
      </c>
      <c r="G200" s="214">
        <v>46.977763858440341</v>
      </c>
      <c r="H200" s="214">
        <v>20.879006159306815</v>
      </c>
      <c r="I200" s="214">
        <v>31.318509238960228</v>
      </c>
      <c r="J200" s="214">
        <v>36.538260778786928</v>
      </c>
      <c r="K200" s="214">
        <v>39.618286422985499</v>
      </c>
      <c r="L200" s="214">
        <v>39.618286422985499</v>
      </c>
      <c r="M200" s="214">
        <v>37.895752230681779</v>
      </c>
      <c r="N200" s="214">
        <v>37.895752230681779</v>
      </c>
      <c r="O200" s="100" t="s">
        <v>524</v>
      </c>
      <c r="P200" s="99" t="s">
        <v>632</v>
      </c>
      <c r="Q200" s="99" t="s">
        <v>632</v>
      </c>
      <c r="R200" s="99" t="s">
        <v>632</v>
      </c>
      <c r="S200" s="99"/>
      <c r="T200" s="99"/>
      <c r="U200" s="99"/>
      <c r="V200" s="99"/>
      <c r="W200" s="99"/>
      <c r="X200" s="99"/>
      <c r="Y200" s="99"/>
      <c r="Z200" s="99"/>
      <c r="AA200" s="99"/>
      <c r="AB200" s="99"/>
      <c r="AC200" s="99"/>
      <c r="AD200" s="99"/>
      <c r="AE200" s="99"/>
      <c r="AF200" s="99"/>
      <c r="AG200" s="99"/>
      <c r="AH200" s="99"/>
    </row>
    <row r="201" spans="3:34">
      <c r="C201" s="3" t="s">
        <v>92</v>
      </c>
      <c r="D201" s="3" t="s">
        <v>376</v>
      </c>
      <c r="E201" s="3" t="s">
        <v>377</v>
      </c>
      <c r="F201" s="3" t="s">
        <v>628</v>
      </c>
      <c r="G201" s="214">
        <v>35.179736471792246</v>
      </c>
      <c r="H201" s="214">
        <v>23.986183958040169</v>
      </c>
      <c r="I201" s="214">
        <v>27.184341819112188</v>
      </c>
      <c r="J201" s="214">
        <v>30.382499680184214</v>
      </c>
      <c r="K201" s="214">
        <v>33.403321244512306</v>
      </c>
      <c r="L201" s="214">
        <v>38.175224279442638</v>
      </c>
      <c r="M201" s="214">
        <v>42.94712731437297</v>
      </c>
      <c r="N201" s="214">
        <v>28.631418209581984</v>
      </c>
      <c r="O201" s="100" t="s">
        <v>524</v>
      </c>
      <c r="P201" s="99" t="s">
        <v>632</v>
      </c>
      <c r="Q201" s="99" t="s">
        <v>632</v>
      </c>
      <c r="R201" s="99" t="s">
        <v>632</v>
      </c>
      <c r="S201" s="99"/>
      <c r="T201" s="99"/>
      <c r="U201" s="99"/>
      <c r="V201" s="99"/>
      <c r="W201" s="99"/>
      <c r="X201" s="99"/>
      <c r="Y201" s="99"/>
      <c r="Z201" s="99"/>
      <c r="AA201" s="99"/>
      <c r="AB201" s="99"/>
      <c r="AC201" s="99"/>
      <c r="AD201" s="99"/>
      <c r="AE201" s="99"/>
      <c r="AF201" s="99"/>
      <c r="AG201" s="99"/>
      <c r="AH201" s="99"/>
    </row>
    <row r="202" spans="3:34">
      <c r="C202" s="3" t="s">
        <v>92</v>
      </c>
      <c r="D202" s="3" t="s">
        <v>378</v>
      </c>
      <c r="E202" s="3" t="s">
        <v>379</v>
      </c>
      <c r="F202" s="3" t="s">
        <v>628</v>
      </c>
      <c r="G202" s="214">
        <v>65.930845868333662</v>
      </c>
      <c r="H202" s="214">
        <v>41.512014065247115</v>
      </c>
      <c r="I202" s="214">
        <v>58.605196327407704</v>
      </c>
      <c r="J202" s="214">
        <v>39.070130884938465</v>
      </c>
      <c r="K202" s="214">
        <v>31.91045435577702</v>
      </c>
      <c r="L202" s="214">
        <v>31.91045435577702</v>
      </c>
      <c r="M202" s="214">
        <v>24.546503350597707</v>
      </c>
      <c r="N202" s="214">
        <v>44.183706031075872</v>
      </c>
      <c r="O202" s="100" t="s">
        <v>524</v>
      </c>
      <c r="P202" s="99" t="s">
        <v>632</v>
      </c>
      <c r="Q202" s="99" t="s">
        <v>632</v>
      </c>
      <c r="R202" s="99" t="s">
        <v>632</v>
      </c>
      <c r="S202" s="99"/>
      <c r="T202" s="99"/>
      <c r="U202" s="99"/>
      <c r="V202" s="99"/>
      <c r="W202" s="99"/>
      <c r="X202" s="99"/>
      <c r="Y202" s="99"/>
      <c r="Z202" s="99"/>
      <c r="AA202" s="99"/>
      <c r="AB202" s="99"/>
      <c r="AC202" s="99"/>
      <c r="AD202" s="99"/>
      <c r="AE202" s="99"/>
      <c r="AF202" s="99"/>
      <c r="AG202" s="99"/>
      <c r="AH202" s="99"/>
    </row>
    <row r="203" spans="3:34">
      <c r="C203" s="3" t="s">
        <v>92</v>
      </c>
      <c r="D203" s="3" t="s">
        <v>380</v>
      </c>
      <c r="E203" s="3" t="s">
        <v>381</v>
      </c>
      <c r="F203" s="3" t="s">
        <v>628</v>
      </c>
      <c r="G203" s="214">
        <v>58.690038344158381</v>
      </c>
      <c r="H203" s="214">
        <v>39.126692229438923</v>
      </c>
      <c r="I203" s="214">
        <v>39.126692229438923</v>
      </c>
      <c r="J203" s="214">
        <v>27.388684560607246</v>
      </c>
      <c r="K203" s="214" t="s">
        <v>653</v>
      </c>
      <c r="L203" s="214">
        <v>27.26493729064423</v>
      </c>
      <c r="M203" s="214">
        <v>31.159928332164835</v>
      </c>
      <c r="N203" s="214">
        <v>23.369946249123629</v>
      </c>
      <c r="O203" s="100" t="s">
        <v>524</v>
      </c>
      <c r="P203" s="99" t="s">
        <v>632</v>
      </c>
      <c r="Q203" s="99" t="s">
        <v>632</v>
      </c>
      <c r="R203" s="99" t="s">
        <v>632</v>
      </c>
      <c r="S203" s="99"/>
      <c r="T203" s="99"/>
      <c r="U203" s="99"/>
      <c r="V203" s="99"/>
      <c r="W203" s="99"/>
      <c r="X203" s="99"/>
      <c r="Y203" s="99"/>
      <c r="Z203" s="99"/>
      <c r="AA203" s="99"/>
      <c r="AB203" s="99"/>
      <c r="AC203" s="99"/>
      <c r="AD203" s="99"/>
      <c r="AE203" s="99"/>
      <c r="AF203" s="99"/>
      <c r="AG203" s="99"/>
      <c r="AH203" s="99"/>
    </row>
    <row r="204" spans="3:34">
      <c r="C204" s="3" t="s">
        <v>92</v>
      </c>
      <c r="D204" s="3" t="s">
        <v>382</v>
      </c>
      <c r="E204" s="3" t="s">
        <v>383</v>
      </c>
      <c r="F204" s="3" t="s">
        <v>628</v>
      </c>
      <c r="G204" s="214">
        <v>60.51640667025282</v>
      </c>
      <c r="H204" s="214">
        <v>36.982248520710058</v>
      </c>
      <c r="I204" s="214">
        <v>26.896180742334586</v>
      </c>
      <c r="J204" s="214">
        <v>33.620225927918234</v>
      </c>
      <c r="K204" s="214">
        <v>40.28062166426102</v>
      </c>
      <c r="L204" s="214">
        <v>23.49702930415226</v>
      </c>
      <c r="M204" s="214">
        <v>20.14031083213051</v>
      </c>
      <c r="N204" s="214">
        <v>30.210466248195761</v>
      </c>
      <c r="O204" s="100" t="s">
        <v>524</v>
      </c>
      <c r="P204" s="99" t="s">
        <v>632</v>
      </c>
      <c r="Q204" s="99" t="s">
        <v>632</v>
      </c>
      <c r="R204" s="99" t="s">
        <v>632</v>
      </c>
      <c r="S204" s="99"/>
      <c r="T204" s="99"/>
      <c r="U204" s="99"/>
      <c r="V204" s="99"/>
      <c r="W204" s="99"/>
      <c r="X204" s="99"/>
      <c r="Y204" s="99"/>
      <c r="Z204" s="99"/>
      <c r="AA204" s="99"/>
      <c r="AB204" s="99"/>
      <c r="AC204" s="99"/>
      <c r="AD204" s="99"/>
      <c r="AE204" s="99"/>
      <c r="AF204" s="99"/>
      <c r="AG204" s="99"/>
      <c r="AH204" s="99"/>
    </row>
    <row r="205" spans="3:34">
      <c r="C205" s="3" t="s">
        <v>92</v>
      </c>
      <c r="D205" s="3" t="s">
        <v>384</v>
      </c>
      <c r="E205" s="3" t="s">
        <v>385</v>
      </c>
      <c r="F205" s="3" t="s">
        <v>628</v>
      </c>
      <c r="G205" s="214">
        <v>28.937616100516209</v>
      </c>
      <c r="H205" s="214">
        <v>16.802486768041671</v>
      </c>
      <c r="I205" s="214">
        <v>33.604973536083342</v>
      </c>
      <c r="J205" s="214">
        <v>28.937616100516209</v>
      </c>
      <c r="K205" s="214">
        <v>32.449170691909032</v>
      </c>
      <c r="L205" s="214">
        <v>26.886455716153197</v>
      </c>
      <c r="M205" s="214">
        <v>18.542383252519446</v>
      </c>
      <c r="N205" s="214">
        <v>27.813574878779168</v>
      </c>
      <c r="O205" s="100" t="s">
        <v>524</v>
      </c>
      <c r="P205" s="99" t="s">
        <v>632</v>
      </c>
      <c r="Q205" s="99" t="s">
        <v>632</v>
      </c>
      <c r="R205" s="99" t="s">
        <v>632</v>
      </c>
      <c r="S205" s="99"/>
      <c r="T205" s="99"/>
      <c r="U205" s="99"/>
      <c r="V205" s="99"/>
      <c r="W205" s="99"/>
      <c r="X205" s="99"/>
      <c r="Y205" s="99"/>
      <c r="Z205" s="99"/>
      <c r="AA205" s="99"/>
      <c r="AB205" s="99"/>
      <c r="AC205" s="99"/>
      <c r="AD205" s="99"/>
      <c r="AE205" s="99"/>
      <c r="AF205" s="99"/>
      <c r="AG205" s="99"/>
      <c r="AH205" s="99"/>
    </row>
    <row r="206" spans="3:34">
      <c r="C206" s="3" t="s">
        <v>92</v>
      </c>
      <c r="D206" s="3" t="s">
        <v>386</v>
      </c>
      <c r="E206" s="3" t="s">
        <v>387</v>
      </c>
      <c r="F206" s="3" t="s">
        <v>628</v>
      </c>
      <c r="G206" s="214">
        <v>41.216070342093381</v>
      </c>
      <c r="H206" s="214">
        <v>23.552040195481933</v>
      </c>
      <c r="I206" s="214">
        <v>41.216070342093381</v>
      </c>
      <c r="J206" s="214">
        <v>43.178740358383543</v>
      </c>
      <c r="K206" s="214">
        <v>44.947333450587244</v>
      </c>
      <c r="L206" s="214">
        <v>48.855797228899185</v>
      </c>
      <c r="M206" s="214">
        <v>46.901565339743215</v>
      </c>
      <c r="N206" s="214">
        <v>44.947333450587244</v>
      </c>
      <c r="O206" s="100" t="s">
        <v>524</v>
      </c>
      <c r="P206" s="99" t="s">
        <v>632</v>
      </c>
      <c r="Q206" s="99" t="s">
        <v>632</v>
      </c>
      <c r="R206" s="99" t="s">
        <v>632</v>
      </c>
      <c r="S206" s="99"/>
      <c r="T206" s="99"/>
      <c r="U206" s="99"/>
      <c r="V206" s="99"/>
      <c r="W206" s="99"/>
      <c r="X206" s="99"/>
      <c r="Y206" s="99"/>
      <c r="Z206" s="99"/>
      <c r="AA206" s="99"/>
      <c r="AB206" s="99"/>
      <c r="AC206" s="99"/>
      <c r="AD206" s="99"/>
      <c r="AE206" s="99"/>
      <c r="AF206" s="99"/>
      <c r="AG206" s="99"/>
      <c r="AH206" s="99"/>
    </row>
    <row r="207" spans="3:34">
      <c r="C207" s="3" t="s">
        <v>92</v>
      </c>
      <c r="D207" s="3" t="s">
        <v>388</v>
      </c>
      <c r="E207" s="3" t="s">
        <v>389</v>
      </c>
      <c r="F207" s="3" t="s">
        <v>628</v>
      </c>
      <c r="G207" s="214">
        <v>58.263527032077917</v>
      </c>
      <c r="H207" s="214">
        <v>37.376602246993386</v>
      </c>
      <c r="I207" s="214">
        <v>64.859398016841453</v>
      </c>
      <c r="J207" s="214">
        <v>68.157333509223221</v>
      </c>
      <c r="K207" s="214">
        <v>52.442968272004194</v>
      </c>
      <c r="L207" s="214">
        <v>54.628091950004368</v>
      </c>
      <c r="M207" s="214">
        <v>57.905777467004633</v>
      </c>
      <c r="N207" s="214">
        <v>62.276024823004981</v>
      </c>
      <c r="O207" s="100" t="s">
        <v>524</v>
      </c>
      <c r="P207" s="99" t="s">
        <v>632</v>
      </c>
      <c r="Q207" s="99" t="s">
        <v>632</v>
      </c>
      <c r="R207" s="99" t="s">
        <v>632</v>
      </c>
      <c r="S207" s="99"/>
      <c r="T207" s="99"/>
      <c r="U207" s="99"/>
      <c r="V207" s="99"/>
      <c r="W207" s="99"/>
      <c r="X207" s="99"/>
      <c r="Y207" s="99"/>
      <c r="Z207" s="99"/>
      <c r="AA207" s="99"/>
      <c r="AB207" s="99"/>
      <c r="AC207" s="99"/>
      <c r="AD207" s="99"/>
      <c r="AE207" s="99"/>
      <c r="AF207" s="99"/>
      <c r="AG207" s="99"/>
      <c r="AH207" s="99"/>
    </row>
    <row r="208" spans="3:34">
      <c r="C208" s="3" t="s">
        <v>92</v>
      </c>
      <c r="D208" s="3" t="s">
        <v>390</v>
      </c>
      <c r="E208" s="3" t="s">
        <v>391</v>
      </c>
      <c r="F208" s="3" t="s">
        <v>628</v>
      </c>
      <c r="G208" s="214">
        <v>42.385943279901355</v>
      </c>
      <c r="H208" s="214">
        <v>57.799013563501852</v>
      </c>
      <c r="I208" s="214">
        <v>23.119605425400739</v>
      </c>
      <c r="J208" s="214">
        <v>69.358816276202219</v>
      </c>
      <c r="K208" s="214">
        <v>41.779026928481905</v>
      </c>
      <c r="L208" s="214">
        <v>26.586653499943029</v>
      </c>
      <c r="M208" s="214">
        <v>41.779026928481905</v>
      </c>
      <c r="N208" s="214">
        <v>60.769493714155502</v>
      </c>
      <c r="O208" s="100" t="s">
        <v>524</v>
      </c>
      <c r="P208" s="99" t="s">
        <v>632</v>
      </c>
      <c r="Q208" s="99" t="s">
        <v>632</v>
      </c>
      <c r="R208" s="99" t="s">
        <v>632</v>
      </c>
      <c r="S208" s="99"/>
      <c r="T208" s="99"/>
      <c r="U208" s="99"/>
      <c r="V208" s="99"/>
      <c r="W208" s="99"/>
      <c r="X208" s="99"/>
      <c r="Y208" s="99"/>
      <c r="Z208" s="99"/>
      <c r="AA208" s="99"/>
      <c r="AB208" s="99"/>
      <c r="AC208" s="99"/>
      <c r="AD208" s="99"/>
      <c r="AE208" s="99"/>
      <c r="AF208" s="99"/>
      <c r="AG208" s="99"/>
      <c r="AH208" s="99"/>
    </row>
    <row r="209" spans="3:34">
      <c r="C209" s="3" t="s">
        <v>92</v>
      </c>
      <c r="D209" s="3" t="s">
        <v>392</v>
      </c>
      <c r="E209" s="3" t="s">
        <v>393</v>
      </c>
      <c r="F209" s="3" t="s">
        <v>628</v>
      </c>
      <c r="G209" s="214">
        <v>39.387524001772441</v>
      </c>
      <c r="H209" s="214">
        <v>54.157845502437105</v>
      </c>
      <c r="I209" s="214">
        <v>36.925803751661661</v>
      </c>
      <c r="J209" s="214">
        <v>49.234405002215553</v>
      </c>
      <c r="K209" s="214">
        <v>65.951781919441117</v>
      </c>
      <c r="L209" s="214">
        <v>80.607733457094696</v>
      </c>
      <c r="M209" s="214">
        <v>73.279757688267907</v>
      </c>
      <c r="N209" s="214">
        <v>36.639878844133953</v>
      </c>
      <c r="O209" s="100" t="s">
        <v>524</v>
      </c>
      <c r="P209" s="99" t="s">
        <v>632</v>
      </c>
      <c r="Q209" s="99" t="s">
        <v>632</v>
      </c>
      <c r="R209" s="99" t="s">
        <v>632</v>
      </c>
      <c r="S209" s="99"/>
      <c r="T209" s="99"/>
      <c r="U209" s="99"/>
      <c r="V209" s="99"/>
      <c r="W209" s="99"/>
      <c r="X209" s="99"/>
      <c r="Y209" s="99"/>
      <c r="Z209" s="99"/>
      <c r="AA209" s="99"/>
      <c r="AB209" s="99"/>
      <c r="AC209" s="99"/>
      <c r="AD209" s="99"/>
      <c r="AE209" s="99"/>
      <c r="AF209" s="99"/>
      <c r="AG209" s="99"/>
      <c r="AH209" s="99"/>
    </row>
    <row r="210" spans="3:34">
      <c r="C210" s="3" t="s">
        <v>92</v>
      </c>
      <c r="D210" s="3" t="s">
        <v>394</v>
      </c>
      <c r="E210" s="3" t="s">
        <v>395</v>
      </c>
      <c r="F210" s="3" t="s">
        <v>628</v>
      </c>
      <c r="G210" s="214">
        <v>25.686397625435241</v>
      </c>
      <c r="H210" s="214">
        <v>31.394485986643076</v>
      </c>
      <c r="I210" s="214">
        <v>25.686397625435241</v>
      </c>
      <c r="J210" s="214">
        <v>62.788971973286152</v>
      </c>
      <c r="K210" s="214">
        <v>73.876228902653864</v>
      </c>
      <c r="L210" s="214">
        <v>34.096721031994086</v>
      </c>
      <c r="M210" s="214">
        <v>31.255327612661247</v>
      </c>
      <c r="N210" s="214">
        <v>34.096721031994086</v>
      </c>
      <c r="O210" s="100" t="s">
        <v>524</v>
      </c>
      <c r="P210" s="99" t="s">
        <v>632</v>
      </c>
      <c r="Q210" s="99" t="s">
        <v>632</v>
      </c>
      <c r="R210" s="99" t="s">
        <v>632</v>
      </c>
      <c r="S210" s="99"/>
      <c r="T210" s="99"/>
      <c r="U210" s="99"/>
      <c r="V210" s="99"/>
      <c r="W210" s="99"/>
      <c r="X210" s="99"/>
      <c r="Y210" s="99"/>
      <c r="Z210" s="99"/>
      <c r="AA210" s="99"/>
      <c r="AB210" s="99"/>
      <c r="AC210" s="99"/>
      <c r="AD210" s="99"/>
      <c r="AE210" s="99"/>
      <c r="AF210" s="99"/>
      <c r="AG210" s="99"/>
      <c r="AH210" s="99"/>
    </row>
    <row r="211" spans="3:34">
      <c r="C211" s="3" t="s">
        <v>92</v>
      </c>
      <c r="D211" s="3" t="s">
        <v>396</v>
      </c>
      <c r="E211" s="3" t="s">
        <v>397</v>
      </c>
      <c r="F211" s="3" t="s">
        <v>628</v>
      </c>
      <c r="G211" s="214">
        <v>42.423024538370512</v>
      </c>
      <c r="H211" s="214">
        <v>26.793489182128745</v>
      </c>
      <c r="I211" s="214">
        <v>40.190233773193114</v>
      </c>
      <c r="J211" s="214">
        <v>37.957443008015716</v>
      </c>
      <c r="K211" s="214">
        <v>48.500881834215171</v>
      </c>
      <c r="L211" s="214">
        <v>24.250440917107586</v>
      </c>
      <c r="M211" s="214">
        <v>61.728395061728392</v>
      </c>
      <c r="N211" s="214">
        <v>46.296296296296298</v>
      </c>
      <c r="O211" s="100" t="s">
        <v>524</v>
      </c>
      <c r="P211" s="99" t="s">
        <v>632</v>
      </c>
      <c r="Q211" s="99" t="s">
        <v>632</v>
      </c>
      <c r="R211" s="99" t="s">
        <v>632</v>
      </c>
      <c r="S211" s="99"/>
      <c r="T211" s="99"/>
      <c r="U211" s="99"/>
      <c r="V211" s="99"/>
      <c r="W211" s="99"/>
      <c r="X211" s="99"/>
      <c r="Y211" s="99"/>
      <c r="Z211" s="99"/>
      <c r="AA211" s="99"/>
      <c r="AB211" s="99"/>
      <c r="AC211" s="99"/>
      <c r="AD211" s="99"/>
      <c r="AE211" s="99"/>
      <c r="AF211" s="99"/>
      <c r="AG211" s="99"/>
      <c r="AH211" s="99"/>
    </row>
    <row r="212" spans="3:34">
      <c r="C212" s="3" t="s">
        <v>92</v>
      </c>
      <c r="D212" s="3" t="s">
        <v>398</v>
      </c>
      <c r="E212" s="3" t="s">
        <v>399</v>
      </c>
      <c r="F212" s="3" t="s">
        <v>628</v>
      </c>
      <c r="G212" s="214">
        <v>42.342978122794641</v>
      </c>
      <c r="H212" s="214">
        <v>36.697247706422019</v>
      </c>
      <c r="I212" s="214">
        <v>45.165843330980941</v>
      </c>
      <c r="J212" s="214">
        <v>90.331686661961882</v>
      </c>
      <c r="K212" s="214">
        <v>59.512001586986713</v>
      </c>
      <c r="L212" s="214">
        <v>48.176382237084475</v>
      </c>
      <c r="M212" s="214">
        <v>73.681525774364488</v>
      </c>
      <c r="N212" s="214">
        <v>73.681525774364488</v>
      </c>
      <c r="O212" s="100" t="s">
        <v>524</v>
      </c>
      <c r="P212" s="99" t="s">
        <v>632</v>
      </c>
      <c r="Q212" s="99" t="s">
        <v>632</v>
      </c>
      <c r="R212" s="99" t="s">
        <v>632</v>
      </c>
      <c r="S212" s="99"/>
      <c r="T212" s="99"/>
      <c r="U212" s="99"/>
      <c r="V212" s="99"/>
      <c r="W212" s="99"/>
      <c r="X212" s="99"/>
      <c r="Y212" s="99"/>
      <c r="Z212" s="99"/>
      <c r="AA212" s="99"/>
      <c r="AB212" s="99"/>
      <c r="AC212" s="99"/>
      <c r="AD212" s="99"/>
      <c r="AE212" s="99"/>
      <c r="AF212" s="99"/>
      <c r="AG212" s="99"/>
      <c r="AH212" s="99"/>
    </row>
    <row r="213" spans="3:34">
      <c r="C213" s="3" t="s">
        <v>92</v>
      </c>
      <c r="D213" s="3" t="s">
        <v>400</v>
      </c>
      <c r="E213" s="3" t="s">
        <v>401</v>
      </c>
      <c r="F213" s="3" t="s">
        <v>628</v>
      </c>
      <c r="G213" s="214">
        <v>34.355406682126599</v>
      </c>
      <c r="H213" s="214">
        <v>34.355406682126599</v>
      </c>
      <c r="I213" s="214">
        <v>34.355406682126599</v>
      </c>
      <c r="J213" s="214">
        <v>28.629505568438837</v>
      </c>
      <c r="K213" s="214">
        <v>59.735457260702603</v>
      </c>
      <c r="L213" s="214">
        <v>19.911819086900866</v>
      </c>
      <c r="M213" s="214">
        <v>39.823638173801733</v>
      </c>
      <c r="N213" s="214">
        <v>76.802730763760479</v>
      </c>
      <c r="O213" s="100" t="s">
        <v>524</v>
      </c>
      <c r="P213" s="99" t="s">
        <v>632</v>
      </c>
      <c r="Q213" s="99" t="s">
        <v>632</v>
      </c>
      <c r="R213" s="99" t="s">
        <v>632</v>
      </c>
      <c r="S213" s="99"/>
      <c r="T213" s="99"/>
      <c r="U213" s="99"/>
      <c r="V213" s="99"/>
      <c r="W213" s="99"/>
      <c r="X213" s="99"/>
      <c r="Y213" s="99"/>
      <c r="Z213" s="99"/>
      <c r="AA213" s="99"/>
      <c r="AB213" s="99"/>
      <c r="AC213" s="99"/>
      <c r="AD213" s="99"/>
      <c r="AE213" s="99"/>
      <c r="AF213" s="99"/>
      <c r="AG213" s="99"/>
      <c r="AH213" s="99"/>
    </row>
    <row r="214" spans="3:34">
      <c r="C214" s="3" t="s">
        <v>92</v>
      </c>
      <c r="D214" s="3" t="s">
        <v>402</v>
      </c>
      <c r="E214" s="3" t="s">
        <v>403</v>
      </c>
      <c r="F214" s="3" t="s">
        <v>628</v>
      </c>
      <c r="G214" s="214">
        <v>19.912782014775281</v>
      </c>
      <c r="H214" s="214">
        <v>13.938947410342699</v>
      </c>
      <c r="I214" s="214">
        <v>25.886616619207871</v>
      </c>
      <c r="J214" s="214">
        <v>39.825564029550563</v>
      </c>
      <c r="K214" s="214">
        <v>49.474579960816136</v>
      </c>
      <c r="L214" s="214">
        <v>21.768815182759099</v>
      </c>
      <c r="M214" s="214">
        <v>47.495596762383492</v>
      </c>
      <c r="N214" s="214">
        <v>41.558647167085546</v>
      </c>
      <c r="O214" s="100" t="s">
        <v>524</v>
      </c>
      <c r="P214" s="99" t="s">
        <v>632</v>
      </c>
      <c r="Q214" s="99" t="s">
        <v>632</v>
      </c>
      <c r="R214" s="99" t="s">
        <v>632</v>
      </c>
      <c r="S214" s="99"/>
      <c r="T214" s="99"/>
      <c r="U214" s="99"/>
      <c r="V214" s="99"/>
      <c r="W214" s="99"/>
      <c r="X214" s="99"/>
      <c r="Y214" s="99"/>
      <c r="Z214" s="99"/>
      <c r="AA214" s="99"/>
      <c r="AB214" s="99"/>
      <c r="AC214" s="99"/>
      <c r="AD214" s="99"/>
      <c r="AE214" s="99"/>
      <c r="AF214" s="99"/>
      <c r="AG214" s="99"/>
      <c r="AH214" s="99"/>
    </row>
    <row r="215" spans="3:34">
      <c r="C215" s="3" t="s">
        <v>92</v>
      </c>
      <c r="D215" s="3" t="s">
        <v>404</v>
      </c>
      <c r="E215" s="3" t="s">
        <v>405</v>
      </c>
      <c r="F215" s="3" t="s">
        <v>628</v>
      </c>
      <c r="G215" s="214">
        <v>48.055103184985448</v>
      </c>
      <c r="H215" s="214">
        <v>32.03673545665697</v>
      </c>
      <c r="I215" s="214">
        <v>38.711055343460501</v>
      </c>
      <c r="J215" s="214">
        <v>52.059695117067562</v>
      </c>
      <c r="K215" s="214">
        <v>42.209119807948504</v>
      </c>
      <c r="L215" s="214">
        <v>38.252014825953331</v>
      </c>
      <c r="M215" s="214">
        <v>38.252014825953331</v>
      </c>
      <c r="N215" s="214">
        <v>36.932979831954938</v>
      </c>
      <c r="O215" s="100" t="s">
        <v>524</v>
      </c>
      <c r="P215" s="99" t="s">
        <v>632</v>
      </c>
      <c r="Q215" s="99" t="s">
        <v>632</v>
      </c>
      <c r="R215" s="99" t="s">
        <v>632</v>
      </c>
      <c r="S215" s="99"/>
      <c r="T215" s="99"/>
      <c r="U215" s="99"/>
      <c r="V215" s="99"/>
      <c r="W215" s="99"/>
      <c r="X215" s="99"/>
      <c r="Y215" s="99"/>
      <c r="Z215" s="99"/>
      <c r="AA215" s="99"/>
      <c r="AB215" s="99"/>
      <c r="AC215" s="99"/>
      <c r="AD215" s="99"/>
      <c r="AE215" s="99"/>
      <c r="AF215" s="99"/>
      <c r="AG215" s="99"/>
      <c r="AH215" s="99"/>
    </row>
    <row r="216" spans="3:34">
      <c r="C216" s="3" t="s">
        <v>92</v>
      </c>
      <c r="D216" s="3" t="s">
        <v>406</v>
      </c>
      <c r="E216" s="3" t="s">
        <v>407</v>
      </c>
      <c r="F216" s="3" t="s">
        <v>628</v>
      </c>
      <c r="G216" s="214">
        <v>48.375518866452353</v>
      </c>
      <c r="H216" s="214">
        <v>24.968009737523797</v>
      </c>
      <c r="I216" s="214">
        <v>46.815018257857119</v>
      </c>
      <c r="J216" s="214">
        <v>53.057020692238069</v>
      </c>
      <c r="K216" s="214">
        <v>46.375019322924722</v>
      </c>
      <c r="L216" s="214">
        <v>34.008347503478127</v>
      </c>
      <c r="M216" s="214">
        <v>71.108362961817903</v>
      </c>
      <c r="N216" s="214">
        <v>40.191683413201424</v>
      </c>
      <c r="O216" s="100" t="s">
        <v>524</v>
      </c>
      <c r="P216" s="99" t="s">
        <v>632</v>
      </c>
      <c r="Q216" s="99" t="s">
        <v>632</v>
      </c>
      <c r="R216" s="99" t="s">
        <v>632</v>
      </c>
      <c r="S216" s="99"/>
      <c r="T216" s="99"/>
      <c r="U216" s="99"/>
      <c r="V216" s="99"/>
      <c r="W216" s="99"/>
      <c r="X216" s="99"/>
      <c r="Y216" s="99"/>
      <c r="Z216" s="99"/>
      <c r="AA216" s="99"/>
      <c r="AB216" s="99"/>
      <c r="AC216" s="99"/>
      <c r="AD216" s="99"/>
      <c r="AE216" s="99"/>
      <c r="AF216" s="99"/>
      <c r="AG216" s="99"/>
      <c r="AH216" s="99"/>
    </row>
    <row r="217" spans="3:34">
      <c r="C217" s="3" t="s">
        <v>92</v>
      </c>
      <c r="D217" s="3" t="s">
        <v>408</v>
      </c>
      <c r="E217" s="3" t="s">
        <v>409</v>
      </c>
      <c r="F217" s="3" t="s">
        <v>628</v>
      </c>
      <c r="G217" s="214">
        <v>44.033465433729631</v>
      </c>
      <c r="H217" s="214">
        <v>44.033465433729631</v>
      </c>
      <c r="I217" s="214">
        <v>44.033465433729631</v>
      </c>
      <c r="J217" s="214">
        <v>68.496501785801655</v>
      </c>
      <c r="K217" s="214">
        <v>48.780487804878049</v>
      </c>
      <c r="L217" s="214">
        <v>34.146341463414629</v>
      </c>
      <c r="M217" s="214">
        <v>39.024390243902438</v>
      </c>
      <c r="N217" s="214">
        <v>78.048780487804876</v>
      </c>
      <c r="O217" s="100" t="s">
        <v>524</v>
      </c>
      <c r="P217" s="99" t="s">
        <v>632</v>
      </c>
      <c r="Q217" s="99" t="s">
        <v>632</v>
      </c>
      <c r="R217" s="99" t="s">
        <v>632</v>
      </c>
      <c r="S217" s="99"/>
      <c r="T217" s="99"/>
      <c r="U217" s="99"/>
      <c r="V217" s="99"/>
      <c r="W217" s="99"/>
      <c r="X217" s="99"/>
      <c r="Y217" s="99"/>
      <c r="Z217" s="99"/>
      <c r="AA217" s="99"/>
      <c r="AB217" s="99"/>
      <c r="AC217" s="99"/>
      <c r="AD217" s="99"/>
      <c r="AE217" s="99"/>
      <c r="AF217" s="99"/>
      <c r="AG217" s="99"/>
      <c r="AH217" s="99"/>
    </row>
    <row r="218" spans="3:34">
      <c r="C218" s="3" t="s">
        <v>92</v>
      </c>
      <c r="D218" s="3" t="s">
        <v>410</v>
      </c>
      <c r="E218" s="3" t="s">
        <v>411</v>
      </c>
      <c r="F218" s="3" t="s">
        <v>628</v>
      </c>
      <c r="G218" s="214">
        <v>26.045057950253941</v>
      </c>
      <c r="H218" s="214">
        <v>34.726743933671919</v>
      </c>
      <c r="I218" s="214">
        <v>54.26053739636238</v>
      </c>
      <c r="J218" s="214">
        <v>39.067586925380908</v>
      </c>
      <c r="K218" s="214">
        <v>45.02186776434268</v>
      </c>
      <c r="L218" s="214">
        <v>38.590172369436587</v>
      </c>
      <c r="M218" s="214">
        <v>40.73407083440528</v>
      </c>
      <c r="N218" s="214">
        <v>36.44627390446788</v>
      </c>
      <c r="O218" s="100" t="s">
        <v>524</v>
      </c>
      <c r="P218" s="99" t="s">
        <v>632</v>
      </c>
      <c r="Q218" s="99" t="s">
        <v>632</v>
      </c>
      <c r="R218" s="99" t="s">
        <v>632</v>
      </c>
      <c r="S218" s="99"/>
      <c r="T218" s="99"/>
      <c r="U218" s="99"/>
      <c r="V218" s="99"/>
      <c r="W218" s="99"/>
      <c r="X218" s="99"/>
      <c r="Y218" s="99"/>
      <c r="Z218" s="99"/>
      <c r="AA218" s="99"/>
      <c r="AB218" s="99"/>
      <c r="AC218" s="99"/>
      <c r="AD218" s="99"/>
      <c r="AE218" s="99"/>
      <c r="AF218" s="99"/>
      <c r="AG218" s="99"/>
      <c r="AH218" s="99"/>
    </row>
    <row r="219" spans="3:34">
      <c r="C219" s="3" t="s">
        <v>92</v>
      </c>
      <c r="D219" s="3" t="s">
        <v>412</v>
      </c>
      <c r="E219" s="3" t="s">
        <v>413</v>
      </c>
      <c r="F219" s="3" t="s">
        <v>628</v>
      </c>
      <c r="G219" s="214">
        <v>37.132159544512177</v>
      </c>
      <c r="H219" s="214">
        <v>18.566079772256089</v>
      </c>
      <c r="I219" s="214">
        <v>18.566079772256089</v>
      </c>
      <c r="J219" s="214">
        <v>21.660426400965434</v>
      </c>
      <c r="K219" s="214">
        <v>21.385799828913601</v>
      </c>
      <c r="L219" s="214">
        <v>30.551142612733713</v>
      </c>
      <c r="M219" s="214">
        <v>39.716485396553828</v>
      </c>
      <c r="N219" s="214">
        <v>67.212513748014175</v>
      </c>
      <c r="O219" s="100" t="s">
        <v>524</v>
      </c>
      <c r="P219" s="99" t="s">
        <v>632</v>
      </c>
      <c r="Q219" s="99" t="s">
        <v>632</v>
      </c>
      <c r="R219" s="99" t="s">
        <v>632</v>
      </c>
      <c r="S219" s="99"/>
      <c r="T219" s="99"/>
      <c r="U219" s="99"/>
      <c r="V219" s="99"/>
      <c r="W219" s="99"/>
      <c r="X219" s="99"/>
      <c r="Y219" s="99"/>
      <c r="Z219" s="99"/>
      <c r="AA219" s="99"/>
      <c r="AB219" s="99"/>
      <c r="AC219" s="99"/>
      <c r="AD219" s="99"/>
      <c r="AE219" s="99"/>
      <c r="AF219" s="99"/>
      <c r="AG219" s="99"/>
      <c r="AH219" s="99"/>
    </row>
    <row r="220" spans="3:34">
      <c r="C220" s="3" t="s">
        <v>92</v>
      </c>
      <c r="D220" s="3" t="s">
        <v>414</v>
      </c>
      <c r="E220" s="3" t="s">
        <v>415</v>
      </c>
      <c r="F220" s="3" t="s">
        <v>628</v>
      </c>
      <c r="G220" s="214">
        <v>40.821325060211457</v>
      </c>
      <c r="H220" s="214">
        <v>28.574927542148018</v>
      </c>
      <c r="I220" s="214">
        <v>32.657060048169164</v>
      </c>
      <c r="J220" s="214">
        <v>38.099903389530688</v>
      </c>
      <c r="K220" s="214">
        <v>28.405632431116342</v>
      </c>
      <c r="L220" s="214">
        <v>32.463579921275816</v>
      </c>
      <c r="M220" s="214">
        <v>28.405632431116342</v>
      </c>
      <c r="N220" s="214">
        <v>41.932124064981267</v>
      </c>
      <c r="O220" s="100" t="s">
        <v>524</v>
      </c>
      <c r="P220" s="99" t="s">
        <v>632</v>
      </c>
      <c r="Q220" s="99" t="s">
        <v>632</v>
      </c>
      <c r="R220" s="99" t="s">
        <v>632</v>
      </c>
      <c r="S220" s="99"/>
      <c r="T220" s="99"/>
      <c r="U220" s="99"/>
      <c r="V220" s="99"/>
      <c r="W220" s="99"/>
      <c r="X220" s="99"/>
      <c r="Y220" s="99"/>
      <c r="Z220" s="99"/>
      <c r="AA220" s="99"/>
      <c r="AB220" s="99"/>
      <c r="AC220" s="99"/>
      <c r="AD220" s="99"/>
      <c r="AE220" s="99"/>
      <c r="AF220" s="99"/>
      <c r="AG220" s="99"/>
      <c r="AH220" s="99"/>
    </row>
    <row r="221" spans="3:34">
      <c r="C221" s="3" t="s">
        <v>92</v>
      </c>
      <c r="D221" s="3" t="s">
        <v>416</v>
      </c>
      <c r="E221" s="3" t="s">
        <v>417</v>
      </c>
      <c r="F221" s="3" t="s">
        <v>628</v>
      </c>
      <c r="G221" s="214">
        <v>49.41525284137704</v>
      </c>
      <c r="H221" s="214">
        <v>32.943501894251355</v>
      </c>
      <c r="I221" s="214">
        <v>82.358754735628395</v>
      </c>
      <c r="J221" s="214">
        <v>53.533190578158461</v>
      </c>
      <c r="K221" s="214">
        <v>24.644705495769323</v>
      </c>
      <c r="L221" s="214">
        <v>24.644705495769323</v>
      </c>
      <c r="M221" s="214">
        <v>28.75215641173088</v>
      </c>
      <c r="N221" s="214">
        <v>24.644705495769323</v>
      </c>
      <c r="O221" s="100" t="s">
        <v>524</v>
      </c>
      <c r="P221" s="99" t="s">
        <v>632</v>
      </c>
      <c r="Q221" s="99" t="s">
        <v>632</v>
      </c>
      <c r="R221" s="99" t="s">
        <v>632</v>
      </c>
      <c r="S221" s="99"/>
      <c r="T221" s="99"/>
      <c r="U221" s="99"/>
      <c r="V221" s="99"/>
      <c r="W221" s="99"/>
      <c r="X221" s="99"/>
      <c r="Y221" s="99"/>
      <c r="Z221" s="99"/>
      <c r="AA221" s="99"/>
      <c r="AB221" s="99"/>
      <c r="AC221" s="99"/>
      <c r="AD221" s="99"/>
      <c r="AE221" s="99"/>
      <c r="AF221" s="99"/>
      <c r="AG221" s="99"/>
      <c r="AH221" s="99"/>
    </row>
    <row r="222" spans="3:34">
      <c r="C222" s="3" t="s">
        <v>92</v>
      </c>
      <c r="D222" s="3" t="s">
        <v>418</v>
      </c>
      <c r="E222" s="3" t="s">
        <v>419</v>
      </c>
      <c r="F222" s="3" t="s">
        <v>628</v>
      </c>
      <c r="G222" s="214" t="s">
        <v>653</v>
      </c>
      <c r="H222" s="214">
        <v>25.746652935118433</v>
      </c>
      <c r="I222" s="214">
        <v>30.037761757638176</v>
      </c>
      <c r="J222" s="214">
        <v>64.366632337796091</v>
      </c>
      <c r="K222" s="214" t="s">
        <v>653</v>
      </c>
      <c r="L222" s="214" t="s">
        <v>653</v>
      </c>
      <c r="M222" s="214">
        <v>46.719048630282437</v>
      </c>
      <c r="N222" s="214">
        <v>123.16840093438098</v>
      </c>
      <c r="O222" s="100" t="s">
        <v>524</v>
      </c>
      <c r="P222" s="99" t="s">
        <v>632</v>
      </c>
      <c r="Q222" s="99" t="s">
        <v>632</v>
      </c>
      <c r="R222" s="99" t="s">
        <v>632</v>
      </c>
      <c r="S222" s="99"/>
      <c r="T222" s="99"/>
      <c r="U222" s="99"/>
      <c r="V222" s="99"/>
      <c r="W222" s="99"/>
      <c r="X222" s="99"/>
      <c r="Y222" s="99"/>
      <c r="Z222" s="99"/>
      <c r="AA222" s="99"/>
      <c r="AB222" s="99"/>
      <c r="AC222" s="99"/>
      <c r="AD222" s="99"/>
      <c r="AE222" s="99"/>
      <c r="AF222" s="99"/>
      <c r="AG222" s="99"/>
      <c r="AH222" s="99"/>
    </row>
    <row r="223" spans="3:34">
      <c r="C223" s="3" t="s">
        <v>92</v>
      </c>
      <c r="D223" s="3" t="s">
        <v>420</v>
      </c>
      <c r="E223" s="3" t="s">
        <v>421</v>
      </c>
      <c r="F223" s="3" t="s">
        <v>628</v>
      </c>
      <c r="G223" s="214">
        <v>46.325450768351033</v>
      </c>
      <c r="H223" s="214">
        <v>53.563802450905882</v>
      </c>
      <c r="I223" s="214">
        <v>43.430110095329091</v>
      </c>
      <c r="J223" s="214">
        <v>39.810934254051666</v>
      </c>
      <c r="K223" s="214">
        <v>42.402420531395755</v>
      </c>
      <c r="L223" s="214">
        <v>45.277160906405641</v>
      </c>
      <c r="M223" s="214">
        <v>38.090309968880938</v>
      </c>
      <c r="N223" s="214">
        <v>45.99584600015811</v>
      </c>
      <c r="O223" s="100" t="s">
        <v>524</v>
      </c>
      <c r="P223" s="99" t="s">
        <v>632</v>
      </c>
      <c r="Q223" s="99" t="s">
        <v>632</v>
      </c>
      <c r="R223" s="99" t="s">
        <v>632</v>
      </c>
      <c r="S223" s="99"/>
      <c r="T223" s="99"/>
      <c r="U223" s="99"/>
      <c r="V223" s="99"/>
      <c r="W223" s="99"/>
      <c r="X223" s="99"/>
      <c r="Y223" s="99"/>
      <c r="Z223" s="99"/>
      <c r="AA223" s="99"/>
      <c r="AB223" s="99"/>
      <c r="AC223" s="99"/>
      <c r="AD223" s="99"/>
      <c r="AE223" s="99"/>
      <c r="AF223" s="99"/>
      <c r="AG223" s="99"/>
      <c r="AH223" s="99"/>
    </row>
    <row r="224" spans="3:34">
      <c r="C224" s="3" t="s">
        <v>92</v>
      </c>
      <c r="D224" s="3" t="s">
        <v>422</v>
      </c>
      <c r="E224" s="3" t="s">
        <v>423</v>
      </c>
      <c r="F224" s="3" t="s">
        <v>628</v>
      </c>
      <c r="G224" s="214">
        <v>15.050041387613817</v>
      </c>
      <c r="H224" s="214">
        <v>32.608423006496601</v>
      </c>
      <c r="I224" s="214">
        <v>15.050041387613817</v>
      </c>
      <c r="J224" s="214">
        <v>50.166804625379392</v>
      </c>
      <c r="K224" s="214">
        <v>34.620045006058504</v>
      </c>
      <c r="L224" s="214">
        <v>19.782882860604861</v>
      </c>
      <c r="M224" s="214" t="s">
        <v>653</v>
      </c>
      <c r="N224" s="214">
        <v>27.201463933331688</v>
      </c>
      <c r="O224" s="100" t="s">
        <v>524</v>
      </c>
      <c r="P224" s="99" t="s">
        <v>632</v>
      </c>
      <c r="Q224" s="99" t="s">
        <v>632</v>
      </c>
      <c r="R224" s="99" t="s">
        <v>632</v>
      </c>
      <c r="S224" s="99"/>
      <c r="T224" s="99"/>
      <c r="U224" s="99"/>
      <c r="V224" s="99"/>
      <c r="W224" s="99"/>
      <c r="X224" s="99"/>
      <c r="Y224" s="99"/>
      <c r="Z224" s="99"/>
      <c r="AA224" s="99"/>
      <c r="AB224" s="99"/>
      <c r="AC224" s="99"/>
      <c r="AD224" s="99"/>
      <c r="AE224" s="99"/>
      <c r="AF224" s="99"/>
      <c r="AG224" s="99"/>
      <c r="AH224" s="99"/>
    </row>
    <row r="225" spans="3:34">
      <c r="C225" s="3" t="s">
        <v>92</v>
      </c>
      <c r="D225" s="3" t="s">
        <v>424</v>
      </c>
      <c r="E225" s="3" t="s">
        <v>425</v>
      </c>
      <c r="F225" s="3" t="s">
        <v>628</v>
      </c>
      <c r="G225" s="214">
        <v>54.409241200351566</v>
      </c>
      <c r="H225" s="214">
        <v>29.297283723266229</v>
      </c>
      <c r="I225" s="214">
        <v>33.482609969447118</v>
      </c>
      <c r="J225" s="214">
        <v>25.111957477085337</v>
      </c>
      <c r="K225" s="214" t="s">
        <v>653</v>
      </c>
      <c r="L225" s="214" t="s">
        <v>653</v>
      </c>
      <c r="M225" s="214" t="s">
        <v>653</v>
      </c>
      <c r="N225" s="214">
        <v>41.255827385618218</v>
      </c>
      <c r="O225" s="100" t="s">
        <v>524</v>
      </c>
      <c r="P225" s="99" t="s">
        <v>632</v>
      </c>
      <c r="Q225" s="99" t="s">
        <v>632</v>
      </c>
      <c r="R225" s="99" t="s">
        <v>632</v>
      </c>
      <c r="S225" s="99"/>
      <c r="T225" s="99"/>
      <c r="U225" s="99"/>
      <c r="V225" s="99"/>
      <c r="W225" s="99"/>
      <c r="X225" s="99"/>
      <c r="Y225" s="99"/>
      <c r="Z225" s="99"/>
      <c r="AA225" s="99"/>
      <c r="AB225" s="99"/>
      <c r="AC225" s="99"/>
      <c r="AD225" s="99"/>
      <c r="AE225" s="99"/>
      <c r="AF225" s="99"/>
      <c r="AG225" s="99"/>
      <c r="AH225" s="99"/>
    </row>
    <row r="226" spans="3:34">
      <c r="C226" s="3" t="s">
        <v>92</v>
      </c>
      <c r="D226" s="3" t="s">
        <v>426</v>
      </c>
      <c r="E226" s="3" t="s">
        <v>427</v>
      </c>
      <c r="F226" s="3" t="s">
        <v>628</v>
      </c>
      <c r="G226" s="214">
        <v>55.626452014004776</v>
      </c>
      <c r="H226" s="214">
        <v>35.99358659729721</v>
      </c>
      <c r="I226" s="214">
        <v>19.63286541670757</v>
      </c>
      <c r="J226" s="214">
        <v>42.537875069533065</v>
      </c>
      <c r="K226" s="214">
        <v>19.398642095053347</v>
      </c>
      <c r="L226" s="214">
        <v>29.097963142580017</v>
      </c>
      <c r="M226" s="214">
        <v>29.097963142580017</v>
      </c>
      <c r="N226" s="214">
        <v>19.398642095053347</v>
      </c>
      <c r="O226" s="100" t="s">
        <v>524</v>
      </c>
      <c r="P226" s="99" t="s">
        <v>632</v>
      </c>
      <c r="Q226" s="99" t="s">
        <v>632</v>
      </c>
      <c r="R226" s="99" t="s">
        <v>632</v>
      </c>
      <c r="S226" s="99"/>
      <c r="T226" s="99"/>
      <c r="U226" s="99"/>
      <c r="V226" s="99"/>
      <c r="W226" s="99"/>
      <c r="X226" s="99"/>
      <c r="Y226" s="99"/>
      <c r="Z226" s="99"/>
      <c r="AA226" s="99"/>
      <c r="AB226" s="99"/>
      <c r="AC226" s="99"/>
      <c r="AD226" s="99"/>
      <c r="AE226" s="99"/>
      <c r="AF226" s="99"/>
      <c r="AG226" s="99"/>
      <c r="AH226" s="99"/>
    </row>
    <row r="227" spans="3:34">
      <c r="C227" s="3" t="s">
        <v>92</v>
      </c>
      <c r="D227" s="3" t="s">
        <v>428</v>
      </c>
      <c r="E227" s="3" t="s">
        <v>429</v>
      </c>
      <c r="F227" s="3" t="s">
        <v>628</v>
      </c>
      <c r="G227" s="214">
        <v>32.552083333333329</v>
      </c>
      <c r="H227" s="214">
        <v>24.4140625</v>
      </c>
      <c r="I227" s="214">
        <v>35.264756944444443</v>
      </c>
      <c r="J227" s="214">
        <v>48.828125</v>
      </c>
      <c r="K227" s="214" t="s">
        <v>653</v>
      </c>
      <c r="L227" s="214" t="s">
        <v>653</v>
      </c>
      <c r="M227" s="214">
        <v>29.466127347244917</v>
      </c>
      <c r="N227" s="214">
        <v>56.253515844740292</v>
      </c>
      <c r="O227" s="100" t="s">
        <v>524</v>
      </c>
      <c r="P227" s="99" t="s">
        <v>632</v>
      </c>
      <c r="Q227" s="99" t="s">
        <v>632</v>
      </c>
      <c r="R227" s="99" t="s">
        <v>632</v>
      </c>
      <c r="S227" s="99"/>
      <c r="T227" s="99"/>
      <c r="U227" s="99"/>
      <c r="V227" s="99"/>
      <c r="W227" s="99"/>
      <c r="X227" s="99"/>
      <c r="Y227" s="99"/>
      <c r="Z227" s="99"/>
      <c r="AA227" s="99"/>
      <c r="AB227" s="99"/>
      <c r="AC227" s="99"/>
      <c r="AD227" s="99"/>
      <c r="AE227" s="99"/>
      <c r="AF227" s="99"/>
      <c r="AG227" s="99"/>
      <c r="AH227" s="99"/>
    </row>
    <row r="228" spans="3:34">
      <c r="C228" s="3" t="s">
        <v>92</v>
      </c>
      <c r="D228" s="3" t="s">
        <v>430</v>
      </c>
      <c r="E228" s="3" t="s">
        <v>431</v>
      </c>
      <c r="F228" s="3" t="s">
        <v>628</v>
      </c>
      <c r="G228" s="214">
        <v>65.183505738982561</v>
      </c>
      <c r="H228" s="214">
        <v>48.887629304236931</v>
      </c>
      <c r="I228" s="214">
        <v>66.600538472438714</v>
      </c>
      <c r="J228" s="214">
        <v>74.394218506447501</v>
      </c>
      <c r="K228" s="214">
        <v>58.503439720311263</v>
      </c>
      <c r="L228" s="214">
        <v>48.635389647005752</v>
      </c>
      <c r="M228" s="214">
        <v>59.913161159354914</v>
      </c>
      <c r="N228" s="214">
        <v>73.30551483026953</v>
      </c>
      <c r="O228" s="100" t="s">
        <v>524</v>
      </c>
      <c r="P228" s="99" t="s">
        <v>632</v>
      </c>
      <c r="Q228" s="99" t="s">
        <v>632</v>
      </c>
      <c r="R228" s="99" t="s">
        <v>632</v>
      </c>
      <c r="S228" s="99"/>
      <c r="T228" s="99"/>
      <c r="U228" s="99"/>
      <c r="V228" s="99"/>
      <c r="W228" s="99"/>
      <c r="X228" s="99"/>
      <c r="Y228" s="99"/>
      <c r="Z228" s="99"/>
      <c r="AA228" s="99"/>
      <c r="AB228" s="99"/>
      <c r="AC228" s="99"/>
      <c r="AD228" s="99"/>
      <c r="AE228" s="99"/>
      <c r="AF228" s="99"/>
      <c r="AG228" s="99"/>
      <c r="AH228" s="99"/>
    </row>
    <row r="229" spans="3:34">
      <c r="C229" s="3" t="s">
        <v>92</v>
      </c>
      <c r="D229" s="3" t="s">
        <v>432</v>
      </c>
      <c r="E229" s="3" t="s">
        <v>433</v>
      </c>
      <c r="F229" s="3" t="s">
        <v>628</v>
      </c>
      <c r="G229" s="214">
        <v>69.484080700796582</v>
      </c>
      <c r="H229" s="214">
        <v>42.186763282626501</v>
      </c>
      <c r="I229" s="214">
        <v>29.778891728912821</v>
      </c>
      <c r="J229" s="214">
        <v>64.520932079311109</v>
      </c>
      <c r="K229" s="214">
        <v>39.82080637132902</v>
      </c>
      <c r="L229" s="214">
        <v>32.35440517670483</v>
      </c>
      <c r="M229" s="214">
        <v>52.264808362369337</v>
      </c>
      <c r="N229" s="214">
        <v>59.731209556993534</v>
      </c>
      <c r="O229" s="100" t="s">
        <v>524</v>
      </c>
      <c r="P229" s="99" t="s">
        <v>632</v>
      </c>
      <c r="Q229" s="99" t="s">
        <v>632</v>
      </c>
      <c r="R229" s="99" t="s">
        <v>632</v>
      </c>
      <c r="S229" s="99"/>
      <c r="T229" s="99"/>
      <c r="U229" s="99"/>
      <c r="V229" s="99"/>
      <c r="W229" s="99"/>
      <c r="X229" s="99"/>
      <c r="Y229" s="99"/>
      <c r="Z229" s="99"/>
      <c r="AA229" s="99"/>
      <c r="AB229" s="99"/>
      <c r="AC229" s="99"/>
      <c r="AD229" s="99"/>
      <c r="AE229" s="99"/>
      <c r="AF229" s="99"/>
      <c r="AG229" s="99"/>
      <c r="AH229" s="99"/>
    </row>
    <row r="230" spans="3:34">
      <c r="C230" s="3" t="s">
        <v>92</v>
      </c>
      <c r="D230" s="3" t="s">
        <v>434</v>
      </c>
      <c r="E230" s="3" t="s">
        <v>435</v>
      </c>
      <c r="F230" s="3" t="s">
        <v>628</v>
      </c>
      <c r="G230" s="214">
        <v>62.641923107039382</v>
      </c>
      <c r="H230" s="214">
        <v>50.896562524469502</v>
      </c>
      <c r="I230" s="214">
        <v>43.066322136089575</v>
      </c>
      <c r="J230" s="214">
        <v>90.047764466369117</v>
      </c>
      <c r="K230" s="214">
        <v>31.583103039873667</v>
      </c>
      <c r="L230" s="214" t="s">
        <v>653</v>
      </c>
      <c r="M230" s="214">
        <v>90.801421239636795</v>
      </c>
      <c r="N230" s="214">
        <v>59.218318199763132</v>
      </c>
      <c r="O230" s="100" t="s">
        <v>524</v>
      </c>
      <c r="P230" s="99" t="s">
        <v>632</v>
      </c>
      <c r="Q230" s="99" t="s">
        <v>632</v>
      </c>
      <c r="R230" s="99" t="s">
        <v>632</v>
      </c>
      <c r="S230" s="99"/>
      <c r="T230" s="99"/>
      <c r="U230" s="99"/>
      <c r="V230" s="99"/>
      <c r="W230" s="99"/>
      <c r="X230" s="99"/>
      <c r="Y230" s="99"/>
      <c r="Z230" s="99"/>
      <c r="AA230" s="99"/>
      <c r="AB230" s="99"/>
      <c r="AC230" s="99"/>
      <c r="AD230" s="99"/>
      <c r="AE230" s="99"/>
      <c r="AF230" s="99"/>
      <c r="AG230" s="99"/>
      <c r="AH230" s="99"/>
    </row>
    <row r="231" spans="3:34">
      <c r="C231" s="3" t="s">
        <v>92</v>
      </c>
      <c r="D231" s="3" t="s">
        <v>436</v>
      </c>
      <c r="E231" s="3" t="s">
        <v>437</v>
      </c>
      <c r="F231" s="3" t="s">
        <v>628</v>
      </c>
      <c r="G231" s="214">
        <v>40.549769506573334</v>
      </c>
      <c r="H231" s="214">
        <v>14.939388765579649</v>
      </c>
      <c r="I231" s="214">
        <v>38.415571111490529</v>
      </c>
      <c r="J231" s="214">
        <v>64.025951852484212</v>
      </c>
      <c r="K231" s="214">
        <v>44.760849177252958</v>
      </c>
      <c r="L231" s="214">
        <v>61.812601244777902</v>
      </c>
      <c r="M231" s="214">
        <v>49.023787194134194</v>
      </c>
      <c r="N231" s="214">
        <v>68.207008270099749</v>
      </c>
      <c r="O231" s="100" t="s">
        <v>524</v>
      </c>
      <c r="P231" s="99" t="s">
        <v>632</v>
      </c>
      <c r="Q231" s="99" t="s">
        <v>632</v>
      </c>
      <c r="R231" s="99" t="s">
        <v>632</v>
      </c>
      <c r="S231" s="99"/>
      <c r="T231" s="99"/>
      <c r="U231" s="99"/>
      <c r="V231" s="99"/>
      <c r="W231" s="99"/>
      <c r="X231" s="99"/>
      <c r="Y231" s="99"/>
      <c r="Z231" s="99"/>
      <c r="AA231" s="99"/>
      <c r="AB231" s="99"/>
      <c r="AC231" s="99"/>
      <c r="AD231" s="99"/>
      <c r="AE231" s="99"/>
      <c r="AF231" s="99"/>
      <c r="AG231" s="99"/>
      <c r="AH231" s="99"/>
    </row>
    <row r="232" spans="3:34">
      <c r="C232" s="3" t="s">
        <v>92</v>
      </c>
      <c r="D232" s="3" t="s">
        <v>438</v>
      </c>
      <c r="E232" s="3" t="s">
        <v>439</v>
      </c>
      <c r="F232" s="3" t="s">
        <v>628</v>
      </c>
      <c r="G232" s="214">
        <v>49.071726506910935</v>
      </c>
      <c r="H232" s="214">
        <v>32.714484337940618</v>
      </c>
      <c r="I232" s="214">
        <v>44.982415964668355</v>
      </c>
      <c r="J232" s="214">
        <v>59.295002862517379</v>
      </c>
      <c r="K232" s="214">
        <v>71.210579857578836</v>
      </c>
      <c r="L232" s="214">
        <v>59.003051881993898</v>
      </c>
      <c r="M232" s="214">
        <v>56.96846388606307</v>
      </c>
      <c r="N232" s="214">
        <v>81.383519837232953</v>
      </c>
      <c r="O232" s="100" t="s">
        <v>524</v>
      </c>
      <c r="P232" s="99" t="s">
        <v>632</v>
      </c>
      <c r="Q232" s="99" t="s">
        <v>632</v>
      </c>
      <c r="R232" s="99" t="s">
        <v>632</v>
      </c>
      <c r="S232" s="99"/>
      <c r="T232" s="99"/>
      <c r="U232" s="99"/>
      <c r="V232" s="99"/>
      <c r="W232" s="99"/>
      <c r="X232" s="99"/>
      <c r="Y232" s="99"/>
      <c r="Z232" s="99"/>
      <c r="AA232" s="99"/>
      <c r="AB232" s="99"/>
      <c r="AC232" s="99"/>
      <c r="AD232" s="99"/>
      <c r="AE232" s="99"/>
      <c r="AF232" s="99"/>
      <c r="AG232" s="99"/>
      <c r="AH232" s="99"/>
    </row>
    <row r="233" spans="3:34">
      <c r="C233" s="3" t="s">
        <v>92</v>
      </c>
      <c r="D233" s="3" t="s">
        <v>440</v>
      </c>
      <c r="E233" s="3" t="s">
        <v>441</v>
      </c>
      <c r="F233" s="3" t="s">
        <v>628</v>
      </c>
      <c r="G233" s="214">
        <v>89.944649446494466</v>
      </c>
      <c r="H233" s="214">
        <v>64.575645756457561</v>
      </c>
      <c r="I233" s="214">
        <v>34.594095940959406</v>
      </c>
      <c r="J233" s="214">
        <v>55.350553505535053</v>
      </c>
      <c r="K233" s="214">
        <v>45.884188308708822</v>
      </c>
      <c r="L233" s="214">
        <v>68.826282463063222</v>
      </c>
      <c r="M233" s="214">
        <v>45.884188308708822</v>
      </c>
      <c r="N233" s="214">
        <v>87.179957786546751</v>
      </c>
      <c r="O233" s="100" t="s">
        <v>524</v>
      </c>
      <c r="P233" s="99" t="s">
        <v>632</v>
      </c>
      <c r="Q233" s="99" t="s">
        <v>632</v>
      </c>
      <c r="R233" s="99" t="s">
        <v>632</v>
      </c>
      <c r="S233" s="99"/>
      <c r="T233" s="99"/>
      <c r="U233" s="99"/>
      <c r="V233" s="99"/>
      <c r="W233" s="99"/>
      <c r="X233" s="99"/>
      <c r="Y233" s="99"/>
      <c r="Z233" s="99"/>
      <c r="AA233" s="99"/>
      <c r="AB233" s="99"/>
      <c r="AC233" s="99"/>
      <c r="AD233" s="99"/>
      <c r="AE233" s="99"/>
      <c r="AF233" s="99"/>
      <c r="AG233" s="99"/>
      <c r="AH233" s="99"/>
    </row>
    <row r="234" spans="3:34">
      <c r="C234" s="3" t="s">
        <v>92</v>
      </c>
      <c r="D234" s="3" t="s">
        <v>442</v>
      </c>
      <c r="E234" s="3" t="s">
        <v>443</v>
      </c>
      <c r="F234" s="3" t="s">
        <v>628</v>
      </c>
      <c r="G234" s="214">
        <v>43.778801843317972</v>
      </c>
      <c r="H234" s="214">
        <v>41.474654377880185</v>
      </c>
      <c r="I234" s="214">
        <v>34.562211981566819</v>
      </c>
      <c r="J234" s="214">
        <v>50.691244239631338</v>
      </c>
      <c r="K234" s="214">
        <v>55.540127742293812</v>
      </c>
      <c r="L234" s="214">
        <v>41.655095806720354</v>
      </c>
      <c r="M234" s="214">
        <v>57.854299731556047</v>
      </c>
      <c r="N234" s="214">
        <v>43.969267795982596</v>
      </c>
      <c r="O234" s="100" t="s">
        <v>524</v>
      </c>
      <c r="P234" s="99" t="s">
        <v>632</v>
      </c>
      <c r="Q234" s="99" t="s">
        <v>632</v>
      </c>
      <c r="R234" s="99" t="s">
        <v>632</v>
      </c>
      <c r="S234" s="99"/>
      <c r="T234" s="99"/>
      <c r="U234" s="99"/>
      <c r="V234" s="99"/>
      <c r="W234" s="99"/>
      <c r="X234" s="99"/>
      <c r="Y234" s="99"/>
      <c r="Z234" s="99"/>
      <c r="AA234" s="99"/>
      <c r="AB234" s="99"/>
      <c r="AC234" s="99"/>
      <c r="AD234" s="99"/>
      <c r="AE234" s="99"/>
      <c r="AF234" s="99"/>
      <c r="AG234" s="99"/>
      <c r="AH234" s="99"/>
    </row>
    <row r="235" spans="3:34">
      <c r="C235" s="3" t="s">
        <v>92</v>
      </c>
      <c r="D235" s="3" t="s">
        <v>444</v>
      </c>
      <c r="E235" s="3" t="s">
        <v>445</v>
      </c>
      <c r="F235" s="3" t="s">
        <v>628</v>
      </c>
      <c r="G235" s="214">
        <v>26.758331103472408</v>
      </c>
      <c r="H235" s="214" t="s">
        <v>653</v>
      </c>
      <c r="I235" s="214">
        <v>39.108330074305826</v>
      </c>
      <c r="J235" s="214">
        <v>45.283329559722539</v>
      </c>
      <c r="K235" s="214">
        <v>75.440921602609848</v>
      </c>
      <c r="L235" s="214">
        <v>44.856764196146393</v>
      </c>
      <c r="M235" s="214">
        <v>36.700988887756139</v>
      </c>
      <c r="N235" s="214">
        <v>42.817820369048832</v>
      </c>
      <c r="O235" s="100" t="s">
        <v>524</v>
      </c>
      <c r="P235" s="99" t="s">
        <v>632</v>
      </c>
      <c r="Q235" s="99" t="s">
        <v>632</v>
      </c>
      <c r="R235" s="99" t="s">
        <v>632</v>
      </c>
      <c r="S235" s="99"/>
      <c r="T235" s="99"/>
      <c r="U235" s="99"/>
      <c r="V235" s="99"/>
      <c r="W235" s="99"/>
      <c r="X235" s="99"/>
      <c r="Y235" s="99"/>
      <c r="Z235" s="99"/>
      <c r="AA235" s="99"/>
      <c r="AB235" s="99"/>
      <c r="AC235" s="99"/>
      <c r="AD235" s="99"/>
      <c r="AE235" s="99"/>
      <c r="AF235" s="99"/>
      <c r="AG235" s="99"/>
      <c r="AH235" s="99"/>
    </row>
    <row r="236" spans="3:34">
      <c r="C236" s="3" t="s">
        <v>92</v>
      </c>
      <c r="D236" s="3" t="s">
        <v>446</v>
      </c>
      <c r="E236" s="3" t="s">
        <v>447</v>
      </c>
      <c r="F236" s="3" t="s">
        <v>628</v>
      </c>
      <c r="G236" s="214">
        <v>43.836498805679064</v>
      </c>
      <c r="H236" s="214">
        <v>32.206407285805028</v>
      </c>
      <c r="I236" s="214">
        <v>49.204233353313235</v>
      </c>
      <c r="J236" s="214">
        <v>64.412814571610056</v>
      </c>
      <c r="K236" s="214">
        <v>55.178797102223164</v>
      </c>
      <c r="L236" s="214">
        <v>54.28881650380022</v>
      </c>
      <c r="M236" s="214">
        <v>49.838913511685448</v>
      </c>
      <c r="N236" s="214">
        <v>73.868389669105213</v>
      </c>
      <c r="O236" s="100" t="s">
        <v>524</v>
      </c>
      <c r="P236" s="99" t="s">
        <v>632</v>
      </c>
      <c r="Q236" s="99" t="s">
        <v>632</v>
      </c>
      <c r="R236" s="99" t="s">
        <v>632</v>
      </c>
      <c r="S236" s="99"/>
      <c r="T236" s="99"/>
      <c r="U236" s="99"/>
      <c r="V236" s="99"/>
      <c r="W236" s="99"/>
      <c r="X236" s="99"/>
      <c r="Y236" s="99"/>
      <c r="Z236" s="99"/>
      <c r="AA236" s="99"/>
      <c r="AB236" s="99"/>
      <c r="AC236" s="99"/>
      <c r="AD236" s="99"/>
      <c r="AE236" s="99"/>
      <c r="AF236" s="99"/>
      <c r="AG236" s="99"/>
      <c r="AH236" s="99"/>
    </row>
    <row r="237" spans="3:34">
      <c r="C237" s="3" t="s">
        <v>90</v>
      </c>
      <c r="D237" s="3" t="s">
        <v>448</v>
      </c>
      <c r="E237" s="3" t="s">
        <v>449</v>
      </c>
      <c r="F237" s="3" t="s">
        <v>628</v>
      </c>
      <c r="G237" s="214">
        <v>11.843129293134368</v>
      </c>
      <c r="H237" s="214">
        <v>18.610631746354009</v>
      </c>
      <c r="I237" s="214">
        <v>11.843129293134368</v>
      </c>
      <c r="J237" s="214">
        <v>11.843129293134368</v>
      </c>
      <c r="K237" s="214">
        <v>16.550537064927759</v>
      </c>
      <c r="L237" s="214">
        <v>9.9303222389566539</v>
      </c>
      <c r="M237" s="214" t="s">
        <v>653</v>
      </c>
      <c r="N237" s="214">
        <v>19.860644477913308</v>
      </c>
      <c r="O237" s="100" t="s">
        <v>524</v>
      </c>
      <c r="P237" s="99" t="s">
        <v>632</v>
      </c>
      <c r="Q237" s="99" t="s">
        <v>632</v>
      </c>
      <c r="R237" s="99" t="s">
        <v>632</v>
      </c>
      <c r="S237" s="99"/>
      <c r="T237" s="99"/>
      <c r="U237" s="99"/>
      <c r="V237" s="99"/>
      <c r="W237" s="99"/>
      <c r="X237" s="99"/>
      <c r="Y237" s="99"/>
      <c r="Z237" s="99"/>
      <c r="AA237" s="99"/>
      <c r="AB237" s="99"/>
      <c r="AC237" s="99"/>
      <c r="AD237" s="99"/>
      <c r="AE237" s="99"/>
      <c r="AF237" s="99"/>
      <c r="AG237" s="99"/>
      <c r="AH237" s="99"/>
    </row>
    <row r="238" spans="3:34">
      <c r="C238" s="3" t="s">
        <v>90</v>
      </c>
      <c r="D238" s="3" t="s">
        <v>450</v>
      </c>
      <c r="E238" s="3" t="s">
        <v>451</v>
      </c>
      <c r="F238" s="3" t="s">
        <v>628</v>
      </c>
      <c r="G238" s="214">
        <v>20.458497664321516</v>
      </c>
      <c r="H238" s="214">
        <v>15.912164850027846</v>
      </c>
      <c r="I238" s="214">
        <v>31.824329700055692</v>
      </c>
      <c r="J238" s="214">
        <v>29.551163292908857</v>
      </c>
      <c r="K238" s="214">
        <v>24.550831380426292</v>
      </c>
      <c r="L238" s="214">
        <v>26.782725142283226</v>
      </c>
      <c r="M238" s="214">
        <v>26.782725142283226</v>
      </c>
      <c r="N238" s="214">
        <v>35.710300189710971</v>
      </c>
      <c r="O238" s="100" t="s">
        <v>524</v>
      </c>
      <c r="P238" s="99" t="s">
        <v>632</v>
      </c>
      <c r="Q238" s="99" t="s">
        <v>632</v>
      </c>
      <c r="R238" s="99" t="s">
        <v>632</v>
      </c>
      <c r="S238" s="99"/>
      <c r="T238" s="99"/>
      <c r="U238" s="99"/>
      <c r="V238" s="99"/>
      <c r="W238" s="99"/>
      <c r="X238" s="99"/>
      <c r="Y238" s="99"/>
      <c r="Z238" s="99"/>
      <c r="AA238" s="99"/>
      <c r="AB238" s="99"/>
      <c r="AC238" s="99"/>
      <c r="AD238" s="99"/>
      <c r="AE238" s="99"/>
      <c r="AF238" s="99"/>
      <c r="AG238" s="99"/>
      <c r="AH238" s="99"/>
    </row>
    <row r="239" spans="3:34">
      <c r="C239" s="3" t="s">
        <v>90</v>
      </c>
      <c r="D239" s="3" t="s">
        <v>452</v>
      </c>
      <c r="E239" s="3" t="s">
        <v>453</v>
      </c>
      <c r="F239" s="3" t="s">
        <v>628</v>
      </c>
      <c r="G239" s="214">
        <v>25.20478890989288</v>
      </c>
      <c r="H239" s="214">
        <v>19.803762714915834</v>
      </c>
      <c r="I239" s="214">
        <v>14.40273651993879</v>
      </c>
      <c r="J239" s="214">
        <v>10.80205238995409</v>
      </c>
      <c r="K239" s="214">
        <v>12.418834048894725</v>
      </c>
      <c r="L239" s="214">
        <v>14.192953198736827</v>
      </c>
      <c r="M239" s="214">
        <v>12.418834048894725</v>
      </c>
      <c r="N239" s="214">
        <v>10.644714899052621</v>
      </c>
      <c r="O239" s="100" t="s">
        <v>524</v>
      </c>
      <c r="P239" s="99" t="s">
        <v>632</v>
      </c>
      <c r="Q239" s="99" t="s">
        <v>632</v>
      </c>
      <c r="R239" s="99" t="s">
        <v>632</v>
      </c>
      <c r="S239" s="99"/>
      <c r="T239" s="99"/>
      <c r="U239" s="99"/>
      <c r="V239" s="99"/>
      <c r="W239" s="99"/>
      <c r="X239" s="99"/>
      <c r="Y239" s="99"/>
      <c r="Z239" s="99"/>
      <c r="AA239" s="99"/>
      <c r="AB239" s="99"/>
      <c r="AC239" s="99"/>
      <c r="AD239" s="99"/>
      <c r="AE239" s="99"/>
      <c r="AF239" s="99"/>
      <c r="AG239" s="99"/>
      <c r="AH239" s="99"/>
    </row>
    <row r="240" spans="3:34">
      <c r="C240" s="3" t="s">
        <v>90</v>
      </c>
      <c r="D240" s="3" t="s">
        <v>454</v>
      </c>
      <c r="E240" s="3" t="s">
        <v>455</v>
      </c>
      <c r="F240" s="3" t="s">
        <v>628</v>
      </c>
      <c r="G240" s="214">
        <v>16.212710765239947</v>
      </c>
      <c r="H240" s="214">
        <v>12.159533073929961</v>
      </c>
      <c r="I240" s="214">
        <v>10.808473843493298</v>
      </c>
      <c r="J240" s="214">
        <v>20.265888456549938</v>
      </c>
      <c r="K240" s="214">
        <v>16.014306113461359</v>
      </c>
      <c r="L240" s="214">
        <v>13.345255094551133</v>
      </c>
      <c r="M240" s="214">
        <v>14.679780604006247</v>
      </c>
      <c r="N240" s="214">
        <v>12.010729585096019</v>
      </c>
      <c r="O240" s="100" t="s">
        <v>524</v>
      </c>
      <c r="P240" s="99" t="s">
        <v>632</v>
      </c>
      <c r="Q240" s="99" t="s">
        <v>632</v>
      </c>
      <c r="R240" s="99" t="s">
        <v>632</v>
      </c>
      <c r="S240" s="99"/>
      <c r="T240" s="99"/>
      <c r="U240" s="99"/>
      <c r="V240" s="99"/>
      <c r="W240" s="99"/>
      <c r="X240" s="99"/>
      <c r="Y240" s="99"/>
      <c r="Z240" s="99"/>
      <c r="AA240" s="99"/>
      <c r="AB240" s="99"/>
      <c r="AC240" s="99"/>
      <c r="AD240" s="99"/>
      <c r="AE240" s="99"/>
      <c r="AF240" s="99"/>
      <c r="AG240" s="99"/>
      <c r="AH240" s="99"/>
    </row>
    <row r="241" spans="3:34">
      <c r="C241" s="3" t="s">
        <v>90</v>
      </c>
      <c r="D241" s="3" t="s">
        <v>456</v>
      </c>
      <c r="E241" s="3" t="s">
        <v>457</v>
      </c>
      <c r="F241" s="3" t="s">
        <v>628</v>
      </c>
      <c r="G241" s="214">
        <v>26.583465084717304</v>
      </c>
      <c r="H241" s="214">
        <v>16.789556895610929</v>
      </c>
      <c r="I241" s="214">
        <v>15.39042715431002</v>
      </c>
      <c r="J241" s="214">
        <v>25.184335343416397</v>
      </c>
      <c r="K241" s="214">
        <v>22.134299864427412</v>
      </c>
      <c r="L241" s="214">
        <v>22.134299864427412</v>
      </c>
      <c r="M241" s="214">
        <v>13.833937415267131</v>
      </c>
      <c r="N241" s="214">
        <v>16.600724898320561</v>
      </c>
      <c r="O241" s="100" t="s">
        <v>524</v>
      </c>
      <c r="P241" s="99" t="s">
        <v>632</v>
      </c>
      <c r="Q241" s="99" t="s">
        <v>632</v>
      </c>
      <c r="R241" s="99" t="s">
        <v>632</v>
      </c>
      <c r="S241" s="99"/>
      <c r="T241" s="99"/>
      <c r="U241" s="99"/>
      <c r="V241" s="99"/>
      <c r="W241" s="99"/>
      <c r="X241" s="99"/>
      <c r="Y241" s="99"/>
      <c r="Z241" s="99"/>
      <c r="AA241" s="99"/>
      <c r="AB241" s="99"/>
      <c r="AC241" s="99"/>
      <c r="AD241" s="99"/>
      <c r="AE241" s="99"/>
      <c r="AF241" s="99"/>
      <c r="AG241" s="99"/>
      <c r="AH241" s="99"/>
    </row>
    <row r="242" spans="3:34">
      <c r="C242" s="3" t="s">
        <v>90</v>
      </c>
      <c r="D242" s="3" t="s">
        <v>458</v>
      </c>
      <c r="E242" s="3" t="s">
        <v>459</v>
      </c>
      <c r="F242" s="3" t="s">
        <v>628</v>
      </c>
      <c r="G242" s="214">
        <v>18.122508155128671</v>
      </c>
      <c r="H242" s="214">
        <v>18.122508155128671</v>
      </c>
      <c r="I242" s="214">
        <v>18.122508155128671</v>
      </c>
      <c r="J242" s="214">
        <v>29.449075752084088</v>
      </c>
      <c r="K242" s="214">
        <v>30.759766225776687</v>
      </c>
      <c r="L242" s="214">
        <v>17.577009271872392</v>
      </c>
      <c r="M242" s="214">
        <v>35.154018543744783</v>
      </c>
      <c r="N242" s="214" t="s">
        <v>653</v>
      </c>
      <c r="O242" s="100" t="s">
        <v>524</v>
      </c>
      <c r="P242" s="99" t="s">
        <v>632</v>
      </c>
      <c r="Q242" s="99" t="s">
        <v>632</v>
      </c>
      <c r="R242" s="99" t="s">
        <v>632</v>
      </c>
      <c r="S242" s="99"/>
      <c r="T242" s="99"/>
      <c r="U242" s="99"/>
      <c r="V242" s="99"/>
      <c r="W242" s="99"/>
      <c r="X242" s="99"/>
      <c r="Y242" s="99"/>
      <c r="Z242" s="99"/>
      <c r="AA242" s="99"/>
      <c r="AB242" s="99"/>
      <c r="AC242" s="99"/>
      <c r="AD242" s="99"/>
      <c r="AE242" s="99"/>
      <c r="AF242" s="99"/>
      <c r="AG242" s="99"/>
      <c r="AH242" s="99"/>
    </row>
    <row r="243" spans="3:34">
      <c r="C243" s="3" t="s">
        <v>90</v>
      </c>
      <c r="D243" s="3" t="s">
        <v>460</v>
      </c>
      <c r="E243" s="3" t="s">
        <v>461</v>
      </c>
      <c r="F243" s="3" t="s">
        <v>628</v>
      </c>
      <c r="G243" s="214" t="s">
        <v>653</v>
      </c>
      <c r="H243" s="214" t="s">
        <v>653</v>
      </c>
      <c r="I243" s="214" t="s">
        <v>653</v>
      </c>
      <c r="J243" s="214" t="s">
        <v>653</v>
      </c>
      <c r="K243" s="214" t="s">
        <v>653</v>
      </c>
      <c r="L243" s="214" t="s">
        <v>653</v>
      </c>
      <c r="M243" s="214">
        <v>30.867373186541823</v>
      </c>
      <c r="N243" s="214" t="s">
        <v>653</v>
      </c>
      <c r="O243" s="100" t="s">
        <v>524</v>
      </c>
      <c r="P243" s="99" t="s">
        <v>632</v>
      </c>
      <c r="Q243" s="99" t="s">
        <v>632</v>
      </c>
      <c r="R243" s="99" t="s">
        <v>632</v>
      </c>
      <c r="S243" s="99"/>
      <c r="T243" s="99"/>
      <c r="U243" s="99"/>
      <c r="V243" s="99"/>
      <c r="W243" s="99"/>
      <c r="X243" s="99"/>
      <c r="Y243" s="99"/>
      <c r="Z243" s="99"/>
      <c r="AA243" s="99"/>
      <c r="AB243" s="99"/>
      <c r="AC243" s="99"/>
      <c r="AD243" s="99"/>
      <c r="AE243" s="99"/>
      <c r="AF243" s="99"/>
      <c r="AG243" s="99"/>
      <c r="AH243" s="99"/>
    </row>
    <row r="244" spans="3:34">
      <c r="C244" s="3" t="s">
        <v>90</v>
      </c>
      <c r="D244" s="3" t="s">
        <v>462</v>
      </c>
      <c r="E244" s="3" t="s">
        <v>463</v>
      </c>
      <c r="F244" s="3" t="s">
        <v>628</v>
      </c>
      <c r="G244" s="214" t="s">
        <v>653</v>
      </c>
      <c r="H244" s="214">
        <v>13.128097410482786</v>
      </c>
      <c r="I244" s="214">
        <v>21.333158292034529</v>
      </c>
      <c r="J244" s="214">
        <v>21.333158292034529</v>
      </c>
      <c r="K244" s="214">
        <v>16.135017829194702</v>
      </c>
      <c r="L244" s="214">
        <v>30.656533875469933</v>
      </c>
      <c r="M244" s="214">
        <v>16.135017829194702</v>
      </c>
      <c r="N244" s="214">
        <v>19.36202139503364</v>
      </c>
      <c r="O244" s="100" t="s">
        <v>524</v>
      </c>
      <c r="P244" s="99" t="s">
        <v>632</v>
      </c>
      <c r="Q244" s="99" t="s">
        <v>632</v>
      </c>
      <c r="R244" s="99" t="s">
        <v>632</v>
      </c>
      <c r="S244" s="99"/>
      <c r="T244" s="99"/>
      <c r="U244" s="99"/>
      <c r="V244" s="99"/>
      <c r="W244" s="99"/>
      <c r="X244" s="99"/>
      <c r="Y244" s="99"/>
      <c r="Z244" s="99"/>
      <c r="AA244" s="99"/>
      <c r="AB244" s="99"/>
      <c r="AC244" s="99"/>
      <c r="AD244" s="99"/>
      <c r="AE244" s="99"/>
      <c r="AF244" s="99"/>
      <c r="AG244" s="99"/>
      <c r="AH244" s="99"/>
    </row>
    <row r="245" spans="3:34">
      <c r="C245" s="3" t="s">
        <v>90</v>
      </c>
      <c r="D245" s="3" t="s">
        <v>464</v>
      </c>
      <c r="E245" s="3" t="s">
        <v>465</v>
      </c>
      <c r="F245" s="3" t="s">
        <v>628</v>
      </c>
      <c r="G245" s="214">
        <v>30.319436924742828</v>
      </c>
      <c r="H245" s="214">
        <v>15.159718462371414</v>
      </c>
      <c r="I245" s="214">
        <v>30.319436924742828</v>
      </c>
      <c r="J245" s="214">
        <v>37.899296155928532</v>
      </c>
      <c r="K245" s="214">
        <v>19.274631372674996</v>
      </c>
      <c r="L245" s="214">
        <v>22.487069934787499</v>
      </c>
      <c r="M245" s="214">
        <v>26.770321350937493</v>
      </c>
      <c r="N245" s="214">
        <v>23.557882788824998</v>
      </c>
      <c r="O245" s="100" t="s">
        <v>524</v>
      </c>
      <c r="P245" s="99" t="s">
        <v>632</v>
      </c>
      <c r="Q245" s="99" t="s">
        <v>632</v>
      </c>
      <c r="R245" s="99" t="s">
        <v>632</v>
      </c>
      <c r="S245" s="99"/>
      <c r="T245" s="99"/>
      <c r="U245" s="99"/>
      <c r="V245" s="99"/>
      <c r="W245" s="99"/>
      <c r="X245" s="99"/>
      <c r="Y245" s="99"/>
      <c r="Z245" s="99"/>
      <c r="AA245" s="99"/>
      <c r="AB245" s="99"/>
      <c r="AC245" s="99"/>
      <c r="AD245" s="99"/>
      <c r="AE245" s="99"/>
      <c r="AF245" s="99"/>
      <c r="AG245" s="99"/>
      <c r="AH245" s="99"/>
    </row>
    <row r="246" spans="3:34">
      <c r="C246" s="3" t="s">
        <v>90</v>
      </c>
      <c r="D246" s="3" t="s">
        <v>466</v>
      </c>
      <c r="E246" s="3" t="s">
        <v>467</v>
      </c>
      <c r="F246" s="3" t="s">
        <v>628</v>
      </c>
      <c r="G246" s="214">
        <v>21.182216905901118</v>
      </c>
      <c r="H246" s="214">
        <v>9.9681020733652321</v>
      </c>
      <c r="I246" s="214">
        <v>28.658293460925041</v>
      </c>
      <c r="J246" s="214">
        <v>21.182216905901118</v>
      </c>
      <c r="K246" s="214">
        <v>19.718032140392388</v>
      </c>
      <c r="L246" s="214">
        <v>18.485655131617865</v>
      </c>
      <c r="M246" s="214">
        <v>17.253278122843341</v>
      </c>
      <c r="N246" s="214">
        <v>25.879917184265011</v>
      </c>
      <c r="O246" s="100" t="s">
        <v>524</v>
      </c>
      <c r="P246" s="99" t="s">
        <v>632</v>
      </c>
      <c r="Q246" s="99" t="s">
        <v>632</v>
      </c>
      <c r="R246" s="99" t="s">
        <v>632</v>
      </c>
      <c r="S246" s="99"/>
      <c r="T246" s="99"/>
      <c r="U246" s="99"/>
      <c r="V246" s="99"/>
      <c r="W246" s="99"/>
      <c r="X246" s="99"/>
      <c r="Y246" s="99"/>
      <c r="Z246" s="99"/>
      <c r="AA246" s="99"/>
      <c r="AB246" s="99"/>
      <c r="AC246" s="99"/>
      <c r="AD246" s="99"/>
      <c r="AE246" s="99"/>
      <c r="AF246" s="99"/>
      <c r="AG246" s="99"/>
      <c r="AH246" s="99"/>
    </row>
    <row r="247" spans="3:34">
      <c r="C247" s="3" t="s">
        <v>90</v>
      </c>
      <c r="D247" s="3" t="s">
        <v>468</v>
      </c>
      <c r="E247" s="3" t="s">
        <v>469</v>
      </c>
      <c r="F247" s="3" t="s">
        <v>628</v>
      </c>
      <c r="G247" s="214">
        <v>26.829595482871746</v>
      </c>
      <c r="H247" s="214">
        <v>14.634324808839134</v>
      </c>
      <c r="I247" s="214">
        <v>17.073378943645654</v>
      </c>
      <c r="J247" s="214">
        <v>19.512433078452176</v>
      </c>
      <c r="K247" s="214">
        <v>34.93470823495398</v>
      </c>
      <c r="L247" s="214">
        <v>20.478966896352333</v>
      </c>
      <c r="M247" s="214">
        <v>16.865031561701922</v>
      </c>
      <c r="N247" s="214">
        <v>25.297547342552882</v>
      </c>
      <c r="O247" s="100" t="s">
        <v>524</v>
      </c>
      <c r="P247" s="99" t="s">
        <v>632</v>
      </c>
      <c r="Q247" s="99" t="s">
        <v>632</v>
      </c>
      <c r="R247" s="99" t="s">
        <v>632</v>
      </c>
      <c r="S247" s="99"/>
      <c r="T247" s="99"/>
      <c r="U247" s="99"/>
      <c r="V247" s="99"/>
      <c r="W247" s="99"/>
      <c r="X247" s="99"/>
      <c r="Y247" s="99"/>
      <c r="Z247" s="99"/>
      <c r="AA247" s="99"/>
      <c r="AB247" s="99"/>
      <c r="AC247" s="99"/>
      <c r="AD247" s="99"/>
      <c r="AE247" s="99"/>
      <c r="AF247" s="99"/>
      <c r="AG247" s="99"/>
      <c r="AH247" s="99"/>
    </row>
    <row r="248" spans="3:34">
      <c r="C248" s="3" t="s">
        <v>90</v>
      </c>
      <c r="D248" s="3" t="s">
        <v>470</v>
      </c>
      <c r="E248" s="3" t="s">
        <v>471</v>
      </c>
      <c r="F248" s="3" t="s">
        <v>628</v>
      </c>
      <c r="G248" s="214">
        <v>15.461685942235142</v>
      </c>
      <c r="H248" s="214">
        <v>9.2770115653410841</v>
      </c>
      <c r="I248" s="214">
        <v>17.007854536458655</v>
      </c>
      <c r="J248" s="214">
        <v>12.369348753788113</v>
      </c>
      <c r="K248" s="214">
        <v>12.202004179186432</v>
      </c>
      <c r="L248" s="214" t="s">
        <v>653</v>
      </c>
      <c r="M248" s="214">
        <v>16.777755746381342</v>
      </c>
      <c r="N248" s="214">
        <v>12.202004179186432</v>
      </c>
      <c r="O248" s="100" t="s">
        <v>524</v>
      </c>
      <c r="P248" s="99" t="s">
        <v>632</v>
      </c>
      <c r="Q248" s="99" t="s">
        <v>632</v>
      </c>
      <c r="R248" s="99" t="s">
        <v>632</v>
      </c>
      <c r="S248" s="99"/>
      <c r="T248" s="99"/>
      <c r="U248" s="99"/>
      <c r="V248" s="99"/>
      <c r="W248" s="99"/>
      <c r="X248" s="99"/>
      <c r="Y248" s="99"/>
      <c r="Z248" s="99"/>
      <c r="AA248" s="99"/>
      <c r="AB248" s="99"/>
      <c r="AC248" s="99"/>
      <c r="AD248" s="99"/>
      <c r="AE248" s="99"/>
      <c r="AF248" s="99"/>
      <c r="AG248" s="99"/>
      <c r="AH248" s="99"/>
    </row>
    <row r="249" spans="3:34">
      <c r="C249" s="3" t="s">
        <v>90</v>
      </c>
      <c r="D249" s="3" t="s">
        <v>472</v>
      </c>
      <c r="E249" s="3" t="s">
        <v>473</v>
      </c>
      <c r="F249" s="3" t="s">
        <v>628</v>
      </c>
      <c r="G249" s="214" t="s">
        <v>653</v>
      </c>
      <c r="H249" s="214">
        <v>17.763566924238386</v>
      </c>
      <c r="I249" s="214" t="s">
        <v>653</v>
      </c>
      <c r="J249" s="214" t="s">
        <v>653</v>
      </c>
      <c r="K249" s="214">
        <v>17.555152437240331</v>
      </c>
      <c r="L249" s="214">
        <v>17.555152437240331</v>
      </c>
      <c r="M249" s="214" t="s">
        <v>653</v>
      </c>
      <c r="N249" s="214" t="s">
        <v>653</v>
      </c>
      <c r="O249" s="100" t="s">
        <v>524</v>
      </c>
      <c r="P249" s="99" t="s">
        <v>632</v>
      </c>
      <c r="Q249" s="99" t="s">
        <v>632</v>
      </c>
      <c r="R249" s="99" t="s">
        <v>632</v>
      </c>
      <c r="S249" s="99"/>
      <c r="T249" s="99"/>
      <c r="U249" s="99"/>
      <c r="V249" s="99"/>
      <c r="W249" s="99"/>
      <c r="X249" s="99"/>
      <c r="Y249" s="99"/>
      <c r="Z249" s="99"/>
      <c r="AA249" s="99"/>
      <c r="AB249" s="99"/>
      <c r="AC249" s="99"/>
      <c r="AD249" s="99"/>
      <c r="AE249" s="99"/>
      <c r="AF249" s="99"/>
      <c r="AG249" s="99"/>
      <c r="AH249" s="99"/>
    </row>
    <row r="250" spans="3:34">
      <c r="C250" s="3" t="s">
        <v>90</v>
      </c>
      <c r="D250" s="3" t="s">
        <v>474</v>
      </c>
      <c r="E250" s="3" t="s">
        <v>475</v>
      </c>
      <c r="F250" s="3" t="s">
        <v>628</v>
      </c>
      <c r="G250" s="214">
        <v>41.827703324465858</v>
      </c>
      <c r="H250" s="214" t="s">
        <v>653</v>
      </c>
      <c r="I250" s="214">
        <v>15.05797319680771</v>
      </c>
      <c r="J250" s="214">
        <v>20.077297595743612</v>
      </c>
      <c r="K250" s="214">
        <v>25.011672113653034</v>
      </c>
      <c r="L250" s="214">
        <v>15.007003268191824</v>
      </c>
      <c r="M250" s="214">
        <v>23.344227306076167</v>
      </c>
      <c r="N250" s="214">
        <v>26.679116921229905</v>
      </c>
      <c r="O250" s="100" t="s">
        <v>524</v>
      </c>
      <c r="P250" s="99" t="s">
        <v>632</v>
      </c>
      <c r="Q250" s="99" t="s">
        <v>632</v>
      </c>
      <c r="R250" s="99" t="s">
        <v>632</v>
      </c>
      <c r="S250" s="99"/>
      <c r="T250" s="99"/>
      <c r="U250" s="99"/>
      <c r="V250" s="99"/>
      <c r="W250" s="99"/>
      <c r="X250" s="99"/>
      <c r="Y250" s="99"/>
      <c r="Z250" s="99"/>
      <c r="AA250" s="99"/>
      <c r="AB250" s="99"/>
      <c r="AC250" s="99"/>
      <c r="AD250" s="99"/>
      <c r="AE250" s="99"/>
      <c r="AF250" s="99"/>
      <c r="AG250" s="99"/>
      <c r="AH250" s="99"/>
    </row>
    <row r="251" spans="3:34">
      <c r="C251" s="3" t="s">
        <v>90</v>
      </c>
      <c r="D251" s="3" t="s">
        <v>476</v>
      </c>
      <c r="E251" s="3" t="s">
        <v>477</v>
      </c>
      <c r="F251" s="3" t="s">
        <v>628</v>
      </c>
      <c r="G251" s="214">
        <v>21.185692595600436</v>
      </c>
      <c r="H251" s="214">
        <v>12.358320680766921</v>
      </c>
      <c r="I251" s="214">
        <v>10.592846297800218</v>
      </c>
      <c r="J251" s="214">
        <v>21.185692595600436</v>
      </c>
      <c r="K251" s="214">
        <v>17.432839983961788</v>
      </c>
      <c r="L251" s="214">
        <v>13.94627198716943</v>
      </c>
      <c r="M251" s="214">
        <v>15.689555985565608</v>
      </c>
      <c r="N251" s="214">
        <v>17.432839983961788</v>
      </c>
      <c r="O251" s="100" t="s">
        <v>524</v>
      </c>
      <c r="P251" s="99" t="s">
        <v>632</v>
      </c>
      <c r="Q251" s="99" t="s">
        <v>632</v>
      </c>
      <c r="R251" s="99" t="s">
        <v>632</v>
      </c>
      <c r="S251" s="99"/>
      <c r="T251" s="99"/>
      <c r="U251" s="99"/>
      <c r="V251" s="99"/>
      <c r="W251" s="99"/>
      <c r="X251" s="99"/>
      <c r="Y251" s="99"/>
      <c r="Z251" s="99"/>
      <c r="AA251" s="99"/>
      <c r="AB251" s="99"/>
      <c r="AC251" s="99"/>
      <c r="AD251" s="99"/>
      <c r="AE251" s="99"/>
      <c r="AF251" s="99"/>
      <c r="AG251" s="99"/>
      <c r="AH251" s="99"/>
    </row>
    <row r="252" spans="3:34">
      <c r="C252" s="3" t="s">
        <v>90</v>
      </c>
      <c r="D252" s="3" t="s">
        <v>478</v>
      </c>
      <c r="E252" s="3" t="s">
        <v>479</v>
      </c>
      <c r="F252" s="3" t="s">
        <v>628</v>
      </c>
      <c r="G252" s="214" t="s">
        <v>653</v>
      </c>
      <c r="H252" s="214" t="s">
        <v>653</v>
      </c>
      <c r="I252" s="214" t="s">
        <v>653</v>
      </c>
      <c r="J252" s="214">
        <v>24.409478388223366</v>
      </c>
      <c r="K252" s="214">
        <v>16.635859519408505</v>
      </c>
      <c r="L252" s="214" t="s">
        <v>653</v>
      </c>
      <c r="M252" s="214">
        <v>18.484288354898336</v>
      </c>
      <c r="N252" s="214">
        <v>25.878003696857672</v>
      </c>
      <c r="O252" s="100" t="s">
        <v>524</v>
      </c>
      <c r="P252" s="99" t="s">
        <v>632</v>
      </c>
      <c r="Q252" s="99" t="s">
        <v>632</v>
      </c>
      <c r="R252" s="99" t="s">
        <v>632</v>
      </c>
      <c r="S252" s="99"/>
      <c r="T252" s="99"/>
      <c r="U252" s="99"/>
      <c r="V252" s="99"/>
      <c r="W252" s="99"/>
      <c r="X252" s="99"/>
      <c r="Y252" s="99"/>
      <c r="Z252" s="99"/>
      <c r="AA252" s="99"/>
      <c r="AB252" s="99"/>
      <c r="AC252" s="99"/>
      <c r="AD252" s="99"/>
      <c r="AE252" s="99"/>
      <c r="AF252" s="99"/>
      <c r="AG252" s="99"/>
      <c r="AH252" s="99"/>
    </row>
    <row r="253" spans="3:34">
      <c r="C253" s="3" t="s">
        <v>90</v>
      </c>
      <c r="D253" s="3" t="s">
        <v>480</v>
      </c>
      <c r="E253" s="3" t="s">
        <v>481</v>
      </c>
      <c r="F253" s="3" t="s">
        <v>628</v>
      </c>
      <c r="G253" s="214">
        <v>41.903275680205759</v>
      </c>
      <c r="H253" s="214">
        <v>10.114583784877253</v>
      </c>
      <c r="I253" s="214">
        <v>15.894345947664254</v>
      </c>
      <c r="J253" s="214">
        <v>23.119048651148006</v>
      </c>
      <c r="K253" s="214">
        <v>21.21610726863835</v>
      </c>
      <c r="L253" s="214">
        <v>9.9008500586978965</v>
      </c>
      <c r="M253" s="214">
        <v>33.945771629821358</v>
      </c>
      <c r="N253" s="214">
        <v>14.144071512425565</v>
      </c>
      <c r="O253" s="100" t="s">
        <v>524</v>
      </c>
      <c r="P253" s="99" t="s">
        <v>632</v>
      </c>
      <c r="Q253" s="99" t="s">
        <v>632</v>
      </c>
      <c r="R253" s="99" t="s">
        <v>632</v>
      </c>
      <c r="S253" s="99"/>
      <c r="T253" s="99"/>
      <c r="U253" s="99"/>
      <c r="V253" s="99"/>
      <c r="W253" s="99"/>
      <c r="X253" s="99"/>
      <c r="Y253" s="99"/>
      <c r="Z253" s="99"/>
      <c r="AA253" s="99"/>
      <c r="AB253" s="99"/>
      <c r="AC253" s="99"/>
      <c r="AD253" s="99"/>
      <c r="AE253" s="99"/>
      <c r="AF253" s="99"/>
      <c r="AG253" s="99"/>
      <c r="AH253" s="99"/>
    </row>
    <row r="254" spans="3:34">
      <c r="C254" s="3" t="s">
        <v>90</v>
      </c>
      <c r="D254" s="3" t="s">
        <v>482</v>
      </c>
      <c r="E254" s="3" t="s">
        <v>483</v>
      </c>
      <c r="F254" s="3" t="s">
        <v>628</v>
      </c>
      <c r="G254" s="214">
        <v>19.513464290360346</v>
      </c>
      <c r="H254" s="214">
        <v>14.635098217770262</v>
      </c>
      <c r="I254" s="214">
        <v>22.76570833875374</v>
      </c>
      <c r="J254" s="214">
        <v>29.270196435540523</v>
      </c>
      <c r="K254" s="214">
        <v>39.991042006590526</v>
      </c>
      <c r="L254" s="214">
        <v>31.99283360527242</v>
      </c>
      <c r="M254" s="214">
        <v>33.59247528553604</v>
      </c>
      <c r="N254" s="214">
        <v>27.193908564481557</v>
      </c>
      <c r="O254" s="100" t="s">
        <v>524</v>
      </c>
      <c r="P254" s="99" t="s">
        <v>632</v>
      </c>
      <c r="Q254" s="99" t="s">
        <v>632</v>
      </c>
      <c r="R254" s="99" t="s">
        <v>632</v>
      </c>
      <c r="S254" s="99"/>
      <c r="T254" s="99"/>
      <c r="U254" s="99"/>
      <c r="V254" s="99"/>
      <c r="W254" s="99"/>
      <c r="X254" s="99"/>
      <c r="Y254" s="99"/>
      <c r="Z254" s="99"/>
      <c r="AA254" s="99"/>
      <c r="AB254" s="99"/>
      <c r="AC254" s="99"/>
      <c r="AD254" s="99"/>
      <c r="AE254" s="99"/>
      <c r="AF254" s="99"/>
      <c r="AG254" s="99"/>
      <c r="AH254" s="99"/>
    </row>
    <row r="255" spans="3:34">
      <c r="C255" s="3" t="s">
        <v>90</v>
      </c>
      <c r="D255" s="3" t="s">
        <v>484</v>
      </c>
      <c r="E255" s="3" t="s">
        <v>485</v>
      </c>
      <c r="F255" s="3" t="s">
        <v>628</v>
      </c>
      <c r="G255" s="214">
        <v>17.90464497646818</v>
      </c>
      <c r="H255" s="214">
        <v>15.34683855125844</v>
      </c>
      <c r="I255" s="214">
        <v>35.809289952936361</v>
      </c>
      <c r="J255" s="214">
        <v>35.809289952936361</v>
      </c>
      <c r="K255" s="214">
        <v>35.086839928823835</v>
      </c>
      <c r="L255" s="214">
        <v>20.049622816470766</v>
      </c>
      <c r="M255" s="214">
        <v>27.568231372647304</v>
      </c>
      <c r="N255" s="214">
        <v>27.568231372647304</v>
      </c>
      <c r="O255" s="100" t="s">
        <v>524</v>
      </c>
      <c r="P255" s="99" t="s">
        <v>632</v>
      </c>
      <c r="Q255" s="99" t="s">
        <v>632</v>
      </c>
      <c r="R255" s="99" t="s">
        <v>632</v>
      </c>
      <c r="S255" s="99"/>
      <c r="T255" s="99"/>
      <c r="U255" s="99"/>
      <c r="V255" s="99"/>
      <c r="W255" s="99"/>
      <c r="X255" s="99"/>
      <c r="Y255" s="99"/>
      <c r="Z255" s="99"/>
      <c r="AA255" s="99"/>
      <c r="AB255" s="99"/>
      <c r="AC255" s="99"/>
      <c r="AD255" s="99"/>
      <c r="AE255" s="99"/>
      <c r="AF255" s="99"/>
      <c r="AG255" s="99"/>
      <c r="AH255" s="99"/>
    </row>
    <row r="256" spans="3:34">
      <c r="C256" s="3" t="s">
        <v>90</v>
      </c>
      <c r="D256" s="3" t="s">
        <v>486</v>
      </c>
      <c r="E256" s="3" t="s">
        <v>487</v>
      </c>
      <c r="F256" s="3" t="s">
        <v>628</v>
      </c>
      <c r="G256" s="214">
        <v>16.32208922742111</v>
      </c>
      <c r="H256" s="214" t="s">
        <v>653</v>
      </c>
      <c r="I256" s="214">
        <v>19.042437431991296</v>
      </c>
      <c r="J256" s="214">
        <v>24.483133841131664</v>
      </c>
      <c r="K256" s="214">
        <v>15.900357758049557</v>
      </c>
      <c r="L256" s="214">
        <v>23.850536637074335</v>
      </c>
      <c r="M256" s="214">
        <v>15.900357758049557</v>
      </c>
      <c r="N256" s="214">
        <v>21.200477010732744</v>
      </c>
      <c r="O256" s="100" t="s">
        <v>524</v>
      </c>
      <c r="P256" s="99" t="s">
        <v>632</v>
      </c>
      <c r="Q256" s="99" t="s">
        <v>632</v>
      </c>
      <c r="R256" s="99" t="s">
        <v>632</v>
      </c>
      <c r="S256" s="99"/>
      <c r="T256" s="99"/>
      <c r="U256" s="99"/>
      <c r="V256" s="99"/>
      <c r="W256" s="99"/>
      <c r="X256" s="99"/>
      <c r="Y256" s="99"/>
      <c r="Z256" s="99"/>
      <c r="AA256" s="99"/>
      <c r="AB256" s="99"/>
      <c r="AC256" s="99"/>
      <c r="AD256" s="99"/>
      <c r="AE256" s="99"/>
      <c r="AF256" s="99"/>
      <c r="AG256" s="99"/>
      <c r="AH256" s="99"/>
    </row>
    <row r="257" spans="3:34">
      <c r="C257" s="3" t="s">
        <v>90</v>
      </c>
      <c r="D257" s="3" t="s">
        <v>488</v>
      </c>
      <c r="E257" s="3" t="s">
        <v>489</v>
      </c>
      <c r="F257" s="3" t="s">
        <v>628</v>
      </c>
      <c r="G257" s="214">
        <v>22.522160196908029</v>
      </c>
      <c r="H257" s="214">
        <v>9.652354370103442</v>
      </c>
      <c r="I257" s="214">
        <v>11.261080098454014</v>
      </c>
      <c r="J257" s="214">
        <v>25.739611653609177</v>
      </c>
      <c r="K257" s="214">
        <v>23.886871775272311</v>
      </c>
      <c r="L257" s="214">
        <v>25.479329893623799</v>
      </c>
      <c r="M257" s="214">
        <v>25.479329893623799</v>
      </c>
      <c r="N257" s="214">
        <v>12.739664946811899</v>
      </c>
      <c r="O257" s="100" t="s">
        <v>524</v>
      </c>
      <c r="P257" s="99" t="s">
        <v>632</v>
      </c>
      <c r="Q257" s="99" t="s">
        <v>632</v>
      </c>
      <c r="R257" s="99" t="s">
        <v>632</v>
      </c>
      <c r="S257" s="99"/>
      <c r="T257" s="99"/>
      <c r="U257" s="99"/>
      <c r="V257" s="99"/>
      <c r="W257" s="99"/>
      <c r="X257" s="99"/>
      <c r="Y257" s="99"/>
      <c r="Z257" s="99"/>
      <c r="AA257" s="99"/>
      <c r="AB257" s="99"/>
      <c r="AC257" s="99"/>
      <c r="AD257" s="99"/>
      <c r="AE257" s="99"/>
      <c r="AF257" s="99"/>
      <c r="AG257" s="99"/>
      <c r="AH257" s="99"/>
    </row>
    <row r="258" spans="3:34">
      <c r="C258" s="3" t="s">
        <v>90</v>
      </c>
      <c r="D258" s="3" t="s">
        <v>490</v>
      </c>
      <c r="E258" s="3" t="s">
        <v>491</v>
      </c>
      <c r="F258" s="3" t="s">
        <v>628</v>
      </c>
      <c r="G258" s="214">
        <v>19.467197771754595</v>
      </c>
      <c r="H258" s="214">
        <v>20.964674523428023</v>
      </c>
      <c r="I258" s="214">
        <v>14.974767516734303</v>
      </c>
      <c r="J258" s="214">
        <v>23.959628026774887</v>
      </c>
      <c r="K258" s="214">
        <v>32.468490805513746</v>
      </c>
      <c r="L258" s="214">
        <v>10.330883438118008</v>
      </c>
      <c r="M258" s="214">
        <v>17.710085893916585</v>
      </c>
      <c r="N258" s="214">
        <v>30.992650314354027</v>
      </c>
      <c r="O258" s="100" t="s">
        <v>524</v>
      </c>
      <c r="P258" s="99" t="s">
        <v>632</v>
      </c>
      <c r="Q258" s="99" t="s">
        <v>632</v>
      </c>
      <c r="R258" s="99" t="s">
        <v>632</v>
      </c>
      <c r="S258" s="99"/>
      <c r="T258" s="99"/>
      <c r="U258" s="99"/>
      <c r="V258" s="99"/>
      <c r="W258" s="99"/>
      <c r="X258" s="99"/>
      <c r="Y258" s="99"/>
      <c r="Z258" s="99"/>
      <c r="AA258" s="99"/>
      <c r="AB258" s="99"/>
      <c r="AC258" s="99"/>
      <c r="AD258" s="99"/>
      <c r="AE258" s="99"/>
      <c r="AF258" s="99"/>
      <c r="AG258" s="99"/>
      <c r="AH258" s="99"/>
    </row>
    <row r="259" spans="3:34">
      <c r="C259" s="3" t="s">
        <v>90</v>
      </c>
      <c r="D259" s="3" t="s">
        <v>492</v>
      </c>
      <c r="E259" s="3" t="s">
        <v>493</v>
      </c>
      <c r="F259" s="3" t="s">
        <v>628</v>
      </c>
      <c r="G259" s="214">
        <v>26.292725679228745</v>
      </c>
      <c r="H259" s="214">
        <v>24.101665205959684</v>
      </c>
      <c r="I259" s="214">
        <v>28.483786152497807</v>
      </c>
      <c r="J259" s="214">
        <v>17.528483786152499</v>
      </c>
      <c r="K259" s="214">
        <v>19.420827758836477</v>
      </c>
      <c r="L259" s="214">
        <v>17.262958007854646</v>
      </c>
      <c r="M259" s="214">
        <v>19.420827758836477</v>
      </c>
      <c r="N259" s="214">
        <v>32.368046264727461</v>
      </c>
      <c r="O259" s="100" t="s">
        <v>524</v>
      </c>
      <c r="P259" s="99" t="s">
        <v>632</v>
      </c>
      <c r="Q259" s="99" t="s">
        <v>632</v>
      </c>
      <c r="R259" s="99" t="s">
        <v>632</v>
      </c>
      <c r="S259" s="99"/>
      <c r="T259" s="99"/>
      <c r="U259" s="99"/>
      <c r="V259" s="99"/>
      <c r="W259" s="99"/>
      <c r="X259" s="99"/>
      <c r="Y259" s="99"/>
      <c r="Z259" s="99"/>
      <c r="AA259" s="99"/>
      <c r="AB259" s="99"/>
      <c r="AC259" s="99"/>
      <c r="AD259" s="99"/>
      <c r="AE259" s="99"/>
      <c r="AF259" s="99"/>
      <c r="AG259" s="99"/>
      <c r="AH259" s="99"/>
    </row>
    <row r="260" spans="3:34">
      <c r="C260" s="3" t="s">
        <v>90</v>
      </c>
      <c r="D260" s="3" t="s">
        <v>494</v>
      </c>
      <c r="E260" s="3" t="s">
        <v>495</v>
      </c>
      <c r="F260" s="3" t="s">
        <v>628</v>
      </c>
      <c r="G260" s="214">
        <v>14.538934053818288</v>
      </c>
      <c r="H260" s="214">
        <v>7.2694670269091439</v>
      </c>
      <c r="I260" s="214">
        <v>15.750511891636476</v>
      </c>
      <c r="J260" s="214">
        <v>21.808401080727428</v>
      </c>
      <c r="K260" s="214">
        <v>22.733527166564965</v>
      </c>
      <c r="L260" s="214">
        <v>22.733527166564965</v>
      </c>
      <c r="M260" s="214">
        <v>22.733527166564965</v>
      </c>
      <c r="N260" s="214">
        <v>25.12653002620338</v>
      </c>
      <c r="O260" s="100" t="s">
        <v>524</v>
      </c>
      <c r="P260" s="99" t="s">
        <v>632</v>
      </c>
      <c r="Q260" s="99" t="s">
        <v>632</v>
      </c>
      <c r="R260" s="99" t="s">
        <v>632</v>
      </c>
      <c r="S260" s="99"/>
      <c r="T260" s="99"/>
      <c r="U260" s="99"/>
      <c r="V260" s="99"/>
      <c r="W260" s="99"/>
      <c r="X260" s="99"/>
      <c r="Y260" s="99"/>
      <c r="Z260" s="99"/>
      <c r="AA260" s="99"/>
      <c r="AB260" s="99"/>
      <c r="AC260" s="99"/>
      <c r="AD260" s="99"/>
      <c r="AE260" s="99"/>
      <c r="AF260" s="99"/>
      <c r="AG260" s="99"/>
      <c r="AH260" s="99"/>
    </row>
    <row r="261" spans="3:34">
      <c r="C261" s="3" t="s">
        <v>90</v>
      </c>
      <c r="D261" s="3" t="s">
        <v>496</v>
      </c>
      <c r="E261" s="3" t="s">
        <v>497</v>
      </c>
      <c r="F261" s="3" t="s">
        <v>628</v>
      </c>
      <c r="G261" s="214" t="s">
        <v>653</v>
      </c>
      <c r="H261" s="214">
        <v>9.4145495138057651</v>
      </c>
      <c r="I261" s="214">
        <v>10.75948515863516</v>
      </c>
      <c r="J261" s="214">
        <v>17.484163382782132</v>
      </c>
      <c r="K261" s="214">
        <v>23.841375382455396</v>
      </c>
      <c r="L261" s="214">
        <v>15.894250254970265</v>
      </c>
      <c r="M261" s="214">
        <v>9.2716459820659871</v>
      </c>
      <c r="N261" s="214">
        <v>14.569729400389409</v>
      </c>
      <c r="O261" s="100" t="s">
        <v>524</v>
      </c>
      <c r="P261" s="99" t="s">
        <v>632</v>
      </c>
      <c r="Q261" s="99" t="s">
        <v>632</v>
      </c>
      <c r="R261" s="99" t="s">
        <v>632</v>
      </c>
      <c r="S261" s="99"/>
      <c r="T261" s="99"/>
      <c r="U261" s="99"/>
      <c r="V261" s="99"/>
      <c r="W261" s="99"/>
      <c r="X261" s="99"/>
      <c r="Y261" s="99"/>
      <c r="Z261" s="99"/>
      <c r="AA261" s="99"/>
      <c r="AB261" s="99"/>
      <c r="AC261" s="99"/>
      <c r="AD261" s="99"/>
      <c r="AE261" s="99"/>
      <c r="AF261" s="99"/>
      <c r="AG261" s="99"/>
      <c r="AH261" s="99"/>
    </row>
    <row r="262" spans="3:34">
      <c r="C262" s="3" t="s">
        <v>90</v>
      </c>
      <c r="D262" s="3" t="s">
        <v>498</v>
      </c>
      <c r="E262" s="3" t="s">
        <v>499</v>
      </c>
      <c r="F262" s="3" t="s">
        <v>628</v>
      </c>
      <c r="G262" s="214">
        <v>18.304541814437705</v>
      </c>
      <c r="H262" s="214">
        <v>18.304541814437705</v>
      </c>
      <c r="I262" s="214">
        <v>22.880677268047137</v>
      </c>
      <c r="J262" s="214">
        <v>25.168744994851849</v>
      </c>
      <c r="K262" s="214">
        <v>29.039247660106774</v>
      </c>
      <c r="L262" s="214">
        <v>13.402729689280049</v>
      </c>
      <c r="M262" s="214">
        <v>17.8703062523734</v>
      </c>
      <c r="N262" s="214">
        <v>29.039247660106774</v>
      </c>
      <c r="O262" s="100" t="s">
        <v>524</v>
      </c>
      <c r="P262" s="99" t="s">
        <v>632</v>
      </c>
      <c r="Q262" s="99" t="s">
        <v>632</v>
      </c>
      <c r="R262" s="99" t="s">
        <v>632</v>
      </c>
      <c r="S262" s="99"/>
      <c r="T262" s="99"/>
      <c r="U262" s="99"/>
      <c r="V262" s="99"/>
      <c r="W262" s="99"/>
      <c r="X262" s="99"/>
      <c r="Y262" s="99"/>
      <c r="Z262" s="99"/>
      <c r="AA262" s="99"/>
      <c r="AB262" s="99"/>
      <c r="AC262" s="99"/>
      <c r="AD262" s="99"/>
      <c r="AE262" s="99"/>
      <c r="AF262" s="99"/>
      <c r="AG262" s="99"/>
      <c r="AH262" s="99"/>
    </row>
    <row r="263" spans="3:34">
      <c r="C263" s="3" t="s">
        <v>90</v>
      </c>
      <c r="D263" s="3" t="s">
        <v>500</v>
      </c>
      <c r="E263" s="3" t="s">
        <v>501</v>
      </c>
      <c r="F263" s="3" t="s">
        <v>628</v>
      </c>
      <c r="G263" s="214">
        <v>19.448316099964345</v>
      </c>
      <c r="H263" s="214">
        <v>21.069009108294708</v>
      </c>
      <c r="I263" s="214">
        <v>24.310395124955431</v>
      </c>
      <c r="J263" s="214">
        <v>16.206930083303622</v>
      </c>
      <c r="K263" s="214">
        <v>24.004608884905902</v>
      </c>
      <c r="L263" s="214">
        <v>11.202150812956088</v>
      </c>
      <c r="M263" s="214">
        <v>12.802458071949815</v>
      </c>
      <c r="N263" s="214">
        <v>38.407374215849444</v>
      </c>
      <c r="O263" s="100" t="s">
        <v>524</v>
      </c>
      <c r="P263" s="99" t="s">
        <v>632</v>
      </c>
      <c r="Q263" s="99" t="s">
        <v>632</v>
      </c>
      <c r="R263" s="99" t="s">
        <v>632</v>
      </c>
      <c r="S263" s="99"/>
      <c r="T263" s="99"/>
      <c r="U263" s="99"/>
      <c r="V263" s="99"/>
      <c r="W263" s="99"/>
      <c r="X263" s="99"/>
      <c r="Y263" s="99"/>
      <c r="Z263" s="99"/>
      <c r="AA263" s="99"/>
      <c r="AB263" s="99"/>
      <c r="AC263" s="99"/>
      <c r="AD263" s="99"/>
      <c r="AE263" s="99"/>
      <c r="AF263" s="99"/>
      <c r="AG263" s="99"/>
      <c r="AH263" s="99"/>
    </row>
    <row r="264" spans="3:34">
      <c r="C264" s="3" t="s">
        <v>90</v>
      </c>
      <c r="D264" s="3" t="s">
        <v>502</v>
      </c>
      <c r="E264" s="3" t="s">
        <v>503</v>
      </c>
      <c r="F264" s="3" t="s">
        <v>628</v>
      </c>
      <c r="G264" s="214">
        <v>37.514343719657518</v>
      </c>
      <c r="H264" s="214">
        <v>39.721069820813838</v>
      </c>
      <c r="I264" s="214">
        <v>37.514343719657518</v>
      </c>
      <c r="J264" s="214">
        <v>22.067261011563247</v>
      </c>
      <c r="K264" s="214">
        <v>28.236929559721109</v>
      </c>
      <c r="L264" s="214">
        <v>34.753144073502895</v>
      </c>
      <c r="M264" s="214">
        <v>43.441430091878622</v>
      </c>
      <c r="N264" s="214">
        <v>19.548643541345381</v>
      </c>
      <c r="O264" s="100" t="s">
        <v>524</v>
      </c>
      <c r="P264" s="99" t="s">
        <v>632</v>
      </c>
      <c r="Q264" s="99" t="s">
        <v>632</v>
      </c>
      <c r="R264" s="99" t="s">
        <v>632</v>
      </c>
      <c r="S264" s="99"/>
      <c r="T264" s="99"/>
      <c r="U264" s="99"/>
      <c r="V264" s="99"/>
      <c r="W264" s="99"/>
      <c r="X264" s="99"/>
      <c r="Y264" s="99"/>
      <c r="Z264" s="99"/>
      <c r="AA264" s="99"/>
      <c r="AB264" s="99"/>
      <c r="AC264" s="99"/>
      <c r="AD264" s="99"/>
      <c r="AE264" s="99"/>
      <c r="AF264" s="99"/>
      <c r="AG264" s="99"/>
      <c r="AH264" s="99"/>
    </row>
    <row r="265" spans="3:34">
      <c r="C265" s="3" t="s">
        <v>90</v>
      </c>
      <c r="D265" s="3" t="s">
        <v>504</v>
      </c>
      <c r="E265" s="3" t="s">
        <v>505</v>
      </c>
      <c r="F265" s="3" t="s">
        <v>628</v>
      </c>
      <c r="G265" s="214">
        <v>14.325279342947187</v>
      </c>
      <c r="H265" s="214">
        <v>9.5501862286314587</v>
      </c>
      <c r="I265" s="214">
        <v>9.5501862286314587</v>
      </c>
      <c r="J265" s="214" t="s">
        <v>653</v>
      </c>
      <c r="K265" s="214">
        <v>18.497109826589597</v>
      </c>
      <c r="L265" s="214">
        <v>10.789980732177264</v>
      </c>
      <c r="M265" s="214">
        <v>21.579961464354529</v>
      </c>
      <c r="N265" s="214">
        <v>21.579961464354529</v>
      </c>
      <c r="O265" s="100" t="s">
        <v>524</v>
      </c>
      <c r="P265" s="99" t="s">
        <v>632</v>
      </c>
      <c r="Q265" s="99" t="s">
        <v>632</v>
      </c>
      <c r="R265" s="99" t="s">
        <v>632</v>
      </c>
      <c r="S265" s="99"/>
      <c r="T265" s="99"/>
      <c r="U265" s="99"/>
      <c r="V265" s="99"/>
      <c r="W265" s="99"/>
      <c r="X265" s="99"/>
      <c r="Y265" s="99"/>
      <c r="Z265" s="99"/>
      <c r="AA265" s="99"/>
      <c r="AB265" s="99"/>
      <c r="AC265" s="99"/>
      <c r="AD265" s="99"/>
      <c r="AE265" s="99"/>
      <c r="AF265" s="99"/>
      <c r="AG265" s="99"/>
      <c r="AH265" s="99"/>
    </row>
    <row r="266" spans="3:34">
      <c r="C266" s="3" t="s">
        <v>90</v>
      </c>
      <c r="D266" s="3" t="s">
        <v>506</v>
      </c>
      <c r="E266" s="3" t="s">
        <v>507</v>
      </c>
      <c r="F266" s="3" t="s">
        <v>628</v>
      </c>
      <c r="G266" s="214">
        <v>12.442453651860149</v>
      </c>
      <c r="H266" s="214">
        <v>20.218987184272738</v>
      </c>
      <c r="I266" s="214">
        <v>12.442453651860149</v>
      </c>
      <c r="J266" s="214">
        <v>21.774293890755256</v>
      </c>
      <c r="K266" s="214">
        <v>10.728627042270791</v>
      </c>
      <c r="L266" s="214" t="s">
        <v>653</v>
      </c>
      <c r="M266" s="214" t="s">
        <v>653</v>
      </c>
      <c r="N266" s="214">
        <v>12.261288048309474</v>
      </c>
      <c r="O266" s="100" t="s">
        <v>524</v>
      </c>
      <c r="P266" s="99" t="s">
        <v>632</v>
      </c>
      <c r="Q266" s="99" t="s">
        <v>632</v>
      </c>
      <c r="R266" s="99" t="s">
        <v>632</v>
      </c>
      <c r="S266" s="99"/>
      <c r="T266" s="99"/>
      <c r="U266" s="99"/>
      <c r="V266" s="99"/>
      <c r="W266" s="99"/>
      <c r="X266" s="99"/>
      <c r="Y266" s="99"/>
      <c r="Z266" s="99"/>
      <c r="AA266" s="99"/>
      <c r="AB266" s="99"/>
      <c r="AC266" s="99"/>
      <c r="AD266" s="99"/>
      <c r="AE266" s="99"/>
      <c r="AF266" s="99"/>
      <c r="AG266" s="99"/>
      <c r="AH266" s="99"/>
    </row>
    <row r="267" spans="3:34">
      <c r="C267" s="3" t="s">
        <v>90</v>
      </c>
      <c r="D267" s="3" t="s">
        <v>508</v>
      </c>
      <c r="E267" s="3" t="s">
        <v>509</v>
      </c>
      <c r="F267" s="3" t="s">
        <v>628</v>
      </c>
      <c r="G267" s="214">
        <v>16.749577073178902</v>
      </c>
      <c r="H267" s="214">
        <v>13.399661658543122</v>
      </c>
      <c r="I267" s="214">
        <v>25.124365609768351</v>
      </c>
      <c r="J267" s="214">
        <v>15.074619365861011</v>
      </c>
      <c r="K267" s="214">
        <v>16.444393284109783</v>
      </c>
      <c r="L267" s="214">
        <v>26.311029254575654</v>
      </c>
      <c r="M267" s="214">
        <v>18.088832612520761</v>
      </c>
      <c r="N267" s="214">
        <v>26.311029254575654</v>
      </c>
      <c r="O267" s="100" t="s">
        <v>524</v>
      </c>
      <c r="P267" s="99" t="s">
        <v>632</v>
      </c>
      <c r="Q267" s="99" t="s">
        <v>632</v>
      </c>
      <c r="R267" s="99" t="s">
        <v>632</v>
      </c>
      <c r="S267" s="99"/>
      <c r="T267" s="99"/>
      <c r="U267" s="99"/>
      <c r="V267" s="99"/>
      <c r="W267" s="99"/>
      <c r="X267" s="99"/>
      <c r="Y267" s="99"/>
      <c r="Z267" s="99"/>
      <c r="AA267" s="99"/>
      <c r="AB267" s="99"/>
      <c r="AC267" s="99"/>
      <c r="AD267" s="99"/>
      <c r="AE267" s="99"/>
      <c r="AF267" s="99"/>
      <c r="AG267" s="99"/>
      <c r="AH267" s="99"/>
    </row>
    <row r="268" spans="3:34">
      <c r="C268" s="3" t="s">
        <v>90</v>
      </c>
      <c r="D268" s="3" t="s">
        <v>510</v>
      </c>
      <c r="E268" s="3" t="s">
        <v>511</v>
      </c>
      <c r="F268" s="3" t="s">
        <v>628</v>
      </c>
      <c r="G268" s="214">
        <v>17.352933885321896</v>
      </c>
      <c r="H268" s="214" t="s">
        <v>653</v>
      </c>
      <c r="I268" s="214">
        <v>19.831924440367882</v>
      </c>
      <c r="J268" s="214">
        <v>17.352933885321896</v>
      </c>
      <c r="K268" s="214">
        <v>21.909004600890967</v>
      </c>
      <c r="L268" s="214" t="s">
        <v>653</v>
      </c>
      <c r="M268" s="214">
        <v>17.040336911804083</v>
      </c>
      <c r="N268" s="214">
        <v>21.909004600890967</v>
      </c>
      <c r="O268" s="100" t="s">
        <v>524</v>
      </c>
      <c r="P268" s="99" t="s">
        <v>632</v>
      </c>
      <c r="Q268" s="99" t="s">
        <v>632</v>
      </c>
      <c r="R268" s="99" t="s">
        <v>632</v>
      </c>
      <c r="S268" s="99"/>
      <c r="T268" s="99"/>
      <c r="U268" s="99"/>
      <c r="V268" s="99"/>
      <c r="W268" s="99"/>
      <c r="X268" s="99"/>
      <c r="Y268" s="99"/>
      <c r="Z268" s="99"/>
      <c r="AA268" s="99"/>
      <c r="AB268" s="99"/>
      <c r="AC268" s="99"/>
      <c r="AD268" s="99"/>
      <c r="AE268" s="99"/>
      <c r="AF268" s="99"/>
      <c r="AG268" s="99"/>
      <c r="AH268" s="99"/>
    </row>
    <row r="269" spans="3:34">
      <c r="P269" s="1" t="s">
        <v>632</v>
      </c>
      <c r="Q269" s="1" t="s">
        <v>632</v>
      </c>
      <c r="R269" s="1" t="s">
        <v>632</v>
      </c>
    </row>
  </sheetData>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66"/>
  </sheetPr>
  <dimension ref="A1:AH269"/>
  <sheetViews>
    <sheetView zoomScale="80" zoomScaleNormal="80" workbookViewId="0">
      <pane ySplit="11" topLeftCell="A12" activePane="bottomLeft" state="frozen"/>
      <selection pane="bottomLeft"/>
    </sheetView>
  </sheetViews>
  <sheetFormatPr defaultRowHeight="15"/>
  <cols>
    <col min="1" max="2" width="9.140625" style="1"/>
    <col min="3" max="3" width="12.7109375" style="3" bestFit="1" customWidth="1"/>
    <col min="4" max="4" width="11.42578125" style="3" customWidth="1"/>
    <col min="5" max="5" width="48.5703125" style="3" customWidth="1"/>
    <col min="6" max="6" width="13.42578125" style="3" customWidth="1"/>
    <col min="7" max="34" width="11.5703125" style="1" bestFit="1" customWidth="1"/>
    <col min="35" max="16384" width="9.140625" style="1"/>
  </cols>
  <sheetData>
    <row r="1" spans="1:34">
      <c r="C1" s="91" t="s">
        <v>547</v>
      </c>
      <c r="D1" s="3" t="s">
        <v>843</v>
      </c>
    </row>
    <row r="2" spans="1:34">
      <c r="C2" s="91" t="s">
        <v>549</v>
      </c>
      <c r="D2" s="3" t="s">
        <v>844</v>
      </c>
    </row>
    <row r="3" spans="1:34">
      <c r="C3" s="91" t="s">
        <v>550</v>
      </c>
      <c r="D3" s="3" t="s">
        <v>714</v>
      </c>
    </row>
    <row r="4" spans="1:34">
      <c r="C4" s="91" t="s">
        <v>551</v>
      </c>
      <c r="D4" s="92">
        <v>42628</v>
      </c>
    </row>
    <row r="6" spans="1:34">
      <c r="C6" s="94"/>
      <c r="D6" s="94"/>
    </row>
    <row r="7" spans="1:34">
      <c r="C7" s="94"/>
      <c r="D7" s="94"/>
    </row>
    <row r="9" spans="1:34">
      <c r="A9" s="3"/>
      <c r="B9" s="3"/>
      <c r="G9" s="3"/>
      <c r="H9" s="3"/>
      <c r="I9" s="3"/>
      <c r="J9" s="3"/>
      <c r="K9" s="3"/>
      <c r="L9" s="3"/>
      <c r="M9" s="3"/>
      <c r="N9" s="3"/>
      <c r="O9" s="3"/>
      <c r="P9" s="3"/>
      <c r="Q9" s="3"/>
      <c r="R9" s="3"/>
      <c r="S9" s="3"/>
      <c r="T9" s="3"/>
      <c r="U9" s="3"/>
      <c r="V9" s="3"/>
      <c r="W9" s="3"/>
      <c r="X9" s="3"/>
      <c r="Y9" s="3"/>
      <c r="Z9" s="3"/>
      <c r="AA9" s="3"/>
      <c r="AB9" s="3"/>
      <c r="AC9" s="3"/>
      <c r="AD9" s="3"/>
      <c r="AE9" s="3"/>
      <c r="AF9" s="3"/>
      <c r="AG9" s="3"/>
      <c r="AH9" s="3"/>
    </row>
    <row r="10" spans="1:34" s="91" customFormat="1" ht="15.75" thickBot="1">
      <c r="A10" s="2"/>
      <c r="B10" s="2"/>
      <c r="C10" s="2" t="s">
        <v>552</v>
      </c>
      <c r="D10" s="2" t="s">
        <v>82</v>
      </c>
      <c r="E10" s="2" t="s">
        <v>83</v>
      </c>
      <c r="F10" s="2" t="s">
        <v>553</v>
      </c>
      <c r="G10" s="96" t="s">
        <v>554</v>
      </c>
      <c r="H10" s="96" t="s">
        <v>555</v>
      </c>
      <c r="I10" s="96" t="s">
        <v>556</v>
      </c>
      <c r="J10" s="96" t="s">
        <v>557</v>
      </c>
      <c r="K10" s="96" t="s">
        <v>558</v>
      </c>
      <c r="L10" s="96" t="s">
        <v>559</v>
      </c>
      <c r="M10" s="96" t="s">
        <v>560</v>
      </c>
      <c r="N10" s="96" t="s">
        <v>561</v>
      </c>
      <c r="O10" s="96" t="s">
        <v>525</v>
      </c>
      <c r="P10" s="96" t="s">
        <v>562</v>
      </c>
      <c r="Q10" s="96" t="s">
        <v>563</v>
      </c>
      <c r="R10" s="96" t="s">
        <v>564</v>
      </c>
      <c r="S10" s="96" t="s">
        <v>565</v>
      </c>
      <c r="T10" s="96" t="s">
        <v>566</v>
      </c>
      <c r="U10" s="96" t="s">
        <v>567</v>
      </c>
      <c r="V10" s="96" t="s">
        <v>568</v>
      </c>
      <c r="W10" s="96" t="s">
        <v>569</v>
      </c>
      <c r="X10" s="96" t="s">
        <v>570</v>
      </c>
      <c r="Y10" s="96" t="s">
        <v>571</v>
      </c>
      <c r="Z10" s="96" t="s">
        <v>572</v>
      </c>
      <c r="AA10" s="96" t="s">
        <v>573</v>
      </c>
      <c r="AB10" s="96" t="s">
        <v>574</v>
      </c>
      <c r="AC10" s="96" t="s">
        <v>575</v>
      </c>
      <c r="AD10" s="96" t="s">
        <v>576</v>
      </c>
      <c r="AE10" s="96" t="s">
        <v>577</v>
      </c>
      <c r="AF10" s="96" t="s">
        <v>578</v>
      </c>
      <c r="AG10" s="96" t="s">
        <v>579</v>
      </c>
      <c r="AH10" s="96" t="s">
        <v>580</v>
      </c>
    </row>
    <row r="11" spans="1:34" ht="15.75" thickTop="1">
      <c r="D11" s="3" t="s">
        <v>84</v>
      </c>
      <c r="E11" s="3" t="s">
        <v>85</v>
      </c>
      <c r="F11" s="3" t="s">
        <v>581</v>
      </c>
      <c r="G11" s="214">
        <v>53.98489129891113</v>
      </c>
      <c r="H11" s="214">
        <v>55.136444150377166</v>
      </c>
      <c r="I11" s="214">
        <v>48.161591513448698</v>
      </c>
      <c r="J11" s="214">
        <v>47.623263960934082</v>
      </c>
      <c r="K11" s="214">
        <v>54.225002874268348</v>
      </c>
      <c r="L11" s="214">
        <v>53.988475749175315</v>
      </c>
      <c r="M11" s="214">
        <v>49.661420696002857</v>
      </c>
      <c r="N11" s="214">
        <v>47.727463614359863</v>
      </c>
      <c r="O11" s="100" t="s">
        <v>524</v>
      </c>
      <c r="P11" s="99" t="s">
        <v>632</v>
      </c>
      <c r="Q11" s="99" t="s">
        <v>632</v>
      </c>
      <c r="R11" s="99" t="s">
        <v>632</v>
      </c>
      <c r="S11" s="99"/>
      <c r="T11" s="99"/>
      <c r="U11" s="99"/>
      <c r="V11" s="99"/>
      <c r="W11" s="99"/>
      <c r="X11" s="99"/>
      <c r="Y11" s="99"/>
      <c r="Z11" s="99"/>
      <c r="AA11" s="99"/>
      <c r="AB11" s="99"/>
      <c r="AC11" s="99"/>
      <c r="AD11" s="99"/>
      <c r="AE11" s="99"/>
      <c r="AF11" s="99"/>
      <c r="AG11" s="99"/>
      <c r="AH11" s="99"/>
    </row>
    <row r="12" spans="1:34">
      <c r="C12" s="3" t="s">
        <v>84</v>
      </c>
      <c r="D12" s="3" t="s">
        <v>86</v>
      </c>
      <c r="E12" s="3" t="s">
        <v>87</v>
      </c>
      <c r="F12" s="3" t="s">
        <v>582</v>
      </c>
      <c r="G12" s="214">
        <v>65.835096032339877</v>
      </c>
      <c r="H12" s="214">
        <v>66.40779164835493</v>
      </c>
      <c r="I12" s="214">
        <v>58.87144933905531</v>
      </c>
      <c r="J12" s="214">
        <v>56.746665604274796</v>
      </c>
      <c r="K12" s="214">
        <v>63.133231179741891</v>
      </c>
      <c r="L12" s="214">
        <v>64.231272208499007</v>
      </c>
      <c r="M12" s="214">
        <v>57.345811922909263</v>
      </c>
      <c r="N12" s="214">
        <v>54.728676538578398</v>
      </c>
      <c r="O12" s="100" t="s">
        <v>524</v>
      </c>
      <c r="P12" s="99" t="s">
        <v>632</v>
      </c>
      <c r="Q12" s="99" t="s">
        <v>632</v>
      </c>
      <c r="R12" s="99" t="s">
        <v>632</v>
      </c>
      <c r="S12" s="99"/>
      <c r="T12" s="99"/>
      <c r="U12" s="99"/>
      <c r="V12" s="99"/>
      <c r="W12" s="99"/>
      <c r="X12" s="99"/>
      <c r="Y12" s="99"/>
      <c r="Z12" s="99"/>
      <c r="AA12" s="99"/>
      <c r="AB12" s="99"/>
      <c r="AC12" s="99"/>
      <c r="AD12" s="99"/>
      <c r="AE12" s="99"/>
      <c r="AF12" s="99"/>
      <c r="AG12" s="99"/>
      <c r="AH12" s="99"/>
    </row>
    <row r="13" spans="1:34">
      <c r="C13" s="3" t="s">
        <v>84</v>
      </c>
      <c r="D13" s="3" t="s">
        <v>88</v>
      </c>
      <c r="E13" s="3" t="s">
        <v>89</v>
      </c>
      <c r="F13" s="3" t="s">
        <v>582</v>
      </c>
      <c r="G13" s="214">
        <v>52.719709505281706</v>
      </c>
      <c r="H13" s="214">
        <v>53.546594424229987</v>
      </c>
      <c r="I13" s="214">
        <v>46.011895396430269</v>
      </c>
      <c r="J13" s="214">
        <v>46.892875590449925</v>
      </c>
      <c r="K13" s="214">
        <v>54.141888987979591</v>
      </c>
      <c r="L13" s="214">
        <v>54.1035774333603</v>
      </c>
      <c r="M13" s="214">
        <v>49.015802979918696</v>
      </c>
      <c r="N13" s="214">
        <v>46.556201173360321</v>
      </c>
      <c r="O13" s="100" t="s">
        <v>524</v>
      </c>
      <c r="P13" s="99" t="s">
        <v>632</v>
      </c>
      <c r="Q13" s="99" t="s">
        <v>632</v>
      </c>
      <c r="R13" s="99" t="s">
        <v>632</v>
      </c>
      <c r="S13" s="99"/>
      <c r="T13" s="99"/>
      <c r="U13" s="99"/>
      <c r="V13" s="99"/>
      <c r="W13" s="99"/>
      <c r="X13" s="99"/>
      <c r="Y13" s="99"/>
      <c r="Z13" s="99"/>
      <c r="AA13" s="99"/>
      <c r="AB13" s="99"/>
      <c r="AC13" s="99"/>
      <c r="AD13" s="99"/>
      <c r="AE13" s="99"/>
      <c r="AF13" s="99"/>
      <c r="AG13" s="99"/>
      <c r="AH13" s="99"/>
    </row>
    <row r="14" spans="1:34">
      <c r="C14" s="3" t="s">
        <v>84</v>
      </c>
      <c r="D14" s="3" t="s">
        <v>90</v>
      </c>
      <c r="E14" s="3" t="s">
        <v>91</v>
      </c>
      <c r="F14" s="3" t="s">
        <v>582</v>
      </c>
      <c r="G14" s="214">
        <v>28.253209798817501</v>
      </c>
      <c r="H14" s="214">
        <v>29.537446607854662</v>
      </c>
      <c r="I14" s="214">
        <v>25.427888818935756</v>
      </c>
      <c r="J14" s="214">
        <v>26.258865577724503</v>
      </c>
      <c r="K14" s="214">
        <v>28.682690729887764</v>
      </c>
      <c r="L14" s="214">
        <v>28.060120698541361</v>
      </c>
      <c r="M14" s="214">
        <v>23.0202680638324</v>
      </c>
      <c r="N14" s="214">
        <v>23.687307383132119</v>
      </c>
      <c r="O14" s="100" t="s">
        <v>524</v>
      </c>
      <c r="P14" s="99" t="s">
        <v>632</v>
      </c>
      <c r="Q14" s="99" t="s">
        <v>632</v>
      </c>
      <c r="R14" s="99" t="s">
        <v>632</v>
      </c>
      <c r="S14" s="99"/>
      <c r="T14" s="99"/>
      <c r="U14" s="99"/>
      <c r="V14" s="99"/>
      <c r="W14" s="99"/>
      <c r="X14" s="99"/>
      <c r="Y14" s="99"/>
      <c r="Z14" s="99"/>
      <c r="AA14" s="99"/>
      <c r="AB14" s="99"/>
      <c r="AC14" s="99"/>
      <c r="AD14" s="99"/>
      <c r="AE14" s="99"/>
      <c r="AF14" s="99"/>
      <c r="AG14" s="99"/>
      <c r="AH14" s="99"/>
    </row>
    <row r="15" spans="1:34">
      <c r="C15" s="3" t="s">
        <v>84</v>
      </c>
      <c r="D15" s="3" t="s">
        <v>92</v>
      </c>
      <c r="E15" s="3" t="s">
        <v>93</v>
      </c>
      <c r="F15" s="3" t="s">
        <v>582</v>
      </c>
      <c r="G15" s="214">
        <v>57.934212243574095</v>
      </c>
      <c r="H15" s="214">
        <v>60.011964615607262</v>
      </c>
      <c r="I15" s="214">
        <v>52.59142042977453</v>
      </c>
      <c r="J15" s="214">
        <v>51.305192770896859</v>
      </c>
      <c r="K15" s="214">
        <v>60.065544206671134</v>
      </c>
      <c r="L15" s="214">
        <v>58.344545092673577</v>
      </c>
      <c r="M15" s="214">
        <v>58.139451934010658</v>
      </c>
      <c r="N15" s="214">
        <v>55.99043231497744</v>
      </c>
      <c r="O15" s="100" t="s">
        <v>524</v>
      </c>
      <c r="P15" s="99" t="s">
        <v>632</v>
      </c>
      <c r="Q15" s="99" t="s">
        <v>632</v>
      </c>
      <c r="R15" s="99" t="s">
        <v>632</v>
      </c>
      <c r="S15" s="99"/>
      <c r="T15" s="99"/>
      <c r="U15" s="99"/>
      <c r="V15" s="99"/>
      <c r="W15" s="99"/>
      <c r="X15" s="99"/>
      <c r="Y15" s="99"/>
      <c r="Z15" s="99"/>
      <c r="AA15" s="99"/>
      <c r="AB15" s="99"/>
      <c r="AC15" s="99"/>
      <c r="AD15" s="99"/>
      <c r="AE15" s="99"/>
      <c r="AF15" s="99"/>
      <c r="AG15" s="99"/>
      <c r="AH15" s="99"/>
    </row>
    <row r="16" spans="1:34">
      <c r="E16" s="3" t="s">
        <v>583</v>
      </c>
      <c r="F16" s="3" t="s">
        <v>584</v>
      </c>
      <c r="G16" s="214" t="s">
        <v>632</v>
      </c>
      <c r="H16" s="214" t="s">
        <v>632</v>
      </c>
      <c r="I16" s="214" t="s">
        <v>632</v>
      </c>
      <c r="J16" s="214" t="s">
        <v>632</v>
      </c>
      <c r="K16" s="214" t="s">
        <v>632</v>
      </c>
      <c r="L16" s="214" t="s">
        <v>632</v>
      </c>
      <c r="M16" s="214" t="s">
        <v>632</v>
      </c>
      <c r="N16" s="214" t="s">
        <v>632</v>
      </c>
      <c r="O16" s="100" t="s">
        <v>524</v>
      </c>
      <c r="P16" s="99" t="s">
        <v>632</v>
      </c>
      <c r="Q16" s="99" t="s">
        <v>632</v>
      </c>
      <c r="R16" s="99" t="s">
        <v>632</v>
      </c>
      <c r="S16" s="99"/>
      <c r="T16" s="99"/>
      <c r="U16" s="99"/>
      <c r="V16" s="99"/>
      <c r="W16" s="99"/>
      <c r="X16" s="99"/>
      <c r="Y16" s="99"/>
      <c r="Z16" s="99"/>
      <c r="AA16" s="99"/>
      <c r="AB16" s="99"/>
      <c r="AC16" s="99"/>
      <c r="AD16" s="99"/>
      <c r="AE16" s="99"/>
      <c r="AF16" s="99"/>
      <c r="AG16" s="99"/>
      <c r="AH16" s="99"/>
    </row>
    <row r="17" spans="5:34">
      <c r="E17" s="3" t="s">
        <v>585</v>
      </c>
      <c r="F17" s="3" t="s">
        <v>584</v>
      </c>
      <c r="G17" s="214" t="s">
        <v>632</v>
      </c>
      <c r="H17" s="214" t="s">
        <v>632</v>
      </c>
      <c r="I17" s="214" t="s">
        <v>632</v>
      </c>
      <c r="J17" s="214" t="s">
        <v>632</v>
      </c>
      <c r="K17" s="214" t="s">
        <v>632</v>
      </c>
      <c r="L17" s="214" t="s">
        <v>632</v>
      </c>
      <c r="M17" s="214" t="s">
        <v>632</v>
      </c>
      <c r="N17" s="214" t="s">
        <v>632</v>
      </c>
      <c r="O17" s="100" t="s">
        <v>524</v>
      </c>
      <c r="P17" s="99" t="s">
        <v>632</v>
      </c>
      <c r="Q17" s="99" t="s">
        <v>632</v>
      </c>
      <c r="R17" s="99" t="s">
        <v>632</v>
      </c>
      <c r="S17" s="99"/>
      <c r="T17" s="99"/>
      <c r="U17" s="99"/>
      <c r="V17" s="99"/>
      <c r="W17" s="99"/>
      <c r="X17" s="99"/>
      <c r="Y17" s="99"/>
      <c r="Z17" s="99"/>
      <c r="AA17" s="99"/>
      <c r="AB17" s="99"/>
      <c r="AC17" s="99"/>
      <c r="AD17" s="99"/>
      <c r="AE17" s="99"/>
      <c r="AF17" s="99"/>
      <c r="AG17" s="99"/>
      <c r="AH17" s="99"/>
    </row>
    <row r="18" spans="5:34">
      <c r="E18" s="3" t="s">
        <v>586</v>
      </c>
      <c r="F18" s="3" t="s">
        <v>584</v>
      </c>
      <c r="G18" s="214" t="s">
        <v>632</v>
      </c>
      <c r="H18" s="214" t="s">
        <v>632</v>
      </c>
      <c r="I18" s="214" t="s">
        <v>632</v>
      </c>
      <c r="J18" s="214" t="s">
        <v>632</v>
      </c>
      <c r="K18" s="214" t="s">
        <v>632</v>
      </c>
      <c r="L18" s="214" t="s">
        <v>632</v>
      </c>
      <c r="M18" s="214" t="s">
        <v>632</v>
      </c>
      <c r="N18" s="214" t="s">
        <v>632</v>
      </c>
      <c r="O18" s="100" t="s">
        <v>524</v>
      </c>
      <c r="P18" s="99" t="s">
        <v>632</v>
      </c>
      <c r="Q18" s="99" t="s">
        <v>632</v>
      </c>
      <c r="R18" s="99" t="s">
        <v>632</v>
      </c>
      <c r="S18" s="99"/>
      <c r="T18" s="99"/>
      <c r="U18" s="99"/>
      <c r="V18" s="99"/>
      <c r="W18" s="99"/>
      <c r="X18" s="99"/>
      <c r="Y18" s="99"/>
      <c r="Z18" s="99"/>
      <c r="AA18" s="99"/>
      <c r="AB18" s="99"/>
      <c r="AC18" s="99"/>
      <c r="AD18" s="99"/>
      <c r="AE18" s="99"/>
      <c r="AF18" s="99"/>
      <c r="AG18" s="99"/>
      <c r="AH18" s="99"/>
    </row>
    <row r="19" spans="5:34">
      <c r="E19" s="3" t="s">
        <v>587</v>
      </c>
      <c r="F19" s="3" t="s">
        <v>584</v>
      </c>
      <c r="G19" s="214" t="s">
        <v>632</v>
      </c>
      <c r="H19" s="214" t="s">
        <v>632</v>
      </c>
      <c r="I19" s="214" t="s">
        <v>632</v>
      </c>
      <c r="J19" s="214" t="s">
        <v>632</v>
      </c>
      <c r="K19" s="214" t="s">
        <v>632</v>
      </c>
      <c r="L19" s="214" t="s">
        <v>632</v>
      </c>
      <c r="M19" s="214" t="s">
        <v>632</v>
      </c>
      <c r="N19" s="214" t="s">
        <v>632</v>
      </c>
      <c r="O19" s="100" t="s">
        <v>524</v>
      </c>
      <c r="P19" s="99" t="s">
        <v>632</v>
      </c>
      <c r="Q19" s="99" t="s">
        <v>632</v>
      </c>
      <c r="R19" s="99" t="s">
        <v>632</v>
      </c>
      <c r="S19" s="99"/>
      <c r="T19" s="99"/>
      <c r="U19" s="99"/>
      <c r="V19" s="99"/>
      <c r="W19" s="99"/>
      <c r="X19" s="99"/>
      <c r="Y19" s="99"/>
      <c r="Z19" s="99"/>
      <c r="AA19" s="99"/>
      <c r="AB19" s="99"/>
      <c r="AC19" s="99"/>
      <c r="AD19" s="99"/>
      <c r="AE19" s="99"/>
      <c r="AF19" s="99"/>
      <c r="AG19" s="99"/>
      <c r="AH19" s="99"/>
    </row>
    <row r="20" spans="5:34">
      <c r="E20" s="3" t="s">
        <v>588</v>
      </c>
      <c r="F20" s="3" t="s">
        <v>584</v>
      </c>
      <c r="G20" s="214" t="s">
        <v>632</v>
      </c>
      <c r="H20" s="214" t="s">
        <v>632</v>
      </c>
      <c r="I20" s="214" t="s">
        <v>632</v>
      </c>
      <c r="J20" s="214" t="s">
        <v>632</v>
      </c>
      <c r="K20" s="214" t="s">
        <v>632</v>
      </c>
      <c r="L20" s="214" t="s">
        <v>632</v>
      </c>
      <c r="M20" s="214" t="s">
        <v>632</v>
      </c>
      <c r="N20" s="214" t="s">
        <v>632</v>
      </c>
      <c r="O20" s="100" t="s">
        <v>524</v>
      </c>
      <c r="P20" s="99" t="s">
        <v>632</v>
      </c>
      <c r="Q20" s="99" t="s">
        <v>632</v>
      </c>
      <c r="R20" s="99" t="s">
        <v>632</v>
      </c>
      <c r="S20" s="99"/>
      <c r="T20" s="99"/>
      <c r="U20" s="99"/>
      <c r="V20" s="99"/>
      <c r="W20" s="99"/>
      <c r="X20" s="99"/>
      <c r="Y20" s="99"/>
      <c r="Z20" s="99"/>
      <c r="AA20" s="99"/>
      <c r="AB20" s="99"/>
      <c r="AC20" s="99"/>
      <c r="AD20" s="99"/>
      <c r="AE20" s="99"/>
      <c r="AF20" s="99"/>
      <c r="AG20" s="99"/>
      <c r="AH20" s="99"/>
    </row>
    <row r="21" spans="5:34">
      <c r="E21" s="3" t="s">
        <v>589</v>
      </c>
      <c r="F21" s="3" t="s">
        <v>584</v>
      </c>
      <c r="G21" s="214" t="s">
        <v>632</v>
      </c>
      <c r="H21" s="214" t="s">
        <v>632</v>
      </c>
      <c r="I21" s="214" t="s">
        <v>632</v>
      </c>
      <c r="J21" s="214" t="s">
        <v>632</v>
      </c>
      <c r="K21" s="214" t="s">
        <v>632</v>
      </c>
      <c r="L21" s="214" t="s">
        <v>632</v>
      </c>
      <c r="M21" s="214" t="s">
        <v>632</v>
      </c>
      <c r="N21" s="214" t="s">
        <v>632</v>
      </c>
      <c r="O21" s="100" t="s">
        <v>524</v>
      </c>
      <c r="P21" s="99" t="s">
        <v>632</v>
      </c>
      <c r="Q21" s="99" t="s">
        <v>632</v>
      </c>
      <c r="R21" s="99" t="s">
        <v>632</v>
      </c>
      <c r="S21" s="99"/>
      <c r="T21" s="99"/>
      <c r="U21" s="99"/>
      <c r="V21" s="99"/>
      <c r="W21" s="99"/>
      <c r="X21" s="99"/>
      <c r="Y21" s="99"/>
      <c r="Z21" s="99"/>
      <c r="AA21" s="99"/>
      <c r="AB21" s="99"/>
      <c r="AC21" s="99"/>
      <c r="AD21" s="99"/>
      <c r="AE21" s="99"/>
      <c r="AF21" s="99"/>
      <c r="AG21" s="99"/>
      <c r="AH21" s="99"/>
    </row>
    <row r="22" spans="5:34">
      <c r="E22" s="3" t="s">
        <v>590</v>
      </c>
      <c r="F22" s="3" t="s">
        <v>584</v>
      </c>
      <c r="G22" s="214" t="s">
        <v>632</v>
      </c>
      <c r="H22" s="214" t="s">
        <v>632</v>
      </c>
      <c r="I22" s="214" t="s">
        <v>632</v>
      </c>
      <c r="J22" s="214" t="s">
        <v>632</v>
      </c>
      <c r="K22" s="214" t="s">
        <v>632</v>
      </c>
      <c r="L22" s="214" t="s">
        <v>632</v>
      </c>
      <c r="M22" s="214" t="s">
        <v>632</v>
      </c>
      <c r="N22" s="214" t="s">
        <v>632</v>
      </c>
      <c r="O22" s="100" t="s">
        <v>524</v>
      </c>
      <c r="P22" s="99" t="s">
        <v>632</v>
      </c>
      <c r="Q22" s="99" t="s">
        <v>632</v>
      </c>
      <c r="R22" s="99" t="s">
        <v>632</v>
      </c>
      <c r="S22" s="99"/>
      <c r="T22" s="99"/>
      <c r="U22" s="99"/>
      <c r="V22" s="99"/>
      <c r="W22" s="99"/>
      <c r="X22" s="99"/>
      <c r="Y22" s="99"/>
      <c r="Z22" s="99"/>
      <c r="AA22" s="99"/>
      <c r="AB22" s="99"/>
      <c r="AC22" s="99"/>
      <c r="AD22" s="99"/>
      <c r="AE22" s="99"/>
      <c r="AF22" s="99"/>
      <c r="AG22" s="99"/>
      <c r="AH22" s="99"/>
    </row>
    <row r="23" spans="5:34">
      <c r="E23" s="3" t="s">
        <v>591</v>
      </c>
      <c r="F23" s="3" t="s">
        <v>584</v>
      </c>
      <c r="G23" s="214" t="s">
        <v>632</v>
      </c>
      <c r="H23" s="214" t="s">
        <v>632</v>
      </c>
      <c r="I23" s="214" t="s">
        <v>632</v>
      </c>
      <c r="J23" s="214" t="s">
        <v>632</v>
      </c>
      <c r="K23" s="214" t="s">
        <v>632</v>
      </c>
      <c r="L23" s="214" t="s">
        <v>632</v>
      </c>
      <c r="M23" s="214" t="s">
        <v>632</v>
      </c>
      <c r="N23" s="214" t="s">
        <v>632</v>
      </c>
      <c r="O23" s="100" t="s">
        <v>524</v>
      </c>
      <c r="P23" s="99" t="s">
        <v>632</v>
      </c>
      <c r="Q23" s="99" t="s">
        <v>632</v>
      </c>
      <c r="R23" s="99" t="s">
        <v>632</v>
      </c>
      <c r="S23" s="99"/>
      <c r="T23" s="99"/>
      <c r="U23" s="99"/>
      <c r="V23" s="99"/>
      <c r="W23" s="99"/>
      <c r="X23" s="99"/>
      <c r="Y23" s="99"/>
      <c r="Z23" s="99"/>
      <c r="AA23" s="99"/>
      <c r="AB23" s="99"/>
      <c r="AC23" s="99"/>
      <c r="AD23" s="99"/>
      <c r="AE23" s="99"/>
      <c r="AF23" s="99"/>
      <c r="AG23" s="99"/>
      <c r="AH23" s="99"/>
    </row>
    <row r="24" spans="5:34">
      <c r="E24" s="3" t="s">
        <v>592</v>
      </c>
      <c r="F24" s="3" t="s">
        <v>584</v>
      </c>
      <c r="G24" s="214" t="s">
        <v>632</v>
      </c>
      <c r="H24" s="214" t="s">
        <v>632</v>
      </c>
      <c r="I24" s="214" t="s">
        <v>632</v>
      </c>
      <c r="J24" s="214" t="s">
        <v>632</v>
      </c>
      <c r="K24" s="214" t="s">
        <v>632</v>
      </c>
      <c r="L24" s="214" t="s">
        <v>632</v>
      </c>
      <c r="M24" s="214" t="s">
        <v>632</v>
      </c>
      <c r="N24" s="214" t="s">
        <v>632</v>
      </c>
      <c r="O24" s="100" t="s">
        <v>524</v>
      </c>
      <c r="P24" s="99" t="s">
        <v>632</v>
      </c>
      <c r="Q24" s="99" t="s">
        <v>632</v>
      </c>
      <c r="R24" s="99" t="s">
        <v>632</v>
      </c>
      <c r="S24" s="99"/>
      <c r="T24" s="99"/>
      <c r="U24" s="99"/>
      <c r="V24" s="99"/>
      <c r="W24" s="99"/>
      <c r="X24" s="99"/>
      <c r="Y24" s="99"/>
      <c r="Z24" s="99"/>
      <c r="AA24" s="99"/>
      <c r="AB24" s="99"/>
      <c r="AC24" s="99"/>
      <c r="AD24" s="99"/>
      <c r="AE24" s="99"/>
      <c r="AF24" s="99"/>
      <c r="AG24" s="99"/>
      <c r="AH24" s="99"/>
    </row>
    <row r="25" spans="5:34">
      <c r="E25" s="3" t="s">
        <v>593</v>
      </c>
      <c r="F25" s="3" t="s">
        <v>584</v>
      </c>
      <c r="G25" s="214" t="s">
        <v>632</v>
      </c>
      <c r="H25" s="214" t="s">
        <v>632</v>
      </c>
      <c r="I25" s="214" t="s">
        <v>632</v>
      </c>
      <c r="J25" s="214" t="s">
        <v>632</v>
      </c>
      <c r="K25" s="214" t="s">
        <v>632</v>
      </c>
      <c r="L25" s="214" t="s">
        <v>632</v>
      </c>
      <c r="M25" s="214" t="s">
        <v>632</v>
      </c>
      <c r="N25" s="214" t="s">
        <v>632</v>
      </c>
      <c r="O25" s="100" t="s">
        <v>524</v>
      </c>
      <c r="P25" s="99" t="s">
        <v>632</v>
      </c>
      <c r="Q25" s="99" t="s">
        <v>632</v>
      </c>
      <c r="R25" s="99" t="s">
        <v>632</v>
      </c>
      <c r="S25" s="99"/>
      <c r="T25" s="99"/>
      <c r="U25" s="99"/>
      <c r="V25" s="99"/>
      <c r="W25" s="99"/>
      <c r="X25" s="99"/>
      <c r="Y25" s="99"/>
      <c r="Z25" s="99"/>
      <c r="AA25" s="99"/>
      <c r="AB25" s="99"/>
      <c r="AC25" s="99"/>
      <c r="AD25" s="99"/>
      <c r="AE25" s="99"/>
      <c r="AF25" s="99"/>
      <c r="AG25" s="99"/>
      <c r="AH25" s="99"/>
    </row>
    <row r="26" spans="5:34">
      <c r="E26" s="3" t="s">
        <v>594</v>
      </c>
      <c r="F26" s="3" t="s">
        <v>584</v>
      </c>
      <c r="G26" s="214" t="s">
        <v>632</v>
      </c>
      <c r="H26" s="214" t="s">
        <v>632</v>
      </c>
      <c r="I26" s="214" t="s">
        <v>632</v>
      </c>
      <c r="J26" s="214" t="s">
        <v>632</v>
      </c>
      <c r="K26" s="214" t="s">
        <v>632</v>
      </c>
      <c r="L26" s="214" t="s">
        <v>632</v>
      </c>
      <c r="M26" s="214" t="s">
        <v>632</v>
      </c>
      <c r="N26" s="214" t="s">
        <v>632</v>
      </c>
      <c r="O26" s="100" t="s">
        <v>524</v>
      </c>
      <c r="P26" s="99" t="s">
        <v>632</v>
      </c>
      <c r="Q26" s="99" t="s">
        <v>632</v>
      </c>
      <c r="R26" s="99" t="s">
        <v>632</v>
      </c>
      <c r="S26" s="99"/>
      <c r="T26" s="99"/>
      <c r="U26" s="99"/>
      <c r="V26" s="99"/>
      <c r="W26" s="99"/>
      <c r="X26" s="99"/>
      <c r="Y26" s="99"/>
      <c r="Z26" s="99"/>
      <c r="AA26" s="99"/>
      <c r="AB26" s="99"/>
      <c r="AC26" s="99"/>
      <c r="AD26" s="99"/>
      <c r="AE26" s="99"/>
      <c r="AF26" s="99"/>
      <c r="AG26" s="99"/>
      <c r="AH26" s="99"/>
    </row>
    <row r="27" spans="5:34">
      <c r="E27" s="3" t="s">
        <v>595</v>
      </c>
      <c r="F27" s="3" t="s">
        <v>584</v>
      </c>
      <c r="G27" s="214" t="s">
        <v>632</v>
      </c>
      <c r="H27" s="214" t="s">
        <v>632</v>
      </c>
      <c r="I27" s="214" t="s">
        <v>632</v>
      </c>
      <c r="J27" s="214" t="s">
        <v>632</v>
      </c>
      <c r="K27" s="214" t="s">
        <v>632</v>
      </c>
      <c r="L27" s="214" t="s">
        <v>632</v>
      </c>
      <c r="M27" s="214" t="s">
        <v>632</v>
      </c>
      <c r="N27" s="214" t="s">
        <v>632</v>
      </c>
      <c r="O27" s="100" t="s">
        <v>524</v>
      </c>
      <c r="P27" s="99" t="s">
        <v>632</v>
      </c>
      <c r="Q27" s="99" t="s">
        <v>632</v>
      </c>
      <c r="R27" s="99" t="s">
        <v>632</v>
      </c>
      <c r="S27" s="99"/>
      <c r="T27" s="99"/>
      <c r="U27" s="99"/>
      <c r="V27" s="99"/>
      <c r="W27" s="99"/>
      <c r="X27" s="99"/>
      <c r="Y27" s="99"/>
      <c r="Z27" s="99"/>
      <c r="AA27" s="99"/>
      <c r="AB27" s="99"/>
      <c r="AC27" s="99"/>
      <c r="AD27" s="99"/>
      <c r="AE27" s="99"/>
      <c r="AF27" s="99"/>
      <c r="AG27" s="99"/>
      <c r="AH27" s="99"/>
    </row>
    <row r="28" spans="5:34">
      <c r="E28" s="3" t="s">
        <v>596</v>
      </c>
      <c r="F28" s="3" t="s">
        <v>584</v>
      </c>
      <c r="G28" s="214" t="s">
        <v>632</v>
      </c>
      <c r="H28" s="214" t="s">
        <v>632</v>
      </c>
      <c r="I28" s="214" t="s">
        <v>632</v>
      </c>
      <c r="J28" s="214" t="s">
        <v>632</v>
      </c>
      <c r="K28" s="214" t="s">
        <v>632</v>
      </c>
      <c r="L28" s="214" t="s">
        <v>632</v>
      </c>
      <c r="M28" s="214" t="s">
        <v>632</v>
      </c>
      <c r="N28" s="214" t="s">
        <v>632</v>
      </c>
      <c r="O28" s="100" t="s">
        <v>524</v>
      </c>
      <c r="P28" s="99" t="s">
        <v>632</v>
      </c>
      <c r="Q28" s="99" t="s">
        <v>632</v>
      </c>
      <c r="R28" s="99" t="s">
        <v>632</v>
      </c>
      <c r="S28" s="99"/>
      <c r="T28" s="99"/>
      <c r="U28" s="99"/>
      <c r="V28" s="99"/>
      <c r="W28" s="99"/>
      <c r="X28" s="99"/>
      <c r="Y28" s="99"/>
      <c r="Z28" s="99"/>
      <c r="AA28" s="99"/>
      <c r="AB28" s="99"/>
      <c r="AC28" s="99"/>
      <c r="AD28" s="99"/>
      <c r="AE28" s="99"/>
      <c r="AF28" s="99"/>
      <c r="AG28" s="99"/>
      <c r="AH28" s="99"/>
    </row>
    <row r="29" spans="5:34">
      <c r="E29" s="3" t="s">
        <v>597</v>
      </c>
      <c r="F29" s="3" t="s">
        <v>584</v>
      </c>
      <c r="G29" s="214" t="s">
        <v>632</v>
      </c>
      <c r="H29" s="214" t="s">
        <v>632</v>
      </c>
      <c r="I29" s="214" t="s">
        <v>632</v>
      </c>
      <c r="J29" s="214" t="s">
        <v>632</v>
      </c>
      <c r="K29" s="214" t="s">
        <v>632</v>
      </c>
      <c r="L29" s="214" t="s">
        <v>632</v>
      </c>
      <c r="M29" s="214" t="s">
        <v>632</v>
      </c>
      <c r="N29" s="214" t="s">
        <v>632</v>
      </c>
      <c r="O29" s="100" t="s">
        <v>524</v>
      </c>
      <c r="P29" s="99" t="s">
        <v>632</v>
      </c>
      <c r="Q29" s="99" t="s">
        <v>632</v>
      </c>
      <c r="R29" s="99" t="s">
        <v>632</v>
      </c>
      <c r="S29" s="99"/>
      <c r="T29" s="99"/>
      <c r="U29" s="99"/>
      <c r="V29" s="99"/>
      <c r="W29" s="99"/>
      <c r="X29" s="99"/>
      <c r="Y29" s="99"/>
      <c r="Z29" s="99"/>
      <c r="AA29" s="99"/>
      <c r="AB29" s="99"/>
      <c r="AC29" s="99"/>
      <c r="AD29" s="99"/>
      <c r="AE29" s="99"/>
      <c r="AF29" s="99"/>
      <c r="AG29" s="99"/>
      <c r="AH29" s="99"/>
    </row>
    <row r="30" spans="5:34">
      <c r="E30" s="3" t="s">
        <v>598</v>
      </c>
      <c r="F30" s="3" t="s">
        <v>584</v>
      </c>
      <c r="G30" s="214" t="s">
        <v>632</v>
      </c>
      <c r="H30" s="214" t="s">
        <v>632</v>
      </c>
      <c r="I30" s="214" t="s">
        <v>632</v>
      </c>
      <c r="J30" s="214" t="s">
        <v>632</v>
      </c>
      <c r="K30" s="214" t="s">
        <v>632</v>
      </c>
      <c r="L30" s="214" t="s">
        <v>632</v>
      </c>
      <c r="M30" s="214" t="s">
        <v>632</v>
      </c>
      <c r="N30" s="214" t="s">
        <v>632</v>
      </c>
      <c r="O30" s="100" t="s">
        <v>524</v>
      </c>
      <c r="P30" s="99" t="s">
        <v>632</v>
      </c>
      <c r="Q30" s="99" t="s">
        <v>632</v>
      </c>
      <c r="R30" s="99" t="s">
        <v>632</v>
      </c>
      <c r="S30" s="99"/>
      <c r="T30" s="99"/>
      <c r="U30" s="99"/>
      <c r="V30" s="99"/>
      <c r="W30" s="99"/>
      <c r="X30" s="99"/>
      <c r="Y30" s="99"/>
      <c r="Z30" s="99"/>
      <c r="AA30" s="99"/>
      <c r="AB30" s="99"/>
      <c r="AC30" s="99"/>
      <c r="AD30" s="99"/>
      <c r="AE30" s="99"/>
      <c r="AF30" s="99"/>
      <c r="AG30" s="99"/>
      <c r="AH30" s="99"/>
    </row>
    <row r="31" spans="5:34">
      <c r="E31" s="3" t="s">
        <v>599</v>
      </c>
      <c r="F31" s="3" t="s">
        <v>584</v>
      </c>
      <c r="G31" s="214" t="s">
        <v>632</v>
      </c>
      <c r="H31" s="214" t="s">
        <v>632</v>
      </c>
      <c r="I31" s="214" t="s">
        <v>632</v>
      </c>
      <c r="J31" s="214" t="s">
        <v>632</v>
      </c>
      <c r="K31" s="214" t="s">
        <v>632</v>
      </c>
      <c r="L31" s="214" t="s">
        <v>632</v>
      </c>
      <c r="M31" s="214" t="s">
        <v>632</v>
      </c>
      <c r="N31" s="214" t="s">
        <v>632</v>
      </c>
      <c r="O31" s="100" t="s">
        <v>524</v>
      </c>
      <c r="P31" s="99" t="s">
        <v>632</v>
      </c>
      <c r="Q31" s="99" t="s">
        <v>632</v>
      </c>
      <c r="R31" s="99" t="s">
        <v>632</v>
      </c>
      <c r="S31" s="99"/>
      <c r="T31" s="99"/>
      <c r="U31" s="99"/>
      <c r="V31" s="99"/>
      <c r="W31" s="99"/>
      <c r="X31" s="99"/>
      <c r="Y31" s="99"/>
      <c r="Z31" s="99"/>
      <c r="AA31" s="99"/>
      <c r="AB31" s="99"/>
      <c r="AC31" s="99"/>
      <c r="AD31" s="99"/>
      <c r="AE31" s="99"/>
      <c r="AF31" s="99"/>
      <c r="AG31" s="99"/>
      <c r="AH31" s="99"/>
    </row>
    <row r="32" spans="5:34">
      <c r="E32" s="3" t="s">
        <v>600</v>
      </c>
      <c r="F32" s="3" t="s">
        <v>584</v>
      </c>
      <c r="G32" s="214" t="s">
        <v>632</v>
      </c>
      <c r="H32" s="214" t="s">
        <v>632</v>
      </c>
      <c r="I32" s="214" t="s">
        <v>632</v>
      </c>
      <c r="J32" s="214" t="s">
        <v>632</v>
      </c>
      <c r="K32" s="214" t="s">
        <v>632</v>
      </c>
      <c r="L32" s="214" t="s">
        <v>632</v>
      </c>
      <c r="M32" s="214" t="s">
        <v>632</v>
      </c>
      <c r="N32" s="214" t="s">
        <v>632</v>
      </c>
      <c r="O32" s="100" t="s">
        <v>524</v>
      </c>
      <c r="P32" s="99" t="s">
        <v>632</v>
      </c>
      <c r="Q32" s="99" t="s">
        <v>632</v>
      </c>
      <c r="R32" s="99" t="s">
        <v>632</v>
      </c>
      <c r="S32" s="99"/>
      <c r="T32" s="99"/>
      <c r="U32" s="99"/>
      <c r="V32" s="99"/>
      <c r="W32" s="99"/>
      <c r="X32" s="99"/>
      <c r="Y32" s="99"/>
      <c r="Z32" s="99"/>
      <c r="AA32" s="99"/>
      <c r="AB32" s="99"/>
      <c r="AC32" s="99"/>
      <c r="AD32" s="99"/>
      <c r="AE32" s="99"/>
      <c r="AF32" s="99"/>
      <c r="AG32" s="99"/>
      <c r="AH32" s="99"/>
    </row>
    <row r="33" spans="5:34">
      <c r="E33" s="3" t="s">
        <v>601</v>
      </c>
      <c r="F33" s="3" t="s">
        <v>584</v>
      </c>
      <c r="G33" s="214" t="s">
        <v>632</v>
      </c>
      <c r="H33" s="214" t="s">
        <v>632</v>
      </c>
      <c r="I33" s="214" t="s">
        <v>632</v>
      </c>
      <c r="J33" s="214" t="s">
        <v>632</v>
      </c>
      <c r="K33" s="214" t="s">
        <v>632</v>
      </c>
      <c r="L33" s="214" t="s">
        <v>632</v>
      </c>
      <c r="M33" s="214" t="s">
        <v>632</v>
      </c>
      <c r="N33" s="214" t="s">
        <v>632</v>
      </c>
      <c r="O33" s="100" t="s">
        <v>524</v>
      </c>
      <c r="P33" s="99" t="s">
        <v>632</v>
      </c>
      <c r="Q33" s="99" t="s">
        <v>632</v>
      </c>
      <c r="R33" s="99" t="s">
        <v>632</v>
      </c>
      <c r="S33" s="99"/>
      <c r="T33" s="99"/>
      <c r="U33" s="99"/>
      <c r="V33" s="99"/>
      <c r="W33" s="99"/>
      <c r="X33" s="99"/>
      <c r="Y33" s="99"/>
      <c r="Z33" s="99"/>
      <c r="AA33" s="99"/>
      <c r="AB33" s="99"/>
      <c r="AC33" s="99"/>
      <c r="AD33" s="99"/>
      <c r="AE33" s="99"/>
      <c r="AF33" s="99"/>
      <c r="AG33" s="99"/>
      <c r="AH33" s="99"/>
    </row>
    <row r="34" spans="5:34">
      <c r="E34" s="3" t="s">
        <v>602</v>
      </c>
      <c r="F34" s="3" t="s">
        <v>584</v>
      </c>
      <c r="G34" s="214" t="s">
        <v>632</v>
      </c>
      <c r="H34" s="214" t="s">
        <v>632</v>
      </c>
      <c r="I34" s="214" t="s">
        <v>632</v>
      </c>
      <c r="J34" s="214" t="s">
        <v>632</v>
      </c>
      <c r="K34" s="214" t="s">
        <v>632</v>
      </c>
      <c r="L34" s="214" t="s">
        <v>632</v>
      </c>
      <c r="M34" s="214" t="s">
        <v>632</v>
      </c>
      <c r="N34" s="214" t="s">
        <v>632</v>
      </c>
      <c r="O34" s="100" t="s">
        <v>524</v>
      </c>
      <c r="P34" s="99" t="s">
        <v>632</v>
      </c>
      <c r="Q34" s="99" t="s">
        <v>632</v>
      </c>
      <c r="R34" s="99" t="s">
        <v>632</v>
      </c>
      <c r="S34" s="99"/>
      <c r="T34" s="99"/>
      <c r="U34" s="99"/>
      <c r="V34" s="99"/>
      <c r="W34" s="99"/>
      <c r="X34" s="99"/>
      <c r="Y34" s="99"/>
      <c r="Z34" s="99"/>
      <c r="AA34" s="99"/>
      <c r="AB34" s="99"/>
      <c r="AC34" s="99"/>
      <c r="AD34" s="99"/>
      <c r="AE34" s="99"/>
      <c r="AF34" s="99"/>
      <c r="AG34" s="99"/>
      <c r="AH34" s="99"/>
    </row>
    <row r="35" spans="5:34">
      <c r="E35" s="3" t="s">
        <v>603</v>
      </c>
      <c r="F35" s="3" t="s">
        <v>584</v>
      </c>
      <c r="G35" s="214" t="s">
        <v>632</v>
      </c>
      <c r="H35" s="214" t="s">
        <v>632</v>
      </c>
      <c r="I35" s="214" t="s">
        <v>632</v>
      </c>
      <c r="J35" s="214" t="s">
        <v>632</v>
      </c>
      <c r="K35" s="214" t="s">
        <v>632</v>
      </c>
      <c r="L35" s="214" t="s">
        <v>632</v>
      </c>
      <c r="M35" s="214" t="s">
        <v>632</v>
      </c>
      <c r="N35" s="214" t="s">
        <v>632</v>
      </c>
      <c r="O35" s="100" t="s">
        <v>524</v>
      </c>
      <c r="P35" s="99" t="s">
        <v>632</v>
      </c>
      <c r="Q35" s="99" t="s">
        <v>632</v>
      </c>
      <c r="R35" s="99" t="s">
        <v>632</v>
      </c>
      <c r="S35" s="99"/>
      <c r="T35" s="99"/>
      <c r="U35" s="99"/>
      <c r="V35" s="99"/>
      <c r="W35" s="99"/>
      <c r="X35" s="99"/>
      <c r="Y35" s="99"/>
      <c r="Z35" s="99"/>
      <c r="AA35" s="99"/>
      <c r="AB35" s="99"/>
      <c r="AC35" s="99"/>
      <c r="AD35" s="99"/>
      <c r="AE35" s="99"/>
      <c r="AF35" s="99"/>
      <c r="AG35" s="99"/>
      <c r="AH35" s="99"/>
    </row>
    <row r="36" spans="5:34">
      <c r="E36" s="3" t="s">
        <v>604</v>
      </c>
      <c r="F36" s="3" t="s">
        <v>584</v>
      </c>
      <c r="G36" s="214" t="s">
        <v>632</v>
      </c>
      <c r="H36" s="214" t="s">
        <v>632</v>
      </c>
      <c r="I36" s="214" t="s">
        <v>632</v>
      </c>
      <c r="J36" s="214" t="s">
        <v>632</v>
      </c>
      <c r="K36" s="214" t="s">
        <v>632</v>
      </c>
      <c r="L36" s="214" t="s">
        <v>632</v>
      </c>
      <c r="M36" s="214" t="s">
        <v>632</v>
      </c>
      <c r="N36" s="214" t="s">
        <v>632</v>
      </c>
      <c r="O36" s="100" t="s">
        <v>524</v>
      </c>
      <c r="P36" s="99" t="s">
        <v>632</v>
      </c>
      <c r="Q36" s="99" t="s">
        <v>632</v>
      </c>
      <c r="R36" s="99" t="s">
        <v>632</v>
      </c>
      <c r="S36" s="99"/>
      <c r="T36" s="99"/>
      <c r="U36" s="99"/>
      <c r="V36" s="99"/>
      <c r="W36" s="99"/>
      <c r="X36" s="99"/>
      <c r="Y36" s="99"/>
      <c r="Z36" s="99"/>
      <c r="AA36" s="99"/>
      <c r="AB36" s="99"/>
      <c r="AC36" s="99"/>
      <c r="AD36" s="99"/>
      <c r="AE36" s="99"/>
      <c r="AF36" s="99"/>
      <c r="AG36" s="99"/>
      <c r="AH36" s="99"/>
    </row>
    <row r="37" spans="5:34">
      <c r="E37" s="3" t="s">
        <v>605</v>
      </c>
      <c r="F37" s="3" t="s">
        <v>584</v>
      </c>
      <c r="G37" s="214" t="s">
        <v>632</v>
      </c>
      <c r="H37" s="214" t="s">
        <v>632</v>
      </c>
      <c r="I37" s="214" t="s">
        <v>632</v>
      </c>
      <c r="J37" s="214" t="s">
        <v>632</v>
      </c>
      <c r="K37" s="214" t="s">
        <v>632</v>
      </c>
      <c r="L37" s="214" t="s">
        <v>632</v>
      </c>
      <c r="M37" s="214" t="s">
        <v>632</v>
      </c>
      <c r="N37" s="214" t="s">
        <v>632</v>
      </c>
      <c r="O37" s="100" t="s">
        <v>524</v>
      </c>
      <c r="P37" s="99" t="s">
        <v>632</v>
      </c>
      <c r="Q37" s="99" t="s">
        <v>632</v>
      </c>
      <c r="R37" s="99" t="s">
        <v>632</v>
      </c>
      <c r="S37" s="99"/>
      <c r="T37" s="99"/>
      <c r="U37" s="99"/>
      <c r="V37" s="99"/>
      <c r="W37" s="99"/>
      <c r="X37" s="99"/>
      <c r="Y37" s="99"/>
      <c r="Z37" s="99"/>
      <c r="AA37" s="99"/>
      <c r="AB37" s="99"/>
      <c r="AC37" s="99"/>
      <c r="AD37" s="99"/>
      <c r="AE37" s="99"/>
      <c r="AF37" s="99"/>
      <c r="AG37" s="99"/>
      <c r="AH37" s="99"/>
    </row>
    <row r="38" spans="5:34">
      <c r="E38" s="3" t="s">
        <v>606</v>
      </c>
      <c r="F38" s="3" t="s">
        <v>584</v>
      </c>
      <c r="G38" s="214" t="s">
        <v>632</v>
      </c>
      <c r="H38" s="214" t="s">
        <v>632</v>
      </c>
      <c r="I38" s="214" t="s">
        <v>632</v>
      </c>
      <c r="J38" s="214" t="s">
        <v>632</v>
      </c>
      <c r="K38" s="214" t="s">
        <v>632</v>
      </c>
      <c r="L38" s="214" t="s">
        <v>632</v>
      </c>
      <c r="M38" s="214" t="s">
        <v>632</v>
      </c>
      <c r="N38" s="214" t="s">
        <v>632</v>
      </c>
      <c r="O38" s="100" t="s">
        <v>524</v>
      </c>
      <c r="P38" s="99" t="s">
        <v>632</v>
      </c>
      <c r="Q38" s="99" t="s">
        <v>632</v>
      </c>
      <c r="R38" s="99" t="s">
        <v>632</v>
      </c>
      <c r="S38" s="99"/>
      <c r="T38" s="99"/>
      <c r="U38" s="99"/>
      <c r="V38" s="99"/>
      <c r="W38" s="99"/>
      <c r="X38" s="99"/>
      <c r="Y38" s="99"/>
      <c r="Z38" s="99"/>
      <c r="AA38" s="99"/>
      <c r="AB38" s="99"/>
      <c r="AC38" s="99"/>
      <c r="AD38" s="99"/>
      <c r="AE38" s="99"/>
      <c r="AF38" s="99"/>
      <c r="AG38" s="99"/>
      <c r="AH38" s="99"/>
    </row>
    <row r="39" spans="5:34">
      <c r="E39" s="3" t="s">
        <v>607</v>
      </c>
      <c r="F39" s="3" t="s">
        <v>584</v>
      </c>
      <c r="G39" s="214" t="s">
        <v>632</v>
      </c>
      <c r="H39" s="214" t="s">
        <v>632</v>
      </c>
      <c r="I39" s="214" t="s">
        <v>632</v>
      </c>
      <c r="J39" s="214" t="s">
        <v>632</v>
      </c>
      <c r="K39" s="214" t="s">
        <v>632</v>
      </c>
      <c r="L39" s="214" t="s">
        <v>632</v>
      </c>
      <c r="M39" s="214" t="s">
        <v>632</v>
      </c>
      <c r="N39" s="214" t="s">
        <v>632</v>
      </c>
      <c r="O39" s="100" t="s">
        <v>524</v>
      </c>
      <c r="P39" s="99" t="s">
        <v>632</v>
      </c>
      <c r="Q39" s="99" t="s">
        <v>632</v>
      </c>
      <c r="R39" s="99" t="s">
        <v>632</v>
      </c>
      <c r="S39" s="99"/>
      <c r="T39" s="99"/>
      <c r="U39" s="99"/>
      <c r="V39" s="99"/>
      <c r="W39" s="99"/>
      <c r="X39" s="99"/>
      <c r="Y39" s="99"/>
      <c r="Z39" s="99"/>
      <c r="AA39" s="99"/>
      <c r="AB39" s="99"/>
      <c r="AC39" s="99"/>
      <c r="AD39" s="99"/>
      <c r="AE39" s="99"/>
      <c r="AF39" s="99"/>
      <c r="AG39" s="99"/>
      <c r="AH39" s="99"/>
    </row>
    <row r="40" spans="5:34">
      <c r="E40" s="3" t="s">
        <v>608</v>
      </c>
      <c r="F40" s="3" t="s">
        <v>584</v>
      </c>
      <c r="G40" s="214" t="s">
        <v>632</v>
      </c>
      <c r="H40" s="214" t="s">
        <v>632</v>
      </c>
      <c r="I40" s="214" t="s">
        <v>632</v>
      </c>
      <c r="J40" s="214" t="s">
        <v>632</v>
      </c>
      <c r="K40" s="214" t="s">
        <v>632</v>
      </c>
      <c r="L40" s="214" t="s">
        <v>632</v>
      </c>
      <c r="M40" s="214" t="s">
        <v>632</v>
      </c>
      <c r="N40" s="214" t="s">
        <v>632</v>
      </c>
      <c r="O40" s="100" t="s">
        <v>524</v>
      </c>
      <c r="P40" s="99" t="s">
        <v>632</v>
      </c>
      <c r="Q40" s="99" t="s">
        <v>632</v>
      </c>
      <c r="R40" s="99" t="s">
        <v>632</v>
      </c>
      <c r="S40" s="99"/>
      <c r="T40" s="99"/>
      <c r="U40" s="99"/>
      <c r="V40" s="99"/>
      <c r="W40" s="99"/>
      <c r="X40" s="99"/>
      <c r="Y40" s="99"/>
      <c r="Z40" s="99"/>
      <c r="AA40" s="99"/>
      <c r="AB40" s="99"/>
      <c r="AC40" s="99"/>
      <c r="AD40" s="99"/>
      <c r="AE40" s="99"/>
      <c r="AF40" s="99"/>
      <c r="AG40" s="99"/>
      <c r="AH40" s="99"/>
    </row>
    <row r="41" spans="5:34">
      <c r="E41" s="3" t="s">
        <v>609</v>
      </c>
      <c r="F41" s="3" t="s">
        <v>584</v>
      </c>
      <c r="G41" s="214" t="s">
        <v>632</v>
      </c>
      <c r="H41" s="214" t="s">
        <v>632</v>
      </c>
      <c r="I41" s="214" t="s">
        <v>632</v>
      </c>
      <c r="J41" s="214" t="s">
        <v>632</v>
      </c>
      <c r="K41" s="214" t="s">
        <v>632</v>
      </c>
      <c r="L41" s="214" t="s">
        <v>632</v>
      </c>
      <c r="M41" s="214" t="s">
        <v>632</v>
      </c>
      <c r="N41" s="214" t="s">
        <v>632</v>
      </c>
      <c r="O41" s="100" t="s">
        <v>524</v>
      </c>
      <c r="P41" s="99" t="s">
        <v>632</v>
      </c>
      <c r="Q41" s="99" t="s">
        <v>632</v>
      </c>
      <c r="R41" s="99" t="s">
        <v>632</v>
      </c>
      <c r="S41" s="99"/>
      <c r="T41" s="99"/>
      <c r="U41" s="99"/>
      <c r="V41" s="99"/>
      <c r="W41" s="99"/>
      <c r="X41" s="99"/>
      <c r="Y41" s="99"/>
      <c r="Z41" s="99"/>
      <c r="AA41" s="99"/>
      <c r="AB41" s="99"/>
      <c r="AC41" s="99"/>
      <c r="AD41" s="99"/>
      <c r="AE41" s="99"/>
      <c r="AF41" s="99"/>
      <c r="AG41" s="99"/>
      <c r="AH41" s="99"/>
    </row>
    <row r="42" spans="5:34">
      <c r="E42" s="3" t="s">
        <v>610</v>
      </c>
      <c r="F42" s="3" t="s">
        <v>584</v>
      </c>
      <c r="G42" s="214" t="s">
        <v>632</v>
      </c>
      <c r="H42" s="214" t="s">
        <v>632</v>
      </c>
      <c r="I42" s="214" t="s">
        <v>632</v>
      </c>
      <c r="J42" s="214" t="s">
        <v>632</v>
      </c>
      <c r="K42" s="214" t="s">
        <v>632</v>
      </c>
      <c r="L42" s="214" t="s">
        <v>632</v>
      </c>
      <c r="M42" s="214" t="s">
        <v>632</v>
      </c>
      <c r="N42" s="214" t="s">
        <v>632</v>
      </c>
      <c r="O42" s="100" t="s">
        <v>524</v>
      </c>
      <c r="P42" s="99" t="s">
        <v>632</v>
      </c>
      <c r="Q42" s="99" t="s">
        <v>632</v>
      </c>
      <c r="R42" s="99" t="s">
        <v>632</v>
      </c>
      <c r="S42" s="99"/>
      <c r="T42" s="99"/>
      <c r="U42" s="99"/>
      <c r="V42" s="99"/>
      <c r="W42" s="99"/>
      <c r="X42" s="99"/>
      <c r="Y42" s="99"/>
      <c r="Z42" s="99"/>
      <c r="AA42" s="99"/>
      <c r="AB42" s="99"/>
      <c r="AC42" s="99"/>
      <c r="AD42" s="99"/>
      <c r="AE42" s="99"/>
      <c r="AF42" s="99"/>
      <c r="AG42" s="99"/>
      <c r="AH42" s="99"/>
    </row>
    <row r="43" spans="5:34">
      <c r="E43" s="3" t="s">
        <v>611</v>
      </c>
      <c r="F43" s="3" t="s">
        <v>584</v>
      </c>
      <c r="G43" s="214" t="s">
        <v>632</v>
      </c>
      <c r="H43" s="214" t="s">
        <v>632</v>
      </c>
      <c r="I43" s="214" t="s">
        <v>632</v>
      </c>
      <c r="J43" s="214" t="s">
        <v>632</v>
      </c>
      <c r="K43" s="214" t="s">
        <v>632</v>
      </c>
      <c r="L43" s="214" t="s">
        <v>632</v>
      </c>
      <c r="M43" s="214" t="s">
        <v>632</v>
      </c>
      <c r="N43" s="214" t="s">
        <v>632</v>
      </c>
      <c r="O43" s="100" t="s">
        <v>524</v>
      </c>
      <c r="P43" s="99" t="s">
        <v>632</v>
      </c>
      <c r="Q43" s="99" t="s">
        <v>632</v>
      </c>
      <c r="R43" s="99" t="s">
        <v>632</v>
      </c>
      <c r="S43" s="99"/>
      <c r="T43" s="99"/>
      <c r="U43" s="99"/>
      <c r="V43" s="99"/>
      <c r="W43" s="99"/>
      <c r="X43" s="99"/>
      <c r="Y43" s="99"/>
      <c r="Z43" s="99"/>
      <c r="AA43" s="99"/>
      <c r="AB43" s="99"/>
      <c r="AC43" s="99"/>
      <c r="AD43" s="99"/>
      <c r="AE43" s="99"/>
      <c r="AF43" s="99"/>
      <c r="AG43" s="99"/>
      <c r="AH43" s="99"/>
    </row>
    <row r="44" spans="5:34">
      <c r="E44" s="3" t="s">
        <v>612</v>
      </c>
      <c r="F44" s="3" t="s">
        <v>584</v>
      </c>
      <c r="G44" s="214" t="s">
        <v>632</v>
      </c>
      <c r="H44" s="214" t="s">
        <v>632</v>
      </c>
      <c r="I44" s="214" t="s">
        <v>632</v>
      </c>
      <c r="J44" s="214" t="s">
        <v>632</v>
      </c>
      <c r="K44" s="214" t="s">
        <v>632</v>
      </c>
      <c r="L44" s="214" t="s">
        <v>632</v>
      </c>
      <c r="M44" s="214" t="s">
        <v>632</v>
      </c>
      <c r="N44" s="214" t="s">
        <v>632</v>
      </c>
      <c r="O44" s="100" t="s">
        <v>524</v>
      </c>
      <c r="P44" s="99" t="s">
        <v>632</v>
      </c>
      <c r="Q44" s="99" t="s">
        <v>632</v>
      </c>
      <c r="R44" s="99" t="s">
        <v>632</v>
      </c>
      <c r="S44" s="99"/>
      <c r="T44" s="99"/>
      <c r="U44" s="99"/>
      <c r="V44" s="99"/>
      <c r="W44" s="99"/>
      <c r="X44" s="99"/>
      <c r="Y44" s="99"/>
      <c r="Z44" s="99"/>
      <c r="AA44" s="99"/>
      <c r="AB44" s="99"/>
      <c r="AC44" s="99"/>
      <c r="AD44" s="99"/>
      <c r="AE44" s="99"/>
      <c r="AF44" s="99"/>
      <c r="AG44" s="99"/>
      <c r="AH44" s="99"/>
    </row>
    <row r="45" spans="5:34">
      <c r="E45" s="3" t="s">
        <v>613</v>
      </c>
      <c r="F45" s="3" t="s">
        <v>584</v>
      </c>
      <c r="G45" s="214" t="s">
        <v>632</v>
      </c>
      <c r="H45" s="214" t="s">
        <v>632</v>
      </c>
      <c r="I45" s="214" t="s">
        <v>632</v>
      </c>
      <c r="J45" s="214" t="s">
        <v>632</v>
      </c>
      <c r="K45" s="214" t="s">
        <v>632</v>
      </c>
      <c r="L45" s="214" t="s">
        <v>632</v>
      </c>
      <c r="M45" s="214" t="s">
        <v>632</v>
      </c>
      <c r="N45" s="214" t="s">
        <v>632</v>
      </c>
      <c r="O45" s="100" t="s">
        <v>524</v>
      </c>
      <c r="P45" s="99" t="s">
        <v>632</v>
      </c>
      <c r="Q45" s="99" t="s">
        <v>632</v>
      </c>
      <c r="R45" s="99" t="s">
        <v>632</v>
      </c>
      <c r="S45" s="99"/>
      <c r="T45" s="99"/>
      <c r="U45" s="99"/>
      <c r="V45" s="99"/>
      <c r="W45" s="99"/>
      <c r="X45" s="99"/>
      <c r="Y45" s="99"/>
      <c r="Z45" s="99"/>
      <c r="AA45" s="99"/>
      <c r="AB45" s="99"/>
      <c r="AC45" s="99"/>
      <c r="AD45" s="99"/>
      <c r="AE45" s="99"/>
      <c r="AF45" s="99"/>
      <c r="AG45" s="99"/>
      <c r="AH45" s="99"/>
    </row>
    <row r="46" spans="5:34">
      <c r="E46" s="3" t="s">
        <v>614</v>
      </c>
      <c r="F46" s="3" t="s">
        <v>584</v>
      </c>
      <c r="G46" s="214" t="s">
        <v>632</v>
      </c>
      <c r="H46" s="214" t="s">
        <v>632</v>
      </c>
      <c r="I46" s="214" t="s">
        <v>632</v>
      </c>
      <c r="J46" s="214" t="s">
        <v>632</v>
      </c>
      <c r="K46" s="214" t="s">
        <v>632</v>
      </c>
      <c r="L46" s="214" t="s">
        <v>632</v>
      </c>
      <c r="M46" s="214" t="s">
        <v>632</v>
      </c>
      <c r="N46" s="214" t="s">
        <v>632</v>
      </c>
      <c r="O46" s="100" t="s">
        <v>524</v>
      </c>
      <c r="P46" s="99" t="s">
        <v>632</v>
      </c>
      <c r="Q46" s="99" t="s">
        <v>632</v>
      </c>
      <c r="R46" s="99" t="s">
        <v>632</v>
      </c>
      <c r="S46" s="99"/>
      <c r="T46" s="99"/>
      <c r="U46" s="99"/>
      <c r="V46" s="99"/>
      <c r="W46" s="99"/>
      <c r="X46" s="99"/>
      <c r="Y46" s="99"/>
      <c r="Z46" s="99"/>
      <c r="AA46" s="99"/>
      <c r="AB46" s="99"/>
      <c r="AC46" s="99"/>
      <c r="AD46" s="99"/>
      <c r="AE46" s="99"/>
      <c r="AF46" s="99"/>
      <c r="AG46" s="99"/>
      <c r="AH46" s="99"/>
    </row>
    <row r="47" spans="5:34">
      <c r="E47" s="3" t="s">
        <v>615</v>
      </c>
      <c r="F47" s="3" t="s">
        <v>584</v>
      </c>
      <c r="G47" s="214" t="s">
        <v>632</v>
      </c>
      <c r="H47" s="214" t="s">
        <v>632</v>
      </c>
      <c r="I47" s="214" t="s">
        <v>632</v>
      </c>
      <c r="J47" s="214" t="s">
        <v>632</v>
      </c>
      <c r="K47" s="214" t="s">
        <v>632</v>
      </c>
      <c r="L47" s="214" t="s">
        <v>632</v>
      </c>
      <c r="M47" s="214" t="s">
        <v>632</v>
      </c>
      <c r="N47" s="214" t="s">
        <v>632</v>
      </c>
      <c r="O47" s="100" t="s">
        <v>524</v>
      </c>
      <c r="P47" s="99" t="s">
        <v>632</v>
      </c>
      <c r="Q47" s="99" t="s">
        <v>632</v>
      </c>
      <c r="R47" s="99" t="s">
        <v>632</v>
      </c>
      <c r="S47" s="99"/>
      <c r="T47" s="99"/>
      <c r="U47" s="99"/>
      <c r="V47" s="99"/>
      <c r="W47" s="99"/>
      <c r="X47" s="99"/>
      <c r="Y47" s="99"/>
      <c r="Z47" s="99"/>
      <c r="AA47" s="99"/>
      <c r="AB47" s="99"/>
      <c r="AC47" s="99"/>
      <c r="AD47" s="99"/>
      <c r="AE47" s="99"/>
      <c r="AF47" s="99"/>
      <c r="AG47" s="99"/>
      <c r="AH47" s="99"/>
    </row>
    <row r="48" spans="5:34">
      <c r="E48" s="3" t="s">
        <v>616</v>
      </c>
      <c r="F48" s="3" t="s">
        <v>584</v>
      </c>
      <c r="G48" s="214" t="s">
        <v>632</v>
      </c>
      <c r="H48" s="214" t="s">
        <v>632</v>
      </c>
      <c r="I48" s="214" t="s">
        <v>632</v>
      </c>
      <c r="J48" s="214" t="s">
        <v>632</v>
      </c>
      <c r="K48" s="214" t="s">
        <v>632</v>
      </c>
      <c r="L48" s="214" t="s">
        <v>632</v>
      </c>
      <c r="M48" s="214" t="s">
        <v>632</v>
      </c>
      <c r="N48" s="214" t="s">
        <v>632</v>
      </c>
      <c r="O48" s="100" t="s">
        <v>524</v>
      </c>
      <c r="P48" s="99" t="s">
        <v>632</v>
      </c>
      <c r="Q48" s="99" t="s">
        <v>632</v>
      </c>
      <c r="R48" s="99" t="s">
        <v>632</v>
      </c>
      <c r="S48" s="99"/>
      <c r="T48" s="99"/>
      <c r="U48" s="99"/>
      <c r="V48" s="99"/>
      <c r="W48" s="99"/>
      <c r="X48" s="99"/>
      <c r="Y48" s="99"/>
      <c r="Z48" s="99"/>
      <c r="AA48" s="99"/>
      <c r="AB48" s="99"/>
      <c r="AC48" s="99"/>
      <c r="AD48" s="99"/>
      <c r="AE48" s="99"/>
      <c r="AF48" s="99"/>
      <c r="AG48" s="99"/>
      <c r="AH48" s="99"/>
    </row>
    <row r="49" spans="3:34">
      <c r="E49" s="3" t="s">
        <v>617</v>
      </c>
      <c r="F49" s="3" t="s">
        <v>584</v>
      </c>
      <c r="G49" s="214" t="s">
        <v>632</v>
      </c>
      <c r="H49" s="214" t="s">
        <v>632</v>
      </c>
      <c r="I49" s="214" t="s">
        <v>632</v>
      </c>
      <c r="J49" s="214" t="s">
        <v>632</v>
      </c>
      <c r="K49" s="214" t="s">
        <v>632</v>
      </c>
      <c r="L49" s="214" t="s">
        <v>632</v>
      </c>
      <c r="M49" s="214" t="s">
        <v>632</v>
      </c>
      <c r="N49" s="214" t="s">
        <v>632</v>
      </c>
      <c r="O49" s="100" t="s">
        <v>524</v>
      </c>
      <c r="P49" s="99" t="s">
        <v>632</v>
      </c>
      <c r="Q49" s="99" t="s">
        <v>632</v>
      </c>
      <c r="R49" s="99" t="s">
        <v>632</v>
      </c>
      <c r="S49" s="99"/>
      <c r="T49" s="99"/>
      <c r="U49" s="99"/>
      <c r="V49" s="99"/>
      <c r="W49" s="99"/>
      <c r="X49" s="99"/>
      <c r="Y49" s="99"/>
      <c r="Z49" s="99"/>
      <c r="AA49" s="99"/>
      <c r="AB49" s="99"/>
      <c r="AC49" s="99"/>
      <c r="AD49" s="99"/>
      <c r="AE49" s="99"/>
      <c r="AF49" s="99"/>
      <c r="AG49" s="99"/>
      <c r="AH49" s="99"/>
    </row>
    <row r="50" spans="3:34">
      <c r="E50" s="3" t="s">
        <v>618</v>
      </c>
      <c r="F50" s="3" t="s">
        <v>584</v>
      </c>
      <c r="G50" s="214" t="s">
        <v>632</v>
      </c>
      <c r="H50" s="214" t="s">
        <v>632</v>
      </c>
      <c r="I50" s="214" t="s">
        <v>632</v>
      </c>
      <c r="J50" s="214" t="s">
        <v>632</v>
      </c>
      <c r="K50" s="214" t="s">
        <v>632</v>
      </c>
      <c r="L50" s="214" t="s">
        <v>632</v>
      </c>
      <c r="M50" s="214" t="s">
        <v>632</v>
      </c>
      <c r="N50" s="214" t="s">
        <v>632</v>
      </c>
      <c r="O50" s="100" t="s">
        <v>524</v>
      </c>
      <c r="P50" s="99" t="s">
        <v>632</v>
      </c>
      <c r="Q50" s="99" t="s">
        <v>632</v>
      </c>
      <c r="R50" s="99" t="s">
        <v>632</v>
      </c>
      <c r="S50" s="99"/>
      <c r="T50" s="99"/>
      <c r="U50" s="99"/>
      <c r="V50" s="99"/>
      <c r="W50" s="99"/>
      <c r="X50" s="99"/>
      <c r="Y50" s="99"/>
      <c r="Z50" s="99"/>
      <c r="AA50" s="99"/>
      <c r="AB50" s="99"/>
      <c r="AC50" s="99"/>
      <c r="AD50" s="99"/>
      <c r="AE50" s="99"/>
      <c r="AF50" s="99"/>
      <c r="AG50" s="99"/>
      <c r="AH50" s="99"/>
    </row>
    <row r="51" spans="3:34">
      <c r="E51" s="3" t="s">
        <v>619</v>
      </c>
      <c r="F51" s="3" t="s">
        <v>584</v>
      </c>
      <c r="G51" s="214" t="s">
        <v>632</v>
      </c>
      <c r="H51" s="214" t="s">
        <v>632</v>
      </c>
      <c r="I51" s="214" t="s">
        <v>632</v>
      </c>
      <c r="J51" s="214" t="s">
        <v>632</v>
      </c>
      <c r="K51" s="214" t="s">
        <v>632</v>
      </c>
      <c r="L51" s="214" t="s">
        <v>632</v>
      </c>
      <c r="M51" s="214" t="s">
        <v>632</v>
      </c>
      <c r="N51" s="214" t="s">
        <v>632</v>
      </c>
      <c r="O51" s="100" t="s">
        <v>524</v>
      </c>
      <c r="P51" s="99" t="s">
        <v>632</v>
      </c>
      <c r="Q51" s="99" t="s">
        <v>632</v>
      </c>
      <c r="R51" s="99" t="s">
        <v>632</v>
      </c>
      <c r="S51" s="99"/>
      <c r="T51" s="99"/>
      <c r="U51" s="99"/>
      <c r="V51" s="99"/>
      <c r="W51" s="99"/>
      <c r="X51" s="99"/>
      <c r="Y51" s="99"/>
      <c r="Z51" s="99"/>
      <c r="AA51" s="99"/>
      <c r="AB51" s="99"/>
      <c r="AC51" s="99"/>
      <c r="AD51" s="99"/>
      <c r="AE51" s="99"/>
      <c r="AF51" s="99"/>
      <c r="AG51" s="99"/>
      <c r="AH51" s="99"/>
    </row>
    <row r="52" spans="3:34">
      <c r="E52" s="3" t="s">
        <v>620</v>
      </c>
      <c r="F52" s="3" t="s">
        <v>584</v>
      </c>
      <c r="G52" s="214" t="s">
        <v>632</v>
      </c>
      <c r="H52" s="214" t="s">
        <v>632</v>
      </c>
      <c r="I52" s="214" t="s">
        <v>632</v>
      </c>
      <c r="J52" s="214" t="s">
        <v>632</v>
      </c>
      <c r="K52" s="214" t="s">
        <v>632</v>
      </c>
      <c r="L52" s="214" t="s">
        <v>632</v>
      </c>
      <c r="M52" s="214" t="s">
        <v>632</v>
      </c>
      <c r="N52" s="214" t="s">
        <v>632</v>
      </c>
      <c r="O52" s="100" t="s">
        <v>524</v>
      </c>
      <c r="P52" s="99" t="s">
        <v>632</v>
      </c>
      <c r="Q52" s="99" t="s">
        <v>632</v>
      </c>
      <c r="R52" s="99" t="s">
        <v>632</v>
      </c>
      <c r="S52" s="99"/>
      <c r="T52" s="99"/>
      <c r="U52" s="99"/>
      <c r="V52" s="99"/>
      <c r="W52" s="99"/>
      <c r="X52" s="99"/>
      <c r="Y52" s="99"/>
      <c r="Z52" s="99"/>
      <c r="AA52" s="99"/>
      <c r="AB52" s="99"/>
      <c r="AC52" s="99"/>
      <c r="AD52" s="99"/>
      <c r="AE52" s="99"/>
      <c r="AF52" s="99"/>
      <c r="AG52" s="99"/>
      <c r="AH52" s="99"/>
    </row>
    <row r="53" spans="3:34">
      <c r="E53" s="3" t="s">
        <v>621</v>
      </c>
      <c r="F53" s="3" t="s">
        <v>584</v>
      </c>
      <c r="G53" s="214" t="s">
        <v>632</v>
      </c>
      <c r="H53" s="214" t="s">
        <v>632</v>
      </c>
      <c r="I53" s="214" t="s">
        <v>632</v>
      </c>
      <c r="J53" s="214" t="s">
        <v>632</v>
      </c>
      <c r="K53" s="214" t="s">
        <v>632</v>
      </c>
      <c r="L53" s="214" t="s">
        <v>632</v>
      </c>
      <c r="M53" s="214" t="s">
        <v>632</v>
      </c>
      <c r="N53" s="214" t="s">
        <v>632</v>
      </c>
      <c r="O53" s="100" t="s">
        <v>524</v>
      </c>
      <c r="P53" s="99" t="s">
        <v>632</v>
      </c>
      <c r="Q53" s="99" t="s">
        <v>632</v>
      </c>
      <c r="R53" s="99" t="s">
        <v>632</v>
      </c>
      <c r="S53" s="99"/>
      <c r="T53" s="99"/>
      <c r="U53" s="99"/>
      <c r="V53" s="99"/>
      <c r="W53" s="99"/>
      <c r="X53" s="99"/>
      <c r="Y53" s="99"/>
      <c r="Z53" s="99"/>
      <c r="AA53" s="99"/>
      <c r="AB53" s="99"/>
      <c r="AC53" s="99"/>
      <c r="AD53" s="99"/>
      <c r="AE53" s="99"/>
      <c r="AF53" s="99"/>
      <c r="AG53" s="99"/>
      <c r="AH53" s="99"/>
    </row>
    <row r="54" spans="3:34">
      <c r="E54" s="3" t="s">
        <v>622</v>
      </c>
      <c r="F54" s="3" t="s">
        <v>584</v>
      </c>
      <c r="G54" s="214" t="s">
        <v>632</v>
      </c>
      <c r="H54" s="214" t="s">
        <v>632</v>
      </c>
      <c r="I54" s="214" t="s">
        <v>632</v>
      </c>
      <c r="J54" s="214" t="s">
        <v>632</v>
      </c>
      <c r="K54" s="214" t="s">
        <v>632</v>
      </c>
      <c r="L54" s="214" t="s">
        <v>632</v>
      </c>
      <c r="M54" s="214" t="s">
        <v>632</v>
      </c>
      <c r="N54" s="214" t="s">
        <v>632</v>
      </c>
      <c r="O54" s="100" t="s">
        <v>524</v>
      </c>
      <c r="P54" s="99" t="s">
        <v>632</v>
      </c>
      <c r="Q54" s="99" t="s">
        <v>632</v>
      </c>
      <c r="R54" s="99" t="s">
        <v>632</v>
      </c>
      <c r="S54" s="99"/>
      <c r="T54" s="99"/>
      <c r="U54" s="99"/>
      <c r="V54" s="99"/>
      <c r="W54" s="99"/>
      <c r="X54" s="99"/>
      <c r="Y54" s="99"/>
      <c r="Z54" s="99"/>
      <c r="AA54" s="99"/>
      <c r="AB54" s="99"/>
      <c r="AC54" s="99"/>
      <c r="AD54" s="99"/>
      <c r="AE54" s="99"/>
      <c r="AF54" s="99"/>
      <c r="AG54" s="99"/>
      <c r="AH54" s="99"/>
    </row>
    <row r="55" spans="3:34">
      <c r="E55" s="3" t="s">
        <v>623</v>
      </c>
      <c r="F55" s="3" t="s">
        <v>584</v>
      </c>
      <c r="G55" s="214" t="s">
        <v>632</v>
      </c>
      <c r="H55" s="214" t="s">
        <v>632</v>
      </c>
      <c r="I55" s="214" t="s">
        <v>632</v>
      </c>
      <c r="J55" s="214" t="s">
        <v>632</v>
      </c>
      <c r="K55" s="214" t="s">
        <v>632</v>
      </c>
      <c r="L55" s="214" t="s">
        <v>632</v>
      </c>
      <c r="M55" s="214" t="s">
        <v>632</v>
      </c>
      <c r="N55" s="214" t="s">
        <v>632</v>
      </c>
      <c r="O55" s="100" t="s">
        <v>524</v>
      </c>
      <c r="P55" s="99" t="s">
        <v>632</v>
      </c>
      <c r="Q55" s="99" t="s">
        <v>632</v>
      </c>
      <c r="R55" s="99" t="s">
        <v>632</v>
      </c>
      <c r="S55" s="99"/>
      <c r="T55" s="99"/>
      <c r="U55" s="99"/>
      <c r="V55" s="99"/>
      <c r="W55" s="99"/>
      <c r="X55" s="99"/>
      <c r="Y55" s="99"/>
      <c r="Z55" s="99"/>
      <c r="AA55" s="99"/>
      <c r="AB55" s="99"/>
      <c r="AC55" s="99"/>
      <c r="AD55" s="99"/>
      <c r="AE55" s="99"/>
      <c r="AF55" s="99"/>
      <c r="AG55" s="99"/>
      <c r="AH55" s="99"/>
    </row>
    <row r="56" spans="3:34">
      <c r="E56" s="3" t="s">
        <v>624</v>
      </c>
      <c r="F56" s="3" t="s">
        <v>584</v>
      </c>
      <c r="G56" s="214" t="s">
        <v>632</v>
      </c>
      <c r="H56" s="214" t="s">
        <v>632</v>
      </c>
      <c r="I56" s="214" t="s">
        <v>632</v>
      </c>
      <c r="J56" s="214" t="s">
        <v>632</v>
      </c>
      <c r="K56" s="214" t="s">
        <v>632</v>
      </c>
      <c r="L56" s="214" t="s">
        <v>632</v>
      </c>
      <c r="M56" s="214" t="s">
        <v>632</v>
      </c>
      <c r="N56" s="214" t="s">
        <v>632</v>
      </c>
      <c r="O56" s="100" t="s">
        <v>524</v>
      </c>
      <c r="P56" s="99" t="s">
        <v>632</v>
      </c>
      <c r="Q56" s="99" t="s">
        <v>632</v>
      </c>
      <c r="R56" s="99" t="s">
        <v>632</v>
      </c>
      <c r="S56" s="99"/>
      <c r="T56" s="99"/>
      <c r="U56" s="99"/>
      <c r="V56" s="99"/>
      <c r="W56" s="99"/>
      <c r="X56" s="99"/>
      <c r="Y56" s="99"/>
      <c r="Z56" s="99"/>
      <c r="AA56" s="99"/>
      <c r="AB56" s="99"/>
      <c r="AC56" s="99"/>
      <c r="AD56" s="99"/>
      <c r="AE56" s="99"/>
      <c r="AF56" s="99"/>
      <c r="AG56" s="99"/>
      <c r="AH56" s="99"/>
    </row>
    <row r="57" spans="3:34">
      <c r="E57" s="3" t="s">
        <v>625</v>
      </c>
      <c r="F57" s="3" t="s">
        <v>584</v>
      </c>
      <c r="G57" s="214" t="s">
        <v>632</v>
      </c>
      <c r="H57" s="214" t="s">
        <v>632</v>
      </c>
      <c r="I57" s="214" t="s">
        <v>632</v>
      </c>
      <c r="J57" s="214" t="s">
        <v>632</v>
      </c>
      <c r="K57" s="214" t="s">
        <v>632</v>
      </c>
      <c r="L57" s="214" t="s">
        <v>632</v>
      </c>
      <c r="M57" s="214" t="s">
        <v>632</v>
      </c>
      <c r="N57" s="214" t="s">
        <v>632</v>
      </c>
      <c r="O57" s="100" t="s">
        <v>524</v>
      </c>
      <c r="P57" s="99" t="s">
        <v>632</v>
      </c>
      <c r="Q57" s="99" t="s">
        <v>632</v>
      </c>
      <c r="R57" s="99" t="s">
        <v>632</v>
      </c>
      <c r="S57" s="99"/>
      <c r="T57" s="99"/>
      <c r="U57" s="99"/>
      <c r="V57" s="99"/>
      <c r="W57" s="99"/>
      <c r="X57" s="99"/>
      <c r="Y57" s="99"/>
      <c r="Z57" s="99"/>
      <c r="AA57" s="99"/>
      <c r="AB57" s="99"/>
      <c r="AC57" s="99"/>
      <c r="AD57" s="99"/>
      <c r="AE57" s="99"/>
      <c r="AF57" s="99"/>
      <c r="AG57" s="99"/>
      <c r="AH57" s="99"/>
    </row>
    <row r="58" spans="3:34">
      <c r="E58" s="3" t="s">
        <v>626</v>
      </c>
      <c r="F58" s="3" t="s">
        <v>584</v>
      </c>
      <c r="G58" s="214" t="s">
        <v>632</v>
      </c>
      <c r="H58" s="214" t="s">
        <v>632</v>
      </c>
      <c r="I58" s="214" t="s">
        <v>632</v>
      </c>
      <c r="J58" s="214" t="s">
        <v>632</v>
      </c>
      <c r="K58" s="214" t="s">
        <v>632</v>
      </c>
      <c r="L58" s="214" t="s">
        <v>632</v>
      </c>
      <c r="M58" s="214" t="s">
        <v>632</v>
      </c>
      <c r="N58" s="214" t="s">
        <v>632</v>
      </c>
      <c r="O58" s="100" t="s">
        <v>524</v>
      </c>
      <c r="P58" s="99" t="s">
        <v>632</v>
      </c>
      <c r="Q58" s="99" t="s">
        <v>632</v>
      </c>
      <c r="R58" s="99" t="s">
        <v>632</v>
      </c>
      <c r="S58" s="99"/>
      <c r="T58" s="99"/>
      <c r="U58" s="99"/>
      <c r="V58" s="99"/>
      <c r="W58" s="99"/>
      <c r="X58" s="99"/>
      <c r="Y58" s="99"/>
      <c r="Z58" s="99"/>
      <c r="AA58" s="99"/>
      <c r="AB58" s="99"/>
      <c r="AC58" s="99"/>
      <c r="AD58" s="99"/>
      <c r="AE58" s="99"/>
      <c r="AF58" s="99"/>
      <c r="AG58" s="99"/>
      <c r="AH58" s="99"/>
    </row>
    <row r="59" spans="3:34">
      <c r="E59" s="3" t="s">
        <v>627</v>
      </c>
      <c r="F59" s="3" t="s">
        <v>584</v>
      </c>
      <c r="G59" s="214" t="s">
        <v>632</v>
      </c>
      <c r="H59" s="214" t="s">
        <v>632</v>
      </c>
      <c r="I59" s="214" t="s">
        <v>632</v>
      </c>
      <c r="J59" s="214" t="s">
        <v>632</v>
      </c>
      <c r="K59" s="214" t="s">
        <v>632</v>
      </c>
      <c r="L59" s="214" t="s">
        <v>632</v>
      </c>
      <c r="M59" s="214" t="s">
        <v>632</v>
      </c>
      <c r="N59" s="214" t="s">
        <v>632</v>
      </c>
      <c r="O59" s="100" t="s">
        <v>524</v>
      </c>
      <c r="P59" s="99" t="s">
        <v>632</v>
      </c>
      <c r="Q59" s="99" t="s">
        <v>632</v>
      </c>
      <c r="R59" s="99" t="s">
        <v>632</v>
      </c>
      <c r="S59" s="99"/>
      <c r="T59" s="99"/>
      <c r="U59" s="99"/>
      <c r="V59" s="99"/>
      <c r="W59" s="99"/>
      <c r="X59" s="99"/>
      <c r="Y59" s="99"/>
      <c r="Z59" s="99"/>
      <c r="AA59" s="99"/>
      <c r="AB59" s="99"/>
      <c r="AC59" s="99"/>
      <c r="AD59" s="99"/>
      <c r="AE59" s="99"/>
      <c r="AF59" s="99"/>
      <c r="AG59" s="99"/>
      <c r="AH59" s="99"/>
    </row>
    <row r="60" spans="3:34">
      <c r="C60" s="3" t="s">
        <v>86</v>
      </c>
      <c r="D60" s="3" t="s">
        <v>94</v>
      </c>
      <c r="E60" s="3" t="s">
        <v>95</v>
      </c>
      <c r="F60" s="3" t="s">
        <v>628</v>
      </c>
      <c r="G60" s="214">
        <v>64.019269166164861</v>
      </c>
      <c r="H60" s="214">
        <v>44.369790511203369</v>
      </c>
      <c r="I60" s="214">
        <v>38.665103159762936</v>
      </c>
      <c r="J60" s="214">
        <v>41.83437391056318</v>
      </c>
      <c r="K60" s="214">
        <v>30.900010089799213</v>
      </c>
      <c r="L60" s="214">
        <v>33.422459893048128</v>
      </c>
      <c r="M60" s="214">
        <v>38.467359499545957</v>
      </c>
      <c r="N60" s="214">
        <v>35.314297245484816</v>
      </c>
      <c r="O60" s="100" t="s">
        <v>524</v>
      </c>
      <c r="P60" s="99" t="s">
        <v>632</v>
      </c>
      <c r="Q60" s="99" t="s">
        <v>632</v>
      </c>
      <c r="R60" s="99" t="s">
        <v>632</v>
      </c>
      <c r="S60" s="99"/>
      <c r="T60" s="99"/>
      <c r="U60" s="99"/>
      <c r="V60" s="99"/>
      <c r="W60" s="99"/>
      <c r="X60" s="99"/>
      <c r="Y60" s="99"/>
      <c r="Z60" s="99"/>
      <c r="AA60" s="99"/>
      <c r="AB60" s="99"/>
      <c r="AC60" s="99"/>
      <c r="AD60" s="99"/>
      <c r="AE60" s="99"/>
      <c r="AF60" s="99"/>
      <c r="AG60" s="99"/>
      <c r="AH60" s="99"/>
    </row>
    <row r="61" spans="3:34">
      <c r="C61" s="3" t="s">
        <v>86</v>
      </c>
      <c r="D61" s="3" t="s">
        <v>96</v>
      </c>
      <c r="E61" s="3" t="s">
        <v>97</v>
      </c>
      <c r="F61" s="3" t="s">
        <v>628</v>
      </c>
      <c r="G61" s="214">
        <v>55.183343120122821</v>
      </c>
      <c r="H61" s="214">
        <v>48.816034298570187</v>
      </c>
      <c r="I61" s="214">
        <v>53.060906846271934</v>
      </c>
      <c r="J61" s="214">
        <v>68.625439521178379</v>
      </c>
      <c r="K61" s="214">
        <v>47.219011642657797</v>
      </c>
      <c r="L61" s="214">
        <v>76.818989090294025</v>
      </c>
      <c r="M61" s="214">
        <v>76.114227722493169</v>
      </c>
      <c r="N61" s="214">
        <v>57.790432159670736</v>
      </c>
      <c r="O61" s="100" t="s">
        <v>524</v>
      </c>
      <c r="P61" s="99" t="s">
        <v>632</v>
      </c>
      <c r="Q61" s="99" t="s">
        <v>632</v>
      </c>
      <c r="R61" s="99" t="s">
        <v>632</v>
      </c>
      <c r="S61" s="99"/>
      <c r="T61" s="99"/>
      <c r="U61" s="99"/>
      <c r="V61" s="99"/>
      <c r="W61" s="99"/>
      <c r="X61" s="99"/>
      <c r="Y61" s="99"/>
      <c r="Z61" s="99"/>
      <c r="AA61" s="99"/>
      <c r="AB61" s="99"/>
      <c r="AC61" s="99"/>
      <c r="AD61" s="99"/>
      <c r="AE61" s="99"/>
      <c r="AF61" s="99"/>
      <c r="AG61" s="99"/>
      <c r="AH61" s="99"/>
    </row>
    <row r="62" spans="3:34">
      <c r="C62" s="3" t="s">
        <v>86</v>
      </c>
      <c r="D62" s="3" t="s">
        <v>98</v>
      </c>
      <c r="E62" s="3" t="s">
        <v>99</v>
      </c>
      <c r="F62" s="3" t="s">
        <v>628</v>
      </c>
      <c r="G62" s="214">
        <v>85.935262102549416</v>
      </c>
      <c r="H62" s="214">
        <v>49.817543247854736</v>
      </c>
      <c r="I62" s="214">
        <v>34.872280273498312</v>
      </c>
      <c r="J62" s="214">
        <v>64.762806222211154</v>
      </c>
      <c r="K62" s="214">
        <v>60.842356213370415</v>
      </c>
      <c r="L62" s="214">
        <v>70.775802125757423</v>
      </c>
      <c r="M62" s="214">
        <v>75.74252508195093</v>
      </c>
      <c r="N62" s="214">
        <v>79.467567299096061</v>
      </c>
      <c r="O62" s="100" t="s">
        <v>524</v>
      </c>
      <c r="P62" s="99" t="s">
        <v>632</v>
      </c>
      <c r="Q62" s="99" t="s">
        <v>632</v>
      </c>
      <c r="R62" s="99" t="s">
        <v>632</v>
      </c>
      <c r="S62" s="99"/>
      <c r="T62" s="99"/>
      <c r="U62" s="99"/>
      <c r="V62" s="99"/>
      <c r="W62" s="99"/>
      <c r="X62" s="99"/>
      <c r="Y62" s="99"/>
      <c r="Z62" s="99"/>
      <c r="AA62" s="99"/>
      <c r="AB62" s="99"/>
      <c r="AC62" s="99"/>
      <c r="AD62" s="99"/>
      <c r="AE62" s="99"/>
      <c r="AF62" s="99"/>
      <c r="AG62" s="99"/>
      <c r="AH62" s="99"/>
    </row>
    <row r="63" spans="3:34">
      <c r="C63" s="3" t="s">
        <v>86</v>
      </c>
      <c r="D63" s="3" t="s">
        <v>100</v>
      </c>
      <c r="E63" s="3" t="s">
        <v>101</v>
      </c>
      <c r="F63" s="3" t="s">
        <v>628</v>
      </c>
      <c r="G63" s="214">
        <v>87.664602638581073</v>
      </c>
      <c r="H63" s="214">
        <v>76.552188219606009</v>
      </c>
      <c r="I63" s="214">
        <v>93.220809848068598</v>
      </c>
      <c r="J63" s="214">
        <v>69.761268296899019</v>
      </c>
      <c r="K63" s="214">
        <v>82.110861918943101</v>
      </c>
      <c r="L63" s="214">
        <v>88.238538181550794</v>
      </c>
      <c r="M63" s="214">
        <v>74.144882777553093</v>
      </c>
      <c r="N63" s="214">
        <v>79.047023787639262</v>
      </c>
      <c r="O63" s="100" t="s">
        <v>524</v>
      </c>
      <c r="P63" s="99" t="s">
        <v>632</v>
      </c>
      <c r="Q63" s="99" t="s">
        <v>632</v>
      </c>
      <c r="R63" s="99" t="s">
        <v>632</v>
      </c>
      <c r="S63" s="99"/>
      <c r="T63" s="99"/>
      <c r="U63" s="99"/>
      <c r="V63" s="99"/>
      <c r="W63" s="99"/>
      <c r="X63" s="99"/>
      <c r="Y63" s="99"/>
      <c r="Z63" s="99"/>
      <c r="AA63" s="99"/>
      <c r="AB63" s="99"/>
      <c r="AC63" s="99"/>
      <c r="AD63" s="99"/>
      <c r="AE63" s="99"/>
      <c r="AF63" s="99"/>
      <c r="AG63" s="99"/>
      <c r="AH63" s="99"/>
    </row>
    <row r="64" spans="3:34">
      <c r="C64" s="3" t="s">
        <v>86</v>
      </c>
      <c r="D64" s="3" t="s">
        <v>102</v>
      </c>
      <c r="E64" s="3" t="s">
        <v>103</v>
      </c>
      <c r="F64" s="3" t="s">
        <v>628</v>
      </c>
      <c r="G64" s="214">
        <v>42.527993109388461</v>
      </c>
      <c r="H64" s="214">
        <v>43.604651162790695</v>
      </c>
      <c r="I64" s="214">
        <v>39.298018949181738</v>
      </c>
      <c r="J64" s="214">
        <v>39.836347975882859</v>
      </c>
      <c r="K64" s="214">
        <v>47.737305363205799</v>
      </c>
      <c r="L64" s="214">
        <v>43.446311622692917</v>
      </c>
      <c r="M64" s="214">
        <v>35.93707257679538</v>
      </c>
      <c r="N64" s="214">
        <v>36.473446794359489</v>
      </c>
      <c r="O64" s="100" t="s">
        <v>524</v>
      </c>
      <c r="P64" s="99" t="s">
        <v>632</v>
      </c>
      <c r="Q64" s="99" t="s">
        <v>632</v>
      </c>
      <c r="R64" s="99" t="s">
        <v>632</v>
      </c>
      <c r="S64" s="99"/>
      <c r="T64" s="99"/>
      <c r="U64" s="99"/>
      <c r="V64" s="99"/>
      <c r="W64" s="99"/>
      <c r="X64" s="99"/>
      <c r="Y64" s="99"/>
      <c r="Z64" s="99"/>
      <c r="AA64" s="99"/>
      <c r="AB64" s="99"/>
      <c r="AC64" s="99"/>
      <c r="AD64" s="99"/>
      <c r="AE64" s="99"/>
      <c r="AF64" s="99"/>
      <c r="AG64" s="99"/>
      <c r="AH64" s="99"/>
    </row>
    <row r="65" spans="3:34">
      <c r="C65" s="3" t="s">
        <v>86</v>
      </c>
      <c r="D65" s="3" t="s">
        <v>104</v>
      </c>
      <c r="E65" s="3" t="s">
        <v>105</v>
      </c>
      <c r="F65" s="3" t="s">
        <v>628</v>
      </c>
      <c r="G65" s="214">
        <v>67.504885221956854</v>
      </c>
      <c r="H65" s="214">
        <v>71.057773917849318</v>
      </c>
      <c r="I65" s="214">
        <v>68.294416043266295</v>
      </c>
      <c r="J65" s="214">
        <v>63.16246570475495</v>
      </c>
      <c r="K65" s="214">
        <v>75.297939359533856</v>
      </c>
      <c r="L65" s="214">
        <v>66.230648232469576</v>
      </c>
      <c r="M65" s="214">
        <v>63.86526793845281</v>
      </c>
      <c r="N65" s="214">
        <v>63.47103788945001</v>
      </c>
      <c r="O65" s="100" t="s">
        <v>524</v>
      </c>
      <c r="P65" s="99" t="s">
        <v>632</v>
      </c>
      <c r="Q65" s="99" t="s">
        <v>632</v>
      </c>
      <c r="R65" s="99" t="s">
        <v>632</v>
      </c>
      <c r="S65" s="99"/>
      <c r="T65" s="99"/>
      <c r="U65" s="99"/>
      <c r="V65" s="99"/>
      <c r="W65" s="99"/>
      <c r="X65" s="99"/>
      <c r="Y65" s="99"/>
      <c r="Z65" s="99"/>
      <c r="AA65" s="99"/>
      <c r="AB65" s="99"/>
      <c r="AC65" s="99"/>
      <c r="AD65" s="99"/>
      <c r="AE65" s="99"/>
      <c r="AF65" s="99"/>
      <c r="AG65" s="99"/>
      <c r="AH65" s="99"/>
    </row>
    <row r="66" spans="3:34">
      <c r="C66" s="3" t="s">
        <v>86</v>
      </c>
      <c r="D66" s="3" t="s">
        <v>106</v>
      </c>
      <c r="E66" s="3" t="s">
        <v>107</v>
      </c>
      <c r="F66" s="3" t="s">
        <v>628</v>
      </c>
      <c r="G66" s="214">
        <v>65.322317248720779</v>
      </c>
      <c r="H66" s="214">
        <v>71.37067995693566</v>
      </c>
      <c r="I66" s="214">
        <v>49.596574207362067</v>
      </c>
      <c r="J66" s="214">
        <v>41.128866415861225</v>
      </c>
      <c r="K66" s="214">
        <v>70.040696059607043</v>
      </c>
      <c r="L66" s="214">
        <v>44.681133693197602</v>
      </c>
      <c r="M66" s="214">
        <v>56.757115772440187</v>
      </c>
      <c r="N66" s="214">
        <v>35.020348029803522</v>
      </c>
      <c r="O66" s="100" t="s">
        <v>524</v>
      </c>
      <c r="P66" s="99" t="s">
        <v>632</v>
      </c>
      <c r="Q66" s="99" t="s">
        <v>632</v>
      </c>
      <c r="R66" s="99" t="s">
        <v>632</v>
      </c>
      <c r="S66" s="99"/>
      <c r="T66" s="99"/>
      <c r="U66" s="99"/>
      <c r="V66" s="99"/>
      <c r="W66" s="99"/>
      <c r="X66" s="99"/>
      <c r="Y66" s="99"/>
      <c r="Z66" s="99"/>
      <c r="AA66" s="99"/>
      <c r="AB66" s="99"/>
      <c r="AC66" s="99"/>
      <c r="AD66" s="99"/>
      <c r="AE66" s="99"/>
      <c r="AF66" s="99"/>
      <c r="AG66" s="99"/>
      <c r="AH66" s="99"/>
    </row>
    <row r="67" spans="3:34">
      <c r="C67" s="3" t="s">
        <v>86</v>
      </c>
      <c r="D67" s="3" t="s">
        <v>108</v>
      </c>
      <c r="E67" s="3" t="s">
        <v>109</v>
      </c>
      <c r="F67" s="3" t="s">
        <v>628</v>
      </c>
      <c r="G67" s="214">
        <v>71.442964699847963</v>
      </c>
      <c r="H67" s="214">
        <v>79.686383703676555</v>
      </c>
      <c r="I67" s="214">
        <v>55.414094414625659</v>
      </c>
      <c r="J67" s="214">
        <v>53.582223524885968</v>
      </c>
      <c r="K67" s="214">
        <v>44.643467248550223</v>
      </c>
      <c r="L67" s="214">
        <v>56.487652436941104</v>
      </c>
      <c r="M67" s="214">
        <v>35.98810114934151</v>
      </c>
      <c r="N67" s="214">
        <v>46.010104001056867</v>
      </c>
      <c r="O67" s="100" t="s">
        <v>524</v>
      </c>
      <c r="P67" s="99" t="s">
        <v>632</v>
      </c>
      <c r="Q67" s="99" t="s">
        <v>632</v>
      </c>
      <c r="R67" s="99" t="s">
        <v>632</v>
      </c>
      <c r="S67" s="99"/>
      <c r="T67" s="99"/>
      <c r="U67" s="99"/>
      <c r="V67" s="99"/>
      <c r="W67" s="99"/>
      <c r="X67" s="99"/>
      <c r="Y67" s="99"/>
      <c r="Z67" s="99"/>
      <c r="AA67" s="99"/>
      <c r="AB67" s="99"/>
      <c r="AC67" s="99"/>
      <c r="AD67" s="99"/>
      <c r="AE67" s="99"/>
      <c r="AF67" s="99"/>
      <c r="AG67" s="99"/>
      <c r="AH67" s="99"/>
    </row>
    <row r="68" spans="3:34">
      <c r="C68" s="3" t="s">
        <v>86</v>
      </c>
      <c r="D68" s="3" t="s">
        <v>110</v>
      </c>
      <c r="E68" s="3" t="s">
        <v>111</v>
      </c>
      <c r="F68" s="3" t="s">
        <v>628</v>
      </c>
      <c r="G68" s="214">
        <v>68.663863635350296</v>
      </c>
      <c r="H68" s="214">
        <v>61.084086480798639</v>
      </c>
      <c r="I68" s="214">
        <v>61.529955725184031</v>
      </c>
      <c r="J68" s="214">
        <v>48.599747638007678</v>
      </c>
      <c r="K68" s="214">
        <v>72.801527056421179</v>
      </c>
      <c r="L68" s="214">
        <v>71.02588005504505</v>
      </c>
      <c r="M68" s="214">
        <v>60.815909797132328</v>
      </c>
      <c r="N68" s="214">
        <v>68.806321303324893</v>
      </c>
      <c r="O68" s="100" t="s">
        <v>524</v>
      </c>
      <c r="P68" s="99" t="s">
        <v>632</v>
      </c>
      <c r="Q68" s="99" t="s">
        <v>632</v>
      </c>
      <c r="R68" s="99" t="s">
        <v>632</v>
      </c>
      <c r="S68" s="99"/>
      <c r="T68" s="99"/>
      <c r="U68" s="99"/>
      <c r="V68" s="99"/>
      <c r="W68" s="99"/>
      <c r="X68" s="99"/>
      <c r="Y68" s="99"/>
      <c r="Z68" s="99"/>
      <c r="AA68" s="99"/>
      <c r="AB68" s="99"/>
      <c r="AC68" s="99"/>
      <c r="AD68" s="99"/>
      <c r="AE68" s="99"/>
      <c r="AF68" s="99"/>
      <c r="AG68" s="99"/>
      <c r="AH68" s="99"/>
    </row>
    <row r="69" spans="3:34">
      <c r="C69" s="3" t="s">
        <v>86</v>
      </c>
      <c r="D69" s="3" t="s">
        <v>112</v>
      </c>
      <c r="E69" s="3" t="s">
        <v>113</v>
      </c>
      <c r="F69" s="3" t="s">
        <v>628</v>
      </c>
      <c r="G69" s="214">
        <v>60.768292009220708</v>
      </c>
      <c r="H69" s="214">
        <v>60.266074719888302</v>
      </c>
      <c r="I69" s="214">
        <v>56.248336405229082</v>
      </c>
      <c r="J69" s="214">
        <v>51.728380801237471</v>
      </c>
      <c r="K69" s="214">
        <v>53.458035442177895</v>
      </c>
      <c r="L69" s="214">
        <v>50.959996402823776</v>
      </c>
      <c r="M69" s="214">
        <v>50.959996402823776</v>
      </c>
      <c r="N69" s="214">
        <v>36.47136997456996</v>
      </c>
      <c r="O69" s="100" t="s">
        <v>524</v>
      </c>
      <c r="P69" s="99" t="s">
        <v>632</v>
      </c>
      <c r="Q69" s="99" t="s">
        <v>632</v>
      </c>
      <c r="R69" s="99" t="s">
        <v>632</v>
      </c>
      <c r="S69" s="99"/>
      <c r="T69" s="99"/>
      <c r="U69" s="99"/>
      <c r="V69" s="99"/>
      <c r="W69" s="99"/>
      <c r="X69" s="99"/>
      <c r="Y69" s="99"/>
      <c r="Z69" s="99"/>
      <c r="AA69" s="99"/>
      <c r="AB69" s="99"/>
      <c r="AC69" s="99"/>
      <c r="AD69" s="99"/>
      <c r="AE69" s="99"/>
      <c r="AF69" s="99"/>
      <c r="AG69" s="99"/>
      <c r="AH69" s="99"/>
    </row>
    <row r="70" spans="3:34">
      <c r="C70" s="3" t="s">
        <v>86</v>
      </c>
      <c r="D70" s="3" t="s">
        <v>114</v>
      </c>
      <c r="E70" s="3" t="s">
        <v>115</v>
      </c>
      <c r="F70" s="3" t="s">
        <v>628</v>
      </c>
      <c r="G70" s="214">
        <v>98.1231049684704</v>
      </c>
      <c r="H70" s="214">
        <v>93.47272084674195</v>
      </c>
      <c r="I70" s="214">
        <v>71.15087706244536</v>
      </c>
      <c r="J70" s="214">
        <v>60.454993582469911</v>
      </c>
      <c r="K70" s="214">
        <v>90.881270112117804</v>
      </c>
      <c r="L70" s="214">
        <v>75.579831776914304</v>
      </c>
      <c r="M70" s="214">
        <v>70.479352331846457</v>
      </c>
      <c r="N70" s="214">
        <v>70.479352331846457</v>
      </c>
      <c r="O70" s="100" t="s">
        <v>524</v>
      </c>
      <c r="P70" s="99" t="s">
        <v>632</v>
      </c>
      <c r="Q70" s="99" t="s">
        <v>632</v>
      </c>
      <c r="R70" s="99" t="s">
        <v>632</v>
      </c>
      <c r="S70" s="99"/>
      <c r="T70" s="99"/>
      <c r="U70" s="99"/>
      <c r="V70" s="99"/>
      <c r="W70" s="99"/>
      <c r="X70" s="99"/>
      <c r="Y70" s="99"/>
      <c r="Z70" s="99"/>
      <c r="AA70" s="99"/>
      <c r="AB70" s="99"/>
      <c r="AC70" s="99"/>
      <c r="AD70" s="99"/>
      <c r="AE70" s="99"/>
      <c r="AF70" s="99"/>
      <c r="AG70" s="99"/>
      <c r="AH70" s="99"/>
    </row>
    <row r="71" spans="3:34">
      <c r="C71" s="3" t="s">
        <v>86</v>
      </c>
      <c r="D71" s="3" t="s">
        <v>116</v>
      </c>
      <c r="E71" s="3" t="s">
        <v>117</v>
      </c>
      <c r="F71" s="3" t="s">
        <v>628</v>
      </c>
      <c r="G71" s="214">
        <v>95.089379355349948</v>
      </c>
      <c r="H71" s="214">
        <v>78.775025054186969</v>
      </c>
      <c r="I71" s="214">
        <v>56.401053441163448</v>
      </c>
      <c r="J71" s="214">
        <v>57.333302258372761</v>
      </c>
      <c r="K71" s="214">
        <v>83.480583807549436</v>
      </c>
      <c r="L71" s="214">
        <v>86.727050955620797</v>
      </c>
      <c r="M71" s="214">
        <v>65.856905003733431</v>
      </c>
      <c r="N71" s="214">
        <v>54.262379474907121</v>
      </c>
      <c r="O71" s="100" t="s">
        <v>524</v>
      </c>
      <c r="P71" s="99" t="s">
        <v>632</v>
      </c>
      <c r="Q71" s="99" t="s">
        <v>632</v>
      </c>
      <c r="R71" s="99" t="s">
        <v>632</v>
      </c>
      <c r="S71" s="99"/>
      <c r="T71" s="99"/>
      <c r="U71" s="99"/>
      <c r="V71" s="99"/>
      <c r="W71" s="99"/>
      <c r="X71" s="99"/>
      <c r="Y71" s="99"/>
      <c r="Z71" s="99"/>
      <c r="AA71" s="99"/>
      <c r="AB71" s="99"/>
      <c r="AC71" s="99"/>
      <c r="AD71" s="99"/>
      <c r="AE71" s="99"/>
      <c r="AF71" s="99"/>
      <c r="AG71" s="99"/>
      <c r="AH71" s="99"/>
    </row>
    <row r="72" spans="3:34">
      <c r="C72" s="3" t="s">
        <v>86</v>
      </c>
      <c r="D72" s="3" t="s">
        <v>118</v>
      </c>
      <c r="E72" s="3" t="s">
        <v>119</v>
      </c>
      <c r="F72" s="3" t="s">
        <v>628</v>
      </c>
      <c r="G72" s="214">
        <v>53.823912998474988</v>
      </c>
      <c r="H72" s="214">
        <v>48.993561831945179</v>
      </c>
      <c r="I72" s="214">
        <v>32.432357832414418</v>
      </c>
      <c r="J72" s="214">
        <v>40.022909665532687</v>
      </c>
      <c r="K72" s="214">
        <v>52.196009752412344</v>
      </c>
      <c r="L72" s="214">
        <v>46.701692936368943</v>
      </c>
      <c r="M72" s="214">
        <v>35.713059304282133</v>
      </c>
      <c r="N72" s="214">
        <v>39.147007314309256</v>
      </c>
      <c r="O72" s="100" t="s">
        <v>524</v>
      </c>
      <c r="P72" s="99" t="s">
        <v>632</v>
      </c>
      <c r="Q72" s="99" t="s">
        <v>632</v>
      </c>
      <c r="R72" s="99" t="s">
        <v>632</v>
      </c>
      <c r="S72" s="99"/>
      <c r="T72" s="99"/>
      <c r="U72" s="99"/>
      <c r="V72" s="99"/>
      <c r="W72" s="99"/>
      <c r="X72" s="99"/>
      <c r="Y72" s="99"/>
      <c r="Z72" s="99"/>
      <c r="AA72" s="99"/>
      <c r="AB72" s="99"/>
      <c r="AC72" s="99"/>
      <c r="AD72" s="99"/>
      <c r="AE72" s="99"/>
      <c r="AF72" s="99"/>
      <c r="AG72" s="99"/>
      <c r="AH72" s="99"/>
    </row>
    <row r="73" spans="3:34">
      <c r="C73" s="3" t="s">
        <v>86</v>
      </c>
      <c r="D73" s="3" t="s">
        <v>120</v>
      </c>
      <c r="E73" s="3" t="s">
        <v>121</v>
      </c>
      <c r="F73" s="3" t="s">
        <v>628</v>
      </c>
      <c r="G73" s="214">
        <v>67.982871119895151</v>
      </c>
      <c r="H73" s="214">
        <v>56.769201656819661</v>
      </c>
      <c r="I73" s="214">
        <v>43.452969169417521</v>
      </c>
      <c r="J73" s="214">
        <v>56.068347315377451</v>
      </c>
      <c r="K73" s="214">
        <v>50.272019833344807</v>
      </c>
      <c r="L73" s="214">
        <v>45.451415191791199</v>
      </c>
      <c r="M73" s="214">
        <v>39.253494938365129</v>
      </c>
      <c r="N73" s="214">
        <v>32.366916879002822</v>
      </c>
      <c r="O73" s="100" t="s">
        <v>524</v>
      </c>
      <c r="P73" s="99" t="s">
        <v>632</v>
      </c>
      <c r="Q73" s="99" t="s">
        <v>632</v>
      </c>
      <c r="R73" s="99" t="s">
        <v>632</v>
      </c>
      <c r="S73" s="99"/>
      <c r="T73" s="99"/>
      <c r="U73" s="99"/>
      <c r="V73" s="99"/>
      <c r="W73" s="99"/>
      <c r="X73" s="99"/>
      <c r="Y73" s="99"/>
      <c r="Z73" s="99"/>
      <c r="AA73" s="99"/>
      <c r="AB73" s="99"/>
      <c r="AC73" s="99"/>
      <c r="AD73" s="99"/>
      <c r="AE73" s="99"/>
      <c r="AF73" s="99"/>
      <c r="AG73" s="99"/>
      <c r="AH73" s="99"/>
    </row>
    <row r="74" spans="3:34">
      <c r="C74" s="3" t="s">
        <v>86</v>
      </c>
      <c r="D74" s="3" t="s">
        <v>122</v>
      </c>
      <c r="E74" s="3" t="s">
        <v>123</v>
      </c>
      <c r="F74" s="3" t="s">
        <v>628</v>
      </c>
      <c r="G74" s="214">
        <v>54.811055821057302</v>
      </c>
      <c r="H74" s="214">
        <v>71.439128935310634</v>
      </c>
      <c r="I74" s="214">
        <v>54.811055821057302</v>
      </c>
      <c r="J74" s="214">
        <v>59.122037739567425</v>
      </c>
      <c r="K74" s="214">
        <v>64.476908055929115</v>
      </c>
      <c r="L74" s="214">
        <v>43.598671161628261</v>
      </c>
      <c r="M74" s="214">
        <v>54.037789608778688</v>
      </c>
      <c r="N74" s="214">
        <v>36.843947460530927</v>
      </c>
      <c r="O74" s="100" t="s">
        <v>524</v>
      </c>
      <c r="P74" s="99" t="s">
        <v>632</v>
      </c>
      <c r="Q74" s="99" t="s">
        <v>632</v>
      </c>
      <c r="R74" s="99" t="s">
        <v>632</v>
      </c>
      <c r="S74" s="99"/>
      <c r="T74" s="99"/>
      <c r="U74" s="99"/>
      <c r="V74" s="99"/>
      <c r="W74" s="99"/>
      <c r="X74" s="99"/>
      <c r="Y74" s="99"/>
      <c r="Z74" s="99"/>
      <c r="AA74" s="99"/>
      <c r="AB74" s="99"/>
      <c r="AC74" s="99"/>
      <c r="AD74" s="99"/>
      <c r="AE74" s="99"/>
      <c r="AF74" s="99"/>
      <c r="AG74" s="99"/>
      <c r="AH74" s="99"/>
    </row>
    <row r="75" spans="3:34">
      <c r="C75" s="3" t="s">
        <v>86</v>
      </c>
      <c r="D75" s="3" t="s">
        <v>124</v>
      </c>
      <c r="E75" s="3" t="s">
        <v>125</v>
      </c>
      <c r="F75" s="3" t="s">
        <v>628</v>
      </c>
      <c r="G75" s="214">
        <v>77.691453940066594</v>
      </c>
      <c r="H75" s="214">
        <v>89.530151683314841</v>
      </c>
      <c r="I75" s="214">
        <v>59.933407325194224</v>
      </c>
      <c r="J75" s="214">
        <v>63.633000369959312</v>
      </c>
      <c r="K75" s="214">
        <v>56.773517337758754</v>
      </c>
      <c r="L75" s="214">
        <v>50.222726875709668</v>
      </c>
      <c r="M75" s="214">
        <v>48.039130055026639</v>
      </c>
      <c r="N75" s="214">
        <v>48.76699566192098</v>
      </c>
      <c r="O75" s="100" t="s">
        <v>524</v>
      </c>
      <c r="P75" s="99" t="s">
        <v>632</v>
      </c>
      <c r="Q75" s="99" t="s">
        <v>632</v>
      </c>
      <c r="R75" s="99" t="s">
        <v>632</v>
      </c>
      <c r="S75" s="99"/>
      <c r="T75" s="99"/>
      <c r="U75" s="99"/>
      <c r="V75" s="99"/>
      <c r="W75" s="99"/>
      <c r="X75" s="99"/>
      <c r="Y75" s="99"/>
      <c r="Z75" s="99"/>
      <c r="AA75" s="99"/>
      <c r="AB75" s="99"/>
      <c r="AC75" s="99"/>
      <c r="AD75" s="99"/>
      <c r="AE75" s="99"/>
      <c r="AF75" s="99"/>
      <c r="AG75" s="99"/>
      <c r="AH75" s="99"/>
    </row>
    <row r="76" spans="3:34">
      <c r="C76" s="3" t="s">
        <v>86</v>
      </c>
      <c r="D76" s="3" t="s">
        <v>126</v>
      </c>
      <c r="E76" s="3" t="s">
        <v>127</v>
      </c>
      <c r="F76" s="3" t="s">
        <v>628</v>
      </c>
      <c r="G76" s="214">
        <v>61.954247372789226</v>
      </c>
      <c r="H76" s="214">
        <v>59.031877213695395</v>
      </c>
      <c r="I76" s="214">
        <v>48.511344640957603</v>
      </c>
      <c r="J76" s="214">
        <v>46.173448513682537</v>
      </c>
      <c r="K76" s="214">
        <v>59.290949992152669</v>
      </c>
      <c r="L76" s="214">
        <v>53.4781117576279</v>
      </c>
      <c r="M76" s="214">
        <v>52.315544110722939</v>
      </c>
      <c r="N76" s="214">
        <v>42.433719112030836</v>
      </c>
      <c r="O76" s="100" t="s">
        <v>524</v>
      </c>
      <c r="P76" s="99" t="s">
        <v>632</v>
      </c>
      <c r="Q76" s="99" t="s">
        <v>632</v>
      </c>
      <c r="R76" s="99" t="s">
        <v>632</v>
      </c>
      <c r="S76" s="99"/>
      <c r="T76" s="99"/>
      <c r="U76" s="99"/>
      <c r="V76" s="99"/>
      <c r="W76" s="99"/>
      <c r="X76" s="99"/>
      <c r="Y76" s="99"/>
      <c r="Z76" s="99"/>
      <c r="AA76" s="99"/>
      <c r="AB76" s="99"/>
      <c r="AC76" s="99"/>
      <c r="AD76" s="99"/>
      <c r="AE76" s="99"/>
      <c r="AF76" s="99"/>
      <c r="AG76" s="99"/>
      <c r="AH76" s="99"/>
    </row>
    <row r="77" spans="3:34">
      <c r="C77" s="3" t="s">
        <v>86</v>
      </c>
      <c r="D77" s="3" t="s">
        <v>128</v>
      </c>
      <c r="E77" s="3" t="s">
        <v>129</v>
      </c>
      <c r="F77" s="3" t="s">
        <v>628</v>
      </c>
      <c r="G77" s="214">
        <v>117.48331683980463</v>
      </c>
      <c r="H77" s="214">
        <v>140.76829855580192</v>
      </c>
      <c r="I77" s="214">
        <v>116.42490857998655</v>
      </c>
      <c r="J77" s="214">
        <v>97.37355990326148</v>
      </c>
      <c r="K77" s="214">
        <v>101.83193031562676</v>
      </c>
      <c r="L77" s="214">
        <v>122.19831637875211</v>
      </c>
      <c r="M77" s="214">
        <v>108.62072567000187</v>
      </c>
      <c r="N77" s="214">
        <v>100.78750026110751</v>
      </c>
      <c r="O77" s="100" t="s">
        <v>524</v>
      </c>
      <c r="P77" s="99" t="s">
        <v>632</v>
      </c>
      <c r="Q77" s="99" t="s">
        <v>632</v>
      </c>
      <c r="R77" s="99" t="s">
        <v>632</v>
      </c>
      <c r="S77" s="99"/>
      <c r="T77" s="99"/>
      <c r="U77" s="99"/>
      <c r="V77" s="99"/>
      <c r="W77" s="99"/>
      <c r="X77" s="99"/>
      <c r="Y77" s="99"/>
      <c r="Z77" s="99"/>
      <c r="AA77" s="99"/>
      <c r="AB77" s="99"/>
      <c r="AC77" s="99"/>
      <c r="AD77" s="99"/>
      <c r="AE77" s="99"/>
      <c r="AF77" s="99"/>
      <c r="AG77" s="99"/>
      <c r="AH77" s="99"/>
    </row>
    <row r="78" spans="3:34">
      <c r="C78" s="3" t="s">
        <v>86</v>
      </c>
      <c r="D78" s="3" t="s">
        <v>130</v>
      </c>
      <c r="E78" s="3" t="s">
        <v>131</v>
      </c>
      <c r="F78" s="3" t="s">
        <v>628</v>
      </c>
      <c r="G78" s="214">
        <v>67.365914413955707</v>
      </c>
      <c r="H78" s="214">
        <v>83.032406138131449</v>
      </c>
      <c r="I78" s="214">
        <v>72.065861931208431</v>
      </c>
      <c r="J78" s="214">
        <v>68.149239000164499</v>
      </c>
      <c r="K78" s="214">
        <v>75.665158510786142</v>
      </c>
      <c r="L78" s="214">
        <v>84.930279961086484</v>
      </c>
      <c r="M78" s="214">
        <v>74.120971602402761</v>
      </c>
      <c r="N78" s="214">
        <v>59.451195972760551</v>
      </c>
      <c r="O78" s="100" t="s">
        <v>524</v>
      </c>
      <c r="P78" s="99" t="s">
        <v>632</v>
      </c>
      <c r="Q78" s="99" t="s">
        <v>632</v>
      </c>
      <c r="R78" s="99" t="s">
        <v>632</v>
      </c>
      <c r="S78" s="99"/>
      <c r="T78" s="99"/>
      <c r="U78" s="99"/>
      <c r="V78" s="99"/>
      <c r="W78" s="99"/>
      <c r="X78" s="99"/>
      <c r="Y78" s="99"/>
      <c r="Z78" s="99"/>
      <c r="AA78" s="99"/>
      <c r="AB78" s="99"/>
      <c r="AC78" s="99"/>
      <c r="AD78" s="99"/>
      <c r="AE78" s="99"/>
      <c r="AF78" s="99"/>
      <c r="AG78" s="99"/>
      <c r="AH78" s="99"/>
    </row>
    <row r="79" spans="3:34">
      <c r="C79" s="3" t="s">
        <v>86</v>
      </c>
      <c r="D79" s="3" t="s">
        <v>132</v>
      </c>
      <c r="E79" s="3" t="s">
        <v>133</v>
      </c>
      <c r="F79" s="3" t="s">
        <v>628</v>
      </c>
      <c r="G79" s="214">
        <v>56.382298621963351</v>
      </c>
      <c r="H79" s="214">
        <v>68.813041625230852</v>
      </c>
      <c r="I79" s="214">
        <v>61.709759909077995</v>
      </c>
      <c r="J79" s="214">
        <v>57.27020883648246</v>
      </c>
      <c r="K79" s="214">
        <v>70.262578769211743</v>
      </c>
      <c r="L79" s="214">
        <v>65.401645646813435</v>
      </c>
      <c r="M79" s="214">
        <v>51.702652301872789</v>
      </c>
      <c r="N79" s="214">
        <v>42.422689068203312</v>
      </c>
      <c r="O79" s="100" t="s">
        <v>524</v>
      </c>
      <c r="P79" s="99" t="s">
        <v>632</v>
      </c>
      <c r="Q79" s="99" t="s">
        <v>632</v>
      </c>
      <c r="R79" s="99" t="s">
        <v>632</v>
      </c>
      <c r="S79" s="99"/>
      <c r="T79" s="99"/>
      <c r="U79" s="99"/>
      <c r="V79" s="99"/>
      <c r="W79" s="99"/>
      <c r="X79" s="99"/>
      <c r="Y79" s="99"/>
      <c r="Z79" s="99"/>
      <c r="AA79" s="99"/>
      <c r="AB79" s="99"/>
      <c r="AC79" s="99"/>
      <c r="AD79" s="99"/>
      <c r="AE79" s="99"/>
      <c r="AF79" s="99"/>
      <c r="AG79" s="99"/>
      <c r="AH79" s="99"/>
    </row>
    <row r="80" spans="3:34">
      <c r="C80" s="3" t="s">
        <v>86</v>
      </c>
      <c r="D80" s="3" t="s">
        <v>134</v>
      </c>
      <c r="E80" s="3" t="s">
        <v>135</v>
      </c>
      <c r="F80" s="3" t="s">
        <v>628</v>
      </c>
      <c r="G80" s="214">
        <v>86.295645854781085</v>
      </c>
      <c r="H80" s="214">
        <v>84.277034255838828</v>
      </c>
      <c r="I80" s="214">
        <v>65.604876965623049</v>
      </c>
      <c r="J80" s="214">
        <v>73.679323361392036</v>
      </c>
      <c r="K80" s="214">
        <v>76.952480585844768</v>
      </c>
      <c r="L80" s="214">
        <v>84.999798817044223</v>
      </c>
      <c r="M80" s="214">
        <v>69.911077133545248</v>
      </c>
      <c r="N80" s="214">
        <v>70.91699191244517</v>
      </c>
      <c r="O80" s="100" t="s">
        <v>524</v>
      </c>
      <c r="P80" s="99" t="s">
        <v>632</v>
      </c>
      <c r="Q80" s="99" t="s">
        <v>632</v>
      </c>
      <c r="R80" s="99" t="s">
        <v>632</v>
      </c>
      <c r="S80" s="99"/>
      <c r="T80" s="99"/>
      <c r="U80" s="99"/>
      <c r="V80" s="99"/>
      <c r="W80" s="99"/>
      <c r="X80" s="99"/>
      <c r="Y80" s="99"/>
      <c r="Z80" s="99"/>
      <c r="AA80" s="99"/>
      <c r="AB80" s="99"/>
      <c r="AC80" s="99"/>
      <c r="AD80" s="99"/>
      <c r="AE80" s="99"/>
      <c r="AF80" s="99"/>
      <c r="AG80" s="99"/>
      <c r="AH80" s="99"/>
    </row>
    <row r="81" spans="3:34">
      <c r="C81" s="3" t="s">
        <v>86</v>
      </c>
      <c r="D81" s="3" t="s">
        <v>136</v>
      </c>
      <c r="E81" s="3" t="s">
        <v>137</v>
      </c>
      <c r="F81" s="3" t="s">
        <v>628</v>
      </c>
      <c r="G81" s="214">
        <v>48.66561131279682</v>
      </c>
      <c r="H81" s="214">
        <v>57.615608795610029</v>
      </c>
      <c r="I81" s="214">
        <v>47.546861627445168</v>
      </c>
      <c r="J81" s="214">
        <v>43.071862886038566</v>
      </c>
      <c r="K81" s="214">
        <v>35.544694676626584</v>
      </c>
      <c r="L81" s="214">
        <v>42.764710782816366</v>
      </c>
      <c r="M81" s="214">
        <v>26.103135153147651</v>
      </c>
      <c r="N81" s="214">
        <v>36.655466385271168</v>
      </c>
      <c r="O81" s="100" t="s">
        <v>524</v>
      </c>
      <c r="P81" s="99" t="s">
        <v>632</v>
      </c>
      <c r="Q81" s="99" t="s">
        <v>632</v>
      </c>
      <c r="R81" s="99" t="s">
        <v>632</v>
      </c>
      <c r="S81" s="99"/>
      <c r="T81" s="99"/>
      <c r="U81" s="99"/>
      <c r="V81" s="99"/>
      <c r="W81" s="99"/>
      <c r="X81" s="99"/>
      <c r="Y81" s="99"/>
      <c r="Z81" s="99"/>
      <c r="AA81" s="99"/>
      <c r="AB81" s="99"/>
      <c r="AC81" s="99"/>
      <c r="AD81" s="99"/>
      <c r="AE81" s="99"/>
      <c r="AF81" s="99"/>
      <c r="AG81" s="99"/>
      <c r="AH81" s="99"/>
    </row>
    <row r="82" spans="3:34">
      <c r="C82" s="3" t="s">
        <v>86</v>
      </c>
      <c r="D82" s="3" t="s">
        <v>138</v>
      </c>
      <c r="E82" s="3" t="s">
        <v>139</v>
      </c>
      <c r="F82" s="3" t="s">
        <v>628</v>
      </c>
      <c r="G82" s="214">
        <v>101.49758301475467</v>
      </c>
      <c r="H82" s="214">
        <v>102.68237970364285</v>
      </c>
      <c r="I82" s="214">
        <v>80.566174844396699</v>
      </c>
      <c r="J82" s="214">
        <v>68.718207955514828</v>
      </c>
      <c r="K82" s="214">
        <v>79.394401515568376</v>
      </c>
      <c r="L82" s="214">
        <v>84.896983798825588</v>
      </c>
      <c r="M82" s="214">
        <v>75.463985598956086</v>
      </c>
      <c r="N82" s="214">
        <v>82.145692657196989</v>
      </c>
      <c r="O82" s="100" t="s">
        <v>524</v>
      </c>
      <c r="P82" s="99" t="s">
        <v>632</v>
      </c>
      <c r="Q82" s="99" t="s">
        <v>632</v>
      </c>
      <c r="R82" s="99" t="s">
        <v>632</v>
      </c>
      <c r="S82" s="99"/>
      <c r="T82" s="99"/>
      <c r="U82" s="99"/>
      <c r="V82" s="99"/>
      <c r="W82" s="99"/>
      <c r="X82" s="99"/>
      <c r="Y82" s="99"/>
      <c r="Z82" s="99"/>
      <c r="AA82" s="99"/>
      <c r="AB82" s="99"/>
      <c r="AC82" s="99"/>
      <c r="AD82" s="99"/>
      <c r="AE82" s="99"/>
      <c r="AF82" s="99"/>
      <c r="AG82" s="99"/>
      <c r="AH82" s="99"/>
    </row>
    <row r="83" spans="3:34">
      <c r="C83" s="3" t="s">
        <v>86</v>
      </c>
      <c r="D83" s="3" t="s">
        <v>140</v>
      </c>
      <c r="E83" s="3" t="s">
        <v>141</v>
      </c>
      <c r="F83" s="3" t="s">
        <v>628</v>
      </c>
      <c r="G83" s="214">
        <v>94.004018210974507</v>
      </c>
      <c r="H83" s="214">
        <v>105.06331447108916</v>
      </c>
      <c r="I83" s="214">
        <v>86.631154037564741</v>
      </c>
      <c r="J83" s="214">
        <v>99.533666341031832</v>
      </c>
      <c r="K83" s="214">
        <v>94.874038594390456</v>
      </c>
      <c r="L83" s="214">
        <v>86.584074057016537</v>
      </c>
      <c r="M83" s="214">
        <v>91.189609911113152</v>
      </c>
      <c r="N83" s="214">
        <v>57.108644590798136</v>
      </c>
      <c r="O83" s="100" t="s">
        <v>524</v>
      </c>
      <c r="P83" s="99" t="s">
        <v>632</v>
      </c>
      <c r="Q83" s="99" t="s">
        <v>632</v>
      </c>
      <c r="R83" s="99" t="s">
        <v>632</v>
      </c>
      <c r="S83" s="99"/>
      <c r="T83" s="99"/>
      <c r="U83" s="99"/>
      <c r="V83" s="99"/>
      <c r="W83" s="99"/>
      <c r="X83" s="99"/>
      <c r="Y83" s="99"/>
      <c r="Z83" s="99"/>
      <c r="AA83" s="99"/>
      <c r="AB83" s="99"/>
      <c r="AC83" s="99"/>
      <c r="AD83" s="99"/>
      <c r="AE83" s="99"/>
      <c r="AF83" s="99"/>
      <c r="AG83" s="99"/>
      <c r="AH83" s="99"/>
    </row>
    <row r="84" spans="3:34">
      <c r="C84" s="3" t="s">
        <v>86</v>
      </c>
      <c r="D84" s="3" t="s">
        <v>142</v>
      </c>
      <c r="E84" s="3" t="s">
        <v>143</v>
      </c>
      <c r="F84" s="3" t="s">
        <v>628</v>
      </c>
      <c r="G84" s="214">
        <v>158.47292977948089</v>
      </c>
      <c r="H84" s="214">
        <v>158.47292977948089</v>
      </c>
      <c r="I84" s="214">
        <v>146.83367504991449</v>
      </c>
      <c r="J84" s="214">
        <v>143.25236590235559</v>
      </c>
      <c r="K84" s="214">
        <v>195.5209557207817</v>
      </c>
      <c r="L84" s="214">
        <v>168.61440218122462</v>
      </c>
      <c r="M84" s="214">
        <v>159.64555100137224</v>
      </c>
      <c r="N84" s="214">
        <v>122.8732611639775</v>
      </c>
      <c r="O84" s="100" t="s">
        <v>524</v>
      </c>
      <c r="P84" s="99" t="s">
        <v>632</v>
      </c>
      <c r="Q84" s="99" t="s">
        <v>632</v>
      </c>
      <c r="R84" s="99" t="s">
        <v>632</v>
      </c>
      <c r="S84" s="99"/>
      <c r="T84" s="99"/>
      <c r="U84" s="99"/>
      <c r="V84" s="99"/>
      <c r="W84" s="99"/>
      <c r="X84" s="99"/>
      <c r="Y84" s="99"/>
      <c r="Z84" s="99"/>
      <c r="AA84" s="99"/>
      <c r="AB84" s="99"/>
      <c r="AC84" s="99"/>
      <c r="AD84" s="99"/>
      <c r="AE84" s="99"/>
      <c r="AF84" s="99"/>
      <c r="AG84" s="99"/>
      <c r="AH84" s="99"/>
    </row>
    <row r="85" spans="3:34">
      <c r="C85" s="3" t="s">
        <v>86</v>
      </c>
      <c r="D85" s="3" t="s">
        <v>144</v>
      </c>
      <c r="E85" s="3" t="s">
        <v>145</v>
      </c>
      <c r="F85" s="3" t="s">
        <v>628</v>
      </c>
      <c r="G85" s="214">
        <v>45.179495915329184</v>
      </c>
      <c r="H85" s="214">
        <v>55.548560551634232</v>
      </c>
      <c r="I85" s="214">
        <v>51.104675707503496</v>
      </c>
      <c r="J85" s="214">
        <v>61.473740343808551</v>
      </c>
      <c r="K85" s="214">
        <v>68.365764189571649</v>
      </c>
      <c r="L85" s="214">
        <v>62.484838237780544</v>
      </c>
      <c r="M85" s="214">
        <v>52.193217822146096</v>
      </c>
      <c r="N85" s="214">
        <v>41.901597406511655</v>
      </c>
      <c r="O85" s="100" t="s">
        <v>524</v>
      </c>
      <c r="P85" s="99" t="s">
        <v>632</v>
      </c>
      <c r="Q85" s="99" t="s">
        <v>632</v>
      </c>
      <c r="R85" s="99" t="s">
        <v>632</v>
      </c>
      <c r="S85" s="99"/>
      <c r="T85" s="99"/>
      <c r="U85" s="99"/>
      <c r="V85" s="99"/>
      <c r="W85" s="99"/>
      <c r="X85" s="99"/>
      <c r="Y85" s="99"/>
      <c r="Z85" s="99"/>
      <c r="AA85" s="99"/>
      <c r="AB85" s="99"/>
      <c r="AC85" s="99"/>
      <c r="AD85" s="99"/>
      <c r="AE85" s="99"/>
      <c r="AF85" s="99"/>
      <c r="AG85" s="99"/>
      <c r="AH85" s="99"/>
    </row>
    <row r="86" spans="3:34">
      <c r="C86" s="3" t="s">
        <v>86</v>
      </c>
      <c r="D86" s="3" t="s">
        <v>146</v>
      </c>
      <c r="E86" s="3" t="s">
        <v>147</v>
      </c>
      <c r="F86" s="3" t="s">
        <v>628</v>
      </c>
      <c r="G86" s="214">
        <v>80.469138531248277</v>
      </c>
      <c r="H86" s="214">
        <v>67.690777476929881</v>
      </c>
      <c r="I86" s="214">
        <v>65.27324970989666</v>
      </c>
      <c r="J86" s="214">
        <v>69.762944134386913</v>
      </c>
      <c r="K86" s="214">
        <v>65.885469666812696</v>
      </c>
      <c r="L86" s="214">
        <v>69.679920799456369</v>
      </c>
      <c r="M86" s="214">
        <v>62.091018534169038</v>
      </c>
      <c r="N86" s="214">
        <v>56.226866783719728</v>
      </c>
      <c r="O86" s="100" t="s">
        <v>524</v>
      </c>
      <c r="P86" s="99" t="s">
        <v>632</v>
      </c>
      <c r="Q86" s="99" t="s">
        <v>632</v>
      </c>
      <c r="R86" s="99" t="s">
        <v>632</v>
      </c>
      <c r="S86" s="99"/>
      <c r="T86" s="99"/>
      <c r="U86" s="99"/>
      <c r="V86" s="99"/>
      <c r="W86" s="99"/>
      <c r="X86" s="99"/>
      <c r="Y86" s="99"/>
      <c r="Z86" s="99"/>
      <c r="AA86" s="99"/>
      <c r="AB86" s="99"/>
      <c r="AC86" s="99"/>
      <c r="AD86" s="99"/>
      <c r="AE86" s="99"/>
      <c r="AF86" s="99"/>
      <c r="AG86" s="99"/>
      <c r="AH86" s="99"/>
    </row>
    <row r="87" spans="3:34">
      <c r="C87" s="3" t="s">
        <v>86</v>
      </c>
      <c r="D87" s="3" t="s">
        <v>148</v>
      </c>
      <c r="E87" s="3" t="s">
        <v>149</v>
      </c>
      <c r="F87" s="3" t="s">
        <v>628</v>
      </c>
      <c r="G87" s="214">
        <v>60.070619606464184</v>
      </c>
      <c r="H87" s="214">
        <v>66.663736392539519</v>
      </c>
      <c r="I87" s="214">
        <v>55.675208415747299</v>
      </c>
      <c r="J87" s="214">
        <v>46.151817502527365</v>
      </c>
      <c r="K87" s="214">
        <v>56.209713330462016</v>
      </c>
      <c r="L87" s="214">
        <v>72.269631424879734</v>
      </c>
      <c r="M87" s="214">
        <v>51.099739391329102</v>
      </c>
      <c r="N87" s="214">
        <v>62.779679823632897</v>
      </c>
      <c r="O87" s="100" t="s">
        <v>524</v>
      </c>
      <c r="P87" s="99" t="s">
        <v>632</v>
      </c>
      <c r="Q87" s="99" t="s">
        <v>632</v>
      </c>
      <c r="R87" s="99" t="s">
        <v>632</v>
      </c>
      <c r="S87" s="99"/>
      <c r="T87" s="99"/>
      <c r="U87" s="99"/>
      <c r="V87" s="99"/>
      <c r="W87" s="99"/>
      <c r="X87" s="99"/>
      <c r="Y87" s="99"/>
      <c r="Z87" s="99"/>
      <c r="AA87" s="99"/>
      <c r="AB87" s="99"/>
      <c r="AC87" s="99"/>
      <c r="AD87" s="99"/>
      <c r="AE87" s="99"/>
      <c r="AF87" s="99"/>
      <c r="AG87" s="99"/>
      <c r="AH87" s="99"/>
    </row>
    <row r="88" spans="3:34">
      <c r="C88" s="3" t="s">
        <v>86</v>
      </c>
      <c r="D88" s="3" t="s">
        <v>150</v>
      </c>
      <c r="E88" s="3" t="s">
        <v>151</v>
      </c>
      <c r="F88" s="3" t="s">
        <v>628</v>
      </c>
      <c r="G88" s="214">
        <v>56.558242421195516</v>
      </c>
      <c r="H88" s="214">
        <v>45.875018852747473</v>
      </c>
      <c r="I88" s="214">
        <v>40.219194610627923</v>
      </c>
      <c r="J88" s="214">
        <v>43.361319189583227</v>
      </c>
      <c r="K88" s="214">
        <v>62.565693978677608</v>
      </c>
      <c r="L88" s="214">
        <v>54.43215376144952</v>
      </c>
      <c r="M88" s="214">
        <v>44.421642724861101</v>
      </c>
      <c r="N88" s="214">
        <v>46.298613544221432</v>
      </c>
      <c r="O88" s="100" t="s">
        <v>524</v>
      </c>
      <c r="P88" s="99" t="s">
        <v>632</v>
      </c>
      <c r="Q88" s="99" t="s">
        <v>632</v>
      </c>
      <c r="R88" s="99" t="s">
        <v>632</v>
      </c>
      <c r="S88" s="99"/>
      <c r="T88" s="99"/>
      <c r="U88" s="99"/>
      <c r="V88" s="99"/>
      <c r="W88" s="99"/>
      <c r="X88" s="99"/>
      <c r="Y88" s="99"/>
      <c r="Z88" s="99"/>
      <c r="AA88" s="99"/>
      <c r="AB88" s="99"/>
      <c r="AC88" s="99"/>
      <c r="AD88" s="99"/>
      <c r="AE88" s="99"/>
      <c r="AF88" s="99"/>
      <c r="AG88" s="99"/>
      <c r="AH88" s="99"/>
    </row>
    <row r="89" spans="3:34">
      <c r="C89" s="3" t="s">
        <v>86</v>
      </c>
      <c r="D89" s="3" t="s">
        <v>152</v>
      </c>
      <c r="E89" s="3" t="s">
        <v>153</v>
      </c>
      <c r="F89" s="3" t="s">
        <v>628</v>
      </c>
      <c r="G89" s="214">
        <v>54.540286835818371</v>
      </c>
      <c r="H89" s="214">
        <v>56.076632943869591</v>
      </c>
      <c r="I89" s="214">
        <v>72.976440132433041</v>
      </c>
      <c r="J89" s="214">
        <v>73.744613186458636</v>
      </c>
      <c r="K89" s="214">
        <v>70.216143607278056</v>
      </c>
      <c r="L89" s="214">
        <v>72.505800464037122</v>
      </c>
      <c r="M89" s="214">
        <v>61.057516180241784</v>
      </c>
      <c r="N89" s="214">
        <v>54.188545609964585</v>
      </c>
      <c r="O89" s="100" t="s">
        <v>524</v>
      </c>
      <c r="P89" s="99" t="s">
        <v>632</v>
      </c>
      <c r="Q89" s="99" t="s">
        <v>632</v>
      </c>
      <c r="R89" s="99" t="s">
        <v>632</v>
      </c>
      <c r="S89" s="99"/>
      <c r="T89" s="99"/>
      <c r="U89" s="99"/>
      <c r="V89" s="99"/>
      <c r="W89" s="99"/>
      <c r="X89" s="99"/>
      <c r="Y89" s="99"/>
      <c r="Z89" s="99"/>
      <c r="AA89" s="99"/>
      <c r="AB89" s="99"/>
      <c r="AC89" s="99"/>
      <c r="AD89" s="99"/>
      <c r="AE89" s="99"/>
      <c r="AF89" s="99"/>
      <c r="AG89" s="99"/>
      <c r="AH89" s="99"/>
    </row>
    <row r="90" spans="3:34">
      <c r="C90" s="3" t="s">
        <v>86</v>
      </c>
      <c r="D90" s="3" t="s">
        <v>154</v>
      </c>
      <c r="E90" s="3" t="s">
        <v>155</v>
      </c>
      <c r="F90" s="3" t="s">
        <v>628</v>
      </c>
      <c r="G90" s="214">
        <v>47.992142681756292</v>
      </c>
      <c r="H90" s="214">
        <v>56.920913413245827</v>
      </c>
      <c r="I90" s="214">
        <v>56.920913413245827</v>
      </c>
      <c r="J90" s="214">
        <v>45.759949998883904</v>
      </c>
      <c r="K90" s="214">
        <v>48.905734197334631</v>
      </c>
      <c r="L90" s="214">
        <v>45.571252320243637</v>
      </c>
      <c r="M90" s="214">
        <v>52.240216074425639</v>
      </c>
      <c r="N90" s="214">
        <v>53.351710033455973</v>
      </c>
      <c r="O90" s="100" t="s">
        <v>524</v>
      </c>
      <c r="P90" s="99" t="s">
        <v>632</v>
      </c>
      <c r="Q90" s="99" t="s">
        <v>632</v>
      </c>
      <c r="R90" s="99" t="s">
        <v>632</v>
      </c>
      <c r="S90" s="99"/>
      <c r="T90" s="99"/>
      <c r="U90" s="99"/>
      <c r="V90" s="99"/>
      <c r="W90" s="99"/>
      <c r="X90" s="99"/>
      <c r="Y90" s="99"/>
      <c r="Z90" s="99"/>
      <c r="AA90" s="99"/>
      <c r="AB90" s="99"/>
      <c r="AC90" s="99"/>
      <c r="AD90" s="99"/>
      <c r="AE90" s="99"/>
      <c r="AF90" s="99"/>
      <c r="AG90" s="99"/>
      <c r="AH90" s="99"/>
    </row>
    <row r="91" spans="3:34">
      <c r="C91" s="3" t="s">
        <v>86</v>
      </c>
      <c r="D91" s="3" t="s">
        <v>156</v>
      </c>
      <c r="E91" s="3" t="s">
        <v>157</v>
      </c>
      <c r="F91" s="3" t="s">
        <v>628</v>
      </c>
      <c r="G91" s="214">
        <v>86.624203821656053</v>
      </c>
      <c r="H91" s="214">
        <v>77.452229299363054</v>
      </c>
      <c r="I91" s="214">
        <v>86.624203821656053</v>
      </c>
      <c r="J91" s="214">
        <v>83.566878980891715</v>
      </c>
      <c r="K91" s="214">
        <v>101.70870626525631</v>
      </c>
      <c r="L91" s="214">
        <v>94.589096826688362</v>
      </c>
      <c r="M91" s="214">
        <v>87.469487388120427</v>
      </c>
      <c r="N91" s="214">
        <v>85.435313262815299</v>
      </c>
      <c r="O91" s="100" t="s">
        <v>524</v>
      </c>
      <c r="P91" s="99" t="s">
        <v>632</v>
      </c>
      <c r="Q91" s="99" t="s">
        <v>632</v>
      </c>
      <c r="R91" s="99" t="s">
        <v>632</v>
      </c>
      <c r="S91" s="99"/>
      <c r="T91" s="99"/>
      <c r="U91" s="99"/>
      <c r="V91" s="99"/>
      <c r="W91" s="99"/>
      <c r="X91" s="99"/>
      <c r="Y91" s="99"/>
      <c r="Z91" s="99"/>
      <c r="AA91" s="99"/>
      <c r="AB91" s="99"/>
      <c r="AC91" s="99"/>
      <c r="AD91" s="99"/>
      <c r="AE91" s="99"/>
      <c r="AF91" s="99"/>
      <c r="AG91" s="99"/>
      <c r="AH91" s="99"/>
    </row>
    <row r="92" spans="3:34">
      <c r="C92" s="3" t="s">
        <v>86</v>
      </c>
      <c r="D92" s="3" t="s">
        <v>158</v>
      </c>
      <c r="E92" s="3" t="s">
        <v>159</v>
      </c>
      <c r="F92" s="3" t="s">
        <v>628</v>
      </c>
      <c r="G92" s="214">
        <v>78.836720392431673</v>
      </c>
      <c r="H92" s="214">
        <v>73.580939032936229</v>
      </c>
      <c r="I92" s="214">
        <v>71.829011913104409</v>
      </c>
      <c r="J92" s="214">
        <v>85.844428871758936</v>
      </c>
      <c r="K92" s="214">
        <v>96.178226998102673</v>
      </c>
      <c r="L92" s="214">
        <v>90.932141889115243</v>
      </c>
      <c r="M92" s="214">
        <v>82.188666707469551</v>
      </c>
      <c r="N92" s="214">
        <v>63.82736882601359</v>
      </c>
      <c r="O92" s="100" t="s">
        <v>524</v>
      </c>
      <c r="P92" s="99" t="s">
        <v>632</v>
      </c>
      <c r="Q92" s="99" t="s">
        <v>632</v>
      </c>
      <c r="R92" s="99" t="s">
        <v>632</v>
      </c>
      <c r="S92" s="99"/>
      <c r="T92" s="99"/>
      <c r="U92" s="99"/>
      <c r="V92" s="99"/>
      <c r="W92" s="99"/>
      <c r="X92" s="99"/>
      <c r="Y92" s="99"/>
      <c r="Z92" s="99"/>
      <c r="AA92" s="99"/>
      <c r="AB92" s="99"/>
      <c r="AC92" s="99"/>
      <c r="AD92" s="99"/>
      <c r="AE92" s="99"/>
      <c r="AF92" s="99"/>
      <c r="AG92" s="99"/>
      <c r="AH92" s="99"/>
    </row>
    <row r="93" spans="3:34">
      <c r="C93" s="3" t="s">
        <v>86</v>
      </c>
      <c r="D93" s="3" t="s">
        <v>160</v>
      </c>
      <c r="E93" s="3" t="s">
        <v>161</v>
      </c>
      <c r="F93" s="3" t="s">
        <v>628</v>
      </c>
      <c r="G93" s="214">
        <v>63.418160560167649</v>
      </c>
      <c r="H93" s="214">
        <v>75.684224536825596</v>
      </c>
      <c r="I93" s="214">
        <v>78.033045298313283</v>
      </c>
      <c r="J93" s="214">
        <v>78.815985552142521</v>
      </c>
      <c r="K93" s="214">
        <v>77.955241777793901</v>
      </c>
      <c r="L93" s="214">
        <v>81.322079462549112</v>
      </c>
      <c r="M93" s="214">
        <v>72.257516465131218</v>
      </c>
      <c r="N93" s="214">
        <v>69.92662883722376</v>
      </c>
      <c r="O93" s="100" t="s">
        <v>524</v>
      </c>
      <c r="P93" s="99" t="s">
        <v>632</v>
      </c>
      <c r="Q93" s="99" t="s">
        <v>632</v>
      </c>
      <c r="R93" s="99" t="s">
        <v>632</v>
      </c>
      <c r="S93" s="99"/>
      <c r="T93" s="99"/>
      <c r="U93" s="99"/>
      <c r="V93" s="99"/>
      <c r="W93" s="99"/>
      <c r="X93" s="99"/>
      <c r="Y93" s="99"/>
      <c r="Z93" s="99"/>
      <c r="AA93" s="99"/>
      <c r="AB93" s="99"/>
      <c r="AC93" s="99"/>
      <c r="AD93" s="99"/>
      <c r="AE93" s="99"/>
      <c r="AF93" s="99"/>
      <c r="AG93" s="99"/>
      <c r="AH93" s="99"/>
    </row>
    <row r="94" spans="3:34">
      <c r="C94" s="3" t="s">
        <v>86</v>
      </c>
      <c r="D94" s="3" t="s">
        <v>162</v>
      </c>
      <c r="E94" s="3" t="s">
        <v>163</v>
      </c>
      <c r="F94" s="3" t="s">
        <v>628</v>
      </c>
      <c r="G94" s="214">
        <v>17.346874408629283</v>
      </c>
      <c r="H94" s="214">
        <v>26.020311612943921</v>
      </c>
      <c r="I94" s="214">
        <v>54.406106099791842</v>
      </c>
      <c r="J94" s="214">
        <v>63.07954330410648</v>
      </c>
      <c r="K94" s="214">
        <v>79.563895322273169</v>
      </c>
      <c r="L94" s="214">
        <v>66.959713885081371</v>
      </c>
      <c r="M94" s="214">
        <v>48.84120306911818</v>
      </c>
      <c r="N94" s="214">
        <v>64.596429865607917</v>
      </c>
      <c r="O94" s="100" t="s">
        <v>524</v>
      </c>
      <c r="P94" s="99" t="s">
        <v>632</v>
      </c>
      <c r="Q94" s="99" t="s">
        <v>632</v>
      </c>
      <c r="R94" s="99" t="s">
        <v>632</v>
      </c>
      <c r="S94" s="99"/>
      <c r="T94" s="99"/>
      <c r="U94" s="99"/>
      <c r="V94" s="99"/>
      <c r="W94" s="99"/>
      <c r="X94" s="99"/>
      <c r="Y94" s="99"/>
      <c r="Z94" s="99"/>
      <c r="AA94" s="99"/>
      <c r="AB94" s="99"/>
      <c r="AC94" s="99"/>
      <c r="AD94" s="99"/>
      <c r="AE94" s="99"/>
      <c r="AF94" s="99"/>
      <c r="AG94" s="99"/>
      <c r="AH94" s="99"/>
    </row>
    <row r="95" spans="3:34">
      <c r="C95" s="3" t="s">
        <v>86</v>
      </c>
      <c r="D95" s="3" t="s">
        <v>164</v>
      </c>
      <c r="E95" s="3" t="s">
        <v>165</v>
      </c>
      <c r="F95" s="3" t="s">
        <v>628</v>
      </c>
      <c r="G95" s="214">
        <v>61.141085736964612</v>
      </c>
      <c r="H95" s="214">
        <v>84.739399530179014</v>
      </c>
      <c r="I95" s="214">
        <v>51.487230094285991</v>
      </c>
      <c r="J95" s="214">
        <v>71.867592006607524</v>
      </c>
      <c r="K95" s="214">
        <v>101.71741830485244</v>
      </c>
      <c r="L95" s="214">
        <v>95.293160306651245</v>
      </c>
      <c r="M95" s="214">
        <v>50.323354319242796</v>
      </c>
      <c r="N95" s="214">
        <v>61.030450982911482</v>
      </c>
      <c r="O95" s="100" t="s">
        <v>524</v>
      </c>
      <c r="P95" s="99" t="s">
        <v>632</v>
      </c>
      <c r="Q95" s="99" t="s">
        <v>632</v>
      </c>
      <c r="R95" s="99" t="s">
        <v>632</v>
      </c>
      <c r="S95" s="99"/>
      <c r="T95" s="99"/>
      <c r="U95" s="99"/>
      <c r="V95" s="99"/>
      <c r="W95" s="99"/>
      <c r="X95" s="99"/>
      <c r="Y95" s="99"/>
      <c r="Z95" s="99"/>
      <c r="AA95" s="99"/>
      <c r="AB95" s="99"/>
      <c r="AC95" s="99"/>
      <c r="AD95" s="99"/>
      <c r="AE95" s="99"/>
      <c r="AF95" s="99"/>
      <c r="AG95" s="99"/>
      <c r="AH95" s="99"/>
    </row>
    <row r="96" spans="3:34">
      <c r="C96" s="3" t="s">
        <v>86</v>
      </c>
      <c r="D96" s="3" t="s">
        <v>166</v>
      </c>
      <c r="E96" s="3" t="s">
        <v>167</v>
      </c>
      <c r="F96" s="3" t="s">
        <v>628</v>
      </c>
      <c r="G96" s="214">
        <v>89.505164305908764</v>
      </c>
      <c r="H96" s="214">
        <v>112.2366346058221</v>
      </c>
      <c r="I96" s="214">
        <v>81.691221390313544</v>
      </c>
      <c r="J96" s="214">
        <v>76.718712262207504</v>
      </c>
      <c r="K96" s="214">
        <v>95.517741536066794</v>
      </c>
      <c r="L96" s="214">
        <v>109.66851805992853</v>
      </c>
      <c r="M96" s="214">
        <v>76.414193228853435</v>
      </c>
      <c r="N96" s="214">
        <v>82.782042664591216</v>
      </c>
      <c r="O96" s="100" t="s">
        <v>524</v>
      </c>
      <c r="P96" s="99" t="s">
        <v>632</v>
      </c>
      <c r="Q96" s="99" t="s">
        <v>632</v>
      </c>
      <c r="R96" s="99" t="s">
        <v>632</v>
      </c>
      <c r="S96" s="99"/>
      <c r="T96" s="99"/>
      <c r="U96" s="99"/>
      <c r="V96" s="99"/>
      <c r="W96" s="99"/>
      <c r="X96" s="99"/>
      <c r="Y96" s="99"/>
      <c r="Z96" s="99"/>
      <c r="AA96" s="99"/>
      <c r="AB96" s="99"/>
      <c r="AC96" s="99"/>
      <c r="AD96" s="99"/>
      <c r="AE96" s="99"/>
      <c r="AF96" s="99"/>
      <c r="AG96" s="99"/>
      <c r="AH96" s="99"/>
    </row>
    <row r="97" spans="3:34">
      <c r="C97" s="3" t="s">
        <v>86</v>
      </c>
      <c r="D97" s="3" t="s">
        <v>168</v>
      </c>
      <c r="E97" s="3" t="s">
        <v>169</v>
      </c>
      <c r="F97" s="3" t="s">
        <v>628</v>
      </c>
      <c r="G97" s="214">
        <v>69.338138173330691</v>
      </c>
      <c r="H97" s="214">
        <v>66.408357687133631</v>
      </c>
      <c r="I97" s="214">
        <v>60.060499967039966</v>
      </c>
      <c r="J97" s="214">
        <v>52.247752003847779</v>
      </c>
      <c r="K97" s="214">
        <v>56.881988184170702</v>
      </c>
      <c r="L97" s="214">
        <v>69.576680826131536</v>
      </c>
      <c r="M97" s="214">
        <v>52.487671500415011</v>
      </c>
      <c r="N97" s="214">
        <v>40.03710756310727</v>
      </c>
      <c r="O97" s="100" t="s">
        <v>524</v>
      </c>
      <c r="P97" s="99" t="s">
        <v>632</v>
      </c>
      <c r="Q97" s="99" t="s">
        <v>632</v>
      </c>
      <c r="R97" s="99" t="s">
        <v>632</v>
      </c>
      <c r="S97" s="99"/>
      <c r="T97" s="99"/>
      <c r="U97" s="99"/>
      <c r="V97" s="99"/>
      <c r="W97" s="99"/>
      <c r="X97" s="99"/>
      <c r="Y97" s="99"/>
      <c r="Z97" s="99"/>
      <c r="AA97" s="99"/>
      <c r="AB97" s="99"/>
      <c r="AC97" s="99"/>
      <c r="AD97" s="99"/>
      <c r="AE97" s="99"/>
      <c r="AF97" s="99"/>
      <c r="AG97" s="99"/>
      <c r="AH97" s="99"/>
    </row>
    <row r="98" spans="3:34">
      <c r="C98" s="3" t="s">
        <v>86</v>
      </c>
      <c r="D98" s="3" t="s">
        <v>170</v>
      </c>
      <c r="E98" s="3" t="s">
        <v>171</v>
      </c>
      <c r="F98" s="3" t="s">
        <v>628</v>
      </c>
      <c r="G98" s="214">
        <v>69.046047621465192</v>
      </c>
      <c r="H98" s="214">
        <v>74.122962887749409</v>
      </c>
      <c r="I98" s="214">
        <v>68.538356094836772</v>
      </c>
      <c r="J98" s="214">
        <v>53.307610295984155</v>
      </c>
      <c r="K98" s="214">
        <v>69.490078780600172</v>
      </c>
      <c r="L98" s="214">
        <v>73.770264792448742</v>
      </c>
      <c r="M98" s="214">
        <v>75.784469974495124</v>
      </c>
      <c r="N98" s="214">
        <v>74.022040440204549</v>
      </c>
      <c r="O98" s="100" t="s">
        <v>524</v>
      </c>
      <c r="P98" s="99" t="s">
        <v>632</v>
      </c>
      <c r="Q98" s="99" t="s">
        <v>632</v>
      </c>
      <c r="R98" s="99" t="s">
        <v>632</v>
      </c>
      <c r="S98" s="99"/>
      <c r="T98" s="99"/>
      <c r="U98" s="99"/>
      <c r="V98" s="99"/>
      <c r="W98" s="99"/>
      <c r="X98" s="99"/>
      <c r="Y98" s="99"/>
      <c r="Z98" s="99"/>
      <c r="AA98" s="99"/>
      <c r="AB98" s="99"/>
      <c r="AC98" s="99"/>
      <c r="AD98" s="99"/>
      <c r="AE98" s="99"/>
      <c r="AF98" s="99"/>
      <c r="AG98" s="99"/>
      <c r="AH98" s="99"/>
    </row>
    <row r="99" spans="3:34">
      <c r="C99" s="3" t="s">
        <v>86</v>
      </c>
      <c r="D99" s="3" t="s">
        <v>172</v>
      </c>
      <c r="E99" s="3" t="s">
        <v>173</v>
      </c>
      <c r="F99" s="3" t="s">
        <v>628</v>
      </c>
      <c r="G99" s="214">
        <v>78.876016761153565</v>
      </c>
      <c r="H99" s="214">
        <v>87.503081094404735</v>
      </c>
      <c r="I99" s="214">
        <v>76.411141237367517</v>
      </c>
      <c r="J99" s="214">
        <v>77.643578999260541</v>
      </c>
      <c r="K99" s="214">
        <v>77.881619937694708</v>
      </c>
      <c r="L99" s="214">
        <v>81.561066548924373</v>
      </c>
      <c r="M99" s="214">
        <v>53.35197586283023</v>
      </c>
      <c r="N99" s="214">
        <v>65.616797900262469</v>
      </c>
      <c r="O99" s="100" t="s">
        <v>524</v>
      </c>
      <c r="P99" s="99" t="s">
        <v>632</v>
      </c>
      <c r="Q99" s="99" t="s">
        <v>632</v>
      </c>
      <c r="R99" s="99" t="s">
        <v>632</v>
      </c>
      <c r="S99" s="99"/>
      <c r="T99" s="99"/>
      <c r="U99" s="99"/>
      <c r="V99" s="99"/>
      <c r="W99" s="99"/>
      <c r="X99" s="99"/>
      <c r="Y99" s="99"/>
      <c r="Z99" s="99"/>
      <c r="AA99" s="99"/>
      <c r="AB99" s="99"/>
      <c r="AC99" s="99"/>
      <c r="AD99" s="99"/>
      <c r="AE99" s="99"/>
      <c r="AF99" s="99"/>
      <c r="AG99" s="99"/>
      <c r="AH99" s="99"/>
    </row>
    <row r="100" spans="3:34">
      <c r="C100" s="3" t="s">
        <v>86</v>
      </c>
      <c r="D100" s="3" t="s">
        <v>174</v>
      </c>
      <c r="E100" s="3" t="s">
        <v>175</v>
      </c>
      <c r="F100" s="3" t="s">
        <v>628</v>
      </c>
      <c r="G100" s="214">
        <v>64.014239264929174</v>
      </c>
      <c r="H100" s="214">
        <v>66.74655435550541</v>
      </c>
      <c r="I100" s="214">
        <v>59.33027053822704</v>
      </c>
      <c r="J100" s="214">
        <v>63.23357781047882</v>
      </c>
      <c r="K100" s="214">
        <v>67.798195165287325</v>
      </c>
      <c r="L100" s="214">
        <v>65.46032636648431</v>
      </c>
      <c r="M100" s="214">
        <v>49.484889574663733</v>
      </c>
      <c r="N100" s="214">
        <v>59.615654369476786</v>
      </c>
      <c r="O100" s="100" t="s">
        <v>524</v>
      </c>
      <c r="P100" s="99" t="s">
        <v>632</v>
      </c>
      <c r="Q100" s="99" t="s">
        <v>632</v>
      </c>
      <c r="R100" s="99" t="s">
        <v>632</v>
      </c>
      <c r="S100" s="99"/>
      <c r="T100" s="99"/>
      <c r="U100" s="99"/>
      <c r="V100" s="99"/>
      <c r="W100" s="99"/>
      <c r="X100" s="99"/>
      <c r="Y100" s="99"/>
      <c r="Z100" s="99"/>
      <c r="AA100" s="99"/>
      <c r="AB100" s="99"/>
      <c r="AC100" s="99"/>
      <c r="AD100" s="99"/>
      <c r="AE100" s="99"/>
      <c r="AF100" s="99"/>
      <c r="AG100" s="99"/>
      <c r="AH100" s="99"/>
    </row>
    <row r="101" spans="3:34">
      <c r="C101" s="3" t="s">
        <v>86</v>
      </c>
      <c r="D101" s="3" t="s">
        <v>176</v>
      </c>
      <c r="E101" s="3" t="s">
        <v>177</v>
      </c>
      <c r="F101" s="3" t="s">
        <v>628</v>
      </c>
      <c r="G101" s="214">
        <v>57.776847393761777</v>
      </c>
      <c r="H101" s="214">
        <v>61.963575465773495</v>
      </c>
      <c r="I101" s="214">
        <v>47.728700020933644</v>
      </c>
      <c r="J101" s="214">
        <v>40.192589491312539</v>
      </c>
      <c r="K101" s="214">
        <v>55.118044478591649</v>
      </c>
      <c r="L101" s="214">
        <v>58.45853202274872</v>
      </c>
      <c r="M101" s="214">
        <v>50.942435048395311</v>
      </c>
      <c r="N101" s="214">
        <v>65.97462899710213</v>
      </c>
      <c r="O101" s="100" t="s">
        <v>524</v>
      </c>
      <c r="P101" s="99" t="s">
        <v>632</v>
      </c>
      <c r="Q101" s="99" t="s">
        <v>632</v>
      </c>
      <c r="R101" s="99" t="s">
        <v>632</v>
      </c>
      <c r="S101" s="99"/>
      <c r="T101" s="99"/>
      <c r="U101" s="99"/>
      <c r="V101" s="99"/>
      <c r="W101" s="99"/>
      <c r="X101" s="99"/>
      <c r="Y101" s="99"/>
      <c r="Z101" s="99"/>
      <c r="AA101" s="99"/>
      <c r="AB101" s="99"/>
      <c r="AC101" s="99"/>
      <c r="AD101" s="99"/>
      <c r="AE101" s="99"/>
      <c r="AF101" s="99"/>
      <c r="AG101" s="99"/>
      <c r="AH101" s="99"/>
    </row>
    <row r="102" spans="3:34">
      <c r="C102" s="3" t="s">
        <v>86</v>
      </c>
      <c r="D102" s="3" t="s">
        <v>178</v>
      </c>
      <c r="E102" s="3" t="s">
        <v>179</v>
      </c>
      <c r="F102" s="3" t="s">
        <v>628</v>
      </c>
      <c r="G102" s="214">
        <v>34.619500220305909</v>
      </c>
      <c r="H102" s="214">
        <v>37.317123614095983</v>
      </c>
      <c r="I102" s="214">
        <v>32.821084624445859</v>
      </c>
      <c r="J102" s="214">
        <v>33.270688523410875</v>
      </c>
      <c r="K102" s="214">
        <v>36.297640653357526</v>
      </c>
      <c r="L102" s="214">
        <v>49.741211265712174</v>
      </c>
      <c r="M102" s="214">
        <v>43.019425959534857</v>
      </c>
      <c r="N102" s="214">
        <v>34.05704555129843</v>
      </c>
      <c r="O102" s="100" t="s">
        <v>524</v>
      </c>
      <c r="P102" s="99" t="s">
        <v>632</v>
      </c>
      <c r="Q102" s="99" t="s">
        <v>632</v>
      </c>
      <c r="R102" s="99" t="s">
        <v>632</v>
      </c>
      <c r="S102" s="99"/>
      <c r="T102" s="99"/>
      <c r="U102" s="99"/>
      <c r="V102" s="99"/>
      <c r="W102" s="99"/>
      <c r="X102" s="99"/>
      <c r="Y102" s="99"/>
      <c r="Z102" s="99"/>
      <c r="AA102" s="99"/>
      <c r="AB102" s="99"/>
      <c r="AC102" s="99"/>
      <c r="AD102" s="99"/>
      <c r="AE102" s="99"/>
      <c r="AF102" s="99"/>
      <c r="AG102" s="99"/>
      <c r="AH102" s="99"/>
    </row>
    <row r="103" spans="3:34">
      <c r="C103" s="3" t="s">
        <v>86</v>
      </c>
      <c r="D103" s="3" t="s">
        <v>180</v>
      </c>
      <c r="E103" s="3" t="s">
        <v>181</v>
      </c>
      <c r="F103" s="3" t="s">
        <v>628</v>
      </c>
      <c r="G103" s="214">
        <v>37.408378697487016</v>
      </c>
      <c r="H103" s="214">
        <v>27.666613411683105</v>
      </c>
      <c r="I103" s="214">
        <v>31.563319526004669</v>
      </c>
      <c r="J103" s="214">
        <v>23.380236685929383</v>
      </c>
      <c r="K103" s="214">
        <v>28.712998063812698</v>
      </c>
      <c r="L103" s="214">
        <v>32.981146424649722</v>
      </c>
      <c r="M103" s="214">
        <v>32.593132937300901</v>
      </c>
      <c r="N103" s="214">
        <v>32.593132937300901</v>
      </c>
      <c r="O103" s="100" t="s">
        <v>524</v>
      </c>
      <c r="P103" s="99" t="s">
        <v>632</v>
      </c>
      <c r="Q103" s="99" t="s">
        <v>632</v>
      </c>
      <c r="R103" s="99" t="s">
        <v>632</v>
      </c>
      <c r="S103" s="99"/>
      <c r="T103" s="99"/>
      <c r="U103" s="99"/>
      <c r="V103" s="99"/>
      <c r="W103" s="99"/>
      <c r="X103" s="99"/>
      <c r="Y103" s="99"/>
      <c r="Z103" s="99"/>
      <c r="AA103" s="99"/>
      <c r="AB103" s="99"/>
      <c r="AC103" s="99"/>
      <c r="AD103" s="99"/>
      <c r="AE103" s="99"/>
      <c r="AF103" s="99"/>
      <c r="AG103" s="99"/>
      <c r="AH103" s="99"/>
    </row>
    <row r="104" spans="3:34">
      <c r="C104" s="3" t="s">
        <v>86</v>
      </c>
      <c r="D104" s="3" t="s">
        <v>182</v>
      </c>
      <c r="E104" s="3" t="s">
        <v>183</v>
      </c>
      <c r="F104" s="3" t="s">
        <v>628</v>
      </c>
      <c r="G104" s="214">
        <v>31.484875150360462</v>
      </c>
      <c r="H104" s="214">
        <v>51.667487426232555</v>
      </c>
      <c r="I104" s="214">
        <v>26.641048204151161</v>
      </c>
      <c r="J104" s="214">
        <v>23.411830240011625</v>
      </c>
      <c r="K104" s="214">
        <v>30.640960513477989</v>
      </c>
      <c r="L104" s="214">
        <v>36.285347976487095</v>
      </c>
      <c r="M104" s="214">
        <v>25.802914116613046</v>
      </c>
      <c r="N104" s="214">
        <v>34.672665844198775</v>
      </c>
      <c r="O104" s="100" t="s">
        <v>524</v>
      </c>
      <c r="P104" s="99" t="s">
        <v>632</v>
      </c>
      <c r="Q104" s="99" t="s">
        <v>632</v>
      </c>
      <c r="R104" s="99" t="s">
        <v>632</v>
      </c>
      <c r="S104" s="99"/>
      <c r="T104" s="99"/>
      <c r="U104" s="99"/>
      <c r="V104" s="99"/>
      <c r="W104" s="99"/>
      <c r="X104" s="99"/>
      <c r="Y104" s="99"/>
      <c r="Z104" s="99"/>
      <c r="AA104" s="99"/>
      <c r="AB104" s="99"/>
      <c r="AC104" s="99"/>
      <c r="AD104" s="99"/>
      <c r="AE104" s="99"/>
      <c r="AF104" s="99"/>
      <c r="AG104" s="99"/>
      <c r="AH104" s="99"/>
    </row>
    <row r="105" spans="3:34">
      <c r="C105" s="3" t="s">
        <v>86</v>
      </c>
      <c r="D105" s="3" t="s">
        <v>184</v>
      </c>
      <c r="E105" s="3" t="s">
        <v>185</v>
      </c>
      <c r="F105" s="3" t="s">
        <v>628</v>
      </c>
      <c r="G105" s="214">
        <v>50.694025347012669</v>
      </c>
      <c r="H105" s="214">
        <v>41.03802051901026</v>
      </c>
      <c r="I105" s="214">
        <v>51.498692416012879</v>
      </c>
      <c r="J105" s="214">
        <v>53.912693623013475</v>
      </c>
      <c r="K105" s="214">
        <v>50.617045892788276</v>
      </c>
      <c r="L105" s="214">
        <v>61.061833140506494</v>
      </c>
      <c r="M105" s="214">
        <v>49.010155546985473</v>
      </c>
      <c r="N105" s="214">
        <v>35.351587607661649</v>
      </c>
      <c r="O105" s="100" t="s">
        <v>524</v>
      </c>
      <c r="P105" s="99" t="s">
        <v>632</v>
      </c>
      <c r="Q105" s="99" t="s">
        <v>632</v>
      </c>
      <c r="R105" s="99" t="s">
        <v>632</v>
      </c>
      <c r="S105" s="99"/>
      <c r="T105" s="99"/>
      <c r="U105" s="99"/>
      <c r="V105" s="99"/>
      <c r="W105" s="99"/>
      <c r="X105" s="99"/>
      <c r="Y105" s="99"/>
      <c r="Z105" s="99"/>
      <c r="AA105" s="99"/>
      <c r="AB105" s="99"/>
      <c r="AC105" s="99"/>
      <c r="AD105" s="99"/>
      <c r="AE105" s="99"/>
      <c r="AF105" s="99"/>
      <c r="AG105" s="99"/>
      <c r="AH105" s="99"/>
    </row>
    <row r="106" spans="3:34">
      <c r="C106" s="3" t="s">
        <v>86</v>
      </c>
      <c r="D106" s="3" t="s">
        <v>186</v>
      </c>
      <c r="E106" s="3" t="s">
        <v>187</v>
      </c>
      <c r="F106" s="3" t="s">
        <v>628</v>
      </c>
      <c r="G106" s="214">
        <v>86.011725276572179</v>
      </c>
      <c r="H106" s="214">
        <v>77.608280852999044</v>
      </c>
      <c r="I106" s="214">
        <v>69.699156689636084</v>
      </c>
      <c r="J106" s="214">
        <v>48.937705760808313</v>
      </c>
      <c r="K106" s="214">
        <v>45.817321903635829</v>
      </c>
      <c r="L106" s="214">
        <v>53.207212533254513</v>
      </c>
      <c r="M106" s="214">
        <v>54.192531283870338</v>
      </c>
      <c r="N106" s="214">
        <v>73.406246920878914</v>
      </c>
      <c r="O106" s="100" t="s">
        <v>524</v>
      </c>
      <c r="P106" s="99" t="s">
        <v>632</v>
      </c>
      <c r="Q106" s="99" t="s">
        <v>632</v>
      </c>
      <c r="R106" s="99" t="s">
        <v>632</v>
      </c>
      <c r="S106" s="99"/>
      <c r="T106" s="99"/>
      <c r="U106" s="99"/>
      <c r="V106" s="99"/>
      <c r="W106" s="99"/>
      <c r="X106" s="99"/>
      <c r="Y106" s="99"/>
      <c r="Z106" s="99"/>
      <c r="AA106" s="99"/>
      <c r="AB106" s="99"/>
      <c r="AC106" s="99"/>
      <c r="AD106" s="99"/>
      <c r="AE106" s="99"/>
      <c r="AF106" s="99"/>
      <c r="AG106" s="99"/>
      <c r="AH106" s="99"/>
    </row>
    <row r="107" spans="3:34">
      <c r="C107" s="3" t="s">
        <v>86</v>
      </c>
      <c r="D107" s="3" t="s">
        <v>188</v>
      </c>
      <c r="E107" s="3" t="s">
        <v>189</v>
      </c>
      <c r="F107" s="3" t="s">
        <v>628</v>
      </c>
      <c r="G107" s="214">
        <v>61.357026176341684</v>
      </c>
      <c r="H107" s="214">
        <v>66.138093151121552</v>
      </c>
      <c r="I107" s="214">
        <v>45.420136260408782</v>
      </c>
      <c r="J107" s="214">
        <v>62.153870672138325</v>
      </c>
      <c r="K107" s="214">
        <v>62.045102016465819</v>
      </c>
      <c r="L107" s="214">
        <v>73.976852404247708</v>
      </c>
      <c r="M107" s="214">
        <v>50.908801654536056</v>
      </c>
      <c r="N107" s="214">
        <v>49.317901602831803</v>
      </c>
      <c r="O107" s="100" t="s">
        <v>524</v>
      </c>
      <c r="P107" s="99" t="s">
        <v>632</v>
      </c>
      <c r="Q107" s="99" t="s">
        <v>632</v>
      </c>
      <c r="R107" s="99" t="s">
        <v>632</v>
      </c>
      <c r="S107" s="99"/>
      <c r="T107" s="99"/>
      <c r="U107" s="99"/>
      <c r="V107" s="99"/>
      <c r="W107" s="99"/>
      <c r="X107" s="99"/>
      <c r="Y107" s="99"/>
      <c r="Z107" s="99"/>
      <c r="AA107" s="99"/>
      <c r="AB107" s="99"/>
      <c r="AC107" s="99"/>
      <c r="AD107" s="99"/>
      <c r="AE107" s="99"/>
      <c r="AF107" s="99"/>
      <c r="AG107" s="99"/>
      <c r="AH107" s="99"/>
    </row>
    <row r="108" spans="3:34">
      <c r="C108" s="3" t="s">
        <v>86</v>
      </c>
      <c r="D108" s="3" t="s">
        <v>190</v>
      </c>
      <c r="E108" s="3" t="s">
        <v>191</v>
      </c>
      <c r="F108" s="3" t="s">
        <v>628</v>
      </c>
      <c r="G108" s="214">
        <v>41.782625888813449</v>
      </c>
      <c r="H108" s="214">
        <v>52.228282361016809</v>
      </c>
      <c r="I108" s="214">
        <v>43.274862527699639</v>
      </c>
      <c r="J108" s="214">
        <v>47.005454124915133</v>
      </c>
      <c r="K108" s="214">
        <v>49.773049750763313</v>
      </c>
      <c r="L108" s="214">
        <v>46.801524392508782</v>
      </c>
      <c r="M108" s="214">
        <v>44.572880373817888</v>
      </c>
      <c r="N108" s="214">
        <v>39.37271099687247</v>
      </c>
      <c r="O108" s="100" t="s">
        <v>524</v>
      </c>
      <c r="P108" s="99" t="s">
        <v>632</v>
      </c>
      <c r="Q108" s="99" t="s">
        <v>632</v>
      </c>
      <c r="R108" s="99" t="s">
        <v>632</v>
      </c>
      <c r="S108" s="99"/>
      <c r="T108" s="99"/>
      <c r="U108" s="99"/>
      <c r="V108" s="99"/>
      <c r="W108" s="99"/>
      <c r="X108" s="99"/>
      <c r="Y108" s="99"/>
      <c r="Z108" s="99"/>
      <c r="AA108" s="99"/>
      <c r="AB108" s="99"/>
      <c r="AC108" s="99"/>
      <c r="AD108" s="99"/>
      <c r="AE108" s="99"/>
      <c r="AF108" s="99"/>
      <c r="AG108" s="99"/>
      <c r="AH108" s="99"/>
    </row>
    <row r="109" spans="3:34">
      <c r="C109" s="3" t="s">
        <v>86</v>
      </c>
      <c r="D109" s="3" t="s">
        <v>192</v>
      </c>
      <c r="E109" s="3" t="s">
        <v>193</v>
      </c>
      <c r="F109" s="3" t="s">
        <v>628</v>
      </c>
      <c r="G109" s="214">
        <v>34.496572598593431</v>
      </c>
      <c r="H109" s="214">
        <v>44.511706578830228</v>
      </c>
      <c r="I109" s="214">
        <v>40.06053592094721</v>
      </c>
      <c r="J109" s="214">
        <v>52.30125523012552</v>
      </c>
      <c r="K109" s="214">
        <v>33.359279439564105</v>
      </c>
      <c r="L109" s="214">
        <v>63.382630935171804</v>
      </c>
      <c r="M109" s="214">
        <v>64.494606916490611</v>
      </c>
      <c r="N109" s="214">
        <v>52.262871121983764</v>
      </c>
      <c r="O109" s="100" t="s">
        <v>524</v>
      </c>
      <c r="P109" s="99" t="s">
        <v>632</v>
      </c>
      <c r="Q109" s="99" t="s">
        <v>632</v>
      </c>
      <c r="R109" s="99" t="s">
        <v>632</v>
      </c>
      <c r="S109" s="99"/>
      <c r="T109" s="99"/>
      <c r="U109" s="99"/>
      <c r="V109" s="99"/>
      <c r="W109" s="99"/>
      <c r="X109" s="99"/>
      <c r="Y109" s="99"/>
      <c r="Z109" s="99"/>
      <c r="AA109" s="99"/>
      <c r="AB109" s="99"/>
      <c r="AC109" s="99"/>
      <c r="AD109" s="99"/>
      <c r="AE109" s="99"/>
      <c r="AF109" s="99"/>
      <c r="AG109" s="99"/>
      <c r="AH109" s="99"/>
    </row>
    <row r="110" spans="3:34">
      <c r="C110" s="3" t="s">
        <v>86</v>
      </c>
      <c r="D110" s="3" t="s">
        <v>194</v>
      </c>
      <c r="E110" s="3" t="s">
        <v>195</v>
      </c>
      <c r="F110" s="3" t="s">
        <v>628</v>
      </c>
      <c r="G110" s="214">
        <v>47.900423062130692</v>
      </c>
      <c r="H110" s="214">
        <v>45.452956190342995</v>
      </c>
      <c r="I110" s="214">
        <v>51.047166183000591</v>
      </c>
      <c r="J110" s="214">
        <v>52.44571868116499</v>
      </c>
      <c r="K110" s="214">
        <v>52.620464514074243</v>
      </c>
      <c r="L110" s="214">
        <v>55.043775379853976</v>
      </c>
      <c r="M110" s="214">
        <v>45.00434465019508</v>
      </c>
      <c r="N110" s="214">
        <v>41.196284718255491</v>
      </c>
      <c r="O110" s="100" t="s">
        <v>524</v>
      </c>
      <c r="P110" s="99" t="s">
        <v>632</v>
      </c>
      <c r="Q110" s="99" t="s">
        <v>632</v>
      </c>
      <c r="R110" s="99" t="s">
        <v>632</v>
      </c>
      <c r="S110" s="99"/>
      <c r="T110" s="99"/>
      <c r="U110" s="99"/>
      <c r="V110" s="99"/>
      <c r="W110" s="99"/>
      <c r="X110" s="99"/>
      <c r="Y110" s="99"/>
      <c r="Z110" s="99"/>
      <c r="AA110" s="99"/>
      <c r="AB110" s="99"/>
      <c r="AC110" s="99"/>
      <c r="AD110" s="99"/>
      <c r="AE110" s="99"/>
      <c r="AF110" s="99"/>
      <c r="AG110" s="99"/>
      <c r="AH110" s="99"/>
    </row>
    <row r="111" spans="3:34">
      <c r="C111" s="3" t="s">
        <v>86</v>
      </c>
      <c r="D111" s="3" t="s">
        <v>196</v>
      </c>
      <c r="E111" s="3" t="s">
        <v>197</v>
      </c>
      <c r="F111" s="3" t="s">
        <v>628</v>
      </c>
      <c r="G111" s="214">
        <v>84.45452469099736</v>
      </c>
      <c r="H111" s="214">
        <v>75.955956168632852</v>
      </c>
      <c r="I111" s="214">
        <v>60.021140189199379</v>
      </c>
      <c r="J111" s="214">
        <v>77.018277233928416</v>
      </c>
      <c r="K111" s="214">
        <v>81.178672148862702</v>
      </c>
      <c r="L111" s="214">
        <v>72.744524393136714</v>
      </c>
      <c r="M111" s="214">
        <v>75.907329801533962</v>
      </c>
      <c r="N111" s="214">
        <v>53.240557708020354</v>
      </c>
      <c r="O111" s="100" t="s">
        <v>524</v>
      </c>
      <c r="P111" s="99" t="s">
        <v>632</v>
      </c>
      <c r="Q111" s="99" t="s">
        <v>632</v>
      </c>
      <c r="R111" s="99" t="s">
        <v>632</v>
      </c>
      <c r="S111" s="99"/>
      <c r="T111" s="99"/>
      <c r="U111" s="99"/>
      <c r="V111" s="99"/>
      <c r="W111" s="99"/>
      <c r="X111" s="99"/>
      <c r="Y111" s="99"/>
      <c r="Z111" s="99"/>
      <c r="AA111" s="99"/>
      <c r="AB111" s="99"/>
      <c r="AC111" s="99"/>
      <c r="AD111" s="99"/>
      <c r="AE111" s="99"/>
      <c r="AF111" s="99"/>
      <c r="AG111" s="99"/>
      <c r="AH111" s="99"/>
    </row>
    <row r="112" spans="3:34">
      <c r="C112" s="3" t="s">
        <v>86</v>
      </c>
      <c r="D112" s="3" t="s">
        <v>198</v>
      </c>
      <c r="E112" s="3" t="s">
        <v>199</v>
      </c>
      <c r="F112" s="3" t="s">
        <v>628</v>
      </c>
      <c r="G112" s="214">
        <v>54.792118701645954</v>
      </c>
      <c r="H112" s="214">
        <v>41.642010213250927</v>
      </c>
      <c r="I112" s="214">
        <v>58.079645823744706</v>
      </c>
      <c r="J112" s="214">
        <v>42.737852587283847</v>
      </c>
      <c r="K112" s="214">
        <v>49.099836333878883</v>
      </c>
      <c r="L112" s="214">
        <v>64.375340971085649</v>
      </c>
      <c r="M112" s="214">
        <v>51.282051282051285</v>
      </c>
      <c r="N112" s="214">
        <v>58.919803600654667</v>
      </c>
      <c r="O112" s="100" t="s">
        <v>524</v>
      </c>
      <c r="P112" s="99" t="s">
        <v>632</v>
      </c>
      <c r="Q112" s="99" t="s">
        <v>632</v>
      </c>
      <c r="R112" s="99" t="s">
        <v>632</v>
      </c>
      <c r="S112" s="99"/>
      <c r="T112" s="99"/>
      <c r="U112" s="99"/>
      <c r="V112" s="99"/>
      <c r="W112" s="99"/>
      <c r="X112" s="99"/>
      <c r="Y112" s="99"/>
      <c r="Z112" s="99"/>
      <c r="AA112" s="99"/>
      <c r="AB112" s="99"/>
      <c r="AC112" s="99"/>
      <c r="AD112" s="99"/>
      <c r="AE112" s="99"/>
      <c r="AF112" s="99"/>
      <c r="AG112" s="99"/>
      <c r="AH112" s="99"/>
    </row>
    <row r="113" spans="3:34">
      <c r="C113" s="3" t="s">
        <v>86</v>
      </c>
      <c r="D113" s="3" t="s">
        <v>200</v>
      </c>
      <c r="E113" s="3" t="s">
        <v>201</v>
      </c>
      <c r="F113" s="3" t="s">
        <v>628</v>
      </c>
      <c r="G113" s="214">
        <v>51.45862182933309</v>
      </c>
      <c r="H113" s="214">
        <v>64.427867981441423</v>
      </c>
      <c r="I113" s="214">
        <v>43.091366247327706</v>
      </c>
      <c r="J113" s="214">
        <v>46.019905701029593</v>
      </c>
      <c r="K113" s="214">
        <v>58.460484887964654</v>
      </c>
      <c r="L113" s="214">
        <v>56.3726104276802</v>
      </c>
      <c r="M113" s="214">
        <v>50.944136830940629</v>
      </c>
      <c r="N113" s="214">
        <v>55.955035535623317</v>
      </c>
      <c r="O113" s="100" t="s">
        <v>524</v>
      </c>
      <c r="P113" s="99" t="s">
        <v>632</v>
      </c>
      <c r="Q113" s="99" t="s">
        <v>632</v>
      </c>
      <c r="R113" s="99" t="s">
        <v>632</v>
      </c>
      <c r="S113" s="99"/>
      <c r="T113" s="99"/>
      <c r="U113" s="99"/>
      <c r="V113" s="99"/>
      <c r="W113" s="99"/>
      <c r="X113" s="99"/>
      <c r="Y113" s="99"/>
      <c r="Z113" s="99"/>
      <c r="AA113" s="99"/>
      <c r="AB113" s="99"/>
      <c r="AC113" s="99"/>
      <c r="AD113" s="99"/>
      <c r="AE113" s="99"/>
      <c r="AF113" s="99"/>
      <c r="AG113" s="99"/>
      <c r="AH113" s="99"/>
    </row>
    <row r="114" spans="3:34">
      <c r="C114" s="3" t="s">
        <v>86</v>
      </c>
      <c r="D114" s="3" t="s">
        <v>202</v>
      </c>
      <c r="E114" s="3" t="s">
        <v>203</v>
      </c>
      <c r="F114" s="3" t="s">
        <v>628</v>
      </c>
      <c r="G114" s="214">
        <v>49.098550610785971</v>
      </c>
      <c r="H114" s="214">
        <v>47.134608586354531</v>
      </c>
      <c r="I114" s="214">
        <v>30.932086884795162</v>
      </c>
      <c r="J114" s="214">
        <v>38.296869476413057</v>
      </c>
      <c r="K114" s="214">
        <v>42.576515381377916</v>
      </c>
      <c r="L114" s="214">
        <v>44.534056318452762</v>
      </c>
      <c r="M114" s="214">
        <v>50.406679129677293</v>
      </c>
      <c r="N114" s="214">
        <v>38.172048272959508</v>
      </c>
      <c r="O114" s="100" t="s">
        <v>524</v>
      </c>
      <c r="P114" s="99" t="s">
        <v>632</v>
      </c>
      <c r="Q114" s="99" t="s">
        <v>632</v>
      </c>
      <c r="R114" s="99" t="s">
        <v>632</v>
      </c>
      <c r="S114" s="99"/>
      <c r="T114" s="99"/>
      <c r="U114" s="99"/>
      <c r="V114" s="99"/>
      <c r="W114" s="99"/>
      <c r="X114" s="99"/>
      <c r="Y114" s="99"/>
      <c r="Z114" s="99"/>
      <c r="AA114" s="99"/>
      <c r="AB114" s="99"/>
      <c r="AC114" s="99"/>
      <c r="AD114" s="99"/>
      <c r="AE114" s="99"/>
      <c r="AF114" s="99"/>
      <c r="AG114" s="99"/>
      <c r="AH114" s="99"/>
    </row>
    <row r="115" spans="3:34">
      <c r="C115" s="3" t="s">
        <v>86</v>
      </c>
      <c r="D115" s="3" t="s">
        <v>204</v>
      </c>
      <c r="E115" s="3" t="s">
        <v>205</v>
      </c>
      <c r="F115" s="3" t="s">
        <v>628</v>
      </c>
      <c r="G115" s="214">
        <v>47.705137664989557</v>
      </c>
      <c r="H115" s="214">
        <v>54.615694990291786</v>
      </c>
      <c r="I115" s="214">
        <v>48.373901277115579</v>
      </c>
      <c r="J115" s="214">
        <v>42.132107563939371</v>
      </c>
      <c r="K115" s="214">
        <v>49.408858302452799</v>
      </c>
      <c r="L115" s="214">
        <v>50.952885124404439</v>
      </c>
      <c r="M115" s="214">
        <v>40.58584789130051</v>
      </c>
      <c r="N115" s="214">
        <v>31.983412740427035</v>
      </c>
      <c r="O115" s="100" t="s">
        <v>524</v>
      </c>
      <c r="P115" s="99" t="s">
        <v>632</v>
      </c>
      <c r="Q115" s="99" t="s">
        <v>632</v>
      </c>
      <c r="R115" s="99" t="s">
        <v>632</v>
      </c>
      <c r="S115" s="99"/>
      <c r="T115" s="99"/>
      <c r="U115" s="99"/>
      <c r="V115" s="99"/>
      <c r="W115" s="99"/>
      <c r="X115" s="99"/>
      <c r="Y115" s="99"/>
      <c r="Z115" s="99"/>
      <c r="AA115" s="99"/>
      <c r="AB115" s="99"/>
      <c r="AC115" s="99"/>
      <c r="AD115" s="99"/>
      <c r="AE115" s="99"/>
      <c r="AF115" s="99"/>
      <c r="AG115" s="99"/>
      <c r="AH115" s="99"/>
    </row>
    <row r="116" spans="3:34">
      <c r="C116" s="3" t="s">
        <v>86</v>
      </c>
      <c r="D116" s="3" t="s">
        <v>206</v>
      </c>
      <c r="E116" s="3" t="s">
        <v>207</v>
      </c>
      <c r="F116" s="3" t="s">
        <v>628</v>
      </c>
      <c r="G116" s="214">
        <v>63.61476828924588</v>
      </c>
      <c r="H116" s="214">
        <v>42.678262270000403</v>
      </c>
      <c r="I116" s="214">
        <v>53.146515279623145</v>
      </c>
      <c r="J116" s="214">
        <v>46.70451342754761</v>
      </c>
      <c r="K116" s="214">
        <v>40.857200080112158</v>
      </c>
      <c r="L116" s="214">
        <v>53.675145203284593</v>
      </c>
      <c r="M116" s="214">
        <v>45.663929501301823</v>
      </c>
      <c r="N116" s="214">
        <v>48.067294211896659</v>
      </c>
      <c r="O116" s="100" t="s">
        <v>524</v>
      </c>
      <c r="P116" s="99" t="s">
        <v>632</v>
      </c>
      <c r="Q116" s="99" t="s">
        <v>632</v>
      </c>
      <c r="R116" s="99" t="s">
        <v>632</v>
      </c>
      <c r="S116" s="99"/>
      <c r="T116" s="99"/>
      <c r="U116" s="99"/>
      <c r="V116" s="99"/>
      <c r="W116" s="99"/>
      <c r="X116" s="99"/>
      <c r="Y116" s="99"/>
      <c r="Z116" s="99"/>
      <c r="AA116" s="99"/>
      <c r="AB116" s="99"/>
      <c r="AC116" s="99"/>
      <c r="AD116" s="99"/>
      <c r="AE116" s="99"/>
      <c r="AF116" s="99"/>
      <c r="AG116" s="99"/>
      <c r="AH116" s="99"/>
    </row>
    <row r="117" spans="3:34">
      <c r="C117" s="3" t="s">
        <v>86</v>
      </c>
      <c r="D117" s="3" t="s">
        <v>208</v>
      </c>
      <c r="E117" s="3" t="s">
        <v>209</v>
      </c>
      <c r="F117" s="3" t="s">
        <v>628</v>
      </c>
      <c r="G117" s="214">
        <v>110.08020128951094</v>
      </c>
      <c r="H117" s="214">
        <v>97.849067812898596</v>
      </c>
      <c r="I117" s="214">
        <v>124.05863954849643</v>
      </c>
      <c r="J117" s="214">
        <v>103.09098216001817</v>
      </c>
      <c r="K117" s="214">
        <v>135.50606302769188</v>
      </c>
      <c r="L117" s="214">
        <v>92.074632570098331</v>
      </c>
      <c r="M117" s="214">
        <v>76.43931760536465</v>
      </c>
      <c r="N117" s="214">
        <v>71.227545950453418</v>
      </c>
      <c r="O117" s="100" t="s">
        <v>524</v>
      </c>
      <c r="P117" s="99" t="s">
        <v>632</v>
      </c>
      <c r="Q117" s="99" t="s">
        <v>632</v>
      </c>
      <c r="R117" s="99" t="s">
        <v>632</v>
      </c>
      <c r="S117" s="99"/>
      <c r="T117" s="99"/>
      <c r="U117" s="99"/>
      <c r="V117" s="99"/>
      <c r="W117" s="99"/>
      <c r="X117" s="99"/>
      <c r="Y117" s="99"/>
      <c r="Z117" s="99"/>
      <c r="AA117" s="99"/>
      <c r="AB117" s="99"/>
      <c r="AC117" s="99"/>
      <c r="AD117" s="99"/>
      <c r="AE117" s="99"/>
      <c r="AF117" s="99"/>
      <c r="AG117" s="99"/>
      <c r="AH117" s="99"/>
    </row>
    <row r="118" spans="3:34">
      <c r="C118" s="3" t="s">
        <v>86</v>
      </c>
      <c r="D118" s="3" t="s">
        <v>210</v>
      </c>
      <c r="E118" s="3" t="s">
        <v>211</v>
      </c>
      <c r="F118" s="3" t="s">
        <v>628</v>
      </c>
      <c r="G118" s="214">
        <v>95.12753539066783</v>
      </c>
      <c r="H118" s="214">
        <v>70.942568765921777</v>
      </c>
      <c r="I118" s="214">
        <v>68.120989326368061</v>
      </c>
      <c r="J118" s="214">
        <v>58.447002676469637</v>
      </c>
      <c r="K118" s="214">
        <v>66.879720626987378</v>
      </c>
      <c r="L118" s="214">
        <v>57.668741139438211</v>
      </c>
      <c r="M118" s="214">
        <v>71.685449055273892</v>
      </c>
      <c r="N118" s="214">
        <v>72.085926424297767</v>
      </c>
      <c r="O118" s="100" t="s">
        <v>524</v>
      </c>
      <c r="P118" s="99" t="s">
        <v>632</v>
      </c>
      <c r="Q118" s="99" t="s">
        <v>632</v>
      </c>
      <c r="R118" s="99" t="s">
        <v>632</v>
      </c>
      <c r="S118" s="99"/>
      <c r="T118" s="99"/>
      <c r="U118" s="99"/>
      <c r="V118" s="99"/>
      <c r="W118" s="99"/>
      <c r="X118" s="99"/>
      <c r="Y118" s="99"/>
      <c r="Z118" s="99"/>
      <c r="AA118" s="99"/>
      <c r="AB118" s="99"/>
      <c r="AC118" s="99"/>
      <c r="AD118" s="99"/>
      <c r="AE118" s="99"/>
      <c r="AF118" s="99"/>
      <c r="AG118" s="99"/>
      <c r="AH118" s="99"/>
    </row>
    <row r="119" spans="3:34">
      <c r="C119" s="3" t="s">
        <v>86</v>
      </c>
      <c r="D119" s="3" t="s">
        <v>212</v>
      </c>
      <c r="E119" s="3" t="s">
        <v>213</v>
      </c>
      <c r="F119" s="3" t="s">
        <v>628</v>
      </c>
      <c r="G119" s="214">
        <v>48.24284707017479</v>
      </c>
      <c r="H119" s="214">
        <v>44.531858834007494</v>
      </c>
      <c r="I119" s="214">
        <v>35.254388243589268</v>
      </c>
      <c r="J119" s="214">
        <v>47.005850991452355</v>
      </c>
      <c r="K119" s="214">
        <v>44.886891183107771</v>
      </c>
      <c r="L119" s="214">
        <v>37.508224139309235</v>
      </c>
      <c r="M119" s="214">
        <v>35.663557378359599</v>
      </c>
      <c r="N119" s="214">
        <v>36.278446298676144</v>
      </c>
      <c r="O119" s="100" t="s">
        <v>524</v>
      </c>
      <c r="P119" s="99" t="s">
        <v>632</v>
      </c>
      <c r="Q119" s="99" t="s">
        <v>632</v>
      </c>
      <c r="R119" s="99" t="s">
        <v>632</v>
      </c>
      <c r="S119" s="99"/>
      <c r="T119" s="99"/>
      <c r="U119" s="99"/>
      <c r="V119" s="99"/>
      <c r="W119" s="99"/>
      <c r="X119" s="99"/>
      <c r="Y119" s="99"/>
      <c r="Z119" s="99"/>
      <c r="AA119" s="99"/>
      <c r="AB119" s="99"/>
      <c r="AC119" s="99"/>
      <c r="AD119" s="99"/>
      <c r="AE119" s="99"/>
      <c r="AF119" s="99"/>
      <c r="AG119" s="99"/>
      <c r="AH119" s="99"/>
    </row>
    <row r="120" spans="3:34">
      <c r="C120" s="3" t="s">
        <v>86</v>
      </c>
      <c r="D120" s="3" t="s">
        <v>214</v>
      </c>
      <c r="E120" s="3" t="s">
        <v>215</v>
      </c>
      <c r="F120" s="3" t="s">
        <v>628</v>
      </c>
      <c r="G120" s="214">
        <v>52.706199830286039</v>
      </c>
      <c r="H120" s="214">
        <v>52.706199830286039</v>
      </c>
      <c r="I120" s="214">
        <v>35.840215884594507</v>
      </c>
      <c r="J120" s="214">
        <v>35.840215884594507</v>
      </c>
      <c r="K120" s="214">
        <v>40.769391595233117</v>
      </c>
      <c r="L120" s="214">
        <v>44.950867656282668</v>
      </c>
      <c r="M120" s="214">
        <v>32.406439473134014</v>
      </c>
      <c r="N120" s="214">
        <v>38.155969057077151</v>
      </c>
      <c r="O120" s="100" t="s">
        <v>524</v>
      </c>
      <c r="P120" s="99" t="s">
        <v>632</v>
      </c>
      <c r="Q120" s="99" t="s">
        <v>632</v>
      </c>
      <c r="R120" s="99" t="s">
        <v>632</v>
      </c>
      <c r="S120" s="99"/>
      <c r="T120" s="99"/>
      <c r="U120" s="99"/>
      <c r="V120" s="99"/>
      <c r="W120" s="99"/>
      <c r="X120" s="99"/>
      <c r="Y120" s="99"/>
      <c r="Z120" s="99"/>
      <c r="AA120" s="99"/>
      <c r="AB120" s="99"/>
      <c r="AC120" s="99"/>
      <c r="AD120" s="99"/>
      <c r="AE120" s="99"/>
      <c r="AF120" s="99"/>
      <c r="AG120" s="99"/>
      <c r="AH120" s="99"/>
    </row>
    <row r="121" spans="3:34">
      <c r="C121" s="3" t="s">
        <v>86</v>
      </c>
      <c r="D121" s="3" t="s">
        <v>216</v>
      </c>
      <c r="E121" s="3" t="s">
        <v>217</v>
      </c>
      <c r="F121" s="3" t="s">
        <v>628</v>
      </c>
      <c r="G121" s="214">
        <v>49.664446623454353</v>
      </c>
      <c r="H121" s="214">
        <v>36.293249455601256</v>
      </c>
      <c r="I121" s="214">
        <v>39.476867828899614</v>
      </c>
      <c r="J121" s="214">
        <v>40.750315178218955</v>
      </c>
      <c r="K121" s="214">
        <v>39.165892824429413</v>
      </c>
      <c r="L121" s="214">
        <v>41.061016670772773</v>
      </c>
      <c r="M121" s="214">
        <v>44.851264363459485</v>
      </c>
      <c r="N121" s="214">
        <v>61.275671031768596</v>
      </c>
      <c r="O121" s="100" t="s">
        <v>524</v>
      </c>
      <c r="P121" s="99" t="s">
        <v>632</v>
      </c>
      <c r="Q121" s="99" t="s">
        <v>632</v>
      </c>
      <c r="R121" s="99" t="s">
        <v>632</v>
      </c>
      <c r="S121" s="99"/>
      <c r="T121" s="99"/>
      <c r="U121" s="99"/>
      <c r="V121" s="99"/>
      <c r="W121" s="99"/>
      <c r="X121" s="99"/>
      <c r="Y121" s="99"/>
      <c r="Z121" s="99"/>
      <c r="AA121" s="99"/>
      <c r="AB121" s="99"/>
      <c r="AC121" s="99"/>
      <c r="AD121" s="99"/>
      <c r="AE121" s="99"/>
      <c r="AF121" s="99"/>
      <c r="AG121" s="99"/>
      <c r="AH121" s="99"/>
    </row>
    <row r="122" spans="3:34">
      <c r="C122" s="3" t="s">
        <v>86</v>
      </c>
      <c r="D122" s="3" t="s">
        <v>218</v>
      </c>
      <c r="E122" s="3" t="s">
        <v>219</v>
      </c>
      <c r="F122" s="3" t="s">
        <v>628</v>
      </c>
      <c r="G122" s="214">
        <v>63.720648676203524</v>
      </c>
      <c r="H122" s="214">
        <v>68.499697326918792</v>
      </c>
      <c r="I122" s="214">
        <v>66.375675704378679</v>
      </c>
      <c r="J122" s="214">
        <v>60.00361083675832</v>
      </c>
      <c r="K122" s="214">
        <v>73.695458780550709</v>
      </c>
      <c r="L122" s="214">
        <v>71.063478109816757</v>
      </c>
      <c r="M122" s="214">
        <v>73.695458780550709</v>
      </c>
      <c r="N122" s="214">
        <v>75.801043317137882</v>
      </c>
      <c r="O122" s="100" t="s">
        <v>524</v>
      </c>
      <c r="P122" s="99" t="s">
        <v>632</v>
      </c>
      <c r="Q122" s="99" t="s">
        <v>632</v>
      </c>
      <c r="R122" s="99" t="s">
        <v>632</v>
      </c>
      <c r="S122" s="99"/>
      <c r="T122" s="99"/>
      <c r="U122" s="99"/>
      <c r="V122" s="99"/>
      <c r="W122" s="99"/>
      <c r="X122" s="99"/>
      <c r="Y122" s="99"/>
      <c r="Z122" s="99"/>
      <c r="AA122" s="99"/>
      <c r="AB122" s="99"/>
      <c r="AC122" s="99"/>
      <c r="AD122" s="99"/>
      <c r="AE122" s="99"/>
      <c r="AF122" s="99"/>
      <c r="AG122" s="99"/>
      <c r="AH122" s="99"/>
    </row>
    <row r="123" spans="3:34">
      <c r="C123" s="3" t="s">
        <v>86</v>
      </c>
      <c r="D123" s="3" t="s">
        <v>220</v>
      </c>
      <c r="E123" s="3" t="s">
        <v>221</v>
      </c>
      <c r="F123" s="3" t="s">
        <v>628</v>
      </c>
      <c r="G123" s="214">
        <v>57.953660099864521</v>
      </c>
      <c r="H123" s="214">
        <v>61.407851761445848</v>
      </c>
      <c r="I123" s="214">
        <v>62.943048055481995</v>
      </c>
      <c r="J123" s="214">
        <v>52.96427214424704</v>
      </c>
      <c r="K123" s="214">
        <v>52.856132452144287</v>
      </c>
      <c r="L123" s="214">
        <v>51.335092669348768</v>
      </c>
      <c r="M123" s="214">
        <v>66.165230551605077</v>
      </c>
      <c r="N123" s="214">
        <v>69.207310117196116</v>
      </c>
      <c r="O123" s="100" t="s">
        <v>524</v>
      </c>
      <c r="P123" s="99" t="s">
        <v>632</v>
      </c>
      <c r="Q123" s="99" t="s">
        <v>632</v>
      </c>
      <c r="R123" s="99" t="s">
        <v>632</v>
      </c>
      <c r="S123" s="99"/>
      <c r="T123" s="99"/>
      <c r="U123" s="99"/>
      <c r="V123" s="99"/>
      <c r="W123" s="99"/>
      <c r="X123" s="99"/>
      <c r="Y123" s="99"/>
      <c r="Z123" s="99"/>
      <c r="AA123" s="99"/>
      <c r="AB123" s="99"/>
      <c r="AC123" s="99"/>
      <c r="AD123" s="99"/>
      <c r="AE123" s="99"/>
      <c r="AF123" s="99"/>
      <c r="AG123" s="99"/>
      <c r="AH123" s="99"/>
    </row>
    <row r="124" spans="3:34">
      <c r="C124" s="3" t="s">
        <v>86</v>
      </c>
      <c r="D124" s="3" t="s">
        <v>222</v>
      </c>
      <c r="E124" s="3" t="s">
        <v>223</v>
      </c>
      <c r="F124" s="3" t="s">
        <v>628</v>
      </c>
      <c r="G124" s="214">
        <v>51.070021897146376</v>
      </c>
      <c r="H124" s="214">
        <v>71.358112787793573</v>
      </c>
      <c r="I124" s="214">
        <v>60.864272671941571</v>
      </c>
      <c r="J124" s="214">
        <v>53.168789920316776</v>
      </c>
      <c r="K124" s="214">
        <v>51.352157831551047</v>
      </c>
      <c r="L124" s="214">
        <v>42.330832807089372</v>
      </c>
      <c r="M124" s="214">
        <v>49.270313595136813</v>
      </c>
      <c r="N124" s="214">
        <v>43.024780885894117</v>
      </c>
      <c r="O124" s="100" t="s">
        <v>524</v>
      </c>
      <c r="P124" s="99" t="s">
        <v>632</v>
      </c>
      <c r="Q124" s="99" t="s">
        <v>632</v>
      </c>
      <c r="R124" s="99" t="s">
        <v>632</v>
      </c>
      <c r="S124" s="99"/>
      <c r="T124" s="99"/>
      <c r="U124" s="99"/>
      <c r="V124" s="99"/>
      <c r="W124" s="99"/>
      <c r="X124" s="99"/>
      <c r="Y124" s="99"/>
      <c r="Z124" s="99"/>
      <c r="AA124" s="99"/>
      <c r="AB124" s="99"/>
      <c r="AC124" s="99"/>
      <c r="AD124" s="99"/>
      <c r="AE124" s="99"/>
      <c r="AF124" s="99"/>
      <c r="AG124" s="99"/>
      <c r="AH124" s="99"/>
    </row>
    <row r="125" spans="3:34">
      <c r="C125" s="3" t="s">
        <v>86</v>
      </c>
      <c r="D125" s="3" t="s">
        <v>224</v>
      </c>
      <c r="E125" s="3" t="s">
        <v>225</v>
      </c>
      <c r="F125" s="3" t="s">
        <v>628</v>
      </c>
      <c r="G125" s="214">
        <v>73.977189095609788</v>
      </c>
      <c r="H125" s="214">
        <v>68.257303340794607</v>
      </c>
      <c r="I125" s="214">
        <v>60.249463284053341</v>
      </c>
      <c r="J125" s="214">
        <v>45.377760321533849</v>
      </c>
      <c r="K125" s="214">
        <v>51.606440180167191</v>
      </c>
      <c r="L125" s="214">
        <v>51.985899299139007</v>
      </c>
      <c r="M125" s="214">
        <v>53.503735775026286</v>
      </c>
      <c r="N125" s="214">
        <v>34.530779826435399</v>
      </c>
      <c r="O125" s="100" t="s">
        <v>524</v>
      </c>
      <c r="P125" s="99" t="s">
        <v>632</v>
      </c>
      <c r="Q125" s="99" t="s">
        <v>632</v>
      </c>
      <c r="R125" s="99" t="s">
        <v>632</v>
      </c>
      <c r="S125" s="99"/>
      <c r="T125" s="99"/>
      <c r="U125" s="99"/>
      <c r="V125" s="99"/>
      <c r="W125" s="99"/>
      <c r="X125" s="99"/>
      <c r="Y125" s="99"/>
      <c r="Z125" s="99"/>
      <c r="AA125" s="99"/>
      <c r="AB125" s="99"/>
      <c r="AC125" s="99"/>
      <c r="AD125" s="99"/>
      <c r="AE125" s="99"/>
      <c r="AF125" s="99"/>
      <c r="AG125" s="99"/>
      <c r="AH125" s="99"/>
    </row>
    <row r="126" spans="3:34">
      <c r="C126" s="3" t="s">
        <v>88</v>
      </c>
      <c r="D126" s="3" t="s">
        <v>226</v>
      </c>
      <c r="E126" s="3" t="s">
        <v>227</v>
      </c>
      <c r="F126" s="3" t="s">
        <v>628</v>
      </c>
      <c r="G126" s="214">
        <v>78.446239538071211</v>
      </c>
      <c r="H126" s="214">
        <v>69.114344871832259</v>
      </c>
      <c r="I126" s="214">
        <v>61.532180455513114</v>
      </c>
      <c r="J126" s="214">
        <v>55.116502872473824</v>
      </c>
      <c r="K126" s="214">
        <v>52.634439514733359</v>
      </c>
      <c r="L126" s="214">
        <v>79.809829481579371</v>
      </c>
      <c r="M126" s="214">
        <v>66.079106129909803</v>
      </c>
      <c r="N126" s="214">
        <v>55.495006879664516</v>
      </c>
      <c r="O126" s="100" t="s">
        <v>524</v>
      </c>
      <c r="P126" s="99" t="s">
        <v>632</v>
      </c>
      <c r="Q126" s="99" t="s">
        <v>632</v>
      </c>
      <c r="R126" s="99" t="s">
        <v>632</v>
      </c>
      <c r="S126" s="99"/>
      <c r="T126" s="99"/>
      <c r="U126" s="99"/>
      <c r="V126" s="99"/>
      <c r="W126" s="99"/>
      <c r="X126" s="99"/>
      <c r="Y126" s="99"/>
      <c r="Z126" s="99"/>
      <c r="AA126" s="99"/>
      <c r="AB126" s="99"/>
      <c r="AC126" s="99"/>
      <c r="AD126" s="99"/>
      <c r="AE126" s="99"/>
      <c r="AF126" s="99"/>
      <c r="AG126" s="99"/>
      <c r="AH126" s="99"/>
    </row>
    <row r="127" spans="3:34">
      <c r="C127" s="3" t="s">
        <v>88</v>
      </c>
      <c r="D127" s="3" t="s">
        <v>228</v>
      </c>
      <c r="E127" s="3" t="s">
        <v>229</v>
      </c>
      <c r="F127" s="3" t="s">
        <v>628</v>
      </c>
      <c r="G127" s="214">
        <v>31.7630476644234</v>
      </c>
      <c r="H127" s="214">
        <v>38.380349261178274</v>
      </c>
      <c r="I127" s="214">
        <v>23.822285748317551</v>
      </c>
      <c r="J127" s="214">
        <v>33.086507983774375</v>
      </c>
      <c r="K127" s="214">
        <v>30.905193387603727</v>
      </c>
      <c r="L127" s="214">
        <v>39.453438367153694</v>
      </c>
      <c r="M127" s="214">
        <v>34.850537224319098</v>
      </c>
      <c r="N127" s="214">
        <v>38.795881061034471</v>
      </c>
      <c r="O127" s="100" t="s">
        <v>524</v>
      </c>
      <c r="P127" s="99" t="s">
        <v>632</v>
      </c>
      <c r="Q127" s="99" t="s">
        <v>632</v>
      </c>
      <c r="R127" s="99" t="s">
        <v>632</v>
      </c>
      <c r="S127" s="99"/>
      <c r="T127" s="99"/>
      <c r="U127" s="99"/>
      <c r="V127" s="99"/>
      <c r="W127" s="99"/>
      <c r="X127" s="99"/>
      <c r="Y127" s="99"/>
      <c r="Z127" s="99"/>
      <c r="AA127" s="99"/>
      <c r="AB127" s="99"/>
      <c r="AC127" s="99"/>
      <c r="AD127" s="99"/>
      <c r="AE127" s="99"/>
      <c r="AF127" s="99"/>
      <c r="AG127" s="99"/>
      <c r="AH127" s="99"/>
    </row>
    <row r="128" spans="3:34">
      <c r="C128" s="3" t="s">
        <v>88</v>
      </c>
      <c r="D128" s="3" t="s">
        <v>230</v>
      </c>
      <c r="E128" s="3" t="s">
        <v>231</v>
      </c>
      <c r="F128" s="3" t="s">
        <v>628</v>
      </c>
      <c r="G128" s="214">
        <v>62.543042262231026</v>
      </c>
      <c r="H128" s="214">
        <v>60.434849826425491</v>
      </c>
      <c r="I128" s="214">
        <v>42.866579528045989</v>
      </c>
      <c r="J128" s="214">
        <v>40.055656280305271</v>
      </c>
      <c r="K128" s="214">
        <v>65.824486709055762</v>
      </c>
      <c r="L128" s="214">
        <v>50.418755777149102</v>
      </c>
      <c r="M128" s="214">
        <v>65.124226212150916</v>
      </c>
      <c r="N128" s="214">
        <v>48.317974286434556</v>
      </c>
      <c r="O128" s="100" t="s">
        <v>524</v>
      </c>
      <c r="P128" s="99" t="s">
        <v>632</v>
      </c>
      <c r="Q128" s="99" t="s">
        <v>632</v>
      </c>
      <c r="R128" s="99" t="s">
        <v>632</v>
      </c>
      <c r="S128" s="99"/>
      <c r="T128" s="99"/>
      <c r="U128" s="99"/>
      <c r="V128" s="99"/>
      <c r="W128" s="99"/>
      <c r="X128" s="99"/>
      <c r="Y128" s="99"/>
      <c r="Z128" s="99"/>
      <c r="AA128" s="99"/>
      <c r="AB128" s="99"/>
      <c r="AC128" s="99"/>
      <c r="AD128" s="99"/>
      <c r="AE128" s="99"/>
      <c r="AF128" s="99"/>
      <c r="AG128" s="99"/>
      <c r="AH128" s="99"/>
    </row>
    <row r="129" spans="3:34">
      <c r="C129" s="3" t="s">
        <v>88</v>
      </c>
      <c r="D129" s="3" t="s">
        <v>232</v>
      </c>
      <c r="E129" s="3" t="s">
        <v>233</v>
      </c>
      <c r="F129" s="3" t="s">
        <v>628</v>
      </c>
      <c r="G129" s="214">
        <v>37.068191214838684</v>
      </c>
      <c r="H129" s="214">
        <v>40.870056980463161</v>
      </c>
      <c r="I129" s="214">
        <v>38.969124097650919</v>
      </c>
      <c r="J129" s="214">
        <v>24.236894255856061</v>
      </c>
      <c r="K129" s="214">
        <v>38.804260897135585</v>
      </c>
      <c r="L129" s="214">
        <v>52.054496325425781</v>
      </c>
      <c r="M129" s="214">
        <v>35.964924733930545</v>
      </c>
      <c r="N129" s="214">
        <v>29.813029713652949</v>
      </c>
      <c r="O129" s="100" t="s">
        <v>524</v>
      </c>
      <c r="P129" s="99" t="s">
        <v>632</v>
      </c>
      <c r="Q129" s="99" t="s">
        <v>632</v>
      </c>
      <c r="R129" s="99" t="s">
        <v>632</v>
      </c>
      <c r="S129" s="99"/>
      <c r="T129" s="99"/>
      <c r="U129" s="99"/>
      <c r="V129" s="99"/>
      <c r="W129" s="99"/>
      <c r="X129" s="99"/>
      <c r="Y129" s="99"/>
      <c r="Z129" s="99"/>
      <c r="AA129" s="99"/>
      <c r="AB129" s="99"/>
      <c r="AC129" s="99"/>
      <c r="AD129" s="99"/>
      <c r="AE129" s="99"/>
      <c r="AF129" s="99"/>
      <c r="AG129" s="99"/>
      <c r="AH129" s="99"/>
    </row>
    <row r="130" spans="3:34">
      <c r="C130" s="3" t="s">
        <v>88</v>
      </c>
      <c r="D130" s="3" t="s">
        <v>234</v>
      </c>
      <c r="E130" s="3" t="s">
        <v>235</v>
      </c>
      <c r="F130" s="3" t="s">
        <v>628</v>
      </c>
      <c r="G130" s="214">
        <v>44.457119849684609</v>
      </c>
      <c r="H130" s="214">
        <v>51.587035297275541</v>
      </c>
      <c r="I130" s="214">
        <v>51.167628506240767</v>
      </c>
      <c r="J130" s="214">
        <v>36.488390820024158</v>
      </c>
      <c r="K130" s="214">
        <v>28.304792667393709</v>
      </c>
      <c r="L130" s="214">
        <v>41.208448148117313</v>
      </c>
      <c r="M130" s="214">
        <v>47.86839936397466</v>
      </c>
      <c r="N130" s="214">
        <v>39.543460344152976</v>
      </c>
      <c r="O130" s="100" t="s">
        <v>524</v>
      </c>
      <c r="P130" s="99" t="s">
        <v>632</v>
      </c>
      <c r="Q130" s="99" t="s">
        <v>632</v>
      </c>
      <c r="R130" s="99" t="s">
        <v>632</v>
      </c>
      <c r="S130" s="99"/>
      <c r="T130" s="99"/>
      <c r="U130" s="99"/>
      <c r="V130" s="99"/>
      <c r="W130" s="99"/>
      <c r="X130" s="99"/>
      <c r="Y130" s="99"/>
      <c r="Z130" s="99"/>
      <c r="AA130" s="99"/>
      <c r="AB130" s="99"/>
      <c r="AC130" s="99"/>
      <c r="AD130" s="99"/>
      <c r="AE130" s="99"/>
      <c r="AF130" s="99"/>
      <c r="AG130" s="99"/>
      <c r="AH130" s="99"/>
    </row>
    <row r="131" spans="3:34">
      <c r="C131" s="3" t="s">
        <v>88</v>
      </c>
      <c r="D131" s="3" t="s">
        <v>236</v>
      </c>
      <c r="E131" s="3" t="s">
        <v>237</v>
      </c>
      <c r="F131" s="3" t="s">
        <v>628</v>
      </c>
      <c r="G131" s="214">
        <v>70.326314097411995</v>
      </c>
      <c r="H131" s="214">
        <v>77.02405829716551</v>
      </c>
      <c r="I131" s="214">
        <v>62.958795477683118</v>
      </c>
      <c r="J131" s="214">
        <v>56.93082569790495</v>
      </c>
      <c r="K131" s="214">
        <v>69.444908152431566</v>
      </c>
      <c r="L131" s="214">
        <v>64.770731642171754</v>
      </c>
      <c r="M131" s="214">
        <v>42.735328093804043</v>
      </c>
      <c r="N131" s="214">
        <v>44.738546598201104</v>
      </c>
      <c r="O131" s="100" t="s">
        <v>524</v>
      </c>
      <c r="P131" s="99" t="s">
        <v>632</v>
      </c>
      <c r="Q131" s="99" t="s">
        <v>632</v>
      </c>
      <c r="R131" s="99" t="s">
        <v>632</v>
      </c>
      <c r="S131" s="99"/>
      <c r="T131" s="99"/>
      <c r="U131" s="99"/>
      <c r="V131" s="99"/>
      <c r="W131" s="99"/>
      <c r="X131" s="99"/>
      <c r="Y131" s="99"/>
      <c r="Z131" s="99"/>
      <c r="AA131" s="99"/>
      <c r="AB131" s="99"/>
      <c r="AC131" s="99"/>
      <c r="AD131" s="99"/>
      <c r="AE131" s="99"/>
      <c r="AF131" s="99"/>
      <c r="AG131" s="99"/>
      <c r="AH131" s="99"/>
    </row>
    <row r="132" spans="3:34">
      <c r="C132" s="3" t="s">
        <v>88</v>
      </c>
      <c r="D132" s="3" t="s">
        <v>238</v>
      </c>
      <c r="E132" s="3" t="s">
        <v>239</v>
      </c>
      <c r="F132" s="3" t="s">
        <v>628</v>
      </c>
      <c r="G132" s="214">
        <v>51.406790711670595</v>
      </c>
      <c r="H132" s="214">
        <v>55.168263202768451</v>
      </c>
      <c r="I132" s="214">
        <v>40.122373238377051</v>
      </c>
      <c r="J132" s="214">
        <v>51.406790711670595</v>
      </c>
      <c r="K132" s="214">
        <v>44.994938069467189</v>
      </c>
      <c r="L132" s="214">
        <v>41.245359897011589</v>
      </c>
      <c r="M132" s="214">
        <v>44.994938069467189</v>
      </c>
      <c r="N132" s="214">
        <v>42.495219287830118</v>
      </c>
      <c r="O132" s="100" t="s">
        <v>524</v>
      </c>
      <c r="P132" s="99" t="s">
        <v>632</v>
      </c>
      <c r="Q132" s="99" t="s">
        <v>632</v>
      </c>
      <c r="R132" s="99" t="s">
        <v>632</v>
      </c>
      <c r="S132" s="99"/>
      <c r="T132" s="99"/>
      <c r="U132" s="99"/>
      <c r="V132" s="99"/>
      <c r="W132" s="99"/>
      <c r="X132" s="99"/>
      <c r="Y132" s="99"/>
      <c r="Z132" s="99"/>
      <c r="AA132" s="99"/>
      <c r="AB132" s="99"/>
      <c r="AC132" s="99"/>
      <c r="AD132" s="99"/>
      <c r="AE132" s="99"/>
      <c r="AF132" s="99"/>
      <c r="AG132" s="99"/>
      <c r="AH132" s="99"/>
    </row>
    <row r="133" spans="3:34">
      <c r="C133" s="3" t="s">
        <v>88</v>
      </c>
      <c r="D133" s="3" t="s">
        <v>240</v>
      </c>
      <c r="E133" s="3" t="s">
        <v>241</v>
      </c>
      <c r="F133" s="3" t="s">
        <v>628</v>
      </c>
      <c r="G133" s="214">
        <v>64.995510903272361</v>
      </c>
      <c r="H133" s="214">
        <v>56.733369686754692</v>
      </c>
      <c r="I133" s="214">
        <v>47.002403365078315</v>
      </c>
      <c r="J133" s="214">
        <v>49.940053575395716</v>
      </c>
      <c r="K133" s="214">
        <v>56.974990882186965</v>
      </c>
      <c r="L133" s="214">
        <v>56.974990882186965</v>
      </c>
      <c r="M133" s="214">
        <v>58.970930053218993</v>
      </c>
      <c r="N133" s="214">
        <v>61.148318239799387</v>
      </c>
      <c r="O133" s="100" t="s">
        <v>524</v>
      </c>
      <c r="P133" s="99" t="s">
        <v>632</v>
      </c>
      <c r="Q133" s="99" t="s">
        <v>632</v>
      </c>
      <c r="R133" s="99" t="s">
        <v>632</v>
      </c>
      <c r="S133" s="99"/>
      <c r="T133" s="99"/>
      <c r="U133" s="99"/>
      <c r="V133" s="99"/>
      <c r="W133" s="99"/>
      <c r="X133" s="99"/>
      <c r="Y133" s="99"/>
      <c r="Z133" s="99"/>
      <c r="AA133" s="99"/>
      <c r="AB133" s="99"/>
      <c r="AC133" s="99"/>
      <c r="AD133" s="99"/>
      <c r="AE133" s="99"/>
      <c r="AF133" s="99"/>
      <c r="AG133" s="99"/>
      <c r="AH133" s="99"/>
    </row>
    <row r="134" spans="3:34">
      <c r="C134" s="3" t="s">
        <v>88</v>
      </c>
      <c r="D134" s="3" t="s">
        <v>242</v>
      </c>
      <c r="E134" s="3" t="s">
        <v>243</v>
      </c>
      <c r="F134" s="3" t="s">
        <v>628</v>
      </c>
      <c r="G134" s="214">
        <v>57.804227591008818</v>
      </c>
      <c r="H134" s="214">
        <v>66.343488485135126</v>
      </c>
      <c r="I134" s="214">
        <v>57.147361368383713</v>
      </c>
      <c r="J134" s="214">
        <v>67.000354707760209</v>
      </c>
      <c r="K134" s="214">
        <v>70.097552427127752</v>
      </c>
      <c r="L134" s="214">
        <v>57.11652419988188</v>
      </c>
      <c r="M134" s="214">
        <v>75.939015129388395</v>
      </c>
      <c r="N134" s="214">
        <v>65.554192547591697</v>
      </c>
      <c r="O134" s="100" t="s">
        <v>524</v>
      </c>
      <c r="P134" s="99" t="s">
        <v>632</v>
      </c>
      <c r="Q134" s="99" t="s">
        <v>632</v>
      </c>
      <c r="R134" s="99" t="s">
        <v>632</v>
      </c>
      <c r="S134" s="99"/>
      <c r="T134" s="99"/>
      <c r="U134" s="99"/>
      <c r="V134" s="99"/>
      <c r="W134" s="99"/>
      <c r="X134" s="99"/>
      <c r="Y134" s="99"/>
      <c r="Z134" s="99"/>
      <c r="AA134" s="99"/>
      <c r="AB134" s="99"/>
      <c r="AC134" s="99"/>
      <c r="AD134" s="99"/>
      <c r="AE134" s="99"/>
      <c r="AF134" s="99"/>
      <c r="AG134" s="99"/>
      <c r="AH134" s="99"/>
    </row>
    <row r="135" spans="3:34">
      <c r="C135" s="3" t="s">
        <v>88</v>
      </c>
      <c r="D135" s="3" t="s">
        <v>244</v>
      </c>
      <c r="E135" s="3" t="s">
        <v>245</v>
      </c>
      <c r="F135" s="3" t="s">
        <v>628</v>
      </c>
      <c r="G135" s="214">
        <v>46.386679359137773</v>
      </c>
      <c r="H135" s="214">
        <v>64.537988673582987</v>
      </c>
      <c r="I135" s="214">
        <v>54.857290372545535</v>
      </c>
      <c r="J135" s="214">
        <v>55.260652801755434</v>
      </c>
      <c r="K135" s="214">
        <v>55.548175966960912</v>
      </c>
      <c r="L135" s="214">
        <v>61.586021180761009</v>
      </c>
      <c r="M135" s="214">
        <v>53.535560895694211</v>
      </c>
      <c r="N135" s="214">
        <v>60.378452138000995</v>
      </c>
      <c r="O135" s="100" t="s">
        <v>524</v>
      </c>
      <c r="P135" s="99" t="s">
        <v>632</v>
      </c>
      <c r="Q135" s="99" t="s">
        <v>632</v>
      </c>
      <c r="R135" s="99" t="s">
        <v>632</v>
      </c>
      <c r="S135" s="99"/>
      <c r="T135" s="99"/>
      <c r="U135" s="99"/>
      <c r="V135" s="99"/>
      <c r="W135" s="99"/>
      <c r="X135" s="99"/>
      <c r="Y135" s="99"/>
      <c r="Z135" s="99"/>
      <c r="AA135" s="99"/>
      <c r="AB135" s="99"/>
      <c r="AC135" s="99"/>
      <c r="AD135" s="99"/>
      <c r="AE135" s="99"/>
      <c r="AF135" s="99"/>
      <c r="AG135" s="99"/>
      <c r="AH135" s="99"/>
    </row>
    <row r="136" spans="3:34">
      <c r="C136" s="3" t="s">
        <v>88</v>
      </c>
      <c r="D136" s="3" t="s">
        <v>246</v>
      </c>
      <c r="E136" s="3" t="s">
        <v>247</v>
      </c>
      <c r="F136" s="3" t="s">
        <v>628</v>
      </c>
      <c r="G136" s="214">
        <v>53.425013979083971</v>
      </c>
      <c r="H136" s="214">
        <v>51.487319171552421</v>
      </c>
      <c r="I136" s="214">
        <v>47.611929556489343</v>
      </c>
      <c r="J136" s="214">
        <v>48.995997276154732</v>
      </c>
      <c r="K136" s="214">
        <v>62.49143483623407</v>
      </c>
      <c r="L136" s="214">
        <v>73.454844456626006</v>
      </c>
      <c r="M136" s="214">
        <v>64.958202000822254</v>
      </c>
      <c r="N136" s="214">
        <v>54.268877620940117</v>
      </c>
      <c r="O136" s="100" t="s">
        <v>524</v>
      </c>
      <c r="P136" s="99" t="s">
        <v>632</v>
      </c>
      <c r="Q136" s="99" t="s">
        <v>632</v>
      </c>
      <c r="R136" s="99" t="s">
        <v>632</v>
      </c>
      <c r="S136" s="99"/>
      <c r="T136" s="99"/>
      <c r="U136" s="99"/>
      <c r="V136" s="99"/>
      <c r="W136" s="99"/>
      <c r="X136" s="99"/>
      <c r="Y136" s="99"/>
      <c r="Z136" s="99"/>
      <c r="AA136" s="99"/>
      <c r="AB136" s="99"/>
      <c r="AC136" s="99"/>
      <c r="AD136" s="99"/>
      <c r="AE136" s="99"/>
      <c r="AF136" s="99"/>
      <c r="AG136" s="99"/>
      <c r="AH136" s="99"/>
    </row>
    <row r="137" spans="3:34">
      <c r="C137" s="3" t="s">
        <v>88</v>
      </c>
      <c r="D137" s="3" t="s">
        <v>248</v>
      </c>
      <c r="E137" s="3" t="s">
        <v>249</v>
      </c>
      <c r="F137" s="3" t="s">
        <v>628</v>
      </c>
      <c r="G137" s="214">
        <v>43.173429490492722</v>
      </c>
      <c r="H137" s="214">
        <v>57.159188339525578</v>
      </c>
      <c r="I137" s="214">
        <v>50.470347150857684</v>
      </c>
      <c r="J137" s="214">
        <v>39.524970660310238</v>
      </c>
      <c r="K137" s="214">
        <v>37.542538117786684</v>
      </c>
      <c r="L137" s="214">
        <v>47.836459859760453</v>
      </c>
      <c r="M137" s="214">
        <v>45.414360626354856</v>
      </c>
      <c r="N137" s="214">
        <v>47.230935051409055</v>
      </c>
      <c r="O137" s="100" t="s">
        <v>524</v>
      </c>
      <c r="P137" s="99" t="s">
        <v>632</v>
      </c>
      <c r="Q137" s="99" t="s">
        <v>632</v>
      </c>
      <c r="R137" s="99" t="s">
        <v>632</v>
      </c>
      <c r="S137" s="99"/>
      <c r="T137" s="99"/>
      <c r="U137" s="99"/>
      <c r="V137" s="99"/>
      <c r="W137" s="99"/>
      <c r="X137" s="99"/>
      <c r="Y137" s="99"/>
      <c r="Z137" s="99"/>
      <c r="AA137" s="99"/>
      <c r="AB137" s="99"/>
      <c r="AC137" s="99"/>
      <c r="AD137" s="99"/>
      <c r="AE137" s="99"/>
      <c r="AF137" s="99"/>
      <c r="AG137" s="99"/>
      <c r="AH137" s="99"/>
    </row>
    <row r="138" spans="3:34">
      <c r="C138" s="3" t="s">
        <v>88</v>
      </c>
      <c r="D138" s="3" t="s">
        <v>250</v>
      </c>
      <c r="E138" s="3" t="s">
        <v>251</v>
      </c>
      <c r="F138" s="3" t="s">
        <v>628</v>
      </c>
      <c r="G138" s="214">
        <v>44.371499184136951</v>
      </c>
      <c r="H138" s="214">
        <v>51.528192600933231</v>
      </c>
      <c r="I138" s="214">
        <v>46.279950761949294</v>
      </c>
      <c r="J138" s="214">
        <v>40.077483134059179</v>
      </c>
      <c r="K138" s="214">
        <v>53.13496280552603</v>
      </c>
      <c r="L138" s="214">
        <v>41.274480036435406</v>
      </c>
      <c r="M138" s="214">
        <v>44.595415211780782</v>
      </c>
      <c r="N138" s="214">
        <v>40.800060725671777</v>
      </c>
      <c r="O138" s="100" t="s">
        <v>524</v>
      </c>
      <c r="P138" s="99" t="s">
        <v>632</v>
      </c>
      <c r="Q138" s="99" t="s">
        <v>632</v>
      </c>
      <c r="R138" s="99" t="s">
        <v>632</v>
      </c>
      <c r="S138" s="99"/>
      <c r="T138" s="99"/>
      <c r="U138" s="99"/>
      <c r="V138" s="99"/>
      <c r="W138" s="99"/>
      <c r="X138" s="99"/>
      <c r="Y138" s="99"/>
      <c r="Z138" s="99"/>
      <c r="AA138" s="99"/>
      <c r="AB138" s="99"/>
      <c r="AC138" s="99"/>
      <c r="AD138" s="99"/>
      <c r="AE138" s="99"/>
      <c r="AF138" s="99"/>
      <c r="AG138" s="99"/>
      <c r="AH138" s="99"/>
    </row>
    <row r="139" spans="3:34">
      <c r="C139" s="3" t="s">
        <v>88</v>
      </c>
      <c r="D139" s="3" t="s">
        <v>252</v>
      </c>
      <c r="E139" s="3" t="s">
        <v>253</v>
      </c>
      <c r="F139" s="3" t="s">
        <v>628</v>
      </c>
      <c r="G139" s="214">
        <v>67.578290985977503</v>
      </c>
      <c r="H139" s="214">
        <v>72.697858484915187</v>
      </c>
      <c r="I139" s="214">
        <v>62.458723487039812</v>
      </c>
      <c r="J139" s="214">
        <v>68.602204485765043</v>
      </c>
      <c r="K139" s="214">
        <v>73.724565025066354</v>
      </c>
      <c r="L139" s="214">
        <v>83.893470545765155</v>
      </c>
      <c r="M139" s="214">
        <v>65.080995332472369</v>
      </c>
      <c r="N139" s="214">
        <v>74.233010301101288</v>
      </c>
      <c r="O139" s="100" t="s">
        <v>524</v>
      </c>
      <c r="P139" s="99" t="s">
        <v>632</v>
      </c>
      <c r="Q139" s="99" t="s">
        <v>632</v>
      </c>
      <c r="R139" s="99" t="s">
        <v>632</v>
      </c>
      <c r="S139" s="99"/>
      <c r="T139" s="99"/>
      <c r="U139" s="99"/>
      <c r="V139" s="99"/>
      <c r="W139" s="99"/>
      <c r="X139" s="99"/>
      <c r="Y139" s="99"/>
      <c r="Z139" s="99"/>
      <c r="AA139" s="99"/>
      <c r="AB139" s="99"/>
      <c r="AC139" s="99"/>
      <c r="AD139" s="99"/>
      <c r="AE139" s="99"/>
      <c r="AF139" s="99"/>
      <c r="AG139" s="99"/>
      <c r="AH139" s="99"/>
    </row>
    <row r="140" spans="3:34">
      <c r="C140" s="3" t="s">
        <v>88</v>
      </c>
      <c r="D140" s="3" t="s">
        <v>254</v>
      </c>
      <c r="E140" s="3" t="s">
        <v>255</v>
      </c>
      <c r="F140" s="3" t="s">
        <v>628</v>
      </c>
      <c r="G140" s="214">
        <v>69.561108777824444</v>
      </c>
      <c r="H140" s="214">
        <v>62.998740025199503</v>
      </c>
      <c r="I140" s="214">
        <v>36.749265014699709</v>
      </c>
      <c r="J140" s="214">
        <v>41.999160016799664</v>
      </c>
      <c r="K140" s="214">
        <v>64.012959358302737</v>
      </c>
      <c r="L140" s="214">
        <v>66.62573320966203</v>
      </c>
      <c r="M140" s="214">
        <v>49.642703175826618</v>
      </c>
      <c r="N140" s="214">
        <v>52.255477027185918</v>
      </c>
      <c r="O140" s="100" t="s">
        <v>524</v>
      </c>
      <c r="P140" s="99" t="s">
        <v>632</v>
      </c>
      <c r="Q140" s="99" t="s">
        <v>632</v>
      </c>
      <c r="R140" s="99" t="s">
        <v>632</v>
      </c>
      <c r="S140" s="99"/>
      <c r="T140" s="99"/>
      <c r="U140" s="99"/>
      <c r="V140" s="99"/>
      <c r="W140" s="99"/>
      <c r="X140" s="99"/>
      <c r="Y140" s="99"/>
      <c r="Z140" s="99"/>
      <c r="AA140" s="99"/>
      <c r="AB140" s="99"/>
      <c r="AC140" s="99"/>
      <c r="AD140" s="99"/>
      <c r="AE140" s="99"/>
      <c r="AF140" s="99"/>
      <c r="AG140" s="99"/>
      <c r="AH140" s="99"/>
    </row>
    <row r="141" spans="3:34">
      <c r="C141" s="3" t="s">
        <v>88</v>
      </c>
      <c r="D141" s="3" t="s">
        <v>256</v>
      </c>
      <c r="E141" s="3" t="s">
        <v>257</v>
      </c>
      <c r="F141" s="3" t="s">
        <v>628</v>
      </c>
      <c r="G141" s="214">
        <v>74.8367198838897</v>
      </c>
      <c r="H141" s="214">
        <v>71.435050798258345</v>
      </c>
      <c r="I141" s="214">
        <v>64.63171262699565</v>
      </c>
      <c r="J141" s="214">
        <v>70.301161103047889</v>
      </c>
      <c r="K141" s="214">
        <v>63.206844398293413</v>
      </c>
      <c r="L141" s="214">
        <v>65.464231698232467</v>
      </c>
      <c r="M141" s="214">
        <v>66.592925348201987</v>
      </c>
      <c r="N141" s="214">
        <v>63.206844398293413</v>
      </c>
      <c r="O141" s="100" t="s">
        <v>524</v>
      </c>
      <c r="P141" s="99" t="s">
        <v>632</v>
      </c>
      <c r="Q141" s="99" t="s">
        <v>632</v>
      </c>
      <c r="R141" s="99" t="s">
        <v>632</v>
      </c>
      <c r="S141" s="99"/>
      <c r="T141" s="99"/>
      <c r="U141" s="99"/>
      <c r="V141" s="99"/>
      <c r="W141" s="99"/>
      <c r="X141" s="99"/>
      <c r="Y141" s="99"/>
      <c r="Z141" s="99"/>
      <c r="AA141" s="99"/>
      <c r="AB141" s="99"/>
      <c r="AC141" s="99"/>
      <c r="AD141" s="99"/>
      <c r="AE141" s="99"/>
      <c r="AF141" s="99"/>
      <c r="AG141" s="99"/>
      <c r="AH141" s="99"/>
    </row>
    <row r="142" spans="3:34">
      <c r="C142" s="3" t="s">
        <v>88</v>
      </c>
      <c r="D142" s="3" t="s">
        <v>258</v>
      </c>
      <c r="E142" s="3" t="s">
        <v>259</v>
      </c>
      <c r="F142" s="3" t="s">
        <v>628</v>
      </c>
      <c r="G142" s="214">
        <v>52.445854511314714</v>
      </c>
      <c r="H142" s="214">
        <v>56.978212308588816</v>
      </c>
      <c r="I142" s="214">
        <v>37.55382174884263</v>
      </c>
      <c r="J142" s="214">
        <v>53.093334196639574</v>
      </c>
      <c r="K142" s="214">
        <v>68.247519588969666</v>
      </c>
      <c r="L142" s="214">
        <v>68.247519588969666</v>
      </c>
      <c r="M142" s="214">
        <v>65.672141491272683</v>
      </c>
      <c r="N142" s="214">
        <v>63.740607917999967</v>
      </c>
      <c r="O142" s="100" t="s">
        <v>524</v>
      </c>
      <c r="P142" s="99" t="s">
        <v>632</v>
      </c>
      <c r="Q142" s="99" t="s">
        <v>632</v>
      </c>
      <c r="R142" s="99" t="s">
        <v>632</v>
      </c>
      <c r="S142" s="99"/>
      <c r="T142" s="99"/>
      <c r="U142" s="99"/>
      <c r="V142" s="99"/>
      <c r="W142" s="99"/>
      <c r="X142" s="99"/>
      <c r="Y142" s="99"/>
      <c r="Z142" s="99"/>
      <c r="AA142" s="99"/>
      <c r="AB142" s="99"/>
      <c r="AC142" s="99"/>
      <c r="AD142" s="99"/>
      <c r="AE142" s="99"/>
      <c r="AF142" s="99"/>
      <c r="AG142" s="99"/>
      <c r="AH142" s="99"/>
    </row>
    <row r="143" spans="3:34">
      <c r="C143" s="3" t="s">
        <v>88</v>
      </c>
      <c r="D143" s="3" t="s">
        <v>260</v>
      </c>
      <c r="E143" s="3" t="s">
        <v>261</v>
      </c>
      <c r="F143" s="3" t="s">
        <v>628</v>
      </c>
      <c r="G143" s="214">
        <v>43.645344319185853</v>
      </c>
      <c r="H143" s="214">
        <v>50.032467878091104</v>
      </c>
      <c r="I143" s="214">
        <v>43.645344319185853</v>
      </c>
      <c r="J143" s="214">
        <v>51.096988471241978</v>
      </c>
      <c r="K143" s="214">
        <v>43.344046008119079</v>
      </c>
      <c r="L143" s="214">
        <v>54.972936400541272</v>
      </c>
      <c r="M143" s="214">
        <v>49.687077131258462</v>
      </c>
      <c r="N143" s="214">
        <v>42.28687415426252</v>
      </c>
      <c r="O143" s="100" t="s">
        <v>524</v>
      </c>
      <c r="P143" s="99" t="s">
        <v>632</v>
      </c>
      <c r="Q143" s="99" t="s">
        <v>632</v>
      </c>
      <c r="R143" s="99" t="s">
        <v>632</v>
      </c>
      <c r="S143" s="99"/>
      <c r="T143" s="99"/>
      <c r="U143" s="99"/>
      <c r="V143" s="99"/>
      <c r="W143" s="99"/>
      <c r="X143" s="99"/>
      <c r="Y143" s="99"/>
      <c r="Z143" s="99"/>
      <c r="AA143" s="99"/>
      <c r="AB143" s="99"/>
      <c r="AC143" s="99"/>
      <c r="AD143" s="99"/>
      <c r="AE143" s="99"/>
      <c r="AF143" s="99"/>
      <c r="AG143" s="99"/>
      <c r="AH143" s="99"/>
    </row>
    <row r="144" spans="3:34">
      <c r="C144" s="3" t="s">
        <v>88</v>
      </c>
      <c r="D144" s="3" t="s">
        <v>262</v>
      </c>
      <c r="E144" s="3" t="s">
        <v>263</v>
      </c>
      <c r="F144" s="3" t="s">
        <v>628</v>
      </c>
      <c r="G144" s="214">
        <v>89.526729154514996</v>
      </c>
      <c r="H144" s="214">
        <v>82.744401188263865</v>
      </c>
      <c r="I144" s="214">
        <v>76.866383617512881</v>
      </c>
      <c r="J144" s="214">
        <v>70.536210849011809</v>
      </c>
      <c r="K144" s="214">
        <v>98.713123436478782</v>
      </c>
      <c r="L144" s="214">
        <v>86.543012327871807</v>
      </c>
      <c r="M144" s="214">
        <v>56.793851840165878</v>
      </c>
      <c r="N144" s="214">
        <v>59.047576119537531</v>
      </c>
      <c r="O144" s="100" t="s">
        <v>524</v>
      </c>
      <c r="P144" s="99" t="s">
        <v>632</v>
      </c>
      <c r="Q144" s="99" t="s">
        <v>632</v>
      </c>
      <c r="R144" s="99" t="s">
        <v>632</v>
      </c>
      <c r="S144" s="99"/>
      <c r="T144" s="99"/>
      <c r="U144" s="99"/>
      <c r="V144" s="99"/>
      <c r="W144" s="99"/>
      <c r="X144" s="99"/>
      <c r="Y144" s="99"/>
      <c r="Z144" s="99"/>
      <c r="AA144" s="99"/>
      <c r="AB144" s="99"/>
      <c r="AC144" s="99"/>
      <c r="AD144" s="99"/>
      <c r="AE144" s="99"/>
      <c r="AF144" s="99"/>
      <c r="AG144" s="99"/>
      <c r="AH144" s="99"/>
    </row>
    <row r="145" spans="3:34">
      <c r="C145" s="3" t="s">
        <v>88</v>
      </c>
      <c r="D145" s="3" t="s">
        <v>264</v>
      </c>
      <c r="E145" s="3" t="s">
        <v>265</v>
      </c>
      <c r="F145" s="3" t="s">
        <v>628</v>
      </c>
      <c r="G145" s="214">
        <v>62.978859962292915</v>
      </c>
      <c r="H145" s="214">
        <v>66.990252316579088</v>
      </c>
      <c r="I145" s="214">
        <v>67.79253078743632</v>
      </c>
      <c r="J145" s="214">
        <v>57.362910666292272</v>
      </c>
      <c r="K145" s="214">
        <v>83.735142964859023</v>
      </c>
      <c r="L145" s="214">
        <v>85.719388058813024</v>
      </c>
      <c r="M145" s="214">
        <v>73.020219457507395</v>
      </c>
      <c r="N145" s="214">
        <v>52.384070480385731</v>
      </c>
      <c r="O145" s="100" t="s">
        <v>524</v>
      </c>
      <c r="P145" s="99" t="s">
        <v>632</v>
      </c>
      <c r="Q145" s="99" t="s">
        <v>632</v>
      </c>
      <c r="R145" s="99" t="s">
        <v>632</v>
      </c>
      <c r="S145" s="99"/>
      <c r="T145" s="99"/>
      <c r="U145" s="99"/>
      <c r="V145" s="99"/>
      <c r="W145" s="99"/>
      <c r="X145" s="99"/>
      <c r="Y145" s="99"/>
      <c r="Z145" s="99"/>
      <c r="AA145" s="99"/>
      <c r="AB145" s="99"/>
      <c r="AC145" s="99"/>
      <c r="AD145" s="99"/>
      <c r="AE145" s="99"/>
      <c r="AF145" s="99"/>
      <c r="AG145" s="99"/>
      <c r="AH145" s="99"/>
    </row>
    <row r="146" spans="3:34">
      <c r="C146" s="3" t="s">
        <v>88</v>
      </c>
      <c r="D146" s="3" t="s">
        <v>266</v>
      </c>
      <c r="E146" s="3" t="s">
        <v>267</v>
      </c>
      <c r="F146" s="3" t="s">
        <v>628</v>
      </c>
      <c r="G146" s="214">
        <v>34.65354903054584</v>
      </c>
      <c r="H146" s="214">
        <v>38.879591595246545</v>
      </c>
      <c r="I146" s="214">
        <v>57.474178879929674</v>
      </c>
      <c r="J146" s="214">
        <v>40.570008621126831</v>
      </c>
      <c r="K146" s="214">
        <v>76.39419404125286</v>
      </c>
      <c r="L146" s="214">
        <v>56.246274733669686</v>
      </c>
      <c r="M146" s="214">
        <v>35.258858788270558</v>
      </c>
      <c r="N146" s="214">
        <v>34.419362150454589</v>
      </c>
      <c r="O146" s="100" t="s">
        <v>524</v>
      </c>
      <c r="P146" s="99" t="s">
        <v>632</v>
      </c>
      <c r="Q146" s="99" t="s">
        <v>632</v>
      </c>
      <c r="R146" s="99" t="s">
        <v>632</v>
      </c>
      <c r="S146" s="99"/>
      <c r="T146" s="99"/>
      <c r="U146" s="99"/>
      <c r="V146" s="99"/>
      <c r="W146" s="99"/>
      <c r="X146" s="99"/>
      <c r="Y146" s="99"/>
      <c r="Z146" s="99"/>
      <c r="AA146" s="99"/>
      <c r="AB146" s="99"/>
      <c r="AC146" s="99"/>
      <c r="AD146" s="99"/>
      <c r="AE146" s="99"/>
      <c r="AF146" s="99"/>
      <c r="AG146" s="99"/>
      <c r="AH146" s="99"/>
    </row>
    <row r="147" spans="3:34">
      <c r="C147" s="3" t="s">
        <v>88</v>
      </c>
      <c r="D147" s="3" t="s">
        <v>268</v>
      </c>
      <c r="E147" s="3" t="s">
        <v>269</v>
      </c>
      <c r="F147" s="3" t="s">
        <v>628</v>
      </c>
      <c r="G147" s="214">
        <v>39.924586891427303</v>
      </c>
      <c r="H147" s="214">
        <v>29.943440168570479</v>
      </c>
      <c r="I147" s="214">
        <v>36.597537983808358</v>
      </c>
      <c r="J147" s="214">
        <v>26.616391260951534</v>
      </c>
      <c r="K147" s="214">
        <v>41.812920192339433</v>
      </c>
      <c r="L147" s="214">
        <v>39.612240182216304</v>
      </c>
      <c r="M147" s="214">
        <v>35.210880161970046</v>
      </c>
      <c r="N147" s="214">
        <v>29.70918013666223</v>
      </c>
      <c r="O147" s="100" t="s">
        <v>524</v>
      </c>
      <c r="P147" s="99" t="s">
        <v>632</v>
      </c>
      <c r="Q147" s="99" t="s">
        <v>632</v>
      </c>
      <c r="R147" s="99" t="s">
        <v>632</v>
      </c>
      <c r="S147" s="99"/>
      <c r="T147" s="99"/>
      <c r="U147" s="99"/>
      <c r="V147" s="99"/>
      <c r="W147" s="99"/>
      <c r="X147" s="99"/>
      <c r="Y147" s="99"/>
      <c r="Z147" s="99"/>
      <c r="AA147" s="99"/>
      <c r="AB147" s="99"/>
      <c r="AC147" s="99"/>
      <c r="AD147" s="99"/>
      <c r="AE147" s="99"/>
      <c r="AF147" s="99"/>
      <c r="AG147" s="99"/>
      <c r="AH147" s="99"/>
    </row>
    <row r="148" spans="3:34">
      <c r="C148" s="3" t="s">
        <v>88</v>
      </c>
      <c r="D148" s="3" t="s">
        <v>270</v>
      </c>
      <c r="E148" s="3" t="s">
        <v>271</v>
      </c>
      <c r="F148" s="3" t="s">
        <v>628</v>
      </c>
      <c r="G148" s="214">
        <v>34.371881583324097</v>
      </c>
      <c r="H148" s="214">
        <v>28.828029715046014</v>
      </c>
      <c r="I148" s="214">
        <v>35.480651956979713</v>
      </c>
      <c r="J148" s="214">
        <v>24.392948220423552</v>
      </c>
      <c r="K148" s="214">
        <v>43.951697084903692</v>
      </c>
      <c r="L148" s="214">
        <v>40.655319803535917</v>
      </c>
      <c r="M148" s="214">
        <v>38.457734949290732</v>
      </c>
      <c r="N148" s="214">
        <v>30.766187959432585</v>
      </c>
      <c r="O148" s="100" t="s">
        <v>524</v>
      </c>
      <c r="P148" s="99" t="s">
        <v>632</v>
      </c>
      <c r="Q148" s="99" t="s">
        <v>632</v>
      </c>
      <c r="R148" s="99" t="s">
        <v>632</v>
      </c>
      <c r="S148" s="99"/>
      <c r="T148" s="99"/>
      <c r="U148" s="99"/>
      <c r="V148" s="99"/>
      <c r="W148" s="99"/>
      <c r="X148" s="99"/>
      <c r="Y148" s="99"/>
      <c r="Z148" s="99"/>
      <c r="AA148" s="99"/>
      <c r="AB148" s="99"/>
      <c r="AC148" s="99"/>
      <c r="AD148" s="99"/>
      <c r="AE148" s="99"/>
      <c r="AF148" s="99"/>
      <c r="AG148" s="99"/>
      <c r="AH148" s="99"/>
    </row>
    <row r="149" spans="3:34">
      <c r="C149" s="3" t="s">
        <v>88</v>
      </c>
      <c r="D149" s="3" t="s">
        <v>272</v>
      </c>
      <c r="E149" s="3" t="s">
        <v>273</v>
      </c>
      <c r="F149" s="3" t="s">
        <v>628</v>
      </c>
      <c r="G149" s="214">
        <v>56.344514861478238</v>
      </c>
      <c r="H149" s="214">
        <v>58.549300225623035</v>
      </c>
      <c r="I149" s="214">
        <v>53.404801042618509</v>
      </c>
      <c r="J149" s="214">
        <v>59.774180983481251</v>
      </c>
      <c r="K149" s="214">
        <v>56.111951845743143</v>
      </c>
      <c r="L149" s="214">
        <v>58.055222905335974</v>
      </c>
      <c r="M149" s="214">
        <v>57.083587375539565</v>
      </c>
      <c r="N149" s="214">
        <v>51.739591961659265</v>
      </c>
      <c r="O149" s="100" t="s">
        <v>524</v>
      </c>
      <c r="P149" s="99" t="s">
        <v>632</v>
      </c>
      <c r="Q149" s="99" t="s">
        <v>632</v>
      </c>
      <c r="R149" s="99" t="s">
        <v>632</v>
      </c>
      <c r="S149" s="99"/>
      <c r="T149" s="99"/>
      <c r="U149" s="99"/>
      <c r="V149" s="99"/>
      <c r="W149" s="99"/>
      <c r="X149" s="99"/>
      <c r="Y149" s="99"/>
      <c r="Z149" s="99"/>
      <c r="AA149" s="99"/>
      <c r="AB149" s="99"/>
      <c r="AC149" s="99"/>
      <c r="AD149" s="99"/>
      <c r="AE149" s="99"/>
      <c r="AF149" s="99"/>
      <c r="AG149" s="99"/>
      <c r="AH149" s="99"/>
    </row>
    <row r="150" spans="3:34">
      <c r="C150" s="3" t="s">
        <v>88</v>
      </c>
      <c r="D150" s="3" t="s">
        <v>274</v>
      </c>
      <c r="E150" s="3" t="s">
        <v>275</v>
      </c>
      <c r="F150" s="3" t="s">
        <v>628</v>
      </c>
      <c r="G150" s="214">
        <v>61.52351655468307</v>
      </c>
      <c r="H150" s="214">
        <v>66.675007175290503</v>
      </c>
      <c r="I150" s="214">
        <v>60.640403876864653</v>
      </c>
      <c r="J150" s="214">
        <v>72.562425027413298</v>
      </c>
      <c r="K150" s="214">
        <v>73.353583191550356</v>
      </c>
      <c r="L150" s="214">
        <v>76.846610962576577</v>
      </c>
      <c r="M150" s="214">
        <v>74.081297310514159</v>
      </c>
      <c r="N150" s="214">
        <v>67.822955887425536</v>
      </c>
      <c r="O150" s="100" t="s">
        <v>524</v>
      </c>
      <c r="P150" s="99" t="s">
        <v>632</v>
      </c>
      <c r="Q150" s="99" t="s">
        <v>632</v>
      </c>
      <c r="R150" s="99" t="s">
        <v>632</v>
      </c>
      <c r="S150" s="99"/>
      <c r="T150" s="99"/>
      <c r="U150" s="99"/>
      <c r="V150" s="99"/>
      <c r="W150" s="99"/>
      <c r="X150" s="99"/>
      <c r="Y150" s="99"/>
      <c r="Z150" s="99"/>
      <c r="AA150" s="99"/>
      <c r="AB150" s="99"/>
      <c r="AC150" s="99"/>
      <c r="AD150" s="99"/>
      <c r="AE150" s="99"/>
      <c r="AF150" s="99"/>
      <c r="AG150" s="99"/>
      <c r="AH150" s="99"/>
    </row>
    <row r="151" spans="3:34">
      <c r="C151" s="3" t="s">
        <v>88</v>
      </c>
      <c r="D151" s="3" t="s">
        <v>276</v>
      </c>
      <c r="E151" s="3" t="s">
        <v>277</v>
      </c>
      <c r="F151" s="3" t="s">
        <v>628</v>
      </c>
      <c r="G151" s="214">
        <v>38.397542557276331</v>
      </c>
      <c r="H151" s="214">
        <v>29.089047391876012</v>
      </c>
      <c r="I151" s="214">
        <v>31.997952131063613</v>
      </c>
      <c r="J151" s="214">
        <v>27.343704548363451</v>
      </c>
      <c r="K151" s="214">
        <v>31.871124760966563</v>
      </c>
      <c r="L151" s="214">
        <v>28.394274787042939</v>
      </c>
      <c r="M151" s="214">
        <v>26.655849800081128</v>
      </c>
      <c r="N151" s="214">
        <v>30.712174769658688</v>
      </c>
      <c r="O151" s="100" t="s">
        <v>524</v>
      </c>
      <c r="P151" s="99" t="s">
        <v>632</v>
      </c>
      <c r="Q151" s="99" t="s">
        <v>632</v>
      </c>
      <c r="R151" s="99" t="s">
        <v>632</v>
      </c>
      <c r="S151" s="99"/>
      <c r="T151" s="99"/>
      <c r="U151" s="99"/>
      <c r="V151" s="99"/>
      <c r="W151" s="99"/>
      <c r="X151" s="99"/>
      <c r="Y151" s="99"/>
      <c r="Z151" s="99"/>
      <c r="AA151" s="99"/>
      <c r="AB151" s="99"/>
      <c r="AC151" s="99"/>
      <c r="AD151" s="99"/>
      <c r="AE151" s="99"/>
      <c r="AF151" s="99"/>
      <c r="AG151" s="99"/>
      <c r="AH151" s="99"/>
    </row>
    <row r="152" spans="3:34">
      <c r="C152" s="3" t="s">
        <v>88</v>
      </c>
      <c r="D152" s="3" t="s">
        <v>278</v>
      </c>
      <c r="E152" s="3" t="s">
        <v>279</v>
      </c>
      <c r="F152" s="3" t="s">
        <v>628</v>
      </c>
      <c r="G152" s="214">
        <v>44.371899909671491</v>
      </c>
      <c r="H152" s="214">
        <v>39.934709918704336</v>
      </c>
      <c r="I152" s="214">
        <v>33.595867074465559</v>
      </c>
      <c r="J152" s="214">
        <v>41.836362771975971</v>
      </c>
      <c r="K152" s="214">
        <v>50.741583515603828</v>
      </c>
      <c r="L152" s="214">
        <v>47.90509748057007</v>
      </c>
      <c r="M152" s="214">
        <v>46.644437020555067</v>
      </c>
      <c r="N152" s="214">
        <v>47.90509748057007</v>
      </c>
      <c r="O152" s="100" t="s">
        <v>524</v>
      </c>
      <c r="P152" s="99" t="s">
        <v>632</v>
      </c>
      <c r="Q152" s="99" t="s">
        <v>632</v>
      </c>
      <c r="R152" s="99" t="s">
        <v>632</v>
      </c>
      <c r="S152" s="99"/>
      <c r="T152" s="99"/>
      <c r="U152" s="99"/>
      <c r="V152" s="99"/>
      <c r="W152" s="99"/>
      <c r="X152" s="99"/>
      <c r="Y152" s="99"/>
      <c r="Z152" s="99"/>
      <c r="AA152" s="99"/>
      <c r="AB152" s="99"/>
      <c r="AC152" s="99"/>
      <c r="AD152" s="99"/>
      <c r="AE152" s="99"/>
      <c r="AF152" s="99"/>
      <c r="AG152" s="99"/>
      <c r="AH152" s="99"/>
    </row>
    <row r="153" spans="3:34">
      <c r="C153" s="3" t="s">
        <v>88</v>
      </c>
      <c r="D153" s="3" t="s">
        <v>280</v>
      </c>
      <c r="E153" s="3" t="s">
        <v>281</v>
      </c>
      <c r="F153" s="3" t="s">
        <v>628</v>
      </c>
      <c r="G153" s="214">
        <v>37.833091820200018</v>
      </c>
      <c r="H153" s="214">
        <v>40.688419504743415</v>
      </c>
      <c r="I153" s="214">
        <v>34.263932214520771</v>
      </c>
      <c r="J153" s="214">
        <v>46.399074873830209</v>
      </c>
      <c r="K153" s="214">
        <v>49.718380885413339</v>
      </c>
      <c r="L153" s="214">
        <v>48.29785571725867</v>
      </c>
      <c r="M153" s="214">
        <v>41.195229876485335</v>
      </c>
      <c r="N153" s="214">
        <v>36.223391787944003</v>
      </c>
      <c r="O153" s="100" t="s">
        <v>524</v>
      </c>
      <c r="P153" s="99" t="s">
        <v>632</v>
      </c>
      <c r="Q153" s="99" t="s">
        <v>632</v>
      </c>
      <c r="R153" s="99" t="s">
        <v>632</v>
      </c>
      <c r="S153" s="99"/>
      <c r="T153" s="99"/>
      <c r="U153" s="99"/>
      <c r="V153" s="99"/>
      <c r="W153" s="99"/>
      <c r="X153" s="99"/>
      <c r="Y153" s="99"/>
      <c r="Z153" s="99"/>
      <c r="AA153" s="99"/>
      <c r="AB153" s="99"/>
      <c r="AC153" s="99"/>
      <c r="AD153" s="99"/>
      <c r="AE153" s="99"/>
      <c r="AF153" s="99"/>
      <c r="AG153" s="99"/>
      <c r="AH153" s="99"/>
    </row>
    <row r="154" spans="3:34">
      <c r="C154" s="3" t="s">
        <v>88</v>
      </c>
      <c r="D154" s="3" t="s">
        <v>282</v>
      </c>
      <c r="E154" s="3" t="s">
        <v>283</v>
      </c>
      <c r="F154" s="3" t="s">
        <v>628</v>
      </c>
      <c r="G154" s="214">
        <v>105.34714690005113</v>
      </c>
      <c r="H154" s="214">
        <v>86.646469935544999</v>
      </c>
      <c r="I154" s="214">
        <v>83.529690441460644</v>
      </c>
      <c r="J154" s="214">
        <v>84.776402239094395</v>
      </c>
      <c r="K154" s="214">
        <v>110.99942650296306</v>
      </c>
      <c r="L154" s="214">
        <v>91.266195124658523</v>
      </c>
      <c r="M154" s="214">
        <v>102.36613777495484</v>
      </c>
      <c r="N154" s="214">
        <v>77.082935071502121</v>
      </c>
      <c r="O154" s="100" t="s">
        <v>524</v>
      </c>
      <c r="P154" s="99" t="s">
        <v>632</v>
      </c>
      <c r="Q154" s="99" t="s">
        <v>632</v>
      </c>
      <c r="R154" s="99" t="s">
        <v>632</v>
      </c>
      <c r="S154" s="99"/>
      <c r="T154" s="99"/>
      <c r="U154" s="99"/>
      <c r="V154" s="99"/>
      <c r="W154" s="99"/>
      <c r="X154" s="99"/>
      <c r="Y154" s="99"/>
      <c r="Z154" s="99"/>
      <c r="AA154" s="99"/>
      <c r="AB154" s="99"/>
      <c r="AC154" s="99"/>
      <c r="AD154" s="99"/>
      <c r="AE154" s="99"/>
      <c r="AF154" s="99"/>
      <c r="AG154" s="99"/>
      <c r="AH154" s="99"/>
    </row>
    <row r="155" spans="3:34">
      <c r="C155" s="3" t="s">
        <v>88</v>
      </c>
      <c r="D155" s="3" t="s">
        <v>284</v>
      </c>
      <c r="E155" s="3" t="s">
        <v>285</v>
      </c>
      <c r="F155" s="3" t="s">
        <v>628</v>
      </c>
      <c r="G155" s="214">
        <v>43.374879151315618</v>
      </c>
      <c r="H155" s="214">
        <v>52.258890543753758</v>
      </c>
      <c r="I155" s="214">
        <v>43.374879151315618</v>
      </c>
      <c r="J155" s="214">
        <v>39.716756813252857</v>
      </c>
      <c r="K155" s="214">
        <v>41.380879964412443</v>
      </c>
      <c r="L155" s="214">
        <v>42.93266296307791</v>
      </c>
      <c r="M155" s="214">
        <v>35.173747969750572</v>
      </c>
      <c r="N155" s="214">
        <v>33.10470397152995</v>
      </c>
      <c r="O155" s="100" t="s">
        <v>524</v>
      </c>
      <c r="P155" s="99" t="s">
        <v>632</v>
      </c>
      <c r="Q155" s="99" t="s">
        <v>632</v>
      </c>
      <c r="R155" s="99" t="s">
        <v>632</v>
      </c>
      <c r="S155" s="99"/>
      <c r="T155" s="99"/>
      <c r="U155" s="99"/>
      <c r="V155" s="99"/>
      <c r="W155" s="99"/>
      <c r="X155" s="99"/>
      <c r="Y155" s="99"/>
      <c r="Z155" s="99"/>
      <c r="AA155" s="99"/>
      <c r="AB155" s="99"/>
      <c r="AC155" s="99"/>
      <c r="AD155" s="99"/>
      <c r="AE155" s="99"/>
      <c r="AF155" s="99"/>
      <c r="AG155" s="99"/>
      <c r="AH155" s="99"/>
    </row>
    <row r="156" spans="3:34">
      <c r="C156" s="3" t="s">
        <v>88</v>
      </c>
      <c r="D156" s="3" t="s">
        <v>286</v>
      </c>
      <c r="E156" s="3" t="s">
        <v>287</v>
      </c>
      <c r="F156" s="3" t="s">
        <v>628</v>
      </c>
      <c r="G156" s="214">
        <v>60.619891882639891</v>
      </c>
      <c r="H156" s="214">
        <v>57.767191088162718</v>
      </c>
      <c r="I156" s="214">
        <v>60.619891882639891</v>
      </c>
      <c r="J156" s="214">
        <v>48.495913506111911</v>
      </c>
      <c r="K156" s="214">
        <v>55.301499521429335</v>
      </c>
      <c r="L156" s="214">
        <v>62.391435357510012</v>
      </c>
      <c r="M156" s="214">
        <v>38.285653514835687</v>
      </c>
      <c r="N156" s="214">
        <v>33.322698429579212</v>
      </c>
      <c r="O156" s="100" t="s">
        <v>524</v>
      </c>
      <c r="P156" s="99" t="s">
        <v>632</v>
      </c>
      <c r="Q156" s="99" t="s">
        <v>632</v>
      </c>
      <c r="R156" s="99" t="s">
        <v>632</v>
      </c>
      <c r="S156" s="99"/>
      <c r="T156" s="99"/>
      <c r="U156" s="99"/>
      <c r="V156" s="99"/>
      <c r="W156" s="99"/>
      <c r="X156" s="99"/>
      <c r="Y156" s="99"/>
      <c r="Z156" s="99"/>
      <c r="AA156" s="99"/>
      <c r="AB156" s="99"/>
      <c r="AC156" s="99"/>
      <c r="AD156" s="99"/>
      <c r="AE156" s="99"/>
      <c r="AF156" s="99"/>
      <c r="AG156" s="99"/>
      <c r="AH156" s="99"/>
    </row>
    <row r="157" spans="3:34">
      <c r="C157" s="3" t="s">
        <v>88</v>
      </c>
      <c r="D157" s="3" t="s">
        <v>288</v>
      </c>
      <c r="E157" s="3" t="s">
        <v>289</v>
      </c>
      <c r="F157" s="3" t="s">
        <v>628</v>
      </c>
      <c r="G157" s="214">
        <v>52.152262174468945</v>
      </c>
      <c r="H157" s="214">
        <v>51.030708149211549</v>
      </c>
      <c r="I157" s="214">
        <v>40.375944909266281</v>
      </c>
      <c r="J157" s="214">
        <v>47.666046073439354</v>
      </c>
      <c r="K157" s="214">
        <v>49.565880852533148</v>
      </c>
      <c r="L157" s="214">
        <v>47.338200814217053</v>
      </c>
      <c r="M157" s="214">
        <v>43.996680756742904</v>
      </c>
      <c r="N157" s="214">
        <v>43.996680756742904</v>
      </c>
      <c r="O157" s="100" t="s">
        <v>524</v>
      </c>
      <c r="P157" s="99" t="s">
        <v>632</v>
      </c>
      <c r="Q157" s="99" t="s">
        <v>632</v>
      </c>
      <c r="R157" s="99" t="s">
        <v>632</v>
      </c>
      <c r="S157" s="99"/>
      <c r="T157" s="99"/>
      <c r="U157" s="99"/>
      <c r="V157" s="99"/>
      <c r="W157" s="99"/>
      <c r="X157" s="99"/>
      <c r="Y157" s="99"/>
      <c r="Z157" s="99"/>
      <c r="AA157" s="99"/>
      <c r="AB157" s="99"/>
      <c r="AC157" s="99"/>
      <c r="AD157" s="99"/>
      <c r="AE157" s="99"/>
      <c r="AF157" s="99"/>
      <c r="AG157" s="99"/>
      <c r="AH157" s="99"/>
    </row>
    <row r="158" spans="3:34">
      <c r="C158" s="3" t="s">
        <v>88</v>
      </c>
      <c r="D158" s="3" t="s">
        <v>290</v>
      </c>
      <c r="E158" s="3" t="s">
        <v>291</v>
      </c>
      <c r="F158" s="3" t="s">
        <v>628</v>
      </c>
      <c r="G158" s="214">
        <v>23.05972468693917</v>
      </c>
      <c r="H158" s="214">
        <v>25.566216500736907</v>
      </c>
      <c r="I158" s="214">
        <v>21.55582959866053</v>
      </c>
      <c r="J158" s="214">
        <v>22.558426324179624</v>
      </c>
      <c r="K158" s="214">
        <v>31.345622807672214</v>
      </c>
      <c r="L158" s="214">
        <v>18.40933402990273</v>
      </c>
      <c r="M158" s="214">
        <v>21.394631440157227</v>
      </c>
      <c r="N158" s="214">
        <v>23.882379282035973</v>
      </c>
      <c r="O158" s="100" t="s">
        <v>524</v>
      </c>
      <c r="P158" s="99" t="s">
        <v>632</v>
      </c>
      <c r="Q158" s="99" t="s">
        <v>632</v>
      </c>
      <c r="R158" s="99" t="s">
        <v>632</v>
      </c>
      <c r="S158" s="99"/>
      <c r="T158" s="99"/>
      <c r="U158" s="99"/>
      <c r="V158" s="99"/>
      <c r="W158" s="99"/>
      <c r="X158" s="99"/>
      <c r="Y158" s="99"/>
      <c r="Z158" s="99"/>
      <c r="AA158" s="99"/>
      <c r="AB158" s="99"/>
      <c r="AC158" s="99"/>
      <c r="AD158" s="99"/>
      <c r="AE158" s="99"/>
      <c r="AF158" s="99"/>
      <c r="AG158" s="99"/>
      <c r="AH158" s="99"/>
    </row>
    <row r="159" spans="3:34">
      <c r="C159" s="3" t="s">
        <v>88</v>
      </c>
      <c r="D159" s="3" t="s">
        <v>292</v>
      </c>
      <c r="E159" s="3" t="s">
        <v>293</v>
      </c>
      <c r="F159" s="3" t="s">
        <v>628</v>
      </c>
      <c r="G159" s="214">
        <v>32.864185182539117</v>
      </c>
      <c r="H159" s="214">
        <v>34.293062799171253</v>
      </c>
      <c r="I159" s="214">
        <v>27.863113524326639</v>
      </c>
      <c r="J159" s="214">
        <v>37.865256840751584</v>
      </c>
      <c r="K159" s="214">
        <v>29.884517685230644</v>
      </c>
      <c r="L159" s="214">
        <v>25.615300873054835</v>
      </c>
      <c r="M159" s="214">
        <v>19.923011790153762</v>
      </c>
      <c r="N159" s="214">
        <v>16.365331113340591</v>
      </c>
      <c r="O159" s="100" t="s">
        <v>524</v>
      </c>
      <c r="P159" s="99" t="s">
        <v>632</v>
      </c>
      <c r="Q159" s="99" t="s">
        <v>632</v>
      </c>
      <c r="R159" s="99" t="s">
        <v>632</v>
      </c>
      <c r="S159" s="99"/>
      <c r="T159" s="99"/>
      <c r="U159" s="99"/>
      <c r="V159" s="99"/>
      <c r="W159" s="99"/>
      <c r="X159" s="99"/>
      <c r="Y159" s="99"/>
      <c r="Z159" s="99"/>
      <c r="AA159" s="99"/>
      <c r="AB159" s="99"/>
      <c r="AC159" s="99"/>
      <c r="AD159" s="99"/>
      <c r="AE159" s="99"/>
      <c r="AF159" s="99"/>
      <c r="AG159" s="99"/>
      <c r="AH159" s="99"/>
    </row>
    <row r="160" spans="3:34">
      <c r="C160" s="3" t="s">
        <v>88</v>
      </c>
      <c r="D160" s="3" t="s">
        <v>294</v>
      </c>
      <c r="E160" s="3" t="s">
        <v>295</v>
      </c>
      <c r="F160" s="3" t="s">
        <v>628</v>
      </c>
      <c r="G160" s="214">
        <v>43.099052149853101</v>
      </c>
      <c r="H160" s="214">
        <v>38.16404617849588</v>
      </c>
      <c r="I160" s="214">
        <v>38.822046974676837</v>
      </c>
      <c r="J160" s="214">
        <v>25.662031051057575</v>
      </c>
      <c r="K160" s="214">
        <v>38.534638721433751</v>
      </c>
      <c r="L160" s="214">
        <v>40.820591865925586</v>
      </c>
      <c r="M160" s="214">
        <v>49.637839708965508</v>
      </c>
      <c r="N160" s="214">
        <v>40.820591865925586</v>
      </c>
      <c r="O160" s="100" t="s">
        <v>524</v>
      </c>
      <c r="P160" s="99" t="s">
        <v>632</v>
      </c>
      <c r="Q160" s="99" t="s">
        <v>632</v>
      </c>
      <c r="R160" s="99" t="s">
        <v>632</v>
      </c>
      <c r="S160" s="99"/>
      <c r="T160" s="99"/>
      <c r="U160" s="99"/>
      <c r="V160" s="99"/>
      <c r="W160" s="99"/>
      <c r="X160" s="99"/>
      <c r="Y160" s="99"/>
      <c r="Z160" s="99"/>
      <c r="AA160" s="99"/>
      <c r="AB160" s="99"/>
      <c r="AC160" s="99"/>
      <c r="AD160" s="99"/>
      <c r="AE160" s="99"/>
      <c r="AF160" s="99"/>
      <c r="AG160" s="99"/>
      <c r="AH160" s="99"/>
    </row>
    <row r="161" spans="3:34">
      <c r="C161" s="3" t="s">
        <v>88</v>
      </c>
      <c r="D161" s="3" t="s">
        <v>296</v>
      </c>
      <c r="E161" s="3" t="s">
        <v>297</v>
      </c>
      <c r="F161" s="3" t="s">
        <v>628</v>
      </c>
      <c r="G161" s="214">
        <v>69.343534884083326</v>
      </c>
      <c r="H161" s="214">
        <v>78.693224980813653</v>
      </c>
      <c r="I161" s="214">
        <v>57.266851842473308</v>
      </c>
      <c r="J161" s="214">
        <v>54.150288476896527</v>
      </c>
      <c r="K161" s="214">
        <v>89.530697065940132</v>
      </c>
      <c r="L161" s="214">
        <v>83.356166233806334</v>
      </c>
      <c r="M161" s="214">
        <v>87.987064357906675</v>
      </c>
      <c r="N161" s="214">
        <v>79.11117628671434</v>
      </c>
      <c r="O161" s="100" t="s">
        <v>524</v>
      </c>
      <c r="P161" s="99" t="s">
        <v>632</v>
      </c>
      <c r="Q161" s="99" t="s">
        <v>632</v>
      </c>
      <c r="R161" s="99" t="s">
        <v>632</v>
      </c>
      <c r="S161" s="99"/>
      <c r="T161" s="99"/>
      <c r="U161" s="99"/>
      <c r="V161" s="99"/>
      <c r="W161" s="99"/>
      <c r="X161" s="99"/>
      <c r="Y161" s="99"/>
      <c r="Z161" s="99"/>
      <c r="AA161" s="99"/>
      <c r="AB161" s="99"/>
      <c r="AC161" s="99"/>
      <c r="AD161" s="99"/>
      <c r="AE161" s="99"/>
      <c r="AF161" s="99"/>
      <c r="AG161" s="99"/>
      <c r="AH161" s="99"/>
    </row>
    <row r="162" spans="3:34">
      <c r="C162" s="3" t="s">
        <v>88</v>
      </c>
      <c r="D162" s="3" t="s">
        <v>298</v>
      </c>
      <c r="E162" s="3" t="s">
        <v>299</v>
      </c>
      <c r="F162" s="3" t="s">
        <v>628</v>
      </c>
      <c r="G162" s="214">
        <v>55.827935440002861</v>
      </c>
      <c r="H162" s="214">
        <v>78.01596106359375</v>
      </c>
      <c r="I162" s="214">
        <v>53.680707153848907</v>
      </c>
      <c r="J162" s="214">
        <v>60.838134774362096</v>
      </c>
      <c r="K162" s="214">
        <v>71.690693696187608</v>
      </c>
      <c r="L162" s="214">
        <v>44.717957454057618</v>
      </c>
      <c r="M162" s="214">
        <v>35.490442423855256</v>
      </c>
      <c r="N162" s="214">
        <v>31.231589332992627</v>
      </c>
      <c r="O162" s="100" t="s">
        <v>524</v>
      </c>
      <c r="P162" s="99" t="s">
        <v>632</v>
      </c>
      <c r="Q162" s="99" t="s">
        <v>632</v>
      </c>
      <c r="R162" s="99" t="s">
        <v>632</v>
      </c>
      <c r="S162" s="99"/>
      <c r="T162" s="99"/>
      <c r="U162" s="99"/>
      <c r="V162" s="99"/>
      <c r="W162" s="99"/>
      <c r="X162" s="99"/>
      <c r="Y162" s="99"/>
      <c r="Z162" s="99"/>
      <c r="AA162" s="99"/>
      <c r="AB162" s="99"/>
      <c r="AC162" s="99"/>
      <c r="AD162" s="99"/>
      <c r="AE162" s="99"/>
      <c r="AF162" s="99"/>
      <c r="AG162" s="99"/>
      <c r="AH162" s="99"/>
    </row>
    <row r="163" spans="3:34">
      <c r="C163" s="3" t="s">
        <v>88</v>
      </c>
      <c r="D163" s="3" t="s">
        <v>300</v>
      </c>
      <c r="E163" s="3" t="s">
        <v>301</v>
      </c>
      <c r="F163" s="3" t="s">
        <v>628</v>
      </c>
      <c r="G163" s="214">
        <v>27.602555671919273</v>
      </c>
      <c r="H163" s="214">
        <v>25.978875926512256</v>
      </c>
      <c r="I163" s="214">
        <v>17.048637326773669</v>
      </c>
      <c r="J163" s="214">
        <v>17.860477199477174</v>
      </c>
      <c r="K163" s="214">
        <v>18.463810930576074</v>
      </c>
      <c r="L163" s="214">
        <v>12.844390212574659</v>
      </c>
      <c r="M163" s="214">
        <v>15.252713377432407</v>
      </c>
      <c r="N163" s="214">
        <v>20.872134095433822</v>
      </c>
      <c r="O163" s="100" t="s">
        <v>524</v>
      </c>
      <c r="P163" s="99" t="s">
        <v>632</v>
      </c>
      <c r="Q163" s="99" t="s">
        <v>632</v>
      </c>
      <c r="R163" s="99" t="s">
        <v>632</v>
      </c>
      <c r="S163" s="99"/>
      <c r="T163" s="99"/>
      <c r="U163" s="99"/>
      <c r="V163" s="99"/>
      <c r="W163" s="99"/>
      <c r="X163" s="99"/>
      <c r="Y163" s="99"/>
      <c r="Z163" s="99"/>
      <c r="AA163" s="99"/>
      <c r="AB163" s="99"/>
      <c r="AC163" s="99"/>
      <c r="AD163" s="99"/>
      <c r="AE163" s="99"/>
      <c r="AF163" s="99"/>
      <c r="AG163" s="99"/>
      <c r="AH163" s="99"/>
    </row>
    <row r="164" spans="3:34">
      <c r="C164" s="3" t="s">
        <v>88</v>
      </c>
      <c r="D164" s="3" t="s">
        <v>302</v>
      </c>
      <c r="E164" s="3" t="s">
        <v>303</v>
      </c>
      <c r="F164" s="3" t="s">
        <v>628</v>
      </c>
      <c r="G164" s="214">
        <v>49.655220058981769</v>
      </c>
      <c r="H164" s="214">
        <v>37.565253435925335</v>
      </c>
      <c r="I164" s="214">
        <v>35.406330824665261</v>
      </c>
      <c r="J164" s="214">
        <v>29.361347513137041</v>
      </c>
      <c r="K164" s="214">
        <v>43.171986937268109</v>
      </c>
      <c r="L164" s="214">
        <v>29.493733650212867</v>
      </c>
      <c r="M164" s="214">
        <v>23.936943252346673</v>
      </c>
      <c r="N164" s="214">
        <v>27.783951989330962</v>
      </c>
      <c r="O164" s="100" t="s">
        <v>524</v>
      </c>
      <c r="P164" s="99" t="s">
        <v>632</v>
      </c>
      <c r="Q164" s="99" t="s">
        <v>632</v>
      </c>
      <c r="R164" s="99" t="s">
        <v>632</v>
      </c>
      <c r="S164" s="99"/>
      <c r="T164" s="99"/>
      <c r="U164" s="99"/>
      <c r="V164" s="99"/>
      <c r="W164" s="99"/>
      <c r="X164" s="99"/>
      <c r="Y164" s="99"/>
      <c r="Z164" s="99"/>
      <c r="AA164" s="99"/>
      <c r="AB164" s="99"/>
      <c r="AC164" s="99"/>
      <c r="AD164" s="99"/>
      <c r="AE164" s="99"/>
      <c r="AF164" s="99"/>
      <c r="AG164" s="99"/>
      <c r="AH164" s="99"/>
    </row>
    <row r="165" spans="3:34">
      <c r="C165" s="3" t="s">
        <v>88</v>
      </c>
      <c r="D165" s="3" t="s">
        <v>304</v>
      </c>
      <c r="E165" s="3" t="s">
        <v>305</v>
      </c>
      <c r="F165" s="3" t="s">
        <v>628</v>
      </c>
      <c r="G165" s="214">
        <v>38.278363822495216</v>
      </c>
      <c r="H165" s="214">
        <v>44.509725374994439</v>
      </c>
      <c r="I165" s="214">
        <v>32.937196777495885</v>
      </c>
      <c r="J165" s="214">
        <v>48.070503404993993</v>
      </c>
      <c r="K165" s="214">
        <v>56.096228405143322</v>
      </c>
      <c r="L165" s="214">
        <v>50.545039135884352</v>
      </c>
      <c r="M165" s="214">
        <v>39.734828453643189</v>
      </c>
      <c r="N165" s="214">
        <v>36.813149890875309</v>
      </c>
      <c r="O165" s="100" t="s">
        <v>524</v>
      </c>
      <c r="P165" s="99" t="s">
        <v>632</v>
      </c>
      <c r="Q165" s="99" t="s">
        <v>632</v>
      </c>
      <c r="R165" s="99" t="s">
        <v>632</v>
      </c>
      <c r="S165" s="99"/>
      <c r="T165" s="99"/>
      <c r="U165" s="99"/>
      <c r="V165" s="99"/>
      <c r="W165" s="99"/>
      <c r="X165" s="99"/>
      <c r="Y165" s="99"/>
      <c r="Z165" s="99"/>
      <c r="AA165" s="99"/>
      <c r="AB165" s="99"/>
      <c r="AC165" s="99"/>
      <c r="AD165" s="99"/>
      <c r="AE165" s="99"/>
      <c r="AF165" s="99"/>
      <c r="AG165" s="99"/>
      <c r="AH165" s="99"/>
    </row>
    <row r="166" spans="3:34">
      <c r="C166" s="3" t="s">
        <v>88</v>
      </c>
      <c r="D166" s="3" t="s">
        <v>306</v>
      </c>
      <c r="E166" s="3" t="s">
        <v>307</v>
      </c>
      <c r="F166" s="3" t="s">
        <v>628</v>
      </c>
      <c r="G166" s="214">
        <v>102.38702294673868</v>
      </c>
      <c r="H166" s="214">
        <v>82.311136094436975</v>
      </c>
      <c r="I166" s="214">
        <v>78.295958723976625</v>
      </c>
      <c r="J166" s="214">
        <v>56.212483186444764</v>
      </c>
      <c r="K166" s="214">
        <v>69.090765525682016</v>
      </c>
      <c r="L166" s="214">
        <v>100.67511548027953</v>
      </c>
      <c r="M166" s="214">
        <v>96.727071735954837</v>
      </c>
      <c r="N166" s="214">
        <v>43.428481187571556</v>
      </c>
      <c r="O166" s="100" t="s">
        <v>524</v>
      </c>
      <c r="P166" s="99" t="s">
        <v>632</v>
      </c>
      <c r="Q166" s="99" t="s">
        <v>632</v>
      </c>
      <c r="R166" s="99" t="s">
        <v>632</v>
      </c>
      <c r="S166" s="99"/>
      <c r="T166" s="99"/>
      <c r="U166" s="99"/>
      <c r="V166" s="99"/>
      <c r="W166" s="99"/>
      <c r="X166" s="99"/>
      <c r="Y166" s="99"/>
      <c r="Z166" s="99"/>
      <c r="AA166" s="99"/>
      <c r="AB166" s="99"/>
      <c r="AC166" s="99"/>
      <c r="AD166" s="99"/>
      <c r="AE166" s="99"/>
      <c r="AF166" s="99"/>
      <c r="AG166" s="99"/>
      <c r="AH166" s="99"/>
    </row>
    <row r="167" spans="3:34">
      <c r="C167" s="3" t="s">
        <v>88</v>
      </c>
      <c r="D167" s="3" t="s">
        <v>308</v>
      </c>
      <c r="E167" s="3" t="s">
        <v>309</v>
      </c>
      <c r="F167" s="3" t="s">
        <v>628</v>
      </c>
      <c r="G167" s="214">
        <v>42.46225384074566</v>
      </c>
      <c r="H167" s="214">
        <v>31.788681837060963</v>
      </c>
      <c r="I167" s="214">
        <v>31.788681837060963</v>
      </c>
      <c r="J167" s="214">
        <v>37.58953618688961</v>
      </c>
      <c r="K167" s="214">
        <v>42.036689070920261</v>
      </c>
      <c r="L167" s="214">
        <v>34.915719884043057</v>
      </c>
      <c r="M167" s="214">
        <v>18.606403359259787</v>
      </c>
      <c r="N167" s="214">
        <v>23.20057702821282</v>
      </c>
      <c r="O167" s="100" t="s">
        <v>524</v>
      </c>
      <c r="P167" s="99" t="s">
        <v>632</v>
      </c>
      <c r="Q167" s="99" t="s">
        <v>632</v>
      </c>
      <c r="R167" s="99" t="s">
        <v>632</v>
      </c>
      <c r="S167" s="99"/>
      <c r="T167" s="99"/>
      <c r="U167" s="99"/>
      <c r="V167" s="99"/>
      <c r="W167" s="99"/>
      <c r="X167" s="99"/>
      <c r="Y167" s="99"/>
      <c r="Z167" s="99"/>
      <c r="AA167" s="99"/>
      <c r="AB167" s="99"/>
      <c r="AC167" s="99"/>
      <c r="AD167" s="99"/>
      <c r="AE167" s="99"/>
      <c r="AF167" s="99"/>
      <c r="AG167" s="99"/>
      <c r="AH167" s="99"/>
    </row>
    <row r="168" spans="3:34">
      <c r="C168" s="3" t="s">
        <v>88</v>
      </c>
      <c r="D168" s="3" t="s">
        <v>310</v>
      </c>
      <c r="E168" s="3" t="s">
        <v>311</v>
      </c>
      <c r="F168" s="3" t="s">
        <v>628</v>
      </c>
      <c r="G168" s="214">
        <v>37.801771091263312</v>
      </c>
      <c r="H168" s="214">
        <v>35.117621664664739</v>
      </c>
      <c r="I168" s="214">
        <v>29.525643692584367</v>
      </c>
      <c r="J168" s="214">
        <v>30.644039287000442</v>
      </c>
      <c r="K168" s="214">
        <v>26.816365518143154</v>
      </c>
      <c r="L168" s="214">
        <v>35.681279739016929</v>
      </c>
      <c r="M168" s="214">
        <v>25.043382673968402</v>
      </c>
      <c r="N168" s="214">
        <v>19.281188430400451</v>
      </c>
      <c r="O168" s="100" t="s">
        <v>524</v>
      </c>
      <c r="P168" s="99" t="s">
        <v>632</v>
      </c>
      <c r="Q168" s="99" t="s">
        <v>632</v>
      </c>
      <c r="R168" s="99" t="s">
        <v>632</v>
      </c>
      <c r="S168" s="99"/>
      <c r="T168" s="99"/>
      <c r="U168" s="99"/>
      <c r="V168" s="99"/>
      <c r="W168" s="99"/>
      <c r="X168" s="99"/>
      <c r="Y168" s="99"/>
      <c r="Z168" s="99"/>
      <c r="AA168" s="99"/>
      <c r="AB168" s="99"/>
      <c r="AC168" s="99"/>
      <c r="AD168" s="99"/>
      <c r="AE168" s="99"/>
      <c r="AF168" s="99"/>
      <c r="AG168" s="99"/>
      <c r="AH168" s="99"/>
    </row>
    <row r="169" spans="3:34">
      <c r="C169" s="3" t="s">
        <v>88</v>
      </c>
      <c r="D169" s="3" t="s">
        <v>312</v>
      </c>
      <c r="E169" s="3" t="s">
        <v>313</v>
      </c>
      <c r="F169" s="3" t="s">
        <v>628</v>
      </c>
      <c r="G169" s="214">
        <v>50.561617971775092</v>
      </c>
      <c r="H169" s="214">
        <v>53.761720375052001</v>
      </c>
      <c r="I169" s="214">
        <v>31.361003552113669</v>
      </c>
      <c r="J169" s="214">
        <v>49.281577010464332</v>
      </c>
      <c r="K169" s="214">
        <v>63.452175278781219</v>
      </c>
      <c r="L169" s="214">
        <v>46.489712580493169</v>
      </c>
      <c r="M169" s="214">
        <v>43.976755143709752</v>
      </c>
      <c r="N169" s="214">
        <v>42.720276425318048</v>
      </c>
      <c r="O169" s="100" t="s">
        <v>524</v>
      </c>
      <c r="P169" s="99" t="s">
        <v>632</v>
      </c>
      <c r="Q169" s="99" t="s">
        <v>632</v>
      </c>
      <c r="R169" s="99" t="s">
        <v>632</v>
      </c>
      <c r="S169" s="99"/>
      <c r="T169" s="99"/>
      <c r="U169" s="99"/>
      <c r="V169" s="99"/>
      <c r="W169" s="99"/>
      <c r="X169" s="99"/>
      <c r="Y169" s="99"/>
      <c r="Z169" s="99"/>
      <c r="AA169" s="99"/>
      <c r="AB169" s="99"/>
      <c r="AC169" s="99"/>
      <c r="AD169" s="99"/>
      <c r="AE169" s="99"/>
      <c r="AF169" s="99"/>
      <c r="AG169" s="99"/>
      <c r="AH169" s="99"/>
    </row>
    <row r="170" spans="3:34">
      <c r="C170" s="3" t="s">
        <v>88</v>
      </c>
      <c r="D170" s="3" t="s">
        <v>314</v>
      </c>
      <c r="E170" s="3" t="s">
        <v>315</v>
      </c>
      <c r="F170" s="3" t="s">
        <v>628</v>
      </c>
      <c r="G170" s="214">
        <v>55.355381549548099</v>
      </c>
      <c r="H170" s="214">
        <v>43.277843756919424</v>
      </c>
      <c r="I170" s="214">
        <v>39.755228567402725</v>
      </c>
      <c r="J170" s="214">
        <v>32.709998188369326</v>
      </c>
      <c r="K170" s="214">
        <v>53.629687011187755</v>
      </c>
      <c r="L170" s="214">
        <v>47.670832898833552</v>
      </c>
      <c r="M170" s="214">
        <v>32.773697617948066</v>
      </c>
      <c r="N170" s="214">
        <v>42.208549962508876</v>
      </c>
      <c r="O170" s="100" t="s">
        <v>524</v>
      </c>
      <c r="P170" s="99" t="s">
        <v>632</v>
      </c>
      <c r="Q170" s="99" t="s">
        <v>632</v>
      </c>
      <c r="R170" s="99" t="s">
        <v>632</v>
      </c>
      <c r="S170" s="99"/>
      <c r="T170" s="99"/>
      <c r="U170" s="99"/>
      <c r="V170" s="99"/>
      <c r="W170" s="99"/>
      <c r="X170" s="99"/>
      <c r="Y170" s="99"/>
      <c r="Z170" s="99"/>
      <c r="AA170" s="99"/>
      <c r="AB170" s="99"/>
      <c r="AC170" s="99"/>
      <c r="AD170" s="99"/>
      <c r="AE170" s="99"/>
      <c r="AF170" s="99"/>
      <c r="AG170" s="99"/>
      <c r="AH170" s="99"/>
    </row>
    <row r="171" spans="3:34">
      <c r="C171" s="3" t="s">
        <v>88</v>
      </c>
      <c r="D171" s="3" t="s">
        <v>316</v>
      </c>
      <c r="E171" s="3" t="s">
        <v>317</v>
      </c>
      <c r="F171" s="3" t="s">
        <v>628</v>
      </c>
      <c r="G171" s="214">
        <v>61.224157710175824</v>
      </c>
      <c r="H171" s="214">
        <v>61.427560227485372</v>
      </c>
      <c r="I171" s="214">
        <v>60.410547640937601</v>
      </c>
      <c r="J171" s="214">
        <v>60.410547640937601</v>
      </c>
      <c r="K171" s="214">
        <v>65.507552516900944</v>
      </c>
      <c r="L171" s="214">
        <v>67.321607817368971</v>
      </c>
      <c r="M171" s="214">
        <v>61.274756815808892</v>
      </c>
      <c r="N171" s="214">
        <v>60.065386615496877</v>
      </c>
      <c r="O171" s="100" t="s">
        <v>524</v>
      </c>
      <c r="P171" s="99" t="s">
        <v>632</v>
      </c>
      <c r="Q171" s="99" t="s">
        <v>632</v>
      </c>
      <c r="R171" s="99" t="s">
        <v>632</v>
      </c>
      <c r="S171" s="99"/>
      <c r="T171" s="99"/>
      <c r="U171" s="99"/>
      <c r="V171" s="99"/>
      <c r="W171" s="99"/>
      <c r="X171" s="99"/>
      <c r="Y171" s="99"/>
      <c r="Z171" s="99"/>
      <c r="AA171" s="99"/>
      <c r="AB171" s="99"/>
      <c r="AC171" s="99"/>
      <c r="AD171" s="99"/>
      <c r="AE171" s="99"/>
      <c r="AF171" s="99"/>
      <c r="AG171" s="99"/>
      <c r="AH171" s="99"/>
    </row>
    <row r="172" spans="3:34">
      <c r="C172" s="3" t="s">
        <v>88</v>
      </c>
      <c r="D172" s="3" t="s">
        <v>318</v>
      </c>
      <c r="E172" s="3" t="s">
        <v>319</v>
      </c>
      <c r="F172" s="3" t="s">
        <v>628</v>
      </c>
      <c r="G172" s="214">
        <v>37.27634194831014</v>
      </c>
      <c r="H172" s="214">
        <v>34.558275347912527</v>
      </c>
      <c r="I172" s="214">
        <v>21.744532803180917</v>
      </c>
      <c r="J172" s="214">
        <v>31.06361829025845</v>
      </c>
      <c r="K172" s="214">
        <v>29.008714217751013</v>
      </c>
      <c r="L172" s="214">
        <v>27.461582792804293</v>
      </c>
      <c r="M172" s="214">
        <v>25.91445136785757</v>
      </c>
      <c r="N172" s="214">
        <v>38.678285623668017</v>
      </c>
      <c r="O172" s="100" t="s">
        <v>524</v>
      </c>
      <c r="P172" s="99" t="s">
        <v>632</v>
      </c>
      <c r="Q172" s="99" t="s">
        <v>632</v>
      </c>
      <c r="R172" s="99" t="s">
        <v>632</v>
      </c>
      <c r="S172" s="99"/>
      <c r="T172" s="99"/>
      <c r="U172" s="99"/>
      <c r="V172" s="99"/>
      <c r="W172" s="99"/>
      <c r="X172" s="99"/>
      <c r="Y172" s="99"/>
      <c r="Z172" s="99"/>
      <c r="AA172" s="99"/>
      <c r="AB172" s="99"/>
      <c r="AC172" s="99"/>
      <c r="AD172" s="99"/>
      <c r="AE172" s="99"/>
      <c r="AF172" s="99"/>
      <c r="AG172" s="99"/>
      <c r="AH172" s="99"/>
    </row>
    <row r="173" spans="3:34">
      <c r="C173" s="3" t="s">
        <v>88</v>
      </c>
      <c r="D173" s="3" t="s">
        <v>320</v>
      </c>
      <c r="E173" s="3" t="s">
        <v>321</v>
      </c>
      <c r="F173" s="3" t="s">
        <v>628</v>
      </c>
      <c r="G173" s="214">
        <v>43.985473116312377</v>
      </c>
      <c r="H173" s="214">
        <v>50.602756682483275</v>
      </c>
      <c r="I173" s="214">
        <v>37.368189550141494</v>
      </c>
      <c r="J173" s="214">
        <v>34.254173754296367</v>
      </c>
      <c r="K173" s="214">
        <v>54.415929305277196</v>
      </c>
      <c r="L173" s="214">
        <v>43.686027752123948</v>
      </c>
      <c r="M173" s="214">
        <v>32.956126198970701</v>
      </c>
      <c r="N173" s="214">
        <v>57.86482623307645</v>
      </c>
      <c r="O173" s="100" t="s">
        <v>524</v>
      </c>
      <c r="P173" s="99" t="s">
        <v>632</v>
      </c>
      <c r="Q173" s="99" t="s">
        <v>632</v>
      </c>
      <c r="R173" s="99" t="s">
        <v>632</v>
      </c>
      <c r="S173" s="99"/>
      <c r="T173" s="99"/>
      <c r="U173" s="99"/>
      <c r="V173" s="99"/>
      <c r="W173" s="99"/>
      <c r="X173" s="99"/>
      <c r="Y173" s="99"/>
      <c r="Z173" s="99"/>
      <c r="AA173" s="99"/>
      <c r="AB173" s="99"/>
      <c r="AC173" s="99"/>
      <c r="AD173" s="99"/>
      <c r="AE173" s="99"/>
      <c r="AF173" s="99"/>
      <c r="AG173" s="99"/>
      <c r="AH173" s="99"/>
    </row>
    <row r="174" spans="3:34">
      <c r="C174" s="3" t="s">
        <v>88</v>
      </c>
      <c r="D174" s="3" t="s">
        <v>322</v>
      </c>
      <c r="E174" s="3" t="s">
        <v>323</v>
      </c>
      <c r="F174" s="3" t="s">
        <v>628</v>
      </c>
      <c r="G174" s="214">
        <v>44.016185228592491</v>
      </c>
      <c r="H174" s="214">
        <v>46.137447167319841</v>
      </c>
      <c r="I174" s="214">
        <v>43.485869743910648</v>
      </c>
      <c r="J174" s="214">
        <v>32.349244565592066</v>
      </c>
      <c r="K174" s="214">
        <v>46.956778659463112</v>
      </c>
      <c r="L174" s="214">
        <v>58.564072260678714</v>
      </c>
      <c r="M174" s="214">
        <v>40.6255276042546</v>
      </c>
      <c r="N174" s="214">
        <v>34.821880803646799</v>
      </c>
      <c r="O174" s="100" t="s">
        <v>524</v>
      </c>
      <c r="P174" s="99" t="s">
        <v>632</v>
      </c>
      <c r="Q174" s="99" t="s">
        <v>632</v>
      </c>
      <c r="R174" s="99" t="s">
        <v>632</v>
      </c>
      <c r="S174" s="99"/>
      <c r="T174" s="99"/>
      <c r="U174" s="99"/>
      <c r="V174" s="99"/>
      <c r="W174" s="99"/>
      <c r="X174" s="99"/>
      <c r="Y174" s="99"/>
      <c r="Z174" s="99"/>
      <c r="AA174" s="99"/>
      <c r="AB174" s="99"/>
      <c r="AC174" s="99"/>
      <c r="AD174" s="99"/>
      <c r="AE174" s="99"/>
      <c r="AF174" s="99"/>
      <c r="AG174" s="99"/>
      <c r="AH174" s="99"/>
    </row>
    <row r="175" spans="3:34">
      <c r="C175" s="3" t="s">
        <v>88</v>
      </c>
      <c r="D175" s="3" t="s">
        <v>324</v>
      </c>
      <c r="E175" s="3" t="s">
        <v>325</v>
      </c>
      <c r="F175" s="3" t="s">
        <v>628</v>
      </c>
      <c r="G175" s="214">
        <v>48.635532799589534</v>
      </c>
      <c r="H175" s="214">
        <v>53.445640439109383</v>
      </c>
      <c r="I175" s="214">
        <v>35.808579094203289</v>
      </c>
      <c r="J175" s="214">
        <v>50.238902012762821</v>
      </c>
      <c r="K175" s="214">
        <v>44.575813375928</v>
      </c>
      <c r="L175" s="214">
        <v>39.799833371364286</v>
      </c>
      <c r="M175" s="214">
        <v>53.597108940103908</v>
      </c>
      <c r="N175" s="214">
        <v>38.738504481461241</v>
      </c>
      <c r="O175" s="100" t="s">
        <v>524</v>
      </c>
      <c r="P175" s="99" t="s">
        <v>632</v>
      </c>
      <c r="Q175" s="99" t="s">
        <v>632</v>
      </c>
      <c r="R175" s="99" t="s">
        <v>632</v>
      </c>
      <c r="S175" s="99"/>
      <c r="T175" s="99"/>
      <c r="U175" s="99"/>
      <c r="V175" s="99"/>
      <c r="W175" s="99"/>
      <c r="X175" s="99"/>
      <c r="Y175" s="99"/>
      <c r="Z175" s="99"/>
      <c r="AA175" s="99"/>
      <c r="AB175" s="99"/>
      <c r="AC175" s="99"/>
      <c r="AD175" s="99"/>
      <c r="AE175" s="99"/>
      <c r="AF175" s="99"/>
      <c r="AG175" s="99"/>
      <c r="AH175" s="99"/>
    </row>
    <row r="176" spans="3:34">
      <c r="C176" s="3" t="s">
        <v>88</v>
      </c>
      <c r="D176" s="3" t="s">
        <v>326</v>
      </c>
      <c r="E176" s="3" t="s">
        <v>327</v>
      </c>
      <c r="F176" s="3" t="s">
        <v>628</v>
      </c>
      <c r="G176" s="214">
        <v>38.807154314493175</v>
      </c>
      <c r="H176" s="214">
        <v>49.15572879835802</v>
      </c>
      <c r="I176" s="214">
        <v>45.706203970403074</v>
      </c>
      <c r="J176" s="214">
        <v>36.220010693526966</v>
      </c>
      <c r="K176" s="214">
        <v>39.3044815653437</v>
      </c>
      <c r="L176" s="214">
        <v>43.576707822446274</v>
      </c>
      <c r="M176" s="214">
        <v>30.760029051138552</v>
      </c>
      <c r="N176" s="214">
        <v>41.013372068184729</v>
      </c>
      <c r="O176" s="100" t="s">
        <v>524</v>
      </c>
      <c r="P176" s="99" t="s">
        <v>632</v>
      </c>
      <c r="Q176" s="99" t="s">
        <v>632</v>
      </c>
      <c r="R176" s="99" t="s">
        <v>632</v>
      </c>
      <c r="S176" s="99"/>
      <c r="T176" s="99"/>
      <c r="U176" s="99"/>
      <c r="V176" s="99"/>
      <c r="W176" s="99"/>
      <c r="X176" s="99"/>
      <c r="Y176" s="99"/>
      <c r="Z176" s="99"/>
      <c r="AA176" s="99"/>
      <c r="AB176" s="99"/>
      <c r="AC176" s="99"/>
      <c r="AD176" s="99"/>
      <c r="AE176" s="99"/>
      <c r="AF176" s="99"/>
      <c r="AG176" s="99"/>
      <c r="AH176" s="99"/>
    </row>
    <row r="177" spans="3:34">
      <c r="C177" s="3" t="s">
        <v>88</v>
      </c>
      <c r="D177" s="3" t="s">
        <v>328</v>
      </c>
      <c r="E177" s="3" t="s">
        <v>329</v>
      </c>
      <c r="F177" s="3" t="s">
        <v>628</v>
      </c>
      <c r="G177" s="214">
        <v>41.62183014232636</v>
      </c>
      <c r="H177" s="214">
        <v>41.62183014232636</v>
      </c>
      <c r="I177" s="214">
        <v>34.515664020465756</v>
      </c>
      <c r="J177" s="214">
        <v>42.636996731163585</v>
      </c>
      <c r="K177" s="214">
        <v>40.262916847010985</v>
      </c>
      <c r="L177" s="214">
        <v>44.289208531712077</v>
      </c>
      <c r="M177" s="214">
        <v>38.249771004660431</v>
      </c>
      <c r="N177" s="214">
        <v>32.210333477608785</v>
      </c>
      <c r="O177" s="100" t="s">
        <v>524</v>
      </c>
      <c r="P177" s="99" t="s">
        <v>632</v>
      </c>
      <c r="Q177" s="99" t="s">
        <v>632</v>
      </c>
      <c r="R177" s="99" t="s">
        <v>632</v>
      </c>
      <c r="S177" s="99"/>
      <c r="T177" s="99"/>
      <c r="U177" s="99"/>
      <c r="V177" s="99"/>
      <c r="W177" s="99"/>
      <c r="X177" s="99"/>
      <c r="Y177" s="99"/>
      <c r="Z177" s="99"/>
      <c r="AA177" s="99"/>
      <c r="AB177" s="99"/>
      <c r="AC177" s="99"/>
      <c r="AD177" s="99"/>
      <c r="AE177" s="99"/>
      <c r="AF177" s="99"/>
      <c r="AG177" s="99"/>
      <c r="AH177" s="99"/>
    </row>
    <row r="178" spans="3:34">
      <c r="C178" s="3" t="s">
        <v>88</v>
      </c>
      <c r="D178" s="3" t="s">
        <v>330</v>
      </c>
      <c r="E178" s="3" t="s">
        <v>331</v>
      </c>
      <c r="F178" s="3" t="s">
        <v>628</v>
      </c>
      <c r="G178" s="214">
        <v>38.573941014560027</v>
      </c>
      <c r="H178" s="214">
        <v>50.342262002052919</v>
      </c>
      <c r="I178" s="214">
        <v>34.324269546854261</v>
      </c>
      <c r="J178" s="214">
        <v>31.382189299981043</v>
      </c>
      <c r="K178" s="214">
        <v>36.248770131013416</v>
      </c>
      <c r="L178" s="214">
        <v>34.630521464450311</v>
      </c>
      <c r="M178" s="214">
        <v>29.452125731448398</v>
      </c>
      <c r="N178" s="214">
        <v>42.398115063953185</v>
      </c>
      <c r="O178" s="100" t="s">
        <v>524</v>
      </c>
      <c r="P178" s="99" t="s">
        <v>632</v>
      </c>
      <c r="Q178" s="99" t="s">
        <v>632</v>
      </c>
      <c r="R178" s="99" t="s">
        <v>632</v>
      </c>
      <c r="S178" s="99"/>
      <c r="T178" s="99"/>
      <c r="U178" s="99"/>
      <c r="V178" s="99"/>
      <c r="W178" s="99"/>
      <c r="X178" s="99"/>
      <c r="Y178" s="99"/>
      <c r="Z178" s="99"/>
      <c r="AA178" s="99"/>
      <c r="AB178" s="99"/>
      <c r="AC178" s="99"/>
      <c r="AD178" s="99"/>
      <c r="AE178" s="99"/>
      <c r="AF178" s="99"/>
      <c r="AG178" s="99"/>
      <c r="AH178" s="99"/>
    </row>
    <row r="179" spans="3:34">
      <c r="C179" s="3" t="s">
        <v>88</v>
      </c>
      <c r="D179" s="3" t="s">
        <v>332</v>
      </c>
      <c r="E179" s="3" t="s">
        <v>333</v>
      </c>
      <c r="F179" s="3" t="s">
        <v>628</v>
      </c>
      <c r="G179" s="214">
        <v>34.583317755262271</v>
      </c>
      <c r="H179" s="214">
        <v>52.34231876472127</v>
      </c>
      <c r="I179" s="214">
        <v>38.322054809885223</v>
      </c>
      <c r="J179" s="214">
        <v>50.472950237409805</v>
      </c>
      <c r="K179" s="214">
        <v>50.218076647664397</v>
      </c>
      <c r="L179" s="214">
        <v>50.218076647664397</v>
      </c>
      <c r="M179" s="214">
        <v>37.198575294566218</v>
      </c>
      <c r="N179" s="214">
        <v>39.988468441658689</v>
      </c>
      <c r="O179" s="100" t="s">
        <v>524</v>
      </c>
      <c r="P179" s="99" t="s">
        <v>632</v>
      </c>
      <c r="Q179" s="99" t="s">
        <v>632</v>
      </c>
      <c r="R179" s="99" t="s">
        <v>632</v>
      </c>
      <c r="S179" s="99"/>
      <c r="T179" s="99"/>
      <c r="U179" s="99"/>
      <c r="V179" s="99"/>
      <c r="W179" s="99"/>
      <c r="X179" s="99"/>
      <c r="Y179" s="99"/>
      <c r="Z179" s="99"/>
      <c r="AA179" s="99"/>
      <c r="AB179" s="99"/>
      <c r="AC179" s="99"/>
      <c r="AD179" s="99"/>
      <c r="AE179" s="99"/>
      <c r="AF179" s="99"/>
      <c r="AG179" s="99"/>
      <c r="AH179" s="99"/>
    </row>
    <row r="180" spans="3:34">
      <c r="C180" s="3" t="s">
        <v>88</v>
      </c>
      <c r="D180" s="3" t="s">
        <v>334</v>
      </c>
      <c r="E180" s="3" t="s">
        <v>335</v>
      </c>
      <c r="F180" s="3" t="s">
        <v>628</v>
      </c>
      <c r="G180" s="214">
        <v>78.307739245398153</v>
      </c>
      <c r="H180" s="214">
        <v>54.917115834435066</v>
      </c>
      <c r="I180" s="214">
        <v>46.781246821926167</v>
      </c>
      <c r="J180" s="214">
        <v>52.883148581307836</v>
      </c>
      <c r="K180" s="214">
        <v>62.696558767911498</v>
      </c>
      <c r="L180" s="214">
        <v>64.719028405586059</v>
      </c>
      <c r="M180" s="214">
        <v>55.617915036050526</v>
      </c>
      <c r="N180" s="214">
        <v>45.505566847677699</v>
      </c>
      <c r="O180" s="100" t="s">
        <v>524</v>
      </c>
      <c r="P180" s="99" t="s">
        <v>632</v>
      </c>
      <c r="Q180" s="99" t="s">
        <v>632</v>
      </c>
      <c r="R180" s="99" t="s">
        <v>632</v>
      </c>
      <c r="S180" s="99"/>
      <c r="T180" s="99"/>
      <c r="U180" s="99"/>
      <c r="V180" s="99"/>
      <c r="W180" s="99"/>
      <c r="X180" s="99"/>
      <c r="Y180" s="99"/>
      <c r="Z180" s="99"/>
      <c r="AA180" s="99"/>
      <c r="AB180" s="99"/>
      <c r="AC180" s="99"/>
      <c r="AD180" s="99"/>
      <c r="AE180" s="99"/>
      <c r="AF180" s="99"/>
      <c r="AG180" s="99"/>
      <c r="AH180" s="99"/>
    </row>
    <row r="181" spans="3:34">
      <c r="C181" s="3" t="s">
        <v>88</v>
      </c>
      <c r="D181" s="3" t="s">
        <v>336</v>
      </c>
      <c r="E181" s="3" t="s">
        <v>337</v>
      </c>
      <c r="F181" s="3" t="s">
        <v>628</v>
      </c>
      <c r="G181" s="214">
        <v>57.152654740812714</v>
      </c>
      <c r="H181" s="214">
        <v>54.295022003772075</v>
      </c>
      <c r="I181" s="214">
        <v>60.010287477853353</v>
      </c>
      <c r="J181" s="214">
        <v>69.726238783791501</v>
      </c>
      <c r="K181" s="214">
        <v>57.991449103975256</v>
      </c>
      <c r="L181" s="214">
        <v>65.382516146638764</v>
      </c>
      <c r="M181" s="214">
        <v>52.306012917311016</v>
      </c>
      <c r="N181" s="214">
        <v>61.97125443464023</v>
      </c>
      <c r="O181" s="100" t="s">
        <v>524</v>
      </c>
      <c r="P181" s="99" t="s">
        <v>632</v>
      </c>
      <c r="Q181" s="99" t="s">
        <v>632</v>
      </c>
      <c r="R181" s="99" t="s">
        <v>632</v>
      </c>
      <c r="S181" s="99"/>
      <c r="T181" s="99"/>
      <c r="U181" s="99"/>
      <c r="V181" s="99"/>
      <c r="W181" s="99"/>
      <c r="X181" s="99"/>
      <c r="Y181" s="99"/>
      <c r="Z181" s="99"/>
      <c r="AA181" s="99"/>
      <c r="AB181" s="99"/>
      <c r="AC181" s="99"/>
      <c r="AD181" s="99"/>
      <c r="AE181" s="99"/>
      <c r="AF181" s="99"/>
      <c r="AG181" s="99"/>
      <c r="AH181" s="99"/>
    </row>
    <row r="182" spans="3:34">
      <c r="C182" s="3" t="s">
        <v>88</v>
      </c>
      <c r="D182" s="3" t="s">
        <v>338</v>
      </c>
      <c r="E182" s="3" t="s">
        <v>339</v>
      </c>
      <c r="F182" s="3" t="s">
        <v>628</v>
      </c>
      <c r="G182" s="214">
        <v>45.534612296741876</v>
      </c>
      <c r="H182" s="214">
        <v>43.936906602119358</v>
      </c>
      <c r="I182" s="214">
        <v>38.344936670940534</v>
      </c>
      <c r="J182" s="214">
        <v>29.956981774172288</v>
      </c>
      <c r="K182" s="214">
        <v>32.162639718874708</v>
      </c>
      <c r="L182" s="214">
        <v>36.927475232782072</v>
      </c>
      <c r="M182" s="214">
        <v>37.324544858941017</v>
      </c>
      <c r="N182" s="214">
        <v>32.956778971192598</v>
      </c>
      <c r="O182" s="100" t="s">
        <v>524</v>
      </c>
      <c r="P182" s="99" t="s">
        <v>632</v>
      </c>
      <c r="Q182" s="99" t="s">
        <v>632</v>
      </c>
      <c r="R182" s="99" t="s">
        <v>632</v>
      </c>
      <c r="S182" s="99"/>
      <c r="T182" s="99"/>
      <c r="U182" s="99"/>
      <c r="V182" s="99"/>
      <c r="W182" s="99"/>
      <c r="X182" s="99"/>
      <c r="Y182" s="99"/>
      <c r="Z182" s="99"/>
      <c r="AA182" s="99"/>
      <c r="AB182" s="99"/>
      <c r="AC182" s="99"/>
      <c r="AD182" s="99"/>
      <c r="AE182" s="99"/>
      <c r="AF182" s="99"/>
      <c r="AG182" s="99"/>
      <c r="AH182" s="99"/>
    </row>
    <row r="183" spans="3:34">
      <c r="C183" s="3" t="s">
        <v>88</v>
      </c>
      <c r="D183" s="3" t="s">
        <v>340</v>
      </c>
      <c r="E183" s="3" t="s">
        <v>341</v>
      </c>
      <c r="F183" s="3" t="s">
        <v>628</v>
      </c>
      <c r="G183" s="214">
        <v>51.62622612287042</v>
      </c>
      <c r="H183" s="214">
        <v>51.071105411871812</v>
      </c>
      <c r="I183" s="214">
        <v>33.862363370915006</v>
      </c>
      <c r="J183" s="214">
        <v>27.200914838931723</v>
      </c>
      <c r="K183" s="214">
        <v>40.349994748973288</v>
      </c>
      <c r="L183" s="214">
        <v>49.746568868597208</v>
      </c>
      <c r="M183" s="214">
        <v>45.877391289928532</v>
      </c>
      <c r="N183" s="214">
        <v>33.164379245731467</v>
      </c>
      <c r="O183" s="100" t="s">
        <v>524</v>
      </c>
      <c r="P183" s="99" t="s">
        <v>632</v>
      </c>
      <c r="Q183" s="99" t="s">
        <v>632</v>
      </c>
      <c r="R183" s="99" t="s">
        <v>632</v>
      </c>
      <c r="S183" s="99"/>
      <c r="T183" s="99"/>
      <c r="U183" s="99"/>
      <c r="V183" s="99"/>
      <c r="W183" s="99"/>
      <c r="X183" s="99"/>
      <c r="Y183" s="99"/>
      <c r="Z183" s="99"/>
      <c r="AA183" s="99"/>
      <c r="AB183" s="99"/>
      <c r="AC183" s="99"/>
      <c r="AD183" s="99"/>
      <c r="AE183" s="99"/>
      <c r="AF183" s="99"/>
      <c r="AG183" s="99"/>
      <c r="AH183" s="99"/>
    </row>
    <row r="184" spans="3:34">
      <c r="C184" s="3" t="s">
        <v>88</v>
      </c>
      <c r="D184" s="3" t="s">
        <v>342</v>
      </c>
      <c r="E184" s="3" t="s">
        <v>343</v>
      </c>
      <c r="F184" s="3" t="s">
        <v>628</v>
      </c>
      <c r="G184" s="214">
        <v>56.759211209133376</v>
      </c>
      <c r="H184" s="214">
        <v>52.704981837052415</v>
      </c>
      <c r="I184" s="214">
        <v>44.596523092890507</v>
      </c>
      <c r="J184" s="214">
        <v>62.435132330046699</v>
      </c>
      <c r="K184" s="214">
        <v>56.417034720655089</v>
      </c>
      <c r="L184" s="214">
        <v>44.327670137657563</v>
      </c>
      <c r="M184" s="214">
        <v>54.805119442922077</v>
      </c>
      <c r="N184" s="214">
        <v>37.074051387859058</v>
      </c>
      <c r="O184" s="100" t="s">
        <v>524</v>
      </c>
      <c r="P184" s="99" t="s">
        <v>632</v>
      </c>
      <c r="Q184" s="99" t="s">
        <v>632</v>
      </c>
      <c r="R184" s="99" t="s">
        <v>632</v>
      </c>
      <c r="S184" s="99"/>
      <c r="T184" s="99"/>
      <c r="U184" s="99"/>
      <c r="V184" s="99"/>
      <c r="W184" s="99"/>
      <c r="X184" s="99"/>
      <c r="Y184" s="99"/>
      <c r="Z184" s="99"/>
      <c r="AA184" s="99"/>
      <c r="AB184" s="99"/>
      <c r="AC184" s="99"/>
      <c r="AD184" s="99"/>
      <c r="AE184" s="99"/>
      <c r="AF184" s="99"/>
      <c r="AG184" s="99"/>
      <c r="AH184" s="99"/>
    </row>
    <row r="185" spans="3:34">
      <c r="C185" s="3" t="s">
        <v>88</v>
      </c>
      <c r="D185" s="3" t="s">
        <v>344</v>
      </c>
      <c r="E185" s="3" t="s">
        <v>345</v>
      </c>
      <c r="F185" s="3" t="s">
        <v>628</v>
      </c>
      <c r="G185" s="214">
        <v>91.556510162772639</v>
      </c>
      <c r="H185" s="214">
        <v>121.25051345880699</v>
      </c>
      <c r="I185" s="214">
        <v>82.648309173962318</v>
      </c>
      <c r="J185" s="214">
        <v>88.092209778235286</v>
      </c>
      <c r="K185" s="214">
        <v>104.01313227414114</v>
      </c>
      <c r="L185" s="214">
        <v>103.52017904061441</v>
      </c>
      <c r="M185" s="214">
        <v>108.44971137588178</v>
      </c>
      <c r="N185" s="214">
        <v>89.71748850186583</v>
      </c>
      <c r="O185" s="100" t="s">
        <v>524</v>
      </c>
      <c r="P185" s="99" t="s">
        <v>632</v>
      </c>
      <c r="Q185" s="99" t="s">
        <v>632</v>
      </c>
      <c r="R185" s="99" t="s">
        <v>632</v>
      </c>
      <c r="S185" s="99"/>
      <c r="T185" s="99"/>
      <c r="U185" s="99"/>
      <c r="V185" s="99"/>
      <c r="W185" s="99"/>
      <c r="X185" s="99"/>
      <c r="Y185" s="99"/>
      <c r="Z185" s="99"/>
      <c r="AA185" s="99"/>
      <c r="AB185" s="99"/>
      <c r="AC185" s="99"/>
      <c r="AD185" s="99"/>
      <c r="AE185" s="99"/>
      <c r="AF185" s="99"/>
      <c r="AG185" s="99"/>
      <c r="AH185" s="99"/>
    </row>
    <row r="186" spans="3:34">
      <c r="C186" s="3" t="s">
        <v>88</v>
      </c>
      <c r="D186" s="3" t="s">
        <v>346</v>
      </c>
      <c r="E186" s="3" t="s">
        <v>347</v>
      </c>
      <c r="F186" s="3" t="s">
        <v>628</v>
      </c>
      <c r="G186" s="214">
        <v>65.935750977535832</v>
      </c>
      <c r="H186" s="214">
        <v>55.202024074216055</v>
      </c>
      <c r="I186" s="214">
        <v>46.768381507321934</v>
      </c>
      <c r="J186" s="214">
        <v>35.267959825193593</v>
      </c>
      <c r="K186" s="214">
        <v>44.921919612605549</v>
      </c>
      <c r="L186" s="214">
        <v>34.262481060461859</v>
      </c>
      <c r="M186" s="214">
        <v>37.308034932502913</v>
      </c>
      <c r="N186" s="214">
        <v>47.967473484646604</v>
      </c>
      <c r="O186" s="100" t="s">
        <v>524</v>
      </c>
      <c r="P186" s="99" t="s">
        <v>632</v>
      </c>
      <c r="Q186" s="99" t="s">
        <v>632</v>
      </c>
      <c r="R186" s="99" t="s">
        <v>632</v>
      </c>
      <c r="S186" s="99"/>
      <c r="T186" s="99"/>
      <c r="U186" s="99"/>
      <c r="V186" s="99"/>
      <c r="W186" s="99"/>
      <c r="X186" s="99"/>
      <c r="Y186" s="99"/>
      <c r="Z186" s="99"/>
      <c r="AA186" s="99"/>
      <c r="AB186" s="99"/>
      <c r="AC186" s="99"/>
      <c r="AD186" s="99"/>
      <c r="AE186" s="99"/>
      <c r="AF186" s="99"/>
      <c r="AG186" s="99"/>
      <c r="AH186" s="99"/>
    </row>
    <row r="187" spans="3:34">
      <c r="C187" s="3" t="s">
        <v>92</v>
      </c>
      <c r="D187" s="3" t="s">
        <v>348</v>
      </c>
      <c r="E187" s="3" t="s">
        <v>349</v>
      </c>
      <c r="F187" s="3" t="s">
        <v>628</v>
      </c>
      <c r="G187" s="214">
        <v>76.556190889135806</v>
      </c>
      <c r="H187" s="214">
        <v>63.006422590173706</v>
      </c>
      <c r="I187" s="214">
        <v>52.166607951004046</v>
      </c>
      <c r="J187" s="214">
        <v>76.556190889135806</v>
      </c>
      <c r="K187" s="214">
        <v>51.044395191080667</v>
      </c>
      <c r="L187" s="214">
        <v>59.775673315870776</v>
      </c>
      <c r="M187" s="214">
        <v>71.193498555980923</v>
      </c>
      <c r="N187" s="214">
        <v>65.148767546510854</v>
      </c>
      <c r="O187" s="100" t="s">
        <v>524</v>
      </c>
      <c r="P187" s="99" t="s">
        <v>632</v>
      </c>
      <c r="Q187" s="99" t="s">
        <v>632</v>
      </c>
      <c r="R187" s="99" t="s">
        <v>632</v>
      </c>
      <c r="S187" s="99"/>
      <c r="T187" s="99"/>
      <c r="U187" s="99"/>
      <c r="V187" s="99"/>
      <c r="W187" s="99"/>
      <c r="X187" s="99"/>
      <c r="Y187" s="99"/>
      <c r="Z187" s="99"/>
      <c r="AA187" s="99"/>
      <c r="AB187" s="99"/>
      <c r="AC187" s="99"/>
      <c r="AD187" s="99"/>
      <c r="AE187" s="99"/>
      <c r="AF187" s="99"/>
      <c r="AG187" s="99"/>
      <c r="AH187" s="99"/>
    </row>
    <row r="188" spans="3:34">
      <c r="C188" s="3" t="s">
        <v>92</v>
      </c>
      <c r="D188" s="3" t="s">
        <v>350</v>
      </c>
      <c r="E188" s="3" t="s">
        <v>351</v>
      </c>
      <c r="F188" s="3" t="s">
        <v>628</v>
      </c>
      <c r="G188" s="214">
        <v>66.868228566271341</v>
      </c>
      <c r="H188" s="214">
        <v>73.226863798033335</v>
      </c>
      <c r="I188" s="214">
        <v>62.971000520997855</v>
      </c>
      <c r="J188" s="214">
        <v>54.766309899369475</v>
      </c>
      <c r="K188" s="214">
        <v>66.309220642914681</v>
      </c>
      <c r="L188" s="214">
        <v>74.038516300677728</v>
      </c>
      <c r="M188" s="214">
        <v>59.190132537080281</v>
      </c>
      <c r="N188" s="214">
        <v>53.494862052412756</v>
      </c>
      <c r="O188" s="100" t="s">
        <v>524</v>
      </c>
      <c r="P188" s="99" t="s">
        <v>632</v>
      </c>
      <c r="Q188" s="99" t="s">
        <v>632</v>
      </c>
      <c r="R188" s="99" t="s">
        <v>632</v>
      </c>
      <c r="S188" s="99"/>
      <c r="T188" s="99"/>
      <c r="U188" s="99"/>
      <c r="V188" s="99"/>
      <c r="W188" s="99"/>
      <c r="X188" s="99"/>
      <c r="Y188" s="99"/>
      <c r="Z188" s="99"/>
      <c r="AA188" s="99"/>
      <c r="AB188" s="99"/>
      <c r="AC188" s="99"/>
      <c r="AD188" s="99"/>
      <c r="AE188" s="99"/>
      <c r="AF188" s="99"/>
      <c r="AG188" s="99"/>
      <c r="AH188" s="99"/>
    </row>
    <row r="189" spans="3:34">
      <c r="C189" s="3" t="s">
        <v>92</v>
      </c>
      <c r="D189" s="3" t="s">
        <v>352</v>
      </c>
      <c r="E189" s="3" t="s">
        <v>353</v>
      </c>
      <c r="F189" s="3" t="s">
        <v>628</v>
      </c>
      <c r="G189" s="214">
        <v>96.969980197094401</v>
      </c>
      <c r="H189" s="214">
        <v>113.32636239901396</v>
      </c>
      <c r="I189" s="214">
        <v>82.36606751680911</v>
      </c>
      <c r="J189" s="214">
        <v>73.603719908637927</v>
      </c>
      <c r="K189" s="214">
        <v>90.844389924952125</v>
      </c>
      <c r="L189" s="214">
        <v>93.15889667463243</v>
      </c>
      <c r="M189" s="214">
        <v>106.46731048529421</v>
      </c>
      <c r="N189" s="214">
        <v>85.636749738171432</v>
      </c>
      <c r="O189" s="100" t="s">
        <v>524</v>
      </c>
      <c r="P189" s="99" t="s">
        <v>632</v>
      </c>
      <c r="Q189" s="99" t="s">
        <v>632</v>
      </c>
      <c r="R189" s="99" t="s">
        <v>632</v>
      </c>
      <c r="S189" s="99"/>
      <c r="T189" s="99"/>
      <c r="U189" s="99"/>
      <c r="V189" s="99"/>
      <c r="W189" s="99"/>
      <c r="X189" s="99"/>
      <c r="Y189" s="99"/>
      <c r="Z189" s="99"/>
      <c r="AA189" s="99"/>
      <c r="AB189" s="99"/>
      <c r="AC189" s="99"/>
      <c r="AD189" s="99"/>
      <c r="AE189" s="99"/>
      <c r="AF189" s="99"/>
      <c r="AG189" s="99"/>
      <c r="AH189" s="99"/>
    </row>
    <row r="190" spans="3:34">
      <c r="C190" s="3" t="s">
        <v>92</v>
      </c>
      <c r="D190" s="3" t="s">
        <v>354</v>
      </c>
      <c r="E190" s="3" t="s">
        <v>355</v>
      </c>
      <c r="F190" s="3" t="s">
        <v>628</v>
      </c>
      <c r="G190" s="214">
        <v>52.48125575249945</v>
      </c>
      <c r="H190" s="214">
        <v>47.470482590200511</v>
      </c>
      <c r="I190" s="214">
        <v>45.09695846069048</v>
      </c>
      <c r="J190" s="214">
        <v>37.712661168881517</v>
      </c>
      <c r="K190" s="214">
        <v>56.876410443242847</v>
      </c>
      <c r="L190" s="214">
        <v>51.372241690670954</v>
      </c>
      <c r="M190" s="214">
        <v>61.594269374018758</v>
      </c>
      <c r="N190" s="214">
        <v>52.944861334262924</v>
      </c>
      <c r="O190" s="100" t="s">
        <v>524</v>
      </c>
      <c r="P190" s="99" t="s">
        <v>632</v>
      </c>
      <c r="Q190" s="99" t="s">
        <v>632</v>
      </c>
      <c r="R190" s="99" t="s">
        <v>632</v>
      </c>
      <c r="S190" s="99"/>
      <c r="T190" s="99"/>
      <c r="U190" s="99"/>
      <c r="V190" s="99"/>
      <c r="W190" s="99"/>
      <c r="X190" s="99"/>
      <c r="Y190" s="99"/>
      <c r="Z190" s="99"/>
      <c r="AA190" s="99"/>
      <c r="AB190" s="99"/>
      <c r="AC190" s="99"/>
      <c r="AD190" s="99"/>
      <c r="AE190" s="99"/>
      <c r="AF190" s="99"/>
      <c r="AG190" s="99"/>
      <c r="AH190" s="99"/>
    </row>
    <row r="191" spans="3:34">
      <c r="C191" s="3" t="s">
        <v>92</v>
      </c>
      <c r="D191" s="3" t="s">
        <v>356</v>
      </c>
      <c r="E191" s="3" t="s">
        <v>357</v>
      </c>
      <c r="F191" s="3" t="s">
        <v>628</v>
      </c>
      <c r="G191" s="214">
        <v>91.268200162571475</v>
      </c>
      <c r="H191" s="214">
        <v>101.82108580636881</v>
      </c>
      <c r="I191" s="214">
        <v>73.299773255565214</v>
      </c>
      <c r="J191" s="214">
        <v>88.416068907491123</v>
      </c>
      <c r="K191" s="214">
        <v>87.473807079471783</v>
      </c>
      <c r="L191" s="214">
        <v>81.84848186535784</v>
      </c>
      <c r="M191" s="214">
        <v>82.129748126063546</v>
      </c>
      <c r="N191" s="214">
        <v>78.192020476183771</v>
      </c>
      <c r="O191" s="100" t="s">
        <v>524</v>
      </c>
      <c r="P191" s="99" t="s">
        <v>632</v>
      </c>
      <c r="Q191" s="99" t="s">
        <v>632</v>
      </c>
      <c r="R191" s="99" t="s">
        <v>632</v>
      </c>
      <c r="S191" s="99"/>
      <c r="T191" s="99"/>
      <c r="U191" s="99"/>
      <c r="V191" s="99"/>
      <c r="W191" s="99"/>
      <c r="X191" s="99"/>
      <c r="Y191" s="99"/>
      <c r="Z191" s="99"/>
      <c r="AA191" s="99"/>
      <c r="AB191" s="99"/>
      <c r="AC191" s="99"/>
      <c r="AD191" s="99"/>
      <c r="AE191" s="99"/>
      <c r="AF191" s="99"/>
      <c r="AG191" s="99"/>
      <c r="AH191" s="99"/>
    </row>
    <row r="192" spans="3:34">
      <c r="C192" s="3" t="s">
        <v>92</v>
      </c>
      <c r="D192" s="3" t="s">
        <v>358</v>
      </c>
      <c r="E192" s="3" t="s">
        <v>359</v>
      </c>
      <c r="F192" s="3" t="s">
        <v>628</v>
      </c>
      <c r="G192" s="214">
        <v>56.132642036709541</v>
      </c>
      <c r="H192" s="214">
        <v>66.997024366395266</v>
      </c>
      <c r="I192" s="214">
        <v>52.51118126014763</v>
      </c>
      <c r="J192" s="214">
        <v>46.475413299211127</v>
      </c>
      <c r="K192" s="214">
        <v>64.010528834649435</v>
      </c>
      <c r="L192" s="214">
        <v>50.251256281407038</v>
      </c>
      <c r="M192" s="214">
        <v>53.242402488633644</v>
      </c>
      <c r="N192" s="214">
        <v>43.07250538406317</v>
      </c>
      <c r="O192" s="100" t="s">
        <v>524</v>
      </c>
      <c r="P192" s="99" t="s">
        <v>632</v>
      </c>
      <c r="Q192" s="99" t="s">
        <v>632</v>
      </c>
      <c r="R192" s="99" t="s">
        <v>632</v>
      </c>
      <c r="S192" s="99"/>
      <c r="T192" s="99"/>
      <c r="U192" s="99"/>
      <c r="V192" s="99"/>
      <c r="W192" s="99"/>
      <c r="X192" s="99"/>
      <c r="Y192" s="99"/>
      <c r="Z192" s="99"/>
      <c r="AA192" s="99"/>
      <c r="AB192" s="99"/>
      <c r="AC192" s="99"/>
      <c r="AD192" s="99"/>
      <c r="AE192" s="99"/>
      <c r="AF192" s="99"/>
      <c r="AG192" s="99"/>
      <c r="AH192" s="99"/>
    </row>
    <row r="193" spans="3:34">
      <c r="C193" s="3" t="s">
        <v>92</v>
      </c>
      <c r="D193" s="3" t="s">
        <v>360</v>
      </c>
      <c r="E193" s="3" t="s">
        <v>361</v>
      </c>
      <c r="F193" s="3" t="s">
        <v>628</v>
      </c>
      <c r="G193" s="214">
        <v>52.46007718795498</v>
      </c>
      <c r="H193" s="214">
        <v>56.388805435511081</v>
      </c>
      <c r="I193" s="214">
        <v>57.544313743615817</v>
      </c>
      <c r="J193" s="214">
        <v>48.531348940398878</v>
      </c>
      <c r="K193" s="214">
        <v>58.297260946802602</v>
      </c>
      <c r="L193" s="214">
        <v>46.132871851603632</v>
      </c>
      <c r="M193" s="214">
        <v>63.576146780568187</v>
      </c>
      <c r="N193" s="214">
        <v>60.362911925232616</v>
      </c>
      <c r="O193" s="100" t="s">
        <v>524</v>
      </c>
      <c r="P193" s="99" t="s">
        <v>632</v>
      </c>
      <c r="Q193" s="99" t="s">
        <v>632</v>
      </c>
      <c r="R193" s="99" t="s">
        <v>632</v>
      </c>
      <c r="S193" s="99"/>
      <c r="T193" s="99"/>
      <c r="U193" s="99"/>
      <c r="V193" s="99"/>
      <c r="W193" s="99"/>
      <c r="X193" s="99"/>
      <c r="Y193" s="99"/>
      <c r="Z193" s="99"/>
      <c r="AA193" s="99"/>
      <c r="AB193" s="99"/>
      <c r="AC193" s="99"/>
      <c r="AD193" s="99"/>
      <c r="AE193" s="99"/>
      <c r="AF193" s="99"/>
      <c r="AG193" s="99"/>
      <c r="AH193" s="99"/>
    </row>
    <row r="194" spans="3:34">
      <c r="C194" s="3" t="s">
        <v>92</v>
      </c>
      <c r="D194" s="3" t="s">
        <v>362</v>
      </c>
      <c r="E194" s="3" t="s">
        <v>363</v>
      </c>
      <c r="F194" s="3" t="s">
        <v>628</v>
      </c>
      <c r="G194" s="214">
        <v>52.681389483302802</v>
      </c>
      <c r="H194" s="214">
        <v>47.55311263094589</v>
      </c>
      <c r="I194" s="214">
        <v>43.357249751744774</v>
      </c>
      <c r="J194" s="214">
        <v>44.289663724900578</v>
      </c>
      <c r="K194" s="214">
        <v>58.502429923762584</v>
      </c>
      <c r="L194" s="214">
        <v>51.132045051477533</v>
      </c>
      <c r="M194" s="214">
        <v>34.088030034318351</v>
      </c>
      <c r="N194" s="214">
        <v>57.581131814726945</v>
      </c>
      <c r="O194" s="100" t="s">
        <v>524</v>
      </c>
      <c r="P194" s="99" t="s">
        <v>632</v>
      </c>
      <c r="Q194" s="99" t="s">
        <v>632</v>
      </c>
      <c r="R194" s="99" t="s">
        <v>632</v>
      </c>
      <c r="S194" s="99"/>
      <c r="T194" s="99"/>
      <c r="U194" s="99"/>
      <c r="V194" s="99"/>
      <c r="W194" s="99"/>
      <c r="X194" s="99"/>
      <c r="Y194" s="99"/>
      <c r="Z194" s="99"/>
      <c r="AA194" s="99"/>
      <c r="AB194" s="99"/>
      <c r="AC194" s="99"/>
      <c r="AD194" s="99"/>
      <c r="AE194" s="99"/>
      <c r="AF194" s="99"/>
      <c r="AG194" s="99"/>
      <c r="AH194" s="99"/>
    </row>
    <row r="195" spans="3:34">
      <c r="C195" s="3" t="s">
        <v>92</v>
      </c>
      <c r="D195" s="3" t="s">
        <v>364</v>
      </c>
      <c r="E195" s="3" t="s">
        <v>365</v>
      </c>
      <c r="F195" s="3" t="s">
        <v>628</v>
      </c>
      <c r="G195" s="214">
        <v>63.975187573893606</v>
      </c>
      <c r="H195" s="214">
        <v>60.358215838267107</v>
      </c>
      <c r="I195" s="214">
        <v>59.680033637837141</v>
      </c>
      <c r="J195" s="214">
        <v>53.350333100490779</v>
      </c>
      <c r="K195" s="214">
        <v>55.585813962349569</v>
      </c>
      <c r="L195" s="214">
        <v>62.982313400888032</v>
      </c>
      <c r="M195" s="214">
        <v>55.361677615727196</v>
      </c>
      <c r="N195" s="214">
        <v>52.223768763013915</v>
      </c>
      <c r="O195" s="100" t="s">
        <v>524</v>
      </c>
      <c r="P195" s="99" t="s">
        <v>632</v>
      </c>
      <c r="Q195" s="99" t="s">
        <v>632</v>
      </c>
      <c r="R195" s="99" t="s">
        <v>632</v>
      </c>
      <c r="S195" s="99"/>
      <c r="T195" s="99"/>
      <c r="U195" s="99"/>
      <c r="V195" s="99"/>
      <c r="W195" s="99"/>
      <c r="X195" s="99"/>
      <c r="Y195" s="99"/>
      <c r="Z195" s="99"/>
      <c r="AA195" s="99"/>
      <c r="AB195" s="99"/>
      <c r="AC195" s="99"/>
      <c r="AD195" s="99"/>
      <c r="AE195" s="99"/>
      <c r="AF195" s="99"/>
      <c r="AG195" s="99"/>
      <c r="AH195" s="99"/>
    </row>
    <row r="196" spans="3:34">
      <c r="C196" s="3" t="s">
        <v>92</v>
      </c>
      <c r="D196" s="3" t="s">
        <v>366</v>
      </c>
      <c r="E196" s="3" t="s">
        <v>367</v>
      </c>
      <c r="F196" s="3" t="s">
        <v>628</v>
      </c>
      <c r="G196" s="214">
        <v>66.410160335098681</v>
      </c>
      <c r="H196" s="214">
        <v>69.346188476229358</v>
      </c>
      <c r="I196" s="214">
        <v>54.805858634439332</v>
      </c>
      <c r="J196" s="214">
        <v>54.666047770575965</v>
      </c>
      <c r="K196" s="214">
        <v>57.073424752647114</v>
      </c>
      <c r="L196" s="214">
        <v>54.573858705085925</v>
      </c>
      <c r="M196" s="214">
        <v>58.184342996007643</v>
      </c>
      <c r="N196" s="214">
        <v>51.102239194584271</v>
      </c>
      <c r="O196" s="100" t="s">
        <v>524</v>
      </c>
      <c r="P196" s="99" t="s">
        <v>632</v>
      </c>
      <c r="Q196" s="99" t="s">
        <v>632</v>
      </c>
      <c r="R196" s="99" t="s">
        <v>632</v>
      </c>
      <c r="S196" s="99"/>
      <c r="T196" s="99"/>
      <c r="U196" s="99"/>
      <c r="V196" s="99"/>
      <c r="W196" s="99"/>
      <c r="X196" s="99"/>
      <c r="Y196" s="99"/>
      <c r="Z196" s="99"/>
      <c r="AA196" s="99"/>
      <c r="AB196" s="99"/>
      <c r="AC196" s="99"/>
      <c r="AD196" s="99"/>
      <c r="AE196" s="99"/>
      <c r="AF196" s="99"/>
      <c r="AG196" s="99"/>
      <c r="AH196" s="99"/>
    </row>
    <row r="197" spans="3:34">
      <c r="C197" s="3" t="s">
        <v>92</v>
      </c>
      <c r="D197" s="3" t="s">
        <v>368</v>
      </c>
      <c r="E197" s="3" t="s">
        <v>369</v>
      </c>
      <c r="F197" s="3" t="s">
        <v>628</v>
      </c>
      <c r="G197" s="214">
        <v>50.964107973002314</v>
      </c>
      <c r="H197" s="214">
        <v>46.975612566419528</v>
      </c>
      <c r="I197" s="214">
        <v>41.214452534688832</v>
      </c>
      <c r="J197" s="214">
        <v>38.99862175325395</v>
      </c>
      <c r="K197" s="214">
        <v>70.138910332476087</v>
      </c>
      <c r="L197" s="214">
        <v>58.66965455483848</v>
      </c>
      <c r="M197" s="214">
        <v>59.11077977705532</v>
      </c>
      <c r="N197" s="214">
        <v>69.697785110259247</v>
      </c>
      <c r="O197" s="100" t="s">
        <v>524</v>
      </c>
      <c r="P197" s="99" t="s">
        <v>632</v>
      </c>
      <c r="Q197" s="99" t="s">
        <v>632</v>
      </c>
      <c r="R197" s="99" t="s">
        <v>632</v>
      </c>
      <c r="S197" s="99"/>
      <c r="T197" s="99"/>
      <c r="U197" s="99"/>
      <c r="V197" s="99"/>
      <c r="W197" s="99"/>
      <c r="X197" s="99"/>
      <c r="Y197" s="99"/>
      <c r="Z197" s="99"/>
      <c r="AA197" s="99"/>
      <c r="AB197" s="99"/>
      <c r="AC197" s="99"/>
      <c r="AD197" s="99"/>
      <c r="AE197" s="99"/>
      <c r="AF197" s="99"/>
      <c r="AG197" s="99"/>
      <c r="AH197" s="99"/>
    </row>
    <row r="198" spans="3:34">
      <c r="C198" s="3" t="s">
        <v>92</v>
      </c>
      <c r="D198" s="3" t="s">
        <v>370</v>
      </c>
      <c r="E198" s="3" t="s">
        <v>371</v>
      </c>
      <c r="F198" s="3" t="s">
        <v>628</v>
      </c>
      <c r="G198" s="214">
        <v>50.71958409941039</v>
      </c>
      <c r="H198" s="214">
        <v>49.662926097339337</v>
      </c>
      <c r="I198" s="214">
        <v>36.983030072486741</v>
      </c>
      <c r="J198" s="214">
        <v>36.983030072486741</v>
      </c>
      <c r="K198" s="214">
        <v>30.202355783751134</v>
      </c>
      <c r="L198" s="214">
        <v>45.824263947760336</v>
      </c>
      <c r="M198" s="214">
        <v>45.824263947760336</v>
      </c>
      <c r="N198" s="214">
        <v>38.534040137889377</v>
      </c>
      <c r="O198" s="100" t="s">
        <v>524</v>
      </c>
      <c r="P198" s="99" t="s">
        <v>632</v>
      </c>
      <c r="Q198" s="99" t="s">
        <v>632</v>
      </c>
      <c r="R198" s="99" t="s">
        <v>632</v>
      </c>
      <c r="S198" s="99"/>
      <c r="T198" s="99"/>
      <c r="U198" s="99"/>
      <c r="V198" s="99"/>
      <c r="W198" s="99"/>
      <c r="X198" s="99"/>
      <c r="Y198" s="99"/>
      <c r="Z198" s="99"/>
      <c r="AA198" s="99"/>
      <c r="AB198" s="99"/>
      <c r="AC198" s="99"/>
      <c r="AD198" s="99"/>
      <c r="AE198" s="99"/>
      <c r="AF198" s="99"/>
      <c r="AG198" s="99"/>
      <c r="AH198" s="99"/>
    </row>
    <row r="199" spans="3:34">
      <c r="C199" s="3" t="s">
        <v>92</v>
      </c>
      <c r="D199" s="3" t="s">
        <v>372</v>
      </c>
      <c r="E199" s="3" t="s">
        <v>373</v>
      </c>
      <c r="F199" s="3" t="s">
        <v>628</v>
      </c>
      <c r="G199" s="214">
        <v>63.124481477473573</v>
      </c>
      <c r="H199" s="214">
        <v>76.350563310848997</v>
      </c>
      <c r="I199" s="214">
        <v>61.922110401712175</v>
      </c>
      <c r="J199" s="214">
        <v>58.916182712308675</v>
      </c>
      <c r="K199" s="214">
        <v>65.429065970342791</v>
      </c>
      <c r="L199" s="214">
        <v>59.480969063947995</v>
      </c>
      <c r="M199" s="214">
        <v>62.455017517145393</v>
      </c>
      <c r="N199" s="214">
        <v>67.808304732900709</v>
      </c>
      <c r="O199" s="100" t="s">
        <v>524</v>
      </c>
      <c r="P199" s="99" t="s">
        <v>632</v>
      </c>
      <c r="Q199" s="99" t="s">
        <v>632</v>
      </c>
      <c r="R199" s="99" t="s">
        <v>632</v>
      </c>
      <c r="S199" s="99"/>
      <c r="T199" s="99"/>
      <c r="U199" s="99"/>
      <c r="V199" s="99"/>
      <c r="W199" s="99"/>
      <c r="X199" s="99"/>
      <c r="Y199" s="99"/>
      <c r="Z199" s="99"/>
      <c r="AA199" s="99"/>
      <c r="AB199" s="99"/>
      <c r="AC199" s="99"/>
      <c r="AD199" s="99"/>
      <c r="AE199" s="99"/>
      <c r="AF199" s="99"/>
      <c r="AG199" s="99"/>
      <c r="AH199" s="99"/>
    </row>
    <row r="200" spans="3:34">
      <c r="C200" s="3" t="s">
        <v>92</v>
      </c>
      <c r="D200" s="3" t="s">
        <v>374</v>
      </c>
      <c r="E200" s="3" t="s">
        <v>375</v>
      </c>
      <c r="F200" s="3" t="s">
        <v>628</v>
      </c>
      <c r="G200" s="214">
        <v>49.044640735366237</v>
      </c>
      <c r="H200" s="214">
        <v>49.550255588308161</v>
      </c>
      <c r="I200" s="214">
        <v>44.999721911830882</v>
      </c>
      <c r="J200" s="214">
        <v>37.921113970644001</v>
      </c>
      <c r="K200" s="214">
        <v>57.525886648992042</v>
      </c>
      <c r="L200" s="214">
        <v>59.026561952878794</v>
      </c>
      <c r="M200" s="214">
        <v>48.521834825671547</v>
      </c>
      <c r="N200" s="214">
        <v>45.020259116602467</v>
      </c>
      <c r="O200" s="100" t="s">
        <v>524</v>
      </c>
      <c r="P200" s="99" t="s">
        <v>632</v>
      </c>
      <c r="Q200" s="99" t="s">
        <v>632</v>
      </c>
      <c r="R200" s="99" t="s">
        <v>632</v>
      </c>
      <c r="S200" s="99"/>
      <c r="T200" s="99"/>
      <c r="U200" s="99"/>
      <c r="V200" s="99"/>
      <c r="W200" s="99"/>
      <c r="X200" s="99"/>
      <c r="Y200" s="99"/>
      <c r="Z200" s="99"/>
      <c r="AA200" s="99"/>
      <c r="AB200" s="99"/>
      <c r="AC200" s="99"/>
      <c r="AD200" s="99"/>
      <c r="AE200" s="99"/>
      <c r="AF200" s="99"/>
      <c r="AG200" s="99"/>
      <c r="AH200" s="99"/>
    </row>
    <row r="201" spans="3:34">
      <c r="C201" s="3" t="s">
        <v>92</v>
      </c>
      <c r="D201" s="3" t="s">
        <v>376</v>
      </c>
      <c r="E201" s="3" t="s">
        <v>377</v>
      </c>
      <c r="F201" s="3" t="s">
        <v>628</v>
      </c>
      <c r="G201" s="214">
        <v>29.790191933950886</v>
      </c>
      <c r="H201" s="214">
        <v>39.247395722506731</v>
      </c>
      <c r="I201" s="214">
        <v>21.751568713678427</v>
      </c>
      <c r="J201" s="214">
        <v>25.061590039672971</v>
      </c>
      <c r="K201" s="214">
        <v>69.178597637644373</v>
      </c>
      <c r="L201" s="214">
        <v>57.960446669377724</v>
      </c>
      <c r="M201" s="214">
        <v>56.558177798344381</v>
      </c>
      <c r="N201" s="214">
        <v>44.872603873066623</v>
      </c>
      <c r="O201" s="100" t="s">
        <v>524</v>
      </c>
      <c r="P201" s="99" t="s">
        <v>632</v>
      </c>
      <c r="Q201" s="99" t="s">
        <v>632</v>
      </c>
      <c r="R201" s="99" t="s">
        <v>632</v>
      </c>
      <c r="S201" s="99"/>
      <c r="T201" s="99"/>
      <c r="U201" s="99"/>
      <c r="V201" s="99"/>
      <c r="W201" s="99"/>
      <c r="X201" s="99"/>
      <c r="Y201" s="99"/>
      <c r="Z201" s="99"/>
      <c r="AA201" s="99"/>
      <c r="AB201" s="99"/>
      <c r="AC201" s="99"/>
      <c r="AD201" s="99"/>
      <c r="AE201" s="99"/>
      <c r="AF201" s="99"/>
      <c r="AG201" s="99"/>
      <c r="AH201" s="99"/>
    </row>
    <row r="202" spans="3:34">
      <c r="C202" s="3" t="s">
        <v>92</v>
      </c>
      <c r="D202" s="3" t="s">
        <v>378</v>
      </c>
      <c r="E202" s="3" t="s">
        <v>379</v>
      </c>
      <c r="F202" s="3" t="s">
        <v>628</v>
      </c>
      <c r="G202" s="214">
        <v>63.481212002832237</v>
      </c>
      <c r="H202" s="214">
        <v>73.857948580218277</v>
      </c>
      <c r="I202" s="214">
        <v>43.33813511731816</v>
      </c>
      <c r="J202" s="214">
        <v>39.065361232512146</v>
      </c>
      <c r="K202" s="214">
        <v>56.360220592691348</v>
      </c>
      <c r="L202" s="214">
        <v>56.966244470032123</v>
      </c>
      <c r="M202" s="214">
        <v>62.420459366099024</v>
      </c>
      <c r="N202" s="214">
        <v>46.663838555239074</v>
      </c>
      <c r="O202" s="100" t="s">
        <v>524</v>
      </c>
      <c r="P202" s="99" t="s">
        <v>632</v>
      </c>
      <c r="Q202" s="99" t="s">
        <v>632</v>
      </c>
      <c r="R202" s="99" t="s">
        <v>632</v>
      </c>
      <c r="S202" s="99"/>
      <c r="T202" s="99"/>
      <c r="U202" s="99"/>
      <c r="V202" s="99"/>
      <c r="W202" s="99"/>
      <c r="X202" s="99"/>
      <c r="Y202" s="99"/>
      <c r="Z202" s="99"/>
      <c r="AA202" s="99"/>
      <c r="AB202" s="99"/>
      <c r="AC202" s="99"/>
      <c r="AD202" s="99"/>
      <c r="AE202" s="99"/>
      <c r="AF202" s="99"/>
      <c r="AG202" s="99"/>
      <c r="AH202" s="99"/>
    </row>
    <row r="203" spans="3:34">
      <c r="C203" s="3" t="s">
        <v>92</v>
      </c>
      <c r="D203" s="3" t="s">
        <v>380</v>
      </c>
      <c r="E203" s="3" t="s">
        <v>381</v>
      </c>
      <c r="F203" s="3" t="s">
        <v>628</v>
      </c>
      <c r="G203" s="214">
        <v>31.549796094836349</v>
      </c>
      <c r="H203" s="214">
        <v>24.538730295983829</v>
      </c>
      <c r="I203" s="214">
        <v>37.39235092721345</v>
      </c>
      <c r="J203" s="214">
        <v>30.381285128360929</v>
      </c>
      <c r="K203" s="214">
        <v>77.300259590423991</v>
      </c>
      <c r="L203" s="214">
        <v>68.070377848283812</v>
      </c>
      <c r="M203" s="214">
        <v>81.915200461494095</v>
      </c>
      <c r="N203" s="214">
        <v>51.918084799538498</v>
      </c>
      <c r="O203" s="100" t="s">
        <v>524</v>
      </c>
      <c r="P203" s="99" t="s">
        <v>632</v>
      </c>
      <c r="Q203" s="99" t="s">
        <v>632</v>
      </c>
      <c r="R203" s="99" t="s">
        <v>632</v>
      </c>
      <c r="S203" s="99"/>
      <c r="T203" s="99"/>
      <c r="U203" s="99"/>
      <c r="V203" s="99"/>
      <c r="W203" s="99"/>
      <c r="X203" s="99"/>
      <c r="Y203" s="99"/>
      <c r="Z203" s="99"/>
      <c r="AA203" s="99"/>
      <c r="AB203" s="99"/>
      <c r="AC203" s="99"/>
      <c r="AD203" s="99"/>
      <c r="AE203" s="99"/>
      <c r="AF203" s="99"/>
      <c r="AG203" s="99"/>
      <c r="AH203" s="99"/>
    </row>
    <row r="204" spans="3:34">
      <c r="C204" s="3" t="s">
        <v>92</v>
      </c>
      <c r="D204" s="3" t="s">
        <v>382</v>
      </c>
      <c r="E204" s="3" t="s">
        <v>383</v>
      </c>
      <c r="F204" s="3" t="s">
        <v>628</v>
      </c>
      <c r="G204" s="214">
        <v>79.141589825704457</v>
      </c>
      <c r="H204" s="214">
        <v>82.822594003644198</v>
      </c>
      <c r="I204" s="214">
        <v>51.534058491156379</v>
      </c>
      <c r="J204" s="214">
        <v>43.25179909079197</v>
      </c>
      <c r="K204" s="214">
        <v>42.780553962662587</v>
      </c>
      <c r="L204" s="214">
        <v>60.985045010604118</v>
      </c>
      <c r="M204" s="214">
        <v>51.882799486633353</v>
      </c>
      <c r="N204" s="214">
        <v>55.52369769622166</v>
      </c>
      <c r="O204" s="100" t="s">
        <v>524</v>
      </c>
      <c r="P204" s="99" t="s">
        <v>632</v>
      </c>
      <c r="Q204" s="99" t="s">
        <v>632</v>
      </c>
      <c r="R204" s="99" t="s">
        <v>632</v>
      </c>
      <c r="S204" s="99"/>
      <c r="T204" s="99"/>
      <c r="U204" s="99"/>
      <c r="V204" s="99"/>
      <c r="W204" s="99"/>
      <c r="X204" s="99"/>
      <c r="Y204" s="99"/>
      <c r="Z204" s="99"/>
      <c r="AA204" s="99"/>
      <c r="AB204" s="99"/>
      <c r="AC204" s="99"/>
      <c r="AD204" s="99"/>
      <c r="AE204" s="99"/>
      <c r="AF204" s="99"/>
      <c r="AG204" s="99"/>
      <c r="AH204" s="99"/>
    </row>
    <row r="205" spans="3:34">
      <c r="C205" s="3" t="s">
        <v>92</v>
      </c>
      <c r="D205" s="3" t="s">
        <v>384</v>
      </c>
      <c r="E205" s="3" t="s">
        <v>385</v>
      </c>
      <c r="F205" s="3" t="s">
        <v>628</v>
      </c>
      <c r="G205" s="214">
        <v>57.490774099584968</v>
      </c>
      <c r="H205" s="214">
        <v>59.954664418138613</v>
      </c>
      <c r="I205" s="214">
        <v>54.479352599130522</v>
      </c>
      <c r="J205" s="214">
        <v>50.09910314392404</v>
      </c>
      <c r="K205" s="214">
        <v>61.039792518963026</v>
      </c>
      <c r="L205" s="214">
        <v>61.853656419215874</v>
      </c>
      <c r="M205" s="214">
        <v>55.885321150695042</v>
      </c>
      <c r="N205" s="214">
        <v>50.188273848925157</v>
      </c>
      <c r="O205" s="100" t="s">
        <v>524</v>
      </c>
      <c r="P205" s="99" t="s">
        <v>632</v>
      </c>
      <c r="Q205" s="99" t="s">
        <v>632</v>
      </c>
      <c r="R205" s="99" t="s">
        <v>632</v>
      </c>
      <c r="S205" s="99"/>
      <c r="T205" s="99"/>
      <c r="U205" s="99"/>
      <c r="V205" s="99"/>
      <c r="W205" s="99"/>
      <c r="X205" s="99"/>
      <c r="Y205" s="99"/>
      <c r="Z205" s="99"/>
      <c r="AA205" s="99"/>
      <c r="AB205" s="99"/>
      <c r="AC205" s="99"/>
      <c r="AD205" s="99"/>
      <c r="AE205" s="99"/>
      <c r="AF205" s="99"/>
      <c r="AG205" s="99"/>
      <c r="AH205" s="99"/>
    </row>
    <row r="206" spans="3:34">
      <c r="C206" s="3" t="s">
        <v>92</v>
      </c>
      <c r="D206" s="3" t="s">
        <v>386</v>
      </c>
      <c r="E206" s="3" t="s">
        <v>387</v>
      </c>
      <c r="F206" s="3" t="s">
        <v>628</v>
      </c>
      <c r="G206" s="214">
        <v>96.469310157523083</v>
      </c>
      <c r="H206" s="214">
        <v>83.867463335143938</v>
      </c>
      <c r="I206" s="214">
        <v>92.558392178164041</v>
      </c>
      <c r="J206" s="214">
        <v>86.474741988049971</v>
      </c>
      <c r="K206" s="214">
        <v>93.069536239218721</v>
      </c>
      <c r="L206" s="214">
        <v>87.065050030236876</v>
      </c>
      <c r="M206" s="214">
        <v>102.93404929683177</v>
      </c>
      <c r="N206" s="214">
        <v>97.787346831990192</v>
      </c>
      <c r="O206" s="100" t="s">
        <v>524</v>
      </c>
      <c r="P206" s="99" t="s">
        <v>632</v>
      </c>
      <c r="Q206" s="99" t="s">
        <v>632</v>
      </c>
      <c r="R206" s="99" t="s">
        <v>632</v>
      </c>
      <c r="S206" s="99"/>
      <c r="T206" s="99"/>
      <c r="U206" s="99"/>
      <c r="V206" s="99"/>
      <c r="W206" s="99"/>
      <c r="X206" s="99"/>
      <c r="Y206" s="99"/>
      <c r="Z206" s="99"/>
      <c r="AA206" s="99"/>
      <c r="AB206" s="99"/>
      <c r="AC206" s="99"/>
      <c r="AD206" s="99"/>
      <c r="AE206" s="99"/>
      <c r="AF206" s="99"/>
      <c r="AG206" s="99"/>
      <c r="AH206" s="99"/>
    </row>
    <row r="207" spans="3:34">
      <c r="C207" s="3" t="s">
        <v>92</v>
      </c>
      <c r="D207" s="3" t="s">
        <v>388</v>
      </c>
      <c r="E207" s="3" t="s">
        <v>389</v>
      </c>
      <c r="F207" s="3" t="s">
        <v>628</v>
      </c>
      <c r="G207" s="214">
        <v>61.648354727690048</v>
      </c>
      <c r="H207" s="214">
        <v>67.252750612025508</v>
      </c>
      <c r="I207" s="214">
        <v>57.827175715643143</v>
      </c>
      <c r="J207" s="214">
        <v>60.119883122871286</v>
      </c>
      <c r="K207" s="214">
        <v>67.683091601993112</v>
      </c>
      <c r="L207" s="214">
        <v>77.027399024656347</v>
      </c>
      <c r="M207" s="214">
        <v>62.632114616769755</v>
      </c>
      <c r="N207" s="214">
        <v>69.19838469756013</v>
      </c>
      <c r="O207" s="100" t="s">
        <v>524</v>
      </c>
      <c r="P207" s="99" t="s">
        <v>632</v>
      </c>
      <c r="Q207" s="99" t="s">
        <v>632</v>
      </c>
      <c r="R207" s="99" t="s">
        <v>632</v>
      </c>
      <c r="S207" s="99"/>
      <c r="T207" s="99"/>
      <c r="U207" s="99"/>
      <c r="V207" s="99"/>
      <c r="W207" s="99"/>
      <c r="X207" s="99"/>
      <c r="Y207" s="99"/>
      <c r="Z207" s="99"/>
      <c r="AA207" s="99"/>
      <c r="AB207" s="99"/>
      <c r="AC207" s="99"/>
      <c r="AD207" s="99"/>
      <c r="AE207" s="99"/>
      <c r="AF207" s="99"/>
      <c r="AG207" s="99"/>
      <c r="AH207" s="99"/>
    </row>
    <row r="208" spans="3:34">
      <c r="C208" s="3" t="s">
        <v>92</v>
      </c>
      <c r="D208" s="3" t="s">
        <v>390</v>
      </c>
      <c r="E208" s="3" t="s">
        <v>391</v>
      </c>
      <c r="F208" s="3" t="s">
        <v>628</v>
      </c>
      <c r="G208" s="214">
        <v>73.870202904767012</v>
      </c>
      <c r="H208" s="214">
        <v>76.253112675888531</v>
      </c>
      <c r="I208" s="214">
        <v>60.764199163598668</v>
      </c>
      <c r="J208" s="214">
        <v>52.424014964673361</v>
      </c>
      <c r="K208" s="214">
        <v>82.416935502861051</v>
      </c>
      <c r="L208" s="214">
        <v>80.062165917065016</v>
      </c>
      <c r="M208" s="214">
        <v>72.997857159676926</v>
      </c>
      <c r="N208" s="214">
        <v>62.40139402359479</v>
      </c>
      <c r="O208" s="100" t="s">
        <v>524</v>
      </c>
      <c r="P208" s="99" t="s">
        <v>632</v>
      </c>
      <c r="Q208" s="99" t="s">
        <v>632</v>
      </c>
      <c r="R208" s="99" t="s">
        <v>632</v>
      </c>
      <c r="S208" s="99"/>
      <c r="T208" s="99"/>
      <c r="U208" s="99"/>
      <c r="V208" s="99"/>
      <c r="W208" s="99"/>
      <c r="X208" s="99"/>
      <c r="Y208" s="99"/>
      <c r="Z208" s="99"/>
      <c r="AA208" s="99"/>
      <c r="AB208" s="99"/>
      <c r="AC208" s="99"/>
      <c r="AD208" s="99"/>
      <c r="AE208" s="99"/>
      <c r="AF208" s="99"/>
      <c r="AG208" s="99"/>
      <c r="AH208" s="99"/>
    </row>
    <row r="209" spans="3:34">
      <c r="C209" s="3" t="s">
        <v>92</v>
      </c>
      <c r="D209" s="3" t="s">
        <v>392</v>
      </c>
      <c r="E209" s="3" t="s">
        <v>393</v>
      </c>
      <c r="F209" s="3" t="s">
        <v>628</v>
      </c>
      <c r="G209" s="214">
        <v>55.064110357058574</v>
      </c>
      <c r="H209" s="214">
        <v>67.22112173459098</v>
      </c>
      <c r="I209" s="214">
        <v>46.482690561153341</v>
      </c>
      <c r="J209" s="214">
        <v>41.476862346875293</v>
      </c>
      <c r="K209" s="214">
        <v>50.962266688372821</v>
      </c>
      <c r="L209" s="214">
        <v>62.99502410090529</v>
      </c>
      <c r="M209" s="214">
        <v>42.468555573644018</v>
      </c>
      <c r="N209" s="214">
        <v>41.760746314083285</v>
      </c>
      <c r="O209" s="100" t="s">
        <v>524</v>
      </c>
      <c r="P209" s="99" t="s">
        <v>632</v>
      </c>
      <c r="Q209" s="99" t="s">
        <v>632</v>
      </c>
      <c r="R209" s="99" t="s">
        <v>632</v>
      </c>
      <c r="S209" s="99"/>
      <c r="T209" s="99"/>
      <c r="U209" s="99"/>
      <c r="V209" s="99"/>
      <c r="W209" s="99"/>
      <c r="X209" s="99"/>
      <c r="Y209" s="99"/>
      <c r="Z209" s="99"/>
      <c r="AA209" s="99"/>
      <c r="AB209" s="99"/>
      <c r="AC209" s="99"/>
      <c r="AD209" s="99"/>
      <c r="AE209" s="99"/>
      <c r="AF209" s="99"/>
      <c r="AG209" s="99"/>
      <c r="AH209" s="99"/>
    </row>
    <row r="210" spans="3:34">
      <c r="C210" s="3" t="s">
        <v>92</v>
      </c>
      <c r="D210" s="3" t="s">
        <v>394</v>
      </c>
      <c r="E210" s="3" t="s">
        <v>395</v>
      </c>
      <c r="F210" s="3" t="s">
        <v>628</v>
      </c>
      <c r="G210" s="214">
        <v>49.744974099450147</v>
      </c>
      <c r="H210" s="214">
        <v>45.76537617149414</v>
      </c>
      <c r="I210" s="214">
        <v>45.102109850168141</v>
      </c>
      <c r="J210" s="214">
        <v>38.469446636908117</v>
      </c>
      <c r="K210" s="214">
        <v>59.79367895393915</v>
      </c>
      <c r="L210" s="214">
        <v>67.021486300019717</v>
      </c>
      <c r="M210" s="214">
        <v>42.052697286286879</v>
      </c>
      <c r="N210" s="214">
        <v>38.767330310795714</v>
      </c>
      <c r="O210" s="100" t="s">
        <v>524</v>
      </c>
      <c r="P210" s="99" t="s">
        <v>632</v>
      </c>
      <c r="Q210" s="99" t="s">
        <v>632</v>
      </c>
      <c r="R210" s="99" t="s">
        <v>632</v>
      </c>
      <c r="S210" s="99"/>
      <c r="T210" s="99"/>
      <c r="U210" s="99"/>
      <c r="V210" s="99"/>
      <c r="W210" s="99"/>
      <c r="X210" s="99"/>
      <c r="Y210" s="99"/>
      <c r="Z210" s="99"/>
      <c r="AA210" s="99"/>
      <c r="AB210" s="99"/>
      <c r="AC210" s="99"/>
      <c r="AD210" s="99"/>
      <c r="AE210" s="99"/>
      <c r="AF210" s="99"/>
      <c r="AG210" s="99"/>
      <c r="AH210" s="99"/>
    </row>
    <row r="211" spans="3:34">
      <c r="C211" s="3" t="s">
        <v>92</v>
      </c>
      <c r="D211" s="3" t="s">
        <v>396</v>
      </c>
      <c r="E211" s="3" t="s">
        <v>397</v>
      </c>
      <c r="F211" s="3" t="s">
        <v>628</v>
      </c>
      <c r="G211" s="214">
        <v>43.013097791186553</v>
      </c>
      <c r="H211" s="214">
        <v>39.984006397441021</v>
      </c>
      <c r="I211" s="214">
        <v>41.195642954939238</v>
      </c>
      <c r="J211" s="214">
        <v>49.071280578677623</v>
      </c>
      <c r="K211" s="214">
        <v>44.266050929886163</v>
      </c>
      <c r="L211" s="214">
        <v>46.060620562178848</v>
      </c>
      <c r="M211" s="214">
        <v>44.266050929886163</v>
      </c>
      <c r="N211" s="214">
        <v>37.685962278146327</v>
      </c>
      <c r="O211" s="100" t="s">
        <v>524</v>
      </c>
      <c r="P211" s="99" t="s">
        <v>632</v>
      </c>
      <c r="Q211" s="99" t="s">
        <v>632</v>
      </c>
      <c r="R211" s="99" t="s">
        <v>632</v>
      </c>
      <c r="S211" s="99"/>
      <c r="T211" s="99"/>
      <c r="U211" s="99"/>
      <c r="V211" s="99"/>
      <c r="W211" s="99"/>
      <c r="X211" s="99"/>
      <c r="Y211" s="99"/>
      <c r="Z211" s="99"/>
      <c r="AA211" s="99"/>
      <c r="AB211" s="99"/>
      <c r="AC211" s="99"/>
      <c r="AD211" s="99"/>
      <c r="AE211" s="99"/>
      <c r="AF211" s="99"/>
      <c r="AG211" s="99"/>
      <c r="AH211" s="99"/>
    </row>
    <row r="212" spans="3:34">
      <c r="C212" s="3" t="s">
        <v>92</v>
      </c>
      <c r="D212" s="3" t="s">
        <v>398</v>
      </c>
      <c r="E212" s="3" t="s">
        <v>399</v>
      </c>
      <c r="F212" s="3" t="s">
        <v>628</v>
      </c>
      <c r="G212" s="214">
        <v>69.689711633445654</v>
      </c>
      <c r="H212" s="214">
        <v>92.017483321831151</v>
      </c>
      <c r="I212" s="214">
        <v>75.779103912096232</v>
      </c>
      <c r="J212" s="214">
        <v>61.570521928578195</v>
      </c>
      <c r="K212" s="214">
        <v>80.692340279598952</v>
      </c>
      <c r="L212" s="214">
        <v>65.898744561672487</v>
      </c>
      <c r="M212" s="214">
        <v>41.018606308796137</v>
      </c>
      <c r="N212" s="214">
        <v>49.087840336756031</v>
      </c>
      <c r="O212" s="100" t="s">
        <v>524</v>
      </c>
      <c r="P212" s="99" t="s">
        <v>632</v>
      </c>
      <c r="Q212" s="99" t="s">
        <v>632</v>
      </c>
      <c r="R212" s="99" t="s">
        <v>632</v>
      </c>
      <c r="S212" s="99"/>
      <c r="T212" s="99"/>
      <c r="U212" s="99"/>
      <c r="V212" s="99"/>
      <c r="W212" s="99"/>
      <c r="X212" s="99"/>
      <c r="Y212" s="99"/>
      <c r="Z212" s="99"/>
      <c r="AA212" s="99"/>
      <c r="AB212" s="99"/>
      <c r="AC212" s="99"/>
      <c r="AD212" s="99"/>
      <c r="AE212" s="99"/>
      <c r="AF212" s="99"/>
      <c r="AG212" s="99"/>
      <c r="AH212" s="99"/>
    </row>
    <row r="213" spans="3:34">
      <c r="C213" s="3" t="s">
        <v>92</v>
      </c>
      <c r="D213" s="3" t="s">
        <v>400</v>
      </c>
      <c r="E213" s="3" t="s">
        <v>401</v>
      </c>
      <c r="F213" s="3" t="s">
        <v>628</v>
      </c>
      <c r="G213" s="214">
        <v>58.17078648376004</v>
      </c>
      <c r="H213" s="214">
        <v>50.071056720198513</v>
      </c>
      <c r="I213" s="214">
        <v>43.444005095466359</v>
      </c>
      <c r="J213" s="214">
        <v>51.543734859027879</v>
      </c>
      <c r="K213" s="214">
        <v>36.468932116729761</v>
      </c>
      <c r="L213" s="214">
        <v>41.574582613071925</v>
      </c>
      <c r="M213" s="214">
        <v>45.2214758247449</v>
      </c>
      <c r="N213" s="214">
        <v>45.950854467079495</v>
      </c>
      <c r="O213" s="100" t="s">
        <v>524</v>
      </c>
      <c r="P213" s="99" t="s">
        <v>632</v>
      </c>
      <c r="Q213" s="99" t="s">
        <v>632</v>
      </c>
      <c r="R213" s="99" t="s">
        <v>632</v>
      </c>
      <c r="S213" s="99"/>
      <c r="T213" s="99"/>
      <c r="U213" s="99"/>
      <c r="V213" s="99"/>
      <c r="W213" s="99"/>
      <c r="X213" s="99"/>
      <c r="Y213" s="99"/>
      <c r="Z213" s="99"/>
      <c r="AA213" s="99"/>
      <c r="AB213" s="99"/>
      <c r="AC213" s="99"/>
      <c r="AD213" s="99"/>
      <c r="AE213" s="99"/>
      <c r="AF213" s="99"/>
      <c r="AG213" s="99"/>
      <c r="AH213" s="99"/>
    </row>
    <row r="214" spans="3:34">
      <c r="C214" s="3" t="s">
        <v>92</v>
      </c>
      <c r="D214" s="3" t="s">
        <v>402</v>
      </c>
      <c r="E214" s="3" t="s">
        <v>403</v>
      </c>
      <c r="F214" s="3" t="s">
        <v>628</v>
      </c>
      <c r="G214" s="214">
        <v>46.117160082785929</v>
      </c>
      <c r="H214" s="214">
        <v>53.428417169081257</v>
      </c>
      <c r="I214" s="214">
        <v>32.057050301448754</v>
      </c>
      <c r="J214" s="214">
        <v>42.180329344011518</v>
      </c>
      <c r="K214" s="214">
        <v>51.362788776114066</v>
      </c>
      <c r="L214" s="214">
        <v>49.687915229066874</v>
      </c>
      <c r="M214" s="214">
        <v>64.761777152491646</v>
      </c>
      <c r="N214" s="214">
        <v>46.338168134972477</v>
      </c>
      <c r="O214" s="100" t="s">
        <v>524</v>
      </c>
      <c r="P214" s="99" t="s">
        <v>632</v>
      </c>
      <c r="Q214" s="99" t="s">
        <v>632</v>
      </c>
      <c r="R214" s="99" t="s">
        <v>632</v>
      </c>
      <c r="S214" s="99"/>
      <c r="T214" s="99"/>
      <c r="U214" s="99"/>
      <c r="V214" s="99"/>
      <c r="W214" s="99"/>
      <c r="X214" s="99"/>
      <c r="Y214" s="99"/>
      <c r="Z214" s="99"/>
      <c r="AA214" s="99"/>
      <c r="AB214" s="99"/>
      <c r="AC214" s="99"/>
      <c r="AD214" s="99"/>
      <c r="AE214" s="99"/>
      <c r="AF214" s="99"/>
      <c r="AG214" s="99"/>
      <c r="AH214" s="99"/>
    </row>
    <row r="215" spans="3:34">
      <c r="C215" s="3" t="s">
        <v>92</v>
      </c>
      <c r="D215" s="3" t="s">
        <v>404</v>
      </c>
      <c r="E215" s="3" t="s">
        <v>405</v>
      </c>
      <c r="F215" s="3" t="s">
        <v>628</v>
      </c>
      <c r="G215" s="214">
        <v>27.005941307087557</v>
      </c>
      <c r="H215" s="214">
        <v>24.00528116185561</v>
      </c>
      <c r="I215" s="214">
        <v>22.504951089239633</v>
      </c>
      <c r="J215" s="214">
        <v>21.754786052931646</v>
      </c>
      <c r="K215" s="214">
        <v>23.835150142824688</v>
      </c>
      <c r="L215" s="214">
        <v>29.049089236567589</v>
      </c>
      <c r="M215" s="214">
        <v>32.773331446383949</v>
      </c>
      <c r="N215" s="214">
        <v>29.793937678530863</v>
      </c>
      <c r="O215" s="100" t="s">
        <v>524</v>
      </c>
      <c r="P215" s="99" t="s">
        <v>632</v>
      </c>
      <c r="Q215" s="99" t="s">
        <v>632</v>
      </c>
      <c r="R215" s="99" t="s">
        <v>632</v>
      </c>
      <c r="S215" s="99"/>
      <c r="T215" s="99"/>
      <c r="U215" s="99"/>
      <c r="V215" s="99"/>
      <c r="W215" s="99"/>
      <c r="X215" s="99"/>
      <c r="Y215" s="99"/>
      <c r="Z215" s="99"/>
      <c r="AA215" s="99"/>
      <c r="AB215" s="99"/>
      <c r="AC215" s="99"/>
      <c r="AD215" s="99"/>
      <c r="AE215" s="99"/>
      <c r="AF215" s="99"/>
      <c r="AG215" s="99"/>
      <c r="AH215" s="99"/>
    </row>
    <row r="216" spans="3:34">
      <c r="C216" s="3" t="s">
        <v>92</v>
      </c>
      <c r="D216" s="3" t="s">
        <v>406</v>
      </c>
      <c r="E216" s="3" t="s">
        <v>407</v>
      </c>
      <c r="F216" s="3" t="s">
        <v>628</v>
      </c>
      <c r="G216" s="214">
        <v>42.692216085528237</v>
      </c>
      <c r="H216" s="214">
        <v>42.692216085528237</v>
      </c>
      <c r="I216" s="214">
        <v>32.356205875347719</v>
      </c>
      <c r="J216" s="214">
        <v>28.311680140929251</v>
      </c>
      <c r="K216" s="214">
        <v>34.322443757995572</v>
      </c>
      <c r="L216" s="214">
        <v>27.636253415528902</v>
      </c>
      <c r="M216" s="214">
        <v>33.876697735164463</v>
      </c>
      <c r="N216" s="214">
        <v>31.20222159817779</v>
      </c>
      <c r="O216" s="100" t="s">
        <v>524</v>
      </c>
      <c r="P216" s="99" t="s">
        <v>632</v>
      </c>
      <c r="Q216" s="99" t="s">
        <v>632</v>
      </c>
      <c r="R216" s="99" t="s">
        <v>632</v>
      </c>
      <c r="S216" s="99"/>
      <c r="T216" s="99"/>
      <c r="U216" s="99"/>
      <c r="V216" s="99"/>
      <c r="W216" s="99"/>
      <c r="X216" s="99"/>
      <c r="Y216" s="99"/>
      <c r="Z216" s="99"/>
      <c r="AA216" s="99"/>
      <c r="AB216" s="99"/>
      <c r="AC216" s="99"/>
      <c r="AD216" s="99"/>
      <c r="AE216" s="99"/>
      <c r="AF216" s="99"/>
      <c r="AG216" s="99"/>
      <c r="AH216" s="99"/>
    </row>
    <row r="217" spans="3:34">
      <c r="C217" s="3" t="s">
        <v>92</v>
      </c>
      <c r="D217" s="3" t="s">
        <v>408</v>
      </c>
      <c r="E217" s="3" t="s">
        <v>409</v>
      </c>
      <c r="F217" s="3" t="s">
        <v>628</v>
      </c>
      <c r="G217" s="214">
        <v>60.439191457927606</v>
      </c>
      <c r="H217" s="214">
        <v>40.292794305285071</v>
      </c>
      <c r="I217" s="214">
        <v>55.066818883889596</v>
      </c>
      <c r="J217" s="214">
        <v>38.949701161775572</v>
      </c>
      <c r="K217" s="214">
        <v>56.018672890963657</v>
      </c>
      <c r="L217" s="214">
        <v>80.026675558519514</v>
      </c>
      <c r="M217" s="214">
        <v>64.0213404468156</v>
      </c>
      <c r="N217" s="214">
        <v>88.029343114371457</v>
      </c>
      <c r="O217" s="100" t="s">
        <v>524</v>
      </c>
      <c r="P217" s="99" t="s">
        <v>632</v>
      </c>
      <c r="Q217" s="99" t="s">
        <v>632</v>
      </c>
      <c r="R217" s="99" t="s">
        <v>632</v>
      </c>
      <c r="S217" s="99"/>
      <c r="T217" s="99"/>
      <c r="U217" s="99"/>
      <c r="V217" s="99"/>
      <c r="W217" s="99"/>
      <c r="X217" s="99"/>
      <c r="Y217" s="99"/>
      <c r="Z217" s="99"/>
      <c r="AA217" s="99"/>
      <c r="AB217" s="99"/>
      <c r="AC217" s="99"/>
      <c r="AD217" s="99"/>
      <c r="AE217" s="99"/>
      <c r="AF217" s="99"/>
      <c r="AG217" s="99"/>
      <c r="AH217" s="99"/>
    </row>
    <row r="218" spans="3:34">
      <c r="C218" s="3" t="s">
        <v>92</v>
      </c>
      <c r="D218" s="3" t="s">
        <v>410</v>
      </c>
      <c r="E218" s="3" t="s">
        <v>411</v>
      </c>
      <c r="F218" s="3" t="s">
        <v>628</v>
      </c>
      <c r="G218" s="214">
        <v>34.419897250232651</v>
      </c>
      <c r="H218" s="214">
        <v>34.419897250232651</v>
      </c>
      <c r="I218" s="214">
        <v>29.958058717795087</v>
      </c>
      <c r="J218" s="214">
        <v>27.408436699259333</v>
      </c>
      <c r="K218" s="214">
        <v>43.379856657864956</v>
      </c>
      <c r="L218" s="214">
        <v>38.350308059851628</v>
      </c>
      <c r="M218" s="214">
        <v>40.23638878410663</v>
      </c>
      <c r="N218" s="214">
        <v>39.607695209354958</v>
      </c>
      <c r="O218" s="100" t="s">
        <v>524</v>
      </c>
      <c r="P218" s="99" t="s">
        <v>632</v>
      </c>
      <c r="Q218" s="99" t="s">
        <v>632</v>
      </c>
      <c r="R218" s="99" t="s">
        <v>632</v>
      </c>
      <c r="S218" s="99"/>
      <c r="T218" s="99"/>
      <c r="U218" s="99"/>
      <c r="V218" s="99"/>
      <c r="W218" s="99"/>
      <c r="X218" s="99"/>
      <c r="Y218" s="99"/>
      <c r="Z218" s="99"/>
      <c r="AA218" s="99"/>
      <c r="AB218" s="99"/>
      <c r="AC218" s="99"/>
      <c r="AD218" s="99"/>
      <c r="AE218" s="99"/>
      <c r="AF218" s="99"/>
      <c r="AG218" s="99"/>
      <c r="AH218" s="99"/>
    </row>
    <row r="219" spans="3:34">
      <c r="C219" s="3" t="s">
        <v>92</v>
      </c>
      <c r="D219" s="3" t="s">
        <v>412</v>
      </c>
      <c r="E219" s="3" t="s">
        <v>413</v>
      </c>
      <c r="F219" s="3" t="s">
        <v>628</v>
      </c>
      <c r="G219" s="214">
        <v>25.097978647412013</v>
      </c>
      <c r="H219" s="214">
        <v>33.785740486900785</v>
      </c>
      <c r="I219" s="214">
        <v>36.681661100063707</v>
      </c>
      <c r="J219" s="214">
        <v>33.785740486900785</v>
      </c>
      <c r="K219" s="214">
        <v>39.175218330180208</v>
      </c>
      <c r="L219" s="214">
        <v>32.486766420149436</v>
      </c>
      <c r="M219" s="214">
        <v>50.641135890232952</v>
      </c>
      <c r="N219" s="214">
        <v>47.774656500219763</v>
      </c>
      <c r="O219" s="100" t="s">
        <v>524</v>
      </c>
      <c r="P219" s="99" t="s">
        <v>632</v>
      </c>
      <c r="Q219" s="99" t="s">
        <v>632</v>
      </c>
      <c r="R219" s="99" t="s">
        <v>632</v>
      </c>
      <c r="S219" s="99"/>
      <c r="T219" s="99"/>
      <c r="U219" s="99"/>
      <c r="V219" s="99"/>
      <c r="W219" s="99"/>
      <c r="X219" s="99"/>
      <c r="Y219" s="99"/>
      <c r="Z219" s="99"/>
      <c r="AA219" s="99"/>
      <c r="AB219" s="99"/>
      <c r="AC219" s="99"/>
      <c r="AD219" s="99"/>
      <c r="AE219" s="99"/>
      <c r="AF219" s="99"/>
      <c r="AG219" s="99"/>
      <c r="AH219" s="99"/>
    </row>
    <row r="220" spans="3:34">
      <c r="C220" s="3" t="s">
        <v>92</v>
      </c>
      <c r="D220" s="3" t="s">
        <v>414</v>
      </c>
      <c r="E220" s="3" t="s">
        <v>415</v>
      </c>
      <c r="F220" s="3" t="s">
        <v>628</v>
      </c>
      <c r="G220" s="214">
        <v>34.638730128042468</v>
      </c>
      <c r="H220" s="214">
        <v>35.04150605976389</v>
      </c>
      <c r="I220" s="214">
        <v>30.208194879106806</v>
      </c>
      <c r="J220" s="214">
        <v>35.847057923206741</v>
      </c>
      <c r="K220" s="214">
        <v>35.257540305779031</v>
      </c>
      <c r="L220" s="214">
        <v>34.856886438667907</v>
      </c>
      <c r="M220" s="214">
        <v>31.651655501778905</v>
      </c>
      <c r="N220" s="214">
        <v>36.459501907112404</v>
      </c>
      <c r="O220" s="100" t="s">
        <v>524</v>
      </c>
      <c r="P220" s="99" t="s">
        <v>632</v>
      </c>
      <c r="Q220" s="99" t="s">
        <v>632</v>
      </c>
      <c r="R220" s="99" t="s">
        <v>632</v>
      </c>
      <c r="S220" s="99"/>
      <c r="T220" s="99"/>
      <c r="U220" s="99"/>
      <c r="V220" s="99"/>
      <c r="W220" s="99"/>
      <c r="X220" s="99"/>
      <c r="Y220" s="99"/>
      <c r="Z220" s="99"/>
      <c r="AA220" s="99"/>
      <c r="AB220" s="99"/>
      <c r="AC220" s="99"/>
      <c r="AD220" s="99"/>
      <c r="AE220" s="99"/>
      <c r="AF220" s="99"/>
      <c r="AG220" s="99"/>
      <c r="AH220" s="99"/>
    </row>
    <row r="221" spans="3:34">
      <c r="C221" s="3" t="s">
        <v>92</v>
      </c>
      <c r="D221" s="3" t="s">
        <v>416</v>
      </c>
      <c r="E221" s="3" t="s">
        <v>417</v>
      </c>
      <c r="F221" s="3" t="s">
        <v>628</v>
      </c>
      <c r="G221" s="214">
        <v>25.707884975577507</v>
      </c>
      <c r="H221" s="214">
        <v>20.811144980229411</v>
      </c>
      <c r="I221" s="214">
        <v>24.483699976740482</v>
      </c>
      <c r="J221" s="214">
        <v>34.27717996743668</v>
      </c>
      <c r="K221" s="214">
        <v>28.084742658281943</v>
      </c>
      <c r="L221" s="214">
        <v>25.642591122779169</v>
      </c>
      <c r="M221" s="214">
        <v>46.400879174552784</v>
      </c>
      <c r="N221" s="214">
        <v>61.053788387569448</v>
      </c>
      <c r="O221" s="100" t="s">
        <v>524</v>
      </c>
      <c r="P221" s="99" t="s">
        <v>632</v>
      </c>
      <c r="Q221" s="99" t="s">
        <v>632</v>
      </c>
      <c r="R221" s="99" t="s">
        <v>632</v>
      </c>
      <c r="S221" s="99"/>
      <c r="T221" s="99"/>
      <c r="U221" s="99"/>
      <c r="V221" s="99"/>
      <c r="W221" s="99"/>
      <c r="X221" s="99"/>
      <c r="Y221" s="99"/>
      <c r="Z221" s="99"/>
      <c r="AA221" s="99"/>
      <c r="AB221" s="99"/>
      <c r="AC221" s="99"/>
      <c r="AD221" s="99"/>
      <c r="AE221" s="99"/>
      <c r="AF221" s="99"/>
      <c r="AG221" s="99"/>
      <c r="AH221" s="99"/>
    </row>
    <row r="222" spans="3:34">
      <c r="C222" s="3" t="s">
        <v>92</v>
      </c>
      <c r="D222" s="3" t="s">
        <v>418</v>
      </c>
      <c r="E222" s="3" t="s">
        <v>419</v>
      </c>
      <c r="F222" s="3" t="s">
        <v>628</v>
      </c>
      <c r="G222" s="214">
        <v>16.866031811930771</v>
      </c>
      <c r="H222" s="214">
        <v>12.973870624562132</v>
      </c>
      <c r="I222" s="214">
        <v>29.839902436492906</v>
      </c>
      <c r="J222" s="214">
        <v>36.326837748773968</v>
      </c>
      <c r="K222" s="214">
        <v>9.0145778601967752</v>
      </c>
      <c r="L222" s="214" t="s">
        <v>653</v>
      </c>
      <c r="M222" s="214">
        <v>27.043733580590327</v>
      </c>
      <c r="N222" s="214">
        <v>48.936279812496785</v>
      </c>
      <c r="O222" s="100" t="s">
        <v>524</v>
      </c>
      <c r="P222" s="99" t="s">
        <v>632</v>
      </c>
      <c r="Q222" s="99" t="s">
        <v>632</v>
      </c>
      <c r="R222" s="99" t="s">
        <v>632</v>
      </c>
      <c r="S222" s="99"/>
      <c r="T222" s="99"/>
      <c r="U222" s="99"/>
      <c r="V222" s="99"/>
      <c r="W222" s="99"/>
      <c r="X222" s="99"/>
      <c r="Y222" s="99"/>
      <c r="Z222" s="99"/>
      <c r="AA222" s="99"/>
      <c r="AB222" s="99"/>
      <c r="AC222" s="99"/>
      <c r="AD222" s="99"/>
      <c r="AE222" s="99"/>
      <c r="AF222" s="99"/>
      <c r="AG222" s="99"/>
      <c r="AH222" s="99"/>
    </row>
    <row r="223" spans="3:34">
      <c r="C223" s="3" t="s">
        <v>92</v>
      </c>
      <c r="D223" s="3" t="s">
        <v>420</v>
      </c>
      <c r="E223" s="3" t="s">
        <v>421</v>
      </c>
      <c r="F223" s="3" t="s">
        <v>628</v>
      </c>
      <c r="G223" s="214">
        <v>55.905525425487156</v>
      </c>
      <c r="H223" s="214">
        <v>56.481871048430328</v>
      </c>
      <c r="I223" s="214">
        <v>52.063221272532708</v>
      </c>
      <c r="J223" s="214">
        <v>52.255336480180439</v>
      </c>
      <c r="K223" s="214">
        <v>63.970390847664802</v>
      </c>
      <c r="L223" s="214">
        <v>55.212539719710691</v>
      </c>
      <c r="M223" s="214">
        <v>48.358569271746596</v>
      </c>
      <c r="N223" s="214">
        <v>44.17003177576855</v>
      </c>
      <c r="O223" s="100" t="s">
        <v>524</v>
      </c>
      <c r="P223" s="99" t="s">
        <v>632</v>
      </c>
      <c r="Q223" s="99" t="s">
        <v>632</v>
      </c>
      <c r="R223" s="99" t="s">
        <v>632</v>
      </c>
      <c r="S223" s="99"/>
      <c r="T223" s="99"/>
      <c r="U223" s="99"/>
      <c r="V223" s="99"/>
      <c r="W223" s="99"/>
      <c r="X223" s="99"/>
      <c r="Y223" s="99"/>
      <c r="Z223" s="99"/>
      <c r="AA223" s="99"/>
      <c r="AB223" s="99"/>
      <c r="AC223" s="99"/>
      <c r="AD223" s="99"/>
      <c r="AE223" s="99"/>
      <c r="AF223" s="99"/>
      <c r="AG223" s="99"/>
      <c r="AH223" s="99"/>
    </row>
    <row r="224" spans="3:34">
      <c r="C224" s="3" t="s">
        <v>92</v>
      </c>
      <c r="D224" s="3" t="s">
        <v>422</v>
      </c>
      <c r="E224" s="3" t="s">
        <v>423</v>
      </c>
      <c r="F224" s="3" t="s">
        <v>628</v>
      </c>
      <c r="G224" s="214">
        <v>45.841769492302404</v>
      </c>
      <c r="H224" s="214">
        <v>47.751843221148334</v>
      </c>
      <c r="I224" s="214">
        <v>54.437101272109096</v>
      </c>
      <c r="J224" s="214">
        <v>49.661916949994271</v>
      </c>
      <c r="K224" s="214">
        <v>55.730829539228836</v>
      </c>
      <c r="L224" s="214">
        <v>59.509190863922321</v>
      </c>
      <c r="M224" s="214">
        <v>44.395745565148395</v>
      </c>
      <c r="N224" s="214">
        <v>46.284926227495134</v>
      </c>
      <c r="O224" s="100" t="s">
        <v>524</v>
      </c>
      <c r="P224" s="99" t="s">
        <v>632</v>
      </c>
      <c r="Q224" s="99" t="s">
        <v>632</v>
      </c>
      <c r="R224" s="99" t="s">
        <v>632</v>
      </c>
      <c r="S224" s="99"/>
      <c r="T224" s="99"/>
      <c r="U224" s="99"/>
      <c r="V224" s="99"/>
      <c r="W224" s="99"/>
      <c r="X224" s="99"/>
      <c r="Y224" s="99"/>
      <c r="Z224" s="99"/>
      <c r="AA224" s="99"/>
      <c r="AB224" s="99"/>
      <c r="AC224" s="99"/>
      <c r="AD224" s="99"/>
      <c r="AE224" s="99"/>
      <c r="AF224" s="99"/>
      <c r="AG224" s="99"/>
      <c r="AH224" s="99"/>
    </row>
    <row r="225" spans="3:34">
      <c r="C225" s="3" t="s">
        <v>92</v>
      </c>
      <c r="D225" s="3" t="s">
        <v>424</v>
      </c>
      <c r="E225" s="3" t="s">
        <v>425</v>
      </c>
      <c r="F225" s="3" t="s">
        <v>628</v>
      </c>
      <c r="G225" s="214">
        <v>25.489219218871291</v>
      </c>
      <c r="H225" s="214">
        <v>26.64782009245635</v>
      </c>
      <c r="I225" s="214">
        <v>42.868232322647174</v>
      </c>
      <c r="J225" s="214">
        <v>66.040249794348341</v>
      </c>
      <c r="K225" s="214">
        <v>30.99280278246496</v>
      </c>
      <c r="L225" s="214" t="s">
        <v>653</v>
      </c>
      <c r="M225" s="214">
        <v>55.098316057715486</v>
      </c>
      <c r="N225" s="214">
        <v>87.239000424716181</v>
      </c>
      <c r="O225" s="100" t="s">
        <v>524</v>
      </c>
      <c r="P225" s="99" t="s">
        <v>632</v>
      </c>
      <c r="Q225" s="99" t="s">
        <v>632</v>
      </c>
      <c r="R225" s="99" t="s">
        <v>632</v>
      </c>
      <c r="S225" s="99"/>
      <c r="T225" s="99"/>
      <c r="U225" s="99"/>
      <c r="V225" s="99"/>
      <c r="W225" s="99"/>
      <c r="X225" s="99"/>
      <c r="Y225" s="99"/>
      <c r="Z225" s="99"/>
      <c r="AA225" s="99"/>
      <c r="AB225" s="99"/>
      <c r="AC225" s="99"/>
      <c r="AD225" s="99"/>
      <c r="AE225" s="99"/>
      <c r="AF225" s="99"/>
      <c r="AG225" s="99"/>
      <c r="AH225" s="99"/>
    </row>
    <row r="226" spans="3:34">
      <c r="C226" s="3" t="s">
        <v>92</v>
      </c>
      <c r="D226" s="3" t="s">
        <v>426</v>
      </c>
      <c r="E226" s="3" t="s">
        <v>427</v>
      </c>
      <c r="F226" s="3" t="s">
        <v>628</v>
      </c>
      <c r="G226" s="214">
        <v>35.21412899206328</v>
      </c>
      <c r="H226" s="214">
        <v>43.340466451770183</v>
      </c>
      <c r="I226" s="214">
        <v>30.699497070003883</v>
      </c>
      <c r="J226" s="214">
        <v>27.990717916768247</v>
      </c>
      <c r="K226" s="214">
        <v>39.498370692208944</v>
      </c>
      <c r="L226" s="214">
        <v>41.293751178218443</v>
      </c>
      <c r="M226" s="214">
        <v>35.907609720189953</v>
      </c>
      <c r="N226" s="214">
        <v>29.62377801915671</v>
      </c>
      <c r="O226" s="100" t="s">
        <v>524</v>
      </c>
      <c r="P226" s="99" t="s">
        <v>632</v>
      </c>
      <c r="Q226" s="99" t="s">
        <v>632</v>
      </c>
      <c r="R226" s="99" t="s">
        <v>632</v>
      </c>
      <c r="S226" s="99"/>
      <c r="T226" s="99"/>
      <c r="U226" s="99"/>
      <c r="V226" s="99"/>
      <c r="W226" s="99"/>
      <c r="X226" s="99"/>
      <c r="Y226" s="99"/>
      <c r="Z226" s="99"/>
      <c r="AA226" s="99"/>
      <c r="AB226" s="99"/>
      <c r="AC226" s="99"/>
      <c r="AD226" s="99"/>
      <c r="AE226" s="99"/>
      <c r="AF226" s="99"/>
      <c r="AG226" s="99"/>
      <c r="AH226" s="99"/>
    </row>
    <row r="227" spans="3:34">
      <c r="C227" s="3" t="s">
        <v>92</v>
      </c>
      <c r="D227" s="3" t="s">
        <v>428</v>
      </c>
      <c r="E227" s="3" t="s">
        <v>429</v>
      </c>
      <c r="F227" s="3" t="s">
        <v>628</v>
      </c>
      <c r="G227" s="214">
        <v>17.180303191445844</v>
      </c>
      <c r="H227" s="214">
        <v>12.271645136747033</v>
      </c>
      <c r="I227" s="214">
        <v>17.180303191445844</v>
      </c>
      <c r="J227" s="214">
        <v>28.633838652409743</v>
      </c>
      <c r="K227" s="214">
        <v>10.55494661632769</v>
      </c>
      <c r="L227" s="214" t="s">
        <v>653</v>
      </c>
      <c r="M227" s="214">
        <v>36.536353671903541</v>
      </c>
      <c r="N227" s="214">
        <v>40.595948524337274</v>
      </c>
      <c r="O227" s="100" t="s">
        <v>524</v>
      </c>
      <c r="P227" s="99" t="s">
        <v>632</v>
      </c>
      <c r="Q227" s="99" t="s">
        <v>632</v>
      </c>
      <c r="R227" s="99" t="s">
        <v>632</v>
      </c>
      <c r="S227" s="99"/>
      <c r="T227" s="99"/>
      <c r="U227" s="99"/>
      <c r="V227" s="99"/>
      <c r="W227" s="99"/>
      <c r="X227" s="99"/>
      <c r="Y227" s="99"/>
      <c r="Z227" s="99"/>
      <c r="AA227" s="99"/>
      <c r="AB227" s="99"/>
      <c r="AC227" s="99"/>
      <c r="AD227" s="99"/>
      <c r="AE227" s="99"/>
      <c r="AF227" s="99"/>
      <c r="AG227" s="99"/>
      <c r="AH227" s="99"/>
    </row>
    <row r="228" spans="3:34">
      <c r="C228" s="3" t="s">
        <v>92</v>
      </c>
      <c r="D228" s="3" t="s">
        <v>430</v>
      </c>
      <c r="E228" s="3" t="s">
        <v>431</v>
      </c>
      <c r="F228" s="3" t="s">
        <v>628</v>
      </c>
      <c r="G228" s="214">
        <v>68.377118397486058</v>
      </c>
      <c r="H228" s="214">
        <v>67.730526261339605</v>
      </c>
      <c r="I228" s="214">
        <v>62.881085240241312</v>
      </c>
      <c r="J228" s="214">
        <v>64.659213614644017</v>
      </c>
      <c r="K228" s="214">
        <v>69.76598723683388</v>
      </c>
      <c r="L228" s="214">
        <v>68.162171438285966</v>
      </c>
      <c r="M228" s="214">
        <v>76.181250431025489</v>
      </c>
      <c r="N228" s="214">
        <v>69.124460917414709</v>
      </c>
      <c r="O228" s="100" t="s">
        <v>524</v>
      </c>
      <c r="P228" s="99" t="s">
        <v>632</v>
      </c>
      <c r="Q228" s="99" t="s">
        <v>632</v>
      </c>
      <c r="R228" s="99" t="s">
        <v>632</v>
      </c>
      <c r="S228" s="99"/>
      <c r="T228" s="99"/>
      <c r="U228" s="99"/>
      <c r="V228" s="99"/>
      <c r="W228" s="99"/>
      <c r="X228" s="99"/>
      <c r="Y228" s="99"/>
      <c r="Z228" s="99"/>
      <c r="AA228" s="99"/>
      <c r="AB228" s="99"/>
      <c r="AC228" s="99"/>
      <c r="AD228" s="99"/>
      <c r="AE228" s="99"/>
      <c r="AF228" s="99"/>
      <c r="AG228" s="99"/>
      <c r="AH228" s="99"/>
    </row>
    <row r="229" spans="3:34">
      <c r="C229" s="3" t="s">
        <v>92</v>
      </c>
      <c r="D229" s="3" t="s">
        <v>432</v>
      </c>
      <c r="E229" s="3" t="s">
        <v>433</v>
      </c>
      <c r="F229" s="3" t="s">
        <v>628</v>
      </c>
      <c r="G229" s="214">
        <v>65.689327379185329</v>
      </c>
      <c r="H229" s="214">
        <v>60.636302196171073</v>
      </c>
      <c r="I229" s="214">
        <v>56.214905161033599</v>
      </c>
      <c r="J229" s="214">
        <v>60.004674048294291</v>
      </c>
      <c r="K229" s="214">
        <v>59.629543614303557</v>
      </c>
      <c r="L229" s="214">
        <v>70.300093524231556</v>
      </c>
      <c r="M229" s="214">
        <v>66.534017085433447</v>
      </c>
      <c r="N229" s="214">
        <v>65.906337678967091</v>
      </c>
      <c r="O229" s="100" t="s">
        <v>524</v>
      </c>
      <c r="P229" s="99" t="s">
        <v>632</v>
      </c>
      <c r="Q229" s="99" t="s">
        <v>632</v>
      </c>
      <c r="R229" s="99" t="s">
        <v>632</v>
      </c>
      <c r="S229" s="99"/>
      <c r="T229" s="99"/>
      <c r="U229" s="99"/>
      <c r="V229" s="99"/>
      <c r="W229" s="99"/>
      <c r="X229" s="99"/>
      <c r="Y229" s="99"/>
      <c r="Z229" s="99"/>
      <c r="AA229" s="99"/>
      <c r="AB229" s="99"/>
      <c r="AC229" s="99"/>
      <c r="AD229" s="99"/>
      <c r="AE229" s="99"/>
      <c r="AF229" s="99"/>
      <c r="AG229" s="99"/>
      <c r="AH229" s="99"/>
    </row>
    <row r="230" spans="3:34">
      <c r="C230" s="3" t="s">
        <v>92</v>
      </c>
      <c r="D230" s="3" t="s">
        <v>434</v>
      </c>
      <c r="E230" s="3" t="s">
        <v>435</v>
      </c>
      <c r="F230" s="3" t="s">
        <v>628</v>
      </c>
      <c r="G230" s="214">
        <v>35.222739800815411</v>
      </c>
      <c r="H230" s="214">
        <v>51.953541206202722</v>
      </c>
      <c r="I230" s="214">
        <v>55.475815186284265</v>
      </c>
      <c r="J230" s="214">
        <v>36.103308295835795</v>
      </c>
      <c r="K230" s="214">
        <v>53.451101005055946</v>
      </c>
      <c r="L230" s="214">
        <v>63.089824137115222</v>
      </c>
      <c r="M230" s="214">
        <v>43.812377872996677</v>
      </c>
      <c r="N230" s="214">
        <v>40.307387643156943</v>
      </c>
      <c r="O230" s="100" t="s">
        <v>524</v>
      </c>
      <c r="P230" s="99" t="s">
        <v>632</v>
      </c>
      <c r="Q230" s="99" t="s">
        <v>632</v>
      </c>
      <c r="R230" s="99" t="s">
        <v>632</v>
      </c>
      <c r="S230" s="99"/>
      <c r="T230" s="99"/>
      <c r="U230" s="99"/>
      <c r="V230" s="99"/>
      <c r="W230" s="99"/>
      <c r="X230" s="99"/>
      <c r="Y230" s="99"/>
      <c r="Z230" s="99"/>
      <c r="AA230" s="99"/>
      <c r="AB230" s="99"/>
      <c r="AC230" s="99"/>
      <c r="AD230" s="99"/>
      <c r="AE230" s="99"/>
      <c r="AF230" s="99"/>
      <c r="AG230" s="99"/>
      <c r="AH230" s="99"/>
    </row>
    <row r="231" spans="3:34">
      <c r="C231" s="3" t="s">
        <v>92</v>
      </c>
      <c r="D231" s="3" t="s">
        <v>436</v>
      </c>
      <c r="E231" s="3" t="s">
        <v>437</v>
      </c>
      <c r="F231" s="3" t="s">
        <v>628</v>
      </c>
      <c r="G231" s="214">
        <v>60.580959033671888</v>
      </c>
      <c r="H231" s="214">
        <v>66.762689547311879</v>
      </c>
      <c r="I231" s="214">
        <v>67.380862598675876</v>
      </c>
      <c r="J231" s="214">
        <v>71.089900906859867</v>
      </c>
      <c r="K231" s="214">
        <v>68.347649395030942</v>
      </c>
      <c r="L231" s="214">
        <v>68.347649395030942</v>
      </c>
      <c r="M231" s="214">
        <v>65.884671038453249</v>
      </c>
      <c r="N231" s="214">
        <v>62.190203503586716</v>
      </c>
      <c r="O231" s="100" t="s">
        <v>524</v>
      </c>
      <c r="P231" s="99" t="s">
        <v>632</v>
      </c>
      <c r="Q231" s="99" t="s">
        <v>632</v>
      </c>
      <c r="R231" s="99" t="s">
        <v>632</v>
      </c>
      <c r="S231" s="99"/>
      <c r="T231" s="99"/>
      <c r="U231" s="99"/>
      <c r="V231" s="99"/>
      <c r="W231" s="99"/>
      <c r="X231" s="99"/>
      <c r="Y231" s="99"/>
      <c r="Z231" s="99"/>
      <c r="AA231" s="99"/>
      <c r="AB231" s="99"/>
      <c r="AC231" s="99"/>
      <c r="AD231" s="99"/>
      <c r="AE231" s="99"/>
      <c r="AF231" s="99"/>
      <c r="AG231" s="99"/>
      <c r="AH231" s="99"/>
    </row>
    <row r="232" spans="3:34">
      <c r="C232" s="3" t="s">
        <v>92</v>
      </c>
      <c r="D232" s="3" t="s">
        <v>438</v>
      </c>
      <c r="E232" s="3" t="s">
        <v>439</v>
      </c>
      <c r="F232" s="3" t="s">
        <v>628</v>
      </c>
      <c r="G232" s="214">
        <v>61.634910013031387</v>
      </c>
      <c r="H232" s="214">
        <v>54.590920297256368</v>
      </c>
      <c r="I232" s="214">
        <v>47.546930581481355</v>
      </c>
      <c r="J232" s="214">
        <v>39.328942579743831</v>
      </c>
      <c r="K232" s="214">
        <v>55.845772591360195</v>
      </c>
      <c r="L232" s="214">
        <v>45.956417028306831</v>
      </c>
      <c r="M232" s="214">
        <v>43.047783039173481</v>
      </c>
      <c r="N232" s="214">
        <v>52.937138602226845</v>
      </c>
      <c r="O232" s="100" t="s">
        <v>524</v>
      </c>
      <c r="P232" s="99" t="s">
        <v>632</v>
      </c>
      <c r="Q232" s="99" t="s">
        <v>632</v>
      </c>
      <c r="R232" s="99" t="s">
        <v>632</v>
      </c>
      <c r="S232" s="99"/>
      <c r="T232" s="99"/>
      <c r="U232" s="99"/>
      <c r="V232" s="99"/>
      <c r="W232" s="99"/>
      <c r="X232" s="99"/>
      <c r="Y232" s="99"/>
      <c r="Z232" s="99"/>
      <c r="AA232" s="99"/>
      <c r="AB232" s="99"/>
      <c r="AC232" s="99"/>
      <c r="AD232" s="99"/>
      <c r="AE232" s="99"/>
      <c r="AF232" s="99"/>
      <c r="AG232" s="99"/>
      <c r="AH232" s="99"/>
    </row>
    <row r="233" spans="3:34">
      <c r="C233" s="3" t="s">
        <v>92</v>
      </c>
      <c r="D233" s="3" t="s">
        <v>440</v>
      </c>
      <c r="E233" s="3" t="s">
        <v>441</v>
      </c>
      <c r="F233" s="3" t="s">
        <v>628</v>
      </c>
      <c r="G233" s="214">
        <v>92.32161713682305</v>
      </c>
      <c r="H233" s="214">
        <v>100.16593754714135</v>
      </c>
      <c r="I233" s="214">
        <v>89.907980087494337</v>
      </c>
      <c r="J233" s="214">
        <v>89.304570825162173</v>
      </c>
      <c r="K233" s="214">
        <v>102.70864185735441</v>
      </c>
      <c r="L233" s="214">
        <v>102.70864185735441</v>
      </c>
      <c r="M233" s="214">
        <v>106.88864472364209</v>
      </c>
      <c r="N233" s="214">
        <v>101.51435532412937</v>
      </c>
      <c r="O233" s="100" t="s">
        <v>524</v>
      </c>
      <c r="P233" s="99" t="s">
        <v>632</v>
      </c>
      <c r="Q233" s="99" t="s">
        <v>632</v>
      </c>
      <c r="R233" s="99" t="s">
        <v>632</v>
      </c>
      <c r="S233" s="99"/>
      <c r="T233" s="99"/>
      <c r="U233" s="99"/>
      <c r="V233" s="99"/>
      <c r="W233" s="99"/>
      <c r="X233" s="99"/>
      <c r="Y233" s="99"/>
      <c r="Z233" s="99"/>
      <c r="AA233" s="99"/>
      <c r="AB233" s="99"/>
      <c r="AC233" s="99"/>
      <c r="AD233" s="99"/>
      <c r="AE233" s="99"/>
      <c r="AF233" s="99"/>
      <c r="AG233" s="99"/>
      <c r="AH233" s="99"/>
    </row>
    <row r="234" spans="3:34">
      <c r="C234" s="3" t="s">
        <v>92</v>
      </c>
      <c r="D234" s="3" t="s">
        <v>442</v>
      </c>
      <c r="E234" s="3" t="s">
        <v>443</v>
      </c>
      <c r="F234" s="3" t="s">
        <v>628</v>
      </c>
      <c r="G234" s="214">
        <v>73.445113212955007</v>
      </c>
      <c r="H234" s="214">
        <v>71.05665424668004</v>
      </c>
      <c r="I234" s="214">
        <v>66.279736314130119</v>
      </c>
      <c r="J234" s="214">
        <v>58.517244673736514</v>
      </c>
      <c r="K234" s="214">
        <v>64.113980409617099</v>
      </c>
      <c r="L234" s="214">
        <v>75.393291777975662</v>
      </c>
      <c r="M234" s="214">
        <v>72.425051944197094</v>
      </c>
      <c r="N234" s="214">
        <v>61.145740575838524</v>
      </c>
      <c r="O234" s="100" t="s">
        <v>524</v>
      </c>
      <c r="P234" s="99" t="s">
        <v>632</v>
      </c>
      <c r="Q234" s="99" t="s">
        <v>632</v>
      </c>
      <c r="R234" s="99" t="s">
        <v>632</v>
      </c>
      <c r="S234" s="99"/>
      <c r="T234" s="99"/>
      <c r="U234" s="99"/>
      <c r="V234" s="99"/>
      <c r="W234" s="99"/>
      <c r="X234" s="99"/>
      <c r="Y234" s="99"/>
      <c r="Z234" s="99"/>
      <c r="AA234" s="99"/>
      <c r="AB234" s="99"/>
      <c r="AC234" s="99"/>
      <c r="AD234" s="99"/>
      <c r="AE234" s="99"/>
      <c r="AF234" s="99"/>
      <c r="AG234" s="99"/>
      <c r="AH234" s="99"/>
    </row>
    <row r="235" spans="3:34">
      <c r="C235" s="3" t="s">
        <v>92</v>
      </c>
      <c r="D235" s="3" t="s">
        <v>444</v>
      </c>
      <c r="E235" s="3" t="s">
        <v>445</v>
      </c>
      <c r="F235" s="3" t="s">
        <v>628</v>
      </c>
      <c r="G235" s="214">
        <v>107.26613694479606</v>
      </c>
      <c r="H235" s="214">
        <v>118.9586542420961</v>
      </c>
      <c r="I235" s="214">
        <v>108.28287757934389</v>
      </c>
      <c r="J235" s="214">
        <v>102.18243377205691</v>
      </c>
      <c r="K235" s="214">
        <v>133.48722838360013</v>
      </c>
      <c r="L235" s="214">
        <v>103.87915893009483</v>
      </c>
      <c r="M235" s="214">
        <v>91.835198474431678</v>
      </c>
      <c r="N235" s="214">
        <v>107.39198072966327</v>
      </c>
      <c r="O235" s="100" t="s">
        <v>524</v>
      </c>
      <c r="P235" s="99" t="s">
        <v>632</v>
      </c>
      <c r="Q235" s="99" t="s">
        <v>632</v>
      </c>
      <c r="R235" s="99" t="s">
        <v>632</v>
      </c>
      <c r="S235" s="99"/>
      <c r="T235" s="99"/>
      <c r="U235" s="99"/>
      <c r="V235" s="99"/>
      <c r="W235" s="99"/>
      <c r="X235" s="99"/>
      <c r="Y235" s="99"/>
      <c r="Z235" s="99"/>
      <c r="AA235" s="99"/>
      <c r="AB235" s="99"/>
      <c r="AC235" s="99"/>
      <c r="AD235" s="99"/>
      <c r="AE235" s="99"/>
      <c r="AF235" s="99"/>
      <c r="AG235" s="99"/>
      <c r="AH235" s="99"/>
    </row>
    <row r="236" spans="3:34">
      <c r="C236" s="3" t="s">
        <v>92</v>
      </c>
      <c r="D236" s="3" t="s">
        <v>446</v>
      </c>
      <c r="E236" s="3" t="s">
        <v>447</v>
      </c>
      <c r="F236" s="3" t="s">
        <v>628</v>
      </c>
      <c r="G236" s="214">
        <v>38.175224279442638</v>
      </c>
      <c r="H236" s="214">
        <v>44.083294703642096</v>
      </c>
      <c r="I236" s="214">
        <v>37.493523845881171</v>
      </c>
      <c r="J236" s="214">
        <v>38.629691235150297</v>
      </c>
      <c r="K236" s="214">
        <v>49.843702778166204</v>
      </c>
      <c r="L236" s="214">
        <v>47.362794495090057</v>
      </c>
      <c r="M236" s="214">
        <v>41.498829462364618</v>
      </c>
      <c r="N236" s="214">
        <v>45.784034678587055</v>
      </c>
      <c r="O236" s="100" t="s">
        <v>524</v>
      </c>
      <c r="P236" s="99" t="s">
        <v>632</v>
      </c>
      <c r="Q236" s="99" t="s">
        <v>632</v>
      </c>
      <c r="R236" s="99" t="s">
        <v>632</v>
      </c>
      <c r="S236" s="99"/>
      <c r="T236" s="99"/>
      <c r="U236" s="99"/>
      <c r="V236" s="99"/>
      <c r="W236" s="99"/>
      <c r="X236" s="99"/>
      <c r="Y236" s="99"/>
      <c r="Z236" s="99"/>
      <c r="AA236" s="99"/>
      <c r="AB236" s="99"/>
      <c r="AC236" s="99"/>
      <c r="AD236" s="99"/>
      <c r="AE236" s="99"/>
      <c r="AF236" s="99"/>
      <c r="AG236" s="99"/>
      <c r="AH236" s="99"/>
    </row>
    <row r="237" spans="3:34">
      <c r="C237" s="3" t="s">
        <v>90</v>
      </c>
      <c r="D237" s="3" t="s">
        <v>448</v>
      </c>
      <c r="E237" s="3" t="s">
        <v>449</v>
      </c>
      <c r="F237" s="3" t="s">
        <v>628</v>
      </c>
      <c r="G237" s="214">
        <v>41.670258930367559</v>
      </c>
      <c r="H237" s="214">
        <v>46.699428111618822</v>
      </c>
      <c r="I237" s="214">
        <v>35.204184268758802</v>
      </c>
      <c r="J237" s="214">
        <v>29.456562347328791</v>
      </c>
      <c r="K237" s="214">
        <v>40.749223657032054</v>
      </c>
      <c r="L237" s="214">
        <v>34.426068261975352</v>
      </c>
      <c r="M237" s="214">
        <v>21.779757471861959</v>
      </c>
      <c r="N237" s="214">
        <v>29.50805851026459</v>
      </c>
      <c r="O237" s="100" t="s">
        <v>524</v>
      </c>
      <c r="P237" s="99" t="s">
        <v>632</v>
      </c>
      <c r="Q237" s="99" t="s">
        <v>632</v>
      </c>
      <c r="R237" s="99" t="s">
        <v>632</v>
      </c>
      <c r="S237" s="99"/>
      <c r="T237" s="99"/>
      <c r="U237" s="99"/>
      <c r="V237" s="99"/>
      <c r="W237" s="99"/>
      <c r="X237" s="99"/>
      <c r="Y237" s="99"/>
      <c r="Z237" s="99"/>
      <c r="AA237" s="99"/>
      <c r="AB237" s="99"/>
      <c r="AC237" s="99"/>
      <c r="AD237" s="99"/>
      <c r="AE237" s="99"/>
      <c r="AF237" s="99"/>
      <c r="AG237" s="99"/>
      <c r="AH237" s="99"/>
    </row>
    <row r="238" spans="3:34">
      <c r="C238" s="3" t="s">
        <v>90</v>
      </c>
      <c r="D238" s="3" t="s">
        <v>450</v>
      </c>
      <c r="E238" s="3" t="s">
        <v>451</v>
      </c>
      <c r="F238" s="3" t="s">
        <v>628</v>
      </c>
      <c r="G238" s="214">
        <v>23.001965622516835</v>
      </c>
      <c r="H238" s="214">
        <v>28.229685082179749</v>
      </c>
      <c r="I238" s="214">
        <v>26.487111928958779</v>
      </c>
      <c r="J238" s="214">
        <v>24.744538775737809</v>
      </c>
      <c r="K238" s="214">
        <v>28.041665811737833</v>
      </c>
      <c r="L238" s="214">
        <v>30.777438086053714</v>
      </c>
      <c r="M238" s="214">
        <v>24.621950468842972</v>
      </c>
      <c r="N238" s="214">
        <v>22.57012126310606</v>
      </c>
      <c r="O238" s="100" t="s">
        <v>524</v>
      </c>
      <c r="P238" s="99" t="s">
        <v>632</v>
      </c>
      <c r="Q238" s="99" t="s">
        <v>632</v>
      </c>
      <c r="R238" s="99" t="s">
        <v>632</v>
      </c>
      <c r="S238" s="99"/>
      <c r="T238" s="99"/>
      <c r="U238" s="99"/>
      <c r="V238" s="99"/>
      <c r="W238" s="99"/>
      <c r="X238" s="99"/>
      <c r="Y238" s="99"/>
      <c r="Z238" s="99"/>
      <c r="AA238" s="99"/>
      <c r="AB238" s="99"/>
      <c r="AC238" s="99"/>
      <c r="AD238" s="99"/>
      <c r="AE238" s="99"/>
      <c r="AF238" s="99"/>
      <c r="AG238" s="99"/>
      <c r="AH238" s="99"/>
    </row>
    <row r="239" spans="3:34">
      <c r="C239" s="3" t="s">
        <v>90</v>
      </c>
      <c r="D239" s="3" t="s">
        <v>452</v>
      </c>
      <c r="E239" s="3" t="s">
        <v>453</v>
      </c>
      <c r="F239" s="3" t="s">
        <v>628</v>
      </c>
      <c r="G239" s="214">
        <v>24.956597222222221</v>
      </c>
      <c r="H239" s="214">
        <v>30.924479166666664</v>
      </c>
      <c r="I239" s="214">
        <v>24.4140625</v>
      </c>
      <c r="J239" s="214">
        <v>22.786458333333332</v>
      </c>
      <c r="K239" s="214">
        <v>33.313989726395427</v>
      </c>
      <c r="L239" s="214">
        <v>34.38863455627915</v>
      </c>
      <c r="M239" s="214">
        <v>23.642186257441914</v>
      </c>
      <c r="N239" s="214">
        <v>20.418251767790746</v>
      </c>
      <c r="O239" s="100" t="s">
        <v>524</v>
      </c>
      <c r="P239" s="99" t="s">
        <v>632</v>
      </c>
      <c r="Q239" s="99" t="s">
        <v>632</v>
      </c>
      <c r="R239" s="99" t="s">
        <v>632</v>
      </c>
      <c r="S239" s="99"/>
      <c r="T239" s="99"/>
      <c r="U239" s="99"/>
      <c r="V239" s="99"/>
      <c r="W239" s="99"/>
      <c r="X239" s="99"/>
      <c r="Y239" s="99"/>
      <c r="Z239" s="99"/>
      <c r="AA239" s="99"/>
      <c r="AB239" s="99"/>
      <c r="AC239" s="99"/>
      <c r="AD239" s="99"/>
      <c r="AE239" s="99"/>
      <c r="AF239" s="99"/>
      <c r="AG239" s="99"/>
      <c r="AH239" s="99"/>
    </row>
    <row r="240" spans="3:34">
      <c r="C240" s="3" t="s">
        <v>90</v>
      </c>
      <c r="D240" s="3" t="s">
        <v>454</v>
      </c>
      <c r="E240" s="3" t="s">
        <v>455</v>
      </c>
      <c r="F240" s="3" t="s">
        <v>628</v>
      </c>
      <c r="G240" s="214">
        <v>19.047927828617283</v>
      </c>
      <c r="H240" s="214">
        <v>19.047927828617283</v>
      </c>
      <c r="I240" s="214">
        <v>13.779352046233779</v>
      </c>
      <c r="J240" s="214">
        <v>12.158251805500393</v>
      </c>
      <c r="K240" s="214">
        <v>19.092167438308437</v>
      </c>
      <c r="L240" s="214">
        <v>13.921372090433234</v>
      </c>
      <c r="M240" s="214">
        <v>13.921372090433234</v>
      </c>
      <c r="N240" s="214">
        <v>16.70564650851988</v>
      </c>
      <c r="O240" s="100" t="s">
        <v>524</v>
      </c>
      <c r="P240" s="99" t="s">
        <v>632</v>
      </c>
      <c r="Q240" s="99" t="s">
        <v>632</v>
      </c>
      <c r="R240" s="99" t="s">
        <v>632</v>
      </c>
      <c r="S240" s="99"/>
      <c r="T240" s="99"/>
      <c r="U240" s="99"/>
      <c r="V240" s="99"/>
      <c r="W240" s="99"/>
      <c r="X240" s="99"/>
      <c r="Y240" s="99"/>
      <c r="Z240" s="99"/>
      <c r="AA240" s="99"/>
      <c r="AB240" s="99"/>
      <c r="AC240" s="99"/>
      <c r="AD240" s="99"/>
      <c r="AE240" s="99"/>
      <c r="AF240" s="99"/>
      <c r="AG240" s="99"/>
      <c r="AH240" s="99"/>
    </row>
    <row r="241" spans="3:34">
      <c r="C241" s="3" t="s">
        <v>90</v>
      </c>
      <c r="D241" s="3" t="s">
        <v>456</v>
      </c>
      <c r="E241" s="3" t="s">
        <v>457</v>
      </c>
      <c r="F241" s="3" t="s">
        <v>628</v>
      </c>
      <c r="G241" s="214">
        <v>28.422169292047798</v>
      </c>
      <c r="H241" s="214">
        <v>36.828726406597148</v>
      </c>
      <c r="I241" s="214">
        <v>38.029663137247056</v>
      </c>
      <c r="J241" s="214">
        <v>24.018734612998138</v>
      </c>
      <c r="K241" s="214">
        <v>30.078758855424073</v>
      </c>
      <c r="L241" s="214">
        <v>33.640717140934818</v>
      </c>
      <c r="M241" s="214">
        <v>24.142161712906162</v>
      </c>
      <c r="N241" s="214">
        <v>25.725254284244272</v>
      </c>
      <c r="O241" s="100" t="s">
        <v>524</v>
      </c>
      <c r="P241" s="99" t="s">
        <v>632</v>
      </c>
      <c r="Q241" s="99" t="s">
        <v>632</v>
      </c>
      <c r="R241" s="99" t="s">
        <v>632</v>
      </c>
      <c r="S241" s="99"/>
      <c r="T241" s="99"/>
      <c r="U241" s="99"/>
      <c r="V241" s="99"/>
      <c r="W241" s="99"/>
      <c r="X241" s="99"/>
      <c r="Y241" s="99"/>
      <c r="Z241" s="99"/>
      <c r="AA241" s="99"/>
      <c r="AB241" s="99"/>
      <c r="AC241" s="99"/>
      <c r="AD241" s="99"/>
      <c r="AE241" s="99"/>
      <c r="AF241" s="99"/>
      <c r="AG241" s="99"/>
      <c r="AH241" s="99"/>
    </row>
    <row r="242" spans="3:34">
      <c r="C242" s="3" t="s">
        <v>90</v>
      </c>
      <c r="D242" s="3" t="s">
        <v>458</v>
      </c>
      <c r="E242" s="3" t="s">
        <v>459</v>
      </c>
      <c r="F242" s="3" t="s">
        <v>628</v>
      </c>
      <c r="G242" s="214">
        <v>23.597025726001824</v>
      </c>
      <c r="H242" s="214">
        <v>20.450755629201584</v>
      </c>
      <c r="I242" s="214">
        <v>17.828863881868045</v>
      </c>
      <c r="J242" s="214">
        <v>28.840809220668898</v>
      </c>
      <c r="K242" s="214">
        <v>26.873951028562445</v>
      </c>
      <c r="L242" s="214">
        <v>14.197559033957518</v>
      </c>
      <c r="M242" s="214">
        <v>20.282227191367884</v>
      </c>
      <c r="N242" s="214">
        <v>15.71872607331011</v>
      </c>
      <c r="O242" s="100" t="s">
        <v>524</v>
      </c>
      <c r="P242" s="99" t="s">
        <v>632</v>
      </c>
      <c r="Q242" s="99" t="s">
        <v>632</v>
      </c>
      <c r="R242" s="99" t="s">
        <v>632</v>
      </c>
      <c r="S242" s="99"/>
      <c r="T242" s="99"/>
      <c r="U242" s="99"/>
      <c r="V242" s="99"/>
      <c r="W242" s="99"/>
      <c r="X242" s="99"/>
      <c r="Y242" s="99"/>
      <c r="Z242" s="99"/>
      <c r="AA242" s="99"/>
      <c r="AB242" s="99"/>
      <c r="AC242" s="99"/>
      <c r="AD242" s="99"/>
      <c r="AE242" s="99"/>
      <c r="AF242" s="99"/>
      <c r="AG242" s="99"/>
      <c r="AH242" s="99"/>
    </row>
    <row r="243" spans="3:34">
      <c r="C243" s="3" t="s">
        <v>90</v>
      </c>
      <c r="D243" s="3" t="s">
        <v>460</v>
      </c>
      <c r="E243" s="3" t="s">
        <v>461</v>
      </c>
      <c r="F243" s="3" t="s">
        <v>628</v>
      </c>
      <c r="G243" s="214">
        <v>20.110030595975122</v>
      </c>
      <c r="H243" s="214">
        <v>19.391815217547439</v>
      </c>
      <c r="I243" s="214">
        <v>25.855753623396584</v>
      </c>
      <c r="J243" s="214">
        <v>20.828245974402805</v>
      </c>
      <c r="K243" s="214">
        <v>18.784830206006969</v>
      </c>
      <c r="L243" s="214">
        <v>21.567768014304303</v>
      </c>
      <c r="M243" s="214">
        <v>14.610423493560976</v>
      </c>
      <c r="N243" s="214">
        <v>20.872033562229969</v>
      </c>
      <c r="O243" s="100" t="s">
        <v>524</v>
      </c>
      <c r="P243" s="99" t="s">
        <v>632</v>
      </c>
      <c r="Q243" s="99" t="s">
        <v>632</v>
      </c>
      <c r="R243" s="99" t="s">
        <v>632</v>
      </c>
      <c r="S243" s="99"/>
      <c r="T243" s="99"/>
      <c r="U243" s="99"/>
      <c r="V243" s="99"/>
      <c r="W243" s="99"/>
      <c r="X243" s="99"/>
      <c r="Y243" s="99"/>
      <c r="Z243" s="99"/>
      <c r="AA243" s="99"/>
      <c r="AB243" s="99"/>
      <c r="AC243" s="99"/>
      <c r="AD243" s="99"/>
      <c r="AE243" s="99"/>
      <c r="AF243" s="99"/>
      <c r="AG243" s="99"/>
      <c r="AH243" s="99"/>
    </row>
    <row r="244" spans="3:34">
      <c r="C244" s="3" t="s">
        <v>90</v>
      </c>
      <c r="D244" s="3" t="s">
        <v>462</v>
      </c>
      <c r="E244" s="3" t="s">
        <v>463</v>
      </c>
      <c r="F244" s="3" t="s">
        <v>628</v>
      </c>
      <c r="G244" s="214">
        <v>27.106199235319853</v>
      </c>
      <c r="H244" s="214">
        <v>28.532841300336685</v>
      </c>
      <c r="I244" s="214">
        <v>26.155104525308627</v>
      </c>
      <c r="J244" s="214">
        <v>25.204009815297407</v>
      </c>
      <c r="K244" s="214">
        <v>30.686398951083092</v>
      </c>
      <c r="L244" s="214">
        <v>26.036944564555348</v>
      </c>
      <c r="M244" s="214">
        <v>33.941017021652506</v>
      </c>
      <c r="N244" s="214">
        <v>25.107053687249799</v>
      </c>
      <c r="O244" s="100" t="s">
        <v>524</v>
      </c>
      <c r="P244" s="99" t="s">
        <v>632</v>
      </c>
      <c r="Q244" s="99" t="s">
        <v>632</v>
      </c>
      <c r="R244" s="99" t="s">
        <v>632</v>
      </c>
      <c r="S244" s="99"/>
      <c r="T244" s="99"/>
      <c r="U244" s="99"/>
      <c r="V244" s="99"/>
      <c r="W244" s="99"/>
      <c r="X244" s="99"/>
      <c r="Y244" s="99"/>
      <c r="Z244" s="99"/>
      <c r="AA244" s="99"/>
      <c r="AB244" s="99"/>
      <c r="AC244" s="99"/>
      <c r="AD244" s="99"/>
      <c r="AE244" s="99"/>
      <c r="AF244" s="99"/>
      <c r="AG244" s="99"/>
      <c r="AH244" s="99"/>
    </row>
    <row r="245" spans="3:34">
      <c r="C245" s="3" t="s">
        <v>90</v>
      </c>
      <c r="D245" s="3" t="s">
        <v>464</v>
      </c>
      <c r="E245" s="3" t="s">
        <v>465</v>
      </c>
      <c r="F245" s="3" t="s">
        <v>628</v>
      </c>
      <c r="G245" s="214">
        <v>34.897246994959289</v>
      </c>
      <c r="H245" s="214">
        <v>49.349642215093937</v>
      </c>
      <c r="I245" s="214">
        <v>34.192252106172226</v>
      </c>
      <c r="J245" s="214">
        <v>41.594698438436325</v>
      </c>
      <c r="K245" s="214">
        <v>44.862231217853086</v>
      </c>
      <c r="L245" s="214">
        <v>36.863538830173852</v>
      </c>
      <c r="M245" s="214">
        <v>23.648307928790771</v>
      </c>
      <c r="N245" s="214">
        <v>24.69161563153154</v>
      </c>
      <c r="O245" s="100" t="s">
        <v>524</v>
      </c>
      <c r="P245" s="99" t="s">
        <v>632</v>
      </c>
      <c r="Q245" s="99" t="s">
        <v>632</v>
      </c>
      <c r="R245" s="99" t="s">
        <v>632</v>
      </c>
      <c r="S245" s="99"/>
      <c r="T245" s="99"/>
      <c r="U245" s="99"/>
      <c r="V245" s="99"/>
      <c r="W245" s="99"/>
      <c r="X245" s="99"/>
      <c r="Y245" s="99"/>
      <c r="Z245" s="99"/>
      <c r="AA245" s="99"/>
      <c r="AB245" s="99"/>
      <c r="AC245" s="99"/>
      <c r="AD245" s="99"/>
      <c r="AE245" s="99"/>
      <c r="AF245" s="99"/>
      <c r="AG245" s="99"/>
      <c r="AH245" s="99"/>
    </row>
    <row r="246" spans="3:34">
      <c r="C246" s="3" t="s">
        <v>90</v>
      </c>
      <c r="D246" s="3" t="s">
        <v>466</v>
      </c>
      <c r="E246" s="3" t="s">
        <v>467</v>
      </c>
      <c r="F246" s="3" t="s">
        <v>628</v>
      </c>
      <c r="G246" s="214">
        <v>34.369247924479303</v>
      </c>
      <c r="H246" s="214">
        <v>33.605486859490874</v>
      </c>
      <c r="I246" s="214">
        <v>20.621548754687584</v>
      </c>
      <c r="J246" s="214">
        <v>26.73163727459502</v>
      </c>
      <c r="K246" s="214">
        <v>30.574460134301145</v>
      </c>
      <c r="L246" s="214">
        <v>40.388484374941022</v>
      </c>
      <c r="M246" s="214">
        <v>30.196997663507307</v>
      </c>
      <c r="N246" s="214">
        <v>30.951922605094989</v>
      </c>
      <c r="O246" s="100" t="s">
        <v>524</v>
      </c>
      <c r="P246" s="99" t="s">
        <v>632</v>
      </c>
      <c r="Q246" s="99" t="s">
        <v>632</v>
      </c>
      <c r="R246" s="99" t="s">
        <v>632</v>
      </c>
      <c r="S246" s="99"/>
      <c r="T246" s="99"/>
      <c r="U246" s="99"/>
      <c r="V246" s="99"/>
      <c r="W246" s="99"/>
      <c r="X246" s="99"/>
      <c r="Y246" s="99"/>
      <c r="Z246" s="99"/>
      <c r="AA246" s="99"/>
      <c r="AB246" s="99"/>
      <c r="AC246" s="99"/>
      <c r="AD246" s="99"/>
      <c r="AE246" s="99"/>
      <c r="AF246" s="99"/>
      <c r="AG246" s="99"/>
      <c r="AH246" s="99"/>
    </row>
    <row r="247" spans="3:34">
      <c r="C247" s="3" t="s">
        <v>90</v>
      </c>
      <c r="D247" s="3" t="s">
        <v>468</v>
      </c>
      <c r="E247" s="3" t="s">
        <v>469</v>
      </c>
      <c r="F247" s="3" t="s">
        <v>628</v>
      </c>
      <c r="G247" s="214">
        <v>25.971349067298771</v>
      </c>
      <c r="H247" s="214">
        <v>21.848912707410079</v>
      </c>
      <c r="I247" s="214">
        <v>19.375450891476863</v>
      </c>
      <c r="J247" s="214">
        <v>24.734618159332168</v>
      </c>
      <c r="K247" s="214">
        <v>17.439903309931417</v>
      </c>
      <c r="L247" s="214">
        <v>19.873378190386962</v>
      </c>
      <c r="M247" s="214">
        <v>11.35621610879255</v>
      </c>
      <c r="N247" s="214">
        <v>12.572953549020324</v>
      </c>
      <c r="O247" s="100" t="s">
        <v>524</v>
      </c>
      <c r="P247" s="99" t="s">
        <v>632</v>
      </c>
      <c r="Q247" s="99" t="s">
        <v>632</v>
      </c>
      <c r="R247" s="99" t="s">
        <v>632</v>
      </c>
      <c r="S247" s="99"/>
      <c r="T247" s="99"/>
      <c r="U247" s="99"/>
      <c r="V247" s="99"/>
      <c r="W247" s="99"/>
      <c r="X247" s="99"/>
      <c r="Y247" s="99"/>
      <c r="Z247" s="99"/>
      <c r="AA247" s="99"/>
      <c r="AB247" s="99"/>
      <c r="AC247" s="99"/>
      <c r="AD247" s="99"/>
      <c r="AE247" s="99"/>
      <c r="AF247" s="99"/>
      <c r="AG247" s="99"/>
      <c r="AH247" s="99"/>
    </row>
    <row r="248" spans="3:34">
      <c r="C248" s="3" t="s">
        <v>90</v>
      </c>
      <c r="D248" s="3" t="s">
        <v>470</v>
      </c>
      <c r="E248" s="3" t="s">
        <v>471</v>
      </c>
      <c r="F248" s="3" t="s">
        <v>628</v>
      </c>
      <c r="G248" s="214">
        <v>24.019372359094518</v>
      </c>
      <c r="H248" s="214">
        <v>22.058607268556191</v>
      </c>
      <c r="I248" s="214">
        <v>21.078224723287025</v>
      </c>
      <c r="J248" s="214">
        <v>20.588033450652446</v>
      </c>
      <c r="K248" s="214">
        <v>26.419571618655098</v>
      </c>
      <c r="L248" s="214">
        <v>21.13565729492408</v>
      </c>
      <c r="M248" s="214">
        <v>18.253522209252615</v>
      </c>
      <c r="N248" s="214">
        <v>21.616013142535991</v>
      </c>
      <c r="O248" s="100" t="s">
        <v>524</v>
      </c>
      <c r="P248" s="99" t="s">
        <v>632</v>
      </c>
      <c r="Q248" s="99" t="s">
        <v>632</v>
      </c>
      <c r="R248" s="99" t="s">
        <v>632</v>
      </c>
      <c r="S248" s="99"/>
      <c r="T248" s="99"/>
      <c r="U248" s="99"/>
      <c r="V248" s="99"/>
      <c r="W248" s="99"/>
      <c r="X248" s="99"/>
      <c r="Y248" s="99"/>
      <c r="Z248" s="99"/>
      <c r="AA248" s="99"/>
      <c r="AB248" s="99"/>
      <c r="AC248" s="99"/>
      <c r="AD248" s="99"/>
      <c r="AE248" s="99"/>
      <c r="AF248" s="99"/>
      <c r="AG248" s="99"/>
      <c r="AH248" s="99"/>
    </row>
    <row r="249" spans="3:34">
      <c r="C249" s="3" t="s">
        <v>90</v>
      </c>
      <c r="D249" s="3" t="s">
        <v>472</v>
      </c>
      <c r="E249" s="3" t="s">
        <v>473</v>
      </c>
      <c r="F249" s="3" t="s">
        <v>628</v>
      </c>
      <c r="G249" s="214">
        <v>25.589952139873297</v>
      </c>
      <c r="H249" s="214">
        <v>31.122914764710764</v>
      </c>
      <c r="I249" s="214">
        <v>23.515091155559244</v>
      </c>
      <c r="J249" s="214">
        <v>24.89833181176861</v>
      </c>
      <c r="K249" s="214">
        <v>29.391058283152088</v>
      </c>
      <c r="L249" s="214">
        <v>31.441597233139447</v>
      </c>
      <c r="M249" s="214">
        <v>20.505389499873552</v>
      </c>
      <c r="N249" s="214">
        <v>21.188902483202671</v>
      </c>
      <c r="O249" s="100" t="s">
        <v>524</v>
      </c>
      <c r="P249" s="99" t="s">
        <v>632</v>
      </c>
      <c r="Q249" s="99" t="s">
        <v>632</v>
      </c>
      <c r="R249" s="99" t="s">
        <v>632</v>
      </c>
      <c r="S249" s="99"/>
      <c r="T249" s="99"/>
      <c r="U249" s="99"/>
      <c r="V249" s="99"/>
      <c r="W249" s="99"/>
      <c r="X249" s="99"/>
      <c r="Y249" s="99"/>
      <c r="Z249" s="99"/>
      <c r="AA249" s="99"/>
      <c r="AB249" s="99"/>
      <c r="AC249" s="99"/>
      <c r="AD249" s="99"/>
      <c r="AE249" s="99"/>
      <c r="AF249" s="99"/>
      <c r="AG249" s="99"/>
      <c r="AH249" s="99"/>
    </row>
    <row r="250" spans="3:34">
      <c r="C250" s="3" t="s">
        <v>90</v>
      </c>
      <c r="D250" s="3" t="s">
        <v>474</v>
      </c>
      <c r="E250" s="3" t="s">
        <v>475</v>
      </c>
      <c r="F250" s="3" t="s">
        <v>628</v>
      </c>
      <c r="G250" s="214">
        <v>35.134666846350804</v>
      </c>
      <c r="H250" s="214">
        <v>23.583543499605337</v>
      </c>
      <c r="I250" s="214">
        <v>25.508730724062914</v>
      </c>
      <c r="J250" s="214">
        <v>23.583543499605337</v>
      </c>
      <c r="K250" s="214">
        <v>23.083590864551141</v>
      </c>
      <c r="L250" s="214">
        <v>20.728122408984699</v>
      </c>
      <c r="M250" s="214">
        <v>17.43046657119168</v>
      </c>
      <c r="N250" s="214">
        <v>17.901560262304965</v>
      </c>
      <c r="O250" s="100" t="s">
        <v>524</v>
      </c>
      <c r="P250" s="99" t="s">
        <v>632</v>
      </c>
      <c r="Q250" s="99" t="s">
        <v>632</v>
      </c>
      <c r="R250" s="99" t="s">
        <v>632</v>
      </c>
      <c r="S250" s="99"/>
      <c r="T250" s="99"/>
      <c r="U250" s="99"/>
      <c r="V250" s="99"/>
      <c r="W250" s="99"/>
      <c r="X250" s="99"/>
      <c r="Y250" s="99"/>
      <c r="Z250" s="99"/>
      <c r="AA250" s="99"/>
      <c r="AB250" s="99"/>
      <c r="AC250" s="99"/>
      <c r="AD250" s="99"/>
      <c r="AE250" s="99"/>
      <c r="AF250" s="99"/>
      <c r="AG250" s="99"/>
      <c r="AH250" s="99"/>
    </row>
    <row r="251" spans="3:34">
      <c r="C251" s="3" t="s">
        <v>90</v>
      </c>
      <c r="D251" s="3" t="s">
        <v>476</v>
      </c>
      <c r="E251" s="3" t="s">
        <v>477</v>
      </c>
      <c r="F251" s="3" t="s">
        <v>628</v>
      </c>
      <c r="G251" s="214">
        <v>23.763129128843687</v>
      </c>
      <c r="H251" s="214">
        <v>24.291198665040213</v>
      </c>
      <c r="I251" s="214">
        <v>18.482433766878422</v>
      </c>
      <c r="J251" s="214">
        <v>14.257877477306211</v>
      </c>
      <c r="K251" s="214">
        <v>13.035634209675569</v>
      </c>
      <c r="L251" s="214">
        <v>13.035634209675569</v>
      </c>
      <c r="M251" s="214">
        <v>14.599910314836638</v>
      </c>
      <c r="N251" s="214">
        <v>21.378440103867934</v>
      </c>
      <c r="O251" s="100" t="s">
        <v>524</v>
      </c>
      <c r="P251" s="99" t="s">
        <v>632</v>
      </c>
      <c r="Q251" s="99" t="s">
        <v>632</v>
      </c>
      <c r="R251" s="99" t="s">
        <v>632</v>
      </c>
      <c r="S251" s="99"/>
      <c r="T251" s="99"/>
      <c r="U251" s="99"/>
      <c r="V251" s="99"/>
      <c r="W251" s="99"/>
      <c r="X251" s="99"/>
      <c r="Y251" s="99"/>
      <c r="Z251" s="99"/>
      <c r="AA251" s="99"/>
      <c r="AB251" s="99"/>
      <c r="AC251" s="99"/>
      <c r="AD251" s="99"/>
      <c r="AE251" s="99"/>
      <c r="AF251" s="99"/>
      <c r="AG251" s="99"/>
      <c r="AH251" s="99"/>
    </row>
    <row r="252" spans="3:34">
      <c r="C252" s="3" t="s">
        <v>90</v>
      </c>
      <c r="D252" s="3" t="s">
        <v>478</v>
      </c>
      <c r="E252" s="3" t="s">
        <v>479</v>
      </c>
      <c r="F252" s="3" t="s">
        <v>628</v>
      </c>
      <c r="G252" s="214">
        <v>26.982710309470932</v>
      </c>
      <c r="H252" s="214">
        <v>30.614998235745865</v>
      </c>
      <c r="I252" s="214">
        <v>28.020506859835198</v>
      </c>
      <c r="J252" s="214">
        <v>13.491355154735466</v>
      </c>
      <c r="K252" s="214">
        <v>29.299133876481019</v>
      </c>
      <c r="L252" s="214">
        <v>21.588835487933384</v>
      </c>
      <c r="M252" s="214">
        <v>19.532755917654015</v>
      </c>
      <c r="N252" s="214">
        <v>11.822457529106376</v>
      </c>
      <c r="O252" s="100" t="s">
        <v>524</v>
      </c>
      <c r="P252" s="99" t="s">
        <v>632</v>
      </c>
      <c r="Q252" s="99" t="s">
        <v>632</v>
      </c>
      <c r="R252" s="99" t="s">
        <v>632</v>
      </c>
      <c r="S252" s="99"/>
      <c r="T252" s="99"/>
      <c r="U252" s="99"/>
      <c r="V252" s="99"/>
      <c r="W252" s="99"/>
      <c r="X252" s="99"/>
      <c r="Y252" s="99"/>
      <c r="Z252" s="99"/>
      <c r="AA252" s="99"/>
      <c r="AB252" s="99"/>
      <c r="AC252" s="99"/>
      <c r="AD252" s="99"/>
      <c r="AE252" s="99"/>
      <c r="AF252" s="99"/>
      <c r="AG252" s="99"/>
      <c r="AH252" s="99"/>
    </row>
    <row r="253" spans="3:34">
      <c r="C253" s="3" t="s">
        <v>90</v>
      </c>
      <c r="D253" s="3" t="s">
        <v>480</v>
      </c>
      <c r="E253" s="3" t="s">
        <v>481</v>
      </c>
      <c r="F253" s="3" t="s">
        <v>628</v>
      </c>
      <c r="G253" s="214">
        <v>38.034212893150709</v>
      </c>
      <c r="H253" s="214">
        <v>37.139290236841283</v>
      </c>
      <c r="I253" s="214">
        <v>32.217215627139424</v>
      </c>
      <c r="J253" s="214">
        <v>30.874831642675282</v>
      </c>
      <c r="K253" s="214">
        <v>29.813185319636801</v>
      </c>
      <c r="L253" s="214">
        <v>38.581769237177042</v>
      </c>
      <c r="M253" s="214">
        <v>35.074335670160949</v>
      </c>
      <c r="N253" s="214">
        <v>24.990464164989675</v>
      </c>
      <c r="O253" s="100" t="s">
        <v>524</v>
      </c>
      <c r="P253" s="99" t="s">
        <v>632</v>
      </c>
      <c r="Q253" s="99" t="s">
        <v>632</v>
      </c>
      <c r="R253" s="99" t="s">
        <v>632</v>
      </c>
      <c r="S253" s="99"/>
      <c r="T253" s="99"/>
      <c r="U253" s="99"/>
      <c r="V253" s="99"/>
      <c r="W253" s="99"/>
      <c r="X253" s="99"/>
      <c r="Y253" s="99"/>
      <c r="Z253" s="99"/>
      <c r="AA253" s="99"/>
      <c r="AB253" s="99"/>
      <c r="AC253" s="99"/>
      <c r="AD253" s="99"/>
      <c r="AE253" s="99"/>
      <c r="AF253" s="99"/>
      <c r="AG253" s="99"/>
      <c r="AH253" s="99"/>
    </row>
    <row r="254" spans="3:34">
      <c r="C254" s="3" t="s">
        <v>90</v>
      </c>
      <c r="D254" s="3" t="s">
        <v>482</v>
      </c>
      <c r="E254" s="3" t="s">
        <v>483</v>
      </c>
      <c r="F254" s="3" t="s">
        <v>628</v>
      </c>
      <c r="G254" s="214">
        <v>39.20185032733545</v>
      </c>
      <c r="H254" s="214">
        <v>31.851503390960055</v>
      </c>
      <c r="I254" s="214">
        <v>37.241757810968679</v>
      </c>
      <c r="J254" s="214">
        <v>45.572151005527459</v>
      </c>
      <c r="K254" s="214">
        <v>52.349483228954547</v>
      </c>
      <c r="L254" s="214">
        <v>57.632458600683911</v>
      </c>
      <c r="M254" s="214">
        <v>37.461098090444537</v>
      </c>
      <c r="N254" s="214">
        <v>41.303261997156795</v>
      </c>
      <c r="O254" s="100" t="s">
        <v>524</v>
      </c>
      <c r="P254" s="99" t="s">
        <v>632</v>
      </c>
      <c r="Q254" s="99" t="s">
        <v>632</v>
      </c>
      <c r="R254" s="99" t="s">
        <v>632</v>
      </c>
      <c r="S254" s="99"/>
      <c r="T254" s="99"/>
      <c r="U254" s="99"/>
      <c r="V254" s="99"/>
      <c r="W254" s="99"/>
      <c r="X254" s="99"/>
      <c r="Y254" s="99"/>
      <c r="Z254" s="99"/>
      <c r="AA254" s="99"/>
      <c r="AB254" s="99"/>
      <c r="AC254" s="99"/>
      <c r="AD254" s="99"/>
      <c r="AE254" s="99"/>
      <c r="AF254" s="99"/>
      <c r="AG254" s="99"/>
      <c r="AH254" s="99"/>
    </row>
    <row r="255" spans="3:34">
      <c r="C255" s="3" t="s">
        <v>90</v>
      </c>
      <c r="D255" s="3" t="s">
        <v>484</v>
      </c>
      <c r="E255" s="3" t="s">
        <v>485</v>
      </c>
      <c r="F255" s="3" t="s">
        <v>628</v>
      </c>
      <c r="G255" s="214">
        <v>32.978992381852755</v>
      </c>
      <c r="H255" s="214">
        <v>39.025140985192429</v>
      </c>
      <c r="I255" s="214">
        <v>33.528642254883636</v>
      </c>
      <c r="J255" s="214">
        <v>26.932843778513089</v>
      </c>
      <c r="K255" s="214">
        <v>37.883638536731119</v>
      </c>
      <c r="L255" s="214">
        <v>28.812908182865922</v>
      </c>
      <c r="M255" s="214">
        <v>19.742177829000727</v>
      </c>
      <c r="N255" s="214">
        <v>27.212191061595597</v>
      </c>
      <c r="O255" s="100" t="s">
        <v>524</v>
      </c>
      <c r="P255" s="99" t="s">
        <v>632</v>
      </c>
      <c r="Q255" s="99" t="s">
        <v>632</v>
      </c>
      <c r="R255" s="99" t="s">
        <v>632</v>
      </c>
      <c r="S255" s="99"/>
      <c r="T255" s="99"/>
      <c r="U255" s="99"/>
      <c r="V255" s="99"/>
      <c r="W255" s="99"/>
      <c r="X255" s="99"/>
      <c r="Y255" s="99"/>
      <c r="Z255" s="99"/>
      <c r="AA255" s="99"/>
      <c r="AB255" s="99"/>
      <c r="AC255" s="99"/>
      <c r="AD255" s="99"/>
      <c r="AE255" s="99"/>
      <c r="AF255" s="99"/>
      <c r="AG255" s="99"/>
      <c r="AH255" s="99"/>
    </row>
    <row r="256" spans="3:34">
      <c r="C256" s="3" t="s">
        <v>90</v>
      </c>
      <c r="D256" s="3" t="s">
        <v>486</v>
      </c>
      <c r="E256" s="3" t="s">
        <v>487</v>
      </c>
      <c r="F256" s="3" t="s">
        <v>628</v>
      </c>
      <c r="G256" s="214">
        <v>27.027432844337003</v>
      </c>
      <c r="H256" s="214">
        <v>20.27057463325275</v>
      </c>
      <c r="I256" s="214">
        <v>18.769050586345141</v>
      </c>
      <c r="J256" s="214">
        <v>15.015240469076112</v>
      </c>
      <c r="K256" s="214">
        <v>19.12425617676697</v>
      </c>
      <c r="L256" s="214">
        <v>22.801997749222156</v>
      </c>
      <c r="M256" s="214">
        <v>22.801997749222156</v>
      </c>
      <c r="N256" s="214">
        <v>23.537546063713194</v>
      </c>
      <c r="O256" s="100" t="s">
        <v>524</v>
      </c>
      <c r="P256" s="99" t="s">
        <v>632</v>
      </c>
      <c r="Q256" s="99" t="s">
        <v>632</v>
      </c>
      <c r="R256" s="99" t="s">
        <v>632</v>
      </c>
      <c r="S256" s="99"/>
      <c r="T256" s="99"/>
      <c r="U256" s="99"/>
      <c r="V256" s="99"/>
      <c r="W256" s="99"/>
      <c r="X256" s="99"/>
      <c r="Y256" s="99"/>
      <c r="Z256" s="99"/>
      <c r="AA256" s="99"/>
      <c r="AB256" s="99"/>
      <c r="AC256" s="99"/>
      <c r="AD256" s="99"/>
      <c r="AE256" s="99"/>
      <c r="AF256" s="99"/>
      <c r="AG256" s="99"/>
      <c r="AH256" s="99"/>
    </row>
    <row r="257" spans="3:34">
      <c r="C257" s="3" t="s">
        <v>90</v>
      </c>
      <c r="D257" s="3" t="s">
        <v>488</v>
      </c>
      <c r="E257" s="3" t="s">
        <v>489</v>
      </c>
      <c r="F257" s="3" t="s">
        <v>628</v>
      </c>
      <c r="G257" s="214">
        <v>20.308136923707799</v>
      </c>
      <c r="H257" s="214">
        <v>28.900041006814945</v>
      </c>
      <c r="I257" s="214">
        <v>26.556794438694812</v>
      </c>
      <c r="J257" s="214">
        <v>23.432465681201304</v>
      </c>
      <c r="K257" s="214">
        <v>29.13105140097359</v>
      </c>
      <c r="L257" s="214">
        <v>29.13105140097359</v>
      </c>
      <c r="M257" s="214">
        <v>18.398558779562268</v>
      </c>
      <c r="N257" s="214">
        <v>23.764805090267927</v>
      </c>
      <c r="O257" s="100" t="s">
        <v>524</v>
      </c>
      <c r="P257" s="99" t="s">
        <v>632</v>
      </c>
      <c r="Q257" s="99" t="s">
        <v>632</v>
      </c>
      <c r="R257" s="99" t="s">
        <v>632</v>
      </c>
      <c r="S257" s="99"/>
      <c r="T257" s="99"/>
      <c r="U257" s="99"/>
      <c r="V257" s="99"/>
      <c r="W257" s="99"/>
      <c r="X257" s="99"/>
      <c r="Y257" s="99"/>
      <c r="Z257" s="99"/>
      <c r="AA257" s="99"/>
      <c r="AB257" s="99"/>
      <c r="AC257" s="99"/>
      <c r="AD257" s="99"/>
      <c r="AE257" s="99"/>
      <c r="AF257" s="99"/>
      <c r="AG257" s="99"/>
      <c r="AH257" s="99"/>
    </row>
    <row r="258" spans="3:34">
      <c r="C258" s="3" t="s">
        <v>90</v>
      </c>
      <c r="D258" s="3" t="s">
        <v>490</v>
      </c>
      <c r="E258" s="3" t="s">
        <v>491</v>
      </c>
      <c r="F258" s="3" t="s">
        <v>628</v>
      </c>
      <c r="G258" s="214">
        <v>27.092567753626405</v>
      </c>
      <c r="H258" s="214">
        <v>27.536708208603891</v>
      </c>
      <c r="I258" s="214">
        <v>29.757410483491299</v>
      </c>
      <c r="J258" s="214">
        <v>37.307798218108495</v>
      </c>
      <c r="K258" s="214">
        <v>31.410049470827918</v>
      </c>
      <c r="L258" s="214">
        <v>30.101297409543424</v>
      </c>
      <c r="M258" s="214">
        <v>16.577526109603625</v>
      </c>
      <c r="N258" s="214">
        <v>19.195030232172616</v>
      </c>
      <c r="O258" s="100" t="s">
        <v>524</v>
      </c>
      <c r="P258" s="99" t="s">
        <v>632</v>
      </c>
      <c r="Q258" s="99" t="s">
        <v>632</v>
      </c>
      <c r="R258" s="99" t="s">
        <v>632</v>
      </c>
      <c r="S258" s="99"/>
      <c r="T258" s="99"/>
      <c r="U258" s="99"/>
      <c r="V258" s="99"/>
      <c r="W258" s="99"/>
      <c r="X258" s="99"/>
      <c r="Y258" s="99"/>
      <c r="Z258" s="99"/>
      <c r="AA258" s="99"/>
      <c r="AB258" s="99"/>
      <c r="AC258" s="99"/>
      <c r="AD258" s="99"/>
      <c r="AE258" s="99"/>
      <c r="AF258" s="99"/>
      <c r="AG258" s="99"/>
      <c r="AH258" s="99"/>
    </row>
    <row r="259" spans="3:34">
      <c r="C259" s="3" t="s">
        <v>90</v>
      </c>
      <c r="D259" s="3" t="s">
        <v>492</v>
      </c>
      <c r="E259" s="3" t="s">
        <v>493</v>
      </c>
      <c r="F259" s="3" t="s">
        <v>628</v>
      </c>
      <c r="G259" s="214">
        <v>32.304038004750595</v>
      </c>
      <c r="H259" s="214">
        <v>34.837688044338876</v>
      </c>
      <c r="I259" s="214">
        <v>25.336500395882819</v>
      </c>
      <c r="J259" s="214">
        <v>27.8701504354711</v>
      </c>
      <c r="K259" s="214">
        <v>21.251992374285088</v>
      </c>
      <c r="L259" s="214">
        <v>27.502578366721881</v>
      </c>
      <c r="M259" s="214">
        <v>21.877050973528767</v>
      </c>
      <c r="N259" s="214">
        <v>23.127168172016127</v>
      </c>
      <c r="O259" s="100" t="s">
        <v>524</v>
      </c>
      <c r="P259" s="99" t="s">
        <v>632</v>
      </c>
      <c r="Q259" s="99" t="s">
        <v>632</v>
      </c>
      <c r="R259" s="99" t="s">
        <v>632</v>
      </c>
      <c r="S259" s="99"/>
      <c r="T259" s="99"/>
      <c r="U259" s="99"/>
      <c r="V259" s="99"/>
      <c r="W259" s="99"/>
      <c r="X259" s="99"/>
      <c r="Y259" s="99"/>
      <c r="Z259" s="99"/>
      <c r="AA259" s="99"/>
      <c r="AB259" s="99"/>
      <c r="AC259" s="99"/>
      <c r="AD259" s="99"/>
      <c r="AE259" s="99"/>
      <c r="AF259" s="99"/>
      <c r="AG259" s="99"/>
      <c r="AH259" s="99"/>
    </row>
    <row r="260" spans="3:34">
      <c r="C260" s="3" t="s">
        <v>90</v>
      </c>
      <c r="D260" s="3" t="s">
        <v>494</v>
      </c>
      <c r="E260" s="3" t="s">
        <v>495</v>
      </c>
      <c r="F260" s="3" t="s">
        <v>628</v>
      </c>
      <c r="G260" s="214">
        <v>36.395971627685753</v>
      </c>
      <c r="H260" s="214">
        <v>41.772649254502966</v>
      </c>
      <c r="I260" s="214">
        <v>31.846475174225034</v>
      </c>
      <c r="J260" s="214">
        <v>36.809562214364</v>
      </c>
      <c r="K260" s="214">
        <v>39.199216015679688</v>
      </c>
      <c r="L260" s="214">
        <v>40.399192016159681</v>
      </c>
      <c r="M260" s="214">
        <v>37.199256014879701</v>
      </c>
      <c r="N260" s="214">
        <v>47.999040019199612</v>
      </c>
      <c r="O260" s="100" t="s">
        <v>524</v>
      </c>
      <c r="P260" s="99" t="s">
        <v>632</v>
      </c>
      <c r="Q260" s="99" t="s">
        <v>632</v>
      </c>
      <c r="R260" s="99" t="s">
        <v>632</v>
      </c>
      <c r="S260" s="99"/>
      <c r="T260" s="99"/>
      <c r="U260" s="99"/>
      <c r="V260" s="99"/>
      <c r="W260" s="99"/>
      <c r="X260" s="99"/>
      <c r="Y260" s="99"/>
      <c r="Z260" s="99"/>
      <c r="AA260" s="99"/>
      <c r="AB260" s="99"/>
      <c r="AC260" s="99"/>
      <c r="AD260" s="99"/>
      <c r="AE260" s="99"/>
      <c r="AF260" s="99"/>
      <c r="AG260" s="99"/>
      <c r="AH260" s="99"/>
    </row>
    <row r="261" spans="3:34">
      <c r="C261" s="3" t="s">
        <v>90</v>
      </c>
      <c r="D261" s="3" t="s">
        <v>496</v>
      </c>
      <c r="E261" s="3" t="s">
        <v>497</v>
      </c>
      <c r="F261" s="3" t="s">
        <v>628</v>
      </c>
      <c r="G261" s="214">
        <v>25.148375414948195</v>
      </c>
      <c r="H261" s="214">
        <v>21.033186710683946</v>
      </c>
      <c r="I261" s="214">
        <v>20.57594352132125</v>
      </c>
      <c r="J261" s="214">
        <v>20.118700331958554</v>
      </c>
      <c r="K261" s="214">
        <v>26.007452480348679</v>
      </c>
      <c r="L261" s="214">
        <v>17.03936541815948</v>
      </c>
      <c r="M261" s="214">
        <v>16.142556711940561</v>
      </c>
      <c r="N261" s="214">
        <v>12.10691753395542</v>
      </c>
      <c r="O261" s="100" t="s">
        <v>524</v>
      </c>
      <c r="P261" s="99" t="s">
        <v>632</v>
      </c>
      <c r="Q261" s="99" t="s">
        <v>632</v>
      </c>
      <c r="R261" s="99" t="s">
        <v>632</v>
      </c>
      <c r="S261" s="99"/>
      <c r="T261" s="99"/>
      <c r="U261" s="99"/>
      <c r="V261" s="99"/>
      <c r="W261" s="99"/>
      <c r="X261" s="99"/>
      <c r="Y261" s="99"/>
      <c r="Z261" s="99"/>
      <c r="AA261" s="99"/>
      <c r="AB261" s="99"/>
      <c r="AC261" s="99"/>
      <c r="AD261" s="99"/>
      <c r="AE261" s="99"/>
      <c r="AF261" s="99"/>
      <c r="AG261" s="99"/>
      <c r="AH261" s="99"/>
    </row>
    <row r="262" spans="3:34">
      <c r="C262" s="3" t="s">
        <v>90</v>
      </c>
      <c r="D262" s="3" t="s">
        <v>498</v>
      </c>
      <c r="E262" s="3" t="s">
        <v>499</v>
      </c>
      <c r="F262" s="3" t="s">
        <v>628</v>
      </c>
      <c r="G262" s="214">
        <v>24.019215372297836</v>
      </c>
      <c r="H262" s="214">
        <v>34.027221777421936</v>
      </c>
      <c r="I262" s="214">
        <v>26.68801708033093</v>
      </c>
      <c r="J262" s="214">
        <v>19.348812383239927</v>
      </c>
      <c r="K262" s="214">
        <v>28.296734030442025</v>
      </c>
      <c r="L262" s="214">
        <v>29.612861194648627</v>
      </c>
      <c r="M262" s="214">
        <v>31.587051940958538</v>
      </c>
      <c r="N262" s="214">
        <v>26.980606866235416</v>
      </c>
      <c r="O262" s="100" t="s">
        <v>524</v>
      </c>
      <c r="P262" s="99" t="s">
        <v>632</v>
      </c>
      <c r="Q262" s="99" t="s">
        <v>632</v>
      </c>
      <c r="R262" s="99" t="s">
        <v>632</v>
      </c>
      <c r="S262" s="99"/>
      <c r="T262" s="99"/>
      <c r="U262" s="99"/>
      <c r="V262" s="99"/>
      <c r="W262" s="99"/>
      <c r="X262" s="99"/>
      <c r="Y262" s="99"/>
      <c r="Z262" s="99"/>
      <c r="AA262" s="99"/>
      <c r="AB262" s="99"/>
      <c r="AC262" s="99"/>
      <c r="AD262" s="99"/>
      <c r="AE262" s="99"/>
      <c r="AF262" s="99"/>
      <c r="AG262" s="99"/>
      <c r="AH262" s="99"/>
    </row>
    <row r="263" spans="3:34">
      <c r="C263" s="3" t="s">
        <v>90</v>
      </c>
      <c r="D263" s="3" t="s">
        <v>500</v>
      </c>
      <c r="E263" s="3" t="s">
        <v>501</v>
      </c>
      <c r="F263" s="3" t="s">
        <v>628</v>
      </c>
      <c r="G263" s="214">
        <v>21.591456426780049</v>
      </c>
      <c r="H263" s="214">
        <v>22.837117374478897</v>
      </c>
      <c r="I263" s="214">
        <v>24.497998638077366</v>
      </c>
      <c r="J263" s="214">
        <v>36.124167483266618</v>
      </c>
      <c r="K263" s="214">
        <v>25.943702166299129</v>
      </c>
      <c r="L263" s="214">
        <v>23.916850434557009</v>
      </c>
      <c r="M263" s="214">
        <v>23.916850434557009</v>
      </c>
      <c r="N263" s="214">
        <v>21.079258010118043</v>
      </c>
      <c r="O263" s="100" t="s">
        <v>524</v>
      </c>
      <c r="P263" s="99" t="s">
        <v>632</v>
      </c>
      <c r="Q263" s="99" t="s">
        <v>632</v>
      </c>
      <c r="R263" s="99" t="s">
        <v>632</v>
      </c>
      <c r="S263" s="99"/>
      <c r="T263" s="99"/>
      <c r="U263" s="99"/>
      <c r="V263" s="99"/>
      <c r="W263" s="99"/>
      <c r="X263" s="99"/>
      <c r="Y263" s="99"/>
      <c r="Z263" s="99"/>
      <c r="AA263" s="99"/>
      <c r="AB263" s="99"/>
      <c r="AC263" s="99"/>
      <c r="AD263" s="99"/>
      <c r="AE263" s="99"/>
      <c r="AF263" s="99"/>
      <c r="AG263" s="99"/>
      <c r="AH263" s="99"/>
    </row>
    <row r="264" spans="3:34">
      <c r="C264" s="3" t="s">
        <v>90</v>
      </c>
      <c r="D264" s="3" t="s">
        <v>502</v>
      </c>
      <c r="E264" s="3" t="s">
        <v>503</v>
      </c>
      <c r="F264" s="3" t="s">
        <v>628</v>
      </c>
      <c r="G264" s="214">
        <v>54.312973602586084</v>
      </c>
      <c r="H264" s="214">
        <v>54.312973602586084</v>
      </c>
      <c r="I264" s="214">
        <v>43.843002787629729</v>
      </c>
      <c r="J264" s="214">
        <v>53.658600426651304</v>
      </c>
      <c r="K264" s="214">
        <v>50.47661573705566</v>
      </c>
      <c r="L264" s="214">
        <v>44.652390844318468</v>
      </c>
      <c r="M264" s="214">
        <v>56.947976728985871</v>
      </c>
      <c r="N264" s="214">
        <v>58.242248927371918</v>
      </c>
      <c r="O264" s="100" t="s">
        <v>524</v>
      </c>
      <c r="P264" s="99" t="s">
        <v>632</v>
      </c>
      <c r="Q264" s="99" t="s">
        <v>632</v>
      </c>
      <c r="R264" s="99" t="s">
        <v>632</v>
      </c>
      <c r="S264" s="99"/>
      <c r="T264" s="99"/>
      <c r="U264" s="99"/>
      <c r="V264" s="99"/>
      <c r="W264" s="99"/>
      <c r="X264" s="99"/>
      <c r="Y264" s="99"/>
      <c r="Z264" s="99"/>
      <c r="AA264" s="99"/>
      <c r="AB264" s="99"/>
      <c r="AC264" s="99"/>
      <c r="AD264" s="99"/>
      <c r="AE264" s="99"/>
      <c r="AF264" s="99"/>
      <c r="AG264" s="99"/>
      <c r="AH264" s="99"/>
    </row>
    <row r="265" spans="3:34">
      <c r="C265" s="3" t="s">
        <v>90</v>
      </c>
      <c r="D265" s="3" t="s">
        <v>504</v>
      </c>
      <c r="E265" s="3" t="s">
        <v>505</v>
      </c>
      <c r="F265" s="3" t="s">
        <v>628</v>
      </c>
      <c r="G265" s="214">
        <v>24.865612666090989</v>
      </c>
      <c r="H265" s="214">
        <v>27.57822495693728</v>
      </c>
      <c r="I265" s="214">
        <v>23.961408569142229</v>
      </c>
      <c r="J265" s="214">
        <v>25.769816763039753</v>
      </c>
      <c r="K265" s="214">
        <v>25.648939916271427</v>
      </c>
      <c r="L265" s="214">
        <v>24.779484325889346</v>
      </c>
      <c r="M265" s="214">
        <v>24.344756530698305</v>
      </c>
      <c r="N265" s="214">
        <v>28.692034482608715</v>
      </c>
      <c r="O265" s="100" t="s">
        <v>524</v>
      </c>
      <c r="P265" s="99" t="s">
        <v>632</v>
      </c>
      <c r="Q265" s="99" t="s">
        <v>632</v>
      </c>
      <c r="R265" s="99" t="s">
        <v>632</v>
      </c>
      <c r="S265" s="99"/>
      <c r="T265" s="99"/>
      <c r="U265" s="99"/>
      <c r="V265" s="99"/>
      <c r="W265" s="99"/>
      <c r="X265" s="99"/>
      <c r="Y265" s="99"/>
      <c r="Z265" s="99"/>
      <c r="AA265" s="99"/>
      <c r="AB265" s="99"/>
      <c r="AC265" s="99"/>
      <c r="AD265" s="99"/>
      <c r="AE265" s="99"/>
      <c r="AF265" s="99"/>
      <c r="AG265" s="99"/>
      <c r="AH265" s="99"/>
    </row>
    <row r="266" spans="3:34">
      <c r="C266" s="3" t="s">
        <v>90</v>
      </c>
      <c r="D266" s="3" t="s">
        <v>506</v>
      </c>
      <c r="E266" s="3" t="s">
        <v>507</v>
      </c>
      <c r="F266" s="3" t="s">
        <v>628</v>
      </c>
      <c r="G266" s="214">
        <v>28.960750819736504</v>
      </c>
      <c r="H266" s="214">
        <v>20.61612770218531</v>
      </c>
      <c r="I266" s="214">
        <v>16.689246235102392</v>
      </c>
      <c r="J266" s="214">
        <v>19.143547152029214</v>
      </c>
      <c r="K266" s="214">
        <v>21.753001914264168</v>
      </c>
      <c r="L266" s="214">
        <v>21.753001914264168</v>
      </c>
      <c r="M266" s="214">
        <v>14.502001276176111</v>
      </c>
      <c r="N266" s="214">
        <v>9.6680008507840736</v>
      </c>
      <c r="O266" s="100" t="s">
        <v>524</v>
      </c>
      <c r="P266" s="99" t="s">
        <v>632</v>
      </c>
      <c r="Q266" s="99" t="s">
        <v>632</v>
      </c>
      <c r="R266" s="99" t="s">
        <v>632</v>
      </c>
      <c r="S266" s="99"/>
      <c r="T266" s="99"/>
      <c r="U266" s="99"/>
      <c r="V266" s="99"/>
      <c r="W266" s="99"/>
      <c r="X266" s="99"/>
      <c r="Y266" s="99"/>
      <c r="Z266" s="99"/>
      <c r="AA266" s="99"/>
      <c r="AB266" s="99"/>
      <c r="AC266" s="99"/>
      <c r="AD266" s="99"/>
      <c r="AE266" s="99"/>
      <c r="AF266" s="99"/>
      <c r="AG266" s="99"/>
      <c r="AH266" s="99"/>
    </row>
    <row r="267" spans="3:34">
      <c r="C267" s="3" t="s">
        <v>90</v>
      </c>
      <c r="D267" s="3" t="s">
        <v>508</v>
      </c>
      <c r="E267" s="3" t="s">
        <v>509</v>
      </c>
      <c r="F267" s="3" t="s">
        <v>628</v>
      </c>
      <c r="G267" s="214">
        <v>20.598791009419983</v>
      </c>
      <c r="H267" s="214">
        <v>24.956227569104986</v>
      </c>
      <c r="I267" s="214">
        <v>13.072309679054991</v>
      </c>
      <c r="J267" s="214">
        <v>19.806529816749986</v>
      </c>
      <c r="K267" s="214">
        <v>20.705389651993187</v>
      </c>
      <c r="L267" s="214">
        <v>19.142718734861624</v>
      </c>
      <c r="M267" s="214">
        <v>15.626709171315614</v>
      </c>
      <c r="N267" s="214">
        <v>19.533386464144513</v>
      </c>
      <c r="O267" s="100" t="s">
        <v>524</v>
      </c>
      <c r="P267" s="99" t="s">
        <v>632</v>
      </c>
      <c r="Q267" s="99" t="s">
        <v>632</v>
      </c>
      <c r="R267" s="99" t="s">
        <v>632</v>
      </c>
      <c r="S267" s="99"/>
      <c r="T267" s="99"/>
      <c r="U267" s="99"/>
      <c r="V267" s="99"/>
      <c r="W267" s="99"/>
      <c r="X267" s="99"/>
      <c r="Y267" s="99"/>
      <c r="Z267" s="99"/>
      <c r="AA267" s="99"/>
      <c r="AB267" s="99"/>
      <c r="AC267" s="99"/>
      <c r="AD267" s="99"/>
      <c r="AE267" s="99"/>
      <c r="AF267" s="99"/>
      <c r="AG267" s="99"/>
      <c r="AH267" s="99"/>
    </row>
    <row r="268" spans="3:34">
      <c r="C268" s="3" t="s">
        <v>90</v>
      </c>
      <c r="D268" s="3" t="s">
        <v>510</v>
      </c>
      <c r="E268" s="3" t="s">
        <v>511</v>
      </c>
      <c r="F268" s="3" t="s">
        <v>628</v>
      </c>
      <c r="G268" s="214">
        <v>21.453915339549468</v>
      </c>
      <c r="H268" s="214">
        <v>12.652309046400967</v>
      </c>
      <c r="I268" s="214">
        <v>13.752509833044531</v>
      </c>
      <c r="J268" s="214">
        <v>18.153312979618779</v>
      </c>
      <c r="K268" s="214">
        <v>14.64986815118664</v>
      </c>
      <c r="L268" s="214">
        <v>25.501622337250815</v>
      </c>
      <c r="M268" s="214">
        <v>17.362806697702684</v>
      </c>
      <c r="N268" s="214">
        <v>17.905394407005893</v>
      </c>
      <c r="O268" s="100" t="s">
        <v>524</v>
      </c>
      <c r="P268" s="99" t="s">
        <v>632</v>
      </c>
      <c r="Q268" s="99" t="s">
        <v>632</v>
      </c>
      <c r="R268" s="99" t="s">
        <v>632</v>
      </c>
      <c r="S268" s="99"/>
      <c r="T268" s="99"/>
      <c r="U268" s="99"/>
      <c r="V268" s="99"/>
      <c r="W268" s="99"/>
      <c r="X268" s="99"/>
      <c r="Y268" s="99"/>
      <c r="Z268" s="99"/>
      <c r="AA268" s="99"/>
      <c r="AB268" s="99"/>
      <c r="AC268" s="99"/>
      <c r="AD268" s="99"/>
      <c r="AE268" s="99"/>
      <c r="AF268" s="99"/>
      <c r="AG268" s="99"/>
      <c r="AH268" s="99"/>
    </row>
    <row r="269" spans="3:34">
      <c r="P269" s="1" t="s">
        <v>632</v>
      </c>
      <c r="Q269" s="1" t="s">
        <v>632</v>
      </c>
      <c r="R269" s="1" t="s">
        <v>632</v>
      </c>
    </row>
  </sheetData>
  <autoFilter ref="O11:O268"/>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66"/>
  </sheetPr>
  <dimension ref="A1:AH269"/>
  <sheetViews>
    <sheetView zoomScale="80" zoomScaleNormal="80" workbookViewId="0">
      <pane ySplit="11" topLeftCell="A12" activePane="bottomLeft" state="frozen"/>
      <selection pane="bottomLeft"/>
    </sheetView>
  </sheetViews>
  <sheetFormatPr defaultRowHeight="15"/>
  <cols>
    <col min="1" max="2" width="9.140625" style="1"/>
    <col min="3" max="3" width="12.7109375" style="3" bestFit="1" customWidth="1"/>
    <col min="4" max="4" width="11.42578125" style="3" customWidth="1"/>
    <col min="5" max="5" width="48.5703125" style="3" customWidth="1"/>
    <col min="6" max="6" width="13.42578125" style="3" customWidth="1"/>
    <col min="7" max="34" width="11.5703125" style="1" bestFit="1" customWidth="1"/>
    <col min="35" max="16384" width="9.140625" style="1"/>
  </cols>
  <sheetData>
    <row r="1" spans="1:34">
      <c r="C1" s="91" t="s">
        <v>547</v>
      </c>
      <c r="D1" s="3" t="s">
        <v>71</v>
      </c>
    </row>
    <row r="2" spans="1:34">
      <c r="C2" s="91" t="s">
        <v>549</v>
      </c>
      <c r="D2" s="3" t="s">
        <v>55</v>
      </c>
    </row>
    <row r="3" spans="1:34">
      <c r="C3" s="91" t="s">
        <v>550</v>
      </c>
      <c r="D3" s="3" t="s">
        <v>715</v>
      </c>
    </row>
    <row r="4" spans="1:34">
      <c r="C4" s="91" t="s">
        <v>551</v>
      </c>
      <c r="D4" s="92">
        <v>42621</v>
      </c>
    </row>
    <row r="6" spans="1:34">
      <c r="C6" s="94"/>
      <c r="D6" s="94"/>
    </row>
    <row r="7" spans="1:34">
      <c r="C7" s="94"/>
      <c r="D7" s="94"/>
    </row>
    <row r="9" spans="1:34">
      <c r="A9" s="3"/>
      <c r="B9" s="3"/>
      <c r="G9" s="3"/>
      <c r="H9" s="3"/>
      <c r="I9" s="3"/>
      <c r="J9" s="3"/>
      <c r="K9" s="3"/>
      <c r="L9" s="3"/>
      <c r="M9" s="3"/>
      <c r="N9" s="3"/>
      <c r="O9" s="3"/>
      <c r="P9" s="3"/>
      <c r="Q9" s="3"/>
      <c r="R9" s="3"/>
      <c r="S9" s="3"/>
      <c r="T9" s="3"/>
      <c r="U9" s="3"/>
      <c r="V9" s="3"/>
      <c r="W9" s="3"/>
      <c r="X9" s="3"/>
      <c r="Y9" s="3"/>
      <c r="Z9" s="3"/>
      <c r="AA9" s="3"/>
      <c r="AB9" s="3"/>
      <c r="AC9" s="3"/>
      <c r="AD9" s="3"/>
      <c r="AE9" s="3"/>
      <c r="AF9" s="3"/>
      <c r="AG9" s="3"/>
      <c r="AH9" s="3"/>
    </row>
    <row r="10" spans="1:34" s="91" customFormat="1" ht="15.75" thickBot="1">
      <c r="A10" s="2"/>
      <c r="B10" s="2"/>
      <c r="C10" s="2" t="s">
        <v>552</v>
      </c>
      <c r="D10" s="2" t="s">
        <v>82</v>
      </c>
      <c r="E10" s="2" t="s">
        <v>83</v>
      </c>
      <c r="F10" s="2" t="s">
        <v>553</v>
      </c>
      <c r="G10" s="96" t="s">
        <v>554</v>
      </c>
      <c r="H10" s="96" t="s">
        <v>555</v>
      </c>
      <c r="I10" s="96" t="s">
        <v>556</v>
      </c>
      <c r="J10" s="96" t="s">
        <v>557</v>
      </c>
      <c r="K10" s="96" t="s">
        <v>558</v>
      </c>
      <c r="L10" s="96" t="s">
        <v>559</v>
      </c>
      <c r="M10" s="96" t="s">
        <v>560</v>
      </c>
      <c r="N10" s="96" t="s">
        <v>561</v>
      </c>
      <c r="O10" s="96" t="s">
        <v>525</v>
      </c>
      <c r="P10" s="96" t="s">
        <v>562</v>
      </c>
      <c r="Q10" s="96" t="s">
        <v>563</v>
      </c>
      <c r="R10" s="96" t="s">
        <v>564</v>
      </c>
      <c r="S10" s="96" t="s">
        <v>565</v>
      </c>
      <c r="T10" s="96" t="s">
        <v>566</v>
      </c>
      <c r="U10" s="96" t="s">
        <v>567</v>
      </c>
      <c r="V10" s="96" t="s">
        <v>568</v>
      </c>
      <c r="W10" s="96" t="s">
        <v>569</v>
      </c>
      <c r="X10" s="96" t="s">
        <v>570</v>
      </c>
      <c r="Y10" s="96" t="s">
        <v>571</v>
      </c>
      <c r="Z10" s="96" t="s">
        <v>572</v>
      </c>
      <c r="AA10" s="96" t="s">
        <v>573</v>
      </c>
      <c r="AB10" s="96" t="s">
        <v>574</v>
      </c>
      <c r="AC10" s="96" t="s">
        <v>575</v>
      </c>
      <c r="AD10" s="96" t="s">
        <v>576</v>
      </c>
      <c r="AE10" s="96" t="s">
        <v>577</v>
      </c>
      <c r="AF10" s="96" t="s">
        <v>578</v>
      </c>
      <c r="AG10" s="96" t="s">
        <v>579</v>
      </c>
      <c r="AH10" s="96" t="s">
        <v>580</v>
      </c>
    </row>
    <row r="11" spans="1:34" ht="15.75" thickTop="1">
      <c r="D11" s="3" t="s">
        <v>84</v>
      </c>
      <c r="E11" s="3" t="s">
        <v>85</v>
      </c>
      <c r="F11" s="3" t="s">
        <v>581</v>
      </c>
      <c r="G11" s="100">
        <v>0.96987491925538782</v>
      </c>
      <c r="H11" s="100">
        <v>0.97277995668208161</v>
      </c>
      <c r="I11" s="100">
        <v>0.97341949643357928</v>
      </c>
      <c r="J11" s="100">
        <v>0.97214308325419441</v>
      </c>
      <c r="K11" s="100">
        <v>0.96999936032751233</v>
      </c>
      <c r="L11" s="100">
        <v>0.96796157821144146</v>
      </c>
      <c r="M11" s="100">
        <v>0.96905979667866393</v>
      </c>
      <c r="N11" s="100">
        <v>0.9722800624674649</v>
      </c>
      <c r="O11" s="100">
        <v>0.96203000555658458</v>
      </c>
      <c r="P11" s="99" t="s">
        <v>632</v>
      </c>
      <c r="Q11" s="99" t="s">
        <v>632</v>
      </c>
      <c r="R11" s="99" t="s">
        <v>632</v>
      </c>
      <c r="S11" s="99"/>
      <c r="T11" s="99"/>
      <c r="U11" s="99"/>
      <c r="V11" s="99"/>
      <c r="W11" s="99"/>
      <c r="X11" s="99"/>
      <c r="Y11" s="99"/>
      <c r="Z11" s="99"/>
      <c r="AA11" s="99"/>
      <c r="AB11" s="99"/>
      <c r="AC11" s="99"/>
      <c r="AD11" s="99"/>
      <c r="AE11" s="99"/>
      <c r="AF11" s="99"/>
      <c r="AG11" s="99"/>
      <c r="AH11" s="99"/>
    </row>
    <row r="12" spans="1:34">
      <c r="C12" s="3" t="s">
        <v>84</v>
      </c>
      <c r="D12" s="3" t="s">
        <v>86</v>
      </c>
      <c r="E12" s="3" t="s">
        <v>87</v>
      </c>
      <c r="F12" s="3" t="s">
        <v>582</v>
      </c>
      <c r="G12" s="100">
        <v>0.97269496914157472</v>
      </c>
      <c r="H12" s="100">
        <v>0.97052280311457173</v>
      </c>
      <c r="I12" s="100">
        <v>0.96617077644181781</v>
      </c>
      <c r="J12" s="100">
        <v>0.97453943282964195</v>
      </c>
      <c r="K12" s="100">
        <v>0.97442295695570802</v>
      </c>
      <c r="L12" s="100">
        <v>0.97129382817305721</v>
      </c>
      <c r="M12" s="100">
        <v>0.9691743910325501</v>
      </c>
      <c r="N12" s="100">
        <v>0.97216319592010203</v>
      </c>
      <c r="O12" s="100">
        <v>0.97381242387332523</v>
      </c>
      <c r="P12" s="99" t="s">
        <v>632</v>
      </c>
      <c r="Q12" s="99" t="s">
        <v>632</v>
      </c>
      <c r="R12" s="99" t="s">
        <v>632</v>
      </c>
      <c r="S12" s="99"/>
      <c r="T12" s="99"/>
      <c r="U12" s="99"/>
      <c r="V12" s="99"/>
      <c r="W12" s="99"/>
      <c r="X12" s="99"/>
      <c r="Y12" s="99"/>
      <c r="Z12" s="99"/>
      <c r="AA12" s="99"/>
      <c r="AB12" s="99"/>
      <c r="AC12" s="99"/>
      <c r="AD12" s="99"/>
      <c r="AE12" s="99"/>
      <c r="AF12" s="99"/>
      <c r="AG12" s="99"/>
      <c r="AH12" s="99"/>
    </row>
    <row r="13" spans="1:34">
      <c r="C13" s="3" t="s">
        <v>84</v>
      </c>
      <c r="D13" s="3" t="s">
        <v>88</v>
      </c>
      <c r="E13" s="3" t="s">
        <v>89</v>
      </c>
      <c r="F13" s="3" t="s">
        <v>582</v>
      </c>
      <c r="G13" s="100">
        <v>0.97209404526477694</v>
      </c>
      <c r="H13" s="100">
        <v>0.97549234135667395</v>
      </c>
      <c r="I13" s="100">
        <v>0.97536732929991354</v>
      </c>
      <c r="J13" s="100">
        <v>0.9740349264705882</v>
      </c>
      <c r="K13" s="100">
        <v>0.96824633148905459</v>
      </c>
      <c r="L13" s="100">
        <v>0.95997598559135477</v>
      </c>
      <c r="M13" s="100">
        <v>0.96556291390728477</v>
      </c>
      <c r="N13" s="100">
        <v>0.97351598173515985</v>
      </c>
      <c r="O13" s="100">
        <v>0.96249729026663777</v>
      </c>
      <c r="P13" s="99" t="s">
        <v>632</v>
      </c>
      <c r="Q13" s="99" t="s">
        <v>632</v>
      </c>
      <c r="R13" s="99" t="s">
        <v>632</v>
      </c>
      <c r="S13" s="99"/>
      <c r="T13" s="99"/>
      <c r="U13" s="99"/>
      <c r="V13" s="99"/>
      <c r="W13" s="99"/>
      <c r="X13" s="99"/>
      <c r="Y13" s="99"/>
      <c r="Z13" s="99"/>
      <c r="AA13" s="99"/>
      <c r="AB13" s="99"/>
      <c r="AC13" s="99"/>
      <c r="AD13" s="99"/>
      <c r="AE13" s="99"/>
      <c r="AF13" s="99"/>
      <c r="AG13" s="99"/>
      <c r="AH13" s="99"/>
    </row>
    <row r="14" spans="1:34">
      <c r="C14" s="3" t="s">
        <v>84</v>
      </c>
      <c r="D14" s="3" t="s">
        <v>90</v>
      </c>
      <c r="E14" s="3" t="s">
        <v>91</v>
      </c>
      <c r="F14" s="3" t="s">
        <v>582</v>
      </c>
      <c r="G14" s="100">
        <v>0.96698615548455802</v>
      </c>
      <c r="H14" s="100">
        <v>0.97420435510887771</v>
      </c>
      <c r="I14" s="100">
        <v>0.97655677655677653</v>
      </c>
      <c r="J14" s="100">
        <v>0.96932742054693277</v>
      </c>
      <c r="K14" s="100">
        <v>0.96920152091254752</v>
      </c>
      <c r="L14" s="100">
        <v>0.97391304347826091</v>
      </c>
      <c r="M14" s="100">
        <v>0.97856336968785262</v>
      </c>
      <c r="N14" s="100">
        <v>0.97162270183852917</v>
      </c>
      <c r="O14" s="100">
        <v>0.97035647279549719</v>
      </c>
      <c r="P14" s="99" t="s">
        <v>632</v>
      </c>
      <c r="Q14" s="99" t="s">
        <v>632</v>
      </c>
      <c r="R14" s="99" t="s">
        <v>632</v>
      </c>
      <c r="S14" s="99"/>
      <c r="T14" s="99"/>
      <c r="U14" s="99"/>
      <c r="V14" s="99"/>
      <c r="W14" s="99"/>
      <c r="X14" s="99"/>
      <c r="Y14" s="99"/>
      <c r="Z14" s="99"/>
      <c r="AA14" s="99"/>
      <c r="AB14" s="99"/>
      <c r="AC14" s="99"/>
      <c r="AD14" s="99"/>
      <c r="AE14" s="99"/>
      <c r="AF14" s="99"/>
      <c r="AG14" s="99"/>
      <c r="AH14" s="99"/>
    </row>
    <row r="15" spans="1:34">
      <c r="C15" s="3" t="s">
        <v>84</v>
      </c>
      <c r="D15" s="3" t="s">
        <v>92</v>
      </c>
      <c r="E15" s="3" t="s">
        <v>93</v>
      </c>
      <c r="F15" s="3" t="s">
        <v>582</v>
      </c>
      <c r="G15" s="100">
        <v>0.96687030075187974</v>
      </c>
      <c r="H15" s="100">
        <v>0.97218155197657397</v>
      </c>
      <c r="I15" s="100">
        <v>0.97802734375</v>
      </c>
      <c r="J15" s="100">
        <v>0.97053502196950114</v>
      </c>
      <c r="K15" s="100">
        <v>0.96791979949874685</v>
      </c>
      <c r="L15" s="100">
        <v>0.97055153481407541</v>
      </c>
      <c r="M15" s="100">
        <v>0.96775831429296777</v>
      </c>
      <c r="N15" s="100">
        <v>0.97252895232965253</v>
      </c>
      <c r="O15" s="100">
        <v>0.94093686354378814</v>
      </c>
      <c r="P15" s="99" t="s">
        <v>632</v>
      </c>
      <c r="Q15" s="99" t="s">
        <v>632</v>
      </c>
      <c r="R15" s="99" t="s">
        <v>632</v>
      </c>
      <c r="S15" s="99"/>
      <c r="T15" s="99"/>
      <c r="U15" s="99"/>
      <c r="V15" s="99"/>
      <c r="W15" s="99"/>
      <c r="X15" s="99"/>
      <c r="Y15" s="99"/>
      <c r="Z15" s="99"/>
      <c r="AA15" s="99"/>
      <c r="AB15" s="99"/>
      <c r="AC15" s="99"/>
      <c r="AD15" s="99"/>
      <c r="AE15" s="99"/>
      <c r="AF15" s="99"/>
      <c r="AG15" s="99"/>
      <c r="AH15" s="99"/>
    </row>
    <row r="16" spans="1:34">
      <c r="E16" s="3" t="s">
        <v>583</v>
      </c>
      <c r="F16" s="3" t="s">
        <v>584</v>
      </c>
      <c r="G16" s="100" t="s">
        <v>632</v>
      </c>
      <c r="H16" s="100" t="s">
        <v>632</v>
      </c>
      <c r="I16" s="100" t="s">
        <v>632</v>
      </c>
      <c r="J16" s="100" t="s">
        <v>632</v>
      </c>
      <c r="K16" s="100" t="s">
        <v>632</v>
      </c>
      <c r="L16" s="100" t="s">
        <v>632</v>
      </c>
      <c r="M16" s="100" t="s">
        <v>632</v>
      </c>
      <c r="N16" s="100" t="s">
        <v>632</v>
      </c>
      <c r="O16" s="100" t="s">
        <v>632</v>
      </c>
      <c r="P16" s="99" t="s">
        <v>632</v>
      </c>
      <c r="Q16" s="99" t="s">
        <v>632</v>
      </c>
      <c r="R16" s="99" t="s">
        <v>632</v>
      </c>
      <c r="S16" s="99"/>
      <c r="T16" s="99"/>
      <c r="U16" s="99"/>
      <c r="V16" s="99"/>
      <c r="W16" s="99"/>
      <c r="X16" s="99"/>
      <c r="Y16" s="99"/>
      <c r="Z16" s="99"/>
      <c r="AA16" s="99"/>
      <c r="AB16" s="99"/>
      <c r="AC16" s="99"/>
      <c r="AD16" s="99"/>
      <c r="AE16" s="99"/>
      <c r="AF16" s="99"/>
      <c r="AG16" s="99"/>
      <c r="AH16" s="99"/>
    </row>
    <row r="17" spans="5:34">
      <c r="E17" s="3" t="s">
        <v>585</v>
      </c>
      <c r="F17" s="3" t="s">
        <v>584</v>
      </c>
      <c r="G17" s="100" t="s">
        <v>632</v>
      </c>
      <c r="H17" s="100" t="s">
        <v>632</v>
      </c>
      <c r="I17" s="100" t="s">
        <v>632</v>
      </c>
      <c r="J17" s="100" t="s">
        <v>632</v>
      </c>
      <c r="K17" s="100" t="s">
        <v>632</v>
      </c>
      <c r="L17" s="100" t="s">
        <v>632</v>
      </c>
      <c r="M17" s="100" t="s">
        <v>632</v>
      </c>
      <c r="N17" s="100" t="s">
        <v>632</v>
      </c>
      <c r="O17" s="100" t="s">
        <v>632</v>
      </c>
      <c r="P17" s="99" t="s">
        <v>632</v>
      </c>
      <c r="Q17" s="99" t="s">
        <v>632</v>
      </c>
      <c r="R17" s="99" t="s">
        <v>632</v>
      </c>
      <c r="S17" s="99"/>
      <c r="T17" s="99"/>
      <c r="U17" s="99"/>
      <c r="V17" s="99"/>
      <c r="W17" s="99"/>
      <c r="X17" s="99"/>
      <c r="Y17" s="99"/>
      <c r="Z17" s="99"/>
      <c r="AA17" s="99"/>
      <c r="AB17" s="99"/>
      <c r="AC17" s="99"/>
      <c r="AD17" s="99"/>
      <c r="AE17" s="99"/>
      <c r="AF17" s="99"/>
      <c r="AG17" s="99"/>
      <c r="AH17" s="99"/>
    </row>
    <row r="18" spans="5:34">
      <c r="E18" s="3" t="s">
        <v>586</v>
      </c>
      <c r="F18" s="3" t="s">
        <v>584</v>
      </c>
      <c r="G18" s="100" t="s">
        <v>632</v>
      </c>
      <c r="H18" s="100" t="s">
        <v>632</v>
      </c>
      <c r="I18" s="100" t="s">
        <v>632</v>
      </c>
      <c r="J18" s="100" t="s">
        <v>632</v>
      </c>
      <c r="K18" s="100" t="s">
        <v>632</v>
      </c>
      <c r="L18" s="100" t="s">
        <v>632</v>
      </c>
      <c r="M18" s="100" t="s">
        <v>632</v>
      </c>
      <c r="N18" s="100" t="s">
        <v>632</v>
      </c>
      <c r="O18" s="100" t="s">
        <v>632</v>
      </c>
      <c r="P18" s="99" t="s">
        <v>632</v>
      </c>
      <c r="Q18" s="99" t="s">
        <v>632</v>
      </c>
      <c r="R18" s="99" t="s">
        <v>632</v>
      </c>
      <c r="S18" s="99"/>
      <c r="T18" s="99"/>
      <c r="U18" s="99"/>
      <c r="V18" s="99"/>
      <c r="W18" s="99"/>
      <c r="X18" s="99"/>
      <c r="Y18" s="99"/>
      <c r="Z18" s="99"/>
      <c r="AA18" s="99"/>
      <c r="AB18" s="99"/>
      <c r="AC18" s="99"/>
      <c r="AD18" s="99"/>
      <c r="AE18" s="99"/>
      <c r="AF18" s="99"/>
      <c r="AG18" s="99"/>
      <c r="AH18" s="99"/>
    </row>
    <row r="19" spans="5:34">
      <c r="E19" s="3" t="s">
        <v>587</v>
      </c>
      <c r="F19" s="3" t="s">
        <v>584</v>
      </c>
      <c r="G19" s="100" t="s">
        <v>632</v>
      </c>
      <c r="H19" s="100" t="s">
        <v>632</v>
      </c>
      <c r="I19" s="100" t="s">
        <v>632</v>
      </c>
      <c r="J19" s="100" t="s">
        <v>632</v>
      </c>
      <c r="K19" s="100" t="s">
        <v>632</v>
      </c>
      <c r="L19" s="100" t="s">
        <v>632</v>
      </c>
      <c r="M19" s="100" t="s">
        <v>632</v>
      </c>
      <c r="N19" s="100" t="s">
        <v>632</v>
      </c>
      <c r="O19" s="100" t="s">
        <v>632</v>
      </c>
      <c r="P19" s="99" t="s">
        <v>632</v>
      </c>
      <c r="Q19" s="99" t="s">
        <v>632</v>
      </c>
      <c r="R19" s="99" t="s">
        <v>632</v>
      </c>
      <c r="S19" s="99"/>
      <c r="T19" s="99"/>
      <c r="U19" s="99"/>
      <c r="V19" s="99"/>
      <c r="W19" s="99"/>
      <c r="X19" s="99"/>
      <c r="Y19" s="99"/>
      <c r="Z19" s="99"/>
      <c r="AA19" s="99"/>
      <c r="AB19" s="99"/>
      <c r="AC19" s="99"/>
      <c r="AD19" s="99"/>
      <c r="AE19" s="99"/>
      <c r="AF19" s="99"/>
      <c r="AG19" s="99"/>
      <c r="AH19" s="99"/>
    </row>
    <row r="20" spans="5:34">
      <c r="E20" s="3" t="s">
        <v>588</v>
      </c>
      <c r="F20" s="3" t="s">
        <v>584</v>
      </c>
      <c r="G20" s="100" t="s">
        <v>632</v>
      </c>
      <c r="H20" s="100" t="s">
        <v>632</v>
      </c>
      <c r="I20" s="100" t="s">
        <v>632</v>
      </c>
      <c r="J20" s="100" t="s">
        <v>632</v>
      </c>
      <c r="K20" s="100" t="s">
        <v>632</v>
      </c>
      <c r="L20" s="100" t="s">
        <v>632</v>
      </c>
      <c r="M20" s="100" t="s">
        <v>632</v>
      </c>
      <c r="N20" s="100" t="s">
        <v>632</v>
      </c>
      <c r="O20" s="100" t="s">
        <v>632</v>
      </c>
      <c r="P20" s="99" t="s">
        <v>632</v>
      </c>
      <c r="Q20" s="99" t="s">
        <v>632</v>
      </c>
      <c r="R20" s="99" t="s">
        <v>632</v>
      </c>
      <c r="S20" s="99"/>
      <c r="T20" s="99"/>
      <c r="U20" s="99"/>
      <c r="V20" s="99"/>
      <c r="W20" s="99"/>
      <c r="X20" s="99"/>
      <c r="Y20" s="99"/>
      <c r="Z20" s="99"/>
      <c r="AA20" s="99"/>
      <c r="AB20" s="99"/>
      <c r="AC20" s="99"/>
      <c r="AD20" s="99"/>
      <c r="AE20" s="99"/>
      <c r="AF20" s="99"/>
      <c r="AG20" s="99"/>
      <c r="AH20" s="99"/>
    </row>
    <row r="21" spans="5:34">
      <c r="E21" s="3" t="s">
        <v>589</v>
      </c>
      <c r="F21" s="3" t="s">
        <v>584</v>
      </c>
      <c r="G21" s="100" t="s">
        <v>632</v>
      </c>
      <c r="H21" s="100" t="s">
        <v>632</v>
      </c>
      <c r="I21" s="100" t="s">
        <v>632</v>
      </c>
      <c r="J21" s="100" t="s">
        <v>632</v>
      </c>
      <c r="K21" s="100" t="s">
        <v>632</v>
      </c>
      <c r="L21" s="100" t="s">
        <v>632</v>
      </c>
      <c r="M21" s="100" t="s">
        <v>632</v>
      </c>
      <c r="N21" s="100" t="s">
        <v>632</v>
      </c>
      <c r="O21" s="100" t="s">
        <v>632</v>
      </c>
      <c r="P21" s="99" t="s">
        <v>632</v>
      </c>
      <c r="Q21" s="99" t="s">
        <v>632</v>
      </c>
      <c r="R21" s="99" t="s">
        <v>632</v>
      </c>
      <c r="S21" s="99"/>
      <c r="T21" s="99"/>
      <c r="U21" s="99"/>
      <c r="V21" s="99"/>
      <c r="W21" s="99"/>
      <c r="X21" s="99"/>
      <c r="Y21" s="99"/>
      <c r="Z21" s="99"/>
      <c r="AA21" s="99"/>
      <c r="AB21" s="99"/>
      <c r="AC21" s="99"/>
      <c r="AD21" s="99"/>
      <c r="AE21" s="99"/>
      <c r="AF21" s="99"/>
      <c r="AG21" s="99"/>
      <c r="AH21" s="99"/>
    </row>
    <row r="22" spans="5:34">
      <c r="E22" s="3" t="s">
        <v>590</v>
      </c>
      <c r="F22" s="3" t="s">
        <v>584</v>
      </c>
      <c r="G22" s="100" t="s">
        <v>632</v>
      </c>
      <c r="H22" s="100" t="s">
        <v>632</v>
      </c>
      <c r="I22" s="100" t="s">
        <v>632</v>
      </c>
      <c r="J22" s="100" t="s">
        <v>632</v>
      </c>
      <c r="K22" s="100" t="s">
        <v>632</v>
      </c>
      <c r="L22" s="100" t="s">
        <v>632</v>
      </c>
      <c r="M22" s="100" t="s">
        <v>632</v>
      </c>
      <c r="N22" s="100" t="s">
        <v>632</v>
      </c>
      <c r="O22" s="100" t="s">
        <v>632</v>
      </c>
      <c r="P22" s="99" t="s">
        <v>632</v>
      </c>
      <c r="Q22" s="99" t="s">
        <v>632</v>
      </c>
      <c r="R22" s="99" t="s">
        <v>632</v>
      </c>
      <c r="S22" s="99"/>
      <c r="T22" s="99"/>
      <c r="U22" s="99"/>
      <c r="V22" s="99"/>
      <c r="W22" s="99"/>
      <c r="X22" s="99"/>
      <c r="Y22" s="99"/>
      <c r="Z22" s="99"/>
      <c r="AA22" s="99"/>
      <c r="AB22" s="99"/>
      <c r="AC22" s="99"/>
      <c r="AD22" s="99"/>
      <c r="AE22" s="99"/>
      <c r="AF22" s="99"/>
      <c r="AG22" s="99"/>
      <c r="AH22" s="99"/>
    </row>
    <row r="23" spans="5:34">
      <c r="E23" s="3" t="s">
        <v>591</v>
      </c>
      <c r="F23" s="3" t="s">
        <v>584</v>
      </c>
      <c r="G23" s="100" t="s">
        <v>632</v>
      </c>
      <c r="H23" s="100" t="s">
        <v>632</v>
      </c>
      <c r="I23" s="100" t="s">
        <v>632</v>
      </c>
      <c r="J23" s="100" t="s">
        <v>632</v>
      </c>
      <c r="K23" s="100" t="s">
        <v>632</v>
      </c>
      <c r="L23" s="100" t="s">
        <v>632</v>
      </c>
      <c r="M23" s="100" t="s">
        <v>632</v>
      </c>
      <c r="N23" s="100" t="s">
        <v>632</v>
      </c>
      <c r="O23" s="100" t="s">
        <v>632</v>
      </c>
      <c r="P23" s="99" t="s">
        <v>632</v>
      </c>
      <c r="Q23" s="99" t="s">
        <v>632</v>
      </c>
      <c r="R23" s="99" t="s">
        <v>632</v>
      </c>
      <c r="S23" s="99"/>
      <c r="T23" s="99"/>
      <c r="U23" s="99"/>
      <c r="V23" s="99"/>
      <c r="W23" s="99"/>
      <c r="X23" s="99"/>
      <c r="Y23" s="99"/>
      <c r="Z23" s="99"/>
      <c r="AA23" s="99"/>
      <c r="AB23" s="99"/>
      <c r="AC23" s="99"/>
      <c r="AD23" s="99"/>
      <c r="AE23" s="99"/>
      <c r="AF23" s="99"/>
      <c r="AG23" s="99"/>
      <c r="AH23" s="99"/>
    </row>
    <row r="24" spans="5:34">
      <c r="E24" s="3" t="s">
        <v>592</v>
      </c>
      <c r="F24" s="3" t="s">
        <v>584</v>
      </c>
      <c r="G24" s="100" t="s">
        <v>632</v>
      </c>
      <c r="H24" s="100" t="s">
        <v>632</v>
      </c>
      <c r="I24" s="100" t="s">
        <v>632</v>
      </c>
      <c r="J24" s="100" t="s">
        <v>632</v>
      </c>
      <c r="K24" s="100" t="s">
        <v>632</v>
      </c>
      <c r="L24" s="100" t="s">
        <v>632</v>
      </c>
      <c r="M24" s="100" t="s">
        <v>632</v>
      </c>
      <c r="N24" s="100" t="s">
        <v>632</v>
      </c>
      <c r="O24" s="100" t="s">
        <v>632</v>
      </c>
      <c r="P24" s="99" t="s">
        <v>632</v>
      </c>
      <c r="Q24" s="99" t="s">
        <v>632</v>
      </c>
      <c r="R24" s="99" t="s">
        <v>632</v>
      </c>
      <c r="S24" s="99"/>
      <c r="T24" s="99"/>
      <c r="U24" s="99"/>
      <c r="V24" s="99"/>
      <c r="W24" s="99"/>
      <c r="X24" s="99"/>
      <c r="Y24" s="99"/>
      <c r="Z24" s="99"/>
      <c r="AA24" s="99"/>
      <c r="AB24" s="99"/>
      <c r="AC24" s="99"/>
      <c r="AD24" s="99"/>
      <c r="AE24" s="99"/>
      <c r="AF24" s="99"/>
      <c r="AG24" s="99"/>
      <c r="AH24" s="99"/>
    </row>
    <row r="25" spans="5:34">
      <c r="E25" s="3" t="s">
        <v>593</v>
      </c>
      <c r="F25" s="3" t="s">
        <v>584</v>
      </c>
      <c r="G25" s="100" t="s">
        <v>632</v>
      </c>
      <c r="H25" s="100" t="s">
        <v>632</v>
      </c>
      <c r="I25" s="100" t="s">
        <v>632</v>
      </c>
      <c r="J25" s="100" t="s">
        <v>632</v>
      </c>
      <c r="K25" s="100" t="s">
        <v>632</v>
      </c>
      <c r="L25" s="100" t="s">
        <v>632</v>
      </c>
      <c r="M25" s="100" t="s">
        <v>632</v>
      </c>
      <c r="N25" s="100" t="s">
        <v>632</v>
      </c>
      <c r="O25" s="100" t="s">
        <v>632</v>
      </c>
      <c r="P25" s="99" t="s">
        <v>632</v>
      </c>
      <c r="Q25" s="99" t="s">
        <v>632</v>
      </c>
      <c r="R25" s="99" t="s">
        <v>632</v>
      </c>
      <c r="S25" s="99"/>
      <c r="T25" s="99"/>
      <c r="U25" s="99"/>
      <c r="V25" s="99"/>
      <c r="W25" s="99"/>
      <c r="X25" s="99"/>
      <c r="Y25" s="99"/>
      <c r="Z25" s="99"/>
      <c r="AA25" s="99"/>
      <c r="AB25" s="99"/>
      <c r="AC25" s="99"/>
      <c r="AD25" s="99"/>
      <c r="AE25" s="99"/>
      <c r="AF25" s="99"/>
      <c r="AG25" s="99"/>
      <c r="AH25" s="99"/>
    </row>
    <row r="26" spans="5:34">
      <c r="E26" s="3" t="s">
        <v>594</v>
      </c>
      <c r="F26" s="3" t="s">
        <v>584</v>
      </c>
      <c r="G26" s="100" t="s">
        <v>632</v>
      </c>
      <c r="H26" s="100" t="s">
        <v>632</v>
      </c>
      <c r="I26" s="100" t="s">
        <v>632</v>
      </c>
      <c r="J26" s="100" t="s">
        <v>632</v>
      </c>
      <c r="K26" s="100" t="s">
        <v>632</v>
      </c>
      <c r="L26" s="100" t="s">
        <v>632</v>
      </c>
      <c r="M26" s="100" t="s">
        <v>632</v>
      </c>
      <c r="N26" s="100" t="s">
        <v>632</v>
      </c>
      <c r="O26" s="100" t="s">
        <v>632</v>
      </c>
      <c r="P26" s="99" t="s">
        <v>632</v>
      </c>
      <c r="Q26" s="99" t="s">
        <v>632</v>
      </c>
      <c r="R26" s="99" t="s">
        <v>632</v>
      </c>
      <c r="S26" s="99"/>
      <c r="T26" s="99"/>
      <c r="U26" s="99"/>
      <c r="V26" s="99"/>
      <c r="W26" s="99"/>
      <c r="X26" s="99"/>
      <c r="Y26" s="99"/>
      <c r="Z26" s="99"/>
      <c r="AA26" s="99"/>
      <c r="AB26" s="99"/>
      <c r="AC26" s="99"/>
      <c r="AD26" s="99"/>
      <c r="AE26" s="99"/>
      <c r="AF26" s="99"/>
      <c r="AG26" s="99"/>
      <c r="AH26" s="99"/>
    </row>
    <row r="27" spans="5:34">
      <c r="E27" s="3" t="s">
        <v>595</v>
      </c>
      <c r="F27" s="3" t="s">
        <v>584</v>
      </c>
      <c r="G27" s="100" t="s">
        <v>632</v>
      </c>
      <c r="H27" s="100" t="s">
        <v>632</v>
      </c>
      <c r="I27" s="100" t="s">
        <v>632</v>
      </c>
      <c r="J27" s="100" t="s">
        <v>632</v>
      </c>
      <c r="K27" s="100" t="s">
        <v>632</v>
      </c>
      <c r="L27" s="100" t="s">
        <v>632</v>
      </c>
      <c r="M27" s="100" t="s">
        <v>632</v>
      </c>
      <c r="N27" s="100" t="s">
        <v>632</v>
      </c>
      <c r="O27" s="100" t="s">
        <v>632</v>
      </c>
      <c r="P27" s="99" t="s">
        <v>632</v>
      </c>
      <c r="Q27" s="99" t="s">
        <v>632</v>
      </c>
      <c r="R27" s="99" t="s">
        <v>632</v>
      </c>
      <c r="S27" s="99"/>
      <c r="T27" s="99"/>
      <c r="U27" s="99"/>
      <c r="V27" s="99"/>
      <c r="W27" s="99"/>
      <c r="X27" s="99"/>
      <c r="Y27" s="99"/>
      <c r="Z27" s="99"/>
      <c r="AA27" s="99"/>
      <c r="AB27" s="99"/>
      <c r="AC27" s="99"/>
      <c r="AD27" s="99"/>
      <c r="AE27" s="99"/>
      <c r="AF27" s="99"/>
      <c r="AG27" s="99"/>
      <c r="AH27" s="99"/>
    </row>
    <row r="28" spans="5:34">
      <c r="E28" s="3" t="s">
        <v>596</v>
      </c>
      <c r="F28" s="3" t="s">
        <v>584</v>
      </c>
      <c r="G28" s="100" t="s">
        <v>632</v>
      </c>
      <c r="H28" s="100" t="s">
        <v>632</v>
      </c>
      <c r="I28" s="100" t="s">
        <v>632</v>
      </c>
      <c r="J28" s="100" t="s">
        <v>632</v>
      </c>
      <c r="K28" s="100" t="s">
        <v>632</v>
      </c>
      <c r="L28" s="100" t="s">
        <v>632</v>
      </c>
      <c r="M28" s="100" t="s">
        <v>632</v>
      </c>
      <c r="N28" s="100" t="s">
        <v>632</v>
      </c>
      <c r="O28" s="100" t="s">
        <v>632</v>
      </c>
      <c r="P28" s="99" t="s">
        <v>632</v>
      </c>
      <c r="Q28" s="99" t="s">
        <v>632</v>
      </c>
      <c r="R28" s="99" t="s">
        <v>632</v>
      </c>
      <c r="S28" s="99"/>
      <c r="T28" s="99"/>
      <c r="U28" s="99"/>
      <c r="V28" s="99"/>
      <c r="W28" s="99"/>
      <c r="X28" s="99"/>
      <c r="Y28" s="99"/>
      <c r="Z28" s="99"/>
      <c r="AA28" s="99"/>
      <c r="AB28" s="99"/>
      <c r="AC28" s="99"/>
      <c r="AD28" s="99"/>
      <c r="AE28" s="99"/>
      <c r="AF28" s="99"/>
      <c r="AG28" s="99"/>
      <c r="AH28" s="99"/>
    </row>
    <row r="29" spans="5:34">
      <c r="E29" s="3" t="s">
        <v>597</v>
      </c>
      <c r="F29" s="3" t="s">
        <v>584</v>
      </c>
      <c r="G29" s="100" t="s">
        <v>632</v>
      </c>
      <c r="H29" s="100" t="s">
        <v>632</v>
      </c>
      <c r="I29" s="100" t="s">
        <v>632</v>
      </c>
      <c r="J29" s="100" t="s">
        <v>632</v>
      </c>
      <c r="K29" s="100" t="s">
        <v>632</v>
      </c>
      <c r="L29" s="100" t="s">
        <v>632</v>
      </c>
      <c r="M29" s="100" t="s">
        <v>632</v>
      </c>
      <c r="N29" s="100" t="s">
        <v>632</v>
      </c>
      <c r="O29" s="100" t="s">
        <v>632</v>
      </c>
      <c r="P29" s="99" t="s">
        <v>632</v>
      </c>
      <c r="Q29" s="99" t="s">
        <v>632</v>
      </c>
      <c r="R29" s="99" t="s">
        <v>632</v>
      </c>
      <c r="S29" s="99"/>
      <c r="T29" s="99"/>
      <c r="U29" s="99"/>
      <c r="V29" s="99"/>
      <c r="W29" s="99"/>
      <c r="X29" s="99"/>
      <c r="Y29" s="99"/>
      <c r="Z29" s="99"/>
      <c r="AA29" s="99"/>
      <c r="AB29" s="99"/>
      <c r="AC29" s="99"/>
      <c r="AD29" s="99"/>
      <c r="AE29" s="99"/>
      <c r="AF29" s="99"/>
      <c r="AG29" s="99"/>
      <c r="AH29" s="99"/>
    </row>
    <row r="30" spans="5:34">
      <c r="E30" s="3" t="s">
        <v>598</v>
      </c>
      <c r="F30" s="3" t="s">
        <v>584</v>
      </c>
      <c r="G30" s="100" t="s">
        <v>632</v>
      </c>
      <c r="H30" s="100" t="s">
        <v>632</v>
      </c>
      <c r="I30" s="100" t="s">
        <v>632</v>
      </c>
      <c r="J30" s="100" t="s">
        <v>632</v>
      </c>
      <c r="K30" s="100" t="s">
        <v>632</v>
      </c>
      <c r="L30" s="100" t="s">
        <v>632</v>
      </c>
      <c r="M30" s="100" t="s">
        <v>632</v>
      </c>
      <c r="N30" s="100" t="s">
        <v>632</v>
      </c>
      <c r="O30" s="100" t="s">
        <v>632</v>
      </c>
      <c r="P30" s="99" t="s">
        <v>632</v>
      </c>
      <c r="Q30" s="99" t="s">
        <v>632</v>
      </c>
      <c r="R30" s="99" t="s">
        <v>632</v>
      </c>
      <c r="S30" s="99"/>
      <c r="T30" s="99"/>
      <c r="U30" s="99"/>
      <c r="V30" s="99"/>
      <c r="W30" s="99"/>
      <c r="X30" s="99"/>
      <c r="Y30" s="99"/>
      <c r="Z30" s="99"/>
      <c r="AA30" s="99"/>
      <c r="AB30" s="99"/>
      <c r="AC30" s="99"/>
      <c r="AD30" s="99"/>
      <c r="AE30" s="99"/>
      <c r="AF30" s="99"/>
      <c r="AG30" s="99"/>
      <c r="AH30" s="99"/>
    </row>
    <row r="31" spans="5:34">
      <c r="E31" s="3" t="s">
        <v>599</v>
      </c>
      <c r="F31" s="3" t="s">
        <v>584</v>
      </c>
      <c r="G31" s="100" t="s">
        <v>632</v>
      </c>
      <c r="H31" s="100" t="s">
        <v>632</v>
      </c>
      <c r="I31" s="100" t="s">
        <v>632</v>
      </c>
      <c r="J31" s="100" t="s">
        <v>632</v>
      </c>
      <c r="K31" s="100" t="s">
        <v>632</v>
      </c>
      <c r="L31" s="100" t="s">
        <v>632</v>
      </c>
      <c r="M31" s="100" t="s">
        <v>632</v>
      </c>
      <c r="N31" s="100" t="s">
        <v>632</v>
      </c>
      <c r="O31" s="100" t="s">
        <v>632</v>
      </c>
      <c r="P31" s="99" t="s">
        <v>632</v>
      </c>
      <c r="Q31" s="99" t="s">
        <v>632</v>
      </c>
      <c r="R31" s="99" t="s">
        <v>632</v>
      </c>
      <c r="S31" s="99"/>
      <c r="T31" s="99"/>
      <c r="U31" s="99"/>
      <c r="V31" s="99"/>
      <c r="W31" s="99"/>
      <c r="X31" s="99"/>
      <c r="Y31" s="99"/>
      <c r="Z31" s="99"/>
      <c r="AA31" s="99"/>
      <c r="AB31" s="99"/>
      <c r="AC31" s="99"/>
      <c r="AD31" s="99"/>
      <c r="AE31" s="99"/>
      <c r="AF31" s="99"/>
      <c r="AG31" s="99"/>
      <c r="AH31" s="99"/>
    </row>
    <row r="32" spans="5:34">
      <c r="E32" s="3" t="s">
        <v>600</v>
      </c>
      <c r="F32" s="3" t="s">
        <v>584</v>
      </c>
      <c r="G32" s="100" t="s">
        <v>632</v>
      </c>
      <c r="H32" s="100" t="s">
        <v>632</v>
      </c>
      <c r="I32" s="100" t="s">
        <v>632</v>
      </c>
      <c r="J32" s="100" t="s">
        <v>632</v>
      </c>
      <c r="K32" s="100" t="s">
        <v>632</v>
      </c>
      <c r="L32" s="100" t="s">
        <v>632</v>
      </c>
      <c r="M32" s="100" t="s">
        <v>632</v>
      </c>
      <c r="N32" s="100" t="s">
        <v>632</v>
      </c>
      <c r="O32" s="100" t="s">
        <v>632</v>
      </c>
      <c r="P32" s="99" t="s">
        <v>632</v>
      </c>
      <c r="Q32" s="99" t="s">
        <v>632</v>
      </c>
      <c r="R32" s="99" t="s">
        <v>632</v>
      </c>
      <c r="S32" s="99"/>
      <c r="T32" s="99"/>
      <c r="U32" s="99"/>
      <c r="V32" s="99"/>
      <c r="W32" s="99"/>
      <c r="X32" s="99"/>
      <c r="Y32" s="99"/>
      <c r="Z32" s="99"/>
      <c r="AA32" s="99"/>
      <c r="AB32" s="99"/>
      <c r="AC32" s="99"/>
      <c r="AD32" s="99"/>
      <c r="AE32" s="99"/>
      <c r="AF32" s="99"/>
      <c r="AG32" s="99"/>
      <c r="AH32" s="99"/>
    </row>
    <row r="33" spans="5:34">
      <c r="E33" s="3" t="s">
        <v>601</v>
      </c>
      <c r="F33" s="3" t="s">
        <v>584</v>
      </c>
      <c r="G33" s="100" t="s">
        <v>632</v>
      </c>
      <c r="H33" s="100" t="s">
        <v>632</v>
      </c>
      <c r="I33" s="100" t="s">
        <v>632</v>
      </c>
      <c r="J33" s="100" t="s">
        <v>632</v>
      </c>
      <c r="K33" s="100" t="s">
        <v>632</v>
      </c>
      <c r="L33" s="100" t="s">
        <v>632</v>
      </c>
      <c r="M33" s="100" t="s">
        <v>632</v>
      </c>
      <c r="N33" s="100" t="s">
        <v>632</v>
      </c>
      <c r="O33" s="100" t="s">
        <v>632</v>
      </c>
      <c r="P33" s="99" t="s">
        <v>632</v>
      </c>
      <c r="Q33" s="99" t="s">
        <v>632</v>
      </c>
      <c r="R33" s="99" t="s">
        <v>632</v>
      </c>
      <c r="S33" s="99"/>
      <c r="T33" s="99"/>
      <c r="U33" s="99"/>
      <c r="V33" s="99"/>
      <c r="W33" s="99"/>
      <c r="X33" s="99"/>
      <c r="Y33" s="99"/>
      <c r="Z33" s="99"/>
      <c r="AA33" s="99"/>
      <c r="AB33" s="99"/>
      <c r="AC33" s="99"/>
      <c r="AD33" s="99"/>
      <c r="AE33" s="99"/>
      <c r="AF33" s="99"/>
      <c r="AG33" s="99"/>
      <c r="AH33" s="99"/>
    </row>
    <row r="34" spans="5:34">
      <c r="E34" s="3" t="s">
        <v>602</v>
      </c>
      <c r="F34" s="3" t="s">
        <v>584</v>
      </c>
      <c r="G34" s="100" t="s">
        <v>632</v>
      </c>
      <c r="H34" s="100" t="s">
        <v>632</v>
      </c>
      <c r="I34" s="100" t="s">
        <v>632</v>
      </c>
      <c r="J34" s="100" t="s">
        <v>632</v>
      </c>
      <c r="K34" s="100" t="s">
        <v>632</v>
      </c>
      <c r="L34" s="100" t="s">
        <v>632</v>
      </c>
      <c r="M34" s="100" t="s">
        <v>632</v>
      </c>
      <c r="N34" s="100" t="s">
        <v>632</v>
      </c>
      <c r="O34" s="100" t="s">
        <v>632</v>
      </c>
      <c r="P34" s="99" t="s">
        <v>632</v>
      </c>
      <c r="Q34" s="99" t="s">
        <v>632</v>
      </c>
      <c r="R34" s="99" t="s">
        <v>632</v>
      </c>
      <c r="S34" s="99"/>
      <c r="T34" s="99"/>
      <c r="U34" s="99"/>
      <c r="V34" s="99"/>
      <c r="W34" s="99"/>
      <c r="X34" s="99"/>
      <c r="Y34" s="99"/>
      <c r="Z34" s="99"/>
      <c r="AA34" s="99"/>
      <c r="AB34" s="99"/>
      <c r="AC34" s="99"/>
      <c r="AD34" s="99"/>
      <c r="AE34" s="99"/>
      <c r="AF34" s="99"/>
      <c r="AG34" s="99"/>
      <c r="AH34" s="99"/>
    </row>
    <row r="35" spans="5:34">
      <c r="E35" s="3" t="s">
        <v>603</v>
      </c>
      <c r="F35" s="3" t="s">
        <v>584</v>
      </c>
      <c r="G35" s="100" t="s">
        <v>632</v>
      </c>
      <c r="H35" s="100" t="s">
        <v>632</v>
      </c>
      <c r="I35" s="100" t="s">
        <v>632</v>
      </c>
      <c r="J35" s="100" t="s">
        <v>632</v>
      </c>
      <c r="K35" s="100" t="s">
        <v>632</v>
      </c>
      <c r="L35" s="100" t="s">
        <v>632</v>
      </c>
      <c r="M35" s="100" t="s">
        <v>632</v>
      </c>
      <c r="N35" s="100" t="s">
        <v>632</v>
      </c>
      <c r="O35" s="100" t="s">
        <v>632</v>
      </c>
      <c r="P35" s="99" t="s">
        <v>632</v>
      </c>
      <c r="Q35" s="99" t="s">
        <v>632</v>
      </c>
      <c r="R35" s="99" t="s">
        <v>632</v>
      </c>
      <c r="S35" s="99"/>
      <c r="T35" s="99"/>
      <c r="U35" s="99"/>
      <c r="V35" s="99"/>
      <c r="W35" s="99"/>
      <c r="X35" s="99"/>
      <c r="Y35" s="99"/>
      <c r="Z35" s="99"/>
      <c r="AA35" s="99"/>
      <c r="AB35" s="99"/>
      <c r="AC35" s="99"/>
      <c r="AD35" s="99"/>
      <c r="AE35" s="99"/>
      <c r="AF35" s="99"/>
      <c r="AG35" s="99"/>
      <c r="AH35" s="99"/>
    </row>
    <row r="36" spans="5:34">
      <c r="E36" s="3" t="s">
        <v>604</v>
      </c>
      <c r="F36" s="3" t="s">
        <v>584</v>
      </c>
      <c r="G36" s="100" t="s">
        <v>632</v>
      </c>
      <c r="H36" s="100" t="s">
        <v>632</v>
      </c>
      <c r="I36" s="100" t="s">
        <v>632</v>
      </c>
      <c r="J36" s="100" t="s">
        <v>632</v>
      </c>
      <c r="K36" s="100" t="s">
        <v>632</v>
      </c>
      <c r="L36" s="100" t="s">
        <v>632</v>
      </c>
      <c r="M36" s="100" t="s">
        <v>632</v>
      </c>
      <c r="N36" s="100" t="s">
        <v>632</v>
      </c>
      <c r="O36" s="100" t="s">
        <v>632</v>
      </c>
      <c r="P36" s="99" t="s">
        <v>632</v>
      </c>
      <c r="Q36" s="99" t="s">
        <v>632</v>
      </c>
      <c r="R36" s="99" t="s">
        <v>632</v>
      </c>
      <c r="S36" s="99"/>
      <c r="T36" s="99"/>
      <c r="U36" s="99"/>
      <c r="V36" s="99"/>
      <c r="W36" s="99"/>
      <c r="X36" s="99"/>
      <c r="Y36" s="99"/>
      <c r="Z36" s="99"/>
      <c r="AA36" s="99"/>
      <c r="AB36" s="99"/>
      <c r="AC36" s="99"/>
      <c r="AD36" s="99"/>
      <c r="AE36" s="99"/>
      <c r="AF36" s="99"/>
      <c r="AG36" s="99"/>
      <c r="AH36" s="99"/>
    </row>
    <row r="37" spans="5:34">
      <c r="E37" s="3" t="s">
        <v>605</v>
      </c>
      <c r="F37" s="3" t="s">
        <v>584</v>
      </c>
      <c r="G37" s="100" t="s">
        <v>632</v>
      </c>
      <c r="H37" s="100" t="s">
        <v>632</v>
      </c>
      <c r="I37" s="100" t="s">
        <v>632</v>
      </c>
      <c r="J37" s="100" t="s">
        <v>632</v>
      </c>
      <c r="K37" s="100" t="s">
        <v>632</v>
      </c>
      <c r="L37" s="100" t="s">
        <v>632</v>
      </c>
      <c r="M37" s="100" t="s">
        <v>632</v>
      </c>
      <c r="N37" s="100" t="s">
        <v>632</v>
      </c>
      <c r="O37" s="100" t="s">
        <v>632</v>
      </c>
      <c r="P37" s="99" t="s">
        <v>632</v>
      </c>
      <c r="Q37" s="99" t="s">
        <v>632</v>
      </c>
      <c r="R37" s="99" t="s">
        <v>632</v>
      </c>
      <c r="S37" s="99"/>
      <c r="T37" s="99"/>
      <c r="U37" s="99"/>
      <c r="V37" s="99"/>
      <c r="W37" s="99"/>
      <c r="X37" s="99"/>
      <c r="Y37" s="99"/>
      <c r="Z37" s="99"/>
      <c r="AA37" s="99"/>
      <c r="AB37" s="99"/>
      <c r="AC37" s="99"/>
      <c r="AD37" s="99"/>
      <c r="AE37" s="99"/>
      <c r="AF37" s="99"/>
      <c r="AG37" s="99"/>
      <c r="AH37" s="99"/>
    </row>
    <row r="38" spans="5:34">
      <c r="E38" s="3" t="s">
        <v>606</v>
      </c>
      <c r="F38" s="3" t="s">
        <v>584</v>
      </c>
      <c r="G38" s="100" t="s">
        <v>632</v>
      </c>
      <c r="H38" s="100" t="s">
        <v>632</v>
      </c>
      <c r="I38" s="100" t="s">
        <v>632</v>
      </c>
      <c r="J38" s="100" t="s">
        <v>632</v>
      </c>
      <c r="K38" s="100" t="s">
        <v>632</v>
      </c>
      <c r="L38" s="100" t="s">
        <v>632</v>
      </c>
      <c r="M38" s="100" t="s">
        <v>632</v>
      </c>
      <c r="N38" s="100" t="s">
        <v>632</v>
      </c>
      <c r="O38" s="100" t="s">
        <v>632</v>
      </c>
      <c r="P38" s="99" t="s">
        <v>632</v>
      </c>
      <c r="Q38" s="99" t="s">
        <v>632</v>
      </c>
      <c r="R38" s="99" t="s">
        <v>632</v>
      </c>
      <c r="S38" s="99"/>
      <c r="T38" s="99"/>
      <c r="U38" s="99"/>
      <c r="V38" s="99"/>
      <c r="W38" s="99"/>
      <c r="X38" s="99"/>
      <c r="Y38" s="99"/>
      <c r="Z38" s="99"/>
      <c r="AA38" s="99"/>
      <c r="AB38" s="99"/>
      <c r="AC38" s="99"/>
      <c r="AD38" s="99"/>
      <c r="AE38" s="99"/>
      <c r="AF38" s="99"/>
      <c r="AG38" s="99"/>
      <c r="AH38" s="99"/>
    </row>
    <row r="39" spans="5:34">
      <c r="E39" s="3" t="s">
        <v>607</v>
      </c>
      <c r="F39" s="3" t="s">
        <v>584</v>
      </c>
      <c r="G39" s="100" t="s">
        <v>632</v>
      </c>
      <c r="H39" s="100" t="s">
        <v>632</v>
      </c>
      <c r="I39" s="100" t="s">
        <v>632</v>
      </c>
      <c r="J39" s="100" t="s">
        <v>632</v>
      </c>
      <c r="K39" s="100" t="s">
        <v>632</v>
      </c>
      <c r="L39" s="100" t="s">
        <v>632</v>
      </c>
      <c r="M39" s="100" t="s">
        <v>632</v>
      </c>
      <c r="N39" s="100" t="s">
        <v>632</v>
      </c>
      <c r="O39" s="100" t="s">
        <v>632</v>
      </c>
      <c r="P39" s="99" t="s">
        <v>632</v>
      </c>
      <c r="Q39" s="99" t="s">
        <v>632</v>
      </c>
      <c r="R39" s="99" t="s">
        <v>632</v>
      </c>
      <c r="S39" s="99"/>
      <c r="T39" s="99"/>
      <c r="U39" s="99"/>
      <c r="V39" s="99"/>
      <c r="W39" s="99"/>
      <c r="X39" s="99"/>
      <c r="Y39" s="99"/>
      <c r="Z39" s="99"/>
      <c r="AA39" s="99"/>
      <c r="AB39" s="99"/>
      <c r="AC39" s="99"/>
      <c r="AD39" s="99"/>
      <c r="AE39" s="99"/>
      <c r="AF39" s="99"/>
      <c r="AG39" s="99"/>
      <c r="AH39" s="99"/>
    </row>
    <row r="40" spans="5:34">
      <c r="E40" s="3" t="s">
        <v>608</v>
      </c>
      <c r="F40" s="3" t="s">
        <v>584</v>
      </c>
      <c r="G40" s="100" t="s">
        <v>632</v>
      </c>
      <c r="H40" s="100" t="s">
        <v>632</v>
      </c>
      <c r="I40" s="100" t="s">
        <v>632</v>
      </c>
      <c r="J40" s="100" t="s">
        <v>632</v>
      </c>
      <c r="K40" s="100" t="s">
        <v>632</v>
      </c>
      <c r="L40" s="100" t="s">
        <v>632</v>
      </c>
      <c r="M40" s="100" t="s">
        <v>632</v>
      </c>
      <c r="N40" s="100" t="s">
        <v>632</v>
      </c>
      <c r="O40" s="100" t="s">
        <v>632</v>
      </c>
      <c r="P40" s="99" t="s">
        <v>632</v>
      </c>
      <c r="Q40" s="99" t="s">
        <v>632</v>
      </c>
      <c r="R40" s="99" t="s">
        <v>632</v>
      </c>
      <c r="S40" s="99"/>
      <c r="T40" s="99"/>
      <c r="U40" s="99"/>
      <c r="V40" s="99"/>
      <c r="W40" s="99"/>
      <c r="X40" s="99"/>
      <c r="Y40" s="99"/>
      <c r="Z40" s="99"/>
      <c r="AA40" s="99"/>
      <c r="AB40" s="99"/>
      <c r="AC40" s="99"/>
      <c r="AD40" s="99"/>
      <c r="AE40" s="99"/>
      <c r="AF40" s="99"/>
      <c r="AG40" s="99"/>
      <c r="AH40" s="99"/>
    </row>
    <row r="41" spans="5:34">
      <c r="E41" s="3" t="s">
        <v>609</v>
      </c>
      <c r="F41" s="3" t="s">
        <v>584</v>
      </c>
      <c r="G41" s="100" t="s">
        <v>632</v>
      </c>
      <c r="H41" s="100" t="s">
        <v>632</v>
      </c>
      <c r="I41" s="100" t="s">
        <v>632</v>
      </c>
      <c r="J41" s="100" t="s">
        <v>632</v>
      </c>
      <c r="K41" s="100" t="s">
        <v>632</v>
      </c>
      <c r="L41" s="100" t="s">
        <v>632</v>
      </c>
      <c r="M41" s="100" t="s">
        <v>632</v>
      </c>
      <c r="N41" s="100" t="s">
        <v>632</v>
      </c>
      <c r="O41" s="100" t="s">
        <v>632</v>
      </c>
      <c r="P41" s="99" t="s">
        <v>632</v>
      </c>
      <c r="Q41" s="99" t="s">
        <v>632</v>
      </c>
      <c r="R41" s="99" t="s">
        <v>632</v>
      </c>
      <c r="S41" s="99"/>
      <c r="T41" s="99"/>
      <c r="U41" s="99"/>
      <c r="V41" s="99"/>
      <c r="W41" s="99"/>
      <c r="X41" s="99"/>
      <c r="Y41" s="99"/>
      <c r="Z41" s="99"/>
      <c r="AA41" s="99"/>
      <c r="AB41" s="99"/>
      <c r="AC41" s="99"/>
      <c r="AD41" s="99"/>
      <c r="AE41" s="99"/>
      <c r="AF41" s="99"/>
      <c r="AG41" s="99"/>
      <c r="AH41" s="99"/>
    </row>
    <row r="42" spans="5:34">
      <c r="E42" s="3" t="s">
        <v>610</v>
      </c>
      <c r="F42" s="3" t="s">
        <v>584</v>
      </c>
      <c r="G42" s="100" t="s">
        <v>632</v>
      </c>
      <c r="H42" s="100" t="s">
        <v>632</v>
      </c>
      <c r="I42" s="100" t="s">
        <v>632</v>
      </c>
      <c r="J42" s="100" t="s">
        <v>632</v>
      </c>
      <c r="K42" s="100" t="s">
        <v>632</v>
      </c>
      <c r="L42" s="100" t="s">
        <v>632</v>
      </c>
      <c r="M42" s="100" t="s">
        <v>632</v>
      </c>
      <c r="N42" s="100" t="s">
        <v>632</v>
      </c>
      <c r="O42" s="100" t="s">
        <v>632</v>
      </c>
      <c r="P42" s="99" t="s">
        <v>632</v>
      </c>
      <c r="Q42" s="99" t="s">
        <v>632</v>
      </c>
      <c r="R42" s="99" t="s">
        <v>632</v>
      </c>
      <c r="S42" s="99"/>
      <c r="T42" s="99"/>
      <c r="U42" s="99"/>
      <c r="V42" s="99"/>
      <c r="W42" s="99"/>
      <c r="X42" s="99"/>
      <c r="Y42" s="99"/>
      <c r="Z42" s="99"/>
      <c r="AA42" s="99"/>
      <c r="AB42" s="99"/>
      <c r="AC42" s="99"/>
      <c r="AD42" s="99"/>
      <c r="AE42" s="99"/>
      <c r="AF42" s="99"/>
      <c r="AG42" s="99"/>
      <c r="AH42" s="99"/>
    </row>
    <row r="43" spans="5:34">
      <c r="E43" s="3" t="s">
        <v>611</v>
      </c>
      <c r="F43" s="3" t="s">
        <v>584</v>
      </c>
      <c r="G43" s="100" t="s">
        <v>632</v>
      </c>
      <c r="H43" s="100" t="s">
        <v>632</v>
      </c>
      <c r="I43" s="100" t="s">
        <v>632</v>
      </c>
      <c r="J43" s="100" t="s">
        <v>632</v>
      </c>
      <c r="K43" s="100" t="s">
        <v>632</v>
      </c>
      <c r="L43" s="100" t="s">
        <v>632</v>
      </c>
      <c r="M43" s="100" t="s">
        <v>632</v>
      </c>
      <c r="N43" s="100" t="s">
        <v>632</v>
      </c>
      <c r="O43" s="100" t="s">
        <v>632</v>
      </c>
      <c r="P43" s="99" t="s">
        <v>632</v>
      </c>
      <c r="Q43" s="99" t="s">
        <v>632</v>
      </c>
      <c r="R43" s="99" t="s">
        <v>632</v>
      </c>
      <c r="S43" s="99"/>
      <c r="T43" s="99"/>
      <c r="U43" s="99"/>
      <c r="V43" s="99"/>
      <c r="W43" s="99"/>
      <c r="X43" s="99"/>
      <c r="Y43" s="99"/>
      <c r="Z43" s="99"/>
      <c r="AA43" s="99"/>
      <c r="AB43" s="99"/>
      <c r="AC43" s="99"/>
      <c r="AD43" s="99"/>
      <c r="AE43" s="99"/>
      <c r="AF43" s="99"/>
      <c r="AG43" s="99"/>
      <c r="AH43" s="99"/>
    </row>
    <row r="44" spans="5:34">
      <c r="E44" s="3" t="s">
        <v>612</v>
      </c>
      <c r="F44" s="3" t="s">
        <v>584</v>
      </c>
      <c r="G44" s="100" t="s">
        <v>632</v>
      </c>
      <c r="H44" s="100" t="s">
        <v>632</v>
      </c>
      <c r="I44" s="100" t="s">
        <v>632</v>
      </c>
      <c r="J44" s="100" t="s">
        <v>632</v>
      </c>
      <c r="K44" s="100" t="s">
        <v>632</v>
      </c>
      <c r="L44" s="100" t="s">
        <v>632</v>
      </c>
      <c r="M44" s="100" t="s">
        <v>632</v>
      </c>
      <c r="N44" s="100" t="s">
        <v>632</v>
      </c>
      <c r="O44" s="100" t="s">
        <v>632</v>
      </c>
      <c r="P44" s="99" t="s">
        <v>632</v>
      </c>
      <c r="Q44" s="99" t="s">
        <v>632</v>
      </c>
      <c r="R44" s="99" t="s">
        <v>632</v>
      </c>
      <c r="S44" s="99"/>
      <c r="T44" s="99"/>
      <c r="U44" s="99"/>
      <c r="V44" s="99"/>
      <c r="W44" s="99"/>
      <c r="X44" s="99"/>
      <c r="Y44" s="99"/>
      <c r="Z44" s="99"/>
      <c r="AA44" s="99"/>
      <c r="AB44" s="99"/>
      <c r="AC44" s="99"/>
      <c r="AD44" s="99"/>
      <c r="AE44" s="99"/>
      <c r="AF44" s="99"/>
      <c r="AG44" s="99"/>
      <c r="AH44" s="99"/>
    </row>
    <row r="45" spans="5:34">
      <c r="E45" s="3" t="s">
        <v>613</v>
      </c>
      <c r="F45" s="3" t="s">
        <v>584</v>
      </c>
      <c r="G45" s="100" t="s">
        <v>632</v>
      </c>
      <c r="H45" s="100" t="s">
        <v>632</v>
      </c>
      <c r="I45" s="100" t="s">
        <v>632</v>
      </c>
      <c r="J45" s="100" t="s">
        <v>632</v>
      </c>
      <c r="K45" s="100" t="s">
        <v>632</v>
      </c>
      <c r="L45" s="100" t="s">
        <v>632</v>
      </c>
      <c r="M45" s="100" t="s">
        <v>632</v>
      </c>
      <c r="N45" s="100" t="s">
        <v>632</v>
      </c>
      <c r="O45" s="100" t="s">
        <v>632</v>
      </c>
      <c r="P45" s="99" t="s">
        <v>632</v>
      </c>
      <c r="Q45" s="99" t="s">
        <v>632</v>
      </c>
      <c r="R45" s="99" t="s">
        <v>632</v>
      </c>
      <c r="S45" s="99"/>
      <c r="T45" s="99"/>
      <c r="U45" s="99"/>
      <c r="V45" s="99"/>
      <c r="W45" s="99"/>
      <c r="X45" s="99"/>
      <c r="Y45" s="99"/>
      <c r="Z45" s="99"/>
      <c r="AA45" s="99"/>
      <c r="AB45" s="99"/>
      <c r="AC45" s="99"/>
      <c r="AD45" s="99"/>
      <c r="AE45" s="99"/>
      <c r="AF45" s="99"/>
      <c r="AG45" s="99"/>
      <c r="AH45" s="99"/>
    </row>
    <row r="46" spans="5:34">
      <c r="E46" s="3" t="s">
        <v>614</v>
      </c>
      <c r="F46" s="3" t="s">
        <v>584</v>
      </c>
      <c r="G46" s="100" t="s">
        <v>632</v>
      </c>
      <c r="H46" s="100" t="s">
        <v>632</v>
      </c>
      <c r="I46" s="100" t="s">
        <v>632</v>
      </c>
      <c r="J46" s="100" t="s">
        <v>632</v>
      </c>
      <c r="K46" s="100" t="s">
        <v>632</v>
      </c>
      <c r="L46" s="100" t="s">
        <v>632</v>
      </c>
      <c r="M46" s="100" t="s">
        <v>632</v>
      </c>
      <c r="N46" s="100" t="s">
        <v>632</v>
      </c>
      <c r="O46" s="100" t="s">
        <v>632</v>
      </c>
      <c r="P46" s="99" t="s">
        <v>632</v>
      </c>
      <c r="Q46" s="99" t="s">
        <v>632</v>
      </c>
      <c r="R46" s="99" t="s">
        <v>632</v>
      </c>
      <c r="S46" s="99"/>
      <c r="T46" s="99"/>
      <c r="U46" s="99"/>
      <c r="V46" s="99"/>
      <c r="W46" s="99"/>
      <c r="X46" s="99"/>
      <c r="Y46" s="99"/>
      <c r="Z46" s="99"/>
      <c r="AA46" s="99"/>
      <c r="AB46" s="99"/>
      <c r="AC46" s="99"/>
      <c r="AD46" s="99"/>
      <c r="AE46" s="99"/>
      <c r="AF46" s="99"/>
      <c r="AG46" s="99"/>
      <c r="AH46" s="99"/>
    </row>
    <row r="47" spans="5:34">
      <c r="E47" s="3" t="s">
        <v>615</v>
      </c>
      <c r="F47" s="3" t="s">
        <v>584</v>
      </c>
      <c r="G47" s="100" t="s">
        <v>632</v>
      </c>
      <c r="H47" s="100" t="s">
        <v>632</v>
      </c>
      <c r="I47" s="100" t="s">
        <v>632</v>
      </c>
      <c r="J47" s="100" t="s">
        <v>632</v>
      </c>
      <c r="K47" s="100" t="s">
        <v>632</v>
      </c>
      <c r="L47" s="100" t="s">
        <v>632</v>
      </c>
      <c r="M47" s="100" t="s">
        <v>632</v>
      </c>
      <c r="N47" s="100" t="s">
        <v>632</v>
      </c>
      <c r="O47" s="100" t="s">
        <v>632</v>
      </c>
      <c r="P47" s="99" t="s">
        <v>632</v>
      </c>
      <c r="Q47" s="99" t="s">
        <v>632</v>
      </c>
      <c r="R47" s="99" t="s">
        <v>632</v>
      </c>
      <c r="S47" s="99"/>
      <c r="T47" s="99"/>
      <c r="U47" s="99"/>
      <c r="V47" s="99"/>
      <c r="W47" s="99"/>
      <c r="X47" s="99"/>
      <c r="Y47" s="99"/>
      <c r="Z47" s="99"/>
      <c r="AA47" s="99"/>
      <c r="AB47" s="99"/>
      <c r="AC47" s="99"/>
      <c r="AD47" s="99"/>
      <c r="AE47" s="99"/>
      <c r="AF47" s="99"/>
      <c r="AG47" s="99"/>
      <c r="AH47" s="99"/>
    </row>
    <row r="48" spans="5:34">
      <c r="E48" s="3" t="s">
        <v>616</v>
      </c>
      <c r="F48" s="3" t="s">
        <v>584</v>
      </c>
      <c r="G48" s="100" t="s">
        <v>632</v>
      </c>
      <c r="H48" s="100" t="s">
        <v>632</v>
      </c>
      <c r="I48" s="100" t="s">
        <v>632</v>
      </c>
      <c r="J48" s="100" t="s">
        <v>632</v>
      </c>
      <c r="K48" s="100" t="s">
        <v>632</v>
      </c>
      <c r="L48" s="100" t="s">
        <v>632</v>
      </c>
      <c r="M48" s="100" t="s">
        <v>632</v>
      </c>
      <c r="N48" s="100" t="s">
        <v>632</v>
      </c>
      <c r="O48" s="100" t="s">
        <v>632</v>
      </c>
      <c r="P48" s="99" t="s">
        <v>632</v>
      </c>
      <c r="Q48" s="99" t="s">
        <v>632</v>
      </c>
      <c r="R48" s="99" t="s">
        <v>632</v>
      </c>
      <c r="S48" s="99"/>
      <c r="T48" s="99"/>
      <c r="U48" s="99"/>
      <c r="V48" s="99"/>
      <c r="W48" s="99"/>
      <c r="X48" s="99"/>
      <c r="Y48" s="99"/>
      <c r="Z48" s="99"/>
      <c r="AA48" s="99"/>
      <c r="AB48" s="99"/>
      <c r="AC48" s="99"/>
      <c r="AD48" s="99"/>
      <c r="AE48" s="99"/>
      <c r="AF48" s="99"/>
      <c r="AG48" s="99"/>
      <c r="AH48" s="99"/>
    </row>
    <row r="49" spans="3:34">
      <c r="E49" s="3" t="s">
        <v>617</v>
      </c>
      <c r="F49" s="3" t="s">
        <v>584</v>
      </c>
      <c r="G49" s="100" t="s">
        <v>632</v>
      </c>
      <c r="H49" s="100" t="s">
        <v>632</v>
      </c>
      <c r="I49" s="100" t="s">
        <v>632</v>
      </c>
      <c r="J49" s="100" t="s">
        <v>632</v>
      </c>
      <c r="K49" s="100" t="s">
        <v>632</v>
      </c>
      <c r="L49" s="100" t="s">
        <v>632</v>
      </c>
      <c r="M49" s="100" t="s">
        <v>632</v>
      </c>
      <c r="N49" s="100" t="s">
        <v>632</v>
      </c>
      <c r="O49" s="100" t="s">
        <v>632</v>
      </c>
      <c r="P49" s="99" t="s">
        <v>632</v>
      </c>
      <c r="Q49" s="99" t="s">
        <v>632</v>
      </c>
      <c r="R49" s="99" t="s">
        <v>632</v>
      </c>
      <c r="S49" s="99"/>
      <c r="T49" s="99"/>
      <c r="U49" s="99"/>
      <c r="V49" s="99"/>
      <c r="W49" s="99"/>
      <c r="X49" s="99"/>
      <c r="Y49" s="99"/>
      <c r="Z49" s="99"/>
      <c r="AA49" s="99"/>
      <c r="AB49" s="99"/>
      <c r="AC49" s="99"/>
      <c r="AD49" s="99"/>
      <c r="AE49" s="99"/>
      <c r="AF49" s="99"/>
      <c r="AG49" s="99"/>
      <c r="AH49" s="99"/>
    </row>
    <row r="50" spans="3:34">
      <c r="E50" s="3" t="s">
        <v>618</v>
      </c>
      <c r="F50" s="3" t="s">
        <v>584</v>
      </c>
      <c r="G50" s="100" t="s">
        <v>632</v>
      </c>
      <c r="H50" s="100" t="s">
        <v>632</v>
      </c>
      <c r="I50" s="100" t="s">
        <v>632</v>
      </c>
      <c r="J50" s="100" t="s">
        <v>632</v>
      </c>
      <c r="K50" s="100" t="s">
        <v>632</v>
      </c>
      <c r="L50" s="100" t="s">
        <v>632</v>
      </c>
      <c r="M50" s="100" t="s">
        <v>632</v>
      </c>
      <c r="N50" s="100" t="s">
        <v>632</v>
      </c>
      <c r="O50" s="100" t="s">
        <v>632</v>
      </c>
      <c r="P50" s="99" t="s">
        <v>632</v>
      </c>
      <c r="Q50" s="99" t="s">
        <v>632</v>
      </c>
      <c r="R50" s="99" t="s">
        <v>632</v>
      </c>
      <c r="S50" s="99"/>
      <c r="T50" s="99"/>
      <c r="U50" s="99"/>
      <c r="V50" s="99"/>
      <c r="W50" s="99"/>
      <c r="X50" s="99"/>
      <c r="Y50" s="99"/>
      <c r="Z50" s="99"/>
      <c r="AA50" s="99"/>
      <c r="AB50" s="99"/>
      <c r="AC50" s="99"/>
      <c r="AD50" s="99"/>
      <c r="AE50" s="99"/>
      <c r="AF50" s="99"/>
      <c r="AG50" s="99"/>
      <c r="AH50" s="99"/>
    </row>
    <row r="51" spans="3:34">
      <c r="E51" s="3" t="s">
        <v>619</v>
      </c>
      <c r="F51" s="3" t="s">
        <v>584</v>
      </c>
      <c r="G51" s="100" t="s">
        <v>632</v>
      </c>
      <c r="H51" s="100" t="s">
        <v>632</v>
      </c>
      <c r="I51" s="100" t="s">
        <v>632</v>
      </c>
      <c r="J51" s="100" t="s">
        <v>632</v>
      </c>
      <c r="K51" s="100" t="s">
        <v>632</v>
      </c>
      <c r="L51" s="100" t="s">
        <v>632</v>
      </c>
      <c r="M51" s="100" t="s">
        <v>632</v>
      </c>
      <c r="N51" s="100" t="s">
        <v>632</v>
      </c>
      <c r="O51" s="100" t="s">
        <v>632</v>
      </c>
      <c r="P51" s="99" t="s">
        <v>632</v>
      </c>
      <c r="Q51" s="99" t="s">
        <v>632</v>
      </c>
      <c r="R51" s="99" t="s">
        <v>632</v>
      </c>
      <c r="S51" s="99"/>
      <c r="T51" s="99"/>
      <c r="U51" s="99"/>
      <c r="V51" s="99"/>
      <c r="W51" s="99"/>
      <c r="X51" s="99"/>
      <c r="Y51" s="99"/>
      <c r="Z51" s="99"/>
      <c r="AA51" s="99"/>
      <c r="AB51" s="99"/>
      <c r="AC51" s="99"/>
      <c r="AD51" s="99"/>
      <c r="AE51" s="99"/>
      <c r="AF51" s="99"/>
      <c r="AG51" s="99"/>
      <c r="AH51" s="99"/>
    </row>
    <row r="52" spans="3:34">
      <c r="E52" s="3" t="s">
        <v>620</v>
      </c>
      <c r="F52" s="3" t="s">
        <v>584</v>
      </c>
      <c r="G52" s="100" t="s">
        <v>632</v>
      </c>
      <c r="H52" s="100" t="s">
        <v>632</v>
      </c>
      <c r="I52" s="100" t="s">
        <v>632</v>
      </c>
      <c r="J52" s="100" t="s">
        <v>632</v>
      </c>
      <c r="K52" s="100" t="s">
        <v>632</v>
      </c>
      <c r="L52" s="100" t="s">
        <v>632</v>
      </c>
      <c r="M52" s="100" t="s">
        <v>632</v>
      </c>
      <c r="N52" s="100" t="s">
        <v>632</v>
      </c>
      <c r="O52" s="100" t="s">
        <v>632</v>
      </c>
      <c r="P52" s="99" t="s">
        <v>632</v>
      </c>
      <c r="Q52" s="99" t="s">
        <v>632</v>
      </c>
      <c r="R52" s="99" t="s">
        <v>632</v>
      </c>
      <c r="S52" s="99"/>
      <c r="T52" s="99"/>
      <c r="U52" s="99"/>
      <c r="V52" s="99"/>
      <c r="W52" s="99"/>
      <c r="X52" s="99"/>
      <c r="Y52" s="99"/>
      <c r="Z52" s="99"/>
      <c r="AA52" s="99"/>
      <c r="AB52" s="99"/>
      <c r="AC52" s="99"/>
      <c r="AD52" s="99"/>
      <c r="AE52" s="99"/>
      <c r="AF52" s="99"/>
      <c r="AG52" s="99"/>
      <c r="AH52" s="99"/>
    </row>
    <row r="53" spans="3:34">
      <c r="E53" s="3" t="s">
        <v>621</v>
      </c>
      <c r="F53" s="3" t="s">
        <v>584</v>
      </c>
      <c r="G53" s="100" t="s">
        <v>632</v>
      </c>
      <c r="H53" s="100" t="s">
        <v>632</v>
      </c>
      <c r="I53" s="100" t="s">
        <v>632</v>
      </c>
      <c r="J53" s="100" t="s">
        <v>632</v>
      </c>
      <c r="K53" s="100" t="s">
        <v>632</v>
      </c>
      <c r="L53" s="100" t="s">
        <v>632</v>
      </c>
      <c r="M53" s="100" t="s">
        <v>632</v>
      </c>
      <c r="N53" s="100" t="s">
        <v>632</v>
      </c>
      <c r="O53" s="100" t="s">
        <v>632</v>
      </c>
      <c r="P53" s="99" t="s">
        <v>632</v>
      </c>
      <c r="Q53" s="99" t="s">
        <v>632</v>
      </c>
      <c r="R53" s="99" t="s">
        <v>632</v>
      </c>
      <c r="S53" s="99"/>
      <c r="T53" s="99"/>
      <c r="U53" s="99"/>
      <c r="V53" s="99"/>
      <c r="W53" s="99"/>
      <c r="X53" s="99"/>
      <c r="Y53" s="99"/>
      <c r="Z53" s="99"/>
      <c r="AA53" s="99"/>
      <c r="AB53" s="99"/>
      <c r="AC53" s="99"/>
      <c r="AD53" s="99"/>
      <c r="AE53" s="99"/>
      <c r="AF53" s="99"/>
      <c r="AG53" s="99"/>
      <c r="AH53" s="99"/>
    </row>
    <row r="54" spans="3:34">
      <c r="E54" s="3" t="s">
        <v>622</v>
      </c>
      <c r="F54" s="3" t="s">
        <v>584</v>
      </c>
      <c r="G54" s="100" t="s">
        <v>632</v>
      </c>
      <c r="H54" s="100" t="s">
        <v>632</v>
      </c>
      <c r="I54" s="100" t="s">
        <v>632</v>
      </c>
      <c r="J54" s="100" t="s">
        <v>632</v>
      </c>
      <c r="K54" s="100" t="s">
        <v>632</v>
      </c>
      <c r="L54" s="100" t="s">
        <v>632</v>
      </c>
      <c r="M54" s="100" t="s">
        <v>632</v>
      </c>
      <c r="N54" s="100" t="s">
        <v>632</v>
      </c>
      <c r="O54" s="100" t="s">
        <v>632</v>
      </c>
      <c r="P54" s="99" t="s">
        <v>632</v>
      </c>
      <c r="Q54" s="99" t="s">
        <v>632</v>
      </c>
      <c r="R54" s="99" t="s">
        <v>632</v>
      </c>
      <c r="S54" s="99"/>
      <c r="T54" s="99"/>
      <c r="U54" s="99"/>
      <c r="V54" s="99"/>
      <c r="W54" s="99"/>
      <c r="X54" s="99"/>
      <c r="Y54" s="99"/>
      <c r="Z54" s="99"/>
      <c r="AA54" s="99"/>
      <c r="AB54" s="99"/>
      <c r="AC54" s="99"/>
      <c r="AD54" s="99"/>
      <c r="AE54" s="99"/>
      <c r="AF54" s="99"/>
      <c r="AG54" s="99"/>
      <c r="AH54" s="99"/>
    </row>
    <row r="55" spans="3:34">
      <c r="E55" s="3" t="s">
        <v>623</v>
      </c>
      <c r="F55" s="3" t="s">
        <v>584</v>
      </c>
      <c r="G55" s="100" t="s">
        <v>632</v>
      </c>
      <c r="H55" s="100" t="s">
        <v>632</v>
      </c>
      <c r="I55" s="100" t="s">
        <v>632</v>
      </c>
      <c r="J55" s="100" t="s">
        <v>632</v>
      </c>
      <c r="K55" s="100" t="s">
        <v>632</v>
      </c>
      <c r="L55" s="100" t="s">
        <v>632</v>
      </c>
      <c r="M55" s="100" t="s">
        <v>632</v>
      </c>
      <c r="N55" s="100" t="s">
        <v>632</v>
      </c>
      <c r="O55" s="100" t="s">
        <v>632</v>
      </c>
      <c r="P55" s="99" t="s">
        <v>632</v>
      </c>
      <c r="Q55" s="99" t="s">
        <v>632</v>
      </c>
      <c r="R55" s="99" t="s">
        <v>632</v>
      </c>
      <c r="S55" s="99"/>
      <c r="T55" s="99"/>
      <c r="U55" s="99"/>
      <c r="V55" s="99"/>
      <c r="W55" s="99"/>
      <c r="X55" s="99"/>
      <c r="Y55" s="99"/>
      <c r="Z55" s="99"/>
      <c r="AA55" s="99"/>
      <c r="AB55" s="99"/>
      <c r="AC55" s="99"/>
      <c r="AD55" s="99"/>
      <c r="AE55" s="99"/>
      <c r="AF55" s="99"/>
      <c r="AG55" s="99"/>
      <c r="AH55" s="99"/>
    </row>
    <row r="56" spans="3:34">
      <c r="E56" s="3" t="s">
        <v>624</v>
      </c>
      <c r="F56" s="3" t="s">
        <v>584</v>
      </c>
      <c r="G56" s="100" t="s">
        <v>632</v>
      </c>
      <c r="H56" s="100" t="s">
        <v>632</v>
      </c>
      <c r="I56" s="100" t="s">
        <v>632</v>
      </c>
      <c r="J56" s="100" t="s">
        <v>632</v>
      </c>
      <c r="K56" s="100" t="s">
        <v>632</v>
      </c>
      <c r="L56" s="100" t="s">
        <v>632</v>
      </c>
      <c r="M56" s="100" t="s">
        <v>632</v>
      </c>
      <c r="N56" s="100" t="s">
        <v>632</v>
      </c>
      <c r="O56" s="100" t="s">
        <v>632</v>
      </c>
      <c r="P56" s="99" t="s">
        <v>632</v>
      </c>
      <c r="Q56" s="99" t="s">
        <v>632</v>
      </c>
      <c r="R56" s="99" t="s">
        <v>632</v>
      </c>
      <c r="S56" s="99"/>
      <c r="T56" s="99"/>
      <c r="U56" s="99"/>
      <c r="V56" s="99"/>
      <c r="W56" s="99"/>
      <c r="X56" s="99"/>
      <c r="Y56" s="99"/>
      <c r="Z56" s="99"/>
      <c r="AA56" s="99"/>
      <c r="AB56" s="99"/>
      <c r="AC56" s="99"/>
      <c r="AD56" s="99"/>
      <c r="AE56" s="99"/>
      <c r="AF56" s="99"/>
      <c r="AG56" s="99"/>
      <c r="AH56" s="99"/>
    </row>
    <row r="57" spans="3:34">
      <c r="E57" s="3" t="s">
        <v>625</v>
      </c>
      <c r="F57" s="3" t="s">
        <v>584</v>
      </c>
      <c r="G57" s="100" t="s">
        <v>632</v>
      </c>
      <c r="H57" s="100" t="s">
        <v>632</v>
      </c>
      <c r="I57" s="100" t="s">
        <v>632</v>
      </c>
      <c r="J57" s="100" t="s">
        <v>632</v>
      </c>
      <c r="K57" s="100" t="s">
        <v>632</v>
      </c>
      <c r="L57" s="100" t="s">
        <v>632</v>
      </c>
      <c r="M57" s="100" t="s">
        <v>632</v>
      </c>
      <c r="N57" s="100" t="s">
        <v>632</v>
      </c>
      <c r="O57" s="100" t="s">
        <v>632</v>
      </c>
      <c r="P57" s="99" t="s">
        <v>632</v>
      </c>
      <c r="Q57" s="99" t="s">
        <v>632</v>
      </c>
      <c r="R57" s="99" t="s">
        <v>632</v>
      </c>
      <c r="S57" s="99"/>
      <c r="T57" s="99"/>
      <c r="U57" s="99"/>
      <c r="V57" s="99"/>
      <c r="W57" s="99"/>
      <c r="X57" s="99"/>
      <c r="Y57" s="99"/>
      <c r="Z57" s="99"/>
      <c r="AA57" s="99"/>
      <c r="AB57" s="99"/>
      <c r="AC57" s="99"/>
      <c r="AD57" s="99"/>
      <c r="AE57" s="99"/>
      <c r="AF57" s="99"/>
      <c r="AG57" s="99"/>
      <c r="AH57" s="99"/>
    </row>
    <row r="58" spans="3:34">
      <c r="E58" s="3" t="s">
        <v>626</v>
      </c>
      <c r="F58" s="3" t="s">
        <v>584</v>
      </c>
      <c r="G58" s="100" t="s">
        <v>632</v>
      </c>
      <c r="H58" s="100" t="s">
        <v>632</v>
      </c>
      <c r="I58" s="100" t="s">
        <v>632</v>
      </c>
      <c r="J58" s="100" t="s">
        <v>632</v>
      </c>
      <c r="K58" s="100" t="s">
        <v>632</v>
      </c>
      <c r="L58" s="100" t="s">
        <v>632</v>
      </c>
      <c r="M58" s="100" t="s">
        <v>632</v>
      </c>
      <c r="N58" s="100" t="s">
        <v>632</v>
      </c>
      <c r="O58" s="100" t="s">
        <v>632</v>
      </c>
      <c r="P58" s="99" t="s">
        <v>632</v>
      </c>
      <c r="Q58" s="99" t="s">
        <v>632</v>
      </c>
      <c r="R58" s="99" t="s">
        <v>632</v>
      </c>
      <c r="S58" s="99"/>
      <c r="T58" s="99"/>
      <c r="U58" s="99"/>
      <c r="V58" s="99"/>
      <c r="W58" s="99"/>
      <c r="X58" s="99"/>
      <c r="Y58" s="99"/>
      <c r="Z58" s="99"/>
      <c r="AA58" s="99"/>
      <c r="AB58" s="99"/>
      <c r="AC58" s="99"/>
      <c r="AD58" s="99"/>
      <c r="AE58" s="99"/>
      <c r="AF58" s="99"/>
      <c r="AG58" s="99"/>
      <c r="AH58" s="99"/>
    </row>
    <row r="59" spans="3:34">
      <c r="E59" s="3" t="s">
        <v>627</v>
      </c>
      <c r="F59" s="3" t="s">
        <v>584</v>
      </c>
      <c r="G59" s="100" t="s">
        <v>632</v>
      </c>
      <c r="H59" s="100" t="s">
        <v>632</v>
      </c>
      <c r="I59" s="100" t="s">
        <v>632</v>
      </c>
      <c r="J59" s="100" t="s">
        <v>632</v>
      </c>
      <c r="K59" s="100" t="s">
        <v>632</v>
      </c>
      <c r="L59" s="100" t="s">
        <v>632</v>
      </c>
      <c r="M59" s="100" t="s">
        <v>632</v>
      </c>
      <c r="N59" s="100" t="s">
        <v>632</v>
      </c>
      <c r="O59" s="100" t="s">
        <v>632</v>
      </c>
      <c r="P59" s="99" t="s">
        <v>632</v>
      </c>
      <c r="Q59" s="99" t="s">
        <v>632</v>
      </c>
      <c r="R59" s="99" t="s">
        <v>632</v>
      </c>
      <c r="S59" s="99"/>
      <c r="T59" s="99"/>
      <c r="U59" s="99"/>
      <c r="V59" s="99"/>
      <c r="W59" s="99"/>
      <c r="X59" s="99"/>
      <c r="Y59" s="99"/>
      <c r="Z59" s="99"/>
      <c r="AA59" s="99"/>
      <c r="AB59" s="99"/>
      <c r="AC59" s="99"/>
      <c r="AD59" s="99"/>
      <c r="AE59" s="99"/>
      <c r="AF59" s="99"/>
      <c r="AG59" s="99"/>
      <c r="AH59" s="99"/>
    </row>
    <row r="60" spans="3:34">
      <c r="C60" s="3" t="s">
        <v>687</v>
      </c>
      <c r="D60" s="3" t="s">
        <v>94</v>
      </c>
      <c r="E60" s="3" t="s">
        <v>95</v>
      </c>
      <c r="F60" s="3" t="s">
        <v>628</v>
      </c>
      <c r="G60" s="100">
        <v>0.94117647058823528</v>
      </c>
      <c r="H60" s="100">
        <v>0.98076923076923073</v>
      </c>
      <c r="I60" s="100">
        <v>0.98684210526315785</v>
      </c>
      <c r="J60" s="100">
        <v>1</v>
      </c>
      <c r="K60" s="100">
        <v>0.98333333333333328</v>
      </c>
      <c r="L60" s="100">
        <v>1</v>
      </c>
      <c r="M60" s="100">
        <v>1</v>
      </c>
      <c r="N60" s="100">
        <v>0.94366197183098588</v>
      </c>
      <c r="O60" s="100">
        <v>1</v>
      </c>
      <c r="P60" s="99" t="s">
        <v>632</v>
      </c>
      <c r="Q60" s="99" t="s">
        <v>632</v>
      </c>
      <c r="R60" s="99" t="s">
        <v>632</v>
      </c>
      <c r="S60" s="99"/>
      <c r="T60" s="99"/>
      <c r="U60" s="99"/>
      <c r="V60" s="99"/>
      <c r="W60" s="99"/>
      <c r="X60" s="99"/>
      <c r="Y60" s="99"/>
      <c r="Z60" s="99"/>
      <c r="AA60" s="99"/>
      <c r="AB60" s="99"/>
      <c r="AC60" s="99"/>
      <c r="AD60" s="99"/>
      <c r="AE60" s="99"/>
      <c r="AF60" s="99"/>
      <c r="AG60" s="99"/>
      <c r="AH60" s="99"/>
    </row>
    <row r="61" spans="3:34">
      <c r="C61" s="3" t="s">
        <v>687</v>
      </c>
      <c r="D61" s="3" t="s">
        <v>96</v>
      </c>
      <c r="E61" s="3" t="s">
        <v>97</v>
      </c>
      <c r="F61" s="3" t="s">
        <v>628</v>
      </c>
      <c r="G61" s="100">
        <v>0.93181818181818177</v>
      </c>
      <c r="H61" s="100">
        <v>0.95833333333333337</v>
      </c>
      <c r="I61" s="100">
        <v>0.97674418604651159</v>
      </c>
      <c r="J61" s="100">
        <v>1</v>
      </c>
      <c r="K61" s="100">
        <v>0.97674418604651159</v>
      </c>
      <c r="L61" s="100">
        <v>0.97619047619047616</v>
      </c>
      <c r="M61" s="100">
        <v>0.8928571428571429</v>
      </c>
      <c r="N61" s="100">
        <v>1</v>
      </c>
      <c r="O61" s="100">
        <v>1</v>
      </c>
      <c r="P61" s="99" t="s">
        <v>632</v>
      </c>
      <c r="Q61" s="99" t="s">
        <v>632</v>
      </c>
      <c r="R61" s="99" t="s">
        <v>632</v>
      </c>
      <c r="S61" s="99"/>
      <c r="T61" s="99"/>
      <c r="U61" s="99"/>
      <c r="V61" s="99"/>
      <c r="W61" s="99"/>
      <c r="X61" s="99"/>
      <c r="Y61" s="99"/>
      <c r="Z61" s="99"/>
      <c r="AA61" s="99"/>
      <c r="AB61" s="99"/>
      <c r="AC61" s="99"/>
      <c r="AD61" s="99"/>
      <c r="AE61" s="99"/>
      <c r="AF61" s="99"/>
      <c r="AG61" s="99"/>
      <c r="AH61" s="99"/>
    </row>
    <row r="62" spans="3:34">
      <c r="C62" s="3" t="s">
        <v>687</v>
      </c>
      <c r="D62" s="3" t="s">
        <v>98</v>
      </c>
      <c r="E62" s="3" t="s">
        <v>99</v>
      </c>
      <c r="F62" s="3" t="s">
        <v>628</v>
      </c>
      <c r="G62" s="100">
        <v>0.96666666666666667</v>
      </c>
      <c r="H62" s="100">
        <v>1</v>
      </c>
      <c r="I62" s="100">
        <v>1</v>
      </c>
      <c r="J62" s="100">
        <v>1</v>
      </c>
      <c r="K62" s="100">
        <v>1</v>
      </c>
      <c r="L62" s="100">
        <v>1</v>
      </c>
      <c r="M62" s="100">
        <v>1</v>
      </c>
      <c r="N62" s="100">
        <v>1</v>
      </c>
      <c r="O62" s="100">
        <v>0.96296296296296291</v>
      </c>
      <c r="P62" s="99" t="s">
        <v>632</v>
      </c>
      <c r="Q62" s="99" t="s">
        <v>632</v>
      </c>
      <c r="R62" s="99" t="s">
        <v>632</v>
      </c>
      <c r="S62" s="99"/>
      <c r="T62" s="99"/>
      <c r="U62" s="99"/>
      <c r="V62" s="99"/>
      <c r="W62" s="99"/>
      <c r="X62" s="99"/>
      <c r="Y62" s="99"/>
      <c r="Z62" s="99"/>
      <c r="AA62" s="99"/>
      <c r="AB62" s="99"/>
      <c r="AC62" s="99"/>
      <c r="AD62" s="99"/>
      <c r="AE62" s="99"/>
      <c r="AF62" s="99"/>
      <c r="AG62" s="99"/>
      <c r="AH62" s="99"/>
    </row>
    <row r="63" spans="3:34">
      <c r="C63" s="3" t="s">
        <v>687</v>
      </c>
      <c r="D63" s="3" t="s">
        <v>100</v>
      </c>
      <c r="E63" s="3" t="s">
        <v>101</v>
      </c>
      <c r="F63" s="3" t="s">
        <v>628</v>
      </c>
      <c r="G63" s="100">
        <v>0.97391304347826091</v>
      </c>
      <c r="H63" s="100">
        <v>0.97979797979797978</v>
      </c>
      <c r="I63" s="100">
        <v>0.92792792792792789</v>
      </c>
      <c r="J63" s="100">
        <v>0.94</v>
      </c>
      <c r="K63" s="100">
        <v>0.95049504950495045</v>
      </c>
      <c r="L63" s="100">
        <v>0.95294117647058818</v>
      </c>
      <c r="M63" s="100">
        <v>0.97979797979797978</v>
      </c>
      <c r="N63" s="100">
        <v>0.95726495726495731</v>
      </c>
      <c r="O63" s="100">
        <v>0.98795180722891562</v>
      </c>
      <c r="P63" s="99" t="s">
        <v>632</v>
      </c>
      <c r="Q63" s="99" t="s">
        <v>632</v>
      </c>
      <c r="R63" s="99" t="s">
        <v>632</v>
      </c>
      <c r="S63" s="99"/>
      <c r="T63" s="99"/>
      <c r="U63" s="99"/>
      <c r="V63" s="99"/>
      <c r="W63" s="99"/>
      <c r="X63" s="99"/>
      <c r="Y63" s="99"/>
      <c r="Z63" s="99"/>
      <c r="AA63" s="99"/>
      <c r="AB63" s="99"/>
      <c r="AC63" s="99"/>
      <c r="AD63" s="99"/>
      <c r="AE63" s="99"/>
      <c r="AF63" s="99"/>
      <c r="AG63" s="99"/>
      <c r="AH63" s="99"/>
    </row>
    <row r="64" spans="3:34">
      <c r="C64" s="3" t="s">
        <v>687</v>
      </c>
      <c r="D64" s="3" t="s">
        <v>102</v>
      </c>
      <c r="E64" s="3" t="s">
        <v>103</v>
      </c>
      <c r="F64" s="3" t="s">
        <v>628</v>
      </c>
      <c r="G64" s="100">
        <v>0.96842105263157896</v>
      </c>
      <c r="H64" s="100">
        <v>0.96202531645569622</v>
      </c>
      <c r="I64" s="100">
        <v>0.97590361445783136</v>
      </c>
      <c r="J64" s="100">
        <v>1</v>
      </c>
      <c r="K64" s="100">
        <v>0.97777777777777775</v>
      </c>
      <c r="L64" s="100">
        <v>1</v>
      </c>
      <c r="M64" s="100">
        <v>1</v>
      </c>
      <c r="N64" s="100">
        <v>0.97499999999999998</v>
      </c>
      <c r="O64" s="100">
        <v>0.98795180722891562</v>
      </c>
      <c r="P64" s="99" t="s">
        <v>632</v>
      </c>
      <c r="Q64" s="99" t="s">
        <v>632</v>
      </c>
      <c r="R64" s="99" t="s">
        <v>632</v>
      </c>
      <c r="S64" s="99"/>
      <c r="T64" s="99"/>
      <c r="U64" s="99"/>
      <c r="V64" s="99"/>
      <c r="W64" s="99"/>
      <c r="X64" s="99"/>
      <c r="Y64" s="99"/>
      <c r="Z64" s="99"/>
      <c r="AA64" s="99"/>
      <c r="AB64" s="99"/>
      <c r="AC64" s="99"/>
      <c r="AD64" s="99"/>
      <c r="AE64" s="99"/>
      <c r="AF64" s="99"/>
      <c r="AG64" s="99"/>
      <c r="AH64" s="99"/>
    </row>
    <row r="65" spans="3:34">
      <c r="C65" s="3" t="s">
        <v>687</v>
      </c>
      <c r="D65" s="3" t="s">
        <v>104</v>
      </c>
      <c r="E65" s="3" t="s">
        <v>105</v>
      </c>
      <c r="F65" s="3" t="s">
        <v>628</v>
      </c>
      <c r="G65" s="100">
        <v>0.97468354430379744</v>
      </c>
      <c r="H65" s="100">
        <v>0.97647058823529409</v>
      </c>
      <c r="I65" s="100">
        <v>1</v>
      </c>
      <c r="J65" s="100">
        <v>0.97674418604651159</v>
      </c>
      <c r="K65" s="100">
        <v>0.95652173913043481</v>
      </c>
      <c r="L65" s="100">
        <v>1</v>
      </c>
      <c r="M65" s="100">
        <v>0.96551724137931039</v>
      </c>
      <c r="N65" s="100">
        <v>0.9882352941176471</v>
      </c>
      <c r="O65" s="100">
        <v>1</v>
      </c>
      <c r="P65" s="99" t="s">
        <v>632</v>
      </c>
      <c r="Q65" s="99" t="s">
        <v>632</v>
      </c>
      <c r="R65" s="99" t="s">
        <v>632</v>
      </c>
      <c r="S65" s="99"/>
      <c r="T65" s="99"/>
      <c r="U65" s="99"/>
      <c r="V65" s="99"/>
      <c r="W65" s="99"/>
      <c r="X65" s="99"/>
      <c r="Y65" s="99"/>
      <c r="Z65" s="99"/>
      <c r="AA65" s="99"/>
      <c r="AB65" s="99"/>
      <c r="AC65" s="99"/>
      <c r="AD65" s="99"/>
      <c r="AE65" s="99"/>
      <c r="AF65" s="99"/>
      <c r="AG65" s="99"/>
      <c r="AH65" s="99"/>
    </row>
    <row r="66" spans="3:34">
      <c r="C66" s="3" t="s">
        <v>688</v>
      </c>
      <c r="D66" s="3" t="s">
        <v>106</v>
      </c>
      <c r="E66" s="3" t="s">
        <v>107</v>
      </c>
      <c r="F66" s="3" t="s">
        <v>628</v>
      </c>
      <c r="G66" s="100">
        <v>0.96</v>
      </c>
      <c r="H66" s="100">
        <v>1</v>
      </c>
      <c r="I66" s="100">
        <v>1</v>
      </c>
      <c r="J66" s="100">
        <v>0.97435897435897434</v>
      </c>
      <c r="K66" s="100">
        <v>1</v>
      </c>
      <c r="L66" s="100">
        <v>1</v>
      </c>
      <c r="M66" s="100">
        <v>0.9838709677419355</v>
      </c>
      <c r="N66" s="100">
        <v>1</v>
      </c>
      <c r="O66" s="100">
        <v>0.96491228070175439</v>
      </c>
      <c r="P66" s="99" t="s">
        <v>632</v>
      </c>
      <c r="Q66" s="99" t="s">
        <v>632</v>
      </c>
      <c r="R66" s="99" t="s">
        <v>632</v>
      </c>
      <c r="S66" s="99"/>
      <c r="T66" s="99"/>
      <c r="U66" s="99"/>
      <c r="V66" s="99"/>
      <c r="W66" s="99"/>
      <c r="X66" s="99"/>
      <c r="Y66" s="99"/>
      <c r="Z66" s="99"/>
      <c r="AA66" s="99"/>
      <c r="AB66" s="99"/>
      <c r="AC66" s="99"/>
      <c r="AD66" s="99"/>
      <c r="AE66" s="99"/>
      <c r="AF66" s="99"/>
      <c r="AG66" s="99"/>
      <c r="AH66" s="99"/>
    </row>
    <row r="67" spans="3:34">
      <c r="C67" s="3" t="s">
        <v>688</v>
      </c>
      <c r="D67" s="3" t="s">
        <v>108</v>
      </c>
      <c r="E67" s="3" t="s">
        <v>109</v>
      </c>
      <c r="F67" s="3" t="s">
        <v>628</v>
      </c>
      <c r="G67" s="100">
        <v>1</v>
      </c>
      <c r="H67" s="100">
        <v>0.97619047619047616</v>
      </c>
      <c r="I67" s="100">
        <v>0.97530864197530864</v>
      </c>
      <c r="J67" s="100">
        <v>0.94444444444444442</v>
      </c>
      <c r="K67" s="100">
        <v>0.97959183673469385</v>
      </c>
      <c r="L67" s="100">
        <v>0.97826086956521741</v>
      </c>
      <c r="M67" s="100">
        <v>0.98913043478260865</v>
      </c>
      <c r="N67" s="100">
        <v>0.99019607843137258</v>
      </c>
      <c r="O67" s="100">
        <v>0.98837209302325579</v>
      </c>
      <c r="P67" s="99" t="s">
        <v>632</v>
      </c>
      <c r="Q67" s="99" t="s">
        <v>632</v>
      </c>
      <c r="R67" s="99" t="s">
        <v>632</v>
      </c>
      <c r="S67" s="99"/>
      <c r="T67" s="99"/>
      <c r="U67" s="99"/>
      <c r="V67" s="99"/>
      <c r="W67" s="99"/>
      <c r="X67" s="99"/>
      <c r="Y67" s="99"/>
      <c r="Z67" s="99"/>
      <c r="AA67" s="99"/>
      <c r="AB67" s="99"/>
      <c r="AC67" s="99"/>
      <c r="AD67" s="99"/>
      <c r="AE67" s="99"/>
      <c r="AF67" s="99"/>
      <c r="AG67" s="99"/>
      <c r="AH67" s="99"/>
    </row>
    <row r="68" spans="3:34">
      <c r="C68" s="3" t="s">
        <v>688</v>
      </c>
      <c r="D68" s="3" t="s">
        <v>110</v>
      </c>
      <c r="E68" s="3" t="s">
        <v>111</v>
      </c>
      <c r="F68" s="3" t="s">
        <v>628</v>
      </c>
      <c r="G68" s="100">
        <v>0.96969696969696972</v>
      </c>
      <c r="H68" s="100">
        <v>1</v>
      </c>
      <c r="I68" s="100">
        <v>0.98809523809523814</v>
      </c>
      <c r="J68" s="100">
        <v>0.95522388059701491</v>
      </c>
      <c r="K68" s="100">
        <v>1</v>
      </c>
      <c r="L68" s="100">
        <v>0.98765432098765427</v>
      </c>
      <c r="M68" s="100">
        <v>0.96052631578947367</v>
      </c>
      <c r="N68" s="100">
        <v>0.97802197802197799</v>
      </c>
      <c r="O68" s="100">
        <v>0.95402298850574707</v>
      </c>
      <c r="P68" s="99" t="s">
        <v>632</v>
      </c>
      <c r="Q68" s="99" t="s">
        <v>632</v>
      </c>
      <c r="R68" s="99" t="s">
        <v>632</v>
      </c>
      <c r="S68" s="99"/>
      <c r="T68" s="99"/>
      <c r="U68" s="99"/>
      <c r="V68" s="99"/>
      <c r="W68" s="99"/>
      <c r="X68" s="99"/>
      <c r="Y68" s="99"/>
      <c r="Z68" s="99"/>
      <c r="AA68" s="99"/>
      <c r="AB68" s="99"/>
      <c r="AC68" s="99"/>
      <c r="AD68" s="99"/>
      <c r="AE68" s="99"/>
      <c r="AF68" s="99"/>
      <c r="AG68" s="99"/>
      <c r="AH68" s="99"/>
    </row>
    <row r="69" spans="3:34">
      <c r="C69" s="3" t="s">
        <v>688</v>
      </c>
      <c r="D69" s="3" t="s">
        <v>112</v>
      </c>
      <c r="E69" s="3" t="s">
        <v>113</v>
      </c>
      <c r="F69" s="3" t="s">
        <v>628</v>
      </c>
      <c r="G69" s="100">
        <v>0.97142857142857142</v>
      </c>
      <c r="H69" s="100">
        <v>0.98529411764705888</v>
      </c>
      <c r="I69" s="100">
        <v>0.97014925373134331</v>
      </c>
      <c r="J69" s="100">
        <v>0.96296296296296291</v>
      </c>
      <c r="K69" s="100">
        <v>0.98648648648648651</v>
      </c>
      <c r="L69" s="100">
        <v>0.97590361445783136</v>
      </c>
      <c r="M69" s="100">
        <v>0.98630136986301364</v>
      </c>
      <c r="N69" s="100">
        <v>0.97368421052631582</v>
      </c>
      <c r="O69" s="100">
        <v>0.98701298701298701</v>
      </c>
      <c r="P69" s="99" t="s">
        <v>632</v>
      </c>
      <c r="Q69" s="99" t="s">
        <v>632</v>
      </c>
      <c r="R69" s="99" t="s">
        <v>632</v>
      </c>
      <c r="S69" s="99"/>
      <c r="T69" s="99"/>
      <c r="U69" s="99"/>
      <c r="V69" s="99"/>
      <c r="W69" s="99"/>
      <c r="X69" s="99"/>
      <c r="Y69" s="99"/>
      <c r="Z69" s="99"/>
      <c r="AA69" s="99"/>
      <c r="AB69" s="99"/>
      <c r="AC69" s="99"/>
      <c r="AD69" s="99"/>
      <c r="AE69" s="99"/>
      <c r="AF69" s="99"/>
      <c r="AG69" s="99"/>
      <c r="AH69" s="99"/>
    </row>
    <row r="70" spans="3:34">
      <c r="C70" s="3" t="s">
        <v>688</v>
      </c>
      <c r="D70" s="3" t="s">
        <v>114</v>
      </c>
      <c r="E70" s="3" t="s">
        <v>115</v>
      </c>
      <c r="F70" s="3" t="s">
        <v>628</v>
      </c>
      <c r="G70" s="100">
        <v>0.98958333333333337</v>
      </c>
      <c r="H70" s="100">
        <v>1</v>
      </c>
      <c r="I70" s="100" t="s">
        <v>632</v>
      </c>
      <c r="J70" s="100">
        <v>0.96666666666666667</v>
      </c>
      <c r="K70" s="100">
        <v>0.97272727272727277</v>
      </c>
      <c r="L70" s="100">
        <v>1</v>
      </c>
      <c r="M70" s="100">
        <v>1</v>
      </c>
      <c r="N70" s="100">
        <v>0.97</v>
      </c>
      <c r="O70" s="100">
        <v>0.97802197802197799</v>
      </c>
      <c r="P70" s="99" t="s">
        <v>632</v>
      </c>
      <c r="Q70" s="99" t="s">
        <v>632</v>
      </c>
      <c r="R70" s="99" t="s">
        <v>632</v>
      </c>
      <c r="S70" s="99"/>
      <c r="T70" s="99"/>
      <c r="U70" s="99"/>
      <c r="V70" s="99"/>
      <c r="W70" s="99"/>
      <c r="X70" s="99"/>
      <c r="Y70" s="99"/>
      <c r="Z70" s="99"/>
      <c r="AA70" s="99"/>
      <c r="AB70" s="99"/>
      <c r="AC70" s="99"/>
      <c r="AD70" s="99"/>
      <c r="AE70" s="99"/>
      <c r="AF70" s="99"/>
      <c r="AG70" s="99"/>
      <c r="AH70" s="99"/>
    </row>
    <row r="71" spans="3:34">
      <c r="C71" s="3" t="s">
        <v>689</v>
      </c>
      <c r="D71" s="3" t="s">
        <v>116</v>
      </c>
      <c r="E71" s="3" t="s">
        <v>117</v>
      </c>
      <c r="F71" s="3" t="s">
        <v>628</v>
      </c>
      <c r="G71" s="100">
        <v>0.984375</v>
      </c>
      <c r="H71" s="100">
        <v>0.96648044692737434</v>
      </c>
      <c r="I71" s="100">
        <v>0.97709923664122134</v>
      </c>
      <c r="J71" s="100">
        <v>0.9652173913043478</v>
      </c>
      <c r="K71" s="100">
        <v>0.97142857142857142</v>
      </c>
      <c r="L71" s="100">
        <v>0.98540145985401462</v>
      </c>
      <c r="M71" s="100">
        <v>0.97959183673469385</v>
      </c>
      <c r="N71" s="100">
        <v>0.96226415094339623</v>
      </c>
      <c r="O71" s="100">
        <v>0.98198198198198194</v>
      </c>
      <c r="P71" s="99" t="s">
        <v>632</v>
      </c>
      <c r="Q71" s="99" t="s">
        <v>632</v>
      </c>
      <c r="R71" s="99" t="s">
        <v>632</v>
      </c>
      <c r="S71" s="99"/>
      <c r="T71" s="99"/>
      <c r="U71" s="99"/>
      <c r="V71" s="99"/>
      <c r="W71" s="99"/>
      <c r="X71" s="99"/>
      <c r="Y71" s="99"/>
      <c r="Z71" s="99"/>
      <c r="AA71" s="99"/>
      <c r="AB71" s="99"/>
      <c r="AC71" s="99"/>
      <c r="AD71" s="99"/>
      <c r="AE71" s="99"/>
      <c r="AF71" s="99"/>
      <c r="AG71" s="99"/>
      <c r="AH71" s="99"/>
    </row>
    <row r="72" spans="3:34">
      <c r="C72" s="3" t="s">
        <v>689</v>
      </c>
      <c r="D72" s="3" t="s">
        <v>118</v>
      </c>
      <c r="E72" s="3" t="s">
        <v>119</v>
      </c>
      <c r="F72" s="3" t="s">
        <v>628</v>
      </c>
      <c r="G72" s="100">
        <v>0.9821428571428571</v>
      </c>
      <c r="H72" s="100">
        <v>1</v>
      </c>
      <c r="I72" s="100">
        <v>0.95454545454545459</v>
      </c>
      <c r="J72" s="100">
        <v>0.92592592592592593</v>
      </c>
      <c r="K72" s="100">
        <v>1</v>
      </c>
      <c r="L72" s="100">
        <v>0.96363636363636362</v>
      </c>
      <c r="M72" s="100">
        <v>0.97435897435897434</v>
      </c>
      <c r="N72" s="100">
        <v>0.93023255813953487</v>
      </c>
      <c r="O72" s="100">
        <v>0.94444444444444442</v>
      </c>
      <c r="P72" s="99" t="s">
        <v>632</v>
      </c>
      <c r="Q72" s="99" t="s">
        <v>632</v>
      </c>
      <c r="R72" s="99" t="s">
        <v>632</v>
      </c>
      <c r="S72" s="99"/>
      <c r="T72" s="99"/>
      <c r="U72" s="99"/>
      <c r="V72" s="99"/>
      <c r="W72" s="99"/>
      <c r="X72" s="99"/>
      <c r="Y72" s="99"/>
      <c r="Z72" s="99"/>
      <c r="AA72" s="99"/>
      <c r="AB72" s="99"/>
      <c r="AC72" s="99"/>
      <c r="AD72" s="99"/>
      <c r="AE72" s="99"/>
      <c r="AF72" s="99"/>
      <c r="AG72" s="99"/>
      <c r="AH72" s="99"/>
    </row>
    <row r="73" spans="3:34">
      <c r="C73" s="3" t="s">
        <v>689</v>
      </c>
      <c r="D73" s="3" t="s">
        <v>120</v>
      </c>
      <c r="E73" s="3" t="s">
        <v>121</v>
      </c>
      <c r="F73" s="3" t="s">
        <v>628</v>
      </c>
      <c r="G73" s="100">
        <v>0.96739130434782605</v>
      </c>
      <c r="H73" s="100">
        <v>0.970873786407767</v>
      </c>
      <c r="I73" s="100">
        <v>0.9452054794520548</v>
      </c>
      <c r="J73" s="100">
        <v>0.96341463414634143</v>
      </c>
      <c r="K73" s="100">
        <v>0.95890410958904104</v>
      </c>
      <c r="L73" s="100">
        <v>0.91764705882352937</v>
      </c>
      <c r="M73" s="100">
        <v>0.96250000000000002</v>
      </c>
      <c r="N73" s="100">
        <v>0.97674418604651159</v>
      </c>
      <c r="O73" s="100">
        <v>0.96907216494845361</v>
      </c>
      <c r="P73" s="99" t="s">
        <v>632</v>
      </c>
      <c r="Q73" s="99" t="s">
        <v>632</v>
      </c>
      <c r="R73" s="99" t="s">
        <v>632</v>
      </c>
      <c r="S73" s="99"/>
      <c r="T73" s="99"/>
      <c r="U73" s="99"/>
      <c r="V73" s="99"/>
      <c r="W73" s="99"/>
      <c r="X73" s="99"/>
      <c r="Y73" s="99"/>
      <c r="Z73" s="99"/>
      <c r="AA73" s="99"/>
      <c r="AB73" s="99"/>
      <c r="AC73" s="99"/>
      <c r="AD73" s="99"/>
      <c r="AE73" s="99"/>
      <c r="AF73" s="99"/>
      <c r="AG73" s="99"/>
      <c r="AH73" s="99"/>
    </row>
    <row r="74" spans="3:34">
      <c r="C74" s="3" t="s">
        <v>689</v>
      </c>
      <c r="D74" s="3" t="s">
        <v>122</v>
      </c>
      <c r="E74" s="3" t="s">
        <v>123</v>
      </c>
      <c r="F74" s="3" t="s">
        <v>628</v>
      </c>
      <c r="G74" s="100">
        <v>0.98750000000000004</v>
      </c>
      <c r="H74" s="100">
        <v>0.95652173913043481</v>
      </c>
      <c r="I74" s="100">
        <v>0.98412698412698407</v>
      </c>
      <c r="J74" s="100">
        <v>0.98611111111111116</v>
      </c>
      <c r="K74" s="100">
        <v>0.97014925373134331</v>
      </c>
      <c r="L74" s="100">
        <v>1</v>
      </c>
      <c r="M74" s="100">
        <v>0.95588235294117652</v>
      </c>
      <c r="N74" s="100">
        <v>0.95945945945945943</v>
      </c>
      <c r="O74" s="100">
        <v>0.96363636363636362</v>
      </c>
      <c r="P74" s="99" t="s">
        <v>632</v>
      </c>
      <c r="Q74" s="99" t="s">
        <v>632</v>
      </c>
      <c r="R74" s="99" t="s">
        <v>632</v>
      </c>
      <c r="S74" s="99"/>
      <c r="T74" s="99"/>
      <c r="U74" s="99"/>
      <c r="V74" s="99"/>
      <c r="W74" s="99"/>
      <c r="X74" s="99"/>
      <c r="Y74" s="99"/>
      <c r="Z74" s="99"/>
      <c r="AA74" s="99"/>
      <c r="AB74" s="99"/>
      <c r="AC74" s="99"/>
      <c r="AD74" s="99"/>
      <c r="AE74" s="99"/>
      <c r="AF74" s="99"/>
      <c r="AG74" s="99"/>
      <c r="AH74" s="99"/>
    </row>
    <row r="75" spans="3:34">
      <c r="C75" s="3" t="s">
        <v>689</v>
      </c>
      <c r="D75" s="3" t="s">
        <v>124</v>
      </c>
      <c r="E75" s="3" t="s">
        <v>125</v>
      </c>
      <c r="F75" s="3" t="s">
        <v>628</v>
      </c>
      <c r="G75" s="100">
        <v>0.96202531645569622</v>
      </c>
      <c r="H75" s="100">
        <v>0.98795180722891562</v>
      </c>
      <c r="I75" s="100">
        <v>0.97647058823529409</v>
      </c>
      <c r="J75" s="100">
        <v>0.95890410958904104</v>
      </c>
      <c r="K75" s="100">
        <v>0.90163934426229508</v>
      </c>
      <c r="L75" s="100">
        <v>0.9285714285714286</v>
      </c>
      <c r="M75" s="100">
        <v>0.9538461538461539</v>
      </c>
      <c r="N75" s="100">
        <v>1</v>
      </c>
      <c r="O75" s="100">
        <v>0.97391304347826091</v>
      </c>
      <c r="P75" s="99" t="s">
        <v>632</v>
      </c>
      <c r="Q75" s="99" t="s">
        <v>632</v>
      </c>
      <c r="R75" s="99" t="s">
        <v>632</v>
      </c>
      <c r="S75" s="99"/>
      <c r="T75" s="99"/>
      <c r="U75" s="99"/>
      <c r="V75" s="99"/>
      <c r="W75" s="99"/>
      <c r="X75" s="99"/>
      <c r="Y75" s="99"/>
      <c r="Z75" s="99"/>
      <c r="AA75" s="99"/>
      <c r="AB75" s="99"/>
      <c r="AC75" s="99"/>
      <c r="AD75" s="99"/>
      <c r="AE75" s="99"/>
      <c r="AF75" s="99"/>
      <c r="AG75" s="99"/>
      <c r="AH75" s="99"/>
    </row>
    <row r="76" spans="3:34">
      <c r="C76" s="3" t="s">
        <v>689</v>
      </c>
      <c r="D76" s="3" t="s">
        <v>126</v>
      </c>
      <c r="E76" s="3" t="s">
        <v>127</v>
      </c>
      <c r="F76" s="3" t="s">
        <v>628</v>
      </c>
      <c r="G76" s="100">
        <v>0.9838709677419355</v>
      </c>
      <c r="H76" s="100">
        <v>0.93650793650793651</v>
      </c>
      <c r="I76" s="100">
        <v>1</v>
      </c>
      <c r="J76" s="100">
        <v>0.98305084745762716</v>
      </c>
      <c r="K76" s="100">
        <v>1</v>
      </c>
      <c r="L76" s="100">
        <v>0.95348837209302328</v>
      </c>
      <c r="M76" s="100">
        <v>1</v>
      </c>
      <c r="N76" s="100">
        <v>1</v>
      </c>
      <c r="O76" s="100">
        <v>1</v>
      </c>
      <c r="P76" s="99" t="s">
        <v>632</v>
      </c>
      <c r="Q76" s="99" t="s">
        <v>632</v>
      </c>
      <c r="R76" s="99" t="s">
        <v>632</v>
      </c>
      <c r="S76" s="99"/>
      <c r="T76" s="99"/>
      <c r="U76" s="99"/>
      <c r="V76" s="99"/>
      <c r="W76" s="99"/>
      <c r="X76" s="99"/>
      <c r="Y76" s="99"/>
      <c r="Z76" s="99"/>
      <c r="AA76" s="99"/>
      <c r="AB76" s="99"/>
      <c r="AC76" s="99"/>
      <c r="AD76" s="99"/>
      <c r="AE76" s="99"/>
      <c r="AF76" s="99"/>
      <c r="AG76" s="99"/>
      <c r="AH76" s="99"/>
    </row>
    <row r="77" spans="3:34">
      <c r="C77" s="3" t="s">
        <v>689</v>
      </c>
      <c r="D77" s="3" t="s">
        <v>128</v>
      </c>
      <c r="E77" s="3" t="s">
        <v>129</v>
      </c>
      <c r="F77" s="3" t="s">
        <v>628</v>
      </c>
      <c r="G77" s="100">
        <v>0.98857142857142855</v>
      </c>
      <c r="H77" s="100">
        <v>0.98351648351648346</v>
      </c>
      <c r="I77" s="100">
        <v>0.96323529411764708</v>
      </c>
      <c r="J77" s="100">
        <v>0.98561151079136688</v>
      </c>
      <c r="K77" s="100">
        <v>0.94594594594594594</v>
      </c>
      <c r="L77" s="100">
        <v>0.984375</v>
      </c>
      <c r="M77" s="100">
        <v>0.97810218978102192</v>
      </c>
      <c r="N77" s="100">
        <v>0.92907801418439717</v>
      </c>
      <c r="O77" s="100">
        <v>1</v>
      </c>
      <c r="P77" s="99" t="s">
        <v>632</v>
      </c>
      <c r="Q77" s="99" t="s">
        <v>632</v>
      </c>
      <c r="R77" s="99" t="s">
        <v>632</v>
      </c>
      <c r="S77" s="99"/>
      <c r="T77" s="99"/>
      <c r="U77" s="99"/>
      <c r="V77" s="99"/>
      <c r="W77" s="99"/>
      <c r="X77" s="99"/>
      <c r="Y77" s="99"/>
      <c r="Z77" s="99"/>
      <c r="AA77" s="99"/>
      <c r="AB77" s="99"/>
      <c r="AC77" s="99"/>
      <c r="AD77" s="99"/>
      <c r="AE77" s="99"/>
      <c r="AF77" s="99"/>
      <c r="AG77" s="99"/>
      <c r="AH77" s="99"/>
    </row>
    <row r="78" spans="3:34">
      <c r="C78" s="3" t="s">
        <v>689</v>
      </c>
      <c r="D78" s="3" t="s">
        <v>130</v>
      </c>
      <c r="E78" s="3" t="s">
        <v>131</v>
      </c>
      <c r="F78" s="3" t="s">
        <v>628</v>
      </c>
      <c r="G78" s="100">
        <v>0.92307692307692313</v>
      </c>
      <c r="H78" s="100">
        <v>1</v>
      </c>
      <c r="I78" s="100">
        <v>0.98550724637681164</v>
      </c>
      <c r="J78" s="100">
        <v>0.98275862068965514</v>
      </c>
      <c r="K78" s="100">
        <v>0.90909090909090906</v>
      </c>
      <c r="L78" s="100">
        <v>0.96610169491525422</v>
      </c>
      <c r="M78" s="100">
        <v>0.9821428571428571</v>
      </c>
      <c r="N78" s="100">
        <v>0.98039215686274506</v>
      </c>
      <c r="O78" s="100">
        <v>0.97402597402597402</v>
      </c>
      <c r="P78" s="99" t="s">
        <v>632</v>
      </c>
      <c r="Q78" s="99" t="s">
        <v>632</v>
      </c>
      <c r="R78" s="99" t="s">
        <v>632</v>
      </c>
      <c r="S78" s="99"/>
      <c r="T78" s="99"/>
      <c r="U78" s="99"/>
      <c r="V78" s="99"/>
      <c r="W78" s="99"/>
      <c r="X78" s="99"/>
      <c r="Y78" s="99"/>
      <c r="Z78" s="99"/>
      <c r="AA78" s="99"/>
      <c r="AB78" s="99"/>
      <c r="AC78" s="99"/>
      <c r="AD78" s="99"/>
      <c r="AE78" s="99"/>
      <c r="AF78" s="99"/>
      <c r="AG78" s="99"/>
      <c r="AH78" s="99"/>
    </row>
    <row r="79" spans="3:34">
      <c r="C79" s="3" t="s">
        <v>689</v>
      </c>
      <c r="D79" s="3" t="s">
        <v>132</v>
      </c>
      <c r="E79" s="3" t="s">
        <v>133</v>
      </c>
      <c r="F79" s="3" t="s">
        <v>628</v>
      </c>
      <c r="G79" s="100">
        <v>0.91935483870967738</v>
      </c>
      <c r="H79" s="100">
        <v>0.98529411764705888</v>
      </c>
      <c r="I79" s="100">
        <v>0.93333333333333335</v>
      </c>
      <c r="J79" s="100">
        <v>1</v>
      </c>
      <c r="K79" s="100">
        <v>1</v>
      </c>
      <c r="L79" s="100">
        <v>0.967741935483871</v>
      </c>
      <c r="M79" s="100">
        <v>0.96491228070175439</v>
      </c>
      <c r="N79" s="100">
        <v>0.98245614035087714</v>
      </c>
      <c r="O79" s="100">
        <v>0.93548387096774188</v>
      </c>
      <c r="P79" s="99" t="s">
        <v>632</v>
      </c>
      <c r="Q79" s="99" t="s">
        <v>632</v>
      </c>
      <c r="R79" s="99" t="s">
        <v>632</v>
      </c>
      <c r="S79" s="99"/>
      <c r="T79" s="99"/>
      <c r="U79" s="99"/>
      <c r="V79" s="99"/>
      <c r="W79" s="99"/>
      <c r="X79" s="99"/>
      <c r="Y79" s="99"/>
      <c r="Z79" s="99"/>
      <c r="AA79" s="99"/>
      <c r="AB79" s="99"/>
      <c r="AC79" s="99"/>
      <c r="AD79" s="99"/>
      <c r="AE79" s="99"/>
      <c r="AF79" s="99"/>
      <c r="AG79" s="99"/>
      <c r="AH79" s="99"/>
    </row>
    <row r="80" spans="3:34">
      <c r="C80" s="3" t="s">
        <v>689</v>
      </c>
      <c r="D80" s="3" t="s">
        <v>134</v>
      </c>
      <c r="E80" s="3" t="s">
        <v>135</v>
      </c>
      <c r="F80" s="3" t="s">
        <v>628</v>
      </c>
      <c r="G80" s="100">
        <v>1</v>
      </c>
      <c r="H80" s="100">
        <v>1</v>
      </c>
      <c r="I80" s="100">
        <v>0.95161290322580649</v>
      </c>
      <c r="J80" s="100">
        <v>0.98333333333333328</v>
      </c>
      <c r="K80" s="100">
        <v>0.94230769230769229</v>
      </c>
      <c r="L80" s="100">
        <v>1</v>
      </c>
      <c r="M80" s="100">
        <v>0.96296296296296291</v>
      </c>
      <c r="N80" s="100">
        <v>1</v>
      </c>
      <c r="O80" s="100">
        <v>0.94545454545454544</v>
      </c>
      <c r="P80" s="99" t="s">
        <v>632</v>
      </c>
      <c r="Q80" s="99" t="s">
        <v>632</v>
      </c>
      <c r="R80" s="99" t="s">
        <v>632</v>
      </c>
      <c r="S80" s="99"/>
      <c r="T80" s="99"/>
      <c r="U80" s="99"/>
      <c r="V80" s="99"/>
      <c r="W80" s="99"/>
      <c r="X80" s="99"/>
      <c r="Y80" s="99"/>
      <c r="Z80" s="99"/>
      <c r="AA80" s="99"/>
      <c r="AB80" s="99"/>
      <c r="AC80" s="99"/>
      <c r="AD80" s="99"/>
      <c r="AE80" s="99"/>
      <c r="AF80" s="99"/>
      <c r="AG80" s="99"/>
      <c r="AH80" s="99"/>
    </row>
    <row r="81" spans="3:34">
      <c r="C81" s="3" t="s">
        <v>689</v>
      </c>
      <c r="D81" s="3" t="s">
        <v>136</v>
      </c>
      <c r="E81" s="3" t="s">
        <v>137</v>
      </c>
      <c r="F81" s="3" t="s">
        <v>628</v>
      </c>
      <c r="G81" s="100">
        <v>0.96666666666666667</v>
      </c>
      <c r="H81" s="100">
        <v>0.98198198198198194</v>
      </c>
      <c r="I81" s="100">
        <v>0.98901098901098905</v>
      </c>
      <c r="J81" s="100">
        <v>0.96842105263157896</v>
      </c>
      <c r="K81" s="100">
        <v>0.97826086956521741</v>
      </c>
      <c r="L81" s="100">
        <v>0.98958333333333337</v>
      </c>
      <c r="M81" s="100">
        <v>0.97</v>
      </c>
      <c r="N81" s="100">
        <v>0.97169811320754718</v>
      </c>
      <c r="O81" s="100">
        <v>1</v>
      </c>
      <c r="P81" s="99" t="s">
        <v>632</v>
      </c>
      <c r="Q81" s="99" t="s">
        <v>632</v>
      </c>
      <c r="R81" s="99" t="s">
        <v>632</v>
      </c>
      <c r="S81" s="99"/>
      <c r="T81" s="99"/>
      <c r="U81" s="99"/>
      <c r="V81" s="99"/>
      <c r="W81" s="99"/>
      <c r="X81" s="99"/>
      <c r="Y81" s="99"/>
      <c r="Z81" s="99"/>
      <c r="AA81" s="99"/>
      <c r="AB81" s="99"/>
      <c r="AC81" s="99"/>
      <c r="AD81" s="99"/>
      <c r="AE81" s="99"/>
      <c r="AF81" s="99"/>
      <c r="AG81" s="99"/>
      <c r="AH81" s="99"/>
    </row>
    <row r="82" spans="3:34">
      <c r="C82" s="3" t="s">
        <v>689</v>
      </c>
      <c r="D82" s="3" t="s">
        <v>138</v>
      </c>
      <c r="E82" s="3" t="s">
        <v>139</v>
      </c>
      <c r="F82" s="3" t="s">
        <v>628</v>
      </c>
      <c r="G82" s="100">
        <v>0.95575221238938057</v>
      </c>
      <c r="H82" s="100">
        <v>0.96186440677966101</v>
      </c>
      <c r="I82" s="100">
        <v>0.92592592592592593</v>
      </c>
      <c r="J82" s="100">
        <v>0.92265193370165743</v>
      </c>
      <c r="K82" s="100">
        <v>0.96969696969696972</v>
      </c>
      <c r="L82" s="100">
        <v>0.97354497354497349</v>
      </c>
      <c r="M82" s="100">
        <v>0.94859813084112155</v>
      </c>
      <c r="N82" s="100">
        <v>0.95794392523364491</v>
      </c>
      <c r="O82" s="100">
        <v>0.96499999999999997</v>
      </c>
      <c r="P82" s="99" t="s">
        <v>632</v>
      </c>
      <c r="Q82" s="99" t="s">
        <v>632</v>
      </c>
      <c r="R82" s="99" t="s">
        <v>632</v>
      </c>
      <c r="S82" s="99"/>
      <c r="T82" s="99"/>
      <c r="U82" s="99"/>
      <c r="V82" s="99"/>
      <c r="W82" s="99"/>
      <c r="X82" s="99"/>
      <c r="Y82" s="99"/>
      <c r="Z82" s="99"/>
      <c r="AA82" s="99"/>
      <c r="AB82" s="99"/>
      <c r="AC82" s="99"/>
      <c r="AD82" s="99"/>
      <c r="AE82" s="99"/>
      <c r="AF82" s="99"/>
      <c r="AG82" s="99"/>
      <c r="AH82" s="99"/>
    </row>
    <row r="83" spans="3:34">
      <c r="C83" s="3" t="s">
        <v>690</v>
      </c>
      <c r="D83" s="3" t="s">
        <v>140</v>
      </c>
      <c r="E83" s="3" t="s">
        <v>141</v>
      </c>
      <c r="F83" s="3" t="s">
        <v>628</v>
      </c>
      <c r="G83" s="100">
        <v>0.98360655737704916</v>
      </c>
      <c r="H83" s="100">
        <v>0.96511627906976749</v>
      </c>
      <c r="I83" s="100">
        <v>0.9464285714285714</v>
      </c>
      <c r="J83" s="100">
        <v>1</v>
      </c>
      <c r="K83" s="100">
        <v>1</v>
      </c>
      <c r="L83" s="100">
        <v>0.97777777777777775</v>
      </c>
      <c r="M83" s="100">
        <v>0.90322580645161288</v>
      </c>
      <c r="N83" s="100">
        <v>0.96875</v>
      </c>
      <c r="O83" s="100">
        <v>0.97674418604651159</v>
      </c>
      <c r="P83" s="99" t="s">
        <v>632</v>
      </c>
      <c r="Q83" s="99" t="s">
        <v>632</v>
      </c>
      <c r="R83" s="99" t="s">
        <v>632</v>
      </c>
      <c r="S83" s="99"/>
      <c r="T83" s="99"/>
      <c r="U83" s="99"/>
      <c r="V83" s="99"/>
      <c r="W83" s="99"/>
      <c r="X83" s="99"/>
      <c r="Y83" s="99"/>
      <c r="Z83" s="99"/>
      <c r="AA83" s="99"/>
      <c r="AB83" s="99"/>
      <c r="AC83" s="99"/>
      <c r="AD83" s="99"/>
      <c r="AE83" s="99"/>
      <c r="AF83" s="99"/>
      <c r="AG83" s="99"/>
      <c r="AH83" s="99"/>
    </row>
    <row r="84" spans="3:34">
      <c r="C84" s="3" t="s">
        <v>690</v>
      </c>
      <c r="D84" s="3" t="s">
        <v>142</v>
      </c>
      <c r="E84" s="3" t="s">
        <v>143</v>
      </c>
      <c r="F84" s="3" t="s">
        <v>628</v>
      </c>
      <c r="G84" s="100">
        <v>0.93055555555555558</v>
      </c>
      <c r="H84" s="100">
        <v>0.94117647058823528</v>
      </c>
      <c r="I84" s="100">
        <v>0.94736842105263153</v>
      </c>
      <c r="J84" s="100">
        <v>0.91666666666666663</v>
      </c>
      <c r="K84" s="100">
        <v>1</v>
      </c>
      <c r="L84" s="100">
        <v>0.98245614035087714</v>
      </c>
      <c r="M84" s="100">
        <v>0.94827586206896552</v>
      </c>
      <c r="N84" s="100">
        <v>0.96296296296296291</v>
      </c>
      <c r="O84" s="100">
        <v>0.96</v>
      </c>
      <c r="P84" s="99" t="s">
        <v>632</v>
      </c>
      <c r="Q84" s="99" t="s">
        <v>632</v>
      </c>
      <c r="R84" s="99" t="s">
        <v>632</v>
      </c>
      <c r="S84" s="99"/>
      <c r="T84" s="99"/>
      <c r="U84" s="99"/>
      <c r="V84" s="99"/>
      <c r="W84" s="99"/>
      <c r="X84" s="99"/>
      <c r="Y84" s="99"/>
      <c r="Z84" s="99"/>
      <c r="AA84" s="99"/>
      <c r="AB84" s="99"/>
      <c r="AC84" s="99"/>
      <c r="AD84" s="99"/>
      <c r="AE84" s="99"/>
      <c r="AF84" s="99"/>
      <c r="AG84" s="99"/>
      <c r="AH84" s="99"/>
    </row>
    <row r="85" spans="3:34">
      <c r="C85" s="3" t="s">
        <v>690</v>
      </c>
      <c r="D85" s="3" t="s">
        <v>144</v>
      </c>
      <c r="E85" s="3" t="s">
        <v>145</v>
      </c>
      <c r="F85" s="3" t="s">
        <v>628</v>
      </c>
      <c r="G85" s="100">
        <v>0.97435897435897434</v>
      </c>
      <c r="H85" s="100">
        <v>0.95238095238095233</v>
      </c>
      <c r="I85" s="100">
        <v>0.875</v>
      </c>
      <c r="J85" s="100">
        <v>0.9375</v>
      </c>
      <c r="K85" s="100">
        <v>0.95652173913043481</v>
      </c>
      <c r="L85" s="100">
        <v>0.9285714285714286</v>
      </c>
      <c r="M85" s="100">
        <v>0.95</v>
      </c>
      <c r="N85" s="100">
        <v>0.967741935483871</v>
      </c>
      <c r="O85" s="100">
        <v>1</v>
      </c>
      <c r="P85" s="99" t="s">
        <v>632</v>
      </c>
      <c r="Q85" s="99" t="s">
        <v>632</v>
      </c>
      <c r="R85" s="99" t="s">
        <v>632</v>
      </c>
      <c r="S85" s="99"/>
      <c r="T85" s="99"/>
      <c r="U85" s="99"/>
      <c r="V85" s="99"/>
      <c r="W85" s="99"/>
      <c r="X85" s="99"/>
      <c r="Y85" s="99"/>
      <c r="Z85" s="99"/>
      <c r="AA85" s="99"/>
      <c r="AB85" s="99"/>
      <c r="AC85" s="99"/>
      <c r="AD85" s="99"/>
      <c r="AE85" s="99"/>
      <c r="AF85" s="99"/>
      <c r="AG85" s="99"/>
      <c r="AH85" s="99"/>
    </row>
    <row r="86" spans="3:34">
      <c r="C86" s="3" t="s">
        <v>690</v>
      </c>
      <c r="D86" s="3" t="s">
        <v>146</v>
      </c>
      <c r="E86" s="3" t="s">
        <v>147</v>
      </c>
      <c r="F86" s="3" t="s">
        <v>628</v>
      </c>
      <c r="G86" s="100">
        <v>0.9765625</v>
      </c>
      <c r="H86" s="100">
        <v>0.97468354430379744</v>
      </c>
      <c r="I86" s="100">
        <v>0.97297297297297303</v>
      </c>
      <c r="J86" s="100">
        <v>0.96078431372549022</v>
      </c>
      <c r="K86" s="100">
        <v>0.95454545454545459</v>
      </c>
      <c r="L86" s="100">
        <v>0.98484848484848486</v>
      </c>
      <c r="M86" s="100">
        <v>1</v>
      </c>
      <c r="N86" s="100">
        <v>0.98019801980198018</v>
      </c>
      <c r="O86" s="100">
        <v>0.93055555555555558</v>
      </c>
      <c r="P86" s="99" t="s">
        <v>632</v>
      </c>
      <c r="Q86" s="99" t="s">
        <v>632</v>
      </c>
      <c r="R86" s="99" t="s">
        <v>632</v>
      </c>
      <c r="S86" s="99"/>
      <c r="T86" s="99"/>
      <c r="U86" s="99"/>
      <c r="V86" s="99"/>
      <c r="W86" s="99"/>
      <c r="X86" s="99"/>
      <c r="Y86" s="99"/>
      <c r="Z86" s="99"/>
      <c r="AA86" s="99"/>
      <c r="AB86" s="99"/>
      <c r="AC86" s="99"/>
      <c r="AD86" s="99"/>
      <c r="AE86" s="99"/>
      <c r="AF86" s="99"/>
      <c r="AG86" s="99"/>
      <c r="AH86" s="99"/>
    </row>
    <row r="87" spans="3:34">
      <c r="C87" s="3" t="s">
        <v>690</v>
      </c>
      <c r="D87" s="3" t="s">
        <v>148</v>
      </c>
      <c r="E87" s="3" t="s">
        <v>149</v>
      </c>
      <c r="F87" s="3" t="s">
        <v>628</v>
      </c>
      <c r="G87" s="100">
        <v>1</v>
      </c>
      <c r="H87" s="100">
        <v>0.95652173913043481</v>
      </c>
      <c r="I87" s="100">
        <v>1</v>
      </c>
      <c r="J87" s="100">
        <v>0.97297297297297303</v>
      </c>
      <c r="K87" s="100">
        <v>0.95833333333333337</v>
      </c>
      <c r="L87" s="100">
        <v>0.88235294117647056</v>
      </c>
      <c r="M87" s="100">
        <v>0.97058823529411764</v>
      </c>
      <c r="N87" s="100">
        <v>1</v>
      </c>
      <c r="O87" s="100">
        <v>1</v>
      </c>
      <c r="P87" s="99" t="s">
        <v>632</v>
      </c>
      <c r="Q87" s="99" t="s">
        <v>632</v>
      </c>
      <c r="R87" s="99" t="s">
        <v>632</v>
      </c>
      <c r="S87" s="99"/>
      <c r="T87" s="99"/>
      <c r="U87" s="99"/>
      <c r="V87" s="99"/>
      <c r="W87" s="99"/>
      <c r="X87" s="99"/>
      <c r="Y87" s="99"/>
      <c r="Z87" s="99"/>
      <c r="AA87" s="99"/>
      <c r="AB87" s="99"/>
      <c r="AC87" s="99"/>
      <c r="AD87" s="99"/>
      <c r="AE87" s="99"/>
      <c r="AF87" s="99"/>
      <c r="AG87" s="99"/>
      <c r="AH87" s="99"/>
    </row>
    <row r="88" spans="3:34">
      <c r="C88" s="3" t="s">
        <v>690</v>
      </c>
      <c r="D88" s="3" t="s">
        <v>150</v>
      </c>
      <c r="E88" s="3" t="s">
        <v>151</v>
      </c>
      <c r="F88" s="3" t="s">
        <v>628</v>
      </c>
      <c r="G88" s="100">
        <v>0.94444444444444442</v>
      </c>
      <c r="H88" s="100">
        <v>1</v>
      </c>
      <c r="I88" s="100">
        <v>0.92307692307692313</v>
      </c>
      <c r="J88" s="100">
        <v>0.92682926829268297</v>
      </c>
      <c r="K88" s="100">
        <v>1</v>
      </c>
      <c r="L88" s="100">
        <v>0.93939393939393945</v>
      </c>
      <c r="M88" s="100">
        <v>1</v>
      </c>
      <c r="N88" s="100">
        <v>0.97368421052631582</v>
      </c>
      <c r="O88" s="100">
        <v>0.9285714285714286</v>
      </c>
      <c r="P88" s="99" t="s">
        <v>632</v>
      </c>
      <c r="Q88" s="99" t="s">
        <v>632</v>
      </c>
      <c r="R88" s="99" t="s">
        <v>632</v>
      </c>
      <c r="S88" s="99"/>
      <c r="T88" s="99"/>
      <c r="U88" s="99"/>
      <c r="V88" s="99"/>
      <c r="W88" s="99"/>
      <c r="X88" s="99"/>
      <c r="Y88" s="99"/>
      <c r="Z88" s="99"/>
      <c r="AA88" s="99"/>
      <c r="AB88" s="99"/>
      <c r="AC88" s="99"/>
      <c r="AD88" s="99"/>
      <c r="AE88" s="99"/>
      <c r="AF88" s="99"/>
      <c r="AG88" s="99"/>
      <c r="AH88" s="99"/>
    </row>
    <row r="89" spans="3:34">
      <c r="C89" s="3" t="s">
        <v>690</v>
      </c>
      <c r="D89" s="3" t="s">
        <v>152</v>
      </c>
      <c r="E89" s="3" t="s">
        <v>153</v>
      </c>
      <c r="F89" s="3" t="s">
        <v>628</v>
      </c>
      <c r="G89" s="100">
        <v>0.95652173913043481</v>
      </c>
      <c r="H89" s="100">
        <v>1</v>
      </c>
      <c r="I89" s="100">
        <v>0.93181818181818177</v>
      </c>
      <c r="J89" s="100">
        <v>1</v>
      </c>
      <c r="K89" s="100">
        <v>0.8571428571428571</v>
      </c>
      <c r="L89" s="100">
        <v>0.84615384615384615</v>
      </c>
      <c r="M89" s="100">
        <v>0.967741935483871</v>
      </c>
      <c r="N89" s="100">
        <v>0.97058823529411764</v>
      </c>
      <c r="O89" s="100">
        <v>0.91428571428571426</v>
      </c>
      <c r="P89" s="99" t="s">
        <v>632</v>
      </c>
      <c r="Q89" s="99" t="s">
        <v>632</v>
      </c>
      <c r="R89" s="99" t="s">
        <v>632</v>
      </c>
      <c r="S89" s="99"/>
      <c r="T89" s="99"/>
      <c r="U89" s="99"/>
      <c r="V89" s="99"/>
      <c r="W89" s="99"/>
      <c r="X89" s="99"/>
      <c r="Y89" s="99"/>
      <c r="Z89" s="99"/>
      <c r="AA89" s="99"/>
      <c r="AB89" s="99"/>
      <c r="AC89" s="99"/>
      <c r="AD89" s="99"/>
      <c r="AE89" s="99"/>
      <c r="AF89" s="99"/>
      <c r="AG89" s="99"/>
      <c r="AH89" s="99"/>
    </row>
    <row r="90" spans="3:34">
      <c r="C90" s="3" t="s">
        <v>690</v>
      </c>
      <c r="D90" s="3" t="s">
        <v>154</v>
      </c>
      <c r="E90" s="3" t="s">
        <v>155</v>
      </c>
      <c r="F90" s="3" t="s">
        <v>628</v>
      </c>
      <c r="G90" s="100">
        <v>0.96969696969696972</v>
      </c>
      <c r="H90" s="100">
        <v>0.97058823529411764</v>
      </c>
      <c r="I90" s="100">
        <v>1</v>
      </c>
      <c r="J90" s="100">
        <v>1</v>
      </c>
      <c r="K90" s="100">
        <v>0.94444444444444442</v>
      </c>
      <c r="L90" s="100">
        <v>0.95238095238095233</v>
      </c>
      <c r="M90" s="100">
        <v>0.95</v>
      </c>
      <c r="N90" s="100">
        <v>1</v>
      </c>
      <c r="O90" s="100">
        <v>0.95</v>
      </c>
      <c r="P90" s="99" t="s">
        <v>632</v>
      </c>
      <c r="Q90" s="99" t="s">
        <v>632</v>
      </c>
      <c r="R90" s="99" t="s">
        <v>632</v>
      </c>
      <c r="S90" s="99"/>
      <c r="T90" s="99"/>
      <c r="U90" s="99"/>
      <c r="V90" s="99"/>
      <c r="W90" s="99"/>
      <c r="X90" s="99"/>
      <c r="Y90" s="99"/>
      <c r="Z90" s="99"/>
      <c r="AA90" s="99"/>
      <c r="AB90" s="99"/>
      <c r="AC90" s="99"/>
      <c r="AD90" s="99"/>
      <c r="AE90" s="99"/>
      <c r="AF90" s="99"/>
      <c r="AG90" s="99"/>
      <c r="AH90" s="99"/>
    </row>
    <row r="91" spans="3:34">
      <c r="C91" s="3" t="s">
        <v>691</v>
      </c>
      <c r="D91" s="3" t="s">
        <v>156</v>
      </c>
      <c r="E91" s="3" t="s">
        <v>157</v>
      </c>
      <c r="F91" s="3" t="s">
        <v>628</v>
      </c>
      <c r="G91" s="100">
        <v>0.92452830188679247</v>
      </c>
      <c r="H91" s="100">
        <v>0.9859154929577465</v>
      </c>
      <c r="I91" s="100">
        <v>0.93670886075949367</v>
      </c>
      <c r="J91" s="100">
        <v>0.97468354430379744</v>
      </c>
      <c r="K91" s="100">
        <v>0.96153846153846156</v>
      </c>
      <c r="L91" s="100">
        <v>0.97014925373134331</v>
      </c>
      <c r="M91" s="100">
        <v>0.9885057471264368</v>
      </c>
      <c r="N91" s="100">
        <v>0.95454545454545459</v>
      </c>
      <c r="O91" s="100">
        <v>0.97222222222222221</v>
      </c>
      <c r="P91" s="99" t="s">
        <v>632</v>
      </c>
      <c r="Q91" s="99" t="s">
        <v>632</v>
      </c>
      <c r="R91" s="99" t="s">
        <v>632</v>
      </c>
      <c r="S91" s="99"/>
      <c r="T91" s="99"/>
      <c r="U91" s="99"/>
      <c r="V91" s="99"/>
      <c r="W91" s="99"/>
      <c r="X91" s="99"/>
      <c r="Y91" s="99"/>
      <c r="Z91" s="99"/>
      <c r="AA91" s="99"/>
      <c r="AB91" s="99"/>
      <c r="AC91" s="99"/>
      <c r="AD91" s="99"/>
      <c r="AE91" s="99"/>
      <c r="AF91" s="99"/>
      <c r="AG91" s="99"/>
      <c r="AH91" s="99"/>
    </row>
    <row r="92" spans="3:34">
      <c r="C92" s="3" t="s">
        <v>691</v>
      </c>
      <c r="D92" s="3" t="s">
        <v>158</v>
      </c>
      <c r="E92" s="3" t="s">
        <v>159</v>
      </c>
      <c r="F92" s="3" t="s">
        <v>628</v>
      </c>
      <c r="G92" s="100">
        <v>0.98795180722891562</v>
      </c>
      <c r="H92" s="100">
        <v>0.98734177215189878</v>
      </c>
      <c r="I92" s="100">
        <v>0.98837209302325579</v>
      </c>
      <c r="J92" s="100">
        <v>0.9662921348314607</v>
      </c>
      <c r="K92" s="100">
        <v>0.97499999999999998</v>
      </c>
      <c r="L92" s="100">
        <v>0.93902439024390238</v>
      </c>
      <c r="M92" s="100">
        <v>0.92500000000000004</v>
      </c>
      <c r="N92" s="100">
        <v>0.94845360824742264</v>
      </c>
      <c r="O92" s="100">
        <v>0.98666666666666669</v>
      </c>
      <c r="P92" s="99" t="s">
        <v>632</v>
      </c>
      <c r="Q92" s="99" t="s">
        <v>632</v>
      </c>
      <c r="R92" s="99" t="s">
        <v>632</v>
      </c>
      <c r="S92" s="99"/>
      <c r="T92" s="99"/>
      <c r="U92" s="99"/>
      <c r="V92" s="99"/>
      <c r="W92" s="99"/>
      <c r="X92" s="99"/>
      <c r="Y92" s="99"/>
      <c r="Z92" s="99"/>
      <c r="AA92" s="99"/>
      <c r="AB92" s="99"/>
      <c r="AC92" s="99"/>
      <c r="AD92" s="99"/>
      <c r="AE92" s="99"/>
      <c r="AF92" s="99"/>
      <c r="AG92" s="99"/>
      <c r="AH92" s="99"/>
    </row>
    <row r="93" spans="3:34">
      <c r="C93" s="3" t="s">
        <v>691</v>
      </c>
      <c r="D93" s="3" t="s">
        <v>160</v>
      </c>
      <c r="E93" s="3" t="s">
        <v>161</v>
      </c>
      <c r="F93" s="3" t="s">
        <v>628</v>
      </c>
      <c r="G93" s="100">
        <v>0.98019801980198018</v>
      </c>
      <c r="H93" s="100">
        <v>0.96585365853658534</v>
      </c>
      <c r="I93" s="100">
        <v>0.95714285714285718</v>
      </c>
      <c r="J93" s="100">
        <v>0.96256684491978606</v>
      </c>
      <c r="K93" s="100">
        <v>0.98351648351648346</v>
      </c>
      <c r="L93" s="100">
        <v>0.97989949748743721</v>
      </c>
      <c r="M93" s="100">
        <v>0.97714285714285709</v>
      </c>
      <c r="N93" s="100">
        <v>1</v>
      </c>
      <c r="O93" s="100">
        <v>0.98113207547169812</v>
      </c>
      <c r="P93" s="99" t="s">
        <v>632</v>
      </c>
      <c r="Q93" s="99" t="s">
        <v>632</v>
      </c>
      <c r="R93" s="99" t="s">
        <v>632</v>
      </c>
      <c r="S93" s="99"/>
      <c r="T93" s="99"/>
      <c r="U93" s="99"/>
      <c r="V93" s="99"/>
      <c r="W93" s="99"/>
      <c r="X93" s="99"/>
      <c r="Y93" s="99"/>
      <c r="Z93" s="99"/>
      <c r="AA93" s="99"/>
      <c r="AB93" s="99"/>
      <c r="AC93" s="99"/>
      <c r="AD93" s="99"/>
      <c r="AE93" s="99"/>
      <c r="AF93" s="99"/>
      <c r="AG93" s="99"/>
      <c r="AH93" s="99"/>
    </row>
    <row r="94" spans="3:34">
      <c r="C94" s="3" t="s">
        <v>691</v>
      </c>
      <c r="D94" s="3" t="s">
        <v>162</v>
      </c>
      <c r="E94" s="3" t="s">
        <v>163</v>
      </c>
      <c r="F94" s="3" t="s">
        <v>628</v>
      </c>
      <c r="G94" s="100">
        <v>1</v>
      </c>
      <c r="H94" s="100">
        <v>0.90909090909090906</v>
      </c>
      <c r="I94" s="100">
        <v>1</v>
      </c>
      <c r="J94" s="100">
        <v>1</v>
      </c>
      <c r="K94" s="100">
        <v>0.95833333333333337</v>
      </c>
      <c r="L94" s="100">
        <v>0.98275862068965514</v>
      </c>
      <c r="M94" s="100">
        <v>1</v>
      </c>
      <c r="N94" s="100">
        <v>1</v>
      </c>
      <c r="O94" s="100">
        <v>0.98148148148148151</v>
      </c>
      <c r="P94" s="99" t="s">
        <v>632</v>
      </c>
      <c r="Q94" s="99" t="s">
        <v>632</v>
      </c>
      <c r="R94" s="99" t="s">
        <v>632</v>
      </c>
      <c r="S94" s="99"/>
      <c r="T94" s="99"/>
      <c r="U94" s="99"/>
      <c r="V94" s="99"/>
      <c r="W94" s="99"/>
      <c r="X94" s="99"/>
      <c r="Y94" s="99"/>
      <c r="Z94" s="99"/>
      <c r="AA94" s="99"/>
      <c r="AB94" s="99"/>
      <c r="AC94" s="99"/>
      <c r="AD94" s="99"/>
      <c r="AE94" s="99"/>
      <c r="AF94" s="99"/>
      <c r="AG94" s="99"/>
      <c r="AH94" s="99"/>
    </row>
    <row r="95" spans="3:34">
      <c r="C95" s="3" t="s">
        <v>691</v>
      </c>
      <c r="D95" s="3" t="s">
        <v>164</v>
      </c>
      <c r="E95" s="3" t="s">
        <v>165</v>
      </c>
      <c r="F95" s="3" t="s">
        <v>628</v>
      </c>
      <c r="G95" s="100">
        <v>0.97674418604651159</v>
      </c>
      <c r="H95" s="100">
        <v>0.97297297297297303</v>
      </c>
      <c r="I95" s="100">
        <v>0.88888888888888884</v>
      </c>
      <c r="J95" s="100">
        <v>0.96969696969696972</v>
      </c>
      <c r="K95" s="100">
        <v>1</v>
      </c>
      <c r="L95" s="100">
        <v>1</v>
      </c>
      <c r="M95" s="100">
        <v>1</v>
      </c>
      <c r="N95" s="100">
        <v>1</v>
      </c>
      <c r="O95" s="100">
        <v>1</v>
      </c>
      <c r="P95" s="99" t="s">
        <v>632</v>
      </c>
      <c r="Q95" s="99" t="s">
        <v>632</v>
      </c>
      <c r="R95" s="99" t="s">
        <v>632</v>
      </c>
      <c r="S95" s="99"/>
      <c r="T95" s="99"/>
      <c r="U95" s="99"/>
      <c r="V95" s="99"/>
      <c r="W95" s="99"/>
      <c r="X95" s="99"/>
      <c r="Y95" s="99"/>
      <c r="Z95" s="99"/>
      <c r="AA95" s="99"/>
      <c r="AB95" s="99"/>
      <c r="AC95" s="99"/>
      <c r="AD95" s="99"/>
      <c r="AE95" s="99"/>
      <c r="AF95" s="99"/>
      <c r="AG95" s="99"/>
      <c r="AH95" s="99"/>
    </row>
    <row r="96" spans="3:34">
      <c r="C96" s="3" t="s">
        <v>691</v>
      </c>
      <c r="D96" s="3" t="s">
        <v>166</v>
      </c>
      <c r="E96" s="3" t="s">
        <v>167</v>
      </c>
      <c r="F96" s="3" t="s">
        <v>628</v>
      </c>
      <c r="G96" s="100">
        <v>0.97894736842105268</v>
      </c>
      <c r="H96" s="100">
        <v>0.97345132743362828</v>
      </c>
      <c r="I96" s="100">
        <v>0.94174757281553401</v>
      </c>
      <c r="J96" s="100">
        <v>0.95412844036697253</v>
      </c>
      <c r="K96" s="100">
        <v>0.97222222222222221</v>
      </c>
      <c r="L96" s="100">
        <v>0.93548387096774188</v>
      </c>
      <c r="M96" s="100">
        <v>0.97938144329896903</v>
      </c>
      <c r="N96" s="100">
        <v>1</v>
      </c>
      <c r="O96" s="100">
        <v>0.96460176991150437</v>
      </c>
      <c r="P96" s="99" t="s">
        <v>632</v>
      </c>
      <c r="Q96" s="99" t="s">
        <v>632</v>
      </c>
      <c r="R96" s="99" t="s">
        <v>632</v>
      </c>
      <c r="S96" s="99"/>
      <c r="T96" s="99"/>
      <c r="U96" s="99"/>
      <c r="V96" s="99"/>
      <c r="W96" s="99"/>
      <c r="X96" s="99"/>
      <c r="Y96" s="99"/>
      <c r="Z96" s="99"/>
      <c r="AA96" s="99"/>
      <c r="AB96" s="99"/>
      <c r="AC96" s="99"/>
      <c r="AD96" s="99"/>
      <c r="AE96" s="99"/>
      <c r="AF96" s="99"/>
      <c r="AG96" s="99"/>
      <c r="AH96" s="99"/>
    </row>
    <row r="97" spans="3:34">
      <c r="C97" s="3" t="s">
        <v>692</v>
      </c>
      <c r="D97" s="3" t="s">
        <v>168</v>
      </c>
      <c r="E97" s="3" t="s">
        <v>169</v>
      </c>
      <c r="F97" s="3" t="s">
        <v>628</v>
      </c>
      <c r="G97" s="100">
        <v>0.97933884297520657</v>
      </c>
      <c r="H97" s="100">
        <v>0.95927601809954754</v>
      </c>
      <c r="I97" s="100">
        <v>0.96634615384615385</v>
      </c>
      <c r="J97" s="100">
        <v>0.99528301886792447</v>
      </c>
      <c r="K97" s="100">
        <v>0.97905759162303663</v>
      </c>
      <c r="L97" s="100">
        <v>0.97619047619047616</v>
      </c>
      <c r="M97" s="100">
        <v>0.98039215686274506</v>
      </c>
      <c r="N97" s="100">
        <v>0.8</v>
      </c>
      <c r="O97" s="100">
        <v>0.96951219512195119</v>
      </c>
      <c r="P97" s="99" t="s">
        <v>632</v>
      </c>
      <c r="Q97" s="99" t="s">
        <v>632</v>
      </c>
      <c r="R97" s="99" t="s">
        <v>632</v>
      </c>
      <c r="S97" s="99"/>
      <c r="T97" s="99"/>
      <c r="U97" s="99"/>
      <c r="V97" s="99"/>
      <c r="W97" s="99"/>
      <c r="X97" s="99"/>
      <c r="Y97" s="99"/>
      <c r="Z97" s="99"/>
      <c r="AA97" s="99"/>
      <c r="AB97" s="99"/>
      <c r="AC97" s="99"/>
      <c r="AD97" s="99"/>
      <c r="AE97" s="99"/>
      <c r="AF97" s="99"/>
      <c r="AG97" s="99"/>
      <c r="AH97" s="99"/>
    </row>
    <row r="98" spans="3:34">
      <c r="C98" s="3" t="s">
        <v>692</v>
      </c>
      <c r="D98" s="3" t="s">
        <v>170</v>
      </c>
      <c r="E98" s="3" t="s">
        <v>171</v>
      </c>
      <c r="F98" s="3" t="s">
        <v>628</v>
      </c>
      <c r="G98" s="100">
        <v>0.97435897435897434</v>
      </c>
      <c r="H98" s="100">
        <v>0.95151515151515154</v>
      </c>
      <c r="I98" s="100">
        <v>0.97902097902097907</v>
      </c>
      <c r="J98" s="100">
        <v>0.98620689655172411</v>
      </c>
      <c r="K98" s="100">
        <v>0.97687861271676302</v>
      </c>
      <c r="L98" s="100">
        <v>0.98324022346368711</v>
      </c>
      <c r="M98" s="100">
        <v>0.95588235294117652</v>
      </c>
      <c r="N98" s="100">
        <v>0.96951219512195119</v>
      </c>
      <c r="O98" s="100">
        <v>0.9673202614379085</v>
      </c>
      <c r="P98" s="99" t="s">
        <v>632</v>
      </c>
      <c r="Q98" s="99" t="s">
        <v>632</v>
      </c>
      <c r="R98" s="99" t="s">
        <v>632</v>
      </c>
      <c r="S98" s="99"/>
      <c r="T98" s="99"/>
      <c r="U98" s="99"/>
      <c r="V98" s="99"/>
      <c r="W98" s="99"/>
      <c r="X98" s="99"/>
      <c r="Y98" s="99"/>
      <c r="Z98" s="99"/>
      <c r="AA98" s="99"/>
      <c r="AB98" s="99"/>
      <c r="AC98" s="99"/>
      <c r="AD98" s="99"/>
      <c r="AE98" s="99"/>
      <c r="AF98" s="99"/>
      <c r="AG98" s="99"/>
      <c r="AH98" s="99"/>
    </row>
    <row r="99" spans="3:34">
      <c r="C99" s="3" t="s">
        <v>692</v>
      </c>
      <c r="D99" s="3" t="s">
        <v>172</v>
      </c>
      <c r="E99" s="3" t="s">
        <v>173</v>
      </c>
      <c r="F99" s="3" t="s">
        <v>628</v>
      </c>
      <c r="G99" s="100">
        <v>1</v>
      </c>
      <c r="H99" s="100">
        <v>1</v>
      </c>
      <c r="I99" s="100">
        <v>0.97435897435897434</v>
      </c>
      <c r="J99" s="100">
        <v>0.95918367346938771</v>
      </c>
      <c r="K99" s="100">
        <v>1</v>
      </c>
      <c r="L99" s="100">
        <v>1</v>
      </c>
      <c r="M99" s="100">
        <v>1</v>
      </c>
      <c r="N99" s="100">
        <v>1</v>
      </c>
      <c r="O99" s="100">
        <v>0.95652173913043481</v>
      </c>
      <c r="P99" s="99" t="s">
        <v>632</v>
      </c>
      <c r="Q99" s="99" t="s">
        <v>632</v>
      </c>
      <c r="R99" s="99" t="s">
        <v>632</v>
      </c>
      <c r="S99" s="99"/>
      <c r="T99" s="99"/>
      <c r="U99" s="99"/>
      <c r="V99" s="99"/>
      <c r="W99" s="99"/>
      <c r="X99" s="99"/>
      <c r="Y99" s="99"/>
      <c r="Z99" s="99"/>
      <c r="AA99" s="99"/>
      <c r="AB99" s="99"/>
      <c r="AC99" s="99"/>
      <c r="AD99" s="99"/>
      <c r="AE99" s="99"/>
      <c r="AF99" s="99"/>
      <c r="AG99" s="99"/>
      <c r="AH99" s="99"/>
    </row>
    <row r="100" spans="3:34">
      <c r="C100" s="3" t="s">
        <v>692</v>
      </c>
      <c r="D100" s="3" t="s">
        <v>174</v>
      </c>
      <c r="E100" s="3" t="s">
        <v>175</v>
      </c>
      <c r="F100" s="3" t="s">
        <v>628</v>
      </c>
      <c r="G100" s="100">
        <v>0.98888888888888893</v>
      </c>
      <c r="H100" s="100">
        <v>0.96938775510204078</v>
      </c>
      <c r="I100" s="100">
        <v>0.97674418604651159</v>
      </c>
      <c r="J100" s="100">
        <v>1</v>
      </c>
      <c r="K100" s="100">
        <v>0.99009900990099009</v>
      </c>
      <c r="L100" s="100">
        <v>0.97435897435897434</v>
      </c>
      <c r="M100" s="100">
        <v>0.97530864197530864</v>
      </c>
      <c r="N100" s="100">
        <v>0.97701149425287359</v>
      </c>
      <c r="O100" s="100">
        <v>0.97894736842105268</v>
      </c>
      <c r="P100" s="99" t="s">
        <v>632</v>
      </c>
      <c r="Q100" s="99" t="s">
        <v>632</v>
      </c>
      <c r="R100" s="99" t="s">
        <v>632</v>
      </c>
      <c r="S100" s="99"/>
      <c r="T100" s="99"/>
      <c r="U100" s="99"/>
      <c r="V100" s="99"/>
      <c r="W100" s="99"/>
      <c r="X100" s="99"/>
      <c r="Y100" s="99"/>
      <c r="Z100" s="99"/>
      <c r="AA100" s="99"/>
      <c r="AB100" s="99"/>
      <c r="AC100" s="99"/>
      <c r="AD100" s="99"/>
      <c r="AE100" s="99"/>
      <c r="AF100" s="99"/>
      <c r="AG100" s="99"/>
      <c r="AH100" s="99"/>
    </row>
    <row r="101" spans="3:34">
      <c r="C101" s="3" t="s">
        <v>692</v>
      </c>
      <c r="D101" s="3" t="s">
        <v>176</v>
      </c>
      <c r="E101" s="3" t="s">
        <v>177</v>
      </c>
      <c r="F101" s="3" t="s">
        <v>628</v>
      </c>
      <c r="G101" s="100">
        <v>1</v>
      </c>
      <c r="H101" s="100">
        <v>0.9538461538461539</v>
      </c>
      <c r="I101" s="100">
        <v>0.97619047619047616</v>
      </c>
      <c r="J101" s="100">
        <v>1</v>
      </c>
      <c r="K101" s="100">
        <v>1</v>
      </c>
      <c r="L101" s="100">
        <v>0.97916666666666663</v>
      </c>
      <c r="M101" s="100">
        <v>1</v>
      </c>
      <c r="N101" s="100">
        <v>0.98305084745762716</v>
      </c>
      <c r="O101" s="100">
        <v>0.98181818181818181</v>
      </c>
      <c r="P101" s="99" t="s">
        <v>632</v>
      </c>
      <c r="Q101" s="99" t="s">
        <v>632</v>
      </c>
      <c r="R101" s="99" t="s">
        <v>632</v>
      </c>
      <c r="S101" s="99"/>
      <c r="T101" s="99"/>
      <c r="U101" s="99"/>
      <c r="V101" s="99"/>
      <c r="W101" s="99"/>
      <c r="X101" s="99"/>
      <c r="Y101" s="99"/>
      <c r="Z101" s="99"/>
      <c r="AA101" s="99"/>
      <c r="AB101" s="99"/>
      <c r="AC101" s="99"/>
      <c r="AD101" s="99"/>
      <c r="AE101" s="99"/>
      <c r="AF101" s="99"/>
      <c r="AG101" s="99"/>
      <c r="AH101" s="99"/>
    </row>
    <row r="102" spans="3:34">
      <c r="C102" s="3" t="s">
        <v>692</v>
      </c>
      <c r="D102" s="3" t="s">
        <v>178</v>
      </c>
      <c r="E102" s="3" t="s">
        <v>179</v>
      </c>
      <c r="F102" s="3" t="s">
        <v>628</v>
      </c>
      <c r="G102" s="100">
        <v>0.97619047619047616</v>
      </c>
      <c r="H102" s="100">
        <v>0.94690265486725667</v>
      </c>
      <c r="I102" s="100">
        <v>0.98837209302325579</v>
      </c>
      <c r="J102" s="100">
        <v>0.97647058823529409</v>
      </c>
      <c r="K102" s="100">
        <v>1</v>
      </c>
      <c r="L102" s="100">
        <v>0.97402597402597402</v>
      </c>
      <c r="M102" s="100">
        <v>0.98648648648648651</v>
      </c>
      <c r="N102" s="100">
        <v>0.97368421052631582</v>
      </c>
      <c r="O102" s="100">
        <v>0.96721311475409832</v>
      </c>
      <c r="P102" s="99" t="s">
        <v>632</v>
      </c>
      <c r="Q102" s="99" t="s">
        <v>632</v>
      </c>
      <c r="R102" s="99" t="s">
        <v>632</v>
      </c>
      <c r="S102" s="99"/>
      <c r="T102" s="99"/>
      <c r="U102" s="99"/>
      <c r="V102" s="99"/>
      <c r="W102" s="99"/>
      <c r="X102" s="99"/>
      <c r="Y102" s="99"/>
      <c r="Z102" s="99"/>
      <c r="AA102" s="99"/>
      <c r="AB102" s="99"/>
      <c r="AC102" s="99"/>
      <c r="AD102" s="99"/>
      <c r="AE102" s="99"/>
      <c r="AF102" s="99"/>
      <c r="AG102" s="99"/>
      <c r="AH102" s="99"/>
    </row>
    <row r="103" spans="3:34">
      <c r="C103" s="3" t="s">
        <v>693</v>
      </c>
      <c r="D103" s="3" t="s">
        <v>180</v>
      </c>
      <c r="E103" s="3" t="s">
        <v>181</v>
      </c>
      <c r="F103" s="3" t="s">
        <v>628</v>
      </c>
      <c r="G103" s="100">
        <v>0.971830985915493</v>
      </c>
      <c r="H103" s="100">
        <v>1</v>
      </c>
      <c r="I103" s="100">
        <v>0.9850746268656716</v>
      </c>
      <c r="J103" s="100">
        <v>0.98701298701298701</v>
      </c>
      <c r="K103" s="100">
        <v>0.9726027397260274</v>
      </c>
      <c r="L103" s="100">
        <v>0.93670886075949367</v>
      </c>
      <c r="M103" s="100">
        <v>0.96808510638297873</v>
      </c>
      <c r="N103" s="100">
        <v>0.95604395604395609</v>
      </c>
      <c r="O103" s="100">
        <v>0.97674418604651159</v>
      </c>
      <c r="P103" s="99" t="s">
        <v>632</v>
      </c>
      <c r="Q103" s="99" t="s">
        <v>632</v>
      </c>
      <c r="R103" s="99" t="s">
        <v>632</v>
      </c>
      <c r="S103" s="99"/>
      <c r="T103" s="99"/>
      <c r="U103" s="99"/>
      <c r="V103" s="99"/>
      <c r="W103" s="99"/>
      <c r="X103" s="99"/>
      <c r="Y103" s="99"/>
      <c r="Z103" s="99"/>
      <c r="AA103" s="99"/>
      <c r="AB103" s="99"/>
      <c r="AC103" s="99"/>
      <c r="AD103" s="99"/>
      <c r="AE103" s="99"/>
      <c r="AF103" s="99"/>
      <c r="AG103" s="99"/>
      <c r="AH103" s="99"/>
    </row>
    <row r="104" spans="3:34">
      <c r="C104" s="3" t="s">
        <v>693</v>
      </c>
      <c r="D104" s="3" t="s">
        <v>182</v>
      </c>
      <c r="E104" s="3" t="s">
        <v>183</v>
      </c>
      <c r="F104" s="3" t="s">
        <v>628</v>
      </c>
      <c r="G104" s="100">
        <v>0.97142857142857142</v>
      </c>
      <c r="H104" s="100">
        <v>1</v>
      </c>
      <c r="I104" s="100">
        <v>1</v>
      </c>
      <c r="J104" s="100">
        <v>0.97560975609756095</v>
      </c>
      <c r="K104" s="100">
        <v>1</v>
      </c>
      <c r="L104" s="100">
        <v>0.95833333333333337</v>
      </c>
      <c r="M104" s="100">
        <v>0.96969696969696972</v>
      </c>
      <c r="N104" s="100">
        <v>0.97368421052631582</v>
      </c>
      <c r="O104" s="100">
        <v>0.967741935483871</v>
      </c>
      <c r="P104" s="99" t="s">
        <v>632</v>
      </c>
      <c r="Q104" s="99" t="s">
        <v>632</v>
      </c>
      <c r="R104" s="99" t="s">
        <v>632</v>
      </c>
      <c r="S104" s="99"/>
      <c r="T104" s="99"/>
      <c r="U104" s="99"/>
      <c r="V104" s="99"/>
      <c r="W104" s="99"/>
      <c r="X104" s="99"/>
      <c r="Y104" s="99"/>
      <c r="Z104" s="99"/>
      <c r="AA104" s="99"/>
      <c r="AB104" s="99"/>
      <c r="AC104" s="99"/>
      <c r="AD104" s="99"/>
      <c r="AE104" s="99"/>
      <c r="AF104" s="99"/>
      <c r="AG104" s="99"/>
      <c r="AH104" s="99"/>
    </row>
    <row r="105" spans="3:34">
      <c r="C105" s="3" t="s">
        <v>693</v>
      </c>
      <c r="D105" s="3" t="s">
        <v>184</v>
      </c>
      <c r="E105" s="3" t="s">
        <v>185</v>
      </c>
      <c r="F105" s="3" t="s">
        <v>628</v>
      </c>
      <c r="G105" s="100">
        <v>0.91891891891891897</v>
      </c>
      <c r="H105" s="100">
        <v>1</v>
      </c>
      <c r="I105" s="100">
        <v>0.92592592592592593</v>
      </c>
      <c r="J105" s="100">
        <v>1</v>
      </c>
      <c r="K105" s="100">
        <v>0.93877551020408168</v>
      </c>
      <c r="L105" s="100">
        <v>0.97142857142857142</v>
      </c>
      <c r="M105" s="100">
        <v>0.97058823529411764</v>
      </c>
      <c r="N105" s="100">
        <v>0.96551724137931039</v>
      </c>
      <c r="O105" s="100">
        <v>0.96875</v>
      </c>
      <c r="P105" s="99" t="s">
        <v>632</v>
      </c>
      <c r="Q105" s="99" t="s">
        <v>632</v>
      </c>
      <c r="R105" s="99" t="s">
        <v>632</v>
      </c>
      <c r="S105" s="99"/>
      <c r="T105" s="99"/>
      <c r="U105" s="99"/>
      <c r="V105" s="99"/>
      <c r="W105" s="99"/>
      <c r="X105" s="99"/>
      <c r="Y105" s="99"/>
      <c r="Z105" s="99"/>
      <c r="AA105" s="99"/>
      <c r="AB105" s="99"/>
      <c r="AC105" s="99"/>
      <c r="AD105" s="99"/>
      <c r="AE105" s="99"/>
      <c r="AF105" s="99"/>
      <c r="AG105" s="99"/>
      <c r="AH105" s="99"/>
    </row>
    <row r="106" spans="3:34">
      <c r="C106" s="3" t="s">
        <v>693</v>
      </c>
      <c r="D106" s="3" t="s">
        <v>186</v>
      </c>
      <c r="E106" s="3" t="s">
        <v>187</v>
      </c>
      <c r="F106" s="3" t="s">
        <v>628</v>
      </c>
      <c r="G106" s="100">
        <v>1</v>
      </c>
      <c r="H106" s="100">
        <v>0.99047619047619051</v>
      </c>
      <c r="I106" s="100">
        <v>0.99173553719008267</v>
      </c>
      <c r="J106" s="100">
        <v>0.99145299145299148</v>
      </c>
      <c r="K106" s="100">
        <v>0.9826086956521739</v>
      </c>
      <c r="L106" s="100">
        <v>0.97058823529411764</v>
      </c>
      <c r="M106" s="100">
        <v>0.93430656934306566</v>
      </c>
      <c r="N106" s="100">
        <v>0.96402877697841727</v>
      </c>
      <c r="O106" s="100">
        <v>0.98051948051948057</v>
      </c>
      <c r="P106" s="99" t="s">
        <v>632</v>
      </c>
      <c r="Q106" s="99" t="s">
        <v>632</v>
      </c>
      <c r="R106" s="99" t="s">
        <v>632</v>
      </c>
      <c r="S106" s="99"/>
      <c r="T106" s="99"/>
      <c r="U106" s="99"/>
      <c r="V106" s="99"/>
      <c r="W106" s="99"/>
      <c r="X106" s="99"/>
      <c r="Y106" s="99"/>
      <c r="Z106" s="99"/>
      <c r="AA106" s="99"/>
      <c r="AB106" s="99"/>
      <c r="AC106" s="99"/>
      <c r="AD106" s="99"/>
      <c r="AE106" s="99"/>
      <c r="AF106" s="99"/>
      <c r="AG106" s="99"/>
      <c r="AH106" s="99"/>
    </row>
    <row r="107" spans="3:34">
      <c r="C107" s="3" t="s">
        <v>693</v>
      </c>
      <c r="D107" s="3" t="s">
        <v>188</v>
      </c>
      <c r="E107" s="3" t="s">
        <v>189</v>
      </c>
      <c r="F107" s="3" t="s">
        <v>628</v>
      </c>
      <c r="G107" s="100">
        <v>0.9555555555555556</v>
      </c>
      <c r="H107" s="100">
        <v>1</v>
      </c>
      <c r="I107" s="100">
        <v>1</v>
      </c>
      <c r="J107" s="100">
        <v>1</v>
      </c>
      <c r="K107" s="100">
        <v>0.9838709677419355</v>
      </c>
      <c r="L107" s="100">
        <v>0.921875</v>
      </c>
      <c r="M107" s="100">
        <v>0.90909090909090906</v>
      </c>
      <c r="N107" s="100">
        <v>0.96875</v>
      </c>
      <c r="O107" s="100">
        <v>0.91176470588235292</v>
      </c>
      <c r="P107" s="99" t="s">
        <v>632</v>
      </c>
      <c r="Q107" s="99" t="s">
        <v>632</v>
      </c>
      <c r="R107" s="99" t="s">
        <v>632</v>
      </c>
      <c r="S107" s="99"/>
      <c r="T107" s="99"/>
      <c r="U107" s="99"/>
      <c r="V107" s="99"/>
      <c r="W107" s="99"/>
      <c r="X107" s="99"/>
      <c r="Y107" s="99"/>
      <c r="Z107" s="99"/>
      <c r="AA107" s="99"/>
      <c r="AB107" s="99"/>
      <c r="AC107" s="99"/>
      <c r="AD107" s="99"/>
      <c r="AE107" s="99"/>
      <c r="AF107" s="99"/>
      <c r="AG107" s="99"/>
      <c r="AH107" s="99"/>
    </row>
    <row r="108" spans="3:34">
      <c r="C108" s="3" t="s">
        <v>693</v>
      </c>
      <c r="D108" s="3" t="s">
        <v>190</v>
      </c>
      <c r="E108" s="3" t="s">
        <v>191</v>
      </c>
      <c r="F108" s="3" t="s">
        <v>628</v>
      </c>
      <c r="G108" s="100">
        <v>1</v>
      </c>
      <c r="H108" s="100">
        <v>1</v>
      </c>
      <c r="I108" s="100">
        <v>0.96666666666666667</v>
      </c>
      <c r="J108" s="100">
        <v>1</v>
      </c>
      <c r="K108" s="100">
        <v>1</v>
      </c>
      <c r="L108" s="100">
        <v>0.95</v>
      </c>
      <c r="M108" s="100">
        <v>1</v>
      </c>
      <c r="N108" s="100">
        <v>0.96875</v>
      </c>
      <c r="O108" s="100">
        <v>1</v>
      </c>
      <c r="P108" s="99" t="s">
        <v>632</v>
      </c>
      <c r="Q108" s="99" t="s">
        <v>632</v>
      </c>
      <c r="R108" s="99" t="s">
        <v>632</v>
      </c>
      <c r="S108" s="99"/>
      <c r="T108" s="99"/>
      <c r="U108" s="99"/>
      <c r="V108" s="99"/>
      <c r="W108" s="99"/>
      <c r="X108" s="99"/>
      <c r="Y108" s="99"/>
      <c r="Z108" s="99"/>
      <c r="AA108" s="99"/>
      <c r="AB108" s="99"/>
      <c r="AC108" s="99"/>
      <c r="AD108" s="99"/>
      <c r="AE108" s="99"/>
      <c r="AF108" s="99"/>
      <c r="AG108" s="99"/>
      <c r="AH108" s="99"/>
    </row>
    <row r="109" spans="3:34">
      <c r="C109" s="3" t="s">
        <v>693</v>
      </c>
      <c r="D109" s="3" t="s">
        <v>192</v>
      </c>
      <c r="E109" s="3" t="s">
        <v>193</v>
      </c>
      <c r="F109" s="3" t="s">
        <v>628</v>
      </c>
      <c r="G109" s="100">
        <v>0.97435897435897434</v>
      </c>
      <c r="H109" s="100">
        <v>0.97297297297297303</v>
      </c>
      <c r="I109" s="100">
        <v>0.9285714285714286</v>
      </c>
      <c r="J109" s="100">
        <v>0.96666666666666667</v>
      </c>
      <c r="K109" s="100">
        <v>1</v>
      </c>
      <c r="L109" s="100">
        <v>0.95833333333333337</v>
      </c>
      <c r="M109" s="100">
        <v>0.97435897435897434</v>
      </c>
      <c r="N109" s="100">
        <v>1</v>
      </c>
      <c r="O109" s="100">
        <v>1</v>
      </c>
      <c r="P109" s="99" t="s">
        <v>632</v>
      </c>
      <c r="Q109" s="99" t="s">
        <v>632</v>
      </c>
      <c r="R109" s="99" t="s">
        <v>632</v>
      </c>
      <c r="S109" s="99"/>
      <c r="T109" s="99"/>
      <c r="U109" s="99"/>
      <c r="V109" s="99"/>
      <c r="W109" s="99"/>
      <c r="X109" s="99"/>
      <c r="Y109" s="99"/>
      <c r="Z109" s="99"/>
      <c r="AA109" s="99"/>
      <c r="AB109" s="99"/>
      <c r="AC109" s="99"/>
      <c r="AD109" s="99"/>
      <c r="AE109" s="99"/>
      <c r="AF109" s="99"/>
      <c r="AG109" s="99"/>
      <c r="AH109" s="99"/>
    </row>
    <row r="110" spans="3:34">
      <c r="C110" s="3" t="s">
        <v>693</v>
      </c>
      <c r="D110" s="3" t="s">
        <v>194</v>
      </c>
      <c r="E110" s="3" t="s">
        <v>195</v>
      </c>
      <c r="F110" s="3" t="s">
        <v>628</v>
      </c>
      <c r="G110" s="100">
        <v>0.97777777777777775</v>
      </c>
      <c r="H110" s="100">
        <v>0.89156626506024095</v>
      </c>
      <c r="I110" s="100">
        <v>0.91</v>
      </c>
      <c r="J110" s="100">
        <v>1</v>
      </c>
      <c r="K110" s="100">
        <v>0.94623655913978499</v>
      </c>
      <c r="L110" s="100">
        <v>0.93814432989690721</v>
      </c>
      <c r="M110" s="100">
        <v>0.94444444444444442</v>
      </c>
      <c r="N110" s="100">
        <v>1</v>
      </c>
      <c r="O110" s="100">
        <v>0.95774647887323938</v>
      </c>
      <c r="P110" s="99" t="s">
        <v>632</v>
      </c>
      <c r="Q110" s="99" t="s">
        <v>632</v>
      </c>
      <c r="R110" s="99" t="s">
        <v>632</v>
      </c>
      <c r="S110" s="99"/>
      <c r="T110" s="99"/>
      <c r="U110" s="99"/>
      <c r="V110" s="99"/>
      <c r="W110" s="99"/>
      <c r="X110" s="99"/>
      <c r="Y110" s="99"/>
      <c r="Z110" s="99"/>
      <c r="AA110" s="99"/>
      <c r="AB110" s="99"/>
      <c r="AC110" s="99"/>
      <c r="AD110" s="99"/>
      <c r="AE110" s="99"/>
      <c r="AF110" s="99"/>
      <c r="AG110" s="99"/>
      <c r="AH110" s="99"/>
    </row>
    <row r="111" spans="3:34">
      <c r="C111" s="3" t="s">
        <v>694</v>
      </c>
      <c r="D111" s="3" t="s">
        <v>196</v>
      </c>
      <c r="E111" s="3" t="s">
        <v>197</v>
      </c>
      <c r="F111" s="3" t="s">
        <v>628</v>
      </c>
      <c r="G111" s="100">
        <v>0.97959183673469385</v>
      </c>
      <c r="H111" s="100">
        <v>0.95652173913043481</v>
      </c>
      <c r="I111" s="100">
        <v>1</v>
      </c>
      <c r="J111" s="100">
        <v>1</v>
      </c>
      <c r="K111" s="100">
        <v>1</v>
      </c>
      <c r="L111" s="100">
        <v>0.98</v>
      </c>
      <c r="M111" s="100">
        <v>1</v>
      </c>
      <c r="N111" s="100">
        <v>0.92307692307692313</v>
      </c>
      <c r="O111" s="100">
        <v>1</v>
      </c>
      <c r="P111" s="99" t="s">
        <v>632</v>
      </c>
      <c r="Q111" s="99" t="s">
        <v>632</v>
      </c>
      <c r="R111" s="99" t="s">
        <v>632</v>
      </c>
      <c r="S111" s="99"/>
      <c r="T111" s="99"/>
      <c r="U111" s="99"/>
      <c r="V111" s="99"/>
      <c r="W111" s="99"/>
      <c r="X111" s="99"/>
      <c r="Y111" s="99"/>
      <c r="Z111" s="99"/>
      <c r="AA111" s="99"/>
      <c r="AB111" s="99"/>
      <c r="AC111" s="99"/>
      <c r="AD111" s="99"/>
      <c r="AE111" s="99"/>
      <c r="AF111" s="99"/>
      <c r="AG111" s="99"/>
      <c r="AH111" s="99"/>
    </row>
    <row r="112" spans="3:34">
      <c r="C112" s="3" t="s">
        <v>694</v>
      </c>
      <c r="D112" s="3" t="s">
        <v>198</v>
      </c>
      <c r="E112" s="3" t="s">
        <v>199</v>
      </c>
      <c r="F112" s="3" t="s">
        <v>628</v>
      </c>
      <c r="G112" s="100">
        <v>1</v>
      </c>
      <c r="H112" s="100">
        <v>0.95833333333333337</v>
      </c>
      <c r="I112" s="100">
        <v>1</v>
      </c>
      <c r="J112" s="100">
        <v>1</v>
      </c>
      <c r="K112" s="100">
        <v>1</v>
      </c>
      <c r="L112" s="100">
        <v>1</v>
      </c>
      <c r="M112" s="100">
        <v>1</v>
      </c>
      <c r="N112" s="100">
        <v>1</v>
      </c>
      <c r="O112" s="100">
        <v>1</v>
      </c>
      <c r="P112" s="99" t="s">
        <v>632</v>
      </c>
      <c r="Q112" s="99" t="s">
        <v>632</v>
      </c>
      <c r="R112" s="99" t="s">
        <v>632</v>
      </c>
      <c r="S112" s="99"/>
      <c r="T112" s="99"/>
      <c r="U112" s="99"/>
      <c r="V112" s="99"/>
      <c r="W112" s="99"/>
      <c r="X112" s="99"/>
      <c r="Y112" s="99"/>
      <c r="Z112" s="99"/>
      <c r="AA112" s="99"/>
      <c r="AB112" s="99"/>
      <c r="AC112" s="99"/>
      <c r="AD112" s="99"/>
      <c r="AE112" s="99"/>
      <c r="AF112" s="99"/>
      <c r="AG112" s="99"/>
      <c r="AH112" s="99"/>
    </row>
    <row r="113" spans="3:34">
      <c r="C113" s="3" t="s">
        <v>694</v>
      </c>
      <c r="D113" s="3" t="s">
        <v>200</v>
      </c>
      <c r="E113" s="3" t="s">
        <v>201</v>
      </c>
      <c r="F113" s="3" t="s">
        <v>628</v>
      </c>
      <c r="G113" s="100">
        <v>0.9885057471264368</v>
      </c>
      <c r="H113" s="100">
        <v>0.98181818181818181</v>
      </c>
      <c r="I113" s="100">
        <v>0.98275862068965514</v>
      </c>
      <c r="J113" s="100">
        <v>1</v>
      </c>
      <c r="K113" s="100">
        <v>1</v>
      </c>
      <c r="L113" s="100">
        <v>0.97142857142857142</v>
      </c>
      <c r="M113" s="100">
        <v>1</v>
      </c>
      <c r="N113" s="100">
        <v>0.96666666666666667</v>
      </c>
      <c r="O113" s="100">
        <v>1</v>
      </c>
      <c r="P113" s="99" t="s">
        <v>632</v>
      </c>
      <c r="Q113" s="99" t="s">
        <v>632</v>
      </c>
      <c r="R113" s="99" t="s">
        <v>632</v>
      </c>
      <c r="S113" s="99"/>
      <c r="T113" s="99"/>
      <c r="U113" s="99"/>
      <c r="V113" s="99"/>
      <c r="W113" s="99"/>
      <c r="X113" s="99"/>
      <c r="Y113" s="99"/>
      <c r="Z113" s="99"/>
      <c r="AA113" s="99"/>
      <c r="AB113" s="99"/>
      <c r="AC113" s="99"/>
      <c r="AD113" s="99"/>
      <c r="AE113" s="99"/>
      <c r="AF113" s="99"/>
      <c r="AG113" s="99"/>
      <c r="AH113" s="99"/>
    </row>
    <row r="114" spans="3:34">
      <c r="C114" s="3" t="s">
        <v>694</v>
      </c>
      <c r="D114" s="3" t="s">
        <v>202</v>
      </c>
      <c r="E114" s="3" t="s">
        <v>203</v>
      </c>
      <c r="F114" s="3" t="s">
        <v>628</v>
      </c>
      <c r="G114" s="100">
        <v>0.96923076923076923</v>
      </c>
      <c r="H114" s="100">
        <v>0.95081967213114749</v>
      </c>
      <c r="I114" s="100">
        <v>1</v>
      </c>
      <c r="J114" s="100">
        <v>0.97872340425531912</v>
      </c>
      <c r="K114" s="100">
        <v>0.96969696969696972</v>
      </c>
      <c r="L114" s="100">
        <v>0.95454545454545459</v>
      </c>
      <c r="M114" s="100">
        <v>0.97959183673469385</v>
      </c>
      <c r="N114" s="100">
        <v>0.93478260869565222</v>
      </c>
      <c r="O114" s="100">
        <v>1</v>
      </c>
      <c r="P114" s="99" t="s">
        <v>632</v>
      </c>
      <c r="Q114" s="99" t="s">
        <v>632</v>
      </c>
      <c r="R114" s="99" t="s">
        <v>632</v>
      </c>
      <c r="S114" s="99"/>
      <c r="T114" s="99"/>
      <c r="U114" s="99"/>
      <c r="V114" s="99"/>
      <c r="W114" s="99"/>
      <c r="X114" s="99"/>
      <c r="Y114" s="99"/>
      <c r="Z114" s="99"/>
      <c r="AA114" s="99"/>
      <c r="AB114" s="99"/>
      <c r="AC114" s="99"/>
      <c r="AD114" s="99"/>
      <c r="AE114" s="99"/>
      <c r="AF114" s="99"/>
      <c r="AG114" s="99"/>
      <c r="AH114" s="99"/>
    </row>
    <row r="115" spans="3:34">
      <c r="C115" s="3" t="s">
        <v>694</v>
      </c>
      <c r="D115" s="3" t="s">
        <v>204</v>
      </c>
      <c r="E115" s="3" t="s">
        <v>205</v>
      </c>
      <c r="F115" s="3" t="s">
        <v>628</v>
      </c>
      <c r="G115" s="100">
        <v>0.96610169491525422</v>
      </c>
      <c r="H115" s="100">
        <v>0.91891891891891897</v>
      </c>
      <c r="I115" s="100">
        <v>0.97142857142857142</v>
      </c>
      <c r="J115" s="100">
        <v>0.98611111111111116</v>
      </c>
      <c r="K115" s="100">
        <v>1</v>
      </c>
      <c r="L115" s="100">
        <v>0.98648648648648651</v>
      </c>
      <c r="M115" s="100">
        <v>0.95945945945945943</v>
      </c>
      <c r="N115" s="100">
        <v>0.9859154929577465</v>
      </c>
      <c r="O115" s="100">
        <v>0.98765432098765427</v>
      </c>
      <c r="P115" s="99" t="s">
        <v>632</v>
      </c>
      <c r="Q115" s="99" t="s">
        <v>632</v>
      </c>
      <c r="R115" s="99" t="s">
        <v>632</v>
      </c>
      <c r="S115" s="99"/>
      <c r="T115" s="99"/>
      <c r="U115" s="99"/>
      <c r="V115" s="99"/>
      <c r="W115" s="99"/>
      <c r="X115" s="99"/>
      <c r="Y115" s="99"/>
      <c r="Z115" s="99"/>
      <c r="AA115" s="99"/>
      <c r="AB115" s="99"/>
      <c r="AC115" s="99"/>
      <c r="AD115" s="99"/>
      <c r="AE115" s="99"/>
      <c r="AF115" s="99"/>
      <c r="AG115" s="99"/>
      <c r="AH115" s="99"/>
    </row>
    <row r="116" spans="3:34">
      <c r="C116" s="3" t="s">
        <v>695</v>
      </c>
      <c r="D116" s="3" t="s">
        <v>206</v>
      </c>
      <c r="E116" s="3" t="s">
        <v>207</v>
      </c>
      <c r="F116" s="3" t="s">
        <v>628</v>
      </c>
      <c r="G116" s="100">
        <v>1</v>
      </c>
      <c r="H116" s="100">
        <v>0.98181818181818181</v>
      </c>
      <c r="I116" s="100">
        <v>0.98181818181818181</v>
      </c>
      <c r="J116" s="100">
        <v>0.96078431372549022</v>
      </c>
      <c r="K116" s="100">
        <v>0.96825396825396826</v>
      </c>
      <c r="L116" s="100">
        <v>0.96363636363636362</v>
      </c>
      <c r="M116" s="100">
        <v>0.97959183673469385</v>
      </c>
      <c r="N116" s="100">
        <v>0.98076923076923073</v>
      </c>
      <c r="O116" s="100">
        <v>1</v>
      </c>
      <c r="P116" s="99" t="s">
        <v>632</v>
      </c>
      <c r="Q116" s="99" t="s">
        <v>632</v>
      </c>
      <c r="R116" s="99" t="s">
        <v>632</v>
      </c>
      <c r="S116" s="99"/>
      <c r="T116" s="99"/>
      <c r="U116" s="99"/>
      <c r="V116" s="99"/>
      <c r="W116" s="99"/>
      <c r="X116" s="99"/>
      <c r="Y116" s="99"/>
      <c r="Z116" s="99"/>
      <c r="AA116" s="99"/>
      <c r="AB116" s="99"/>
      <c r="AC116" s="99"/>
      <c r="AD116" s="99"/>
      <c r="AE116" s="99"/>
      <c r="AF116" s="99"/>
      <c r="AG116" s="99"/>
      <c r="AH116" s="99"/>
    </row>
    <row r="117" spans="3:34">
      <c r="C117" s="3" t="s">
        <v>695</v>
      </c>
      <c r="D117" s="3" t="s">
        <v>208</v>
      </c>
      <c r="E117" s="3" t="s">
        <v>209</v>
      </c>
      <c r="F117" s="3" t="s">
        <v>628</v>
      </c>
      <c r="G117" s="100">
        <v>1</v>
      </c>
      <c r="H117" s="100">
        <v>0.97674418604651159</v>
      </c>
      <c r="I117" s="100">
        <v>0.97368421052631582</v>
      </c>
      <c r="J117" s="100">
        <v>0.97959183673469385</v>
      </c>
      <c r="K117" s="100">
        <v>0.97142857142857142</v>
      </c>
      <c r="L117" s="100">
        <v>0.95238095238095233</v>
      </c>
      <c r="M117" s="100">
        <v>0.89743589743589747</v>
      </c>
      <c r="N117" s="100">
        <v>0.94594594594594594</v>
      </c>
      <c r="O117" s="100">
        <v>0.97499999999999998</v>
      </c>
      <c r="P117" s="99" t="s">
        <v>632</v>
      </c>
      <c r="Q117" s="99" t="s">
        <v>632</v>
      </c>
      <c r="R117" s="99" t="s">
        <v>632</v>
      </c>
      <c r="S117" s="99"/>
      <c r="T117" s="99"/>
      <c r="U117" s="99"/>
      <c r="V117" s="99"/>
      <c r="W117" s="99"/>
      <c r="X117" s="99"/>
      <c r="Y117" s="99"/>
      <c r="Z117" s="99"/>
      <c r="AA117" s="99"/>
      <c r="AB117" s="99"/>
      <c r="AC117" s="99"/>
      <c r="AD117" s="99"/>
      <c r="AE117" s="99"/>
      <c r="AF117" s="99"/>
      <c r="AG117" s="99"/>
      <c r="AH117" s="99"/>
    </row>
    <row r="118" spans="3:34">
      <c r="C118" s="3" t="s">
        <v>695</v>
      </c>
      <c r="D118" s="3" t="s">
        <v>210</v>
      </c>
      <c r="E118" s="3" t="s">
        <v>211</v>
      </c>
      <c r="F118" s="3" t="s">
        <v>628</v>
      </c>
      <c r="G118" s="100">
        <v>0.978494623655914</v>
      </c>
      <c r="H118" s="100">
        <v>0.97499999999999998</v>
      </c>
      <c r="I118" s="100">
        <v>0.98319327731092432</v>
      </c>
      <c r="J118" s="100">
        <v>1</v>
      </c>
      <c r="K118" s="100">
        <v>0.97959183673469385</v>
      </c>
      <c r="L118" s="100">
        <v>0.9910714285714286</v>
      </c>
      <c r="M118" s="100">
        <v>0.9887640449438202</v>
      </c>
      <c r="N118" s="100">
        <v>0.93684210526315792</v>
      </c>
      <c r="O118" s="100">
        <v>0.96</v>
      </c>
      <c r="P118" s="99" t="s">
        <v>632</v>
      </c>
      <c r="Q118" s="99" t="s">
        <v>632</v>
      </c>
      <c r="R118" s="99" t="s">
        <v>632</v>
      </c>
      <c r="S118" s="99"/>
      <c r="T118" s="99"/>
      <c r="U118" s="99"/>
      <c r="V118" s="99"/>
      <c r="W118" s="99"/>
      <c r="X118" s="99"/>
      <c r="Y118" s="99"/>
      <c r="Z118" s="99"/>
      <c r="AA118" s="99"/>
      <c r="AB118" s="99"/>
      <c r="AC118" s="99"/>
      <c r="AD118" s="99"/>
      <c r="AE118" s="99"/>
      <c r="AF118" s="99"/>
      <c r="AG118" s="99"/>
      <c r="AH118" s="99"/>
    </row>
    <row r="119" spans="3:34">
      <c r="C119" s="3" t="s">
        <v>695</v>
      </c>
      <c r="D119" s="3" t="s">
        <v>212</v>
      </c>
      <c r="E119" s="3" t="s">
        <v>213</v>
      </c>
      <c r="F119" s="3" t="s">
        <v>628</v>
      </c>
      <c r="G119" s="100">
        <v>0.98319327731092432</v>
      </c>
      <c r="H119" s="100">
        <v>0.91566265060240959</v>
      </c>
      <c r="I119" s="100">
        <v>0.94285714285714284</v>
      </c>
      <c r="J119" s="100">
        <v>0.97938144329896903</v>
      </c>
      <c r="K119" s="100">
        <v>0.97468354430379744</v>
      </c>
      <c r="L119" s="100">
        <v>0.9452054794520548</v>
      </c>
      <c r="M119" s="100">
        <v>0.94680851063829785</v>
      </c>
      <c r="N119" s="100">
        <v>0.97560975609756095</v>
      </c>
      <c r="O119" s="100">
        <v>0.96511627906976749</v>
      </c>
      <c r="P119" s="99" t="s">
        <v>632</v>
      </c>
      <c r="Q119" s="99" t="s">
        <v>632</v>
      </c>
      <c r="R119" s="99" t="s">
        <v>632</v>
      </c>
      <c r="S119" s="99"/>
      <c r="T119" s="99"/>
      <c r="U119" s="99"/>
      <c r="V119" s="99"/>
      <c r="W119" s="99"/>
      <c r="X119" s="99"/>
      <c r="Y119" s="99"/>
      <c r="Z119" s="99"/>
      <c r="AA119" s="99"/>
      <c r="AB119" s="99"/>
      <c r="AC119" s="99"/>
      <c r="AD119" s="99"/>
      <c r="AE119" s="99"/>
      <c r="AF119" s="99"/>
      <c r="AG119" s="99"/>
      <c r="AH119" s="99"/>
    </row>
    <row r="120" spans="3:34">
      <c r="C120" s="3" t="s">
        <v>695</v>
      </c>
      <c r="D120" s="3" t="s">
        <v>214</v>
      </c>
      <c r="E120" s="3" t="s">
        <v>215</v>
      </c>
      <c r="F120" s="3" t="s">
        <v>628</v>
      </c>
      <c r="G120" s="100">
        <v>0.94202898550724634</v>
      </c>
      <c r="H120" s="100">
        <v>0.96721311475409832</v>
      </c>
      <c r="I120" s="100">
        <v>0.96</v>
      </c>
      <c r="J120" s="100">
        <v>0.97345132743362828</v>
      </c>
      <c r="K120" s="100">
        <v>0.99099099099099097</v>
      </c>
      <c r="L120" s="100">
        <v>0.97580645161290325</v>
      </c>
      <c r="M120" s="100">
        <v>0.99122807017543857</v>
      </c>
      <c r="N120" s="100">
        <v>1</v>
      </c>
      <c r="O120" s="100">
        <v>0.96799999999999997</v>
      </c>
      <c r="P120" s="99" t="s">
        <v>632</v>
      </c>
      <c r="Q120" s="99" t="s">
        <v>632</v>
      </c>
      <c r="R120" s="99" t="s">
        <v>632</v>
      </c>
      <c r="S120" s="99"/>
      <c r="T120" s="99"/>
      <c r="U120" s="99"/>
      <c r="V120" s="99"/>
      <c r="W120" s="99"/>
      <c r="X120" s="99"/>
      <c r="Y120" s="99"/>
      <c r="Z120" s="99"/>
      <c r="AA120" s="99"/>
      <c r="AB120" s="99"/>
      <c r="AC120" s="99"/>
      <c r="AD120" s="99"/>
      <c r="AE120" s="99"/>
      <c r="AF120" s="99"/>
      <c r="AG120" s="99"/>
      <c r="AH120" s="99"/>
    </row>
    <row r="121" spans="3:34">
      <c r="C121" s="3" t="s">
        <v>695</v>
      </c>
      <c r="D121" s="3" t="s">
        <v>216</v>
      </c>
      <c r="E121" s="3" t="s">
        <v>217</v>
      </c>
      <c r="F121" s="3" t="s">
        <v>628</v>
      </c>
      <c r="G121" s="100">
        <v>0.90196078431372551</v>
      </c>
      <c r="H121" s="100">
        <v>0.98076923076923073</v>
      </c>
      <c r="I121" s="100">
        <v>0.93548387096774188</v>
      </c>
      <c r="J121" s="100">
        <v>0.98113207547169812</v>
      </c>
      <c r="K121" s="100">
        <v>0.98113207547169812</v>
      </c>
      <c r="L121" s="100">
        <v>0.92452830188679247</v>
      </c>
      <c r="M121" s="100">
        <v>0.96721311475409832</v>
      </c>
      <c r="N121" s="100">
        <v>0.9850746268656716</v>
      </c>
      <c r="O121" s="100">
        <v>0.97014925373134331</v>
      </c>
      <c r="P121" s="99" t="s">
        <v>632</v>
      </c>
      <c r="Q121" s="99" t="s">
        <v>632</v>
      </c>
      <c r="R121" s="99" t="s">
        <v>632</v>
      </c>
      <c r="S121" s="99"/>
      <c r="T121" s="99"/>
      <c r="U121" s="99"/>
      <c r="V121" s="99"/>
      <c r="W121" s="99"/>
      <c r="X121" s="99"/>
      <c r="Y121" s="99"/>
      <c r="Z121" s="99"/>
      <c r="AA121" s="99"/>
      <c r="AB121" s="99"/>
      <c r="AC121" s="99"/>
      <c r="AD121" s="99"/>
      <c r="AE121" s="99"/>
      <c r="AF121" s="99"/>
      <c r="AG121" s="99"/>
      <c r="AH121" s="99"/>
    </row>
    <row r="122" spans="3:34">
      <c r="C122" s="3" t="s">
        <v>695</v>
      </c>
      <c r="D122" s="3" t="s">
        <v>218</v>
      </c>
      <c r="E122" s="3" t="s">
        <v>219</v>
      </c>
      <c r="F122" s="3" t="s">
        <v>628</v>
      </c>
      <c r="G122" s="100">
        <v>0.96153846153846156</v>
      </c>
      <c r="H122" s="100">
        <v>0.96875</v>
      </c>
      <c r="I122" s="100">
        <v>0.92</v>
      </c>
      <c r="J122" s="100">
        <v>0.96551724137931039</v>
      </c>
      <c r="K122" s="100">
        <v>0.93406593406593408</v>
      </c>
      <c r="L122" s="100">
        <v>0.95833333333333337</v>
      </c>
      <c r="M122" s="100">
        <v>0.967741935483871</v>
      </c>
      <c r="N122" s="100">
        <v>0.94230769230769229</v>
      </c>
      <c r="O122" s="100">
        <v>0.95412844036697253</v>
      </c>
      <c r="P122" s="99" t="s">
        <v>632</v>
      </c>
      <c r="Q122" s="99" t="s">
        <v>632</v>
      </c>
      <c r="R122" s="99" t="s">
        <v>632</v>
      </c>
      <c r="S122" s="99"/>
      <c r="T122" s="99"/>
      <c r="U122" s="99"/>
      <c r="V122" s="99"/>
      <c r="W122" s="99"/>
      <c r="X122" s="99"/>
      <c r="Y122" s="99"/>
      <c r="Z122" s="99"/>
      <c r="AA122" s="99"/>
      <c r="AB122" s="99"/>
      <c r="AC122" s="99"/>
      <c r="AD122" s="99"/>
      <c r="AE122" s="99"/>
      <c r="AF122" s="99"/>
      <c r="AG122" s="99"/>
      <c r="AH122" s="99"/>
    </row>
    <row r="123" spans="3:34">
      <c r="C123" s="3" t="s">
        <v>695</v>
      </c>
      <c r="D123" s="3" t="s">
        <v>220</v>
      </c>
      <c r="E123" s="3" t="s">
        <v>221</v>
      </c>
      <c r="F123" s="3" t="s">
        <v>628</v>
      </c>
      <c r="G123" s="100">
        <v>0.97777777777777775</v>
      </c>
      <c r="H123" s="100">
        <v>0.98989898989898994</v>
      </c>
      <c r="I123" s="100">
        <v>1</v>
      </c>
      <c r="J123" s="100">
        <v>0.971830985915493</v>
      </c>
      <c r="K123" s="100">
        <v>0.956989247311828</v>
      </c>
      <c r="L123" s="100">
        <v>1</v>
      </c>
      <c r="M123" s="100">
        <v>0.96808510638297873</v>
      </c>
      <c r="N123" s="100">
        <v>0.96739130434782605</v>
      </c>
      <c r="O123" s="100">
        <v>0.97826086956521741</v>
      </c>
      <c r="P123" s="99" t="s">
        <v>632</v>
      </c>
      <c r="Q123" s="99" t="s">
        <v>632</v>
      </c>
      <c r="R123" s="99" t="s">
        <v>632</v>
      </c>
      <c r="S123" s="99"/>
      <c r="T123" s="99"/>
      <c r="U123" s="99"/>
      <c r="V123" s="99"/>
      <c r="W123" s="99"/>
      <c r="X123" s="99"/>
      <c r="Y123" s="99"/>
      <c r="Z123" s="99"/>
      <c r="AA123" s="99"/>
      <c r="AB123" s="99"/>
      <c r="AC123" s="99"/>
      <c r="AD123" s="99"/>
      <c r="AE123" s="99"/>
      <c r="AF123" s="99"/>
      <c r="AG123" s="99"/>
      <c r="AH123" s="99"/>
    </row>
    <row r="124" spans="3:34">
      <c r="C124" s="3" t="s">
        <v>695</v>
      </c>
      <c r="D124" s="3" t="s">
        <v>222</v>
      </c>
      <c r="E124" s="3" t="s">
        <v>223</v>
      </c>
      <c r="F124" s="3" t="s">
        <v>628</v>
      </c>
      <c r="G124" s="100">
        <v>0.93150684931506844</v>
      </c>
      <c r="H124" s="100">
        <v>0.97752808988764039</v>
      </c>
      <c r="I124" s="100">
        <v>0.97368421052631582</v>
      </c>
      <c r="J124" s="100">
        <v>0.96666666666666667</v>
      </c>
      <c r="K124" s="100">
        <v>0.98809523809523814</v>
      </c>
      <c r="L124" s="100">
        <v>1</v>
      </c>
      <c r="M124" s="100">
        <v>0.96153846153846156</v>
      </c>
      <c r="N124" s="100">
        <v>0.98550724637681164</v>
      </c>
      <c r="O124" s="100">
        <v>0.96470588235294119</v>
      </c>
      <c r="P124" s="99" t="s">
        <v>632</v>
      </c>
      <c r="Q124" s="99" t="s">
        <v>632</v>
      </c>
      <c r="R124" s="99" t="s">
        <v>632</v>
      </c>
      <c r="S124" s="99"/>
      <c r="T124" s="99"/>
      <c r="U124" s="99"/>
      <c r="V124" s="99"/>
      <c r="W124" s="99"/>
      <c r="X124" s="99"/>
      <c r="Y124" s="99"/>
      <c r="Z124" s="99"/>
      <c r="AA124" s="99"/>
      <c r="AB124" s="99"/>
      <c r="AC124" s="99"/>
      <c r="AD124" s="99"/>
      <c r="AE124" s="99"/>
      <c r="AF124" s="99"/>
      <c r="AG124" s="99"/>
      <c r="AH124" s="99"/>
    </row>
    <row r="125" spans="3:34">
      <c r="C125" s="3" t="s">
        <v>695</v>
      </c>
      <c r="D125" s="3" t="s">
        <v>224</v>
      </c>
      <c r="E125" s="3" t="s">
        <v>225</v>
      </c>
      <c r="F125" s="3" t="s">
        <v>628</v>
      </c>
      <c r="G125" s="100">
        <v>0.98701298701298701</v>
      </c>
      <c r="H125" s="100">
        <v>0.97222222222222221</v>
      </c>
      <c r="I125" s="100">
        <v>0.97540983606557374</v>
      </c>
      <c r="J125" s="100">
        <v>0.98101265822784811</v>
      </c>
      <c r="K125" s="100">
        <v>0.98461538461538467</v>
      </c>
      <c r="L125" s="100">
        <v>0.97972972972972971</v>
      </c>
      <c r="M125" s="100">
        <v>0.93220338983050843</v>
      </c>
      <c r="N125" s="100">
        <v>0.97826086956521741</v>
      </c>
      <c r="O125" s="100">
        <v>0.96875</v>
      </c>
      <c r="P125" s="99" t="s">
        <v>632</v>
      </c>
      <c r="Q125" s="99" t="s">
        <v>632</v>
      </c>
      <c r="R125" s="99" t="s">
        <v>632</v>
      </c>
      <c r="S125" s="99"/>
      <c r="T125" s="99"/>
      <c r="U125" s="99"/>
      <c r="V125" s="99"/>
      <c r="W125" s="99"/>
      <c r="X125" s="99"/>
      <c r="Y125" s="99"/>
      <c r="Z125" s="99"/>
      <c r="AA125" s="99"/>
      <c r="AB125" s="99"/>
      <c r="AC125" s="99"/>
      <c r="AD125" s="99"/>
      <c r="AE125" s="99"/>
      <c r="AF125" s="99"/>
      <c r="AG125" s="99"/>
      <c r="AH125" s="99"/>
    </row>
    <row r="126" spans="3:34">
      <c r="C126" s="3" t="s">
        <v>696</v>
      </c>
      <c r="D126" s="3" t="s">
        <v>226</v>
      </c>
      <c r="E126" s="3" t="s">
        <v>227</v>
      </c>
      <c r="F126" s="3" t="s">
        <v>628</v>
      </c>
      <c r="G126" s="100">
        <v>0.96478873239436624</v>
      </c>
      <c r="H126" s="100">
        <v>0.96129032258064517</v>
      </c>
      <c r="I126" s="100">
        <v>0.97727272727272729</v>
      </c>
      <c r="J126" s="100">
        <v>0.97540983606557374</v>
      </c>
      <c r="K126" s="100">
        <v>1</v>
      </c>
      <c r="L126" s="100">
        <v>0.98816568047337283</v>
      </c>
      <c r="M126" s="100">
        <v>0.99337748344370858</v>
      </c>
      <c r="N126" s="100">
        <v>1</v>
      </c>
      <c r="O126" s="100">
        <v>0.984375</v>
      </c>
      <c r="P126" s="99" t="s">
        <v>632</v>
      </c>
      <c r="Q126" s="99" t="s">
        <v>632</v>
      </c>
      <c r="R126" s="99" t="s">
        <v>632</v>
      </c>
      <c r="S126" s="99"/>
      <c r="T126" s="99"/>
      <c r="U126" s="99"/>
      <c r="V126" s="99"/>
      <c r="W126" s="99"/>
      <c r="X126" s="99"/>
      <c r="Y126" s="99"/>
      <c r="Z126" s="99"/>
      <c r="AA126" s="99"/>
      <c r="AB126" s="99"/>
      <c r="AC126" s="99"/>
      <c r="AD126" s="99"/>
      <c r="AE126" s="99"/>
      <c r="AF126" s="99"/>
      <c r="AG126" s="99"/>
      <c r="AH126" s="99"/>
    </row>
    <row r="127" spans="3:34">
      <c r="C127" s="3" t="s">
        <v>696</v>
      </c>
      <c r="D127" s="3" t="s">
        <v>228</v>
      </c>
      <c r="E127" s="3" t="s">
        <v>229</v>
      </c>
      <c r="F127" s="3" t="s">
        <v>628</v>
      </c>
      <c r="G127" s="100">
        <v>0.96551724137931039</v>
      </c>
      <c r="H127" s="100">
        <v>1</v>
      </c>
      <c r="I127" s="100">
        <v>0.98795180722891562</v>
      </c>
      <c r="J127" s="100">
        <v>0.96969696969696972</v>
      </c>
      <c r="K127" s="100">
        <v>0.98550724637681164</v>
      </c>
      <c r="L127" s="100">
        <v>0.98701298701298701</v>
      </c>
      <c r="M127" s="100">
        <v>0.97590361445783136</v>
      </c>
      <c r="N127" s="100">
        <v>0.9850746268656716</v>
      </c>
      <c r="O127" s="100">
        <v>0.93442622950819676</v>
      </c>
      <c r="P127" s="99" t="s">
        <v>632</v>
      </c>
      <c r="Q127" s="99" t="s">
        <v>632</v>
      </c>
      <c r="R127" s="99" t="s">
        <v>632</v>
      </c>
      <c r="S127" s="99"/>
      <c r="T127" s="99"/>
      <c r="U127" s="99"/>
      <c r="V127" s="99"/>
      <c r="W127" s="99"/>
      <c r="X127" s="99"/>
      <c r="Y127" s="99"/>
      <c r="Z127" s="99"/>
      <c r="AA127" s="99"/>
      <c r="AB127" s="99"/>
      <c r="AC127" s="99"/>
      <c r="AD127" s="99"/>
      <c r="AE127" s="99"/>
      <c r="AF127" s="99"/>
      <c r="AG127" s="99"/>
      <c r="AH127" s="99"/>
    </row>
    <row r="128" spans="3:34">
      <c r="C128" s="3" t="s">
        <v>696</v>
      </c>
      <c r="D128" s="3" t="s">
        <v>230</v>
      </c>
      <c r="E128" s="3" t="s">
        <v>231</v>
      </c>
      <c r="F128" s="3" t="s">
        <v>628</v>
      </c>
      <c r="G128" s="100">
        <v>1</v>
      </c>
      <c r="H128" s="100">
        <v>1</v>
      </c>
      <c r="I128" s="100">
        <v>1</v>
      </c>
      <c r="J128" s="100">
        <v>1</v>
      </c>
      <c r="K128" s="100">
        <v>0.97727272727272729</v>
      </c>
      <c r="L128" s="100">
        <v>1</v>
      </c>
      <c r="M128" s="100">
        <v>0.95348837209302328</v>
      </c>
      <c r="N128" s="100">
        <v>1</v>
      </c>
      <c r="O128" s="100">
        <v>0.96666666666666667</v>
      </c>
      <c r="P128" s="99" t="s">
        <v>632</v>
      </c>
      <c r="Q128" s="99" t="s">
        <v>632</v>
      </c>
      <c r="R128" s="99" t="s">
        <v>632</v>
      </c>
      <c r="S128" s="99"/>
      <c r="T128" s="99"/>
      <c r="U128" s="99"/>
      <c r="V128" s="99"/>
      <c r="W128" s="99"/>
      <c r="X128" s="99"/>
      <c r="Y128" s="99"/>
      <c r="Z128" s="99"/>
      <c r="AA128" s="99"/>
      <c r="AB128" s="99"/>
      <c r="AC128" s="99"/>
      <c r="AD128" s="99"/>
      <c r="AE128" s="99"/>
      <c r="AF128" s="99"/>
      <c r="AG128" s="99"/>
      <c r="AH128" s="99"/>
    </row>
    <row r="129" spans="3:34">
      <c r="C129" s="3" t="s">
        <v>696</v>
      </c>
      <c r="D129" s="3" t="s">
        <v>232</v>
      </c>
      <c r="E129" s="3" t="s">
        <v>233</v>
      </c>
      <c r="F129" s="3" t="s">
        <v>628</v>
      </c>
      <c r="G129" s="100">
        <v>0.97333333333333338</v>
      </c>
      <c r="H129" s="100">
        <v>1</v>
      </c>
      <c r="I129" s="100">
        <v>1</v>
      </c>
      <c r="J129" s="100">
        <v>0.98</v>
      </c>
      <c r="K129" s="100">
        <v>1</v>
      </c>
      <c r="L129" s="100">
        <v>1</v>
      </c>
      <c r="M129" s="100">
        <v>1</v>
      </c>
      <c r="N129" s="100">
        <v>1</v>
      </c>
      <c r="O129" s="100">
        <v>1</v>
      </c>
      <c r="P129" s="99" t="s">
        <v>632</v>
      </c>
      <c r="Q129" s="99" t="s">
        <v>632</v>
      </c>
      <c r="R129" s="99" t="s">
        <v>632</v>
      </c>
      <c r="S129" s="99"/>
      <c r="T129" s="99"/>
      <c r="U129" s="99"/>
      <c r="V129" s="99"/>
      <c r="W129" s="99"/>
      <c r="X129" s="99"/>
      <c r="Y129" s="99"/>
      <c r="Z129" s="99"/>
      <c r="AA129" s="99"/>
      <c r="AB129" s="99"/>
      <c r="AC129" s="99"/>
      <c r="AD129" s="99"/>
      <c r="AE129" s="99"/>
      <c r="AF129" s="99"/>
      <c r="AG129" s="99"/>
      <c r="AH129" s="99"/>
    </row>
    <row r="130" spans="3:34">
      <c r="C130" s="3" t="s">
        <v>696</v>
      </c>
      <c r="D130" s="3" t="s">
        <v>234</v>
      </c>
      <c r="E130" s="3" t="s">
        <v>235</v>
      </c>
      <c r="F130" s="3" t="s">
        <v>628</v>
      </c>
      <c r="G130" s="100">
        <v>0.99019607843137258</v>
      </c>
      <c r="H130" s="100">
        <v>0.97938144329896903</v>
      </c>
      <c r="I130" s="100">
        <v>0.97674418604651159</v>
      </c>
      <c r="J130" s="100">
        <v>1</v>
      </c>
      <c r="K130" s="100">
        <v>1</v>
      </c>
      <c r="L130" s="100">
        <v>1</v>
      </c>
      <c r="M130" s="100">
        <v>0.96153846153846156</v>
      </c>
      <c r="N130" s="100">
        <v>0.98484848484848486</v>
      </c>
      <c r="O130" s="100">
        <v>1</v>
      </c>
      <c r="P130" s="99" t="s">
        <v>632</v>
      </c>
      <c r="Q130" s="99" t="s">
        <v>632</v>
      </c>
      <c r="R130" s="99" t="s">
        <v>632</v>
      </c>
      <c r="S130" s="99"/>
      <c r="T130" s="99"/>
      <c r="U130" s="99"/>
      <c r="V130" s="99"/>
      <c r="W130" s="99"/>
      <c r="X130" s="99"/>
      <c r="Y130" s="99"/>
      <c r="Z130" s="99"/>
      <c r="AA130" s="99"/>
      <c r="AB130" s="99"/>
      <c r="AC130" s="99"/>
      <c r="AD130" s="99"/>
      <c r="AE130" s="99"/>
      <c r="AF130" s="99"/>
      <c r="AG130" s="99"/>
      <c r="AH130" s="99"/>
    </row>
    <row r="131" spans="3:34">
      <c r="C131" s="3" t="s">
        <v>696</v>
      </c>
      <c r="D131" s="3" t="s">
        <v>236</v>
      </c>
      <c r="E131" s="3" t="s">
        <v>237</v>
      </c>
      <c r="F131" s="3" t="s">
        <v>628</v>
      </c>
      <c r="G131" s="100">
        <v>1</v>
      </c>
      <c r="H131" s="100">
        <v>0.97222222222222221</v>
      </c>
      <c r="I131" s="100">
        <v>0.95</v>
      </c>
      <c r="J131" s="100">
        <v>0.96969696969696972</v>
      </c>
      <c r="K131" s="100">
        <v>0.967741935483871</v>
      </c>
      <c r="L131" s="100">
        <v>1</v>
      </c>
      <c r="M131" s="100">
        <v>1</v>
      </c>
      <c r="N131" s="100">
        <v>1</v>
      </c>
      <c r="O131" s="100">
        <v>1</v>
      </c>
      <c r="P131" s="99" t="s">
        <v>632</v>
      </c>
      <c r="Q131" s="99" t="s">
        <v>632</v>
      </c>
      <c r="R131" s="99" t="s">
        <v>632</v>
      </c>
      <c r="S131" s="99"/>
      <c r="T131" s="99"/>
      <c r="U131" s="99"/>
      <c r="V131" s="99"/>
      <c r="W131" s="99"/>
      <c r="X131" s="99"/>
      <c r="Y131" s="99"/>
      <c r="Z131" s="99"/>
      <c r="AA131" s="99"/>
      <c r="AB131" s="99"/>
      <c r="AC131" s="99"/>
      <c r="AD131" s="99"/>
      <c r="AE131" s="99"/>
      <c r="AF131" s="99"/>
      <c r="AG131" s="99"/>
      <c r="AH131" s="99"/>
    </row>
    <row r="132" spans="3:34">
      <c r="C132" s="3" t="s">
        <v>696</v>
      </c>
      <c r="D132" s="3" t="s">
        <v>238</v>
      </c>
      <c r="E132" s="3" t="s">
        <v>239</v>
      </c>
      <c r="F132" s="3" t="s">
        <v>628</v>
      </c>
      <c r="G132" s="100">
        <v>0.96551724137931039</v>
      </c>
      <c r="H132" s="100">
        <v>1</v>
      </c>
      <c r="I132" s="100">
        <v>1</v>
      </c>
      <c r="J132" s="100">
        <v>1</v>
      </c>
      <c r="K132" s="100">
        <v>1</v>
      </c>
      <c r="L132" s="100">
        <v>1</v>
      </c>
      <c r="M132" s="100">
        <v>1</v>
      </c>
      <c r="N132" s="100">
        <v>1</v>
      </c>
      <c r="O132" s="100">
        <v>1</v>
      </c>
      <c r="P132" s="99" t="s">
        <v>632</v>
      </c>
      <c r="Q132" s="99" t="s">
        <v>632</v>
      </c>
      <c r="R132" s="99" t="s">
        <v>632</v>
      </c>
      <c r="S132" s="99"/>
      <c r="T132" s="99"/>
      <c r="U132" s="99"/>
      <c r="V132" s="99"/>
      <c r="W132" s="99"/>
      <c r="X132" s="99"/>
      <c r="Y132" s="99"/>
      <c r="Z132" s="99"/>
      <c r="AA132" s="99"/>
      <c r="AB132" s="99"/>
      <c r="AC132" s="99"/>
      <c r="AD132" s="99"/>
      <c r="AE132" s="99"/>
      <c r="AF132" s="99"/>
      <c r="AG132" s="99"/>
      <c r="AH132" s="99"/>
    </row>
    <row r="133" spans="3:34">
      <c r="C133" s="3" t="s">
        <v>697</v>
      </c>
      <c r="D133" s="3" t="s">
        <v>240</v>
      </c>
      <c r="E133" s="3" t="s">
        <v>241</v>
      </c>
      <c r="F133" s="3" t="s">
        <v>628</v>
      </c>
      <c r="G133" s="100">
        <v>0.94444444444444442</v>
      </c>
      <c r="H133" s="100">
        <v>0.97307692307692306</v>
      </c>
      <c r="I133" s="100">
        <v>0.9821428571428571</v>
      </c>
      <c r="J133" s="100">
        <v>0.93916349809885935</v>
      </c>
      <c r="K133" s="100">
        <v>0.97142857142857142</v>
      </c>
      <c r="L133" s="100">
        <v>0.97894736842105268</v>
      </c>
      <c r="M133" s="100">
        <v>0.97993311036789299</v>
      </c>
      <c r="N133" s="100">
        <v>0.95289855072463769</v>
      </c>
      <c r="O133" s="100">
        <v>0.9285714285714286</v>
      </c>
      <c r="P133" s="99" t="s">
        <v>632</v>
      </c>
      <c r="Q133" s="99" t="s">
        <v>632</v>
      </c>
      <c r="R133" s="99" t="s">
        <v>632</v>
      </c>
      <c r="S133" s="99"/>
      <c r="T133" s="99"/>
      <c r="U133" s="99"/>
      <c r="V133" s="99"/>
      <c r="W133" s="99"/>
      <c r="X133" s="99"/>
      <c r="Y133" s="99"/>
      <c r="Z133" s="99"/>
      <c r="AA133" s="99"/>
      <c r="AB133" s="99"/>
      <c r="AC133" s="99"/>
      <c r="AD133" s="99"/>
      <c r="AE133" s="99"/>
      <c r="AF133" s="99"/>
      <c r="AG133" s="99"/>
      <c r="AH133" s="99"/>
    </row>
    <row r="134" spans="3:34">
      <c r="C134" s="3" t="s">
        <v>697</v>
      </c>
      <c r="D134" s="3" t="s">
        <v>242</v>
      </c>
      <c r="E134" s="3" t="s">
        <v>243</v>
      </c>
      <c r="F134" s="3" t="s">
        <v>628</v>
      </c>
      <c r="G134" s="100">
        <v>0.93203883495145634</v>
      </c>
      <c r="H134" s="100">
        <v>0.96946564885496178</v>
      </c>
      <c r="I134" s="100">
        <v>0.97115384615384615</v>
      </c>
      <c r="J134" s="100">
        <v>0.96907216494845361</v>
      </c>
      <c r="K134" s="100">
        <v>0.98958333333333337</v>
      </c>
      <c r="L134" s="100">
        <v>0.95121951219512191</v>
      </c>
      <c r="M134" s="100">
        <v>0.97637795275590555</v>
      </c>
      <c r="N134" s="100">
        <v>0.96875</v>
      </c>
      <c r="O134" s="100">
        <v>0.92366412213740456</v>
      </c>
      <c r="P134" s="99" t="s">
        <v>632</v>
      </c>
      <c r="Q134" s="99" t="s">
        <v>632</v>
      </c>
      <c r="R134" s="99" t="s">
        <v>632</v>
      </c>
      <c r="S134" s="99"/>
      <c r="T134" s="99"/>
      <c r="U134" s="99"/>
      <c r="V134" s="99"/>
      <c r="W134" s="99"/>
      <c r="X134" s="99"/>
      <c r="Y134" s="99"/>
      <c r="Z134" s="99"/>
      <c r="AA134" s="99"/>
      <c r="AB134" s="99"/>
      <c r="AC134" s="99"/>
      <c r="AD134" s="99"/>
      <c r="AE134" s="99"/>
      <c r="AF134" s="99"/>
      <c r="AG134" s="99"/>
      <c r="AH134" s="99"/>
    </row>
    <row r="135" spans="3:34">
      <c r="C135" s="3" t="s">
        <v>697</v>
      </c>
      <c r="D135" s="3" t="s">
        <v>244</v>
      </c>
      <c r="E135" s="3" t="s">
        <v>245</v>
      </c>
      <c r="F135" s="3" t="s">
        <v>628</v>
      </c>
      <c r="G135" s="100">
        <v>0.96621621621621623</v>
      </c>
      <c r="H135" s="100">
        <v>0.9707602339181286</v>
      </c>
      <c r="I135" s="100">
        <v>0.96052631578947367</v>
      </c>
      <c r="J135" s="100">
        <v>0.95</v>
      </c>
      <c r="K135" s="100">
        <v>0.97435897435897434</v>
      </c>
      <c r="L135" s="100">
        <v>0.9642857142857143</v>
      </c>
      <c r="M135" s="100">
        <v>0.96250000000000002</v>
      </c>
      <c r="N135" s="100">
        <v>0.95977011494252873</v>
      </c>
      <c r="O135" s="100">
        <v>0.95061728395061729</v>
      </c>
      <c r="P135" s="99" t="s">
        <v>632</v>
      </c>
      <c r="Q135" s="99" t="s">
        <v>632</v>
      </c>
      <c r="R135" s="99" t="s">
        <v>632</v>
      </c>
      <c r="S135" s="99"/>
      <c r="T135" s="99"/>
      <c r="U135" s="99"/>
      <c r="V135" s="99"/>
      <c r="W135" s="99"/>
      <c r="X135" s="99"/>
      <c r="Y135" s="99"/>
      <c r="Z135" s="99"/>
      <c r="AA135" s="99"/>
      <c r="AB135" s="99"/>
      <c r="AC135" s="99"/>
      <c r="AD135" s="99"/>
      <c r="AE135" s="99"/>
      <c r="AF135" s="99"/>
      <c r="AG135" s="99"/>
      <c r="AH135" s="99"/>
    </row>
    <row r="136" spans="3:34">
      <c r="C136" s="3" t="s">
        <v>697</v>
      </c>
      <c r="D136" s="3" t="s">
        <v>246</v>
      </c>
      <c r="E136" s="3" t="s">
        <v>247</v>
      </c>
      <c r="F136" s="3" t="s">
        <v>628</v>
      </c>
      <c r="G136" s="100">
        <v>0.94444444444444442</v>
      </c>
      <c r="H136" s="100">
        <v>0.96601941747572817</v>
      </c>
      <c r="I136" s="100">
        <v>0.95260663507109</v>
      </c>
      <c r="J136" s="100">
        <v>0.97512437810945274</v>
      </c>
      <c r="K136" s="100">
        <v>0.97272727272727277</v>
      </c>
      <c r="L136" s="100">
        <v>0.95794392523364491</v>
      </c>
      <c r="M136" s="100">
        <v>0.97379912663755464</v>
      </c>
      <c r="N136" s="100">
        <v>0.967741935483871</v>
      </c>
      <c r="O136" s="100">
        <v>0.95358649789029537</v>
      </c>
      <c r="P136" s="99" t="s">
        <v>632</v>
      </c>
      <c r="Q136" s="99" t="s">
        <v>632</v>
      </c>
      <c r="R136" s="99" t="s">
        <v>632</v>
      </c>
      <c r="S136" s="99"/>
      <c r="T136" s="99"/>
      <c r="U136" s="99"/>
      <c r="V136" s="99"/>
      <c r="W136" s="99"/>
      <c r="X136" s="99"/>
      <c r="Y136" s="99"/>
      <c r="Z136" s="99"/>
      <c r="AA136" s="99"/>
      <c r="AB136" s="99"/>
      <c r="AC136" s="99"/>
      <c r="AD136" s="99"/>
      <c r="AE136" s="99"/>
      <c r="AF136" s="99"/>
      <c r="AG136" s="99"/>
      <c r="AH136" s="99"/>
    </row>
    <row r="137" spans="3:34">
      <c r="C137" s="3" t="s">
        <v>697</v>
      </c>
      <c r="D137" s="3" t="s">
        <v>248</v>
      </c>
      <c r="E137" s="3" t="s">
        <v>249</v>
      </c>
      <c r="F137" s="3" t="s">
        <v>628</v>
      </c>
      <c r="G137" s="100">
        <v>0.98630136986301364</v>
      </c>
      <c r="H137" s="100">
        <v>1</v>
      </c>
      <c r="I137" s="100">
        <v>1</v>
      </c>
      <c r="J137" s="100">
        <v>1</v>
      </c>
      <c r="K137" s="100">
        <v>1</v>
      </c>
      <c r="L137" s="100">
        <v>0.9838709677419355</v>
      </c>
      <c r="M137" s="100">
        <v>0.98484848484848486</v>
      </c>
      <c r="N137" s="100">
        <v>1</v>
      </c>
      <c r="O137" s="100">
        <v>0.98780487804878048</v>
      </c>
      <c r="P137" s="99" t="s">
        <v>632</v>
      </c>
      <c r="Q137" s="99" t="s">
        <v>632</v>
      </c>
      <c r="R137" s="99" t="s">
        <v>632</v>
      </c>
      <c r="S137" s="99"/>
      <c r="T137" s="99"/>
      <c r="U137" s="99"/>
      <c r="V137" s="99"/>
      <c r="W137" s="99"/>
      <c r="X137" s="99"/>
      <c r="Y137" s="99"/>
      <c r="Z137" s="99"/>
      <c r="AA137" s="99"/>
      <c r="AB137" s="99"/>
      <c r="AC137" s="99"/>
      <c r="AD137" s="99"/>
      <c r="AE137" s="99"/>
      <c r="AF137" s="99"/>
      <c r="AG137" s="99"/>
      <c r="AH137" s="99"/>
    </row>
    <row r="138" spans="3:34">
      <c r="C138" s="3" t="s">
        <v>697</v>
      </c>
      <c r="D138" s="3" t="s">
        <v>250</v>
      </c>
      <c r="E138" s="3" t="s">
        <v>251</v>
      </c>
      <c r="F138" s="3" t="s">
        <v>628</v>
      </c>
      <c r="G138" s="100">
        <v>0.98076923076923073</v>
      </c>
      <c r="H138" s="100">
        <v>0.99236641221374045</v>
      </c>
      <c r="I138" s="100">
        <v>0.99300699300699302</v>
      </c>
      <c r="J138" s="100">
        <v>0.9925373134328358</v>
      </c>
      <c r="K138" s="100">
        <v>1</v>
      </c>
      <c r="L138" s="100">
        <v>0.97777777777777775</v>
      </c>
      <c r="M138" s="100">
        <v>0.9673202614379085</v>
      </c>
      <c r="N138" s="100">
        <v>0.99224806201550386</v>
      </c>
      <c r="O138" s="100">
        <v>0.97959183673469385</v>
      </c>
      <c r="P138" s="99" t="s">
        <v>632</v>
      </c>
      <c r="Q138" s="99" t="s">
        <v>632</v>
      </c>
      <c r="R138" s="99" t="s">
        <v>632</v>
      </c>
      <c r="S138" s="99"/>
      <c r="T138" s="99"/>
      <c r="U138" s="99"/>
      <c r="V138" s="99"/>
      <c r="W138" s="99"/>
      <c r="X138" s="99"/>
      <c r="Y138" s="99"/>
      <c r="Z138" s="99"/>
      <c r="AA138" s="99"/>
      <c r="AB138" s="99"/>
      <c r="AC138" s="99"/>
      <c r="AD138" s="99"/>
      <c r="AE138" s="99"/>
      <c r="AF138" s="99"/>
      <c r="AG138" s="99"/>
      <c r="AH138" s="99"/>
    </row>
    <row r="139" spans="3:34">
      <c r="C139" s="3" t="s">
        <v>697</v>
      </c>
      <c r="D139" s="3" t="s">
        <v>252</v>
      </c>
      <c r="E139" s="3" t="s">
        <v>253</v>
      </c>
      <c r="F139" s="3" t="s">
        <v>628</v>
      </c>
      <c r="G139" s="100">
        <v>0.96551724137931039</v>
      </c>
      <c r="H139" s="100">
        <v>0.95959595959595956</v>
      </c>
      <c r="I139" s="100">
        <v>0.95454545454545459</v>
      </c>
      <c r="J139" s="100">
        <v>0.97391304347826091</v>
      </c>
      <c r="K139" s="100">
        <v>0.95614035087719296</v>
      </c>
      <c r="L139" s="100">
        <v>0.96460176991150437</v>
      </c>
      <c r="M139" s="100">
        <v>0.95876288659793818</v>
      </c>
      <c r="N139" s="100">
        <v>0.93162393162393164</v>
      </c>
      <c r="O139" s="100">
        <v>0.96938775510204078</v>
      </c>
      <c r="P139" s="99" t="s">
        <v>632</v>
      </c>
      <c r="Q139" s="99" t="s">
        <v>632</v>
      </c>
      <c r="R139" s="99" t="s">
        <v>632</v>
      </c>
      <c r="S139" s="99"/>
      <c r="T139" s="99"/>
      <c r="U139" s="99"/>
      <c r="V139" s="99"/>
      <c r="W139" s="99"/>
      <c r="X139" s="99"/>
      <c r="Y139" s="99"/>
      <c r="Z139" s="99"/>
      <c r="AA139" s="99"/>
      <c r="AB139" s="99"/>
      <c r="AC139" s="99"/>
      <c r="AD139" s="99"/>
      <c r="AE139" s="99"/>
      <c r="AF139" s="99"/>
      <c r="AG139" s="99"/>
      <c r="AH139" s="99"/>
    </row>
    <row r="140" spans="3:34">
      <c r="C140" s="3" t="s">
        <v>698</v>
      </c>
      <c r="D140" s="3" t="s">
        <v>254</v>
      </c>
      <c r="E140" s="3" t="s">
        <v>255</v>
      </c>
      <c r="F140" s="3" t="s">
        <v>628</v>
      </c>
      <c r="G140" s="100">
        <v>0.967741935483871</v>
      </c>
      <c r="H140" s="100">
        <v>0.96551724137931039</v>
      </c>
      <c r="I140" s="100">
        <v>0.96666666666666667</v>
      </c>
      <c r="J140" s="100">
        <v>1</v>
      </c>
      <c r="K140" s="100">
        <v>1</v>
      </c>
      <c r="L140" s="100">
        <v>1</v>
      </c>
      <c r="M140" s="100">
        <v>1</v>
      </c>
      <c r="N140" s="100">
        <v>1</v>
      </c>
      <c r="O140" s="100">
        <v>0.96</v>
      </c>
      <c r="P140" s="99" t="s">
        <v>632</v>
      </c>
      <c r="Q140" s="99" t="s">
        <v>632</v>
      </c>
      <c r="R140" s="99" t="s">
        <v>632</v>
      </c>
      <c r="S140" s="99"/>
      <c r="T140" s="99"/>
      <c r="U140" s="99"/>
      <c r="V140" s="99"/>
      <c r="W140" s="99"/>
      <c r="X140" s="99"/>
      <c r="Y140" s="99"/>
      <c r="Z140" s="99"/>
      <c r="AA140" s="99"/>
      <c r="AB140" s="99"/>
      <c r="AC140" s="99"/>
      <c r="AD140" s="99"/>
      <c r="AE140" s="99"/>
      <c r="AF140" s="99"/>
      <c r="AG140" s="99"/>
      <c r="AH140" s="99"/>
    </row>
    <row r="141" spans="3:34">
      <c r="C141" s="3" t="s">
        <v>698</v>
      </c>
      <c r="D141" s="3" t="s">
        <v>256</v>
      </c>
      <c r="E141" s="3" t="s">
        <v>257</v>
      </c>
      <c r="F141" s="3" t="s">
        <v>628</v>
      </c>
      <c r="G141" s="100">
        <v>0.97058823529411764</v>
      </c>
      <c r="H141" s="100">
        <v>1</v>
      </c>
      <c r="I141" s="100">
        <v>1</v>
      </c>
      <c r="J141" s="100">
        <v>1</v>
      </c>
      <c r="K141" s="100">
        <v>1</v>
      </c>
      <c r="L141" s="100">
        <v>0.97619047619047616</v>
      </c>
      <c r="M141" s="100">
        <v>0.93103448275862066</v>
      </c>
      <c r="N141" s="100">
        <v>1</v>
      </c>
      <c r="O141" s="100">
        <v>0.97142857142857142</v>
      </c>
      <c r="P141" s="99" t="s">
        <v>632</v>
      </c>
      <c r="Q141" s="99" t="s">
        <v>632</v>
      </c>
      <c r="R141" s="99" t="s">
        <v>632</v>
      </c>
      <c r="S141" s="99"/>
      <c r="T141" s="99"/>
      <c r="U141" s="99"/>
      <c r="V141" s="99"/>
      <c r="W141" s="99"/>
      <c r="X141" s="99"/>
      <c r="Y141" s="99"/>
      <c r="Z141" s="99"/>
      <c r="AA141" s="99"/>
      <c r="AB141" s="99"/>
      <c r="AC141" s="99"/>
      <c r="AD141" s="99"/>
      <c r="AE141" s="99"/>
      <c r="AF141" s="99"/>
      <c r="AG141" s="99"/>
      <c r="AH141" s="99"/>
    </row>
    <row r="142" spans="3:34">
      <c r="C142" s="3" t="s">
        <v>698</v>
      </c>
      <c r="D142" s="3" t="s">
        <v>258</v>
      </c>
      <c r="E142" s="3" t="s">
        <v>259</v>
      </c>
      <c r="F142" s="3" t="s">
        <v>628</v>
      </c>
      <c r="G142" s="100">
        <v>1</v>
      </c>
      <c r="H142" s="100">
        <v>1</v>
      </c>
      <c r="I142" s="100">
        <v>1</v>
      </c>
      <c r="J142" s="100">
        <v>1</v>
      </c>
      <c r="K142" s="100">
        <v>0.96</v>
      </c>
      <c r="L142" s="100">
        <v>1</v>
      </c>
      <c r="M142" s="100">
        <v>1</v>
      </c>
      <c r="N142" s="100">
        <v>1</v>
      </c>
      <c r="O142" s="100">
        <v>0.96875</v>
      </c>
      <c r="P142" s="99" t="s">
        <v>632</v>
      </c>
      <c r="Q142" s="99" t="s">
        <v>632</v>
      </c>
      <c r="R142" s="99" t="s">
        <v>632</v>
      </c>
      <c r="S142" s="99"/>
      <c r="T142" s="99"/>
      <c r="U142" s="99"/>
      <c r="V142" s="99"/>
      <c r="W142" s="99"/>
      <c r="X142" s="99"/>
      <c r="Y142" s="99"/>
      <c r="Z142" s="99"/>
      <c r="AA142" s="99"/>
      <c r="AB142" s="99"/>
      <c r="AC142" s="99"/>
      <c r="AD142" s="99"/>
      <c r="AE142" s="99"/>
      <c r="AF142" s="99"/>
      <c r="AG142" s="99"/>
      <c r="AH142" s="99"/>
    </row>
    <row r="143" spans="3:34">
      <c r="C143" s="3" t="s">
        <v>698</v>
      </c>
      <c r="D143" s="3" t="s">
        <v>260</v>
      </c>
      <c r="E143" s="3" t="s">
        <v>261</v>
      </c>
      <c r="F143" s="3" t="s">
        <v>628</v>
      </c>
      <c r="G143" s="100">
        <v>0.91666666666666663</v>
      </c>
      <c r="H143" s="100">
        <v>1</v>
      </c>
      <c r="I143" s="100">
        <v>0.9642857142857143</v>
      </c>
      <c r="J143" s="100">
        <v>0.9</v>
      </c>
      <c r="K143" s="100">
        <v>1</v>
      </c>
      <c r="L143" s="100">
        <v>1</v>
      </c>
      <c r="M143" s="100">
        <v>1</v>
      </c>
      <c r="N143" s="100">
        <v>0.88888888888888884</v>
      </c>
      <c r="O143" s="100">
        <v>1</v>
      </c>
      <c r="P143" s="99" t="s">
        <v>632</v>
      </c>
      <c r="Q143" s="99" t="s">
        <v>632</v>
      </c>
      <c r="R143" s="99" t="s">
        <v>632</v>
      </c>
      <c r="S143" s="99"/>
      <c r="T143" s="99"/>
      <c r="U143" s="99"/>
      <c r="V143" s="99"/>
      <c r="W143" s="99"/>
      <c r="X143" s="99"/>
      <c r="Y143" s="99"/>
      <c r="Z143" s="99"/>
      <c r="AA143" s="99"/>
      <c r="AB143" s="99"/>
      <c r="AC143" s="99"/>
      <c r="AD143" s="99"/>
      <c r="AE143" s="99"/>
      <c r="AF143" s="99"/>
      <c r="AG143" s="99"/>
      <c r="AH143" s="99"/>
    </row>
    <row r="144" spans="3:34">
      <c r="C144" s="3" t="s">
        <v>698</v>
      </c>
      <c r="D144" s="3" t="s">
        <v>262</v>
      </c>
      <c r="E144" s="3" t="s">
        <v>263</v>
      </c>
      <c r="F144" s="3" t="s">
        <v>628</v>
      </c>
      <c r="G144" s="100">
        <v>1</v>
      </c>
      <c r="H144" s="100">
        <v>0.97619047619047616</v>
      </c>
      <c r="I144" s="100">
        <v>0.92941176470588238</v>
      </c>
      <c r="J144" s="100">
        <v>0.96078431372549022</v>
      </c>
      <c r="K144" s="100">
        <v>0.93258426966292129</v>
      </c>
      <c r="L144" s="100">
        <v>0.94059405940594054</v>
      </c>
      <c r="M144" s="100">
        <v>0.9438202247191011</v>
      </c>
      <c r="N144" s="100">
        <v>0.95454545454545459</v>
      </c>
      <c r="O144" s="100">
        <v>0.97435897435897434</v>
      </c>
      <c r="P144" s="99" t="s">
        <v>632</v>
      </c>
      <c r="Q144" s="99" t="s">
        <v>632</v>
      </c>
      <c r="R144" s="99" t="s">
        <v>632</v>
      </c>
      <c r="S144" s="99"/>
      <c r="T144" s="99"/>
      <c r="U144" s="99"/>
      <c r="V144" s="99"/>
      <c r="W144" s="99"/>
      <c r="X144" s="99"/>
      <c r="Y144" s="99"/>
      <c r="Z144" s="99"/>
      <c r="AA144" s="99"/>
      <c r="AB144" s="99"/>
      <c r="AC144" s="99"/>
      <c r="AD144" s="99"/>
      <c r="AE144" s="99"/>
      <c r="AF144" s="99"/>
      <c r="AG144" s="99"/>
      <c r="AH144" s="99"/>
    </row>
    <row r="145" spans="3:34">
      <c r="C145" s="3" t="s">
        <v>698</v>
      </c>
      <c r="D145" s="3" t="s">
        <v>264</v>
      </c>
      <c r="E145" s="3" t="s">
        <v>265</v>
      </c>
      <c r="F145" s="3" t="s">
        <v>628</v>
      </c>
      <c r="G145" s="100">
        <v>0.96153846153846156</v>
      </c>
      <c r="H145" s="100">
        <v>0.970873786407767</v>
      </c>
      <c r="I145" s="100">
        <v>0.97701149425287359</v>
      </c>
      <c r="J145" s="100">
        <v>0.98039215686274506</v>
      </c>
      <c r="K145" s="100">
        <v>0.9838709677419355</v>
      </c>
      <c r="L145" s="100">
        <v>1</v>
      </c>
      <c r="M145" s="100">
        <v>0.96666666666666667</v>
      </c>
      <c r="N145" s="100">
        <v>0.94444444444444442</v>
      </c>
      <c r="O145" s="100">
        <v>0.97333333333333338</v>
      </c>
      <c r="P145" s="99" t="s">
        <v>632</v>
      </c>
      <c r="Q145" s="99" t="s">
        <v>632</v>
      </c>
      <c r="R145" s="99" t="s">
        <v>632</v>
      </c>
      <c r="S145" s="99"/>
      <c r="T145" s="99"/>
      <c r="U145" s="99"/>
      <c r="V145" s="99"/>
      <c r="W145" s="99"/>
      <c r="X145" s="99"/>
      <c r="Y145" s="99"/>
      <c r="Z145" s="99"/>
      <c r="AA145" s="99"/>
      <c r="AB145" s="99"/>
      <c r="AC145" s="99"/>
      <c r="AD145" s="99"/>
      <c r="AE145" s="99"/>
      <c r="AF145" s="99"/>
      <c r="AG145" s="99"/>
      <c r="AH145" s="99"/>
    </row>
    <row r="146" spans="3:34">
      <c r="C146" s="3" t="s">
        <v>698</v>
      </c>
      <c r="D146" s="3" t="s">
        <v>266</v>
      </c>
      <c r="E146" s="3" t="s">
        <v>267</v>
      </c>
      <c r="F146" s="3" t="s">
        <v>628</v>
      </c>
      <c r="G146" s="100">
        <v>0.95833333333333337</v>
      </c>
      <c r="H146" s="100">
        <v>0.9642857142857143</v>
      </c>
      <c r="I146" s="100">
        <v>1</v>
      </c>
      <c r="J146" s="100">
        <v>1</v>
      </c>
      <c r="K146" s="100">
        <v>1</v>
      </c>
      <c r="L146" s="100">
        <v>1</v>
      </c>
      <c r="M146" s="100">
        <v>1</v>
      </c>
      <c r="N146" s="100">
        <v>1</v>
      </c>
      <c r="O146" s="100">
        <v>1</v>
      </c>
      <c r="P146" s="99" t="s">
        <v>632</v>
      </c>
      <c r="Q146" s="99" t="s">
        <v>632</v>
      </c>
      <c r="R146" s="99" t="s">
        <v>632</v>
      </c>
      <c r="S146" s="99"/>
      <c r="T146" s="99"/>
      <c r="U146" s="99"/>
      <c r="V146" s="99"/>
      <c r="W146" s="99"/>
      <c r="X146" s="99"/>
      <c r="Y146" s="99"/>
      <c r="Z146" s="99"/>
      <c r="AA146" s="99"/>
      <c r="AB146" s="99"/>
      <c r="AC146" s="99"/>
      <c r="AD146" s="99"/>
      <c r="AE146" s="99"/>
      <c r="AF146" s="99"/>
      <c r="AG146" s="99"/>
      <c r="AH146" s="99"/>
    </row>
    <row r="147" spans="3:34">
      <c r="C147" s="3" t="s">
        <v>698</v>
      </c>
      <c r="D147" s="3" t="s">
        <v>268</v>
      </c>
      <c r="E147" s="3" t="s">
        <v>269</v>
      </c>
      <c r="F147" s="3" t="s">
        <v>628</v>
      </c>
      <c r="G147" s="100">
        <v>0.94117647058823528</v>
      </c>
      <c r="H147" s="100">
        <v>1</v>
      </c>
      <c r="I147" s="100">
        <v>1</v>
      </c>
      <c r="J147" s="100">
        <v>1</v>
      </c>
      <c r="K147" s="100">
        <v>1</v>
      </c>
      <c r="L147" s="100">
        <v>0.8666666666666667</v>
      </c>
      <c r="M147" s="100">
        <v>1</v>
      </c>
      <c r="N147" s="100">
        <v>1</v>
      </c>
      <c r="O147" s="100">
        <v>1</v>
      </c>
      <c r="P147" s="99" t="s">
        <v>632</v>
      </c>
      <c r="Q147" s="99" t="s">
        <v>632</v>
      </c>
      <c r="R147" s="99" t="s">
        <v>632</v>
      </c>
      <c r="S147" s="99"/>
      <c r="T147" s="99"/>
      <c r="U147" s="99"/>
      <c r="V147" s="99"/>
      <c r="W147" s="99"/>
      <c r="X147" s="99"/>
      <c r="Y147" s="99"/>
      <c r="Z147" s="99"/>
      <c r="AA147" s="99"/>
      <c r="AB147" s="99"/>
      <c r="AC147" s="99"/>
      <c r="AD147" s="99"/>
      <c r="AE147" s="99"/>
      <c r="AF147" s="99"/>
      <c r="AG147" s="99"/>
      <c r="AH147" s="99"/>
    </row>
    <row r="148" spans="3:34">
      <c r="C148" s="3" t="s">
        <v>698</v>
      </c>
      <c r="D148" s="3" t="s">
        <v>270</v>
      </c>
      <c r="E148" s="3" t="s">
        <v>271</v>
      </c>
      <c r="F148" s="3" t="s">
        <v>628</v>
      </c>
      <c r="G148" s="100">
        <v>1</v>
      </c>
      <c r="H148" s="100">
        <v>1</v>
      </c>
      <c r="I148" s="100">
        <v>1</v>
      </c>
      <c r="J148" s="100">
        <v>1</v>
      </c>
      <c r="K148" s="100">
        <v>0.90909090909090906</v>
      </c>
      <c r="L148" s="100">
        <v>1</v>
      </c>
      <c r="M148" s="100">
        <v>1</v>
      </c>
      <c r="N148" s="100">
        <v>1</v>
      </c>
      <c r="O148" s="100">
        <v>1</v>
      </c>
      <c r="P148" s="99" t="s">
        <v>632</v>
      </c>
      <c r="Q148" s="99" t="s">
        <v>632</v>
      </c>
      <c r="R148" s="99" t="s">
        <v>632</v>
      </c>
      <c r="S148" s="99"/>
      <c r="T148" s="99"/>
      <c r="U148" s="99"/>
      <c r="V148" s="99"/>
      <c r="W148" s="99"/>
      <c r="X148" s="99"/>
      <c r="Y148" s="99"/>
      <c r="Z148" s="99"/>
      <c r="AA148" s="99"/>
      <c r="AB148" s="99"/>
      <c r="AC148" s="99"/>
      <c r="AD148" s="99"/>
      <c r="AE148" s="99"/>
      <c r="AF148" s="99"/>
      <c r="AG148" s="99"/>
      <c r="AH148" s="99"/>
    </row>
    <row r="149" spans="3:34">
      <c r="C149" s="3" t="s">
        <v>698</v>
      </c>
      <c r="D149" s="3" t="s">
        <v>272</v>
      </c>
      <c r="E149" s="3" t="s">
        <v>273</v>
      </c>
      <c r="F149" s="3" t="s">
        <v>628</v>
      </c>
      <c r="G149" s="100">
        <v>0.9712918660287081</v>
      </c>
      <c r="H149" s="100">
        <v>0.95336787564766834</v>
      </c>
      <c r="I149" s="100">
        <v>0.93170731707317078</v>
      </c>
      <c r="J149" s="100">
        <v>0.95431472081218272</v>
      </c>
      <c r="K149" s="100">
        <v>0.96698113207547165</v>
      </c>
      <c r="L149" s="100">
        <v>0.97942386831275718</v>
      </c>
      <c r="M149" s="100">
        <v>0.95721925133689845</v>
      </c>
      <c r="N149" s="100">
        <v>0.95522388059701491</v>
      </c>
      <c r="O149" s="100">
        <v>0.96946564885496178</v>
      </c>
      <c r="P149" s="99" t="s">
        <v>632</v>
      </c>
      <c r="Q149" s="99" t="s">
        <v>632</v>
      </c>
      <c r="R149" s="99" t="s">
        <v>632</v>
      </c>
      <c r="S149" s="99"/>
      <c r="T149" s="99"/>
      <c r="U149" s="99"/>
      <c r="V149" s="99"/>
      <c r="W149" s="99"/>
      <c r="X149" s="99"/>
      <c r="Y149" s="99"/>
      <c r="Z149" s="99"/>
      <c r="AA149" s="99"/>
      <c r="AB149" s="99"/>
      <c r="AC149" s="99"/>
      <c r="AD149" s="99"/>
      <c r="AE149" s="99"/>
      <c r="AF149" s="99"/>
      <c r="AG149" s="99"/>
      <c r="AH149" s="99"/>
    </row>
    <row r="150" spans="3:34">
      <c r="C150" s="3" t="s">
        <v>699</v>
      </c>
      <c r="D150" s="3" t="s">
        <v>274</v>
      </c>
      <c r="E150" s="3" t="s">
        <v>275</v>
      </c>
      <c r="F150" s="3" t="s">
        <v>628</v>
      </c>
      <c r="G150" s="100">
        <v>0.96996996996996998</v>
      </c>
      <c r="H150" s="100">
        <v>0.96129032258064517</v>
      </c>
      <c r="I150" s="100">
        <v>0.95975232198142413</v>
      </c>
      <c r="J150" s="100">
        <v>0.98381877022653719</v>
      </c>
      <c r="K150" s="100">
        <v>0.95876288659793818</v>
      </c>
      <c r="L150" s="100">
        <v>0.96918767507002801</v>
      </c>
      <c r="M150" s="100">
        <v>0.95492957746478868</v>
      </c>
      <c r="N150" s="100">
        <v>0.96231884057971018</v>
      </c>
      <c r="O150" s="100">
        <v>0.9563758389261745</v>
      </c>
      <c r="P150" s="99" t="s">
        <v>632</v>
      </c>
      <c r="Q150" s="99" t="s">
        <v>632</v>
      </c>
      <c r="R150" s="99" t="s">
        <v>632</v>
      </c>
      <c r="S150" s="99"/>
      <c r="T150" s="99"/>
      <c r="U150" s="99"/>
      <c r="V150" s="99"/>
      <c r="W150" s="99"/>
      <c r="X150" s="99"/>
      <c r="Y150" s="99"/>
      <c r="Z150" s="99"/>
      <c r="AA150" s="99"/>
      <c r="AB150" s="99"/>
      <c r="AC150" s="99"/>
      <c r="AD150" s="99"/>
      <c r="AE150" s="99"/>
      <c r="AF150" s="99"/>
      <c r="AG150" s="99"/>
      <c r="AH150" s="99"/>
    </row>
    <row r="151" spans="3:34">
      <c r="C151" s="3" t="s">
        <v>699</v>
      </c>
      <c r="D151" s="3" t="s">
        <v>276</v>
      </c>
      <c r="E151" s="3" t="s">
        <v>277</v>
      </c>
      <c r="F151" s="3" t="s">
        <v>628</v>
      </c>
      <c r="G151" s="100">
        <v>1</v>
      </c>
      <c r="H151" s="100">
        <v>1</v>
      </c>
      <c r="I151" s="100">
        <v>0.97674418604651159</v>
      </c>
      <c r="J151" s="100">
        <v>1</v>
      </c>
      <c r="K151" s="100" t="s">
        <v>632</v>
      </c>
      <c r="L151" s="100">
        <v>0.90196078431372551</v>
      </c>
      <c r="M151" s="100">
        <v>0.91666666666666663</v>
      </c>
      <c r="N151" s="100">
        <v>0.97435897435897434</v>
      </c>
      <c r="O151" s="100">
        <v>0.9135802469135802</v>
      </c>
      <c r="P151" s="99" t="s">
        <v>632</v>
      </c>
      <c r="Q151" s="99" t="s">
        <v>632</v>
      </c>
      <c r="R151" s="99" t="s">
        <v>632</v>
      </c>
      <c r="S151" s="99"/>
      <c r="T151" s="99"/>
      <c r="U151" s="99"/>
      <c r="V151" s="99"/>
      <c r="W151" s="99"/>
      <c r="X151" s="99"/>
      <c r="Y151" s="99"/>
      <c r="Z151" s="99"/>
      <c r="AA151" s="99"/>
      <c r="AB151" s="99"/>
      <c r="AC151" s="99"/>
      <c r="AD151" s="99"/>
      <c r="AE151" s="99"/>
      <c r="AF151" s="99"/>
      <c r="AG151" s="99"/>
      <c r="AH151" s="99"/>
    </row>
    <row r="152" spans="3:34">
      <c r="C152" s="3" t="s">
        <v>699</v>
      </c>
      <c r="D152" s="3" t="s">
        <v>278</v>
      </c>
      <c r="E152" s="3" t="s">
        <v>279</v>
      </c>
      <c r="F152" s="3" t="s">
        <v>628</v>
      </c>
      <c r="G152" s="100">
        <v>0.98550724637681164</v>
      </c>
      <c r="H152" s="100">
        <v>1</v>
      </c>
      <c r="I152" s="100">
        <v>0.98148148148148151</v>
      </c>
      <c r="J152" s="100">
        <v>1</v>
      </c>
      <c r="K152" s="100">
        <v>1</v>
      </c>
      <c r="L152" s="100">
        <v>0.87919463087248317</v>
      </c>
      <c r="M152" s="100">
        <v>0.93793103448275861</v>
      </c>
      <c r="N152" s="100">
        <v>0.98529411764705888</v>
      </c>
      <c r="O152" s="100">
        <v>0.93793103448275861</v>
      </c>
      <c r="P152" s="99" t="s">
        <v>632</v>
      </c>
      <c r="Q152" s="99" t="s">
        <v>632</v>
      </c>
      <c r="R152" s="99" t="s">
        <v>632</v>
      </c>
      <c r="S152" s="99"/>
      <c r="T152" s="99"/>
      <c r="U152" s="99"/>
      <c r="V152" s="99"/>
      <c r="W152" s="99"/>
      <c r="X152" s="99"/>
      <c r="Y152" s="99"/>
      <c r="Z152" s="99"/>
      <c r="AA152" s="99"/>
      <c r="AB152" s="99"/>
      <c r="AC152" s="99"/>
      <c r="AD152" s="99"/>
      <c r="AE152" s="99"/>
      <c r="AF152" s="99"/>
      <c r="AG152" s="99"/>
      <c r="AH152" s="99"/>
    </row>
    <row r="153" spans="3:34">
      <c r="C153" s="3" t="s">
        <v>699</v>
      </c>
      <c r="D153" s="3" t="s">
        <v>280</v>
      </c>
      <c r="E153" s="3" t="s">
        <v>281</v>
      </c>
      <c r="F153" s="3" t="s">
        <v>628</v>
      </c>
      <c r="G153" s="100">
        <v>0.92307692307692313</v>
      </c>
      <c r="H153" s="100">
        <v>1</v>
      </c>
      <c r="I153" s="100">
        <v>1</v>
      </c>
      <c r="J153" s="100">
        <v>1</v>
      </c>
      <c r="K153" s="100">
        <v>1</v>
      </c>
      <c r="L153" s="100">
        <v>0.8</v>
      </c>
      <c r="M153" s="100">
        <v>0.89473684210526316</v>
      </c>
      <c r="N153" s="100">
        <v>1</v>
      </c>
      <c r="O153" s="100">
        <v>0.90322580645161288</v>
      </c>
      <c r="P153" s="99" t="s">
        <v>632</v>
      </c>
      <c r="Q153" s="99" t="s">
        <v>632</v>
      </c>
      <c r="R153" s="99" t="s">
        <v>632</v>
      </c>
      <c r="S153" s="99"/>
      <c r="T153" s="99"/>
      <c r="U153" s="99"/>
      <c r="V153" s="99"/>
      <c r="W153" s="99"/>
      <c r="X153" s="99"/>
      <c r="Y153" s="99"/>
      <c r="Z153" s="99"/>
      <c r="AA153" s="99"/>
      <c r="AB153" s="99"/>
      <c r="AC153" s="99"/>
      <c r="AD153" s="99"/>
      <c r="AE153" s="99"/>
      <c r="AF153" s="99"/>
      <c r="AG153" s="99"/>
      <c r="AH153" s="99"/>
    </row>
    <row r="154" spans="3:34">
      <c r="C154" s="3" t="s">
        <v>699</v>
      </c>
      <c r="D154" s="3" t="s">
        <v>282</v>
      </c>
      <c r="E154" s="3" t="s">
        <v>283</v>
      </c>
      <c r="F154" s="3" t="s">
        <v>628</v>
      </c>
      <c r="G154" s="100">
        <v>0.95652173913043481</v>
      </c>
      <c r="H154" s="100">
        <v>1</v>
      </c>
      <c r="I154" s="100">
        <v>1</v>
      </c>
      <c r="J154" s="100">
        <v>0.95652173913043481</v>
      </c>
      <c r="K154" s="100">
        <v>0</v>
      </c>
      <c r="L154" s="100">
        <v>0.82456140350877194</v>
      </c>
      <c r="M154" s="100">
        <v>0.95</v>
      </c>
      <c r="N154" s="100">
        <v>0.93684210526315792</v>
      </c>
      <c r="O154" s="100">
        <v>0.92929292929292928</v>
      </c>
      <c r="P154" s="99" t="s">
        <v>632</v>
      </c>
      <c r="Q154" s="99" t="s">
        <v>632</v>
      </c>
      <c r="R154" s="99" t="s">
        <v>632</v>
      </c>
      <c r="S154" s="99"/>
      <c r="T154" s="99"/>
      <c r="U154" s="99"/>
      <c r="V154" s="99"/>
      <c r="W154" s="99"/>
      <c r="X154" s="99"/>
      <c r="Y154" s="99"/>
      <c r="Z154" s="99"/>
      <c r="AA154" s="99"/>
      <c r="AB154" s="99"/>
      <c r="AC154" s="99"/>
      <c r="AD154" s="99"/>
      <c r="AE154" s="99"/>
      <c r="AF154" s="99"/>
      <c r="AG154" s="99"/>
      <c r="AH154" s="99"/>
    </row>
    <row r="155" spans="3:34">
      <c r="C155" s="3" t="s">
        <v>699</v>
      </c>
      <c r="D155" s="3" t="s">
        <v>284</v>
      </c>
      <c r="E155" s="3" t="s">
        <v>285</v>
      </c>
      <c r="F155" s="3" t="s">
        <v>628</v>
      </c>
      <c r="G155" s="100">
        <v>1</v>
      </c>
      <c r="H155" s="100">
        <v>0.96551724137931039</v>
      </c>
      <c r="I155" s="100">
        <v>1</v>
      </c>
      <c r="J155" s="100">
        <v>0.93333333333333335</v>
      </c>
      <c r="K155" s="100" t="s">
        <v>632</v>
      </c>
      <c r="L155" s="100">
        <v>0.75409836065573765</v>
      </c>
      <c r="M155" s="100">
        <v>0.91489361702127658</v>
      </c>
      <c r="N155" s="100">
        <v>1</v>
      </c>
      <c r="O155" s="100">
        <v>0.91891891891891897</v>
      </c>
      <c r="P155" s="99" t="s">
        <v>632</v>
      </c>
      <c r="Q155" s="99" t="s">
        <v>632</v>
      </c>
      <c r="R155" s="99" t="s">
        <v>632</v>
      </c>
      <c r="S155" s="99"/>
      <c r="T155" s="99"/>
      <c r="U155" s="99"/>
      <c r="V155" s="99"/>
      <c r="W155" s="99"/>
      <c r="X155" s="99"/>
      <c r="Y155" s="99"/>
      <c r="Z155" s="99"/>
      <c r="AA155" s="99"/>
      <c r="AB155" s="99"/>
      <c r="AC155" s="99"/>
      <c r="AD155" s="99"/>
      <c r="AE155" s="99"/>
      <c r="AF155" s="99"/>
      <c r="AG155" s="99"/>
      <c r="AH155" s="99"/>
    </row>
    <row r="156" spans="3:34">
      <c r="C156" s="3" t="s">
        <v>699</v>
      </c>
      <c r="D156" s="3" t="s">
        <v>286</v>
      </c>
      <c r="E156" s="3" t="s">
        <v>287</v>
      </c>
      <c r="F156" s="3" t="s">
        <v>628</v>
      </c>
      <c r="G156" s="100">
        <v>1</v>
      </c>
      <c r="H156" s="100">
        <v>0.9</v>
      </c>
      <c r="I156" s="100">
        <v>0.875</v>
      </c>
      <c r="J156" s="100">
        <v>1</v>
      </c>
      <c r="K156" s="100">
        <v>1</v>
      </c>
      <c r="L156" s="100">
        <v>0.87931034482758619</v>
      </c>
      <c r="M156" s="100">
        <v>1</v>
      </c>
      <c r="N156" s="100">
        <v>0.97499999999999998</v>
      </c>
      <c r="O156" s="100">
        <v>0.98181818181818181</v>
      </c>
      <c r="P156" s="99" t="s">
        <v>632</v>
      </c>
      <c r="Q156" s="99" t="s">
        <v>632</v>
      </c>
      <c r="R156" s="99" t="s">
        <v>632</v>
      </c>
      <c r="S156" s="99"/>
      <c r="T156" s="99"/>
      <c r="U156" s="99"/>
      <c r="V156" s="99"/>
      <c r="W156" s="99"/>
      <c r="X156" s="99"/>
      <c r="Y156" s="99"/>
      <c r="Z156" s="99"/>
      <c r="AA156" s="99"/>
      <c r="AB156" s="99"/>
      <c r="AC156" s="99"/>
      <c r="AD156" s="99"/>
      <c r="AE156" s="99"/>
      <c r="AF156" s="99"/>
      <c r="AG156" s="99"/>
      <c r="AH156" s="99"/>
    </row>
    <row r="157" spans="3:34">
      <c r="C157" s="3" t="s">
        <v>699</v>
      </c>
      <c r="D157" s="3" t="s">
        <v>288</v>
      </c>
      <c r="E157" s="3" t="s">
        <v>289</v>
      </c>
      <c r="F157" s="3" t="s">
        <v>628</v>
      </c>
      <c r="G157" s="100">
        <v>0.98611111111111116</v>
      </c>
      <c r="H157" s="100">
        <v>1</v>
      </c>
      <c r="I157" s="100">
        <v>0.98360655737704916</v>
      </c>
      <c r="J157" s="100">
        <v>0.98412698412698407</v>
      </c>
      <c r="K157" s="100">
        <v>0</v>
      </c>
      <c r="L157" s="100">
        <v>0.77647058823529413</v>
      </c>
      <c r="M157" s="100">
        <v>0.90361445783132532</v>
      </c>
      <c r="N157" s="100">
        <v>0.967741935483871</v>
      </c>
      <c r="O157" s="100">
        <v>0.9438202247191011</v>
      </c>
      <c r="P157" s="99" t="s">
        <v>632</v>
      </c>
      <c r="Q157" s="99" t="s">
        <v>632</v>
      </c>
      <c r="R157" s="99" t="s">
        <v>632</v>
      </c>
      <c r="S157" s="99"/>
      <c r="T157" s="99"/>
      <c r="U157" s="99"/>
      <c r="V157" s="99"/>
      <c r="W157" s="99"/>
      <c r="X157" s="99"/>
      <c r="Y157" s="99"/>
      <c r="Z157" s="99"/>
      <c r="AA157" s="99"/>
      <c r="AB157" s="99"/>
      <c r="AC157" s="99"/>
      <c r="AD157" s="99"/>
      <c r="AE157" s="99"/>
      <c r="AF157" s="99"/>
      <c r="AG157" s="99"/>
      <c r="AH157" s="99"/>
    </row>
    <row r="158" spans="3:34">
      <c r="C158" s="3" t="s">
        <v>700</v>
      </c>
      <c r="D158" s="3" t="s">
        <v>290</v>
      </c>
      <c r="E158" s="3" t="s">
        <v>291</v>
      </c>
      <c r="F158" s="3" t="s">
        <v>628</v>
      </c>
      <c r="G158" s="100">
        <v>1</v>
      </c>
      <c r="H158" s="100">
        <v>0.96551724137931039</v>
      </c>
      <c r="I158" s="100">
        <v>1</v>
      </c>
      <c r="J158" s="100">
        <v>0.94736842105263153</v>
      </c>
      <c r="K158" s="100">
        <v>0.90909090909090906</v>
      </c>
      <c r="L158" s="100">
        <v>0.93103448275862066</v>
      </c>
      <c r="M158" s="100">
        <v>1</v>
      </c>
      <c r="N158" s="100">
        <v>1</v>
      </c>
      <c r="O158" s="100">
        <v>0.95</v>
      </c>
      <c r="P158" s="99" t="s">
        <v>632</v>
      </c>
      <c r="Q158" s="99" t="s">
        <v>632</v>
      </c>
      <c r="R158" s="99" t="s">
        <v>632</v>
      </c>
      <c r="S158" s="99"/>
      <c r="T158" s="99"/>
      <c r="U158" s="99"/>
      <c r="V158" s="99"/>
      <c r="W158" s="99"/>
      <c r="X158" s="99"/>
      <c r="Y158" s="99"/>
      <c r="Z158" s="99"/>
      <c r="AA158" s="99"/>
      <c r="AB158" s="99"/>
      <c r="AC158" s="99"/>
      <c r="AD158" s="99"/>
      <c r="AE158" s="99"/>
      <c r="AF158" s="99"/>
      <c r="AG158" s="99"/>
      <c r="AH158" s="99"/>
    </row>
    <row r="159" spans="3:34">
      <c r="C159" s="3" t="s">
        <v>700</v>
      </c>
      <c r="D159" s="3" t="s">
        <v>292</v>
      </c>
      <c r="E159" s="3" t="s">
        <v>293</v>
      </c>
      <c r="F159" s="3" t="s">
        <v>628</v>
      </c>
      <c r="G159" s="100">
        <v>0.95238095238095233</v>
      </c>
      <c r="H159" s="100">
        <v>1</v>
      </c>
      <c r="I159" s="100">
        <v>1</v>
      </c>
      <c r="J159" s="100">
        <v>0.9285714285714286</v>
      </c>
      <c r="K159" s="100">
        <v>0.9285714285714286</v>
      </c>
      <c r="L159" s="100">
        <v>0.93333333333333335</v>
      </c>
      <c r="M159" s="100">
        <v>1</v>
      </c>
      <c r="N159" s="100">
        <v>1</v>
      </c>
      <c r="O159" s="100">
        <v>1</v>
      </c>
      <c r="P159" s="99" t="s">
        <v>632</v>
      </c>
      <c r="Q159" s="99" t="s">
        <v>632</v>
      </c>
      <c r="R159" s="99" t="s">
        <v>632</v>
      </c>
      <c r="S159" s="99"/>
      <c r="T159" s="99"/>
      <c r="U159" s="99"/>
      <c r="V159" s="99"/>
      <c r="W159" s="99"/>
      <c r="X159" s="99"/>
      <c r="Y159" s="99"/>
      <c r="Z159" s="99"/>
      <c r="AA159" s="99"/>
      <c r="AB159" s="99"/>
      <c r="AC159" s="99"/>
      <c r="AD159" s="99"/>
      <c r="AE159" s="99"/>
      <c r="AF159" s="99"/>
      <c r="AG159" s="99"/>
      <c r="AH159" s="99"/>
    </row>
    <row r="160" spans="3:34">
      <c r="C160" s="3" t="s">
        <v>700</v>
      </c>
      <c r="D160" s="3" t="s">
        <v>294</v>
      </c>
      <c r="E160" s="3" t="s">
        <v>295</v>
      </c>
      <c r="F160" s="3" t="s">
        <v>628</v>
      </c>
      <c r="G160" s="100">
        <v>0.98648648648648651</v>
      </c>
      <c r="H160" s="100">
        <v>1</v>
      </c>
      <c r="I160" s="100">
        <v>0.99300699300699302</v>
      </c>
      <c r="J160" s="100">
        <v>0.99264705882352944</v>
      </c>
      <c r="K160" s="100">
        <v>0.94512195121951215</v>
      </c>
      <c r="L160" s="100">
        <v>0.98561151079136688</v>
      </c>
      <c r="M160" s="100">
        <v>0.97590361445783136</v>
      </c>
      <c r="N160" s="100">
        <v>1</v>
      </c>
      <c r="O160" s="100">
        <v>1</v>
      </c>
      <c r="P160" s="99" t="s">
        <v>632</v>
      </c>
      <c r="Q160" s="99" t="s">
        <v>632</v>
      </c>
      <c r="R160" s="99" t="s">
        <v>632</v>
      </c>
      <c r="S160" s="99"/>
      <c r="T160" s="99"/>
      <c r="U160" s="99"/>
      <c r="V160" s="99"/>
      <c r="W160" s="99"/>
      <c r="X160" s="99"/>
      <c r="Y160" s="99"/>
      <c r="Z160" s="99"/>
      <c r="AA160" s="99"/>
      <c r="AB160" s="99"/>
      <c r="AC160" s="99"/>
      <c r="AD160" s="99"/>
      <c r="AE160" s="99"/>
      <c r="AF160" s="99"/>
      <c r="AG160" s="99"/>
      <c r="AH160" s="99"/>
    </row>
    <row r="161" spans="3:34">
      <c r="C161" s="3" t="s">
        <v>700</v>
      </c>
      <c r="D161" s="3" t="s">
        <v>296</v>
      </c>
      <c r="E161" s="3" t="s">
        <v>297</v>
      </c>
      <c r="F161" s="3" t="s">
        <v>628</v>
      </c>
      <c r="G161" s="100">
        <v>0.98918918918918919</v>
      </c>
      <c r="H161" s="100">
        <v>0.99408284023668636</v>
      </c>
      <c r="I161" s="100">
        <v>1</v>
      </c>
      <c r="J161" s="100">
        <v>0.99404761904761907</v>
      </c>
      <c r="K161" s="100">
        <v>0.95783132530120485</v>
      </c>
      <c r="L161" s="100">
        <v>0.97368421052631582</v>
      </c>
      <c r="M161" s="100">
        <v>0.94117647058823528</v>
      </c>
      <c r="N161" s="100">
        <v>0.98540145985401462</v>
      </c>
      <c r="O161" s="100">
        <v>0.98399999999999999</v>
      </c>
      <c r="P161" s="99" t="s">
        <v>632</v>
      </c>
      <c r="Q161" s="99" t="s">
        <v>632</v>
      </c>
      <c r="R161" s="99" t="s">
        <v>632</v>
      </c>
      <c r="S161" s="99"/>
      <c r="T161" s="99"/>
      <c r="U161" s="99"/>
      <c r="V161" s="99"/>
      <c r="W161" s="99"/>
      <c r="X161" s="99"/>
      <c r="Y161" s="99"/>
      <c r="Z161" s="99"/>
      <c r="AA161" s="99"/>
      <c r="AB161" s="99"/>
      <c r="AC161" s="99"/>
      <c r="AD161" s="99"/>
      <c r="AE161" s="99"/>
      <c r="AF161" s="99"/>
      <c r="AG161" s="99"/>
      <c r="AH161" s="99"/>
    </row>
    <row r="162" spans="3:34">
      <c r="C162" s="3" t="s">
        <v>700</v>
      </c>
      <c r="D162" s="3" t="s">
        <v>298</v>
      </c>
      <c r="E162" s="3" t="s">
        <v>299</v>
      </c>
      <c r="F162" s="3" t="s">
        <v>628</v>
      </c>
      <c r="G162" s="100">
        <v>0.95238095238095233</v>
      </c>
      <c r="H162" s="100">
        <v>0.96551724137931039</v>
      </c>
      <c r="I162" s="100">
        <v>0.97560975609756095</v>
      </c>
      <c r="J162" s="100">
        <v>1</v>
      </c>
      <c r="K162" s="100">
        <v>0.88235294117647056</v>
      </c>
      <c r="L162" s="100">
        <v>0.96666666666666667</v>
      </c>
      <c r="M162" s="100">
        <v>0.96969696969696972</v>
      </c>
      <c r="N162" s="100">
        <v>0.96153846153846156</v>
      </c>
      <c r="O162" s="100">
        <v>1</v>
      </c>
      <c r="P162" s="99" t="s">
        <v>632</v>
      </c>
      <c r="Q162" s="99" t="s">
        <v>632</v>
      </c>
      <c r="R162" s="99" t="s">
        <v>632</v>
      </c>
      <c r="S162" s="99"/>
      <c r="T162" s="99"/>
      <c r="U162" s="99"/>
      <c r="V162" s="99"/>
      <c r="W162" s="99"/>
      <c r="X162" s="99"/>
      <c r="Y162" s="99"/>
      <c r="Z162" s="99"/>
      <c r="AA162" s="99"/>
      <c r="AB162" s="99"/>
      <c r="AC162" s="99"/>
      <c r="AD162" s="99"/>
      <c r="AE162" s="99"/>
      <c r="AF162" s="99"/>
      <c r="AG162" s="99"/>
      <c r="AH162" s="99"/>
    </row>
    <row r="163" spans="3:34">
      <c r="C163" s="3" t="s">
        <v>700</v>
      </c>
      <c r="D163" s="3" t="s">
        <v>300</v>
      </c>
      <c r="E163" s="3" t="s">
        <v>301</v>
      </c>
      <c r="F163" s="3" t="s">
        <v>628</v>
      </c>
      <c r="G163" s="100">
        <v>0.90909090909090906</v>
      </c>
      <c r="H163" s="100">
        <v>1</v>
      </c>
      <c r="I163" s="100">
        <v>1</v>
      </c>
      <c r="J163" s="100">
        <v>1</v>
      </c>
      <c r="K163" s="100">
        <v>0.9</v>
      </c>
      <c r="L163" s="100">
        <v>1</v>
      </c>
      <c r="M163" s="100">
        <v>0.9285714285714286</v>
      </c>
      <c r="N163" s="100">
        <v>1</v>
      </c>
      <c r="O163" s="100">
        <v>1</v>
      </c>
      <c r="P163" s="99" t="s">
        <v>632</v>
      </c>
      <c r="Q163" s="99" t="s">
        <v>632</v>
      </c>
      <c r="R163" s="99" t="s">
        <v>632</v>
      </c>
      <c r="S163" s="99"/>
      <c r="T163" s="99"/>
      <c r="U163" s="99"/>
      <c r="V163" s="99"/>
      <c r="W163" s="99"/>
      <c r="X163" s="99"/>
      <c r="Y163" s="99"/>
      <c r="Z163" s="99"/>
      <c r="AA163" s="99"/>
      <c r="AB163" s="99"/>
      <c r="AC163" s="99"/>
      <c r="AD163" s="99"/>
      <c r="AE163" s="99"/>
      <c r="AF163" s="99"/>
      <c r="AG163" s="99"/>
      <c r="AH163" s="99"/>
    </row>
    <row r="164" spans="3:34">
      <c r="C164" s="3" t="s">
        <v>700</v>
      </c>
      <c r="D164" s="3" t="s">
        <v>302</v>
      </c>
      <c r="E164" s="3" t="s">
        <v>303</v>
      </c>
      <c r="F164" s="3" t="s">
        <v>628</v>
      </c>
      <c r="G164" s="100">
        <v>0.96875</v>
      </c>
      <c r="H164" s="100">
        <v>0.98979591836734693</v>
      </c>
      <c r="I164" s="100">
        <v>1</v>
      </c>
      <c r="J164" s="100">
        <v>1</v>
      </c>
      <c r="K164" s="100">
        <v>1</v>
      </c>
      <c r="L164" s="100">
        <v>1</v>
      </c>
      <c r="M164" s="100">
        <v>0.97959183673469385</v>
      </c>
      <c r="N164" s="100">
        <v>0.9726027397260274</v>
      </c>
      <c r="O164" s="100">
        <v>0.96923076923076923</v>
      </c>
      <c r="P164" s="99" t="s">
        <v>632</v>
      </c>
      <c r="Q164" s="99" t="s">
        <v>632</v>
      </c>
      <c r="R164" s="99" t="s">
        <v>632</v>
      </c>
      <c r="S164" s="99"/>
      <c r="T164" s="99"/>
      <c r="U164" s="99"/>
      <c r="V164" s="99"/>
      <c r="W164" s="99"/>
      <c r="X164" s="99"/>
      <c r="Y164" s="99"/>
      <c r="Z164" s="99"/>
      <c r="AA164" s="99"/>
      <c r="AB164" s="99"/>
      <c r="AC164" s="99"/>
      <c r="AD164" s="99"/>
      <c r="AE164" s="99"/>
      <c r="AF164" s="99"/>
      <c r="AG164" s="99"/>
      <c r="AH164" s="99"/>
    </row>
    <row r="165" spans="3:34">
      <c r="C165" s="3" t="s">
        <v>701</v>
      </c>
      <c r="D165" s="3" t="s">
        <v>304</v>
      </c>
      <c r="E165" s="3" t="s">
        <v>305</v>
      </c>
      <c r="F165" s="3" t="s">
        <v>628</v>
      </c>
      <c r="G165" s="100">
        <v>0.98305084745762716</v>
      </c>
      <c r="H165" s="100">
        <v>1</v>
      </c>
      <c r="I165" s="100">
        <v>0.98130841121495327</v>
      </c>
      <c r="J165" s="100">
        <v>0.97619047619047616</v>
      </c>
      <c r="K165" s="100">
        <v>0.9555555555555556</v>
      </c>
      <c r="L165" s="100">
        <v>1</v>
      </c>
      <c r="M165" s="100">
        <v>0.98717948717948723</v>
      </c>
      <c r="N165" s="100">
        <v>0.95522388059701491</v>
      </c>
      <c r="O165" s="100">
        <v>0.95283018867924529</v>
      </c>
      <c r="P165" s="99" t="s">
        <v>632</v>
      </c>
      <c r="Q165" s="99" t="s">
        <v>632</v>
      </c>
      <c r="R165" s="99" t="s">
        <v>632</v>
      </c>
      <c r="S165" s="99"/>
      <c r="T165" s="99"/>
      <c r="U165" s="99"/>
      <c r="V165" s="99"/>
      <c r="W165" s="99"/>
      <c r="X165" s="99"/>
      <c r="Y165" s="99"/>
      <c r="Z165" s="99"/>
      <c r="AA165" s="99"/>
      <c r="AB165" s="99"/>
      <c r="AC165" s="99"/>
      <c r="AD165" s="99"/>
      <c r="AE165" s="99"/>
      <c r="AF165" s="99"/>
      <c r="AG165" s="99"/>
      <c r="AH165" s="99"/>
    </row>
    <row r="166" spans="3:34">
      <c r="C166" s="3" t="s">
        <v>701</v>
      </c>
      <c r="D166" s="3" t="s">
        <v>306</v>
      </c>
      <c r="E166" s="3" t="s">
        <v>307</v>
      </c>
      <c r="F166" s="3" t="s">
        <v>628</v>
      </c>
      <c r="G166" s="100">
        <v>1</v>
      </c>
      <c r="H166" s="100">
        <v>0.94117647058823528</v>
      </c>
      <c r="I166" s="100">
        <v>1</v>
      </c>
      <c r="J166" s="100">
        <v>1</v>
      </c>
      <c r="K166" s="100">
        <v>1</v>
      </c>
      <c r="L166" s="100">
        <v>0.95</v>
      </c>
      <c r="M166" s="100">
        <v>0.94444444444444442</v>
      </c>
      <c r="N166" s="100">
        <v>1</v>
      </c>
      <c r="O166" s="100">
        <v>0.88888888888888884</v>
      </c>
      <c r="P166" s="99" t="s">
        <v>632</v>
      </c>
      <c r="Q166" s="99" t="s">
        <v>632</v>
      </c>
      <c r="R166" s="99" t="s">
        <v>632</v>
      </c>
      <c r="S166" s="99"/>
      <c r="T166" s="99"/>
      <c r="U166" s="99"/>
      <c r="V166" s="99"/>
      <c r="W166" s="99"/>
      <c r="X166" s="99"/>
      <c r="Y166" s="99"/>
      <c r="Z166" s="99"/>
      <c r="AA166" s="99"/>
      <c r="AB166" s="99"/>
      <c r="AC166" s="99"/>
      <c r="AD166" s="99"/>
      <c r="AE166" s="99"/>
      <c r="AF166" s="99"/>
      <c r="AG166" s="99"/>
      <c r="AH166" s="99"/>
    </row>
    <row r="167" spans="3:34">
      <c r="C167" s="3" t="s">
        <v>701</v>
      </c>
      <c r="D167" s="3" t="s">
        <v>308</v>
      </c>
      <c r="E167" s="3" t="s">
        <v>309</v>
      </c>
      <c r="F167" s="3" t="s">
        <v>628</v>
      </c>
      <c r="G167" s="100">
        <v>0.97272727272727277</v>
      </c>
      <c r="H167" s="100">
        <v>1</v>
      </c>
      <c r="I167" s="100">
        <v>1</v>
      </c>
      <c r="J167" s="100">
        <v>1</v>
      </c>
      <c r="K167" s="100">
        <v>1</v>
      </c>
      <c r="L167" s="100">
        <v>0.99115044247787609</v>
      </c>
      <c r="M167" s="100">
        <v>0.99019607843137258</v>
      </c>
      <c r="N167" s="100">
        <v>1</v>
      </c>
      <c r="O167" s="100">
        <v>0.99082568807339455</v>
      </c>
      <c r="P167" s="99" t="s">
        <v>632</v>
      </c>
      <c r="Q167" s="99" t="s">
        <v>632</v>
      </c>
      <c r="R167" s="99" t="s">
        <v>632</v>
      </c>
      <c r="S167" s="99"/>
      <c r="T167" s="99"/>
      <c r="U167" s="99"/>
      <c r="V167" s="99"/>
      <c r="W167" s="99"/>
      <c r="X167" s="99"/>
      <c r="Y167" s="99"/>
      <c r="Z167" s="99"/>
      <c r="AA167" s="99"/>
      <c r="AB167" s="99"/>
      <c r="AC167" s="99"/>
      <c r="AD167" s="99"/>
      <c r="AE167" s="99"/>
      <c r="AF167" s="99"/>
      <c r="AG167" s="99"/>
      <c r="AH167" s="99"/>
    </row>
    <row r="168" spans="3:34">
      <c r="C168" s="3" t="s">
        <v>701</v>
      </c>
      <c r="D168" s="3" t="s">
        <v>310</v>
      </c>
      <c r="E168" s="3" t="s">
        <v>311</v>
      </c>
      <c r="F168" s="3" t="s">
        <v>628</v>
      </c>
      <c r="G168" s="100">
        <v>0.97413793103448276</v>
      </c>
      <c r="H168" s="100">
        <v>0.97478991596638653</v>
      </c>
      <c r="I168" s="100">
        <v>1</v>
      </c>
      <c r="J168" s="100">
        <v>0.97560975609756095</v>
      </c>
      <c r="K168" s="100">
        <v>0.98529411764705888</v>
      </c>
      <c r="L168" s="100">
        <v>0.98449612403100772</v>
      </c>
      <c r="M168" s="100">
        <v>0.99009900990099009</v>
      </c>
      <c r="N168" s="100">
        <v>0.98787878787878791</v>
      </c>
      <c r="O168" s="100">
        <v>0.97484276729559749</v>
      </c>
      <c r="P168" s="99" t="s">
        <v>632</v>
      </c>
      <c r="Q168" s="99" t="s">
        <v>632</v>
      </c>
      <c r="R168" s="99" t="s">
        <v>632</v>
      </c>
      <c r="S168" s="99"/>
      <c r="T168" s="99"/>
      <c r="U168" s="99"/>
      <c r="V168" s="99"/>
      <c r="W168" s="99"/>
      <c r="X168" s="99"/>
      <c r="Y168" s="99"/>
      <c r="Z168" s="99"/>
      <c r="AA168" s="99"/>
      <c r="AB168" s="99"/>
      <c r="AC168" s="99"/>
      <c r="AD168" s="99"/>
      <c r="AE168" s="99"/>
      <c r="AF168" s="99"/>
      <c r="AG168" s="99"/>
      <c r="AH168" s="99"/>
    </row>
    <row r="169" spans="3:34">
      <c r="C169" s="3" t="s">
        <v>701</v>
      </c>
      <c r="D169" s="3" t="s">
        <v>312</v>
      </c>
      <c r="E169" s="3" t="s">
        <v>313</v>
      </c>
      <c r="F169" s="3" t="s">
        <v>628</v>
      </c>
      <c r="G169" s="100">
        <v>0.98305084745762716</v>
      </c>
      <c r="H169" s="100">
        <v>0.9838709677419355</v>
      </c>
      <c r="I169" s="100">
        <v>0.91379310344827591</v>
      </c>
      <c r="J169" s="100">
        <v>1</v>
      </c>
      <c r="K169" s="100">
        <v>0.8928571428571429</v>
      </c>
      <c r="L169" s="100">
        <v>0.97142857142857142</v>
      </c>
      <c r="M169" s="100">
        <v>1</v>
      </c>
      <c r="N169" s="100">
        <v>0.97916666666666663</v>
      </c>
      <c r="O169" s="100">
        <v>0.91666666666666663</v>
      </c>
      <c r="P169" s="99" t="s">
        <v>632</v>
      </c>
      <c r="Q169" s="99" t="s">
        <v>632</v>
      </c>
      <c r="R169" s="99" t="s">
        <v>632</v>
      </c>
      <c r="S169" s="99"/>
      <c r="T169" s="99"/>
      <c r="U169" s="99"/>
      <c r="V169" s="99"/>
      <c r="W169" s="99"/>
      <c r="X169" s="99"/>
      <c r="Y169" s="99"/>
      <c r="Z169" s="99"/>
      <c r="AA169" s="99"/>
      <c r="AB169" s="99"/>
      <c r="AC169" s="99"/>
      <c r="AD169" s="99"/>
      <c r="AE169" s="99"/>
      <c r="AF169" s="99"/>
      <c r="AG169" s="99"/>
      <c r="AH169" s="99"/>
    </row>
    <row r="170" spans="3:34">
      <c r="C170" s="3" t="s">
        <v>701</v>
      </c>
      <c r="D170" s="3" t="s">
        <v>314</v>
      </c>
      <c r="E170" s="3" t="s">
        <v>315</v>
      </c>
      <c r="F170" s="3" t="s">
        <v>628</v>
      </c>
      <c r="G170" s="100">
        <v>1</v>
      </c>
      <c r="H170" s="100">
        <v>1</v>
      </c>
      <c r="I170" s="100">
        <v>1</v>
      </c>
      <c r="J170" s="100">
        <v>1</v>
      </c>
      <c r="K170" s="100">
        <v>0.96721311475409832</v>
      </c>
      <c r="L170" s="100">
        <v>0.98245614035087714</v>
      </c>
      <c r="M170" s="100">
        <v>0.96153846153846156</v>
      </c>
      <c r="N170" s="100">
        <v>0.96551724137931039</v>
      </c>
      <c r="O170" s="100">
        <v>1</v>
      </c>
      <c r="P170" s="99" t="s">
        <v>632</v>
      </c>
      <c r="Q170" s="99" t="s">
        <v>632</v>
      </c>
      <c r="R170" s="99" t="s">
        <v>632</v>
      </c>
      <c r="S170" s="99"/>
      <c r="T170" s="99"/>
      <c r="U170" s="99"/>
      <c r="V170" s="99"/>
      <c r="W170" s="99"/>
      <c r="X170" s="99"/>
      <c r="Y170" s="99"/>
      <c r="Z170" s="99"/>
      <c r="AA170" s="99"/>
      <c r="AB170" s="99"/>
      <c r="AC170" s="99"/>
      <c r="AD170" s="99"/>
      <c r="AE170" s="99"/>
      <c r="AF170" s="99"/>
      <c r="AG170" s="99"/>
      <c r="AH170" s="99"/>
    </row>
    <row r="171" spans="3:34">
      <c r="C171" s="3" t="s">
        <v>701</v>
      </c>
      <c r="D171" s="3" t="s">
        <v>316</v>
      </c>
      <c r="E171" s="3" t="s">
        <v>317</v>
      </c>
      <c r="F171" s="3" t="s">
        <v>628</v>
      </c>
      <c r="G171" s="100">
        <v>0.97916666666666663</v>
      </c>
      <c r="H171" s="100">
        <v>0.96527777777777779</v>
      </c>
      <c r="I171" s="100">
        <v>0.98148148148148151</v>
      </c>
      <c r="J171" s="100">
        <v>0.96045197740112997</v>
      </c>
      <c r="K171" s="100">
        <v>0.96875</v>
      </c>
      <c r="L171" s="100">
        <v>0.96</v>
      </c>
      <c r="M171" s="100">
        <v>0.98333333333333328</v>
      </c>
      <c r="N171" s="100">
        <v>0.97</v>
      </c>
      <c r="O171" s="100">
        <v>0.97333333333333338</v>
      </c>
      <c r="P171" s="99" t="s">
        <v>632</v>
      </c>
      <c r="Q171" s="99" t="s">
        <v>632</v>
      </c>
      <c r="R171" s="99" t="s">
        <v>632</v>
      </c>
      <c r="S171" s="99"/>
      <c r="T171" s="99"/>
      <c r="U171" s="99"/>
      <c r="V171" s="99"/>
      <c r="W171" s="99"/>
      <c r="X171" s="99"/>
      <c r="Y171" s="99"/>
      <c r="Z171" s="99"/>
      <c r="AA171" s="99"/>
      <c r="AB171" s="99"/>
      <c r="AC171" s="99"/>
      <c r="AD171" s="99"/>
      <c r="AE171" s="99"/>
      <c r="AF171" s="99"/>
      <c r="AG171" s="99"/>
      <c r="AH171" s="99"/>
    </row>
    <row r="172" spans="3:34">
      <c r="C172" s="3" t="s">
        <v>702</v>
      </c>
      <c r="D172" s="3" t="s">
        <v>318</v>
      </c>
      <c r="E172" s="3" t="s">
        <v>319</v>
      </c>
      <c r="F172" s="3" t="s">
        <v>628</v>
      </c>
      <c r="G172" s="100">
        <v>0.98113207547169812</v>
      </c>
      <c r="H172" s="100">
        <v>0.9464285714285714</v>
      </c>
      <c r="I172" s="100">
        <v>0.93617021276595747</v>
      </c>
      <c r="J172" s="100">
        <v>0.95652173913043481</v>
      </c>
      <c r="K172" s="100">
        <v>0.97297297297297303</v>
      </c>
      <c r="L172" s="100">
        <v>0.95588235294117652</v>
      </c>
      <c r="M172" s="100">
        <v>0.967741935483871</v>
      </c>
      <c r="N172" s="100">
        <v>0.98360655737704916</v>
      </c>
      <c r="O172" s="100">
        <v>0.98245614035087714</v>
      </c>
      <c r="P172" s="99" t="s">
        <v>632</v>
      </c>
      <c r="Q172" s="99" t="s">
        <v>632</v>
      </c>
      <c r="R172" s="99" t="s">
        <v>632</v>
      </c>
      <c r="S172" s="99"/>
      <c r="T172" s="99"/>
      <c r="U172" s="99"/>
      <c r="V172" s="99"/>
      <c r="W172" s="99"/>
      <c r="X172" s="99"/>
      <c r="Y172" s="99"/>
      <c r="Z172" s="99"/>
      <c r="AA172" s="99"/>
      <c r="AB172" s="99"/>
      <c r="AC172" s="99"/>
      <c r="AD172" s="99"/>
      <c r="AE172" s="99"/>
      <c r="AF172" s="99"/>
      <c r="AG172" s="99"/>
      <c r="AH172" s="99"/>
    </row>
    <row r="173" spans="3:34">
      <c r="C173" s="3" t="s">
        <v>702</v>
      </c>
      <c r="D173" s="3" t="s">
        <v>320</v>
      </c>
      <c r="E173" s="3" t="s">
        <v>321</v>
      </c>
      <c r="F173" s="3" t="s">
        <v>628</v>
      </c>
      <c r="G173" s="100">
        <v>0.96992481203007519</v>
      </c>
      <c r="H173" s="100">
        <v>0.95483870967741935</v>
      </c>
      <c r="I173" s="100">
        <v>0.96694214876033058</v>
      </c>
      <c r="J173" s="100">
        <v>0.93893129770992367</v>
      </c>
      <c r="K173" s="100">
        <v>0.96923076923076923</v>
      </c>
      <c r="L173" s="100">
        <v>0.98360655737704916</v>
      </c>
      <c r="M173" s="100">
        <v>0.97902097902097907</v>
      </c>
      <c r="N173" s="100">
        <v>0.97599999999999998</v>
      </c>
      <c r="O173" s="100">
        <v>0.96610169491525422</v>
      </c>
      <c r="P173" s="99" t="s">
        <v>632</v>
      </c>
      <c r="Q173" s="99" t="s">
        <v>632</v>
      </c>
      <c r="R173" s="99" t="s">
        <v>632</v>
      </c>
      <c r="S173" s="99"/>
      <c r="T173" s="99"/>
      <c r="U173" s="99"/>
      <c r="V173" s="99"/>
      <c r="W173" s="99"/>
      <c r="X173" s="99"/>
      <c r="Y173" s="99"/>
      <c r="Z173" s="99"/>
      <c r="AA173" s="99"/>
      <c r="AB173" s="99"/>
      <c r="AC173" s="99"/>
      <c r="AD173" s="99"/>
      <c r="AE173" s="99"/>
      <c r="AF173" s="99"/>
      <c r="AG173" s="99"/>
      <c r="AH173" s="99"/>
    </row>
    <row r="174" spans="3:34">
      <c r="C174" s="3" t="s">
        <v>702</v>
      </c>
      <c r="D174" s="3" t="s">
        <v>322</v>
      </c>
      <c r="E174" s="3" t="s">
        <v>323</v>
      </c>
      <c r="F174" s="3" t="s">
        <v>628</v>
      </c>
      <c r="G174" s="100">
        <v>1</v>
      </c>
      <c r="H174" s="100">
        <v>1</v>
      </c>
      <c r="I174" s="100">
        <v>0.95161290322580649</v>
      </c>
      <c r="J174" s="100">
        <v>0.92500000000000004</v>
      </c>
      <c r="K174" s="100">
        <v>0.96</v>
      </c>
      <c r="L174" s="100">
        <v>1</v>
      </c>
      <c r="M174" s="100">
        <v>0.86363636363636365</v>
      </c>
      <c r="N174" s="100">
        <v>0.91891891891891897</v>
      </c>
      <c r="O174" s="100">
        <v>0.93333333333333335</v>
      </c>
      <c r="P174" s="99" t="s">
        <v>632</v>
      </c>
      <c r="Q174" s="99" t="s">
        <v>632</v>
      </c>
      <c r="R174" s="99" t="s">
        <v>632</v>
      </c>
      <c r="S174" s="99"/>
      <c r="T174" s="99"/>
      <c r="U174" s="99"/>
      <c r="V174" s="99"/>
      <c r="W174" s="99"/>
      <c r="X174" s="99"/>
      <c r="Y174" s="99"/>
      <c r="Z174" s="99"/>
      <c r="AA174" s="99"/>
      <c r="AB174" s="99"/>
      <c r="AC174" s="99"/>
      <c r="AD174" s="99"/>
      <c r="AE174" s="99"/>
      <c r="AF174" s="99"/>
      <c r="AG174" s="99"/>
      <c r="AH174" s="99"/>
    </row>
    <row r="175" spans="3:34">
      <c r="C175" s="3" t="s">
        <v>702</v>
      </c>
      <c r="D175" s="3" t="s">
        <v>324</v>
      </c>
      <c r="E175" s="3" t="s">
        <v>325</v>
      </c>
      <c r="F175" s="3" t="s">
        <v>628</v>
      </c>
      <c r="G175" s="100">
        <v>1</v>
      </c>
      <c r="H175" s="100">
        <v>1</v>
      </c>
      <c r="I175" s="100">
        <v>1</v>
      </c>
      <c r="J175" s="100">
        <v>0.98181818181818181</v>
      </c>
      <c r="K175" s="100">
        <v>0.9375</v>
      </c>
      <c r="L175" s="100">
        <v>0.94871794871794868</v>
      </c>
      <c r="M175" s="100">
        <v>0.96721311475409832</v>
      </c>
      <c r="N175" s="100">
        <v>1</v>
      </c>
      <c r="O175" s="100">
        <v>1</v>
      </c>
      <c r="P175" s="99" t="s">
        <v>632</v>
      </c>
      <c r="Q175" s="99" t="s">
        <v>632</v>
      </c>
      <c r="R175" s="99" t="s">
        <v>632</v>
      </c>
      <c r="S175" s="99"/>
      <c r="T175" s="99"/>
      <c r="U175" s="99"/>
      <c r="V175" s="99"/>
      <c r="W175" s="99"/>
      <c r="X175" s="99"/>
      <c r="Y175" s="99"/>
      <c r="Z175" s="99"/>
      <c r="AA175" s="99"/>
      <c r="AB175" s="99"/>
      <c r="AC175" s="99"/>
      <c r="AD175" s="99"/>
      <c r="AE175" s="99"/>
      <c r="AF175" s="99"/>
      <c r="AG175" s="99"/>
      <c r="AH175" s="99"/>
    </row>
    <row r="176" spans="3:34">
      <c r="C176" s="3" t="s">
        <v>702</v>
      </c>
      <c r="D176" s="3" t="s">
        <v>326</v>
      </c>
      <c r="E176" s="3" t="s">
        <v>327</v>
      </c>
      <c r="F176" s="3" t="s">
        <v>628</v>
      </c>
      <c r="G176" s="100">
        <v>0.94117647058823528</v>
      </c>
      <c r="H176" s="100">
        <v>0.95454545454545459</v>
      </c>
      <c r="I176" s="100">
        <v>1</v>
      </c>
      <c r="J176" s="100">
        <v>0.88888888888888884</v>
      </c>
      <c r="K176" s="100">
        <v>1</v>
      </c>
      <c r="L176" s="100">
        <v>1</v>
      </c>
      <c r="M176" s="100">
        <v>0.90909090909090906</v>
      </c>
      <c r="N176" s="100">
        <v>1</v>
      </c>
      <c r="O176" s="100">
        <v>0.94117647058823528</v>
      </c>
      <c r="P176" s="99" t="s">
        <v>632</v>
      </c>
      <c r="Q176" s="99" t="s">
        <v>632</v>
      </c>
      <c r="R176" s="99" t="s">
        <v>632</v>
      </c>
      <c r="S176" s="99"/>
      <c r="T176" s="99"/>
      <c r="U176" s="99"/>
      <c r="V176" s="99"/>
      <c r="W176" s="99"/>
      <c r="X176" s="99"/>
      <c r="Y176" s="99"/>
      <c r="Z176" s="99"/>
      <c r="AA176" s="99"/>
      <c r="AB176" s="99"/>
      <c r="AC176" s="99"/>
      <c r="AD176" s="99"/>
      <c r="AE176" s="99"/>
      <c r="AF176" s="99"/>
      <c r="AG176" s="99"/>
      <c r="AH176" s="99"/>
    </row>
    <row r="177" spans="3:34">
      <c r="C177" s="3" t="s">
        <v>702</v>
      </c>
      <c r="D177" s="3" t="s">
        <v>328</v>
      </c>
      <c r="E177" s="3" t="s">
        <v>329</v>
      </c>
      <c r="F177" s="3" t="s">
        <v>628</v>
      </c>
      <c r="G177" s="100">
        <v>1</v>
      </c>
      <c r="H177" s="100">
        <v>0.90909090909090906</v>
      </c>
      <c r="I177" s="100">
        <v>1</v>
      </c>
      <c r="J177" s="100">
        <v>1</v>
      </c>
      <c r="K177" s="100">
        <v>1</v>
      </c>
      <c r="L177" s="100">
        <v>1</v>
      </c>
      <c r="M177" s="100">
        <v>1</v>
      </c>
      <c r="N177" s="100">
        <v>1</v>
      </c>
      <c r="O177" s="100">
        <v>1</v>
      </c>
      <c r="P177" s="99" t="s">
        <v>632</v>
      </c>
      <c r="Q177" s="99" t="s">
        <v>632</v>
      </c>
      <c r="R177" s="99" t="s">
        <v>632</v>
      </c>
      <c r="S177" s="99"/>
      <c r="T177" s="99"/>
      <c r="U177" s="99"/>
      <c r="V177" s="99"/>
      <c r="W177" s="99"/>
      <c r="X177" s="99"/>
      <c r="Y177" s="99"/>
      <c r="Z177" s="99"/>
      <c r="AA177" s="99"/>
      <c r="AB177" s="99"/>
      <c r="AC177" s="99"/>
      <c r="AD177" s="99"/>
      <c r="AE177" s="99"/>
      <c r="AF177" s="99"/>
      <c r="AG177" s="99"/>
      <c r="AH177" s="99"/>
    </row>
    <row r="178" spans="3:34">
      <c r="C178" s="3" t="s">
        <v>702</v>
      </c>
      <c r="D178" s="3" t="s">
        <v>330</v>
      </c>
      <c r="E178" s="3" t="s">
        <v>331</v>
      </c>
      <c r="F178" s="3" t="s">
        <v>628</v>
      </c>
      <c r="G178" s="100">
        <v>0.96103896103896103</v>
      </c>
      <c r="H178" s="100">
        <v>0.95652173913043481</v>
      </c>
      <c r="I178" s="100">
        <v>0.94339622641509435</v>
      </c>
      <c r="J178" s="100">
        <v>0.93333333333333335</v>
      </c>
      <c r="K178" s="100">
        <v>0.9375</v>
      </c>
      <c r="L178" s="100">
        <v>0.95238095238095233</v>
      </c>
      <c r="M178" s="100">
        <v>0.9726027397260274</v>
      </c>
      <c r="N178" s="100">
        <v>0.98245614035087714</v>
      </c>
      <c r="O178" s="100">
        <v>0.97499999999999998</v>
      </c>
      <c r="P178" s="99" t="s">
        <v>632</v>
      </c>
      <c r="Q178" s="99" t="s">
        <v>632</v>
      </c>
      <c r="R178" s="99" t="s">
        <v>632</v>
      </c>
      <c r="S178" s="99"/>
      <c r="T178" s="99"/>
      <c r="U178" s="99"/>
      <c r="V178" s="99"/>
      <c r="W178" s="99"/>
      <c r="X178" s="99"/>
      <c r="Y178" s="99"/>
      <c r="Z178" s="99"/>
      <c r="AA178" s="99"/>
      <c r="AB178" s="99"/>
      <c r="AC178" s="99"/>
      <c r="AD178" s="99"/>
      <c r="AE178" s="99"/>
      <c r="AF178" s="99"/>
      <c r="AG178" s="99"/>
      <c r="AH178" s="99"/>
    </row>
    <row r="179" spans="3:34">
      <c r="C179" s="3" t="s">
        <v>703</v>
      </c>
      <c r="D179" s="3" t="s">
        <v>332</v>
      </c>
      <c r="E179" s="3" t="s">
        <v>333</v>
      </c>
      <c r="F179" s="3" t="s">
        <v>628</v>
      </c>
      <c r="G179" s="100">
        <v>0.97727272727272729</v>
      </c>
      <c r="H179" s="100">
        <v>0.95</v>
      </c>
      <c r="I179" s="100">
        <v>0.96363636363636362</v>
      </c>
      <c r="J179" s="100">
        <v>1</v>
      </c>
      <c r="K179" s="100">
        <v>0.91891891891891897</v>
      </c>
      <c r="L179" s="100">
        <v>0.97058823529411764</v>
      </c>
      <c r="M179" s="100">
        <v>1</v>
      </c>
      <c r="N179" s="100">
        <v>1</v>
      </c>
      <c r="O179" s="100">
        <v>0.97499999999999998</v>
      </c>
      <c r="P179" s="99" t="s">
        <v>632</v>
      </c>
      <c r="Q179" s="99" t="s">
        <v>632</v>
      </c>
      <c r="R179" s="99" t="s">
        <v>632</v>
      </c>
      <c r="S179" s="99"/>
      <c r="T179" s="99"/>
      <c r="U179" s="99"/>
      <c r="V179" s="99"/>
      <c r="W179" s="99"/>
      <c r="X179" s="99"/>
      <c r="Y179" s="99"/>
      <c r="Z179" s="99"/>
      <c r="AA179" s="99"/>
      <c r="AB179" s="99"/>
      <c r="AC179" s="99"/>
      <c r="AD179" s="99"/>
      <c r="AE179" s="99"/>
      <c r="AF179" s="99"/>
      <c r="AG179" s="99"/>
      <c r="AH179" s="99"/>
    </row>
    <row r="180" spans="3:34">
      <c r="C180" s="3" t="s">
        <v>703</v>
      </c>
      <c r="D180" s="3" t="s">
        <v>334</v>
      </c>
      <c r="E180" s="3" t="s">
        <v>335</v>
      </c>
      <c r="F180" s="3" t="s">
        <v>628</v>
      </c>
      <c r="G180" s="100">
        <v>0.98</v>
      </c>
      <c r="H180" s="100">
        <v>0.9375</v>
      </c>
      <c r="I180" s="100">
        <v>0.97435897435897434</v>
      </c>
      <c r="J180" s="100">
        <v>1</v>
      </c>
      <c r="K180" s="100">
        <v>1</v>
      </c>
      <c r="L180" s="100">
        <v>0.97674418604651159</v>
      </c>
      <c r="M180" s="100">
        <v>0.95</v>
      </c>
      <c r="N180" s="100">
        <v>0.97222222222222221</v>
      </c>
      <c r="O180" s="100">
        <v>0.92105263157894735</v>
      </c>
      <c r="P180" s="99" t="s">
        <v>632</v>
      </c>
      <c r="Q180" s="99" t="s">
        <v>632</v>
      </c>
      <c r="R180" s="99" t="s">
        <v>632</v>
      </c>
      <c r="S180" s="99"/>
      <c r="T180" s="99"/>
      <c r="U180" s="99"/>
      <c r="V180" s="99"/>
      <c r="W180" s="99"/>
      <c r="X180" s="99"/>
      <c r="Y180" s="99"/>
      <c r="Z180" s="99"/>
      <c r="AA180" s="99"/>
      <c r="AB180" s="99"/>
      <c r="AC180" s="99"/>
      <c r="AD180" s="99"/>
      <c r="AE180" s="99"/>
      <c r="AF180" s="99"/>
      <c r="AG180" s="99"/>
      <c r="AH180" s="99"/>
    </row>
    <row r="181" spans="3:34">
      <c r="C181" s="3" t="s">
        <v>703</v>
      </c>
      <c r="D181" s="3" t="s">
        <v>336</v>
      </c>
      <c r="E181" s="3" t="s">
        <v>337</v>
      </c>
      <c r="F181" s="3" t="s">
        <v>628</v>
      </c>
      <c r="G181" s="100">
        <v>1</v>
      </c>
      <c r="H181" s="100">
        <v>0.967741935483871</v>
      </c>
      <c r="I181" s="100">
        <v>1</v>
      </c>
      <c r="J181" s="100">
        <v>1</v>
      </c>
      <c r="K181" s="100">
        <v>1</v>
      </c>
      <c r="L181" s="100">
        <v>1</v>
      </c>
      <c r="M181" s="100">
        <v>0.97727272727272729</v>
      </c>
      <c r="N181" s="100">
        <v>0.97368421052631582</v>
      </c>
      <c r="O181" s="100">
        <v>0.94736842105263153</v>
      </c>
      <c r="P181" s="99" t="s">
        <v>632</v>
      </c>
      <c r="Q181" s="99" t="s">
        <v>632</v>
      </c>
      <c r="R181" s="99" t="s">
        <v>632</v>
      </c>
      <c r="S181" s="99"/>
      <c r="T181" s="99"/>
      <c r="U181" s="99"/>
      <c r="V181" s="99"/>
      <c r="W181" s="99"/>
      <c r="X181" s="99"/>
      <c r="Y181" s="99"/>
      <c r="Z181" s="99"/>
      <c r="AA181" s="99"/>
      <c r="AB181" s="99"/>
      <c r="AC181" s="99"/>
      <c r="AD181" s="99"/>
      <c r="AE181" s="99"/>
      <c r="AF181" s="99"/>
      <c r="AG181" s="99"/>
      <c r="AH181" s="99"/>
    </row>
    <row r="182" spans="3:34">
      <c r="C182" s="3" t="s">
        <v>703</v>
      </c>
      <c r="D182" s="3" t="s">
        <v>338</v>
      </c>
      <c r="E182" s="3" t="s">
        <v>339</v>
      </c>
      <c r="F182" s="3" t="s">
        <v>628</v>
      </c>
      <c r="G182" s="100">
        <v>0.97142857142857142</v>
      </c>
      <c r="H182" s="100">
        <v>0.98888888888888893</v>
      </c>
      <c r="I182" s="100">
        <v>0.96385542168674698</v>
      </c>
      <c r="J182" s="100">
        <v>0.98611111111111116</v>
      </c>
      <c r="K182" s="100">
        <v>0.96363636363636362</v>
      </c>
      <c r="L182" s="100">
        <v>1</v>
      </c>
      <c r="M182" s="100">
        <v>0.98648648648648651</v>
      </c>
      <c r="N182" s="100">
        <v>0.96875</v>
      </c>
      <c r="O182" s="100">
        <v>0.99019607843137258</v>
      </c>
      <c r="P182" s="99" t="s">
        <v>632</v>
      </c>
      <c r="Q182" s="99" t="s">
        <v>632</v>
      </c>
      <c r="R182" s="99" t="s">
        <v>632</v>
      </c>
      <c r="S182" s="99"/>
      <c r="T182" s="99"/>
      <c r="U182" s="99"/>
      <c r="V182" s="99"/>
      <c r="W182" s="99"/>
      <c r="X182" s="99"/>
      <c r="Y182" s="99"/>
      <c r="Z182" s="99"/>
      <c r="AA182" s="99"/>
      <c r="AB182" s="99"/>
      <c r="AC182" s="99"/>
      <c r="AD182" s="99"/>
      <c r="AE182" s="99"/>
      <c r="AF182" s="99"/>
      <c r="AG182" s="99"/>
      <c r="AH182" s="99"/>
    </row>
    <row r="183" spans="3:34">
      <c r="C183" s="3" t="s">
        <v>703</v>
      </c>
      <c r="D183" s="3" t="s">
        <v>340</v>
      </c>
      <c r="E183" s="3" t="s">
        <v>341</v>
      </c>
      <c r="F183" s="3" t="s">
        <v>628</v>
      </c>
      <c r="G183" s="100">
        <v>0.93548387096774188</v>
      </c>
      <c r="H183" s="100">
        <v>0.97590361445783136</v>
      </c>
      <c r="I183" s="100">
        <v>0.94117647058823528</v>
      </c>
      <c r="J183" s="100">
        <v>0.90243902439024393</v>
      </c>
      <c r="K183" s="100">
        <v>0.92727272727272725</v>
      </c>
      <c r="L183" s="100">
        <v>0.97530864197530864</v>
      </c>
      <c r="M183" s="100">
        <v>0.93650793650793651</v>
      </c>
      <c r="N183" s="100">
        <v>0.95161290322580649</v>
      </c>
      <c r="O183" s="100">
        <v>0.971830985915493</v>
      </c>
      <c r="P183" s="99" t="s">
        <v>632</v>
      </c>
      <c r="Q183" s="99" t="s">
        <v>632</v>
      </c>
      <c r="R183" s="99" t="s">
        <v>632</v>
      </c>
      <c r="S183" s="99"/>
      <c r="T183" s="99"/>
      <c r="U183" s="99"/>
      <c r="V183" s="99"/>
      <c r="W183" s="99"/>
      <c r="X183" s="99"/>
      <c r="Y183" s="99"/>
      <c r="Z183" s="99"/>
      <c r="AA183" s="99"/>
      <c r="AB183" s="99"/>
      <c r="AC183" s="99"/>
      <c r="AD183" s="99"/>
      <c r="AE183" s="99"/>
      <c r="AF183" s="99"/>
      <c r="AG183" s="99"/>
      <c r="AH183" s="99"/>
    </row>
    <row r="184" spans="3:34">
      <c r="C184" s="3" t="s">
        <v>703</v>
      </c>
      <c r="D184" s="3" t="s">
        <v>342</v>
      </c>
      <c r="E184" s="3" t="s">
        <v>343</v>
      </c>
      <c r="F184" s="3" t="s">
        <v>628</v>
      </c>
      <c r="G184" s="100">
        <v>0.97560975609756095</v>
      </c>
      <c r="H184" s="100">
        <v>0.9285714285714286</v>
      </c>
      <c r="I184" s="100">
        <v>0.9850746268656716</v>
      </c>
      <c r="J184" s="100">
        <v>0.95454545454545459</v>
      </c>
      <c r="K184" s="100">
        <v>0.94230769230769229</v>
      </c>
      <c r="L184" s="100">
        <v>1</v>
      </c>
      <c r="M184" s="100">
        <v>0.96</v>
      </c>
      <c r="N184" s="100">
        <v>0.96825396825396826</v>
      </c>
      <c r="O184" s="100">
        <v>0.96296296296296291</v>
      </c>
      <c r="P184" s="99" t="s">
        <v>632</v>
      </c>
      <c r="Q184" s="99" t="s">
        <v>632</v>
      </c>
      <c r="R184" s="99" t="s">
        <v>632</v>
      </c>
      <c r="S184" s="99"/>
      <c r="T184" s="99"/>
      <c r="U184" s="99"/>
      <c r="V184" s="99"/>
      <c r="W184" s="99"/>
      <c r="X184" s="99"/>
      <c r="Y184" s="99"/>
      <c r="Z184" s="99"/>
      <c r="AA184" s="99"/>
      <c r="AB184" s="99"/>
      <c r="AC184" s="99"/>
      <c r="AD184" s="99"/>
      <c r="AE184" s="99"/>
      <c r="AF184" s="99"/>
      <c r="AG184" s="99"/>
      <c r="AH184" s="99"/>
    </row>
    <row r="185" spans="3:34">
      <c r="C185" s="3" t="s">
        <v>703</v>
      </c>
      <c r="D185" s="3" t="s">
        <v>344</v>
      </c>
      <c r="E185" s="3" t="s">
        <v>345</v>
      </c>
      <c r="F185" s="3" t="s">
        <v>628</v>
      </c>
      <c r="G185" s="100">
        <v>1</v>
      </c>
      <c r="H185" s="100">
        <v>1</v>
      </c>
      <c r="I185" s="100">
        <v>1</v>
      </c>
      <c r="J185" s="100">
        <v>1</v>
      </c>
      <c r="K185" s="100">
        <v>0.96969696969696972</v>
      </c>
      <c r="L185" s="100">
        <v>0.9726027397260274</v>
      </c>
      <c r="M185" s="100">
        <v>0.96938775510204078</v>
      </c>
      <c r="N185" s="100">
        <v>0.97590361445783136</v>
      </c>
      <c r="O185" s="100">
        <v>0.95652173913043481</v>
      </c>
      <c r="P185" s="99" t="s">
        <v>632</v>
      </c>
      <c r="Q185" s="99" t="s">
        <v>632</v>
      </c>
      <c r="R185" s="99" t="s">
        <v>632</v>
      </c>
      <c r="S185" s="99"/>
      <c r="T185" s="99"/>
      <c r="U185" s="99"/>
      <c r="V185" s="99"/>
      <c r="W185" s="99"/>
      <c r="X185" s="99"/>
      <c r="Y185" s="99"/>
      <c r="Z185" s="99"/>
      <c r="AA185" s="99"/>
      <c r="AB185" s="99"/>
      <c r="AC185" s="99"/>
      <c r="AD185" s="99"/>
      <c r="AE185" s="99"/>
      <c r="AF185" s="99"/>
      <c r="AG185" s="99"/>
      <c r="AH185" s="99"/>
    </row>
    <row r="186" spans="3:34">
      <c r="C186" s="3" t="s">
        <v>703</v>
      </c>
      <c r="D186" s="3" t="s">
        <v>346</v>
      </c>
      <c r="E186" s="3" t="s">
        <v>347</v>
      </c>
      <c r="F186" s="3" t="s">
        <v>628</v>
      </c>
      <c r="G186" s="100">
        <v>0.98305084745762716</v>
      </c>
      <c r="H186" s="100">
        <v>0.95774647887323938</v>
      </c>
      <c r="I186" s="100">
        <v>1</v>
      </c>
      <c r="J186" s="100">
        <v>0.95238095238095233</v>
      </c>
      <c r="K186" s="100">
        <v>0.94871794871794868</v>
      </c>
      <c r="L186" s="100">
        <v>0.96226415094339623</v>
      </c>
      <c r="M186" s="100">
        <v>0.9375</v>
      </c>
      <c r="N186" s="100">
        <v>0.97435897435897434</v>
      </c>
      <c r="O186" s="100">
        <v>0.9838709677419355</v>
      </c>
      <c r="P186" s="99" t="s">
        <v>632</v>
      </c>
      <c r="Q186" s="99" t="s">
        <v>632</v>
      </c>
      <c r="R186" s="99" t="s">
        <v>632</v>
      </c>
      <c r="S186" s="99"/>
      <c r="T186" s="99"/>
      <c r="U186" s="99"/>
      <c r="V186" s="99"/>
      <c r="W186" s="99"/>
      <c r="X186" s="99"/>
      <c r="Y186" s="99"/>
      <c r="Z186" s="99"/>
      <c r="AA186" s="99"/>
      <c r="AB186" s="99"/>
      <c r="AC186" s="99"/>
      <c r="AD186" s="99"/>
      <c r="AE186" s="99"/>
      <c r="AF186" s="99"/>
      <c r="AG186" s="99"/>
      <c r="AH186" s="99"/>
    </row>
    <row r="187" spans="3:34">
      <c r="C187" s="3" t="s">
        <v>704</v>
      </c>
      <c r="D187" s="3" t="s">
        <v>348</v>
      </c>
      <c r="E187" s="3" t="s">
        <v>349</v>
      </c>
      <c r="F187" s="3" t="s">
        <v>628</v>
      </c>
      <c r="G187" s="100">
        <v>0.85416666666666663</v>
      </c>
      <c r="H187" s="100">
        <v>0.95081967213114749</v>
      </c>
      <c r="I187" s="100">
        <v>0.98148148148148151</v>
      </c>
      <c r="J187" s="100">
        <v>1</v>
      </c>
      <c r="K187" s="100">
        <v>0.967741935483871</v>
      </c>
      <c r="L187" s="100">
        <v>0.953125</v>
      </c>
      <c r="M187" s="100">
        <v>1</v>
      </c>
      <c r="N187" s="100">
        <v>0.9152542372881356</v>
      </c>
      <c r="O187" s="100">
        <v>0.96721311475409832</v>
      </c>
      <c r="P187" s="99" t="s">
        <v>632</v>
      </c>
      <c r="Q187" s="99" t="s">
        <v>632</v>
      </c>
      <c r="R187" s="99" t="s">
        <v>632</v>
      </c>
      <c r="S187" s="99"/>
      <c r="T187" s="99"/>
      <c r="U187" s="99"/>
      <c r="V187" s="99"/>
      <c r="W187" s="99"/>
      <c r="X187" s="99"/>
      <c r="Y187" s="99"/>
      <c r="Z187" s="99"/>
      <c r="AA187" s="99"/>
      <c r="AB187" s="99"/>
      <c r="AC187" s="99"/>
      <c r="AD187" s="99"/>
      <c r="AE187" s="99"/>
      <c r="AF187" s="99"/>
      <c r="AG187" s="99"/>
      <c r="AH187" s="99"/>
    </row>
    <row r="188" spans="3:34">
      <c r="C188" s="3" t="s">
        <v>704</v>
      </c>
      <c r="D188" s="3" t="s">
        <v>350</v>
      </c>
      <c r="E188" s="3" t="s">
        <v>351</v>
      </c>
      <c r="F188" s="3" t="s">
        <v>628</v>
      </c>
      <c r="G188" s="100">
        <v>0.9732620320855615</v>
      </c>
      <c r="H188" s="100">
        <v>0.96517412935323388</v>
      </c>
      <c r="I188" s="100">
        <v>0.99481865284974091</v>
      </c>
      <c r="J188" s="100">
        <v>0.97457627118644063</v>
      </c>
      <c r="K188" s="100">
        <v>0.97967479674796742</v>
      </c>
      <c r="L188" s="100">
        <v>0.96506550218340614</v>
      </c>
      <c r="M188" s="100">
        <v>0.96380090497737558</v>
      </c>
      <c r="N188" s="100">
        <v>0.97572815533980584</v>
      </c>
      <c r="O188" s="100">
        <v>0.98181818181818181</v>
      </c>
      <c r="P188" s="99" t="s">
        <v>632</v>
      </c>
      <c r="Q188" s="99" t="s">
        <v>632</v>
      </c>
      <c r="R188" s="99" t="s">
        <v>632</v>
      </c>
      <c r="S188" s="99"/>
      <c r="T188" s="99"/>
      <c r="U188" s="99"/>
      <c r="V188" s="99"/>
      <c r="W188" s="99"/>
      <c r="X188" s="99"/>
      <c r="Y188" s="99"/>
      <c r="Z188" s="99"/>
      <c r="AA188" s="99"/>
      <c r="AB188" s="99"/>
      <c r="AC188" s="99"/>
      <c r="AD188" s="99"/>
      <c r="AE188" s="99"/>
      <c r="AF188" s="99"/>
      <c r="AG188" s="99"/>
      <c r="AH188" s="99"/>
    </row>
    <row r="189" spans="3:34">
      <c r="C189" s="3" t="s">
        <v>704</v>
      </c>
      <c r="D189" s="3" t="s">
        <v>352</v>
      </c>
      <c r="E189" s="3" t="s">
        <v>353</v>
      </c>
      <c r="F189" s="3" t="s">
        <v>628</v>
      </c>
      <c r="G189" s="100">
        <v>0.98571428571428577</v>
      </c>
      <c r="H189" s="100">
        <v>1</v>
      </c>
      <c r="I189" s="100">
        <v>1</v>
      </c>
      <c r="J189" s="100">
        <v>0.93877551020408168</v>
      </c>
      <c r="K189" s="100">
        <v>0.98245614035087714</v>
      </c>
      <c r="L189" s="100">
        <v>1</v>
      </c>
      <c r="M189" s="100">
        <v>0.98181818181818181</v>
      </c>
      <c r="N189" s="100">
        <v>1</v>
      </c>
      <c r="O189" s="100">
        <v>0.97619047619047616</v>
      </c>
      <c r="P189" s="99" t="s">
        <v>632</v>
      </c>
      <c r="Q189" s="99" t="s">
        <v>632</v>
      </c>
      <c r="R189" s="99" t="s">
        <v>632</v>
      </c>
      <c r="S189" s="99"/>
      <c r="T189" s="99"/>
      <c r="U189" s="99"/>
      <c r="V189" s="99"/>
      <c r="W189" s="99"/>
      <c r="X189" s="99"/>
      <c r="Y189" s="99"/>
      <c r="Z189" s="99"/>
      <c r="AA189" s="99"/>
      <c r="AB189" s="99"/>
      <c r="AC189" s="99"/>
      <c r="AD189" s="99"/>
      <c r="AE189" s="99"/>
      <c r="AF189" s="99"/>
      <c r="AG189" s="99"/>
      <c r="AH189" s="99"/>
    </row>
    <row r="190" spans="3:34">
      <c r="C190" s="3" t="s">
        <v>704</v>
      </c>
      <c r="D190" s="3" t="s">
        <v>354</v>
      </c>
      <c r="E190" s="3" t="s">
        <v>355</v>
      </c>
      <c r="F190" s="3" t="s">
        <v>628</v>
      </c>
      <c r="G190" s="100">
        <v>0.96923076923076923</v>
      </c>
      <c r="H190" s="100">
        <v>0.97272727272727277</v>
      </c>
      <c r="I190" s="100">
        <v>0.99199999999999999</v>
      </c>
      <c r="J190" s="100">
        <v>0.98319327731092432</v>
      </c>
      <c r="K190" s="100">
        <v>0.96491228070175439</v>
      </c>
      <c r="L190" s="100">
        <v>0.98165137614678899</v>
      </c>
      <c r="M190" s="100">
        <v>0.98412698412698407</v>
      </c>
      <c r="N190" s="100">
        <v>1</v>
      </c>
      <c r="O190" s="100">
        <v>0.98412698412698407</v>
      </c>
      <c r="P190" s="99" t="s">
        <v>632</v>
      </c>
      <c r="Q190" s="99" t="s">
        <v>632</v>
      </c>
      <c r="R190" s="99" t="s">
        <v>632</v>
      </c>
      <c r="S190" s="99"/>
      <c r="T190" s="99"/>
      <c r="U190" s="99"/>
      <c r="V190" s="99"/>
      <c r="W190" s="99"/>
      <c r="X190" s="99"/>
      <c r="Y190" s="99"/>
      <c r="Z190" s="99"/>
      <c r="AA190" s="99"/>
      <c r="AB190" s="99"/>
      <c r="AC190" s="99"/>
      <c r="AD190" s="99"/>
      <c r="AE190" s="99"/>
      <c r="AF190" s="99"/>
      <c r="AG190" s="99"/>
      <c r="AH190" s="99"/>
    </row>
    <row r="191" spans="3:34">
      <c r="C191" s="3" t="s">
        <v>705</v>
      </c>
      <c r="D191" s="3" t="s">
        <v>356</v>
      </c>
      <c r="E191" s="3" t="s">
        <v>357</v>
      </c>
      <c r="F191" s="3" t="s">
        <v>628</v>
      </c>
      <c r="G191" s="100">
        <v>0.93193717277486909</v>
      </c>
      <c r="H191" s="100">
        <v>0.90697674418604646</v>
      </c>
      <c r="I191" s="100">
        <v>0.9285714285714286</v>
      </c>
      <c r="J191" s="100">
        <v>0.90780141843971629</v>
      </c>
      <c r="K191" s="100">
        <v>0.94413407821229045</v>
      </c>
      <c r="L191" s="100">
        <v>0.95679012345679015</v>
      </c>
      <c r="M191" s="100">
        <v>0.96855345911949686</v>
      </c>
      <c r="N191" s="100">
        <v>0.98076923076923073</v>
      </c>
      <c r="O191" s="100">
        <v>0.9320987654320988</v>
      </c>
      <c r="P191" s="99" t="s">
        <v>632</v>
      </c>
      <c r="Q191" s="99" t="s">
        <v>632</v>
      </c>
      <c r="R191" s="99" t="s">
        <v>632</v>
      </c>
      <c r="S191" s="99"/>
      <c r="T191" s="99"/>
      <c r="U191" s="99"/>
      <c r="V191" s="99"/>
      <c r="W191" s="99"/>
      <c r="X191" s="99"/>
      <c r="Y191" s="99"/>
      <c r="Z191" s="99"/>
      <c r="AA191" s="99"/>
      <c r="AB191" s="99"/>
      <c r="AC191" s="99"/>
      <c r="AD191" s="99"/>
      <c r="AE191" s="99"/>
      <c r="AF191" s="99"/>
      <c r="AG191" s="99"/>
      <c r="AH191" s="99"/>
    </row>
    <row r="192" spans="3:34">
      <c r="C192" s="3" t="s">
        <v>705</v>
      </c>
      <c r="D192" s="3" t="s">
        <v>358</v>
      </c>
      <c r="E192" s="3" t="s">
        <v>359</v>
      </c>
      <c r="F192" s="3" t="s">
        <v>628</v>
      </c>
      <c r="G192" s="100">
        <v>0.97959183673469385</v>
      </c>
      <c r="H192" s="100">
        <v>0.98461538461538467</v>
      </c>
      <c r="I192" s="100">
        <v>1</v>
      </c>
      <c r="J192" s="100">
        <v>0.98550724637681164</v>
      </c>
      <c r="K192" s="100">
        <v>0.9859154929577465</v>
      </c>
      <c r="L192" s="100">
        <v>1</v>
      </c>
      <c r="M192" s="100">
        <v>1</v>
      </c>
      <c r="N192" s="100">
        <v>0.98550724637681164</v>
      </c>
      <c r="O192" s="100">
        <v>0.984375</v>
      </c>
      <c r="P192" s="99" t="s">
        <v>632</v>
      </c>
      <c r="Q192" s="99" t="s">
        <v>632</v>
      </c>
      <c r="R192" s="99" t="s">
        <v>632</v>
      </c>
      <c r="S192" s="99"/>
      <c r="T192" s="99"/>
      <c r="U192" s="99"/>
      <c r="V192" s="99"/>
      <c r="W192" s="99"/>
      <c r="X192" s="99"/>
      <c r="Y192" s="99"/>
      <c r="Z192" s="99"/>
      <c r="AA192" s="99"/>
      <c r="AB192" s="99"/>
      <c r="AC192" s="99"/>
      <c r="AD192" s="99"/>
      <c r="AE192" s="99"/>
      <c r="AF192" s="99"/>
      <c r="AG192" s="99"/>
      <c r="AH192" s="99"/>
    </row>
    <row r="193" spans="3:34">
      <c r="C193" s="3" t="s">
        <v>705</v>
      </c>
      <c r="D193" s="3" t="s">
        <v>360</v>
      </c>
      <c r="E193" s="3" t="s">
        <v>361</v>
      </c>
      <c r="F193" s="3" t="s">
        <v>628</v>
      </c>
      <c r="G193" s="100">
        <v>0.97512437810945274</v>
      </c>
      <c r="H193" s="100">
        <v>0.96682464454976302</v>
      </c>
      <c r="I193" s="100">
        <v>0.97948717948717945</v>
      </c>
      <c r="J193" s="100">
        <v>0.9707602339181286</v>
      </c>
      <c r="K193" s="100">
        <v>0.97109826589595372</v>
      </c>
      <c r="L193" s="100">
        <v>0.95</v>
      </c>
      <c r="M193" s="100">
        <v>0.96610169491525422</v>
      </c>
      <c r="N193" s="100">
        <v>0.96</v>
      </c>
      <c r="O193" s="100">
        <v>0.96097560975609753</v>
      </c>
      <c r="P193" s="99" t="s">
        <v>632</v>
      </c>
      <c r="Q193" s="99" t="s">
        <v>632</v>
      </c>
      <c r="R193" s="99" t="s">
        <v>632</v>
      </c>
      <c r="S193" s="99"/>
      <c r="T193" s="99"/>
      <c r="U193" s="99"/>
      <c r="V193" s="99"/>
      <c r="W193" s="99"/>
      <c r="X193" s="99"/>
      <c r="Y193" s="99"/>
      <c r="Z193" s="99"/>
      <c r="AA193" s="99"/>
      <c r="AB193" s="99"/>
      <c r="AC193" s="99"/>
      <c r="AD193" s="99"/>
      <c r="AE193" s="99"/>
      <c r="AF193" s="99"/>
      <c r="AG193" s="99"/>
      <c r="AH193" s="99"/>
    </row>
    <row r="194" spans="3:34">
      <c r="C194" s="3" t="s">
        <v>705</v>
      </c>
      <c r="D194" s="3" t="s">
        <v>362</v>
      </c>
      <c r="E194" s="3" t="s">
        <v>363</v>
      </c>
      <c r="F194" s="3" t="s">
        <v>628</v>
      </c>
      <c r="G194" s="100">
        <v>0.98245614035087714</v>
      </c>
      <c r="H194" s="100">
        <v>0.98076923076923073</v>
      </c>
      <c r="I194" s="100">
        <v>1</v>
      </c>
      <c r="J194" s="100">
        <v>0.9821428571428571</v>
      </c>
      <c r="K194" s="100">
        <v>0.96226415094339623</v>
      </c>
      <c r="L194" s="100">
        <v>1</v>
      </c>
      <c r="M194" s="100">
        <v>0.90740740740740744</v>
      </c>
      <c r="N194" s="100">
        <v>0.96078431372549022</v>
      </c>
      <c r="O194" s="100">
        <v>0.91666666666666663</v>
      </c>
      <c r="P194" s="99" t="s">
        <v>632</v>
      </c>
      <c r="Q194" s="99" t="s">
        <v>632</v>
      </c>
      <c r="R194" s="99" t="s">
        <v>632</v>
      </c>
      <c r="S194" s="99"/>
      <c r="T194" s="99"/>
      <c r="U194" s="99"/>
      <c r="V194" s="99"/>
      <c r="W194" s="99"/>
      <c r="X194" s="99"/>
      <c r="Y194" s="99"/>
      <c r="Z194" s="99"/>
      <c r="AA194" s="99"/>
      <c r="AB194" s="99"/>
      <c r="AC194" s="99"/>
      <c r="AD194" s="99"/>
      <c r="AE194" s="99"/>
      <c r="AF194" s="99"/>
      <c r="AG194" s="99"/>
      <c r="AH194" s="99"/>
    </row>
    <row r="195" spans="3:34">
      <c r="C195" s="3" t="s">
        <v>706</v>
      </c>
      <c r="D195" s="3" t="s">
        <v>364</v>
      </c>
      <c r="E195" s="3" t="s">
        <v>365</v>
      </c>
      <c r="F195" s="3" t="s">
        <v>628</v>
      </c>
      <c r="G195" s="100">
        <v>0.98863636363636365</v>
      </c>
      <c r="H195" s="100">
        <v>1</v>
      </c>
      <c r="I195" s="100">
        <v>0.96875</v>
      </c>
      <c r="J195" s="100">
        <v>0.98019801980198018</v>
      </c>
      <c r="K195" s="100">
        <v>1</v>
      </c>
      <c r="L195" s="100">
        <v>0.9838709677419355</v>
      </c>
      <c r="M195" s="100">
        <v>0.97979797979797978</v>
      </c>
      <c r="N195" s="100">
        <v>0.98039215686274506</v>
      </c>
      <c r="O195" s="100">
        <v>0.97916666666666663</v>
      </c>
      <c r="P195" s="99" t="s">
        <v>632</v>
      </c>
      <c r="Q195" s="99" t="s">
        <v>632</v>
      </c>
      <c r="R195" s="99" t="s">
        <v>632</v>
      </c>
      <c r="S195" s="99"/>
      <c r="T195" s="99"/>
      <c r="U195" s="99"/>
      <c r="V195" s="99"/>
      <c r="W195" s="99"/>
      <c r="X195" s="99"/>
      <c r="Y195" s="99"/>
      <c r="Z195" s="99"/>
      <c r="AA195" s="99"/>
      <c r="AB195" s="99"/>
      <c r="AC195" s="99"/>
      <c r="AD195" s="99"/>
      <c r="AE195" s="99"/>
      <c r="AF195" s="99"/>
      <c r="AG195" s="99"/>
      <c r="AH195" s="99"/>
    </row>
    <row r="196" spans="3:34">
      <c r="C196" s="3" t="s">
        <v>706</v>
      </c>
      <c r="D196" s="3" t="s">
        <v>366</v>
      </c>
      <c r="E196" s="3" t="s">
        <v>367</v>
      </c>
      <c r="F196" s="3" t="s">
        <v>628</v>
      </c>
      <c r="G196" s="100">
        <v>0.98048780487804876</v>
      </c>
      <c r="H196" s="100">
        <v>0.9634703196347032</v>
      </c>
      <c r="I196" s="100">
        <v>0.9634703196347032</v>
      </c>
      <c r="J196" s="100">
        <v>0.96052631578947367</v>
      </c>
      <c r="K196" s="100">
        <v>0.98830409356725146</v>
      </c>
      <c r="L196" s="100">
        <v>0.98684210526315785</v>
      </c>
      <c r="M196" s="100">
        <v>0.98295454545454541</v>
      </c>
      <c r="N196" s="100">
        <v>0.99375000000000002</v>
      </c>
      <c r="O196" s="100">
        <v>0.95833333333333337</v>
      </c>
      <c r="P196" s="99" t="s">
        <v>632</v>
      </c>
      <c r="Q196" s="99" t="s">
        <v>632</v>
      </c>
      <c r="R196" s="99" t="s">
        <v>632</v>
      </c>
      <c r="S196" s="99"/>
      <c r="T196" s="99"/>
      <c r="U196" s="99"/>
      <c r="V196" s="99"/>
      <c r="W196" s="99"/>
      <c r="X196" s="99"/>
      <c r="Y196" s="99"/>
      <c r="Z196" s="99"/>
      <c r="AA196" s="99"/>
      <c r="AB196" s="99"/>
      <c r="AC196" s="99"/>
      <c r="AD196" s="99"/>
      <c r="AE196" s="99"/>
      <c r="AF196" s="99"/>
      <c r="AG196" s="99"/>
      <c r="AH196" s="99"/>
    </row>
    <row r="197" spans="3:34">
      <c r="C197" s="3" t="s">
        <v>706</v>
      </c>
      <c r="D197" s="3" t="s">
        <v>368</v>
      </c>
      <c r="E197" s="3" t="s">
        <v>369</v>
      </c>
      <c r="F197" s="3" t="s">
        <v>628</v>
      </c>
      <c r="G197" s="100">
        <v>1</v>
      </c>
      <c r="H197" s="100">
        <v>1</v>
      </c>
      <c r="I197" s="100">
        <v>1</v>
      </c>
      <c r="J197" s="100">
        <v>1</v>
      </c>
      <c r="K197" s="100">
        <v>0.9285714285714286</v>
      </c>
      <c r="L197" s="100">
        <v>0.9285714285714286</v>
      </c>
      <c r="M197" s="100">
        <v>1</v>
      </c>
      <c r="N197" s="100">
        <v>1</v>
      </c>
      <c r="O197" s="100">
        <v>1</v>
      </c>
      <c r="P197" s="99" t="s">
        <v>632</v>
      </c>
      <c r="Q197" s="99" t="s">
        <v>632</v>
      </c>
      <c r="R197" s="99" t="s">
        <v>632</v>
      </c>
      <c r="S197" s="99"/>
      <c r="T197" s="99"/>
      <c r="U197" s="99"/>
      <c r="V197" s="99"/>
      <c r="W197" s="99"/>
      <c r="X197" s="99"/>
      <c r="Y197" s="99"/>
      <c r="Z197" s="99"/>
      <c r="AA197" s="99"/>
      <c r="AB197" s="99"/>
      <c r="AC197" s="99"/>
      <c r="AD197" s="99"/>
      <c r="AE197" s="99"/>
      <c r="AF197" s="99"/>
      <c r="AG197" s="99"/>
      <c r="AH197" s="99"/>
    </row>
    <row r="198" spans="3:34">
      <c r="C198" s="3" t="s">
        <v>707</v>
      </c>
      <c r="D198" s="3" t="s">
        <v>370</v>
      </c>
      <c r="E198" s="3" t="s">
        <v>371</v>
      </c>
      <c r="F198" s="3" t="s">
        <v>628</v>
      </c>
      <c r="G198" s="100">
        <v>0.95652173913043481</v>
      </c>
      <c r="H198" s="100">
        <v>1</v>
      </c>
      <c r="I198" s="100">
        <v>0.88888888888888884</v>
      </c>
      <c r="J198" s="100">
        <v>0.95238095238095233</v>
      </c>
      <c r="K198" s="100">
        <v>1</v>
      </c>
      <c r="L198" s="100">
        <v>1</v>
      </c>
      <c r="M198" s="100">
        <v>1</v>
      </c>
      <c r="N198" s="100">
        <v>1</v>
      </c>
      <c r="O198" s="100">
        <v>0.94117647058823528</v>
      </c>
      <c r="P198" s="99" t="s">
        <v>632</v>
      </c>
      <c r="Q198" s="99" t="s">
        <v>632</v>
      </c>
      <c r="R198" s="99" t="s">
        <v>632</v>
      </c>
      <c r="S198" s="99"/>
      <c r="T198" s="99"/>
      <c r="U198" s="99"/>
      <c r="V198" s="99"/>
      <c r="W198" s="99"/>
      <c r="X198" s="99"/>
      <c r="Y198" s="99"/>
      <c r="Z198" s="99"/>
      <c r="AA198" s="99"/>
      <c r="AB198" s="99"/>
      <c r="AC198" s="99"/>
      <c r="AD198" s="99"/>
      <c r="AE198" s="99"/>
      <c r="AF198" s="99"/>
      <c r="AG198" s="99"/>
      <c r="AH198" s="99"/>
    </row>
    <row r="199" spans="3:34">
      <c r="C199" s="3" t="s">
        <v>707</v>
      </c>
      <c r="D199" s="3" t="s">
        <v>372</v>
      </c>
      <c r="E199" s="3" t="s">
        <v>373</v>
      </c>
      <c r="F199" s="3" t="s">
        <v>628</v>
      </c>
      <c r="G199" s="100">
        <v>0.97499999999999998</v>
      </c>
      <c r="H199" s="100">
        <v>0.96875</v>
      </c>
      <c r="I199" s="100">
        <v>1</v>
      </c>
      <c r="J199" s="100">
        <v>0.96153846153846156</v>
      </c>
      <c r="K199" s="100">
        <v>0.98113207547169812</v>
      </c>
      <c r="L199" s="100">
        <v>0.96078431372549022</v>
      </c>
      <c r="M199" s="100">
        <v>0.97777777777777775</v>
      </c>
      <c r="N199" s="100">
        <v>0.94029850746268662</v>
      </c>
      <c r="O199" s="100">
        <v>1</v>
      </c>
      <c r="P199" s="99" t="s">
        <v>632</v>
      </c>
      <c r="Q199" s="99" t="s">
        <v>632</v>
      </c>
      <c r="R199" s="99" t="s">
        <v>632</v>
      </c>
      <c r="S199" s="99"/>
      <c r="T199" s="99"/>
      <c r="U199" s="99"/>
      <c r="V199" s="99"/>
      <c r="W199" s="99"/>
      <c r="X199" s="99"/>
      <c r="Y199" s="99"/>
      <c r="Z199" s="99"/>
      <c r="AA199" s="99"/>
      <c r="AB199" s="99"/>
      <c r="AC199" s="99"/>
      <c r="AD199" s="99"/>
      <c r="AE199" s="99"/>
      <c r="AF199" s="99"/>
      <c r="AG199" s="99"/>
      <c r="AH199" s="99"/>
    </row>
    <row r="200" spans="3:34">
      <c r="C200" s="3" t="s">
        <v>707</v>
      </c>
      <c r="D200" s="3" t="s">
        <v>374</v>
      </c>
      <c r="E200" s="3" t="s">
        <v>375</v>
      </c>
      <c r="F200" s="3" t="s">
        <v>628</v>
      </c>
      <c r="G200" s="100">
        <v>0.97560975609756095</v>
      </c>
      <c r="H200" s="100">
        <v>0.88888888888888884</v>
      </c>
      <c r="I200" s="100">
        <v>0.93877551020408168</v>
      </c>
      <c r="J200" s="100">
        <v>1</v>
      </c>
      <c r="K200" s="100">
        <v>0.97560975609756095</v>
      </c>
      <c r="L200" s="100">
        <v>0.91836734693877553</v>
      </c>
      <c r="M200" s="100">
        <v>0.98360655737704916</v>
      </c>
      <c r="N200" s="100">
        <v>0.96969696969696972</v>
      </c>
      <c r="O200" s="100">
        <v>0.96363636363636362</v>
      </c>
      <c r="P200" s="99" t="s">
        <v>632</v>
      </c>
      <c r="Q200" s="99" t="s">
        <v>632</v>
      </c>
      <c r="R200" s="99" t="s">
        <v>632</v>
      </c>
      <c r="S200" s="99"/>
      <c r="T200" s="99"/>
      <c r="U200" s="99"/>
      <c r="V200" s="99"/>
      <c r="W200" s="99"/>
      <c r="X200" s="99"/>
      <c r="Y200" s="99"/>
      <c r="Z200" s="99"/>
      <c r="AA200" s="99"/>
      <c r="AB200" s="99"/>
      <c r="AC200" s="99"/>
      <c r="AD200" s="99"/>
      <c r="AE200" s="99"/>
      <c r="AF200" s="99"/>
      <c r="AG200" s="99"/>
      <c r="AH200" s="99"/>
    </row>
    <row r="201" spans="3:34">
      <c r="C201" s="3" t="s">
        <v>707</v>
      </c>
      <c r="D201" s="3" t="s">
        <v>376</v>
      </c>
      <c r="E201" s="3" t="s">
        <v>377</v>
      </c>
      <c r="F201" s="3" t="s">
        <v>628</v>
      </c>
      <c r="G201" s="100">
        <v>0.97402597402597402</v>
      </c>
      <c r="H201" s="100">
        <v>0.93181818181818177</v>
      </c>
      <c r="I201" s="100">
        <v>0.94666666666666666</v>
      </c>
      <c r="J201" s="100">
        <v>0.94</v>
      </c>
      <c r="K201" s="100">
        <v>0.98181818181818181</v>
      </c>
      <c r="L201" s="100">
        <v>0.984375</v>
      </c>
      <c r="M201" s="100">
        <v>0.91304347826086951</v>
      </c>
      <c r="N201" s="100">
        <v>0.93055555555555558</v>
      </c>
      <c r="O201" s="100">
        <v>0.95890410958904104</v>
      </c>
      <c r="P201" s="99" t="s">
        <v>632</v>
      </c>
      <c r="Q201" s="99" t="s">
        <v>632</v>
      </c>
      <c r="R201" s="99" t="s">
        <v>632</v>
      </c>
      <c r="S201" s="99"/>
      <c r="T201" s="99"/>
      <c r="U201" s="99"/>
      <c r="V201" s="99"/>
      <c r="W201" s="99"/>
      <c r="X201" s="99"/>
      <c r="Y201" s="99"/>
      <c r="Z201" s="99"/>
      <c r="AA201" s="99"/>
      <c r="AB201" s="99"/>
      <c r="AC201" s="99"/>
      <c r="AD201" s="99"/>
      <c r="AE201" s="99"/>
      <c r="AF201" s="99"/>
      <c r="AG201" s="99"/>
      <c r="AH201" s="99"/>
    </row>
    <row r="202" spans="3:34">
      <c r="C202" s="3" t="s">
        <v>707</v>
      </c>
      <c r="D202" s="3" t="s">
        <v>378</v>
      </c>
      <c r="E202" s="3" t="s">
        <v>379</v>
      </c>
      <c r="F202" s="3" t="s">
        <v>628</v>
      </c>
      <c r="G202" s="100">
        <v>0.94285714285714284</v>
      </c>
      <c r="H202" s="100">
        <v>0.93939393939393945</v>
      </c>
      <c r="I202" s="100">
        <v>0.95</v>
      </c>
      <c r="J202" s="100">
        <v>1</v>
      </c>
      <c r="K202" s="100">
        <v>0.94594594594594594</v>
      </c>
      <c r="L202" s="100">
        <v>0.96153846153846156</v>
      </c>
      <c r="M202" s="100">
        <v>1</v>
      </c>
      <c r="N202" s="100">
        <v>0.97435897435897434</v>
      </c>
      <c r="O202" s="100">
        <v>0.96491228070175439</v>
      </c>
      <c r="P202" s="99" t="s">
        <v>632</v>
      </c>
      <c r="Q202" s="99" t="s">
        <v>632</v>
      </c>
      <c r="R202" s="99" t="s">
        <v>632</v>
      </c>
      <c r="S202" s="99"/>
      <c r="T202" s="99"/>
      <c r="U202" s="99"/>
      <c r="V202" s="99"/>
      <c r="W202" s="99"/>
      <c r="X202" s="99"/>
      <c r="Y202" s="99"/>
      <c r="Z202" s="99"/>
      <c r="AA202" s="99"/>
      <c r="AB202" s="99"/>
      <c r="AC202" s="99"/>
      <c r="AD202" s="99"/>
      <c r="AE202" s="99"/>
      <c r="AF202" s="99"/>
      <c r="AG202" s="99"/>
      <c r="AH202" s="99"/>
    </row>
    <row r="203" spans="3:34">
      <c r="C203" s="3" t="s">
        <v>707</v>
      </c>
      <c r="D203" s="3" t="s">
        <v>380</v>
      </c>
      <c r="E203" s="3" t="s">
        <v>381</v>
      </c>
      <c r="F203" s="3" t="s">
        <v>628</v>
      </c>
      <c r="G203" s="100">
        <v>0.9555555555555556</v>
      </c>
      <c r="H203" s="100">
        <v>1</v>
      </c>
      <c r="I203" s="100">
        <v>0.8571428571428571</v>
      </c>
      <c r="J203" s="100">
        <v>1</v>
      </c>
      <c r="K203" s="100">
        <v>0.9285714285714286</v>
      </c>
      <c r="L203" s="100">
        <v>1</v>
      </c>
      <c r="M203" s="100">
        <v>0.9375</v>
      </c>
      <c r="N203" s="100">
        <v>0.96551724137931039</v>
      </c>
      <c r="O203" s="100">
        <v>0.94736842105263153</v>
      </c>
      <c r="P203" s="99" t="s">
        <v>632</v>
      </c>
      <c r="Q203" s="99" t="s">
        <v>632</v>
      </c>
      <c r="R203" s="99" t="s">
        <v>632</v>
      </c>
      <c r="S203" s="99"/>
      <c r="T203" s="99"/>
      <c r="U203" s="99"/>
      <c r="V203" s="99"/>
      <c r="W203" s="99"/>
      <c r="X203" s="99"/>
      <c r="Y203" s="99"/>
      <c r="Z203" s="99"/>
      <c r="AA203" s="99"/>
      <c r="AB203" s="99"/>
      <c r="AC203" s="99"/>
      <c r="AD203" s="99"/>
      <c r="AE203" s="99"/>
      <c r="AF203" s="99"/>
      <c r="AG203" s="99"/>
      <c r="AH203" s="99"/>
    </row>
    <row r="204" spans="3:34">
      <c r="C204" s="3" t="s">
        <v>707</v>
      </c>
      <c r="D204" s="3" t="s">
        <v>382</v>
      </c>
      <c r="E204" s="3" t="s">
        <v>383</v>
      </c>
      <c r="F204" s="3" t="s">
        <v>628</v>
      </c>
      <c r="G204" s="100">
        <v>0.94736842105263153</v>
      </c>
      <c r="H204" s="100">
        <v>0.96969696969696972</v>
      </c>
      <c r="I204" s="100">
        <v>0.97435897435897434</v>
      </c>
      <c r="J204" s="100">
        <v>0.97826086956521741</v>
      </c>
      <c r="K204" s="100">
        <v>0.94871794871794868</v>
      </c>
      <c r="L204" s="100">
        <v>1</v>
      </c>
      <c r="M204" s="100">
        <v>0.94545454545454544</v>
      </c>
      <c r="N204" s="100">
        <v>0.96296296296296291</v>
      </c>
      <c r="O204" s="100">
        <v>0.98245614035087714</v>
      </c>
      <c r="P204" s="99" t="s">
        <v>632</v>
      </c>
      <c r="Q204" s="99" t="s">
        <v>632</v>
      </c>
      <c r="R204" s="99" t="s">
        <v>632</v>
      </c>
      <c r="S204" s="99"/>
      <c r="T204" s="99"/>
      <c r="U204" s="99"/>
      <c r="V204" s="99"/>
      <c r="W204" s="99"/>
      <c r="X204" s="99"/>
      <c r="Y204" s="99"/>
      <c r="Z204" s="99"/>
      <c r="AA204" s="99"/>
      <c r="AB204" s="99"/>
      <c r="AC204" s="99"/>
      <c r="AD204" s="99"/>
      <c r="AE204" s="99"/>
      <c r="AF204" s="99"/>
      <c r="AG204" s="99"/>
      <c r="AH204" s="99"/>
    </row>
    <row r="205" spans="3:34">
      <c r="C205" s="3" t="s">
        <v>707</v>
      </c>
      <c r="D205" s="3" t="s">
        <v>384</v>
      </c>
      <c r="E205" s="3" t="s">
        <v>385</v>
      </c>
      <c r="F205" s="3" t="s">
        <v>628</v>
      </c>
      <c r="G205" s="100">
        <v>1</v>
      </c>
      <c r="H205" s="100">
        <v>0.96</v>
      </c>
      <c r="I205" s="100">
        <v>0.96551724137931039</v>
      </c>
      <c r="J205" s="100">
        <v>1</v>
      </c>
      <c r="K205" s="100">
        <v>0.98648648648648651</v>
      </c>
      <c r="L205" s="100">
        <v>0.98913043478260865</v>
      </c>
      <c r="M205" s="100">
        <v>0.97530864197530864</v>
      </c>
      <c r="N205" s="100">
        <v>0.98529411764705888</v>
      </c>
      <c r="O205" s="100">
        <v>0.94805194805194803</v>
      </c>
      <c r="P205" s="99" t="s">
        <v>632</v>
      </c>
      <c r="Q205" s="99" t="s">
        <v>632</v>
      </c>
      <c r="R205" s="99" t="s">
        <v>632</v>
      </c>
      <c r="S205" s="99"/>
      <c r="T205" s="99"/>
      <c r="U205" s="99"/>
      <c r="V205" s="99"/>
      <c r="W205" s="99"/>
      <c r="X205" s="99"/>
      <c r="Y205" s="99"/>
      <c r="Z205" s="99"/>
      <c r="AA205" s="99"/>
      <c r="AB205" s="99"/>
      <c r="AC205" s="99"/>
      <c r="AD205" s="99"/>
      <c r="AE205" s="99"/>
      <c r="AF205" s="99"/>
      <c r="AG205" s="99"/>
      <c r="AH205" s="99"/>
    </row>
    <row r="206" spans="3:34">
      <c r="C206" s="3" t="s">
        <v>708</v>
      </c>
      <c r="D206" s="3" t="s">
        <v>386</v>
      </c>
      <c r="E206" s="3" t="s">
        <v>387</v>
      </c>
      <c r="F206" s="3" t="s">
        <v>628</v>
      </c>
      <c r="G206" s="100">
        <v>0.96</v>
      </c>
      <c r="H206" s="100">
        <v>0.96250000000000002</v>
      </c>
      <c r="I206" s="100">
        <v>0.98863636363636365</v>
      </c>
      <c r="J206" s="100">
        <v>0.94915254237288138</v>
      </c>
      <c r="K206" s="100">
        <v>0.95953757225433522</v>
      </c>
      <c r="L206" s="100">
        <v>0.95652173913043481</v>
      </c>
      <c r="M206" s="100">
        <v>0.96825396825396826</v>
      </c>
      <c r="N206" s="100">
        <v>0.98224852071005919</v>
      </c>
      <c r="O206" s="100">
        <v>0.87113402061855671</v>
      </c>
      <c r="P206" s="99" t="s">
        <v>632</v>
      </c>
      <c r="Q206" s="99" t="s">
        <v>632</v>
      </c>
      <c r="R206" s="99" t="s">
        <v>632</v>
      </c>
      <c r="S206" s="99"/>
      <c r="T206" s="99"/>
      <c r="U206" s="99"/>
      <c r="V206" s="99"/>
      <c r="W206" s="99"/>
      <c r="X206" s="99"/>
      <c r="Y206" s="99"/>
      <c r="Z206" s="99"/>
      <c r="AA206" s="99"/>
      <c r="AB206" s="99"/>
      <c r="AC206" s="99"/>
      <c r="AD206" s="99"/>
      <c r="AE206" s="99"/>
      <c r="AF206" s="99"/>
      <c r="AG206" s="99"/>
      <c r="AH206" s="99"/>
    </row>
    <row r="207" spans="3:34">
      <c r="C207" s="3" t="s">
        <v>708</v>
      </c>
      <c r="D207" s="3" t="s">
        <v>388</v>
      </c>
      <c r="E207" s="3" t="s">
        <v>389</v>
      </c>
      <c r="F207" s="3" t="s">
        <v>628</v>
      </c>
      <c r="G207" s="100">
        <v>0.95215311004784686</v>
      </c>
      <c r="H207" s="100">
        <v>0.95964125560538116</v>
      </c>
      <c r="I207" s="100">
        <v>0.98009950248756217</v>
      </c>
      <c r="J207" s="100">
        <v>0.96666666666666667</v>
      </c>
      <c r="K207" s="100">
        <v>0.97487437185929648</v>
      </c>
      <c r="L207" s="100">
        <v>0.94618834080717484</v>
      </c>
      <c r="M207" s="100">
        <v>0.94029850746268662</v>
      </c>
      <c r="N207" s="100">
        <v>0.93596059113300489</v>
      </c>
      <c r="O207" s="100">
        <v>0.79512195121951224</v>
      </c>
      <c r="P207" s="99" t="s">
        <v>632</v>
      </c>
      <c r="Q207" s="99" t="s">
        <v>632</v>
      </c>
      <c r="R207" s="99" t="s">
        <v>632</v>
      </c>
      <c r="S207" s="99"/>
      <c r="T207" s="99"/>
      <c r="U207" s="99"/>
      <c r="V207" s="99"/>
      <c r="W207" s="99"/>
      <c r="X207" s="99"/>
      <c r="Y207" s="99"/>
      <c r="Z207" s="99"/>
      <c r="AA207" s="99"/>
      <c r="AB207" s="99"/>
      <c r="AC207" s="99"/>
      <c r="AD207" s="99"/>
      <c r="AE207" s="99"/>
      <c r="AF207" s="99"/>
      <c r="AG207" s="99"/>
      <c r="AH207" s="99"/>
    </row>
    <row r="208" spans="3:34">
      <c r="C208" s="3" t="s">
        <v>708</v>
      </c>
      <c r="D208" s="3" t="s">
        <v>390</v>
      </c>
      <c r="E208" s="3" t="s">
        <v>391</v>
      </c>
      <c r="F208" s="3" t="s">
        <v>628</v>
      </c>
      <c r="G208" s="100">
        <v>0.89583333333333337</v>
      </c>
      <c r="H208" s="100">
        <v>0.97222222222222221</v>
      </c>
      <c r="I208" s="100">
        <v>1</v>
      </c>
      <c r="J208" s="100">
        <v>0.94444444444444442</v>
      </c>
      <c r="K208" s="100">
        <v>0.97674418604651159</v>
      </c>
      <c r="L208" s="100">
        <v>0.88372093023255816</v>
      </c>
      <c r="M208" s="100">
        <v>0.91111111111111109</v>
      </c>
      <c r="N208" s="100">
        <v>0.91891891891891897</v>
      </c>
      <c r="O208" s="100">
        <v>0.78181818181818186</v>
      </c>
      <c r="P208" s="99" t="s">
        <v>632</v>
      </c>
      <c r="Q208" s="99" t="s">
        <v>632</v>
      </c>
      <c r="R208" s="99" t="s">
        <v>632</v>
      </c>
      <c r="S208" s="99"/>
      <c r="T208" s="99"/>
      <c r="U208" s="99"/>
      <c r="V208" s="99"/>
      <c r="W208" s="99"/>
      <c r="X208" s="99"/>
      <c r="Y208" s="99"/>
      <c r="Z208" s="99"/>
      <c r="AA208" s="99"/>
      <c r="AB208" s="99"/>
      <c r="AC208" s="99"/>
      <c r="AD208" s="99"/>
      <c r="AE208" s="99"/>
      <c r="AF208" s="99"/>
      <c r="AG208" s="99"/>
      <c r="AH208" s="99"/>
    </row>
    <row r="209" spans="3:34">
      <c r="C209" s="3" t="s">
        <v>708</v>
      </c>
      <c r="D209" s="3" t="s">
        <v>392</v>
      </c>
      <c r="E209" s="3" t="s">
        <v>393</v>
      </c>
      <c r="F209" s="3" t="s">
        <v>628</v>
      </c>
      <c r="G209" s="100">
        <v>1</v>
      </c>
      <c r="H209" s="100">
        <v>1</v>
      </c>
      <c r="I209" s="100">
        <v>1</v>
      </c>
      <c r="J209" s="100">
        <v>1</v>
      </c>
      <c r="K209" s="100">
        <v>1</v>
      </c>
      <c r="L209" s="100">
        <v>1</v>
      </c>
      <c r="M209" s="100">
        <v>1</v>
      </c>
      <c r="N209" s="100" t="s">
        <v>632</v>
      </c>
      <c r="O209" s="100">
        <v>1</v>
      </c>
      <c r="P209" s="99" t="s">
        <v>632</v>
      </c>
      <c r="Q209" s="99" t="s">
        <v>632</v>
      </c>
      <c r="R209" s="99" t="s">
        <v>632</v>
      </c>
      <c r="S209" s="99"/>
      <c r="T209" s="99"/>
      <c r="U209" s="99"/>
      <c r="V209" s="99"/>
      <c r="W209" s="99"/>
      <c r="X209" s="99"/>
      <c r="Y209" s="99"/>
      <c r="Z209" s="99"/>
      <c r="AA209" s="99"/>
      <c r="AB209" s="99"/>
      <c r="AC209" s="99"/>
      <c r="AD209" s="99"/>
      <c r="AE209" s="99"/>
      <c r="AF209" s="99"/>
      <c r="AG209" s="99"/>
      <c r="AH209" s="99"/>
    </row>
    <row r="210" spans="3:34">
      <c r="C210" s="3" t="s">
        <v>708</v>
      </c>
      <c r="D210" s="3" t="s">
        <v>394</v>
      </c>
      <c r="E210" s="3" t="s">
        <v>395</v>
      </c>
      <c r="F210" s="3" t="s">
        <v>628</v>
      </c>
      <c r="G210" s="100">
        <v>0.95588235294117652</v>
      </c>
      <c r="H210" s="100">
        <v>1</v>
      </c>
      <c r="I210" s="100">
        <v>0.99180327868852458</v>
      </c>
      <c r="J210" s="100">
        <v>0.96330275229357798</v>
      </c>
      <c r="K210" s="100">
        <v>0.98113207547169812</v>
      </c>
      <c r="L210" s="100">
        <v>0.963963963963964</v>
      </c>
      <c r="M210" s="100">
        <v>0.97272727272727277</v>
      </c>
      <c r="N210" s="100">
        <v>0.94495412844036697</v>
      </c>
      <c r="O210" s="100">
        <v>0.91269841269841268</v>
      </c>
      <c r="P210" s="99" t="s">
        <v>632</v>
      </c>
      <c r="Q210" s="99" t="s">
        <v>632</v>
      </c>
      <c r="R210" s="99" t="s">
        <v>632</v>
      </c>
      <c r="S210" s="99"/>
      <c r="T210" s="99"/>
      <c r="U210" s="99"/>
      <c r="V210" s="99"/>
      <c r="W210" s="99"/>
      <c r="X210" s="99"/>
      <c r="Y210" s="99"/>
      <c r="Z210" s="99"/>
      <c r="AA210" s="99"/>
      <c r="AB210" s="99"/>
      <c r="AC210" s="99"/>
      <c r="AD210" s="99"/>
      <c r="AE210" s="99"/>
      <c r="AF210" s="99"/>
      <c r="AG210" s="99"/>
      <c r="AH210" s="99"/>
    </row>
    <row r="211" spans="3:34">
      <c r="C211" s="3" t="s">
        <v>708</v>
      </c>
      <c r="D211" s="3" t="s">
        <v>396</v>
      </c>
      <c r="E211" s="3" t="s">
        <v>397</v>
      </c>
      <c r="F211" s="3" t="s">
        <v>628</v>
      </c>
      <c r="G211" s="100">
        <v>0.97368421052631582</v>
      </c>
      <c r="H211" s="100">
        <v>1</v>
      </c>
      <c r="I211" s="100">
        <v>1</v>
      </c>
      <c r="J211" s="100">
        <v>0.97142857142857142</v>
      </c>
      <c r="K211" s="100">
        <v>0.97619047619047616</v>
      </c>
      <c r="L211" s="100">
        <v>0.94117647058823528</v>
      </c>
      <c r="M211" s="100">
        <v>0.94</v>
      </c>
      <c r="N211" s="100">
        <v>1</v>
      </c>
      <c r="O211" s="100">
        <v>0.81818181818181823</v>
      </c>
      <c r="P211" s="99" t="s">
        <v>632</v>
      </c>
      <c r="Q211" s="99" t="s">
        <v>632</v>
      </c>
      <c r="R211" s="99" t="s">
        <v>632</v>
      </c>
      <c r="S211" s="99"/>
      <c r="T211" s="99"/>
      <c r="U211" s="99"/>
      <c r="V211" s="99"/>
      <c r="W211" s="99"/>
      <c r="X211" s="99"/>
      <c r="Y211" s="99"/>
      <c r="Z211" s="99"/>
      <c r="AA211" s="99"/>
      <c r="AB211" s="99"/>
      <c r="AC211" s="99"/>
      <c r="AD211" s="99"/>
      <c r="AE211" s="99"/>
      <c r="AF211" s="99"/>
      <c r="AG211" s="99"/>
      <c r="AH211" s="99"/>
    </row>
    <row r="212" spans="3:34">
      <c r="C212" s="3" t="s">
        <v>708</v>
      </c>
      <c r="D212" s="3" t="s">
        <v>398</v>
      </c>
      <c r="E212" s="3" t="s">
        <v>399</v>
      </c>
      <c r="F212" s="3" t="s">
        <v>628</v>
      </c>
      <c r="G212" s="100">
        <v>0.98979591836734693</v>
      </c>
      <c r="H212" s="100">
        <v>0.9765625</v>
      </c>
      <c r="I212" s="100">
        <v>0.99186991869918695</v>
      </c>
      <c r="J212" s="100">
        <v>0.95081967213114749</v>
      </c>
      <c r="K212" s="100">
        <v>0.97272727272727277</v>
      </c>
      <c r="L212" s="100">
        <v>0.98989898989898994</v>
      </c>
      <c r="M212" s="100">
        <v>0.98913043478260865</v>
      </c>
      <c r="N212" s="100">
        <v>0.96078431372549022</v>
      </c>
      <c r="O212" s="100">
        <v>0.88990825688073394</v>
      </c>
      <c r="P212" s="99" t="s">
        <v>632</v>
      </c>
      <c r="Q212" s="99" t="s">
        <v>632</v>
      </c>
      <c r="R212" s="99" t="s">
        <v>632</v>
      </c>
      <c r="S212" s="99"/>
      <c r="T212" s="99"/>
      <c r="U212" s="99"/>
      <c r="V212" s="99"/>
      <c r="W212" s="99"/>
      <c r="X212" s="99"/>
      <c r="Y212" s="99"/>
      <c r="Z212" s="99"/>
      <c r="AA212" s="99"/>
      <c r="AB212" s="99"/>
      <c r="AC212" s="99"/>
      <c r="AD212" s="99"/>
      <c r="AE212" s="99"/>
      <c r="AF212" s="99"/>
      <c r="AG212" s="99"/>
      <c r="AH212" s="99"/>
    </row>
    <row r="213" spans="3:34">
      <c r="C213" s="3" t="s">
        <v>708</v>
      </c>
      <c r="D213" s="3" t="s">
        <v>400</v>
      </c>
      <c r="E213" s="3" t="s">
        <v>401</v>
      </c>
      <c r="F213" s="3" t="s">
        <v>628</v>
      </c>
      <c r="G213" s="100">
        <v>1</v>
      </c>
      <c r="H213" s="100">
        <v>1</v>
      </c>
      <c r="I213" s="100">
        <v>1</v>
      </c>
      <c r="J213" s="100">
        <v>0.98360655737704916</v>
      </c>
      <c r="K213" s="100">
        <v>0.9821428571428571</v>
      </c>
      <c r="L213" s="100">
        <v>0.98484848484848486</v>
      </c>
      <c r="M213" s="100">
        <v>0.91044776119402981</v>
      </c>
      <c r="N213" s="100">
        <v>0.98571428571428577</v>
      </c>
      <c r="O213" s="100">
        <v>0.93827160493827155</v>
      </c>
      <c r="P213" s="99" t="s">
        <v>632</v>
      </c>
      <c r="Q213" s="99" t="s">
        <v>632</v>
      </c>
      <c r="R213" s="99" t="s">
        <v>632</v>
      </c>
      <c r="S213" s="99"/>
      <c r="T213" s="99"/>
      <c r="U213" s="99"/>
      <c r="V213" s="99"/>
      <c r="W213" s="99"/>
      <c r="X213" s="99"/>
      <c r="Y213" s="99"/>
      <c r="Z213" s="99"/>
      <c r="AA213" s="99"/>
      <c r="AB213" s="99"/>
      <c r="AC213" s="99"/>
      <c r="AD213" s="99"/>
      <c r="AE213" s="99"/>
      <c r="AF213" s="99"/>
      <c r="AG213" s="99"/>
      <c r="AH213" s="99"/>
    </row>
    <row r="214" spans="3:34">
      <c r="C214" s="3" t="s">
        <v>708</v>
      </c>
      <c r="D214" s="3" t="s">
        <v>402</v>
      </c>
      <c r="E214" s="3" t="s">
        <v>403</v>
      </c>
      <c r="F214" s="3" t="s">
        <v>628</v>
      </c>
      <c r="G214" s="100">
        <v>0.92391304347826086</v>
      </c>
      <c r="H214" s="100">
        <v>1</v>
      </c>
      <c r="I214" s="100">
        <v>0.95238095238095233</v>
      </c>
      <c r="J214" s="100">
        <v>0.9285714285714286</v>
      </c>
      <c r="K214" s="100">
        <v>1</v>
      </c>
      <c r="L214" s="100">
        <v>0.9726027397260274</v>
      </c>
      <c r="M214" s="100">
        <v>0.97530864197530864</v>
      </c>
      <c r="N214" s="100">
        <v>0.98360655737704916</v>
      </c>
      <c r="O214" s="100">
        <v>0.84745762711864403</v>
      </c>
      <c r="P214" s="99" t="s">
        <v>632</v>
      </c>
      <c r="Q214" s="99" t="s">
        <v>632</v>
      </c>
      <c r="R214" s="99" t="s">
        <v>632</v>
      </c>
      <c r="S214" s="99"/>
      <c r="T214" s="99"/>
      <c r="U214" s="99"/>
      <c r="V214" s="99"/>
      <c r="W214" s="99"/>
      <c r="X214" s="99"/>
      <c r="Y214" s="99"/>
      <c r="Z214" s="99"/>
      <c r="AA214" s="99"/>
      <c r="AB214" s="99"/>
      <c r="AC214" s="99"/>
      <c r="AD214" s="99"/>
      <c r="AE214" s="99"/>
      <c r="AF214" s="99"/>
      <c r="AG214" s="99"/>
      <c r="AH214" s="99"/>
    </row>
    <row r="215" spans="3:34">
      <c r="C215" s="3" t="s">
        <v>708</v>
      </c>
      <c r="D215" s="3" t="s">
        <v>404</v>
      </c>
      <c r="E215" s="3" t="s">
        <v>405</v>
      </c>
      <c r="F215" s="3" t="s">
        <v>628</v>
      </c>
      <c r="G215" s="100">
        <v>1</v>
      </c>
      <c r="H215" s="100">
        <v>1</v>
      </c>
      <c r="I215" s="100">
        <v>0.97142857142857142</v>
      </c>
      <c r="J215" s="100">
        <v>0.95774647887323938</v>
      </c>
      <c r="K215" s="100">
        <v>0.95081967213114749</v>
      </c>
      <c r="L215" s="100">
        <v>0.9452054794520548</v>
      </c>
      <c r="M215" s="100">
        <v>0.94444444444444442</v>
      </c>
      <c r="N215" s="100">
        <v>1</v>
      </c>
      <c r="O215" s="100">
        <v>0.77500000000000002</v>
      </c>
      <c r="P215" s="99" t="s">
        <v>632</v>
      </c>
      <c r="Q215" s="99" t="s">
        <v>632</v>
      </c>
      <c r="R215" s="99" t="s">
        <v>632</v>
      </c>
      <c r="S215" s="99"/>
      <c r="T215" s="99"/>
      <c r="U215" s="99"/>
      <c r="V215" s="99"/>
      <c r="W215" s="99"/>
      <c r="X215" s="99"/>
      <c r="Y215" s="99"/>
      <c r="Z215" s="99"/>
      <c r="AA215" s="99"/>
      <c r="AB215" s="99"/>
      <c r="AC215" s="99"/>
      <c r="AD215" s="99"/>
      <c r="AE215" s="99"/>
      <c r="AF215" s="99"/>
      <c r="AG215" s="99"/>
      <c r="AH215" s="99"/>
    </row>
    <row r="216" spans="3:34">
      <c r="C216" s="3" t="s">
        <v>708</v>
      </c>
      <c r="D216" s="3" t="s">
        <v>406</v>
      </c>
      <c r="E216" s="3" t="s">
        <v>407</v>
      </c>
      <c r="F216" s="3" t="s">
        <v>628</v>
      </c>
      <c r="G216" s="100">
        <v>0.9464285714285714</v>
      </c>
      <c r="H216" s="100">
        <v>1</v>
      </c>
      <c r="I216" s="100">
        <v>0.94915254237288138</v>
      </c>
      <c r="J216" s="100">
        <v>0.98630136986301364</v>
      </c>
      <c r="K216" s="100">
        <v>0.96825396825396826</v>
      </c>
      <c r="L216" s="100">
        <v>1</v>
      </c>
      <c r="M216" s="100">
        <v>1</v>
      </c>
      <c r="N216" s="100">
        <v>1</v>
      </c>
      <c r="O216" s="100">
        <v>0.9375</v>
      </c>
      <c r="P216" s="99" t="s">
        <v>632</v>
      </c>
      <c r="Q216" s="99" t="s">
        <v>632</v>
      </c>
      <c r="R216" s="99" t="s">
        <v>632</v>
      </c>
      <c r="S216" s="99"/>
      <c r="T216" s="99"/>
      <c r="U216" s="99"/>
      <c r="V216" s="99"/>
      <c r="W216" s="99"/>
      <c r="X216" s="99"/>
      <c r="Y216" s="99"/>
      <c r="Z216" s="99"/>
      <c r="AA216" s="99"/>
      <c r="AB216" s="99"/>
      <c r="AC216" s="99"/>
      <c r="AD216" s="99"/>
      <c r="AE216" s="99"/>
      <c r="AF216" s="99"/>
      <c r="AG216" s="99"/>
      <c r="AH216" s="99"/>
    </row>
    <row r="217" spans="3:34">
      <c r="C217" s="3" t="s">
        <v>708</v>
      </c>
      <c r="D217" s="3" t="s">
        <v>408</v>
      </c>
      <c r="E217" s="3" t="s">
        <v>409</v>
      </c>
      <c r="F217" s="3" t="s">
        <v>628</v>
      </c>
      <c r="G217" s="100">
        <v>1</v>
      </c>
      <c r="H217" s="100">
        <v>1</v>
      </c>
      <c r="I217" s="100">
        <v>1</v>
      </c>
      <c r="J217" s="100">
        <v>1</v>
      </c>
      <c r="K217" s="100">
        <v>0.92307692307692313</v>
      </c>
      <c r="L217" s="100">
        <v>1</v>
      </c>
      <c r="M217" s="100">
        <v>1</v>
      </c>
      <c r="N217" s="100" t="s">
        <v>632</v>
      </c>
      <c r="O217" s="100">
        <v>0.8571428571428571</v>
      </c>
      <c r="P217" s="99" t="s">
        <v>632</v>
      </c>
      <c r="Q217" s="99" t="s">
        <v>632</v>
      </c>
      <c r="R217" s="99" t="s">
        <v>632</v>
      </c>
      <c r="S217" s="99"/>
      <c r="T217" s="99"/>
      <c r="U217" s="99"/>
      <c r="V217" s="99"/>
      <c r="W217" s="99"/>
      <c r="X217" s="99"/>
      <c r="Y217" s="99"/>
      <c r="Z217" s="99"/>
      <c r="AA217" s="99"/>
      <c r="AB217" s="99"/>
      <c r="AC217" s="99"/>
      <c r="AD217" s="99"/>
      <c r="AE217" s="99"/>
      <c r="AF217" s="99"/>
      <c r="AG217" s="99"/>
      <c r="AH217" s="99"/>
    </row>
    <row r="218" spans="3:34">
      <c r="C218" s="3" t="s">
        <v>709</v>
      </c>
      <c r="D218" s="3" t="s">
        <v>410</v>
      </c>
      <c r="E218" s="3" t="s">
        <v>411</v>
      </c>
      <c r="F218" s="3" t="s">
        <v>628</v>
      </c>
      <c r="G218" s="100">
        <v>1</v>
      </c>
      <c r="H218" s="100">
        <v>0.93877551020408168</v>
      </c>
      <c r="I218" s="100">
        <v>0.97222222222222221</v>
      </c>
      <c r="J218" s="100">
        <v>0.9642857142857143</v>
      </c>
      <c r="K218" s="100">
        <v>0.94285714285714284</v>
      </c>
      <c r="L218" s="100">
        <v>0.97499999999999998</v>
      </c>
      <c r="M218" s="100">
        <v>0.96969696969696972</v>
      </c>
      <c r="N218" s="100">
        <v>0.96551724137931039</v>
      </c>
      <c r="O218" s="100">
        <v>0.9642857142857143</v>
      </c>
      <c r="P218" s="99" t="s">
        <v>632</v>
      </c>
      <c r="Q218" s="99" t="s">
        <v>632</v>
      </c>
      <c r="R218" s="99" t="s">
        <v>632</v>
      </c>
      <c r="S218" s="99"/>
      <c r="T218" s="99"/>
      <c r="U218" s="99"/>
      <c r="V218" s="99"/>
      <c r="W218" s="99"/>
      <c r="X218" s="99"/>
      <c r="Y218" s="99"/>
      <c r="Z218" s="99"/>
      <c r="AA218" s="99"/>
      <c r="AB218" s="99"/>
      <c r="AC218" s="99"/>
      <c r="AD218" s="99"/>
      <c r="AE218" s="99"/>
      <c r="AF218" s="99"/>
      <c r="AG218" s="99"/>
      <c r="AH218" s="99"/>
    </row>
    <row r="219" spans="3:34">
      <c r="C219" s="3" t="s">
        <v>709</v>
      </c>
      <c r="D219" s="3" t="s">
        <v>412</v>
      </c>
      <c r="E219" s="3" t="s">
        <v>413</v>
      </c>
      <c r="F219" s="3" t="s">
        <v>628</v>
      </c>
      <c r="G219" s="100">
        <v>1</v>
      </c>
      <c r="H219" s="100">
        <v>1</v>
      </c>
      <c r="I219" s="100">
        <v>1</v>
      </c>
      <c r="J219" s="100" t="s">
        <v>632</v>
      </c>
      <c r="K219" s="100">
        <v>1</v>
      </c>
      <c r="L219" s="100">
        <v>1</v>
      </c>
      <c r="M219" s="100">
        <v>1</v>
      </c>
      <c r="N219" s="100">
        <v>1</v>
      </c>
      <c r="O219" s="100">
        <v>1</v>
      </c>
      <c r="P219" s="99" t="s">
        <v>632</v>
      </c>
      <c r="Q219" s="99" t="s">
        <v>632</v>
      </c>
      <c r="R219" s="99" t="s">
        <v>632</v>
      </c>
      <c r="S219" s="99"/>
      <c r="T219" s="99"/>
      <c r="U219" s="99"/>
      <c r="V219" s="99"/>
      <c r="W219" s="99"/>
      <c r="X219" s="99"/>
      <c r="Y219" s="99"/>
      <c r="Z219" s="99"/>
      <c r="AA219" s="99"/>
      <c r="AB219" s="99"/>
      <c r="AC219" s="99"/>
      <c r="AD219" s="99"/>
      <c r="AE219" s="99"/>
      <c r="AF219" s="99"/>
      <c r="AG219" s="99"/>
      <c r="AH219" s="99"/>
    </row>
    <row r="220" spans="3:34">
      <c r="C220" s="3" t="s">
        <v>709</v>
      </c>
      <c r="D220" s="3" t="s">
        <v>414</v>
      </c>
      <c r="E220" s="3" t="s">
        <v>415</v>
      </c>
      <c r="F220" s="3" t="s">
        <v>628</v>
      </c>
      <c r="G220" s="100">
        <v>0.90361445783132532</v>
      </c>
      <c r="H220" s="100">
        <v>0.97402597402597402</v>
      </c>
      <c r="I220" s="100">
        <v>0.97058823529411764</v>
      </c>
      <c r="J220" s="100">
        <v>0.9850746268656716</v>
      </c>
      <c r="K220" s="100">
        <v>0.91228070175438591</v>
      </c>
      <c r="L220" s="100">
        <v>0.98113207547169812</v>
      </c>
      <c r="M220" s="100">
        <v>0.95522388059701491</v>
      </c>
      <c r="N220" s="100">
        <v>0.94827586206896552</v>
      </c>
      <c r="O220" s="100">
        <v>0.92727272727272725</v>
      </c>
      <c r="P220" s="99" t="s">
        <v>632</v>
      </c>
      <c r="Q220" s="99" t="s">
        <v>632</v>
      </c>
      <c r="R220" s="99" t="s">
        <v>632</v>
      </c>
      <c r="S220" s="99"/>
      <c r="T220" s="99"/>
      <c r="U220" s="99"/>
      <c r="V220" s="99"/>
      <c r="W220" s="99"/>
      <c r="X220" s="99"/>
      <c r="Y220" s="99"/>
      <c r="Z220" s="99"/>
      <c r="AA220" s="99"/>
      <c r="AB220" s="99"/>
      <c r="AC220" s="99"/>
      <c r="AD220" s="99"/>
      <c r="AE220" s="99"/>
      <c r="AF220" s="99"/>
      <c r="AG220" s="99"/>
      <c r="AH220" s="99"/>
    </row>
    <row r="221" spans="3:34">
      <c r="C221" s="3" t="s">
        <v>709</v>
      </c>
      <c r="D221" s="3" t="s">
        <v>416</v>
      </c>
      <c r="E221" s="3" t="s">
        <v>417</v>
      </c>
      <c r="F221" s="3" t="s">
        <v>628</v>
      </c>
      <c r="G221" s="100">
        <v>0.97499999999999998</v>
      </c>
      <c r="H221" s="100">
        <v>1</v>
      </c>
      <c r="I221" s="100">
        <v>1</v>
      </c>
      <c r="J221" s="100">
        <v>1</v>
      </c>
      <c r="K221" s="100">
        <v>0.97560975609756095</v>
      </c>
      <c r="L221" s="100">
        <v>1</v>
      </c>
      <c r="M221" s="100">
        <v>0.96</v>
      </c>
      <c r="N221" s="100">
        <v>0.94444444444444442</v>
      </c>
      <c r="O221" s="100">
        <v>0.96969696969696972</v>
      </c>
      <c r="P221" s="99" t="s">
        <v>632</v>
      </c>
      <c r="Q221" s="99" t="s">
        <v>632</v>
      </c>
      <c r="R221" s="99" t="s">
        <v>632</v>
      </c>
      <c r="S221" s="99"/>
      <c r="T221" s="99"/>
      <c r="U221" s="99"/>
      <c r="V221" s="99"/>
      <c r="W221" s="99"/>
      <c r="X221" s="99"/>
      <c r="Y221" s="99"/>
      <c r="Z221" s="99"/>
      <c r="AA221" s="99"/>
      <c r="AB221" s="99"/>
      <c r="AC221" s="99"/>
      <c r="AD221" s="99"/>
      <c r="AE221" s="99"/>
      <c r="AF221" s="99"/>
      <c r="AG221" s="99"/>
      <c r="AH221" s="99"/>
    </row>
    <row r="222" spans="3:34">
      <c r="C222" s="3" t="s">
        <v>709</v>
      </c>
      <c r="D222" s="3" t="s">
        <v>418</v>
      </c>
      <c r="E222" s="3" t="s">
        <v>419</v>
      </c>
      <c r="F222" s="3" t="s">
        <v>628</v>
      </c>
      <c r="G222" s="100">
        <v>1</v>
      </c>
      <c r="H222" s="100">
        <v>1</v>
      </c>
      <c r="I222" s="100">
        <v>0.93103448275862066</v>
      </c>
      <c r="J222" s="100">
        <v>1</v>
      </c>
      <c r="K222" s="100">
        <v>1</v>
      </c>
      <c r="L222" s="100">
        <v>0.93333333333333335</v>
      </c>
      <c r="M222" s="100">
        <v>1</v>
      </c>
      <c r="N222" s="100">
        <v>1</v>
      </c>
      <c r="O222" s="100">
        <v>1</v>
      </c>
      <c r="P222" s="99" t="s">
        <v>632</v>
      </c>
      <c r="Q222" s="99" t="s">
        <v>632</v>
      </c>
      <c r="R222" s="99" t="s">
        <v>632</v>
      </c>
      <c r="S222" s="99"/>
      <c r="T222" s="99"/>
      <c r="U222" s="99"/>
      <c r="V222" s="99"/>
      <c r="W222" s="99"/>
      <c r="X222" s="99"/>
      <c r="Y222" s="99"/>
      <c r="Z222" s="99"/>
      <c r="AA222" s="99"/>
      <c r="AB222" s="99"/>
      <c r="AC222" s="99"/>
      <c r="AD222" s="99"/>
      <c r="AE222" s="99"/>
      <c r="AF222" s="99"/>
      <c r="AG222" s="99"/>
      <c r="AH222" s="99"/>
    </row>
    <row r="223" spans="3:34">
      <c r="C223" s="3" t="s">
        <v>709</v>
      </c>
      <c r="D223" s="3" t="s">
        <v>420</v>
      </c>
      <c r="E223" s="3" t="s">
        <v>421</v>
      </c>
      <c r="F223" s="3" t="s">
        <v>628</v>
      </c>
      <c r="G223" s="100">
        <v>0.97826086956521741</v>
      </c>
      <c r="H223" s="100">
        <v>0.9673202614379085</v>
      </c>
      <c r="I223" s="100">
        <v>0.97452229299363058</v>
      </c>
      <c r="J223" s="100">
        <v>0.98571428571428577</v>
      </c>
      <c r="K223" s="100">
        <v>0.94117647058823528</v>
      </c>
      <c r="L223" s="100">
        <v>0.95683453237410077</v>
      </c>
      <c r="M223" s="100">
        <v>0.96527777777777779</v>
      </c>
      <c r="N223" s="100">
        <v>0.97692307692307689</v>
      </c>
      <c r="O223" s="100">
        <v>0.97777777777777775</v>
      </c>
      <c r="P223" s="99" t="s">
        <v>632</v>
      </c>
      <c r="Q223" s="99" t="s">
        <v>632</v>
      </c>
      <c r="R223" s="99" t="s">
        <v>632</v>
      </c>
      <c r="S223" s="99"/>
      <c r="T223" s="99"/>
      <c r="U223" s="99"/>
      <c r="V223" s="99"/>
      <c r="W223" s="99"/>
      <c r="X223" s="99"/>
      <c r="Y223" s="99"/>
      <c r="Z223" s="99"/>
      <c r="AA223" s="99"/>
      <c r="AB223" s="99"/>
      <c r="AC223" s="99"/>
      <c r="AD223" s="99"/>
      <c r="AE223" s="99"/>
      <c r="AF223" s="99"/>
      <c r="AG223" s="99"/>
      <c r="AH223" s="99"/>
    </row>
    <row r="224" spans="3:34">
      <c r="C224" s="3" t="s">
        <v>709</v>
      </c>
      <c r="D224" s="3" t="s">
        <v>422</v>
      </c>
      <c r="E224" s="3" t="s">
        <v>423</v>
      </c>
      <c r="F224" s="3" t="s">
        <v>628</v>
      </c>
      <c r="G224" s="100">
        <v>1</v>
      </c>
      <c r="H224" s="100">
        <v>0.98113207547169812</v>
      </c>
      <c r="I224" s="100">
        <v>0.98245614035087714</v>
      </c>
      <c r="J224" s="100">
        <v>0.98</v>
      </c>
      <c r="K224" s="100">
        <v>1</v>
      </c>
      <c r="L224" s="100">
        <v>1</v>
      </c>
      <c r="M224" s="100">
        <v>0.97777777777777775</v>
      </c>
      <c r="N224" s="100">
        <v>1</v>
      </c>
      <c r="O224" s="100">
        <v>0.97727272727272729</v>
      </c>
      <c r="P224" s="99" t="s">
        <v>632</v>
      </c>
      <c r="Q224" s="99" t="s">
        <v>632</v>
      </c>
      <c r="R224" s="99" t="s">
        <v>632</v>
      </c>
      <c r="S224" s="99"/>
      <c r="T224" s="99"/>
      <c r="U224" s="99"/>
      <c r="V224" s="99"/>
      <c r="W224" s="99"/>
      <c r="X224" s="99"/>
      <c r="Y224" s="99"/>
      <c r="Z224" s="99"/>
      <c r="AA224" s="99"/>
      <c r="AB224" s="99"/>
      <c r="AC224" s="99"/>
      <c r="AD224" s="99"/>
      <c r="AE224" s="99"/>
      <c r="AF224" s="99"/>
      <c r="AG224" s="99"/>
      <c r="AH224" s="99"/>
    </row>
    <row r="225" spans="3:34">
      <c r="C225" s="3" t="s">
        <v>709</v>
      </c>
      <c r="D225" s="3" t="s">
        <v>424</v>
      </c>
      <c r="E225" s="3" t="s">
        <v>425</v>
      </c>
      <c r="F225" s="3" t="s">
        <v>628</v>
      </c>
      <c r="G225" s="100">
        <v>0.93333333333333335</v>
      </c>
      <c r="H225" s="100">
        <v>0.94202898550724634</v>
      </c>
      <c r="I225" s="100">
        <v>0.98245614035087714</v>
      </c>
      <c r="J225" s="100">
        <v>0.98148148148148151</v>
      </c>
      <c r="K225" s="100">
        <v>0.97058823529411764</v>
      </c>
      <c r="L225" s="100">
        <v>1</v>
      </c>
      <c r="M225" s="100">
        <v>1</v>
      </c>
      <c r="N225" s="100">
        <v>0.92500000000000004</v>
      </c>
      <c r="O225" s="100">
        <v>0.97872340425531912</v>
      </c>
      <c r="P225" s="99" t="s">
        <v>632</v>
      </c>
      <c r="Q225" s="99" t="s">
        <v>632</v>
      </c>
      <c r="R225" s="99" t="s">
        <v>632</v>
      </c>
      <c r="S225" s="99"/>
      <c r="T225" s="99"/>
      <c r="U225" s="99"/>
      <c r="V225" s="99"/>
      <c r="W225" s="99"/>
      <c r="X225" s="99"/>
      <c r="Y225" s="99"/>
      <c r="Z225" s="99"/>
      <c r="AA225" s="99"/>
      <c r="AB225" s="99"/>
      <c r="AC225" s="99"/>
      <c r="AD225" s="99"/>
      <c r="AE225" s="99"/>
      <c r="AF225" s="99"/>
      <c r="AG225" s="99"/>
      <c r="AH225" s="99"/>
    </row>
    <row r="226" spans="3:34">
      <c r="C226" s="3" t="s">
        <v>709</v>
      </c>
      <c r="D226" s="3" t="s">
        <v>426</v>
      </c>
      <c r="E226" s="3" t="s">
        <v>427</v>
      </c>
      <c r="F226" s="3" t="s">
        <v>628</v>
      </c>
      <c r="G226" s="100">
        <v>0.97916666666666663</v>
      </c>
      <c r="H226" s="100">
        <v>1</v>
      </c>
      <c r="I226" s="100">
        <v>1</v>
      </c>
      <c r="J226" s="100">
        <v>1</v>
      </c>
      <c r="K226" s="100">
        <v>1</v>
      </c>
      <c r="L226" s="100">
        <v>1</v>
      </c>
      <c r="M226" s="100">
        <v>0.97674418604651159</v>
      </c>
      <c r="N226" s="100">
        <v>1</v>
      </c>
      <c r="O226" s="100">
        <v>0.97560975609756095</v>
      </c>
      <c r="P226" s="99" t="s">
        <v>632</v>
      </c>
      <c r="Q226" s="99" t="s">
        <v>632</v>
      </c>
      <c r="R226" s="99" t="s">
        <v>632</v>
      </c>
      <c r="S226" s="99"/>
      <c r="T226" s="99"/>
      <c r="U226" s="99"/>
      <c r="V226" s="99"/>
      <c r="W226" s="99"/>
      <c r="X226" s="99"/>
      <c r="Y226" s="99"/>
      <c r="Z226" s="99"/>
      <c r="AA226" s="99"/>
      <c r="AB226" s="99"/>
      <c r="AC226" s="99"/>
      <c r="AD226" s="99"/>
      <c r="AE226" s="99"/>
      <c r="AF226" s="99"/>
      <c r="AG226" s="99"/>
      <c r="AH226" s="99"/>
    </row>
    <row r="227" spans="3:34">
      <c r="C227" s="3" t="s">
        <v>709</v>
      </c>
      <c r="D227" s="3" t="s">
        <v>428</v>
      </c>
      <c r="E227" s="3" t="s">
        <v>429</v>
      </c>
      <c r="F227" s="3" t="s">
        <v>628</v>
      </c>
      <c r="G227" s="100">
        <v>0.98148148148148151</v>
      </c>
      <c r="H227" s="100">
        <v>1</v>
      </c>
      <c r="I227" s="100">
        <v>0.97872340425531912</v>
      </c>
      <c r="J227" s="100">
        <v>1</v>
      </c>
      <c r="K227" s="100">
        <v>1</v>
      </c>
      <c r="L227" s="100">
        <v>1</v>
      </c>
      <c r="M227" s="100">
        <v>1</v>
      </c>
      <c r="N227" s="100">
        <v>1</v>
      </c>
      <c r="O227" s="100">
        <v>0.97499999999999998</v>
      </c>
      <c r="P227" s="99" t="s">
        <v>632</v>
      </c>
      <c r="Q227" s="99" t="s">
        <v>632</v>
      </c>
      <c r="R227" s="99" t="s">
        <v>632</v>
      </c>
      <c r="S227" s="99"/>
      <c r="T227" s="99"/>
      <c r="U227" s="99"/>
      <c r="V227" s="99"/>
      <c r="W227" s="99"/>
      <c r="X227" s="99"/>
      <c r="Y227" s="99"/>
      <c r="Z227" s="99"/>
      <c r="AA227" s="99"/>
      <c r="AB227" s="99"/>
      <c r="AC227" s="99"/>
      <c r="AD227" s="99"/>
      <c r="AE227" s="99"/>
      <c r="AF227" s="99"/>
      <c r="AG227" s="99"/>
      <c r="AH227" s="99"/>
    </row>
    <row r="228" spans="3:34">
      <c r="C228" s="3" t="s">
        <v>710</v>
      </c>
      <c r="D228" s="3" t="s">
        <v>430</v>
      </c>
      <c r="E228" s="3" t="s">
        <v>431</v>
      </c>
      <c r="F228" s="3" t="s">
        <v>628</v>
      </c>
      <c r="G228" s="100">
        <v>0.96932515337423308</v>
      </c>
      <c r="H228" s="100">
        <v>0.97297297297297303</v>
      </c>
      <c r="I228" s="100">
        <v>0.99633699633699635</v>
      </c>
      <c r="J228" s="100">
        <v>0.96885813148788924</v>
      </c>
      <c r="K228" s="100">
        <v>0.95563139931740615</v>
      </c>
      <c r="L228" s="100">
        <v>0.96753246753246758</v>
      </c>
      <c r="M228" s="100">
        <v>0.97222222222222221</v>
      </c>
      <c r="N228" s="100">
        <v>0.97517730496453903</v>
      </c>
      <c r="O228" s="100">
        <v>0.97132616487455192</v>
      </c>
      <c r="P228" s="99" t="s">
        <v>632</v>
      </c>
      <c r="Q228" s="99" t="s">
        <v>632</v>
      </c>
      <c r="R228" s="99" t="s">
        <v>632</v>
      </c>
      <c r="S228" s="99"/>
      <c r="T228" s="99"/>
      <c r="U228" s="99"/>
      <c r="V228" s="99"/>
      <c r="W228" s="99"/>
      <c r="X228" s="99"/>
      <c r="Y228" s="99"/>
      <c r="Z228" s="99"/>
      <c r="AA228" s="99"/>
      <c r="AB228" s="99"/>
      <c r="AC228" s="99"/>
      <c r="AD228" s="99"/>
      <c r="AE228" s="99"/>
      <c r="AF228" s="99"/>
      <c r="AG228" s="99"/>
      <c r="AH228" s="99"/>
    </row>
    <row r="229" spans="3:34">
      <c r="C229" s="3" t="s">
        <v>710</v>
      </c>
      <c r="D229" s="3" t="s">
        <v>432</v>
      </c>
      <c r="E229" s="3" t="s">
        <v>433</v>
      </c>
      <c r="F229" s="3" t="s">
        <v>628</v>
      </c>
      <c r="G229" s="100">
        <v>0.96296296296296291</v>
      </c>
      <c r="H229" s="100">
        <v>0.9642857142857143</v>
      </c>
      <c r="I229" s="100">
        <v>0.97014925373134331</v>
      </c>
      <c r="J229" s="100">
        <v>0.98039215686274506</v>
      </c>
      <c r="K229" s="100">
        <v>0.92405063291139244</v>
      </c>
      <c r="L229" s="100">
        <v>0.98333333333333328</v>
      </c>
      <c r="M229" s="100">
        <v>1</v>
      </c>
      <c r="N229" s="100">
        <v>0.99019607843137258</v>
      </c>
      <c r="O229" s="100">
        <v>1</v>
      </c>
      <c r="P229" s="99" t="s">
        <v>632</v>
      </c>
      <c r="Q229" s="99" t="s">
        <v>632</v>
      </c>
      <c r="R229" s="99" t="s">
        <v>632</v>
      </c>
      <c r="S229" s="99"/>
      <c r="T229" s="99"/>
      <c r="U229" s="99"/>
      <c r="V229" s="99"/>
      <c r="W229" s="99"/>
      <c r="X229" s="99"/>
      <c r="Y229" s="99"/>
      <c r="Z229" s="99"/>
      <c r="AA229" s="99"/>
      <c r="AB229" s="99"/>
      <c r="AC229" s="99"/>
      <c r="AD229" s="99"/>
      <c r="AE229" s="99"/>
      <c r="AF229" s="99"/>
      <c r="AG229" s="99"/>
      <c r="AH229" s="99"/>
    </row>
    <row r="230" spans="3:34">
      <c r="C230" s="3" t="s">
        <v>710</v>
      </c>
      <c r="D230" s="3" t="s">
        <v>434</v>
      </c>
      <c r="E230" s="3" t="s">
        <v>435</v>
      </c>
      <c r="F230" s="3" t="s">
        <v>628</v>
      </c>
      <c r="G230" s="100">
        <v>0.95726495726495731</v>
      </c>
      <c r="H230" s="100">
        <v>0.98165137614678899</v>
      </c>
      <c r="I230" s="100">
        <v>0.98461538461538467</v>
      </c>
      <c r="J230" s="100">
        <v>0.965034965034965</v>
      </c>
      <c r="K230" s="100">
        <v>0.93893129770992367</v>
      </c>
      <c r="L230" s="100">
        <v>0.971830985915493</v>
      </c>
      <c r="M230" s="100">
        <v>0.96923076923076923</v>
      </c>
      <c r="N230" s="100">
        <v>0.98484848484848486</v>
      </c>
      <c r="O230" s="100">
        <v>0.97810218978102192</v>
      </c>
      <c r="P230" s="99" t="s">
        <v>632</v>
      </c>
      <c r="Q230" s="99" t="s">
        <v>632</v>
      </c>
      <c r="R230" s="99" t="s">
        <v>632</v>
      </c>
      <c r="S230" s="99"/>
      <c r="T230" s="99"/>
      <c r="U230" s="99"/>
      <c r="V230" s="99"/>
      <c r="W230" s="99"/>
      <c r="X230" s="99"/>
      <c r="Y230" s="99"/>
      <c r="Z230" s="99"/>
      <c r="AA230" s="99"/>
      <c r="AB230" s="99"/>
      <c r="AC230" s="99"/>
      <c r="AD230" s="99"/>
      <c r="AE230" s="99"/>
      <c r="AF230" s="99"/>
      <c r="AG230" s="99"/>
      <c r="AH230" s="99"/>
    </row>
    <row r="231" spans="3:34">
      <c r="C231" s="3" t="s">
        <v>710</v>
      </c>
      <c r="D231" s="3" t="s">
        <v>436</v>
      </c>
      <c r="E231" s="3" t="s">
        <v>437</v>
      </c>
      <c r="F231" s="3" t="s">
        <v>628</v>
      </c>
      <c r="G231" s="100">
        <v>1</v>
      </c>
      <c r="H231" s="100">
        <v>0.97560975609756095</v>
      </c>
      <c r="I231" s="100">
        <v>0.95454545454545459</v>
      </c>
      <c r="J231" s="100">
        <v>0.97727272727272729</v>
      </c>
      <c r="K231" s="100">
        <v>0.97674418604651159</v>
      </c>
      <c r="L231" s="100">
        <v>0.96226415094339623</v>
      </c>
      <c r="M231" s="100">
        <v>0.96226415094339623</v>
      </c>
      <c r="N231" s="100">
        <v>1</v>
      </c>
      <c r="O231" s="100">
        <v>0.7142857142857143</v>
      </c>
      <c r="P231" s="99" t="s">
        <v>632</v>
      </c>
      <c r="Q231" s="99" t="s">
        <v>632</v>
      </c>
      <c r="R231" s="99" t="s">
        <v>632</v>
      </c>
      <c r="S231" s="99"/>
      <c r="T231" s="99"/>
      <c r="U231" s="99"/>
      <c r="V231" s="99"/>
      <c r="W231" s="99"/>
      <c r="X231" s="99"/>
      <c r="Y231" s="99"/>
      <c r="Z231" s="99"/>
      <c r="AA231" s="99"/>
      <c r="AB231" s="99"/>
      <c r="AC231" s="99"/>
      <c r="AD231" s="99"/>
      <c r="AE231" s="99"/>
      <c r="AF231" s="99"/>
      <c r="AG231" s="99"/>
      <c r="AH231" s="99"/>
    </row>
    <row r="232" spans="3:34">
      <c r="C232" s="3" t="s">
        <v>710</v>
      </c>
      <c r="D232" s="3" t="s">
        <v>438</v>
      </c>
      <c r="E232" s="3" t="s">
        <v>439</v>
      </c>
      <c r="F232" s="3" t="s">
        <v>628</v>
      </c>
      <c r="G232" s="100">
        <v>1</v>
      </c>
      <c r="H232" s="100">
        <v>1</v>
      </c>
      <c r="I232" s="100">
        <v>0.98648648648648651</v>
      </c>
      <c r="J232" s="100">
        <v>0.92682926829268297</v>
      </c>
      <c r="K232" s="100">
        <v>0.98412698412698407</v>
      </c>
      <c r="L232" s="100">
        <v>0.97826086956521741</v>
      </c>
      <c r="M232" s="100">
        <v>0.97297297297297303</v>
      </c>
      <c r="N232" s="100">
        <v>0.97872340425531912</v>
      </c>
      <c r="O232" s="100">
        <v>1</v>
      </c>
      <c r="P232" s="99" t="s">
        <v>632</v>
      </c>
      <c r="Q232" s="99" t="s">
        <v>632</v>
      </c>
      <c r="R232" s="99" t="s">
        <v>632</v>
      </c>
      <c r="S232" s="99"/>
      <c r="T232" s="99"/>
      <c r="U232" s="99"/>
      <c r="V232" s="99"/>
      <c r="W232" s="99"/>
      <c r="X232" s="99"/>
      <c r="Y232" s="99"/>
      <c r="Z232" s="99"/>
      <c r="AA232" s="99"/>
      <c r="AB232" s="99"/>
      <c r="AC232" s="99"/>
      <c r="AD232" s="99"/>
      <c r="AE232" s="99"/>
      <c r="AF232" s="99"/>
      <c r="AG232" s="99"/>
      <c r="AH232" s="99"/>
    </row>
    <row r="233" spans="3:34">
      <c r="C233" s="3" t="s">
        <v>710</v>
      </c>
      <c r="D233" s="3" t="s">
        <v>440</v>
      </c>
      <c r="E233" s="3" t="s">
        <v>441</v>
      </c>
      <c r="F233" s="3" t="s">
        <v>628</v>
      </c>
      <c r="G233" s="100">
        <v>1</v>
      </c>
      <c r="H233" s="100">
        <v>1</v>
      </c>
      <c r="I233" s="100">
        <v>1</v>
      </c>
      <c r="J233" s="100">
        <v>1</v>
      </c>
      <c r="K233" s="100">
        <v>1</v>
      </c>
      <c r="L233" s="100">
        <v>1</v>
      </c>
      <c r="M233" s="100">
        <v>1</v>
      </c>
      <c r="N233" s="100">
        <v>0.98019801980198018</v>
      </c>
      <c r="O233" s="100">
        <v>0.98165137614678899</v>
      </c>
      <c r="P233" s="99" t="s">
        <v>632</v>
      </c>
      <c r="Q233" s="99" t="s">
        <v>632</v>
      </c>
      <c r="R233" s="99" t="s">
        <v>632</v>
      </c>
      <c r="S233" s="99"/>
      <c r="T233" s="99"/>
      <c r="U233" s="99"/>
      <c r="V233" s="99"/>
      <c r="W233" s="99"/>
      <c r="X233" s="99"/>
      <c r="Y233" s="99"/>
      <c r="Z233" s="99"/>
      <c r="AA233" s="99"/>
      <c r="AB233" s="99"/>
      <c r="AC233" s="99"/>
      <c r="AD233" s="99"/>
      <c r="AE233" s="99"/>
      <c r="AF233" s="99"/>
      <c r="AG233" s="99"/>
      <c r="AH233" s="99"/>
    </row>
    <row r="234" spans="3:34">
      <c r="C234" s="3" t="s">
        <v>710</v>
      </c>
      <c r="D234" s="3" t="s">
        <v>442</v>
      </c>
      <c r="E234" s="3" t="s">
        <v>443</v>
      </c>
      <c r="F234" s="3" t="s">
        <v>628</v>
      </c>
      <c r="G234" s="100">
        <v>0.98412698412698407</v>
      </c>
      <c r="H234" s="100">
        <v>0.98648648648648651</v>
      </c>
      <c r="I234" s="100">
        <v>0.98571428571428577</v>
      </c>
      <c r="J234" s="100">
        <v>1</v>
      </c>
      <c r="K234" s="100">
        <v>0.96341463414634143</v>
      </c>
      <c r="L234" s="100">
        <v>0.95161290322580649</v>
      </c>
      <c r="M234" s="100">
        <v>1</v>
      </c>
      <c r="N234" s="100">
        <v>1</v>
      </c>
      <c r="O234" s="100">
        <v>0.9</v>
      </c>
      <c r="P234" s="99" t="s">
        <v>632</v>
      </c>
      <c r="Q234" s="99" t="s">
        <v>632</v>
      </c>
      <c r="R234" s="99" t="s">
        <v>632</v>
      </c>
      <c r="S234" s="99"/>
      <c r="T234" s="99"/>
      <c r="U234" s="99"/>
      <c r="V234" s="99"/>
      <c r="W234" s="99"/>
      <c r="X234" s="99"/>
      <c r="Y234" s="99"/>
      <c r="Z234" s="99"/>
      <c r="AA234" s="99"/>
      <c r="AB234" s="99"/>
      <c r="AC234" s="99"/>
      <c r="AD234" s="99"/>
      <c r="AE234" s="99"/>
      <c r="AF234" s="99"/>
      <c r="AG234" s="99"/>
      <c r="AH234" s="99"/>
    </row>
    <row r="235" spans="3:34">
      <c r="C235" s="3" t="s">
        <v>710</v>
      </c>
      <c r="D235" s="3" t="s">
        <v>444</v>
      </c>
      <c r="E235" s="3" t="s">
        <v>445</v>
      </c>
      <c r="F235" s="3" t="s">
        <v>628</v>
      </c>
      <c r="G235" s="100">
        <v>0.93684210526315792</v>
      </c>
      <c r="H235" s="100">
        <v>0.95238095238095233</v>
      </c>
      <c r="I235" s="100">
        <v>0.9568965517241379</v>
      </c>
      <c r="J235" s="100">
        <v>0.9885057471264368</v>
      </c>
      <c r="K235" s="100">
        <v>0.95348837209302328</v>
      </c>
      <c r="L235" s="100">
        <v>0.97580645161290325</v>
      </c>
      <c r="M235" s="100">
        <v>0.93700787401574803</v>
      </c>
      <c r="N235" s="100">
        <v>0.98076923076923073</v>
      </c>
      <c r="O235" s="100">
        <v>0.94174757281553401</v>
      </c>
      <c r="P235" s="99" t="s">
        <v>632</v>
      </c>
      <c r="Q235" s="99" t="s">
        <v>632</v>
      </c>
      <c r="R235" s="99" t="s">
        <v>632</v>
      </c>
      <c r="S235" s="99"/>
      <c r="T235" s="99"/>
      <c r="U235" s="99"/>
      <c r="V235" s="99"/>
      <c r="W235" s="99"/>
      <c r="X235" s="99"/>
      <c r="Y235" s="99"/>
      <c r="Z235" s="99"/>
      <c r="AA235" s="99"/>
      <c r="AB235" s="99"/>
      <c r="AC235" s="99"/>
      <c r="AD235" s="99"/>
      <c r="AE235" s="99"/>
      <c r="AF235" s="99"/>
      <c r="AG235" s="99"/>
      <c r="AH235" s="99"/>
    </row>
    <row r="236" spans="3:34">
      <c r="C236" s="3" t="s">
        <v>710</v>
      </c>
      <c r="D236" s="3" t="s">
        <v>446</v>
      </c>
      <c r="E236" s="3" t="s">
        <v>447</v>
      </c>
      <c r="F236" s="3" t="s">
        <v>628</v>
      </c>
      <c r="G236" s="100">
        <v>0.96610169491525422</v>
      </c>
      <c r="H236" s="100">
        <v>0.9910714285714286</v>
      </c>
      <c r="I236" s="100">
        <v>0.97931034482758617</v>
      </c>
      <c r="J236" s="100">
        <v>0.98750000000000004</v>
      </c>
      <c r="K236" s="100">
        <v>0.96575342465753422</v>
      </c>
      <c r="L236" s="100">
        <v>0.98058252427184467</v>
      </c>
      <c r="M236" s="100">
        <v>0.95575221238938057</v>
      </c>
      <c r="N236" s="100">
        <v>0.98969072164948457</v>
      </c>
      <c r="O236" s="100">
        <v>0.98969072164948457</v>
      </c>
      <c r="P236" s="99" t="s">
        <v>632</v>
      </c>
      <c r="Q236" s="99" t="s">
        <v>632</v>
      </c>
      <c r="R236" s="99" t="s">
        <v>632</v>
      </c>
      <c r="S236" s="99"/>
      <c r="T236" s="99"/>
      <c r="U236" s="99"/>
      <c r="V236" s="99"/>
      <c r="W236" s="99"/>
      <c r="X236" s="99"/>
      <c r="Y236" s="99"/>
      <c r="Z236" s="99"/>
      <c r="AA236" s="99"/>
      <c r="AB236" s="99"/>
      <c r="AC236" s="99"/>
      <c r="AD236" s="99"/>
      <c r="AE236" s="99"/>
      <c r="AF236" s="99"/>
      <c r="AG236" s="99"/>
      <c r="AH236" s="99"/>
    </row>
    <row r="237" spans="3:34">
      <c r="C237" s="3" t="s">
        <v>711</v>
      </c>
      <c r="D237" s="3" t="s">
        <v>448</v>
      </c>
      <c r="E237" s="3" t="s">
        <v>449</v>
      </c>
      <c r="F237" s="3" t="s">
        <v>628</v>
      </c>
      <c r="G237" s="100">
        <v>1</v>
      </c>
      <c r="H237" s="100">
        <v>0.97058823529411764</v>
      </c>
      <c r="I237" s="100">
        <v>1</v>
      </c>
      <c r="J237" s="100">
        <v>0.96666666666666667</v>
      </c>
      <c r="K237" s="100">
        <v>1</v>
      </c>
      <c r="L237" s="100">
        <v>1</v>
      </c>
      <c r="M237" s="100">
        <v>1</v>
      </c>
      <c r="N237" s="100">
        <v>1</v>
      </c>
      <c r="O237" s="100">
        <v>0.94871794871794868</v>
      </c>
      <c r="P237" s="99" t="s">
        <v>632</v>
      </c>
      <c r="Q237" s="99" t="s">
        <v>632</v>
      </c>
      <c r="R237" s="99" t="s">
        <v>632</v>
      </c>
      <c r="S237" s="99"/>
      <c r="T237" s="99"/>
      <c r="U237" s="99"/>
      <c r="V237" s="99"/>
      <c r="W237" s="99"/>
      <c r="X237" s="99"/>
      <c r="Y237" s="99"/>
      <c r="Z237" s="99"/>
      <c r="AA237" s="99"/>
      <c r="AB237" s="99"/>
      <c r="AC237" s="99"/>
      <c r="AD237" s="99"/>
      <c r="AE237" s="99"/>
      <c r="AF237" s="99"/>
      <c r="AG237" s="99"/>
      <c r="AH237" s="99"/>
    </row>
    <row r="238" spans="3:34">
      <c r="C238" s="3" t="s">
        <v>711</v>
      </c>
      <c r="D238" s="3" t="s">
        <v>450</v>
      </c>
      <c r="E238" s="3" t="s">
        <v>451</v>
      </c>
      <c r="F238" s="3" t="s">
        <v>628</v>
      </c>
      <c r="G238" s="100">
        <v>0.9932432432432432</v>
      </c>
      <c r="H238" s="100">
        <v>0.98837209302325579</v>
      </c>
      <c r="I238" s="100">
        <v>0.98765432098765427</v>
      </c>
      <c r="J238" s="100">
        <v>1</v>
      </c>
      <c r="K238" s="100">
        <v>0.99333333333333329</v>
      </c>
      <c r="L238" s="100">
        <v>1</v>
      </c>
      <c r="M238" s="100">
        <v>1</v>
      </c>
      <c r="N238" s="100">
        <v>0.99115044247787609</v>
      </c>
      <c r="O238" s="100">
        <v>0.99090909090909096</v>
      </c>
      <c r="P238" s="99" t="s">
        <v>632</v>
      </c>
      <c r="Q238" s="99" t="s">
        <v>632</v>
      </c>
      <c r="R238" s="99" t="s">
        <v>632</v>
      </c>
      <c r="S238" s="99"/>
      <c r="T238" s="99"/>
      <c r="U238" s="99"/>
      <c r="V238" s="99"/>
      <c r="W238" s="99"/>
      <c r="X238" s="99"/>
      <c r="Y238" s="99"/>
      <c r="Z238" s="99"/>
      <c r="AA238" s="99"/>
      <c r="AB238" s="99"/>
      <c r="AC238" s="99"/>
      <c r="AD238" s="99"/>
      <c r="AE238" s="99"/>
      <c r="AF238" s="99"/>
      <c r="AG238" s="99"/>
      <c r="AH238" s="99"/>
    </row>
    <row r="239" spans="3:34">
      <c r="C239" s="3" t="s">
        <v>712</v>
      </c>
      <c r="D239" s="3" t="s">
        <v>452</v>
      </c>
      <c r="E239" s="3" t="s">
        <v>453</v>
      </c>
      <c r="F239" s="3" t="s">
        <v>628</v>
      </c>
      <c r="G239" s="100">
        <v>0.96969696969696972</v>
      </c>
      <c r="H239" s="100">
        <v>0.97058823529411764</v>
      </c>
      <c r="I239" s="100">
        <v>0.95454545454545459</v>
      </c>
      <c r="J239" s="100">
        <v>0.98412698412698407</v>
      </c>
      <c r="K239" s="100">
        <v>0.91666666666666663</v>
      </c>
      <c r="L239" s="100">
        <v>1</v>
      </c>
      <c r="M239" s="100">
        <v>1</v>
      </c>
      <c r="N239" s="100">
        <v>1</v>
      </c>
      <c r="O239" s="100">
        <v>0.98039215686274506</v>
      </c>
      <c r="P239" s="99" t="s">
        <v>632</v>
      </c>
      <c r="Q239" s="99" t="s">
        <v>632</v>
      </c>
      <c r="R239" s="99" t="s">
        <v>632</v>
      </c>
      <c r="S239" s="99"/>
      <c r="T239" s="99"/>
      <c r="U239" s="99"/>
      <c r="V239" s="99"/>
      <c r="W239" s="99"/>
      <c r="X239" s="99"/>
      <c r="Y239" s="99"/>
      <c r="Z239" s="99"/>
      <c r="AA239" s="99"/>
      <c r="AB239" s="99"/>
      <c r="AC239" s="99"/>
      <c r="AD239" s="99"/>
      <c r="AE239" s="99"/>
      <c r="AF239" s="99"/>
      <c r="AG239" s="99"/>
      <c r="AH239" s="99"/>
    </row>
    <row r="240" spans="3:34">
      <c r="C240" s="3" t="s">
        <v>713</v>
      </c>
      <c r="D240" s="3" t="s">
        <v>454</v>
      </c>
      <c r="E240" s="3" t="s">
        <v>455</v>
      </c>
      <c r="F240" s="3" t="s">
        <v>628</v>
      </c>
      <c r="G240" s="100">
        <v>0.94318181818181823</v>
      </c>
      <c r="H240" s="100">
        <v>1</v>
      </c>
      <c r="I240" s="100">
        <v>0.98750000000000004</v>
      </c>
      <c r="J240" s="100">
        <v>0.98901098901098905</v>
      </c>
      <c r="K240" s="100">
        <v>0.9642857142857143</v>
      </c>
      <c r="L240" s="100">
        <v>0.97058823529411764</v>
      </c>
      <c r="M240" s="100">
        <v>1</v>
      </c>
      <c r="N240" s="100">
        <v>1</v>
      </c>
      <c r="O240" s="100">
        <v>0.97142857142857142</v>
      </c>
      <c r="P240" s="99" t="s">
        <v>632</v>
      </c>
      <c r="Q240" s="99" t="s">
        <v>632</v>
      </c>
      <c r="R240" s="99" t="s">
        <v>632</v>
      </c>
      <c r="S240" s="99"/>
      <c r="T240" s="99"/>
      <c r="U240" s="99"/>
      <c r="V240" s="99"/>
      <c r="W240" s="99"/>
      <c r="X240" s="99"/>
      <c r="Y240" s="99"/>
      <c r="Z240" s="99"/>
      <c r="AA240" s="99"/>
      <c r="AB240" s="99"/>
      <c r="AC240" s="99"/>
      <c r="AD240" s="99"/>
      <c r="AE240" s="99"/>
      <c r="AF240" s="99"/>
      <c r="AG240" s="99"/>
      <c r="AH240" s="99"/>
    </row>
    <row r="241" spans="3:34">
      <c r="C241" s="3" t="s">
        <v>712</v>
      </c>
      <c r="D241" s="3" t="s">
        <v>456</v>
      </c>
      <c r="E241" s="3" t="s">
        <v>457</v>
      </c>
      <c r="F241" s="3" t="s">
        <v>628</v>
      </c>
      <c r="G241" s="100">
        <v>0.97701149425287359</v>
      </c>
      <c r="H241" s="100">
        <v>0.98148148148148151</v>
      </c>
      <c r="I241" s="100">
        <v>0.97894736842105268</v>
      </c>
      <c r="J241" s="100">
        <v>0.98888888888888893</v>
      </c>
      <c r="K241" s="100">
        <v>0.96039603960396036</v>
      </c>
      <c r="L241" s="100">
        <v>1</v>
      </c>
      <c r="M241" s="100">
        <v>1</v>
      </c>
      <c r="N241" s="100">
        <v>1</v>
      </c>
      <c r="O241" s="100">
        <v>0.95945945945945943</v>
      </c>
      <c r="P241" s="99" t="s">
        <v>632</v>
      </c>
      <c r="Q241" s="99" t="s">
        <v>632</v>
      </c>
      <c r="R241" s="99" t="s">
        <v>632</v>
      </c>
      <c r="S241" s="99"/>
      <c r="T241" s="99"/>
      <c r="U241" s="99"/>
      <c r="V241" s="99"/>
      <c r="W241" s="99"/>
      <c r="X241" s="99"/>
      <c r="Y241" s="99"/>
      <c r="Z241" s="99"/>
      <c r="AA241" s="99"/>
      <c r="AB241" s="99"/>
      <c r="AC241" s="99"/>
      <c r="AD241" s="99"/>
      <c r="AE241" s="99"/>
      <c r="AF241" s="99"/>
      <c r="AG241" s="99"/>
      <c r="AH241" s="99"/>
    </row>
    <row r="242" spans="3:34">
      <c r="C242" s="3" t="s">
        <v>711</v>
      </c>
      <c r="D242" s="3" t="s">
        <v>458</v>
      </c>
      <c r="E242" s="3" t="s">
        <v>459</v>
      </c>
      <c r="F242" s="3" t="s">
        <v>628</v>
      </c>
      <c r="G242" s="100">
        <v>0.93846153846153846</v>
      </c>
      <c r="H242" s="100">
        <v>0.97333333333333338</v>
      </c>
      <c r="I242" s="100">
        <v>0.95522388059701491</v>
      </c>
      <c r="J242" s="100">
        <v>0.97499999999999998</v>
      </c>
      <c r="K242" s="100">
        <v>0.95</v>
      </c>
      <c r="L242" s="100">
        <v>0.95238095238095233</v>
      </c>
      <c r="M242" s="100">
        <v>0.93846153846153846</v>
      </c>
      <c r="N242" s="100">
        <v>0.97752808988764039</v>
      </c>
      <c r="O242" s="100">
        <v>0.94805194805194803</v>
      </c>
      <c r="P242" s="99" t="s">
        <v>632</v>
      </c>
      <c r="Q242" s="99" t="s">
        <v>632</v>
      </c>
      <c r="R242" s="99" t="s">
        <v>632</v>
      </c>
      <c r="S242" s="99"/>
      <c r="T242" s="99"/>
      <c r="U242" s="99"/>
      <c r="V242" s="99"/>
      <c r="W242" s="99"/>
      <c r="X242" s="99"/>
      <c r="Y242" s="99"/>
      <c r="Z242" s="99"/>
      <c r="AA242" s="99"/>
      <c r="AB242" s="99"/>
      <c r="AC242" s="99"/>
      <c r="AD242" s="99"/>
      <c r="AE242" s="99"/>
      <c r="AF242" s="99"/>
      <c r="AG242" s="99"/>
      <c r="AH242" s="99"/>
    </row>
    <row r="243" spans="3:34">
      <c r="C243" s="3" t="s">
        <v>713</v>
      </c>
      <c r="D243" s="3" t="s">
        <v>460</v>
      </c>
      <c r="E243" s="3" t="s">
        <v>461</v>
      </c>
      <c r="F243" s="3" t="s">
        <v>628</v>
      </c>
      <c r="G243" s="100">
        <v>0.98529411764705888</v>
      </c>
      <c r="H243" s="100">
        <v>0.97468354430379744</v>
      </c>
      <c r="I243" s="100">
        <v>0.9821428571428571</v>
      </c>
      <c r="J243" s="100">
        <v>0.96610169491525422</v>
      </c>
      <c r="K243" s="100">
        <v>1</v>
      </c>
      <c r="L243" s="100">
        <v>0.66666666666666663</v>
      </c>
      <c r="M243" s="100">
        <v>0.98333333333333328</v>
      </c>
      <c r="N243" s="100">
        <v>0.97560975609756095</v>
      </c>
      <c r="O243" s="100">
        <v>0.96226415094339623</v>
      </c>
      <c r="P243" s="99" t="s">
        <v>632</v>
      </c>
      <c r="Q243" s="99" t="s">
        <v>632</v>
      </c>
      <c r="R243" s="99" t="s">
        <v>632</v>
      </c>
      <c r="S243" s="99"/>
      <c r="T243" s="99"/>
      <c r="U243" s="99"/>
      <c r="V243" s="99"/>
      <c r="W243" s="99"/>
      <c r="X243" s="99"/>
      <c r="Y243" s="99"/>
      <c r="Z243" s="99"/>
      <c r="AA243" s="99"/>
      <c r="AB243" s="99"/>
      <c r="AC243" s="99"/>
      <c r="AD243" s="99"/>
      <c r="AE243" s="99"/>
      <c r="AF243" s="99"/>
      <c r="AG243" s="99"/>
      <c r="AH243" s="99"/>
    </row>
    <row r="244" spans="3:34">
      <c r="C244" s="3" t="s">
        <v>711</v>
      </c>
      <c r="D244" s="3" t="s">
        <v>462</v>
      </c>
      <c r="E244" s="3" t="s">
        <v>463</v>
      </c>
      <c r="F244" s="3" t="s">
        <v>628</v>
      </c>
      <c r="G244" s="100">
        <v>0.93902439024390238</v>
      </c>
      <c r="H244" s="100">
        <v>0.97752808988764039</v>
      </c>
      <c r="I244" s="100">
        <v>0.97115384615384615</v>
      </c>
      <c r="J244" s="100">
        <v>0.98076923076923073</v>
      </c>
      <c r="K244" s="100">
        <v>0.94505494505494503</v>
      </c>
      <c r="L244" s="100">
        <v>0.96703296703296704</v>
      </c>
      <c r="M244" s="100">
        <v>0.99038461538461542</v>
      </c>
      <c r="N244" s="100">
        <v>0.96590909090909094</v>
      </c>
      <c r="O244" s="100">
        <v>0.97499999999999998</v>
      </c>
      <c r="P244" s="99" t="s">
        <v>632</v>
      </c>
      <c r="Q244" s="99" t="s">
        <v>632</v>
      </c>
      <c r="R244" s="99" t="s">
        <v>632</v>
      </c>
      <c r="S244" s="99"/>
      <c r="T244" s="99"/>
      <c r="U244" s="99"/>
      <c r="V244" s="99"/>
      <c r="W244" s="99"/>
      <c r="X244" s="99"/>
      <c r="Y244" s="99"/>
      <c r="Z244" s="99"/>
      <c r="AA244" s="99"/>
      <c r="AB244" s="99"/>
      <c r="AC244" s="99"/>
      <c r="AD244" s="99"/>
      <c r="AE244" s="99"/>
      <c r="AF244" s="99"/>
      <c r="AG244" s="99"/>
      <c r="AH244" s="99"/>
    </row>
    <row r="245" spans="3:34">
      <c r="C245" s="3" t="s">
        <v>712</v>
      </c>
      <c r="D245" s="3" t="s">
        <v>464</v>
      </c>
      <c r="E245" s="3" t="s">
        <v>465</v>
      </c>
      <c r="F245" s="3" t="s">
        <v>628</v>
      </c>
      <c r="G245" s="100">
        <v>0.99029126213592233</v>
      </c>
      <c r="H245" s="100">
        <v>0.96</v>
      </c>
      <c r="I245" s="100">
        <v>0.98076923076923073</v>
      </c>
      <c r="J245" s="100">
        <v>0.97872340425531912</v>
      </c>
      <c r="K245" s="100">
        <v>0.97530864197530864</v>
      </c>
      <c r="L245" s="100">
        <v>0.98165137614678899</v>
      </c>
      <c r="M245" s="100">
        <v>0.97727272727272729</v>
      </c>
      <c r="N245" s="100">
        <v>0.97701149425287359</v>
      </c>
      <c r="O245" s="100">
        <v>0.96739130434782605</v>
      </c>
      <c r="P245" s="99" t="s">
        <v>632</v>
      </c>
      <c r="Q245" s="99" t="s">
        <v>632</v>
      </c>
      <c r="R245" s="99" t="s">
        <v>632</v>
      </c>
      <c r="S245" s="99"/>
      <c r="T245" s="99"/>
      <c r="U245" s="99"/>
      <c r="V245" s="99"/>
      <c r="W245" s="99"/>
      <c r="X245" s="99"/>
      <c r="Y245" s="99"/>
      <c r="Z245" s="99"/>
      <c r="AA245" s="99"/>
      <c r="AB245" s="99"/>
      <c r="AC245" s="99"/>
      <c r="AD245" s="99"/>
      <c r="AE245" s="99"/>
      <c r="AF245" s="99"/>
      <c r="AG245" s="99"/>
      <c r="AH245" s="99"/>
    </row>
    <row r="246" spans="3:34">
      <c r="C246" s="3" t="s">
        <v>713</v>
      </c>
      <c r="D246" s="3" t="s">
        <v>466</v>
      </c>
      <c r="E246" s="3" t="s">
        <v>467</v>
      </c>
      <c r="F246" s="3" t="s">
        <v>628</v>
      </c>
      <c r="G246" s="100">
        <v>0.98816568047337283</v>
      </c>
      <c r="H246" s="100">
        <v>0.9760479041916168</v>
      </c>
      <c r="I246" s="100">
        <v>0.97959183673469385</v>
      </c>
      <c r="J246" s="100">
        <v>0.97385620915032678</v>
      </c>
      <c r="K246" s="100">
        <v>0.9719101123595506</v>
      </c>
      <c r="L246" s="100">
        <v>0.96648044692737434</v>
      </c>
      <c r="M246" s="100">
        <v>0.96648044692737434</v>
      </c>
      <c r="N246" s="100">
        <v>0.97790055248618779</v>
      </c>
      <c r="O246" s="100">
        <v>0.96373056994818651</v>
      </c>
      <c r="P246" s="99" t="s">
        <v>632</v>
      </c>
      <c r="Q246" s="99" t="s">
        <v>632</v>
      </c>
      <c r="R246" s="99" t="s">
        <v>632</v>
      </c>
      <c r="S246" s="99"/>
      <c r="T246" s="99"/>
      <c r="U246" s="99"/>
      <c r="V246" s="99"/>
      <c r="W246" s="99"/>
      <c r="X246" s="99"/>
      <c r="Y246" s="99"/>
      <c r="Z246" s="99"/>
      <c r="AA246" s="99"/>
      <c r="AB246" s="99"/>
      <c r="AC246" s="99"/>
      <c r="AD246" s="99"/>
      <c r="AE246" s="99"/>
      <c r="AF246" s="99"/>
      <c r="AG246" s="99"/>
      <c r="AH246" s="99"/>
    </row>
    <row r="247" spans="3:34">
      <c r="C247" s="3" t="s">
        <v>711</v>
      </c>
      <c r="D247" s="3" t="s">
        <v>468</v>
      </c>
      <c r="E247" s="3" t="s">
        <v>469</v>
      </c>
      <c r="F247" s="3" t="s">
        <v>628</v>
      </c>
      <c r="G247" s="100">
        <v>0.96376811594202894</v>
      </c>
      <c r="H247" s="100">
        <v>0.96296296296296291</v>
      </c>
      <c r="I247" s="100">
        <v>0.98581560283687941</v>
      </c>
      <c r="J247" s="100">
        <v>0.98529411764705888</v>
      </c>
      <c r="K247" s="100">
        <v>0.99382716049382713</v>
      </c>
      <c r="L247" s="100">
        <v>0.96363636363636362</v>
      </c>
      <c r="M247" s="100">
        <v>1</v>
      </c>
      <c r="N247" s="100">
        <v>0.98913043478260865</v>
      </c>
      <c r="O247" s="100">
        <v>0.99065420560747663</v>
      </c>
      <c r="P247" s="99" t="s">
        <v>632</v>
      </c>
      <c r="Q247" s="99" t="s">
        <v>632</v>
      </c>
      <c r="R247" s="99" t="s">
        <v>632</v>
      </c>
      <c r="S247" s="99"/>
      <c r="T247" s="99"/>
      <c r="U247" s="99"/>
      <c r="V247" s="99"/>
      <c r="W247" s="99"/>
      <c r="X247" s="99"/>
      <c r="Y247" s="99"/>
      <c r="Z247" s="99"/>
      <c r="AA247" s="99"/>
      <c r="AB247" s="99"/>
      <c r="AC247" s="99"/>
      <c r="AD247" s="99"/>
      <c r="AE247" s="99"/>
      <c r="AF247" s="99"/>
      <c r="AG247" s="99"/>
      <c r="AH247" s="99"/>
    </row>
    <row r="248" spans="3:34">
      <c r="C248" s="3" t="s">
        <v>712</v>
      </c>
      <c r="D248" s="3" t="s">
        <v>470</v>
      </c>
      <c r="E248" s="3" t="s">
        <v>471</v>
      </c>
      <c r="F248" s="3" t="s">
        <v>628</v>
      </c>
      <c r="G248" s="100">
        <v>0.95876288659793818</v>
      </c>
      <c r="H248" s="100">
        <v>0.95789473684210524</v>
      </c>
      <c r="I248" s="100">
        <v>0.98701298701298701</v>
      </c>
      <c r="J248" s="100">
        <v>0.96078431372549022</v>
      </c>
      <c r="K248" s="100">
        <v>0.92105263157894735</v>
      </c>
      <c r="L248" s="100">
        <v>0.94</v>
      </c>
      <c r="M248" s="100">
        <v>0.98888888888888893</v>
      </c>
      <c r="N248" s="100">
        <v>0.9907407407407407</v>
      </c>
      <c r="O248" s="100">
        <v>0.98540145985401462</v>
      </c>
      <c r="P248" s="99" t="s">
        <v>632</v>
      </c>
      <c r="Q248" s="99" t="s">
        <v>632</v>
      </c>
      <c r="R248" s="99" t="s">
        <v>632</v>
      </c>
      <c r="S248" s="99"/>
      <c r="T248" s="99"/>
      <c r="U248" s="99"/>
      <c r="V248" s="99"/>
      <c r="W248" s="99"/>
      <c r="X248" s="99"/>
      <c r="Y248" s="99"/>
      <c r="Z248" s="99"/>
      <c r="AA248" s="99"/>
      <c r="AB248" s="99"/>
      <c r="AC248" s="99"/>
      <c r="AD248" s="99"/>
      <c r="AE248" s="99"/>
      <c r="AF248" s="99"/>
      <c r="AG248" s="99"/>
      <c r="AH248" s="99"/>
    </row>
    <row r="249" spans="3:34">
      <c r="C249" s="3" t="s">
        <v>713</v>
      </c>
      <c r="D249" s="3" t="s">
        <v>472</v>
      </c>
      <c r="E249" s="3" t="s">
        <v>473</v>
      </c>
      <c r="F249" s="3" t="s">
        <v>628</v>
      </c>
      <c r="G249" s="100">
        <v>0.98076923076923073</v>
      </c>
      <c r="H249" s="100">
        <v>0.93478260869565222</v>
      </c>
      <c r="I249" s="100">
        <v>0.95652173913043481</v>
      </c>
      <c r="J249" s="100">
        <v>0.97752808988764039</v>
      </c>
      <c r="K249" s="100">
        <v>0.95454545454545459</v>
      </c>
      <c r="L249" s="100">
        <v>0.98058252427184467</v>
      </c>
      <c r="M249" s="100">
        <v>0.97777777777777775</v>
      </c>
      <c r="N249" s="100">
        <v>0.97101449275362317</v>
      </c>
      <c r="O249" s="100">
        <v>0.88421052631578945</v>
      </c>
      <c r="P249" s="99" t="s">
        <v>632</v>
      </c>
      <c r="Q249" s="99" t="s">
        <v>632</v>
      </c>
      <c r="R249" s="99" t="s">
        <v>632</v>
      </c>
      <c r="S249" s="99"/>
      <c r="T249" s="99"/>
      <c r="U249" s="99"/>
      <c r="V249" s="99"/>
      <c r="W249" s="99"/>
      <c r="X249" s="99"/>
      <c r="Y249" s="99"/>
      <c r="Z249" s="99"/>
      <c r="AA249" s="99"/>
      <c r="AB249" s="99"/>
      <c r="AC249" s="99"/>
      <c r="AD249" s="99"/>
      <c r="AE249" s="99"/>
      <c r="AF249" s="99"/>
      <c r="AG249" s="99"/>
      <c r="AH249" s="99"/>
    </row>
    <row r="250" spans="3:34">
      <c r="C250" s="3" t="s">
        <v>711</v>
      </c>
      <c r="D250" s="3" t="s">
        <v>474</v>
      </c>
      <c r="E250" s="3" t="s">
        <v>475</v>
      </c>
      <c r="F250" s="3" t="s">
        <v>628</v>
      </c>
      <c r="G250" s="100">
        <v>0.98136645962732916</v>
      </c>
      <c r="H250" s="100">
        <v>0.98275862068965514</v>
      </c>
      <c r="I250" s="100">
        <v>0.99180327868852458</v>
      </c>
      <c r="J250" s="100">
        <v>0.97744360902255634</v>
      </c>
      <c r="K250" s="100">
        <v>0.98757763975155277</v>
      </c>
      <c r="L250" s="100">
        <v>0.99259259259259258</v>
      </c>
      <c r="M250" s="100">
        <v>0.971830985915493</v>
      </c>
      <c r="N250" s="100">
        <v>0.967741935483871</v>
      </c>
      <c r="O250" s="100">
        <v>1</v>
      </c>
      <c r="P250" s="99" t="s">
        <v>632</v>
      </c>
      <c r="Q250" s="99" t="s">
        <v>632</v>
      </c>
      <c r="R250" s="99" t="s">
        <v>632</v>
      </c>
      <c r="S250" s="99"/>
      <c r="T250" s="99"/>
      <c r="U250" s="99"/>
      <c r="V250" s="99"/>
      <c r="W250" s="99"/>
      <c r="X250" s="99"/>
      <c r="Y250" s="99"/>
      <c r="Z250" s="99"/>
      <c r="AA250" s="99"/>
      <c r="AB250" s="99"/>
      <c r="AC250" s="99"/>
      <c r="AD250" s="99"/>
      <c r="AE250" s="99"/>
      <c r="AF250" s="99"/>
      <c r="AG250" s="99"/>
      <c r="AH250" s="99"/>
    </row>
    <row r="251" spans="3:34">
      <c r="C251" s="3" t="s">
        <v>713</v>
      </c>
      <c r="D251" s="3" t="s">
        <v>476</v>
      </c>
      <c r="E251" s="3" t="s">
        <v>477</v>
      </c>
      <c r="F251" s="3" t="s">
        <v>628</v>
      </c>
      <c r="G251" s="100">
        <v>0.90476190476190477</v>
      </c>
      <c r="H251" s="100">
        <v>0.95744680851063835</v>
      </c>
      <c r="I251" s="100">
        <v>0.95348837209302328</v>
      </c>
      <c r="J251" s="100">
        <v>1</v>
      </c>
      <c r="K251" s="100">
        <v>1</v>
      </c>
      <c r="L251" s="100">
        <v>1</v>
      </c>
      <c r="M251" s="100">
        <v>0.97619047619047616</v>
      </c>
      <c r="N251" s="100">
        <v>0.98113207547169812</v>
      </c>
      <c r="O251" s="100">
        <v>1</v>
      </c>
      <c r="P251" s="99" t="s">
        <v>632</v>
      </c>
      <c r="Q251" s="99" t="s">
        <v>632</v>
      </c>
      <c r="R251" s="99" t="s">
        <v>632</v>
      </c>
      <c r="S251" s="99"/>
      <c r="T251" s="99"/>
      <c r="U251" s="99"/>
      <c r="V251" s="99"/>
      <c r="W251" s="99"/>
      <c r="X251" s="99"/>
      <c r="Y251" s="99"/>
      <c r="Z251" s="99"/>
      <c r="AA251" s="99"/>
      <c r="AB251" s="99"/>
      <c r="AC251" s="99"/>
      <c r="AD251" s="99"/>
      <c r="AE251" s="99"/>
      <c r="AF251" s="99"/>
      <c r="AG251" s="99"/>
      <c r="AH251" s="99"/>
    </row>
    <row r="252" spans="3:34">
      <c r="C252" s="3" t="s">
        <v>711</v>
      </c>
      <c r="D252" s="3" t="s">
        <v>478</v>
      </c>
      <c r="E252" s="3" t="s">
        <v>479</v>
      </c>
      <c r="F252" s="3" t="s">
        <v>628</v>
      </c>
      <c r="G252" s="100">
        <v>1</v>
      </c>
      <c r="H252" s="100">
        <v>1</v>
      </c>
      <c r="I252" s="100">
        <v>1</v>
      </c>
      <c r="J252" s="100">
        <v>1</v>
      </c>
      <c r="K252" s="100">
        <v>0.94736842105263153</v>
      </c>
      <c r="L252" s="100">
        <v>0.95652173913043481</v>
      </c>
      <c r="M252" s="100">
        <v>0.9642857142857143</v>
      </c>
      <c r="N252" s="100">
        <v>0.91666666666666663</v>
      </c>
      <c r="O252" s="100">
        <v>1</v>
      </c>
      <c r="P252" s="99" t="s">
        <v>632</v>
      </c>
      <c r="Q252" s="99" t="s">
        <v>632</v>
      </c>
      <c r="R252" s="99" t="s">
        <v>632</v>
      </c>
      <c r="S252" s="99"/>
      <c r="T252" s="99"/>
      <c r="U252" s="99"/>
      <c r="V252" s="99"/>
      <c r="W252" s="99"/>
      <c r="X252" s="99"/>
      <c r="Y252" s="99"/>
      <c r="Z252" s="99"/>
      <c r="AA252" s="99"/>
      <c r="AB252" s="99"/>
      <c r="AC252" s="99"/>
      <c r="AD252" s="99"/>
      <c r="AE252" s="99"/>
      <c r="AF252" s="99"/>
      <c r="AG252" s="99"/>
      <c r="AH252" s="99"/>
    </row>
    <row r="253" spans="3:34">
      <c r="C253" s="3" t="s">
        <v>713</v>
      </c>
      <c r="D253" s="3" t="s">
        <v>480</v>
      </c>
      <c r="E253" s="3" t="s">
        <v>481</v>
      </c>
      <c r="F253" s="3" t="s">
        <v>628</v>
      </c>
      <c r="G253" s="100">
        <v>0.9285714285714286</v>
      </c>
      <c r="H253" s="100">
        <v>1</v>
      </c>
      <c r="I253" s="100">
        <v>0.96666666666666667</v>
      </c>
      <c r="J253" s="100">
        <v>0.91803278688524592</v>
      </c>
      <c r="K253" s="100">
        <v>1</v>
      </c>
      <c r="L253" s="100">
        <v>0.91836734693877553</v>
      </c>
      <c r="M253" s="100">
        <v>0.96610169491525422</v>
      </c>
      <c r="N253" s="100">
        <v>0.97142857142857142</v>
      </c>
      <c r="O253" s="100">
        <v>1</v>
      </c>
      <c r="P253" s="99" t="s">
        <v>632</v>
      </c>
      <c r="Q253" s="99" t="s">
        <v>632</v>
      </c>
      <c r="R253" s="99" t="s">
        <v>632</v>
      </c>
      <c r="S253" s="99"/>
      <c r="T253" s="99"/>
      <c r="U253" s="99"/>
      <c r="V253" s="99"/>
      <c r="W253" s="99"/>
      <c r="X253" s="99"/>
      <c r="Y253" s="99"/>
      <c r="Z253" s="99"/>
      <c r="AA253" s="99"/>
      <c r="AB253" s="99"/>
      <c r="AC253" s="99"/>
      <c r="AD253" s="99"/>
      <c r="AE253" s="99"/>
      <c r="AF253" s="99"/>
      <c r="AG253" s="99"/>
      <c r="AH253" s="99"/>
    </row>
    <row r="254" spans="3:34">
      <c r="C254" s="3" t="s">
        <v>713</v>
      </c>
      <c r="D254" s="3" t="s">
        <v>482</v>
      </c>
      <c r="E254" s="3" t="s">
        <v>483</v>
      </c>
      <c r="F254" s="3" t="s">
        <v>628</v>
      </c>
      <c r="G254" s="100">
        <v>0.93902439024390238</v>
      </c>
      <c r="H254" s="100">
        <v>0.93421052631578949</v>
      </c>
      <c r="I254" s="100">
        <v>0.96610169491525422</v>
      </c>
      <c r="J254" s="100">
        <v>0.91463414634146345</v>
      </c>
      <c r="K254" s="100">
        <v>0.95454545454545459</v>
      </c>
      <c r="L254" s="100">
        <v>0.96052631578947367</v>
      </c>
      <c r="M254" s="100">
        <v>0.97752808988764039</v>
      </c>
      <c r="N254" s="100">
        <v>0.98901098901098905</v>
      </c>
      <c r="O254" s="100">
        <v>0.98750000000000004</v>
      </c>
      <c r="P254" s="99" t="s">
        <v>632</v>
      </c>
      <c r="Q254" s="99" t="s">
        <v>632</v>
      </c>
      <c r="R254" s="99" t="s">
        <v>632</v>
      </c>
      <c r="S254" s="99"/>
      <c r="T254" s="99"/>
      <c r="U254" s="99"/>
      <c r="V254" s="99"/>
      <c r="W254" s="99"/>
      <c r="X254" s="99"/>
      <c r="Y254" s="99"/>
      <c r="Z254" s="99"/>
      <c r="AA254" s="99"/>
      <c r="AB254" s="99"/>
      <c r="AC254" s="99"/>
      <c r="AD254" s="99"/>
      <c r="AE254" s="99"/>
      <c r="AF254" s="99"/>
      <c r="AG254" s="99"/>
      <c r="AH254" s="99"/>
    </row>
    <row r="255" spans="3:34">
      <c r="C255" s="3" t="s">
        <v>711</v>
      </c>
      <c r="D255" s="3" t="s">
        <v>484</v>
      </c>
      <c r="E255" s="3" t="s">
        <v>485</v>
      </c>
      <c r="F255" s="3" t="s">
        <v>628</v>
      </c>
      <c r="G255" s="100">
        <v>0.98360655737704916</v>
      </c>
      <c r="H255" s="100">
        <v>0.96969696969696972</v>
      </c>
      <c r="I255" s="100">
        <v>0.95714285714285718</v>
      </c>
      <c r="J255" s="100">
        <v>1</v>
      </c>
      <c r="K255" s="100">
        <v>0.95945945945945943</v>
      </c>
      <c r="L255" s="100">
        <v>0.97530864197530864</v>
      </c>
      <c r="M255" s="100">
        <v>0.98</v>
      </c>
      <c r="N255" s="100">
        <v>0.92105263157894735</v>
      </c>
      <c r="O255" s="100">
        <v>0.96103896103896103</v>
      </c>
      <c r="P255" s="99" t="s">
        <v>632</v>
      </c>
      <c r="Q255" s="99" t="s">
        <v>632</v>
      </c>
      <c r="R255" s="99" t="s">
        <v>632</v>
      </c>
      <c r="S255" s="99"/>
      <c r="T255" s="99"/>
      <c r="U255" s="99"/>
      <c r="V255" s="99"/>
      <c r="W255" s="99"/>
      <c r="X255" s="99"/>
      <c r="Y255" s="99"/>
      <c r="Z255" s="99"/>
      <c r="AA255" s="99"/>
      <c r="AB255" s="99"/>
      <c r="AC255" s="99"/>
      <c r="AD255" s="99"/>
      <c r="AE255" s="99"/>
      <c r="AF255" s="99"/>
      <c r="AG255" s="99"/>
      <c r="AH255" s="99"/>
    </row>
    <row r="256" spans="3:34">
      <c r="C256" s="3" t="s">
        <v>712</v>
      </c>
      <c r="D256" s="3" t="s">
        <v>486</v>
      </c>
      <c r="E256" s="3" t="s">
        <v>487</v>
      </c>
      <c r="F256" s="3" t="s">
        <v>628</v>
      </c>
      <c r="G256" s="100">
        <v>0.96116504854368934</v>
      </c>
      <c r="H256" s="100">
        <v>0.96551724137931039</v>
      </c>
      <c r="I256" s="100">
        <v>0.97402597402597402</v>
      </c>
      <c r="J256" s="100">
        <v>0.9882352941176471</v>
      </c>
      <c r="K256" s="100">
        <v>0.96202531645569622</v>
      </c>
      <c r="L256" s="100">
        <v>1</v>
      </c>
      <c r="M256" s="100">
        <v>0.97435897435897434</v>
      </c>
      <c r="N256" s="100">
        <v>0.96825396825396826</v>
      </c>
      <c r="O256" s="100">
        <v>0.94047619047619047</v>
      </c>
      <c r="P256" s="99" t="s">
        <v>632</v>
      </c>
      <c r="Q256" s="99" t="s">
        <v>632</v>
      </c>
      <c r="R256" s="99" t="s">
        <v>632</v>
      </c>
      <c r="S256" s="99"/>
      <c r="T256" s="99"/>
      <c r="U256" s="99"/>
      <c r="V256" s="99"/>
      <c r="W256" s="99"/>
      <c r="X256" s="99"/>
      <c r="Y256" s="99"/>
      <c r="Z256" s="99"/>
      <c r="AA256" s="99"/>
      <c r="AB256" s="99"/>
      <c r="AC256" s="99"/>
      <c r="AD256" s="99"/>
      <c r="AE256" s="99"/>
      <c r="AF256" s="99"/>
      <c r="AG256" s="99"/>
      <c r="AH256" s="99"/>
    </row>
    <row r="257" spans="3:34">
      <c r="C257" s="3" t="s">
        <v>712</v>
      </c>
      <c r="D257" s="3" t="s">
        <v>488</v>
      </c>
      <c r="E257" s="3" t="s">
        <v>489</v>
      </c>
      <c r="F257" s="3" t="s">
        <v>628</v>
      </c>
      <c r="G257" s="100">
        <v>0.9453125</v>
      </c>
      <c r="H257" s="100">
        <v>0.97241379310344822</v>
      </c>
      <c r="I257" s="100">
        <v>1</v>
      </c>
      <c r="J257" s="100">
        <v>0.9568965517241379</v>
      </c>
      <c r="K257" s="100">
        <v>0.96491228070175439</v>
      </c>
      <c r="L257" s="100">
        <v>0.95798319327731096</v>
      </c>
      <c r="M257" s="100">
        <v>0.95575221238938057</v>
      </c>
      <c r="N257" s="100">
        <v>0.94399999999999995</v>
      </c>
      <c r="O257" s="100">
        <v>0.95604395604395609</v>
      </c>
      <c r="P257" s="99" t="s">
        <v>632</v>
      </c>
      <c r="Q257" s="99" t="s">
        <v>632</v>
      </c>
      <c r="R257" s="99" t="s">
        <v>632</v>
      </c>
      <c r="S257" s="99"/>
      <c r="T257" s="99"/>
      <c r="U257" s="99"/>
      <c r="V257" s="99"/>
      <c r="W257" s="99"/>
      <c r="X257" s="99"/>
      <c r="Y257" s="99"/>
      <c r="Z257" s="99"/>
      <c r="AA257" s="99"/>
      <c r="AB257" s="99"/>
      <c r="AC257" s="99"/>
      <c r="AD257" s="99"/>
      <c r="AE257" s="99"/>
      <c r="AF257" s="99"/>
      <c r="AG257" s="99"/>
      <c r="AH257" s="99"/>
    </row>
    <row r="258" spans="3:34">
      <c r="C258" s="3" t="s">
        <v>712</v>
      </c>
      <c r="D258" s="3" t="s">
        <v>490</v>
      </c>
      <c r="E258" s="3" t="s">
        <v>491</v>
      </c>
      <c r="F258" s="3" t="s">
        <v>628</v>
      </c>
      <c r="G258" s="100">
        <v>0.97916666666666663</v>
      </c>
      <c r="H258" s="100">
        <v>0.96969696969696972</v>
      </c>
      <c r="I258" s="100">
        <v>0.98837209302325579</v>
      </c>
      <c r="J258" s="100">
        <v>0.96703296703296704</v>
      </c>
      <c r="K258" s="100">
        <v>0.95</v>
      </c>
      <c r="L258" s="100">
        <v>0.97826086956521741</v>
      </c>
      <c r="M258" s="100">
        <v>1</v>
      </c>
      <c r="N258" s="100">
        <v>0.97647058823529409</v>
      </c>
      <c r="O258" s="100">
        <v>1</v>
      </c>
      <c r="P258" s="99" t="s">
        <v>632</v>
      </c>
      <c r="Q258" s="99" t="s">
        <v>632</v>
      </c>
      <c r="R258" s="99" t="s">
        <v>632</v>
      </c>
      <c r="S258" s="99"/>
      <c r="T258" s="99"/>
      <c r="U258" s="99"/>
      <c r="V258" s="99"/>
      <c r="W258" s="99"/>
      <c r="X258" s="99"/>
      <c r="Y258" s="99"/>
      <c r="Z258" s="99"/>
      <c r="AA258" s="99"/>
      <c r="AB258" s="99"/>
      <c r="AC258" s="99"/>
      <c r="AD258" s="99"/>
      <c r="AE258" s="99"/>
      <c r="AF258" s="99"/>
      <c r="AG258" s="99"/>
      <c r="AH258" s="99"/>
    </row>
    <row r="259" spans="3:34">
      <c r="C259" s="3" t="s">
        <v>712</v>
      </c>
      <c r="D259" s="3" t="s">
        <v>492</v>
      </c>
      <c r="E259" s="3" t="s">
        <v>493</v>
      </c>
      <c r="F259" s="3" t="s">
        <v>628</v>
      </c>
      <c r="G259" s="100">
        <v>0.95890410958904104</v>
      </c>
      <c r="H259" s="100">
        <v>0.9726027397260274</v>
      </c>
      <c r="I259" s="100">
        <v>1</v>
      </c>
      <c r="J259" s="100">
        <v>0.95890410958904104</v>
      </c>
      <c r="K259" s="100">
        <v>0.98630136986301364</v>
      </c>
      <c r="L259" s="100">
        <v>1</v>
      </c>
      <c r="M259" s="100">
        <v>0.94545454545454544</v>
      </c>
      <c r="N259" s="100">
        <v>0.9726027397260274</v>
      </c>
      <c r="O259" s="100">
        <v>0.97468354430379744</v>
      </c>
      <c r="P259" s="99" t="s">
        <v>632</v>
      </c>
      <c r="Q259" s="99" t="s">
        <v>632</v>
      </c>
      <c r="R259" s="99" t="s">
        <v>632</v>
      </c>
      <c r="S259" s="99"/>
      <c r="T259" s="99"/>
      <c r="U259" s="99"/>
      <c r="V259" s="99"/>
      <c r="W259" s="99"/>
      <c r="X259" s="99"/>
      <c r="Y259" s="99"/>
      <c r="Z259" s="99"/>
      <c r="AA259" s="99"/>
      <c r="AB259" s="99"/>
      <c r="AC259" s="99"/>
      <c r="AD259" s="99"/>
      <c r="AE259" s="99"/>
      <c r="AF259" s="99"/>
      <c r="AG259" s="99"/>
      <c r="AH259" s="99"/>
    </row>
    <row r="260" spans="3:34">
      <c r="C260" s="3" t="s">
        <v>711</v>
      </c>
      <c r="D260" s="3" t="s">
        <v>494</v>
      </c>
      <c r="E260" s="3" t="s">
        <v>495</v>
      </c>
      <c r="F260" s="3" t="s">
        <v>628</v>
      </c>
      <c r="G260" s="100">
        <v>0.97979797979797978</v>
      </c>
      <c r="H260" s="100">
        <v>0.99130434782608701</v>
      </c>
      <c r="I260" s="100">
        <v>0.95798319327731096</v>
      </c>
      <c r="J260" s="100">
        <v>0.97115384615384615</v>
      </c>
      <c r="K260" s="100">
        <v>0.96703296703296704</v>
      </c>
      <c r="L260" s="100">
        <v>1</v>
      </c>
      <c r="M260" s="100">
        <v>0.95402298850574707</v>
      </c>
      <c r="N260" s="100">
        <v>0.95061728395061729</v>
      </c>
      <c r="O260" s="100">
        <v>0.98611111111111116</v>
      </c>
      <c r="P260" s="99" t="s">
        <v>632</v>
      </c>
      <c r="Q260" s="99" t="s">
        <v>632</v>
      </c>
      <c r="R260" s="99" t="s">
        <v>632</v>
      </c>
      <c r="S260" s="99"/>
      <c r="T260" s="99"/>
      <c r="U260" s="99"/>
      <c r="V260" s="99"/>
      <c r="W260" s="99"/>
      <c r="X260" s="99"/>
      <c r="Y260" s="99"/>
      <c r="Z260" s="99"/>
      <c r="AA260" s="99"/>
      <c r="AB260" s="99"/>
      <c r="AC260" s="99"/>
      <c r="AD260" s="99"/>
      <c r="AE260" s="99"/>
      <c r="AF260" s="99"/>
      <c r="AG260" s="99"/>
      <c r="AH260" s="99"/>
    </row>
    <row r="261" spans="3:34">
      <c r="C261" s="3" t="s">
        <v>711</v>
      </c>
      <c r="D261" s="3" t="s">
        <v>496</v>
      </c>
      <c r="E261" s="3" t="s">
        <v>497</v>
      </c>
      <c r="F261" s="3" t="s">
        <v>628</v>
      </c>
      <c r="G261" s="100">
        <v>0.9</v>
      </c>
      <c r="H261" s="100">
        <v>1</v>
      </c>
      <c r="I261" s="100">
        <v>0.94285714285714284</v>
      </c>
      <c r="J261" s="100">
        <v>0.96</v>
      </c>
      <c r="K261" s="100">
        <v>1</v>
      </c>
      <c r="L261" s="100">
        <v>1</v>
      </c>
      <c r="M261" s="100">
        <v>1</v>
      </c>
      <c r="N261" s="100">
        <v>0.875</v>
      </c>
      <c r="O261" s="100">
        <v>1</v>
      </c>
      <c r="P261" s="99" t="s">
        <v>632</v>
      </c>
      <c r="Q261" s="99" t="s">
        <v>632</v>
      </c>
      <c r="R261" s="99" t="s">
        <v>632</v>
      </c>
      <c r="S261" s="99"/>
      <c r="T261" s="99"/>
      <c r="U261" s="99"/>
      <c r="V261" s="99"/>
      <c r="W261" s="99"/>
      <c r="X261" s="99"/>
      <c r="Y261" s="99"/>
      <c r="Z261" s="99"/>
      <c r="AA261" s="99"/>
      <c r="AB261" s="99"/>
      <c r="AC261" s="99"/>
      <c r="AD261" s="99"/>
      <c r="AE261" s="99"/>
      <c r="AF261" s="99"/>
      <c r="AG261" s="99"/>
      <c r="AH261" s="99"/>
    </row>
    <row r="262" spans="3:34">
      <c r="C262" s="3" t="s">
        <v>712</v>
      </c>
      <c r="D262" s="3" t="s">
        <v>498</v>
      </c>
      <c r="E262" s="3" t="s">
        <v>499</v>
      </c>
      <c r="F262" s="3" t="s">
        <v>628</v>
      </c>
      <c r="G262" s="100">
        <v>0.95</v>
      </c>
      <c r="H262" s="100">
        <v>0.98780487804878048</v>
      </c>
      <c r="I262" s="100">
        <v>1</v>
      </c>
      <c r="J262" s="100">
        <v>0.94</v>
      </c>
      <c r="K262" s="100">
        <v>0.96923076923076923</v>
      </c>
      <c r="L262" s="100">
        <v>0.95890410958904104</v>
      </c>
      <c r="M262" s="100">
        <v>0.98666666666666669</v>
      </c>
      <c r="N262" s="100">
        <v>0.9538461538461539</v>
      </c>
      <c r="O262" s="100">
        <v>0.98666666666666669</v>
      </c>
      <c r="P262" s="99" t="s">
        <v>632</v>
      </c>
      <c r="Q262" s="99" t="s">
        <v>632</v>
      </c>
      <c r="R262" s="99" t="s">
        <v>632</v>
      </c>
      <c r="S262" s="99"/>
      <c r="T262" s="99"/>
      <c r="U262" s="99"/>
      <c r="V262" s="99"/>
      <c r="W262" s="99"/>
      <c r="X262" s="99"/>
      <c r="Y262" s="99"/>
      <c r="Z262" s="99"/>
      <c r="AA262" s="99"/>
      <c r="AB262" s="99"/>
      <c r="AC262" s="99"/>
      <c r="AD262" s="99"/>
      <c r="AE262" s="99"/>
      <c r="AF262" s="99"/>
      <c r="AG262" s="99"/>
      <c r="AH262" s="99"/>
    </row>
    <row r="263" spans="3:34">
      <c r="C263" s="3" t="s">
        <v>712</v>
      </c>
      <c r="D263" s="3" t="s">
        <v>500</v>
      </c>
      <c r="E263" s="3" t="s">
        <v>501</v>
      </c>
      <c r="F263" s="3" t="s">
        <v>628</v>
      </c>
      <c r="G263" s="100">
        <v>0.99047619047619051</v>
      </c>
      <c r="H263" s="100">
        <v>0.97142857142857142</v>
      </c>
      <c r="I263" s="100">
        <v>0.98795180722891562</v>
      </c>
      <c r="J263" s="100">
        <v>0.97402597402597402</v>
      </c>
      <c r="K263" s="100">
        <v>0.97402597402597402</v>
      </c>
      <c r="L263" s="100">
        <v>1</v>
      </c>
      <c r="M263" s="100">
        <v>0.98113207547169812</v>
      </c>
      <c r="N263" s="100">
        <v>0.93181818181818177</v>
      </c>
      <c r="O263" s="100">
        <v>0.9662921348314607</v>
      </c>
      <c r="P263" s="99" t="s">
        <v>632</v>
      </c>
      <c r="Q263" s="99" t="s">
        <v>632</v>
      </c>
      <c r="R263" s="99" t="s">
        <v>632</v>
      </c>
      <c r="S263" s="99"/>
      <c r="T263" s="99"/>
      <c r="U263" s="99"/>
      <c r="V263" s="99"/>
      <c r="W263" s="99"/>
      <c r="X263" s="99"/>
      <c r="Y263" s="99"/>
      <c r="Z263" s="99"/>
      <c r="AA263" s="99"/>
      <c r="AB263" s="99"/>
      <c r="AC263" s="99"/>
      <c r="AD263" s="99"/>
      <c r="AE263" s="99"/>
      <c r="AF263" s="99"/>
      <c r="AG263" s="99"/>
      <c r="AH263" s="99"/>
    </row>
    <row r="264" spans="3:34">
      <c r="C264" s="3" t="s">
        <v>712</v>
      </c>
      <c r="D264" s="3" t="s">
        <v>502</v>
      </c>
      <c r="E264" s="3" t="s">
        <v>503</v>
      </c>
      <c r="F264" s="3" t="s">
        <v>628</v>
      </c>
      <c r="G264" s="100">
        <v>0.97402597402597402</v>
      </c>
      <c r="H264" s="100">
        <v>0.97894736842105268</v>
      </c>
      <c r="I264" s="100">
        <v>0.97058823529411764</v>
      </c>
      <c r="J264" s="100">
        <v>1</v>
      </c>
      <c r="K264" s="100">
        <v>0.98181818181818181</v>
      </c>
      <c r="L264" s="100">
        <v>0.98484848484848486</v>
      </c>
      <c r="M264" s="100">
        <v>1</v>
      </c>
      <c r="N264" s="100">
        <v>1</v>
      </c>
      <c r="O264" s="100">
        <v>0.94444444444444442</v>
      </c>
      <c r="P264" s="99" t="s">
        <v>632</v>
      </c>
      <c r="Q264" s="99" t="s">
        <v>632</v>
      </c>
      <c r="R264" s="99" t="s">
        <v>632</v>
      </c>
      <c r="S264" s="99"/>
      <c r="T264" s="99"/>
      <c r="U264" s="99"/>
      <c r="V264" s="99"/>
      <c r="W264" s="99"/>
      <c r="X264" s="99"/>
      <c r="Y264" s="99"/>
      <c r="Z264" s="99"/>
      <c r="AA264" s="99"/>
      <c r="AB264" s="99"/>
      <c r="AC264" s="99"/>
      <c r="AD264" s="99"/>
      <c r="AE264" s="99"/>
      <c r="AF264" s="99"/>
      <c r="AG264" s="99"/>
      <c r="AH264" s="99"/>
    </row>
    <row r="265" spans="3:34">
      <c r="C265" s="3" t="s">
        <v>711</v>
      </c>
      <c r="D265" s="3" t="s">
        <v>504</v>
      </c>
      <c r="E265" s="3" t="s">
        <v>505</v>
      </c>
      <c r="F265" s="3" t="s">
        <v>628</v>
      </c>
      <c r="G265" s="100">
        <v>0.97222222222222221</v>
      </c>
      <c r="H265" s="100">
        <v>1</v>
      </c>
      <c r="I265" s="100">
        <v>0.96875</v>
      </c>
      <c r="J265" s="100">
        <v>0.92929292929292928</v>
      </c>
      <c r="K265" s="100">
        <v>1</v>
      </c>
      <c r="L265" s="100">
        <v>0.98412698412698407</v>
      </c>
      <c r="M265" s="100">
        <v>0.98684210526315785</v>
      </c>
      <c r="N265" s="100">
        <v>0.98684210526315785</v>
      </c>
      <c r="O265" s="100">
        <v>0.97872340425531912</v>
      </c>
      <c r="P265" s="99" t="s">
        <v>632</v>
      </c>
      <c r="Q265" s="99" t="s">
        <v>632</v>
      </c>
      <c r="R265" s="99" t="s">
        <v>632</v>
      </c>
      <c r="S265" s="99"/>
      <c r="T265" s="99"/>
      <c r="U265" s="99"/>
      <c r="V265" s="99"/>
      <c r="W265" s="99"/>
      <c r="X265" s="99"/>
      <c r="Y265" s="99"/>
      <c r="Z265" s="99"/>
      <c r="AA265" s="99"/>
      <c r="AB265" s="99"/>
      <c r="AC265" s="99"/>
      <c r="AD265" s="99"/>
      <c r="AE265" s="99"/>
      <c r="AF265" s="99"/>
      <c r="AG265" s="99"/>
      <c r="AH265" s="99"/>
    </row>
    <row r="266" spans="3:34">
      <c r="C266" s="3" t="s">
        <v>711</v>
      </c>
      <c r="D266" s="3" t="s">
        <v>506</v>
      </c>
      <c r="E266" s="3" t="s">
        <v>507</v>
      </c>
      <c r="F266" s="3" t="s">
        <v>628</v>
      </c>
      <c r="G266" s="100">
        <v>1</v>
      </c>
      <c r="H266" s="100">
        <v>1</v>
      </c>
      <c r="I266" s="100">
        <v>1</v>
      </c>
      <c r="J266" s="100">
        <v>0.98113207547169812</v>
      </c>
      <c r="K266" s="100">
        <v>0.9642857142857143</v>
      </c>
      <c r="L266" s="100">
        <v>0.97619047619047616</v>
      </c>
      <c r="M266" s="100">
        <v>0.98113207547169812</v>
      </c>
      <c r="N266" s="100">
        <v>0.9642857142857143</v>
      </c>
      <c r="O266" s="100">
        <v>0.96825396825396826</v>
      </c>
      <c r="P266" s="99" t="s">
        <v>632</v>
      </c>
      <c r="Q266" s="99" t="s">
        <v>632</v>
      </c>
      <c r="R266" s="99" t="s">
        <v>632</v>
      </c>
      <c r="S266" s="99"/>
      <c r="T266" s="99"/>
      <c r="U266" s="99"/>
      <c r="V266" s="99"/>
      <c r="W266" s="99"/>
      <c r="X266" s="99"/>
      <c r="Y266" s="99"/>
      <c r="Z266" s="99"/>
      <c r="AA266" s="99"/>
      <c r="AB266" s="99"/>
      <c r="AC266" s="99"/>
      <c r="AD266" s="99"/>
      <c r="AE266" s="99"/>
      <c r="AF266" s="99"/>
      <c r="AG266" s="99"/>
      <c r="AH266" s="99"/>
    </row>
    <row r="267" spans="3:34">
      <c r="C267" s="3" t="s">
        <v>712</v>
      </c>
      <c r="D267" s="3" t="s">
        <v>508</v>
      </c>
      <c r="E267" s="3" t="s">
        <v>509</v>
      </c>
      <c r="F267" s="3" t="s">
        <v>628</v>
      </c>
      <c r="G267" s="100">
        <v>0.95238095238095233</v>
      </c>
      <c r="H267" s="100">
        <v>0.96685082872928174</v>
      </c>
      <c r="I267" s="100">
        <v>0.98076923076923073</v>
      </c>
      <c r="J267" s="100">
        <v>0.94610778443113774</v>
      </c>
      <c r="K267" s="100">
        <v>0.97660818713450293</v>
      </c>
      <c r="L267" s="100">
        <v>0.95714285714285718</v>
      </c>
      <c r="M267" s="100">
        <v>0.95652173913043481</v>
      </c>
      <c r="N267" s="100">
        <v>0.95620437956204385</v>
      </c>
      <c r="O267" s="100">
        <v>0.95652173913043481</v>
      </c>
      <c r="P267" s="99" t="s">
        <v>632</v>
      </c>
      <c r="Q267" s="99" t="s">
        <v>632</v>
      </c>
      <c r="R267" s="99" t="s">
        <v>632</v>
      </c>
      <c r="S267" s="99"/>
      <c r="T267" s="99"/>
      <c r="U267" s="99"/>
      <c r="V267" s="99"/>
      <c r="W267" s="99"/>
      <c r="X267" s="99"/>
      <c r="Y267" s="99"/>
      <c r="Z267" s="99"/>
      <c r="AA267" s="99"/>
      <c r="AB267" s="99"/>
      <c r="AC267" s="99"/>
      <c r="AD267" s="99"/>
      <c r="AE267" s="99"/>
      <c r="AF267" s="99"/>
      <c r="AG267" s="99"/>
      <c r="AH267" s="99"/>
    </row>
    <row r="268" spans="3:34">
      <c r="C268" s="3" t="s">
        <v>713</v>
      </c>
      <c r="D268" s="3" t="s">
        <v>510</v>
      </c>
      <c r="E268" s="3" t="s">
        <v>511</v>
      </c>
      <c r="F268" s="3" t="s">
        <v>628</v>
      </c>
      <c r="G268" s="100">
        <v>0.95238095238095233</v>
      </c>
      <c r="H268" s="100">
        <v>0.95061728395061729</v>
      </c>
      <c r="I268" s="100">
        <v>0.91919191919191923</v>
      </c>
      <c r="J268" s="100">
        <v>0.92207792207792205</v>
      </c>
      <c r="K268" s="100">
        <v>1</v>
      </c>
      <c r="L268" s="100">
        <v>0.93506493506493504</v>
      </c>
      <c r="M268" s="100">
        <v>0.96666666666666667</v>
      </c>
      <c r="N268" s="100">
        <v>1</v>
      </c>
      <c r="O268" s="100">
        <v>0.95588235294117652</v>
      </c>
      <c r="P268" s="99" t="s">
        <v>632</v>
      </c>
      <c r="Q268" s="99" t="s">
        <v>632</v>
      </c>
      <c r="R268" s="99" t="s">
        <v>632</v>
      </c>
      <c r="S268" s="99"/>
      <c r="T268" s="99"/>
      <c r="U268" s="99"/>
      <c r="V268" s="99"/>
      <c r="W268" s="99"/>
      <c r="X268" s="99"/>
      <c r="Y268" s="99"/>
      <c r="Z268" s="99"/>
      <c r="AA268" s="99"/>
      <c r="AB268" s="99"/>
      <c r="AC268" s="99"/>
      <c r="AD268" s="99"/>
      <c r="AE268" s="99"/>
      <c r="AF268" s="99"/>
      <c r="AG268" s="99"/>
      <c r="AH268" s="99"/>
    </row>
    <row r="269" spans="3:34">
      <c r="G269" s="1" t="s">
        <v>632</v>
      </c>
      <c r="H269" s="1" t="s">
        <v>632</v>
      </c>
      <c r="I269" s="1" t="s">
        <v>632</v>
      </c>
      <c r="J269" s="1" t="s">
        <v>632</v>
      </c>
      <c r="K269" s="1" t="s">
        <v>632</v>
      </c>
      <c r="L269" s="1" t="s">
        <v>632</v>
      </c>
      <c r="M269" s="1" t="s">
        <v>632</v>
      </c>
      <c r="N269" s="1" t="s">
        <v>632</v>
      </c>
      <c r="O269" s="1" t="s">
        <v>632</v>
      </c>
      <c r="P269" s="1" t="s">
        <v>632</v>
      </c>
      <c r="Q269" s="1" t="s">
        <v>632</v>
      </c>
      <c r="R269" s="1" t="s">
        <v>632</v>
      </c>
    </row>
  </sheetData>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66"/>
  </sheetPr>
  <dimension ref="A1:AH268"/>
  <sheetViews>
    <sheetView topLeftCell="C1" zoomScale="80" zoomScaleNormal="80" workbookViewId="0">
      <pane ySplit="11" topLeftCell="A12" activePane="bottomLeft" state="frozen"/>
      <selection activeCell="P25" sqref="P25"/>
      <selection pane="bottomLeft" activeCell="P25" sqref="P25"/>
    </sheetView>
  </sheetViews>
  <sheetFormatPr defaultRowHeight="15"/>
  <cols>
    <col min="1" max="2" width="9.140625" style="1"/>
    <col min="3" max="3" width="12.7109375" style="3" bestFit="1" customWidth="1"/>
    <col min="4" max="4" width="11.42578125" style="3" customWidth="1"/>
    <col min="5" max="5" width="48.5703125" style="3" customWidth="1"/>
    <col min="6" max="6" width="13.42578125" style="3" customWidth="1"/>
    <col min="7" max="34" width="11.5703125" style="1" bestFit="1" customWidth="1"/>
    <col min="35" max="16384" width="9.140625" style="1"/>
  </cols>
  <sheetData>
    <row r="1" spans="1:34">
      <c r="C1" s="91" t="s">
        <v>547</v>
      </c>
      <c r="D1" s="3" t="s">
        <v>540</v>
      </c>
    </row>
    <row r="2" spans="1:34">
      <c r="C2" s="91" t="s">
        <v>549</v>
      </c>
      <c r="D2" s="3" t="s">
        <v>541</v>
      </c>
    </row>
    <row r="3" spans="1:34">
      <c r="C3" s="91" t="s">
        <v>550</v>
      </c>
      <c r="D3" s="3" t="s">
        <v>641</v>
      </c>
    </row>
    <row r="4" spans="1:34">
      <c r="C4" s="91" t="s">
        <v>551</v>
      </c>
      <c r="D4" s="92">
        <v>42664</v>
      </c>
    </row>
    <row r="5" spans="1:34">
      <c r="J5" s="3"/>
      <c r="K5" s="3"/>
      <c r="L5" s="3"/>
      <c r="M5" s="3"/>
      <c r="N5" s="3"/>
      <c r="O5" s="93"/>
      <c r="P5" s="3"/>
    </row>
    <row r="6" spans="1:34">
      <c r="C6" s="94"/>
    </row>
    <row r="7" spans="1:34">
      <c r="C7" s="94"/>
      <c r="D7" s="94"/>
    </row>
    <row r="9" spans="1:34">
      <c r="A9" s="3"/>
      <c r="B9" s="3"/>
      <c r="G9" s="95"/>
      <c r="H9" s="3"/>
      <c r="I9" s="3"/>
      <c r="J9" s="3"/>
      <c r="K9" s="3"/>
      <c r="L9" s="3"/>
      <c r="M9" s="3"/>
      <c r="N9" s="3"/>
      <c r="O9" s="3"/>
      <c r="P9" s="3"/>
      <c r="Q9" s="3"/>
      <c r="R9" s="3"/>
      <c r="S9" s="3"/>
      <c r="T9" s="3"/>
      <c r="U9" s="3"/>
      <c r="V9" s="3"/>
      <c r="W9" s="3"/>
      <c r="X9" s="3"/>
      <c r="Y9" s="3"/>
      <c r="Z9" s="3"/>
      <c r="AA9" s="3"/>
      <c r="AB9" s="3"/>
      <c r="AC9" s="3"/>
      <c r="AD9" s="3"/>
      <c r="AE9" s="3"/>
      <c r="AF9" s="3"/>
      <c r="AG9" s="3"/>
      <c r="AH9" s="3"/>
    </row>
    <row r="10" spans="1:34" s="91" customFormat="1" ht="15.75" thickBot="1">
      <c r="A10" s="2"/>
      <c r="B10" s="2"/>
      <c r="C10" s="2" t="s">
        <v>552</v>
      </c>
      <c r="D10" s="2" t="s">
        <v>82</v>
      </c>
      <c r="E10" s="2" t="s">
        <v>83</v>
      </c>
      <c r="F10" s="2" t="s">
        <v>553</v>
      </c>
      <c r="G10" s="96"/>
      <c r="H10" s="96"/>
      <c r="I10" s="96"/>
      <c r="J10" s="96"/>
      <c r="K10" s="96"/>
      <c r="L10" s="96"/>
      <c r="M10" s="96"/>
      <c r="N10" s="96" t="s">
        <v>527</v>
      </c>
      <c r="O10" s="96" t="s">
        <v>644</v>
      </c>
      <c r="P10" s="96"/>
      <c r="Q10" s="96"/>
      <c r="R10" s="96"/>
      <c r="S10" s="96"/>
      <c r="T10" s="96"/>
      <c r="U10" s="96"/>
      <c r="V10" s="96"/>
      <c r="W10" s="96"/>
      <c r="X10" s="96"/>
      <c r="Y10" s="96"/>
      <c r="Z10" s="96"/>
      <c r="AA10" s="96"/>
      <c r="AB10" s="96"/>
      <c r="AC10" s="96"/>
      <c r="AD10" s="96"/>
      <c r="AE10" s="96"/>
      <c r="AF10" s="96"/>
      <c r="AG10" s="96"/>
      <c r="AH10" s="96"/>
    </row>
    <row r="11" spans="1:34" ht="15.75" thickTop="1">
      <c r="D11" s="3" t="s">
        <v>84</v>
      </c>
      <c r="E11" s="3" t="s">
        <v>85</v>
      </c>
      <c r="F11" s="3" t="s">
        <v>581</v>
      </c>
      <c r="G11" s="97" t="s">
        <v>524</v>
      </c>
      <c r="H11" s="97" t="s">
        <v>524</v>
      </c>
      <c r="I11" s="97" t="s">
        <v>524</v>
      </c>
      <c r="J11" s="97" t="s">
        <v>524</v>
      </c>
      <c r="K11" s="97" t="s">
        <v>524</v>
      </c>
      <c r="L11" s="97" t="s">
        <v>524</v>
      </c>
      <c r="M11" s="97" t="s">
        <v>524</v>
      </c>
      <c r="N11" s="100">
        <v>0.1252598264949327</v>
      </c>
      <c r="O11" s="100">
        <v>0.13133512922032775</v>
      </c>
      <c r="P11" s="99"/>
      <c r="Q11" s="99"/>
      <c r="R11" s="99"/>
      <c r="S11" s="99"/>
      <c r="T11" s="99"/>
      <c r="U11" s="99"/>
      <c r="V11" s="99"/>
      <c r="W11" s="99"/>
      <c r="X11" s="99"/>
      <c r="Y11" s="99"/>
      <c r="Z11" s="99"/>
      <c r="AA11" s="99"/>
      <c r="AB11" s="99"/>
      <c r="AC11" s="99"/>
      <c r="AD11" s="99"/>
      <c r="AE11" s="99"/>
      <c r="AF11" s="99"/>
      <c r="AG11" s="99"/>
      <c r="AH11" s="99"/>
    </row>
    <row r="12" spans="1:34">
      <c r="C12" s="3" t="s">
        <v>84</v>
      </c>
      <c r="D12" s="3" t="s">
        <v>86</v>
      </c>
      <c r="E12" s="3" t="s">
        <v>87</v>
      </c>
      <c r="F12" s="3" t="s">
        <v>582</v>
      </c>
      <c r="G12" s="97" t="s">
        <v>524</v>
      </c>
      <c r="H12" s="97" t="s">
        <v>524</v>
      </c>
      <c r="I12" s="97" t="s">
        <v>524</v>
      </c>
      <c r="J12" s="97" t="s">
        <v>524</v>
      </c>
      <c r="K12" s="97" t="s">
        <v>524</v>
      </c>
      <c r="L12" s="97" t="s">
        <v>524</v>
      </c>
      <c r="M12" s="97" t="s">
        <v>524</v>
      </c>
      <c r="N12" s="100">
        <v>0.12288707949743945</v>
      </c>
      <c r="O12" s="100">
        <v>0.12957239997141487</v>
      </c>
      <c r="P12" s="99"/>
      <c r="Q12" s="99"/>
      <c r="R12" s="99"/>
      <c r="S12" s="99"/>
      <c r="T12" s="99"/>
      <c r="U12" s="99"/>
      <c r="V12" s="99"/>
      <c r="W12" s="99"/>
      <c r="X12" s="99"/>
      <c r="Y12" s="99"/>
      <c r="Z12" s="99"/>
      <c r="AA12" s="99"/>
      <c r="AB12" s="99"/>
      <c r="AC12" s="99"/>
      <c r="AD12" s="99"/>
      <c r="AE12" s="99"/>
      <c r="AF12" s="99"/>
      <c r="AG12" s="99"/>
      <c r="AH12" s="99"/>
    </row>
    <row r="13" spans="1:34">
      <c r="C13" s="3" t="s">
        <v>84</v>
      </c>
      <c r="D13" s="3" t="s">
        <v>88</v>
      </c>
      <c r="E13" s="3" t="s">
        <v>89</v>
      </c>
      <c r="F13" s="3" t="s">
        <v>582</v>
      </c>
      <c r="G13" s="97" t="s">
        <v>524</v>
      </c>
      <c r="H13" s="97" t="s">
        <v>524</v>
      </c>
      <c r="I13" s="97" t="s">
        <v>524</v>
      </c>
      <c r="J13" s="97" t="s">
        <v>524</v>
      </c>
      <c r="K13" s="97" t="s">
        <v>524</v>
      </c>
      <c r="L13" s="97" t="s">
        <v>524</v>
      </c>
      <c r="M13" s="97" t="s">
        <v>524</v>
      </c>
      <c r="N13" s="100">
        <v>0.1258986252931982</v>
      </c>
      <c r="O13" s="100">
        <v>0.13307564468631561</v>
      </c>
      <c r="P13" s="99"/>
      <c r="Q13" s="99"/>
      <c r="R13" s="99"/>
      <c r="S13" s="99"/>
      <c r="T13" s="99"/>
      <c r="U13" s="99"/>
      <c r="V13" s="99"/>
      <c r="W13" s="99"/>
      <c r="X13" s="99"/>
      <c r="Y13" s="99"/>
      <c r="Z13" s="99"/>
      <c r="AA13" s="99"/>
      <c r="AB13" s="99"/>
      <c r="AC13" s="99"/>
      <c r="AD13" s="99"/>
      <c r="AE13" s="99"/>
      <c r="AF13" s="99"/>
      <c r="AG13" s="99"/>
      <c r="AH13" s="99"/>
    </row>
    <row r="14" spans="1:34">
      <c r="C14" s="3" t="s">
        <v>84</v>
      </c>
      <c r="D14" s="3" t="s">
        <v>90</v>
      </c>
      <c r="E14" s="3" t="s">
        <v>91</v>
      </c>
      <c r="F14" s="3" t="s">
        <v>582</v>
      </c>
      <c r="G14" s="97" t="s">
        <v>524</v>
      </c>
      <c r="H14" s="97" t="s">
        <v>524</v>
      </c>
      <c r="I14" s="97" t="s">
        <v>524</v>
      </c>
      <c r="J14" s="97" t="s">
        <v>524</v>
      </c>
      <c r="K14" s="97" t="s">
        <v>524</v>
      </c>
      <c r="L14" s="97" t="s">
        <v>524</v>
      </c>
      <c r="M14" s="97" t="s">
        <v>524</v>
      </c>
      <c r="N14" s="100">
        <v>0.12825173267012177</v>
      </c>
      <c r="O14" s="100">
        <v>0.1328097838483511</v>
      </c>
      <c r="P14" s="99"/>
      <c r="Q14" s="99"/>
      <c r="R14" s="99"/>
      <c r="S14" s="99"/>
      <c r="T14" s="99"/>
      <c r="U14" s="99"/>
      <c r="V14" s="99"/>
      <c r="W14" s="99"/>
      <c r="X14" s="99"/>
      <c r="Y14" s="99"/>
      <c r="Z14" s="99"/>
      <c r="AA14" s="99"/>
      <c r="AB14" s="99"/>
      <c r="AC14" s="99"/>
      <c r="AD14" s="99"/>
      <c r="AE14" s="99"/>
      <c r="AF14" s="99"/>
      <c r="AG14" s="99"/>
      <c r="AH14" s="99"/>
    </row>
    <row r="15" spans="1:34">
      <c r="C15" s="3" t="s">
        <v>84</v>
      </c>
      <c r="D15" s="3" t="s">
        <v>92</v>
      </c>
      <c r="E15" s="3" t="s">
        <v>93</v>
      </c>
      <c r="F15" s="3" t="s">
        <v>582</v>
      </c>
      <c r="G15" s="97" t="s">
        <v>524</v>
      </c>
      <c r="H15" s="97" t="s">
        <v>524</v>
      </c>
      <c r="I15" s="97" t="s">
        <v>524</v>
      </c>
      <c r="J15" s="97" t="s">
        <v>524</v>
      </c>
      <c r="K15" s="97" t="s">
        <v>524</v>
      </c>
      <c r="L15" s="97" t="s">
        <v>524</v>
      </c>
      <c r="M15" s="97" t="s">
        <v>524</v>
      </c>
      <c r="N15" s="100">
        <v>0.11847096031853957</v>
      </c>
      <c r="O15" s="100">
        <v>0.12217577027109289</v>
      </c>
      <c r="P15" s="99"/>
      <c r="Q15" s="99"/>
      <c r="R15" s="99"/>
      <c r="S15" s="99"/>
      <c r="T15" s="99"/>
      <c r="U15" s="99"/>
      <c r="V15" s="99"/>
      <c r="W15" s="99"/>
      <c r="X15" s="99"/>
      <c r="Y15" s="99"/>
      <c r="Z15" s="99"/>
      <c r="AA15" s="99"/>
      <c r="AB15" s="99"/>
      <c r="AC15" s="99"/>
      <c r="AD15" s="99"/>
      <c r="AE15" s="99"/>
      <c r="AF15" s="99"/>
      <c r="AG15" s="99"/>
      <c r="AH15" s="99"/>
    </row>
    <row r="16" spans="1:34">
      <c r="E16" s="3" t="s">
        <v>583</v>
      </c>
      <c r="F16" s="3" t="s">
        <v>584</v>
      </c>
      <c r="G16" s="97" t="s">
        <v>524</v>
      </c>
      <c r="H16" s="97" t="s">
        <v>524</v>
      </c>
      <c r="I16" s="97" t="s">
        <v>524</v>
      </c>
      <c r="J16" s="97" t="s">
        <v>524</v>
      </c>
      <c r="K16" s="97" t="s">
        <v>524</v>
      </c>
      <c r="L16" s="97" t="s">
        <v>524</v>
      </c>
      <c r="M16" s="97" t="s">
        <v>524</v>
      </c>
      <c r="N16" s="101"/>
      <c r="O16" s="99"/>
      <c r="P16" s="99"/>
      <c r="Q16" s="99"/>
      <c r="R16" s="99"/>
      <c r="S16" s="99"/>
      <c r="T16" s="99"/>
      <c r="U16" s="99"/>
      <c r="V16" s="99"/>
      <c r="W16" s="99"/>
      <c r="X16" s="99"/>
      <c r="Y16" s="99"/>
      <c r="Z16" s="99"/>
      <c r="AA16" s="99"/>
      <c r="AB16" s="99"/>
      <c r="AC16" s="99"/>
      <c r="AD16" s="99"/>
      <c r="AE16" s="99"/>
      <c r="AF16" s="99"/>
      <c r="AG16" s="99"/>
      <c r="AH16" s="99"/>
    </row>
    <row r="17" spans="5:34">
      <c r="E17" s="3" t="s">
        <v>585</v>
      </c>
      <c r="F17" s="3" t="s">
        <v>584</v>
      </c>
      <c r="G17" s="97" t="s">
        <v>524</v>
      </c>
      <c r="H17" s="97" t="s">
        <v>524</v>
      </c>
      <c r="I17" s="97" t="s">
        <v>524</v>
      </c>
      <c r="J17" s="97" t="s">
        <v>524</v>
      </c>
      <c r="K17" s="97" t="s">
        <v>524</v>
      </c>
      <c r="L17" s="97" t="s">
        <v>524</v>
      </c>
      <c r="M17" s="97" t="s">
        <v>524</v>
      </c>
      <c r="N17" s="101"/>
      <c r="O17" s="99"/>
      <c r="P17" s="99"/>
      <c r="Q17" s="99"/>
      <c r="R17" s="99"/>
      <c r="S17" s="99"/>
      <c r="T17" s="99"/>
      <c r="U17" s="99"/>
      <c r="V17" s="99"/>
      <c r="W17" s="99"/>
      <c r="X17" s="99"/>
      <c r="Y17" s="99"/>
      <c r="Z17" s="99"/>
      <c r="AA17" s="99"/>
      <c r="AB17" s="99"/>
      <c r="AC17" s="99"/>
      <c r="AD17" s="99"/>
      <c r="AE17" s="99"/>
      <c r="AF17" s="99"/>
      <c r="AG17" s="99"/>
      <c r="AH17" s="99"/>
    </row>
    <row r="18" spans="5:34">
      <c r="E18" s="3" t="s">
        <v>586</v>
      </c>
      <c r="F18" s="3" t="s">
        <v>584</v>
      </c>
      <c r="G18" s="97" t="s">
        <v>524</v>
      </c>
      <c r="H18" s="97" t="s">
        <v>524</v>
      </c>
      <c r="I18" s="97" t="s">
        <v>524</v>
      </c>
      <c r="J18" s="97" t="s">
        <v>524</v>
      </c>
      <c r="K18" s="97" t="s">
        <v>524</v>
      </c>
      <c r="L18" s="97" t="s">
        <v>524</v>
      </c>
      <c r="M18" s="97" t="s">
        <v>524</v>
      </c>
      <c r="N18" s="101"/>
      <c r="O18" s="99"/>
      <c r="P18" s="99"/>
      <c r="Q18" s="99"/>
      <c r="R18" s="99"/>
      <c r="S18" s="99"/>
      <c r="T18" s="99"/>
      <c r="U18" s="99"/>
      <c r="V18" s="99"/>
      <c r="W18" s="99"/>
      <c r="X18" s="99"/>
      <c r="Y18" s="99"/>
      <c r="Z18" s="99"/>
      <c r="AA18" s="99"/>
      <c r="AB18" s="99"/>
      <c r="AC18" s="99"/>
      <c r="AD18" s="99"/>
      <c r="AE18" s="99"/>
      <c r="AF18" s="99"/>
      <c r="AG18" s="99"/>
      <c r="AH18" s="99"/>
    </row>
    <row r="19" spans="5:34">
      <c r="E19" s="3" t="s">
        <v>587</v>
      </c>
      <c r="F19" s="3" t="s">
        <v>584</v>
      </c>
      <c r="G19" s="97" t="s">
        <v>524</v>
      </c>
      <c r="H19" s="97" t="s">
        <v>524</v>
      </c>
      <c r="I19" s="97" t="s">
        <v>524</v>
      </c>
      <c r="J19" s="97" t="s">
        <v>524</v>
      </c>
      <c r="K19" s="97" t="s">
        <v>524</v>
      </c>
      <c r="L19" s="97" t="s">
        <v>524</v>
      </c>
      <c r="M19" s="97" t="s">
        <v>524</v>
      </c>
      <c r="N19" s="101"/>
      <c r="O19" s="99"/>
      <c r="P19" s="99"/>
      <c r="Q19" s="99"/>
      <c r="R19" s="99"/>
      <c r="S19" s="99"/>
      <c r="T19" s="99"/>
      <c r="U19" s="99"/>
      <c r="V19" s="99"/>
      <c r="W19" s="99"/>
      <c r="X19" s="99"/>
      <c r="Y19" s="99"/>
      <c r="Z19" s="99"/>
      <c r="AA19" s="99"/>
      <c r="AB19" s="99"/>
      <c r="AC19" s="99"/>
      <c r="AD19" s="99"/>
      <c r="AE19" s="99"/>
      <c r="AF19" s="99"/>
      <c r="AG19" s="99"/>
      <c r="AH19" s="99"/>
    </row>
    <row r="20" spans="5:34">
      <c r="E20" s="3" t="s">
        <v>588</v>
      </c>
      <c r="F20" s="3" t="s">
        <v>584</v>
      </c>
      <c r="G20" s="97" t="s">
        <v>524</v>
      </c>
      <c r="H20" s="97" t="s">
        <v>524</v>
      </c>
      <c r="I20" s="97" t="s">
        <v>524</v>
      </c>
      <c r="J20" s="97" t="s">
        <v>524</v>
      </c>
      <c r="K20" s="97" t="s">
        <v>524</v>
      </c>
      <c r="L20" s="97" t="s">
        <v>524</v>
      </c>
      <c r="M20" s="97" t="s">
        <v>524</v>
      </c>
      <c r="N20" s="101"/>
      <c r="O20" s="99"/>
      <c r="P20" s="99"/>
      <c r="Q20" s="99"/>
      <c r="R20" s="99"/>
      <c r="S20" s="99"/>
      <c r="T20" s="99"/>
      <c r="U20" s="99"/>
      <c r="V20" s="99"/>
      <c r="W20" s="99"/>
      <c r="X20" s="99"/>
      <c r="Y20" s="99"/>
      <c r="Z20" s="99"/>
      <c r="AA20" s="99"/>
      <c r="AB20" s="99"/>
      <c r="AC20" s="99"/>
      <c r="AD20" s="99"/>
      <c r="AE20" s="99"/>
      <c r="AF20" s="99"/>
      <c r="AG20" s="99"/>
      <c r="AH20" s="99"/>
    </row>
    <row r="21" spans="5:34">
      <c r="E21" s="3" t="s">
        <v>589</v>
      </c>
      <c r="F21" s="3" t="s">
        <v>584</v>
      </c>
      <c r="G21" s="97" t="s">
        <v>524</v>
      </c>
      <c r="H21" s="97" t="s">
        <v>524</v>
      </c>
      <c r="I21" s="97" t="s">
        <v>524</v>
      </c>
      <c r="J21" s="97" t="s">
        <v>524</v>
      </c>
      <c r="K21" s="97" t="s">
        <v>524</v>
      </c>
      <c r="L21" s="97" t="s">
        <v>524</v>
      </c>
      <c r="M21" s="97" t="s">
        <v>524</v>
      </c>
      <c r="N21" s="101"/>
      <c r="O21" s="99"/>
      <c r="P21" s="99"/>
      <c r="Q21" s="99"/>
      <c r="R21" s="99"/>
      <c r="S21" s="99"/>
      <c r="T21" s="99"/>
      <c r="U21" s="99"/>
      <c r="V21" s="99"/>
      <c r="W21" s="99"/>
      <c r="X21" s="99"/>
      <c r="Y21" s="99"/>
      <c r="Z21" s="99"/>
      <c r="AA21" s="99"/>
      <c r="AB21" s="99"/>
      <c r="AC21" s="99"/>
      <c r="AD21" s="99"/>
      <c r="AE21" s="99"/>
      <c r="AF21" s="99"/>
      <c r="AG21" s="99"/>
      <c r="AH21" s="99"/>
    </row>
    <row r="22" spans="5:34">
      <c r="E22" s="3" t="s">
        <v>590</v>
      </c>
      <c r="F22" s="3" t="s">
        <v>584</v>
      </c>
      <c r="G22" s="97" t="s">
        <v>524</v>
      </c>
      <c r="H22" s="97" t="s">
        <v>524</v>
      </c>
      <c r="I22" s="97" t="s">
        <v>524</v>
      </c>
      <c r="J22" s="97" t="s">
        <v>524</v>
      </c>
      <c r="K22" s="97" t="s">
        <v>524</v>
      </c>
      <c r="L22" s="97" t="s">
        <v>524</v>
      </c>
      <c r="M22" s="97" t="s">
        <v>524</v>
      </c>
      <c r="N22" s="101"/>
      <c r="O22" s="99"/>
      <c r="P22" s="99"/>
      <c r="Q22" s="99"/>
      <c r="R22" s="99"/>
      <c r="S22" s="99"/>
      <c r="T22" s="99"/>
      <c r="U22" s="99"/>
      <c r="V22" s="99"/>
      <c r="W22" s="99"/>
      <c r="X22" s="99"/>
      <c r="Y22" s="99"/>
      <c r="Z22" s="99"/>
      <c r="AA22" s="99"/>
      <c r="AB22" s="99"/>
      <c r="AC22" s="99"/>
      <c r="AD22" s="99"/>
      <c r="AE22" s="99"/>
      <c r="AF22" s="99"/>
      <c r="AG22" s="99"/>
      <c r="AH22" s="99"/>
    </row>
    <row r="23" spans="5:34">
      <c r="E23" s="3" t="s">
        <v>591</v>
      </c>
      <c r="F23" s="3" t="s">
        <v>584</v>
      </c>
      <c r="G23" s="97" t="s">
        <v>524</v>
      </c>
      <c r="H23" s="97" t="s">
        <v>524</v>
      </c>
      <c r="I23" s="97" t="s">
        <v>524</v>
      </c>
      <c r="J23" s="97" t="s">
        <v>524</v>
      </c>
      <c r="K23" s="97" t="s">
        <v>524</v>
      </c>
      <c r="L23" s="97" t="s">
        <v>524</v>
      </c>
      <c r="M23" s="97" t="s">
        <v>524</v>
      </c>
      <c r="N23" s="101"/>
      <c r="O23" s="99"/>
      <c r="P23" s="99"/>
      <c r="Q23" s="99"/>
      <c r="R23" s="99"/>
      <c r="S23" s="99"/>
      <c r="T23" s="99"/>
      <c r="U23" s="99"/>
      <c r="V23" s="99"/>
      <c r="W23" s="99"/>
      <c r="X23" s="99"/>
      <c r="Y23" s="99"/>
      <c r="Z23" s="99"/>
      <c r="AA23" s="99"/>
      <c r="AB23" s="99"/>
      <c r="AC23" s="99"/>
      <c r="AD23" s="99"/>
      <c r="AE23" s="99"/>
      <c r="AF23" s="99"/>
      <c r="AG23" s="99"/>
      <c r="AH23" s="99"/>
    </row>
    <row r="24" spans="5:34">
      <c r="E24" s="3" t="s">
        <v>592</v>
      </c>
      <c r="F24" s="3" t="s">
        <v>584</v>
      </c>
      <c r="G24" s="97" t="s">
        <v>524</v>
      </c>
      <c r="H24" s="97" t="s">
        <v>524</v>
      </c>
      <c r="I24" s="97" t="s">
        <v>524</v>
      </c>
      <c r="J24" s="97" t="s">
        <v>524</v>
      </c>
      <c r="K24" s="97" t="s">
        <v>524</v>
      </c>
      <c r="L24" s="97" t="s">
        <v>524</v>
      </c>
      <c r="M24" s="97" t="s">
        <v>524</v>
      </c>
      <c r="N24" s="101"/>
      <c r="O24" s="99"/>
      <c r="P24" s="99"/>
      <c r="Q24" s="99"/>
      <c r="R24" s="99"/>
      <c r="S24" s="99"/>
      <c r="T24" s="99"/>
      <c r="U24" s="99"/>
      <c r="V24" s="99"/>
      <c r="W24" s="99"/>
      <c r="X24" s="99"/>
      <c r="Y24" s="99"/>
      <c r="Z24" s="99"/>
      <c r="AA24" s="99"/>
      <c r="AB24" s="99"/>
      <c r="AC24" s="99"/>
      <c r="AD24" s="99"/>
      <c r="AE24" s="99"/>
      <c r="AF24" s="99"/>
      <c r="AG24" s="99"/>
      <c r="AH24" s="99"/>
    </row>
    <row r="25" spans="5:34">
      <c r="E25" s="3" t="s">
        <v>593</v>
      </c>
      <c r="F25" s="3" t="s">
        <v>584</v>
      </c>
      <c r="G25" s="97" t="s">
        <v>524</v>
      </c>
      <c r="H25" s="97" t="s">
        <v>524</v>
      </c>
      <c r="I25" s="97" t="s">
        <v>524</v>
      </c>
      <c r="J25" s="97" t="s">
        <v>524</v>
      </c>
      <c r="K25" s="97" t="s">
        <v>524</v>
      </c>
      <c r="L25" s="97" t="s">
        <v>524</v>
      </c>
      <c r="M25" s="97" t="s">
        <v>524</v>
      </c>
      <c r="N25" s="101"/>
      <c r="O25" s="99"/>
      <c r="P25" s="99"/>
      <c r="Q25" s="99"/>
      <c r="R25" s="99"/>
      <c r="S25" s="99"/>
      <c r="T25" s="99"/>
      <c r="U25" s="99"/>
      <c r="V25" s="99"/>
      <c r="W25" s="99"/>
      <c r="X25" s="99"/>
      <c r="Y25" s="99"/>
      <c r="Z25" s="99"/>
      <c r="AA25" s="99"/>
      <c r="AB25" s="99"/>
      <c r="AC25" s="99"/>
      <c r="AD25" s="99"/>
      <c r="AE25" s="99"/>
      <c r="AF25" s="99"/>
      <c r="AG25" s="99"/>
      <c r="AH25" s="99"/>
    </row>
    <row r="26" spans="5:34">
      <c r="E26" s="3" t="s">
        <v>594</v>
      </c>
      <c r="F26" s="3" t="s">
        <v>584</v>
      </c>
      <c r="G26" s="97" t="s">
        <v>524</v>
      </c>
      <c r="H26" s="97" t="s">
        <v>524</v>
      </c>
      <c r="I26" s="97" t="s">
        <v>524</v>
      </c>
      <c r="J26" s="97" t="s">
        <v>524</v>
      </c>
      <c r="K26" s="97" t="s">
        <v>524</v>
      </c>
      <c r="L26" s="97" t="s">
        <v>524</v>
      </c>
      <c r="M26" s="97" t="s">
        <v>524</v>
      </c>
      <c r="N26" s="101"/>
      <c r="O26" s="99"/>
      <c r="P26" s="99"/>
      <c r="Q26" s="99"/>
      <c r="R26" s="99"/>
      <c r="S26" s="99"/>
      <c r="T26" s="99"/>
      <c r="U26" s="99"/>
      <c r="V26" s="99"/>
      <c r="W26" s="99"/>
      <c r="X26" s="99"/>
      <c r="Y26" s="99"/>
      <c r="Z26" s="99"/>
      <c r="AA26" s="99"/>
      <c r="AB26" s="99"/>
      <c r="AC26" s="99"/>
      <c r="AD26" s="99"/>
      <c r="AE26" s="99"/>
      <c r="AF26" s="99"/>
      <c r="AG26" s="99"/>
      <c r="AH26" s="99"/>
    </row>
    <row r="27" spans="5:34">
      <c r="E27" s="3" t="s">
        <v>595</v>
      </c>
      <c r="F27" s="3" t="s">
        <v>584</v>
      </c>
      <c r="G27" s="97" t="s">
        <v>524</v>
      </c>
      <c r="H27" s="97" t="s">
        <v>524</v>
      </c>
      <c r="I27" s="97" t="s">
        <v>524</v>
      </c>
      <c r="J27" s="97" t="s">
        <v>524</v>
      </c>
      <c r="K27" s="97" t="s">
        <v>524</v>
      </c>
      <c r="L27" s="97" t="s">
        <v>524</v>
      </c>
      <c r="M27" s="97" t="s">
        <v>524</v>
      </c>
      <c r="N27" s="101"/>
      <c r="O27" s="99"/>
      <c r="P27" s="99"/>
      <c r="Q27" s="99"/>
      <c r="R27" s="99"/>
      <c r="S27" s="99"/>
      <c r="T27" s="99"/>
      <c r="U27" s="99"/>
      <c r="V27" s="99"/>
      <c r="W27" s="99"/>
      <c r="X27" s="99"/>
      <c r="Y27" s="99"/>
      <c r="Z27" s="99"/>
      <c r="AA27" s="99"/>
      <c r="AB27" s="99"/>
      <c r="AC27" s="99"/>
      <c r="AD27" s="99"/>
      <c r="AE27" s="99"/>
      <c r="AF27" s="99"/>
      <c r="AG27" s="99"/>
      <c r="AH27" s="99"/>
    </row>
    <row r="28" spans="5:34">
      <c r="E28" s="3" t="s">
        <v>596</v>
      </c>
      <c r="F28" s="3" t="s">
        <v>584</v>
      </c>
      <c r="G28" s="97" t="s">
        <v>524</v>
      </c>
      <c r="H28" s="97" t="s">
        <v>524</v>
      </c>
      <c r="I28" s="97" t="s">
        <v>524</v>
      </c>
      <c r="J28" s="97" t="s">
        <v>524</v>
      </c>
      <c r="K28" s="97" t="s">
        <v>524</v>
      </c>
      <c r="L28" s="97" t="s">
        <v>524</v>
      </c>
      <c r="M28" s="97" t="s">
        <v>524</v>
      </c>
      <c r="N28" s="101"/>
      <c r="O28" s="99"/>
      <c r="P28" s="99"/>
      <c r="Q28" s="99"/>
      <c r="R28" s="99"/>
      <c r="S28" s="99"/>
      <c r="T28" s="99"/>
      <c r="U28" s="99"/>
      <c r="V28" s="99"/>
      <c r="W28" s="99"/>
      <c r="X28" s="99"/>
      <c r="Y28" s="99"/>
      <c r="Z28" s="99"/>
      <c r="AA28" s="99"/>
      <c r="AB28" s="99"/>
      <c r="AC28" s="99"/>
      <c r="AD28" s="99"/>
      <c r="AE28" s="99"/>
      <c r="AF28" s="99"/>
      <c r="AG28" s="99"/>
      <c r="AH28" s="99"/>
    </row>
    <row r="29" spans="5:34">
      <c r="E29" s="3" t="s">
        <v>597</v>
      </c>
      <c r="F29" s="3" t="s">
        <v>584</v>
      </c>
      <c r="G29" s="97" t="s">
        <v>524</v>
      </c>
      <c r="H29" s="97" t="s">
        <v>524</v>
      </c>
      <c r="I29" s="97" t="s">
        <v>524</v>
      </c>
      <c r="J29" s="97" t="s">
        <v>524</v>
      </c>
      <c r="K29" s="97" t="s">
        <v>524</v>
      </c>
      <c r="L29" s="97" t="s">
        <v>524</v>
      </c>
      <c r="M29" s="97" t="s">
        <v>524</v>
      </c>
      <c r="N29" s="101"/>
      <c r="O29" s="99"/>
      <c r="P29" s="99"/>
      <c r="Q29" s="99"/>
      <c r="R29" s="99"/>
      <c r="S29" s="99"/>
      <c r="T29" s="99"/>
      <c r="U29" s="99"/>
      <c r="V29" s="99"/>
      <c r="W29" s="99"/>
      <c r="X29" s="99"/>
      <c r="Y29" s="99"/>
      <c r="Z29" s="99"/>
      <c r="AA29" s="99"/>
      <c r="AB29" s="99"/>
      <c r="AC29" s="99"/>
      <c r="AD29" s="99"/>
      <c r="AE29" s="99"/>
      <c r="AF29" s="99"/>
      <c r="AG29" s="99"/>
      <c r="AH29" s="99"/>
    </row>
    <row r="30" spans="5:34">
      <c r="E30" s="3" t="s">
        <v>598</v>
      </c>
      <c r="F30" s="3" t="s">
        <v>584</v>
      </c>
      <c r="G30" s="97" t="s">
        <v>524</v>
      </c>
      <c r="H30" s="97" t="s">
        <v>524</v>
      </c>
      <c r="I30" s="97" t="s">
        <v>524</v>
      </c>
      <c r="J30" s="97" t="s">
        <v>524</v>
      </c>
      <c r="K30" s="97" t="s">
        <v>524</v>
      </c>
      <c r="L30" s="97" t="s">
        <v>524</v>
      </c>
      <c r="M30" s="97" t="s">
        <v>524</v>
      </c>
      <c r="N30" s="101"/>
      <c r="O30" s="99"/>
      <c r="P30" s="99"/>
      <c r="Q30" s="99"/>
      <c r="R30" s="99"/>
      <c r="S30" s="99"/>
      <c r="T30" s="99"/>
      <c r="U30" s="99"/>
      <c r="V30" s="99"/>
      <c r="W30" s="99"/>
      <c r="X30" s="99"/>
      <c r="Y30" s="99"/>
      <c r="Z30" s="99"/>
      <c r="AA30" s="99"/>
      <c r="AB30" s="99"/>
      <c r="AC30" s="99"/>
      <c r="AD30" s="99"/>
      <c r="AE30" s="99"/>
      <c r="AF30" s="99"/>
      <c r="AG30" s="99"/>
      <c r="AH30" s="99"/>
    </row>
    <row r="31" spans="5:34">
      <c r="E31" s="3" t="s">
        <v>599</v>
      </c>
      <c r="F31" s="3" t="s">
        <v>584</v>
      </c>
      <c r="G31" s="97" t="s">
        <v>524</v>
      </c>
      <c r="H31" s="97" t="s">
        <v>524</v>
      </c>
      <c r="I31" s="97" t="s">
        <v>524</v>
      </c>
      <c r="J31" s="97" t="s">
        <v>524</v>
      </c>
      <c r="K31" s="97" t="s">
        <v>524</v>
      </c>
      <c r="L31" s="97" t="s">
        <v>524</v>
      </c>
      <c r="M31" s="97" t="s">
        <v>524</v>
      </c>
      <c r="N31" s="101"/>
      <c r="O31" s="99"/>
      <c r="P31" s="99"/>
      <c r="Q31" s="99"/>
      <c r="R31" s="99"/>
      <c r="S31" s="99"/>
      <c r="T31" s="99"/>
      <c r="U31" s="99"/>
      <c r="V31" s="99"/>
      <c r="W31" s="99"/>
      <c r="X31" s="99"/>
      <c r="Y31" s="99"/>
      <c r="Z31" s="99"/>
      <c r="AA31" s="99"/>
      <c r="AB31" s="99"/>
      <c r="AC31" s="99"/>
      <c r="AD31" s="99"/>
      <c r="AE31" s="99"/>
      <c r="AF31" s="99"/>
      <c r="AG31" s="99"/>
      <c r="AH31" s="99"/>
    </row>
    <row r="32" spans="5:34">
      <c r="E32" s="3" t="s">
        <v>600</v>
      </c>
      <c r="F32" s="3" t="s">
        <v>584</v>
      </c>
      <c r="G32" s="97" t="s">
        <v>524</v>
      </c>
      <c r="H32" s="97" t="s">
        <v>524</v>
      </c>
      <c r="I32" s="97" t="s">
        <v>524</v>
      </c>
      <c r="J32" s="97" t="s">
        <v>524</v>
      </c>
      <c r="K32" s="97" t="s">
        <v>524</v>
      </c>
      <c r="L32" s="97" t="s">
        <v>524</v>
      </c>
      <c r="M32" s="97" t="s">
        <v>524</v>
      </c>
      <c r="N32" s="101"/>
      <c r="O32" s="99"/>
      <c r="P32" s="99"/>
      <c r="Q32" s="99"/>
      <c r="R32" s="99"/>
      <c r="S32" s="99"/>
      <c r="T32" s="99"/>
      <c r="U32" s="99"/>
      <c r="V32" s="99"/>
      <c r="W32" s="99"/>
      <c r="X32" s="99"/>
      <c r="Y32" s="99"/>
      <c r="Z32" s="99"/>
      <c r="AA32" s="99"/>
      <c r="AB32" s="99"/>
      <c r="AC32" s="99"/>
      <c r="AD32" s="99"/>
      <c r="AE32" s="99"/>
      <c r="AF32" s="99"/>
      <c r="AG32" s="99"/>
      <c r="AH32" s="99"/>
    </row>
    <row r="33" spans="5:34">
      <c r="E33" s="3" t="s">
        <v>601</v>
      </c>
      <c r="F33" s="3" t="s">
        <v>584</v>
      </c>
      <c r="G33" s="97" t="s">
        <v>524</v>
      </c>
      <c r="H33" s="97" t="s">
        <v>524</v>
      </c>
      <c r="I33" s="97" t="s">
        <v>524</v>
      </c>
      <c r="J33" s="97" t="s">
        <v>524</v>
      </c>
      <c r="K33" s="97" t="s">
        <v>524</v>
      </c>
      <c r="L33" s="97" t="s">
        <v>524</v>
      </c>
      <c r="M33" s="97" t="s">
        <v>524</v>
      </c>
      <c r="N33" s="101"/>
      <c r="O33" s="99"/>
      <c r="P33" s="99"/>
      <c r="Q33" s="99"/>
      <c r="R33" s="99"/>
      <c r="S33" s="99"/>
      <c r="T33" s="99"/>
      <c r="U33" s="99"/>
      <c r="V33" s="99"/>
      <c r="W33" s="99"/>
      <c r="X33" s="99"/>
      <c r="Y33" s="99"/>
      <c r="Z33" s="99"/>
      <c r="AA33" s="99"/>
      <c r="AB33" s="99"/>
      <c r="AC33" s="99"/>
      <c r="AD33" s="99"/>
      <c r="AE33" s="99"/>
      <c r="AF33" s="99"/>
      <c r="AG33" s="99"/>
      <c r="AH33" s="99"/>
    </row>
    <row r="34" spans="5:34">
      <c r="E34" s="3" t="s">
        <v>602</v>
      </c>
      <c r="F34" s="3" t="s">
        <v>584</v>
      </c>
      <c r="G34" s="97" t="s">
        <v>524</v>
      </c>
      <c r="H34" s="97" t="s">
        <v>524</v>
      </c>
      <c r="I34" s="97" t="s">
        <v>524</v>
      </c>
      <c r="J34" s="97" t="s">
        <v>524</v>
      </c>
      <c r="K34" s="97" t="s">
        <v>524</v>
      </c>
      <c r="L34" s="97" t="s">
        <v>524</v>
      </c>
      <c r="M34" s="97" t="s">
        <v>524</v>
      </c>
      <c r="N34" s="101"/>
      <c r="O34" s="99"/>
      <c r="P34" s="99"/>
      <c r="Q34" s="99"/>
      <c r="R34" s="99"/>
      <c r="S34" s="99"/>
      <c r="T34" s="99"/>
      <c r="U34" s="99"/>
      <c r="V34" s="99"/>
      <c r="W34" s="99"/>
      <c r="X34" s="99"/>
      <c r="Y34" s="99"/>
      <c r="Z34" s="99"/>
      <c r="AA34" s="99"/>
      <c r="AB34" s="99"/>
      <c r="AC34" s="99"/>
      <c r="AD34" s="99"/>
      <c r="AE34" s="99"/>
      <c r="AF34" s="99"/>
      <c r="AG34" s="99"/>
      <c r="AH34" s="99"/>
    </row>
    <row r="35" spans="5:34">
      <c r="E35" s="3" t="s">
        <v>603</v>
      </c>
      <c r="F35" s="3" t="s">
        <v>584</v>
      </c>
      <c r="G35" s="97" t="s">
        <v>524</v>
      </c>
      <c r="H35" s="97" t="s">
        <v>524</v>
      </c>
      <c r="I35" s="97" t="s">
        <v>524</v>
      </c>
      <c r="J35" s="97" t="s">
        <v>524</v>
      </c>
      <c r="K35" s="97" t="s">
        <v>524</v>
      </c>
      <c r="L35" s="97" t="s">
        <v>524</v>
      </c>
      <c r="M35" s="97" t="s">
        <v>524</v>
      </c>
      <c r="N35" s="101"/>
      <c r="O35" s="99"/>
      <c r="P35" s="99"/>
      <c r="Q35" s="99"/>
      <c r="R35" s="99"/>
      <c r="S35" s="99"/>
      <c r="T35" s="99"/>
      <c r="U35" s="99"/>
      <c r="V35" s="99"/>
      <c r="W35" s="99"/>
      <c r="X35" s="99"/>
      <c r="Y35" s="99"/>
      <c r="Z35" s="99"/>
      <c r="AA35" s="99"/>
      <c r="AB35" s="99"/>
      <c r="AC35" s="99"/>
      <c r="AD35" s="99"/>
      <c r="AE35" s="99"/>
      <c r="AF35" s="99"/>
      <c r="AG35" s="99"/>
      <c r="AH35" s="99"/>
    </row>
    <row r="36" spans="5:34">
      <c r="E36" s="3" t="s">
        <v>604</v>
      </c>
      <c r="F36" s="3" t="s">
        <v>584</v>
      </c>
      <c r="G36" s="97" t="s">
        <v>524</v>
      </c>
      <c r="H36" s="97" t="s">
        <v>524</v>
      </c>
      <c r="I36" s="97" t="s">
        <v>524</v>
      </c>
      <c r="J36" s="97" t="s">
        <v>524</v>
      </c>
      <c r="K36" s="97" t="s">
        <v>524</v>
      </c>
      <c r="L36" s="97" t="s">
        <v>524</v>
      </c>
      <c r="M36" s="97" t="s">
        <v>524</v>
      </c>
      <c r="N36" s="101"/>
      <c r="O36" s="99"/>
      <c r="P36" s="99"/>
      <c r="Q36" s="99"/>
      <c r="R36" s="99"/>
      <c r="S36" s="99"/>
      <c r="T36" s="99"/>
      <c r="U36" s="99"/>
      <c r="V36" s="99"/>
      <c r="W36" s="99"/>
      <c r="X36" s="99"/>
      <c r="Y36" s="99"/>
      <c r="Z36" s="99"/>
      <c r="AA36" s="99"/>
      <c r="AB36" s="99"/>
      <c r="AC36" s="99"/>
      <c r="AD36" s="99"/>
      <c r="AE36" s="99"/>
      <c r="AF36" s="99"/>
      <c r="AG36" s="99"/>
      <c r="AH36" s="99"/>
    </row>
    <row r="37" spans="5:34">
      <c r="E37" s="3" t="s">
        <v>605</v>
      </c>
      <c r="F37" s="3" t="s">
        <v>584</v>
      </c>
      <c r="G37" s="97" t="s">
        <v>524</v>
      </c>
      <c r="H37" s="97" t="s">
        <v>524</v>
      </c>
      <c r="I37" s="97" t="s">
        <v>524</v>
      </c>
      <c r="J37" s="97" t="s">
        <v>524</v>
      </c>
      <c r="K37" s="97" t="s">
        <v>524</v>
      </c>
      <c r="L37" s="97" t="s">
        <v>524</v>
      </c>
      <c r="M37" s="97" t="s">
        <v>524</v>
      </c>
      <c r="N37" s="101"/>
      <c r="O37" s="99"/>
      <c r="P37" s="99"/>
      <c r="Q37" s="99"/>
      <c r="R37" s="99"/>
      <c r="S37" s="99"/>
      <c r="T37" s="99"/>
      <c r="U37" s="99"/>
      <c r="V37" s="99"/>
      <c r="W37" s="99"/>
      <c r="X37" s="99"/>
      <c r="Y37" s="99"/>
      <c r="Z37" s="99"/>
      <c r="AA37" s="99"/>
      <c r="AB37" s="99"/>
      <c r="AC37" s="99"/>
      <c r="AD37" s="99"/>
      <c r="AE37" s="99"/>
      <c r="AF37" s="99"/>
      <c r="AG37" s="99"/>
      <c r="AH37" s="99"/>
    </row>
    <row r="38" spans="5:34">
      <c r="E38" s="3" t="s">
        <v>606</v>
      </c>
      <c r="F38" s="3" t="s">
        <v>584</v>
      </c>
      <c r="G38" s="97" t="s">
        <v>524</v>
      </c>
      <c r="H38" s="97" t="s">
        <v>524</v>
      </c>
      <c r="I38" s="97" t="s">
        <v>524</v>
      </c>
      <c r="J38" s="97" t="s">
        <v>524</v>
      </c>
      <c r="K38" s="97" t="s">
        <v>524</v>
      </c>
      <c r="L38" s="97" t="s">
        <v>524</v>
      </c>
      <c r="M38" s="97" t="s">
        <v>524</v>
      </c>
      <c r="N38" s="101"/>
      <c r="O38" s="99"/>
      <c r="P38" s="99"/>
      <c r="Q38" s="99"/>
      <c r="R38" s="99"/>
      <c r="S38" s="99"/>
      <c r="T38" s="99"/>
      <c r="U38" s="99"/>
      <c r="V38" s="99"/>
      <c r="W38" s="99"/>
      <c r="X38" s="99"/>
      <c r="Y38" s="99"/>
      <c r="Z38" s="99"/>
      <c r="AA38" s="99"/>
      <c r="AB38" s="99"/>
      <c r="AC38" s="99"/>
      <c r="AD38" s="99"/>
      <c r="AE38" s="99"/>
      <c r="AF38" s="99"/>
      <c r="AG38" s="99"/>
      <c r="AH38" s="99"/>
    </row>
    <row r="39" spans="5:34">
      <c r="E39" s="3" t="s">
        <v>607</v>
      </c>
      <c r="F39" s="3" t="s">
        <v>584</v>
      </c>
      <c r="G39" s="97" t="s">
        <v>524</v>
      </c>
      <c r="H39" s="97" t="s">
        <v>524</v>
      </c>
      <c r="I39" s="97" t="s">
        <v>524</v>
      </c>
      <c r="J39" s="97" t="s">
        <v>524</v>
      </c>
      <c r="K39" s="97" t="s">
        <v>524</v>
      </c>
      <c r="L39" s="97" t="s">
        <v>524</v>
      </c>
      <c r="M39" s="97" t="s">
        <v>524</v>
      </c>
      <c r="N39" s="101"/>
      <c r="O39" s="99"/>
      <c r="P39" s="99"/>
      <c r="Q39" s="99"/>
      <c r="R39" s="99"/>
      <c r="S39" s="99"/>
      <c r="T39" s="99"/>
      <c r="U39" s="99"/>
      <c r="V39" s="99"/>
      <c r="W39" s="99"/>
      <c r="X39" s="99"/>
      <c r="Y39" s="99"/>
      <c r="Z39" s="99"/>
      <c r="AA39" s="99"/>
      <c r="AB39" s="99"/>
      <c r="AC39" s="99"/>
      <c r="AD39" s="99"/>
      <c r="AE39" s="99"/>
      <c r="AF39" s="99"/>
      <c r="AG39" s="99"/>
      <c r="AH39" s="99"/>
    </row>
    <row r="40" spans="5:34">
      <c r="E40" s="3" t="s">
        <v>608</v>
      </c>
      <c r="F40" s="3" t="s">
        <v>584</v>
      </c>
      <c r="G40" s="97" t="s">
        <v>524</v>
      </c>
      <c r="H40" s="97" t="s">
        <v>524</v>
      </c>
      <c r="I40" s="97" t="s">
        <v>524</v>
      </c>
      <c r="J40" s="97" t="s">
        <v>524</v>
      </c>
      <c r="K40" s="97" t="s">
        <v>524</v>
      </c>
      <c r="L40" s="97" t="s">
        <v>524</v>
      </c>
      <c r="M40" s="97" t="s">
        <v>524</v>
      </c>
      <c r="N40" s="101"/>
      <c r="O40" s="99"/>
      <c r="P40" s="99"/>
      <c r="Q40" s="99"/>
      <c r="R40" s="99"/>
      <c r="S40" s="99"/>
      <c r="T40" s="99"/>
      <c r="U40" s="99"/>
      <c r="V40" s="99"/>
      <c r="W40" s="99"/>
      <c r="X40" s="99"/>
      <c r="Y40" s="99"/>
      <c r="Z40" s="99"/>
      <c r="AA40" s="99"/>
      <c r="AB40" s="99"/>
      <c r="AC40" s="99"/>
      <c r="AD40" s="99"/>
      <c r="AE40" s="99"/>
      <c r="AF40" s="99"/>
      <c r="AG40" s="99"/>
      <c r="AH40" s="99"/>
    </row>
    <row r="41" spans="5:34">
      <c r="E41" s="3" t="s">
        <v>609</v>
      </c>
      <c r="F41" s="3" t="s">
        <v>584</v>
      </c>
      <c r="G41" s="97" t="s">
        <v>524</v>
      </c>
      <c r="H41" s="97" t="s">
        <v>524</v>
      </c>
      <c r="I41" s="97" t="s">
        <v>524</v>
      </c>
      <c r="J41" s="97" t="s">
        <v>524</v>
      </c>
      <c r="K41" s="97" t="s">
        <v>524</v>
      </c>
      <c r="L41" s="97" t="s">
        <v>524</v>
      </c>
      <c r="M41" s="97" t="s">
        <v>524</v>
      </c>
      <c r="N41" s="101"/>
      <c r="O41" s="99"/>
      <c r="P41" s="99"/>
      <c r="Q41" s="99"/>
      <c r="R41" s="99"/>
      <c r="S41" s="99"/>
      <c r="T41" s="99"/>
      <c r="U41" s="99"/>
      <c r="V41" s="99"/>
      <c r="W41" s="99"/>
      <c r="X41" s="99"/>
      <c r="Y41" s="99"/>
      <c r="Z41" s="99"/>
      <c r="AA41" s="99"/>
      <c r="AB41" s="99"/>
      <c r="AC41" s="99"/>
      <c r="AD41" s="99"/>
      <c r="AE41" s="99"/>
      <c r="AF41" s="99"/>
      <c r="AG41" s="99"/>
      <c r="AH41" s="99"/>
    </row>
    <row r="42" spans="5:34">
      <c r="E42" s="3" t="s">
        <v>610</v>
      </c>
      <c r="F42" s="3" t="s">
        <v>584</v>
      </c>
      <c r="G42" s="97" t="s">
        <v>524</v>
      </c>
      <c r="H42" s="97" t="s">
        <v>524</v>
      </c>
      <c r="I42" s="97" t="s">
        <v>524</v>
      </c>
      <c r="J42" s="97" t="s">
        <v>524</v>
      </c>
      <c r="K42" s="97" t="s">
        <v>524</v>
      </c>
      <c r="L42" s="97" t="s">
        <v>524</v>
      </c>
      <c r="M42" s="97" t="s">
        <v>524</v>
      </c>
      <c r="N42" s="101"/>
      <c r="O42" s="99"/>
      <c r="P42" s="99"/>
      <c r="Q42" s="99"/>
      <c r="R42" s="99"/>
      <c r="S42" s="99"/>
      <c r="T42" s="99"/>
      <c r="U42" s="99"/>
      <c r="V42" s="99"/>
      <c r="W42" s="99"/>
      <c r="X42" s="99"/>
      <c r="Y42" s="99"/>
      <c r="Z42" s="99"/>
      <c r="AA42" s="99"/>
      <c r="AB42" s="99"/>
      <c r="AC42" s="99"/>
      <c r="AD42" s="99"/>
      <c r="AE42" s="99"/>
      <c r="AF42" s="99"/>
      <c r="AG42" s="99"/>
      <c r="AH42" s="99"/>
    </row>
    <row r="43" spans="5:34">
      <c r="E43" s="3" t="s">
        <v>611</v>
      </c>
      <c r="F43" s="3" t="s">
        <v>584</v>
      </c>
      <c r="G43" s="97" t="s">
        <v>524</v>
      </c>
      <c r="H43" s="97" t="s">
        <v>524</v>
      </c>
      <c r="I43" s="97" t="s">
        <v>524</v>
      </c>
      <c r="J43" s="97" t="s">
        <v>524</v>
      </c>
      <c r="K43" s="97" t="s">
        <v>524</v>
      </c>
      <c r="L43" s="97" t="s">
        <v>524</v>
      </c>
      <c r="M43" s="97" t="s">
        <v>524</v>
      </c>
      <c r="N43" s="101"/>
      <c r="O43" s="99"/>
      <c r="P43" s="99"/>
      <c r="Q43" s="99"/>
      <c r="R43" s="99"/>
      <c r="S43" s="99"/>
      <c r="T43" s="99"/>
      <c r="U43" s="99"/>
      <c r="V43" s="99"/>
      <c r="W43" s="99"/>
      <c r="X43" s="99"/>
      <c r="Y43" s="99"/>
      <c r="Z43" s="99"/>
      <c r="AA43" s="99"/>
      <c r="AB43" s="99"/>
      <c r="AC43" s="99"/>
      <c r="AD43" s="99"/>
      <c r="AE43" s="99"/>
      <c r="AF43" s="99"/>
      <c r="AG43" s="99"/>
      <c r="AH43" s="99"/>
    </row>
    <row r="44" spans="5:34">
      <c r="E44" s="3" t="s">
        <v>612</v>
      </c>
      <c r="F44" s="3" t="s">
        <v>584</v>
      </c>
      <c r="G44" s="97" t="s">
        <v>524</v>
      </c>
      <c r="H44" s="97" t="s">
        <v>524</v>
      </c>
      <c r="I44" s="97" t="s">
        <v>524</v>
      </c>
      <c r="J44" s="97" t="s">
        <v>524</v>
      </c>
      <c r="K44" s="97" t="s">
        <v>524</v>
      </c>
      <c r="L44" s="97" t="s">
        <v>524</v>
      </c>
      <c r="M44" s="97" t="s">
        <v>524</v>
      </c>
      <c r="N44" s="101"/>
      <c r="O44" s="99"/>
      <c r="P44" s="99"/>
      <c r="Q44" s="99"/>
      <c r="R44" s="99"/>
      <c r="S44" s="99"/>
      <c r="T44" s="99"/>
      <c r="U44" s="99"/>
      <c r="V44" s="99"/>
      <c r="W44" s="99"/>
      <c r="X44" s="99"/>
      <c r="Y44" s="99"/>
      <c r="Z44" s="99"/>
      <c r="AA44" s="99"/>
      <c r="AB44" s="99"/>
      <c r="AC44" s="99"/>
      <c r="AD44" s="99"/>
      <c r="AE44" s="99"/>
      <c r="AF44" s="99"/>
      <c r="AG44" s="99"/>
      <c r="AH44" s="99"/>
    </row>
    <row r="45" spans="5:34">
      <c r="E45" s="3" t="s">
        <v>613</v>
      </c>
      <c r="F45" s="3" t="s">
        <v>584</v>
      </c>
      <c r="G45" s="97" t="s">
        <v>524</v>
      </c>
      <c r="H45" s="97" t="s">
        <v>524</v>
      </c>
      <c r="I45" s="97" t="s">
        <v>524</v>
      </c>
      <c r="J45" s="97" t="s">
        <v>524</v>
      </c>
      <c r="K45" s="97" t="s">
        <v>524</v>
      </c>
      <c r="L45" s="97" t="s">
        <v>524</v>
      </c>
      <c r="M45" s="97" t="s">
        <v>524</v>
      </c>
      <c r="N45" s="101"/>
      <c r="O45" s="99"/>
      <c r="P45" s="99"/>
      <c r="Q45" s="99"/>
      <c r="R45" s="99"/>
      <c r="S45" s="99"/>
      <c r="T45" s="99"/>
      <c r="U45" s="99"/>
      <c r="V45" s="99"/>
      <c r="W45" s="99"/>
      <c r="X45" s="99"/>
      <c r="Y45" s="99"/>
      <c r="Z45" s="99"/>
      <c r="AA45" s="99"/>
      <c r="AB45" s="99"/>
      <c r="AC45" s="99"/>
      <c r="AD45" s="99"/>
      <c r="AE45" s="99"/>
      <c r="AF45" s="99"/>
      <c r="AG45" s="99"/>
      <c r="AH45" s="99"/>
    </row>
    <row r="46" spans="5:34">
      <c r="E46" s="3" t="s">
        <v>614</v>
      </c>
      <c r="F46" s="3" t="s">
        <v>584</v>
      </c>
      <c r="G46" s="97" t="s">
        <v>524</v>
      </c>
      <c r="H46" s="97" t="s">
        <v>524</v>
      </c>
      <c r="I46" s="97" t="s">
        <v>524</v>
      </c>
      <c r="J46" s="97" t="s">
        <v>524</v>
      </c>
      <c r="K46" s="97" t="s">
        <v>524</v>
      </c>
      <c r="L46" s="97" t="s">
        <v>524</v>
      </c>
      <c r="M46" s="97" t="s">
        <v>524</v>
      </c>
      <c r="N46" s="101"/>
      <c r="O46" s="99"/>
      <c r="P46" s="99"/>
      <c r="Q46" s="99"/>
      <c r="R46" s="99"/>
      <c r="S46" s="99"/>
      <c r="T46" s="99"/>
      <c r="U46" s="99"/>
      <c r="V46" s="99"/>
      <c r="W46" s="99"/>
      <c r="X46" s="99"/>
      <c r="Y46" s="99"/>
      <c r="Z46" s="99"/>
      <c r="AA46" s="99"/>
      <c r="AB46" s="99"/>
      <c r="AC46" s="99"/>
      <c r="AD46" s="99"/>
      <c r="AE46" s="99"/>
      <c r="AF46" s="99"/>
      <c r="AG46" s="99"/>
      <c r="AH46" s="99"/>
    </row>
    <row r="47" spans="5:34">
      <c r="E47" s="3" t="s">
        <v>615</v>
      </c>
      <c r="F47" s="3" t="s">
        <v>584</v>
      </c>
      <c r="G47" s="97" t="s">
        <v>524</v>
      </c>
      <c r="H47" s="97" t="s">
        <v>524</v>
      </c>
      <c r="I47" s="97" t="s">
        <v>524</v>
      </c>
      <c r="J47" s="97" t="s">
        <v>524</v>
      </c>
      <c r="K47" s="97" t="s">
        <v>524</v>
      </c>
      <c r="L47" s="97" t="s">
        <v>524</v>
      </c>
      <c r="M47" s="97" t="s">
        <v>524</v>
      </c>
      <c r="N47" s="101"/>
      <c r="O47" s="99"/>
      <c r="P47" s="99"/>
      <c r="Q47" s="99"/>
      <c r="R47" s="99"/>
      <c r="S47" s="99"/>
      <c r="T47" s="99"/>
      <c r="U47" s="99"/>
      <c r="V47" s="99"/>
      <c r="W47" s="99"/>
      <c r="X47" s="99"/>
      <c r="Y47" s="99"/>
      <c r="Z47" s="99"/>
      <c r="AA47" s="99"/>
      <c r="AB47" s="99"/>
      <c r="AC47" s="99"/>
      <c r="AD47" s="99"/>
      <c r="AE47" s="99"/>
      <c r="AF47" s="99"/>
      <c r="AG47" s="99"/>
      <c r="AH47" s="99"/>
    </row>
    <row r="48" spans="5:34">
      <c r="E48" s="3" t="s">
        <v>616</v>
      </c>
      <c r="F48" s="3" t="s">
        <v>584</v>
      </c>
      <c r="G48" s="97" t="s">
        <v>524</v>
      </c>
      <c r="H48" s="97" t="s">
        <v>524</v>
      </c>
      <c r="I48" s="97" t="s">
        <v>524</v>
      </c>
      <c r="J48" s="97" t="s">
        <v>524</v>
      </c>
      <c r="K48" s="97" t="s">
        <v>524</v>
      </c>
      <c r="L48" s="97" t="s">
        <v>524</v>
      </c>
      <c r="M48" s="97" t="s">
        <v>524</v>
      </c>
      <c r="N48" s="101"/>
      <c r="O48" s="99"/>
      <c r="P48" s="99"/>
      <c r="Q48" s="99"/>
      <c r="R48" s="99"/>
      <c r="S48" s="99"/>
      <c r="T48" s="99"/>
      <c r="U48" s="99"/>
      <c r="V48" s="99"/>
      <c r="W48" s="99"/>
      <c r="X48" s="99"/>
      <c r="Y48" s="99"/>
      <c r="Z48" s="99"/>
      <c r="AA48" s="99"/>
      <c r="AB48" s="99"/>
      <c r="AC48" s="99"/>
      <c r="AD48" s="99"/>
      <c r="AE48" s="99"/>
      <c r="AF48" s="99"/>
      <c r="AG48" s="99"/>
      <c r="AH48" s="99"/>
    </row>
    <row r="49" spans="3:34">
      <c r="E49" s="3" t="s">
        <v>617</v>
      </c>
      <c r="F49" s="3" t="s">
        <v>584</v>
      </c>
      <c r="G49" s="97" t="s">
        <v>524</v>
      </c>
      <c r="H49" s="97" t="s">
        <v>524</v>
      </c>
      <c r="I49" s="97" t="s">
        <v>524</v>
      </c>
      <c r="J49" s="97" t="s">
        <v>524</v>
      </c>
      <c r="K49" s="97" t="s">
        <v>524</v>
      </c>
      <c r="L49" s="97" t="s">
        <v>524</v>
      </c>
      <c r="M49" s="97" t="s">
        <v>524</v>
      </c>
      <c r="N49" s="101"/>
      <c r="O49" s="99"/>
      <c r="P49" s="99"/>
      <c r="Q49" s="99"/>
      <c r="R49" s="99"/>
      <c r="S49" s="99"/>
      <c r="T49" s="99"/>
      <c r="U49" s="99"/>
      <c r="V49" s="99"/>
      <c r="W49" s="99"/>
      <c r="X49" s="99"/>
      <c r="Y49" s="99"/>
      <c r="Z49" s="99"/>
      <c r="AA49" s="99"/>
      <c r="AB49" s="99"/>
      <c r="AC49" s="99"/>
      <c r="AD49" s="99"/>
      <c r="AE49" s="99"/>
      <c r="AF49" s="99"/>
      <c r="AG49" s="99"/>
      <c r="AH49" s="99"/>
    </row>
    <row r="50" spans="3:34">
      <c r="E50" s="3" t="s">
        <v>618</v>
      </c>
      <c r="F50" s="3" t="s">
        <v>584</v>
      </c>
      <c r="G50" s="97" t="s">
        <v>524</v>
      </c>
      <c r="H50" s="97" t="s">
        <v>524</v>
      </c>
      <c r="I50" s="97" t="s">
        <v>524</v>
      </c>
      <c r="J50" s="97" t="s">
        <v>524</v>
      </c>
      <c r="K50" s="97" t="s">
        <v>524</v>
      </c>
      <c r="L50" s="97" t="s">
        <v>524</v>
      </c>
      <c r="M50" s="97" t="s">
        <v>524</v>
      </c>
      <c r="N50" s="101"/>
      <c r="O50" s="99"/>
      <c r="P50" s="99"/>
      <c r="Q50" s="99"/>
      <c r="R50" s="99"/>
      <c r="S50" s="99"/>
      <c r="T50" s="99"/>
      <c r="U50" s="99"/>
      <c r="V50" s="99"/>
      <c r="W50" s="99"/>
      <c r="X50" s="99"/>
      <c r="Y50" s="99"/>
      <c r="Z50" s="99"/>
      <c r="AA50" s="99"/>
      <c r="AB50" s="99"/>
      <c r="AC50" s="99"/>
      <c r="AD50" s="99"/>
      <c r="AE50" s="99"/>
      <c r="AF50" s="99"/>
      <c r="AG50" s="99"/>
      <c r="AH50" s="99"/>
    </row>
    <row r="51" spans="3:34">
      <c r="E51" s="3" t="s">
        <v>619</v>
      </c>
      <c r="F51" s="3" t="s">
        <v>584</v>
      </c>
      <c r="G51" s="97" t="s">
        <v>524</v>
      </c>
      <c r="H51" s="97" t="s">
        <v>524</v>
      </c>
      <c r="I51" s="97" t="s">
        <v>524</v>
      </c>
      <c r="J51" s="97" t="s">
        <v>524</v>
      </c>
      <c r="K51" s="97" t="s">
        <v>524</v>
      </c>
      <c r="L51" s="97" t="s">
        <v>524</v>
      </c>
      <c r="M51" s="97" t="s">
        <v>524</v>
      </c>
      <c r="N51" s="101"/>
      <c r="O51" s="99"/>
      <c r="P51" s="99"/>
      <c r="Q51" s="99"/>
      <c r="R51" s="99"/>
      <c r="S51" s="99"/>
      <c r="T51" s="99"/>
      <c r="U51" s="99"/>
      <c r="V51" s="99"/>
      <c r="W51" s="99"/>
      <c r="X51" s="99"/>
      <c r="Y51" s="99"/>
      <c r="Z51" s="99"/>
      <c r="AA51" s="99"/>
      <c r="AB51" s="99"/>
      <c r="AC51" s="99"/>
      <c r="AD51" s="99"/>
      <c r="AE51" s="99"/>
      <c r="AF51" s="99"/>
      <c r="AG51" s="99"/>
      <c r="AH51" s="99"/>
    </row>
    <row r="52" spans="3:34">
      <c r="E52" s="3" t="s">
        <v>620</v>
      </c>
      <c r="F52" s="3" t="s">
        <v>584</v>
      </c>
      <c r="G52" s="97" t="s">
        <v>524</v>
      </c>
      <c r="H52" s="97" t="s">
        <v>524</v>
      </c>
      <c r="I52" s="97" t="s">
        <v>524</v>
      </c>
      <c r="J52" s="97" t="s">
        <v>524</v>
      </c>
      <c r="K52" s="97" t="s">
        <v>524</v>
      </c>
      <c r="L52" s="97" t="s">
        <v>524</v>
      </c>
      <c r="M52" s="97" t="s">
        <v>524</v>
      </c>
      <c r="N52" s="101"/>
      <c r="O52" s="99"/>
      <c r="P52" s="99"/>
      <c r="Q52" s="99"/>
      <c r="R52" s="99"/>
      <c r="S52" s="99"/>
      <c r="T52" s="99"/>
      <c r="U52" s="99"/>
      <c r="V52" s="99"/>
      <c r="W52" s="99"/>
      <c r="X52" s="99"/>
      <c r="Y52" s="99"/>
      <c r="Z52" s="99"/>
      <c r="AA52" s="99"/>
      <c r="AB52" s="99"/>
      <c r="AC52" s="99"/>
      <c r="AD52" s="99"/>
      <c r="AE52" s="99"/>
      <c r="AF52" s="99"/>
      <c r="AG52" s="99"/>
      <c r="AH52" s="99"/>
    </row>
    <row r="53" spans="3:34">
      <c r="E53" s="3" t="s">
        <v>621</v>
      </c>
      <c r="F53" s="3" t="s">
        <v>584</v>
      </c>
      <c r="G53" s="97" t="s">
        <v>524</v>
      </c>
      <c r="H53" s="97" t="s">
        <v>524</v>
      </c>
      <c r="I53" s="97" t="s">
        <v>524</v>
      </c>
      <c r="J53" s="97" t="s">
        <v>524</v>
      </c>
      <c r="K53" s="97" t="s">
        <v>524</v>
      </c>
      <c r="L53" s="97" t="s">
        <v>524</v>
      </c>
      <c r="M53" s="97" t="s">
        <v>524</v>
      </c>
      <c r="N53" s="101"/>
      <c r="O53" s="99"/>
      <c r="P53" s="99"/>
      <c r="Q53" s="99"/>
      <c r="R53" s="99"/>
      <c r="S53" s="99"/>
      <c r="T53" s="99"/>
      <c r="U53" s="99"/>
      <c r="V53" s="99"/>
      <c r="W53" s="99"/>
      <c r="X53" s="99"/>
      <c r="Y53" s="99"/>
      <c r="Z53" s="99"/>
      <c r="AA53" s="99"/>
      <c r="AB53" s="99"/>
      <c r="AC53" s="99"/>
      <c r="AD53" s="99"/>
      <c r="AE53" s="99"/>
      <c r="AF53" s="99"/>
      <c r="AG53" s="99"/>
      <c r="AH53" s="99"/>
    </row>
    <row r="54" spans="3:34">
      <c r="E54" s="3" t="s">
        <v>622</v>
      </c>
      <c r="F54" s="3" t="s">
        <v>584</v>
      </c>
      <c r="G54" s="97" t="s">
        <v>524</v>
      </c>
      <c r="H54" s="97" t="s">
        <v>524</v>
      </c>
      <c r="I54" s="97" t="s">
        <v>524</v>
      </c>
      <c r="J54" s="97" t="s">
        <v>524</v>
      </c>
      <c r="K54" s="97" t="s">
        <v>524</v>
      </c>
      <c r="L54" s="97" t="s">
        <v>524</v>
      </c>
      <c r="M54" s="97" t="s">
        <v>524</v>
      </c>
      <c r="N54" s="101"/>
      <c r="O54" s="99"/>
      <c r="P54" s="99"/>
      <c r="Q54" s="99"/>
      <c r="R54" s="99"/>
      <c r="S54" s="99"/>
      <c r="T54" s="99"/>
      <c r="U54" s="99"/>
      <c r="V54" s="99"/>
      <c r="W54" s="99"/>
      <c r="X54" s="99"/>
      <c r="Y54" s="99"/>
      <c r="Z54" s="99"/>
      <c r="AA54" s="99"/>
      <c r="AB54" s="99"/>
      <c r="AC54" s="99"/>
      <c r="AD54" s="99"/>
      <c r="AE54" s="99"/>
      <c r="AF54" s="99"/>
      <c r="AG54" s="99"/>
      <c r="AH54" s="99"/>
    </row>
    <row r="55" spans="3:34">
      <c r="E55" s="3" t="s">
        <v>623</v>
      </c>
      <c r="F55" s="3" t="s">
        <v>584</v>
      </c>
      <c r="G55" s="97" t="s">
        <v>524</v>
      </c>
      <c r="H55" s="97" t="s">
        <v>524</v>
      </c>
      <c r="I55" s="97" t="s">
        <v>524</v>
      </c>
      <c r="J55" s="97" t="s">
        <v>524</v>
      </c>
      <c r="K55" s="97" t="s">
        <v>524</v>
      </c>
      <c r="L55" s="97" t="s">
        <v>524</v>
      </c>
      <c r="M55" s="97" t="s">
        <v>524</v>
      </c>
      <c r="N55" s="101"/>
      <c r="O55" s="99"/>
      <c r="P55" s="99"/>
      <c r="Q55" s="99"/>
      <c r="R55" s="99"/>
      <c r="S55" s="99"/>
      <c r="T55" s="99"/>
      <c r="U55" s="99"/>
      <c r="V55" s="99"/>
      <c r="W55" s="99"/>
      <c r="X55" s="99"/>
      <c r="Y55" s="99"/>
      <c r="Z55" s="99"/>
      <c r="AA55" s="99"/>
      <c r="AB55" s="99"/>
      <c r="AC55" s="99"/>
      <c r="AD55" s="99"/>
      <c r="AE55" s="99"/>
      <c r="AF55" s="99"/>
      <c r="AG55" s="99"/>
      <c r="AH55" s="99"/>
    </row>
    <row r="56" spans="3:34">
      <c r="E56" s="3" t="s">
        <v>624</v>
      </c>
      <c r="F56" s="3" t="s">
        <v>584</v>
      </c>
      <c r="G56" s="97" t="s">
        <v>524</v>
      </c>
      <c r="H56" s="97" t="s">
        <v>524</v>
      </c>
      <c r="I56" s="97" t="s">
        <v>524</v>
      </c>
      <c r="J56" s="97" t="s">
        <v>524</v>
      </c>
      <c r="K56" s="97" t="s">
        <v>524</v>
      </c>
      <c r="L56" s="97" t="s">
        <v>524</v>
      </c>
      <c r="M56" s="97" t="s">
        <v>524</v>
      </c>
      <c r="N56" s="101"/>
      <c r="O56" s="99"/>
      <c r="P56" s="99"/>
      <c r="Q56" s="99"/>
      <c r="R56" s="99"/>
      <c r="S56" s="99"/>
      <c r="T56" s="99"/>
      <c r="U56" s="99"/>
      <c r="V56" s="99"/>
      <c r="W56" s="99"/>
      <c r="X56" s="99"/>
      <c r="Y56" s="99"/>
      <c r="Z56" s="99"/>
      <c r="AA56" s="99"/>
      <c r="AB56" s="99"/>
      <c r="AC56" s="99"/>
      <c r="AD56" s="99"/>
      <c r="AE56" s="99"/>
      <c r="AF56" s="99"/>
      <c r="AG56" s="99"/>
      <c r="AH56" s="99"/>
    </row>
    <row r="57" spans="3:34">
      <c r="E57" s="3" t="s">
        <v>625</v>
      </c>
      <c r="F57" s="3" t="s">
        <v>584</v>
      </c>
      <c r="G57" s="97" t="s">
        <v>524</v>
      </c>
      <c r="H57" s="97" t="s">
        <v>524</v>
      </c>
      <c r="I57" s="97" t="s">
        <v>524</v>
      </c>
      <c r="J57" s="97" t="s">
        <v>524</v>
      </c>
      <c r="K57" s="97" t="s">
        <v>524</v>
      </c>
      <c r="L57" s="97" t="s">
        <v>524</v>
      </c>
      <c r="M57" s="97" t="s">
        <v>524</v>
      </c>
      <c r="N57" s="101"/>
      <c r="O57" s="99"/>
      <c r="P57" s="99"/>
      <c r="Q57" s="99"/>
      <c r="R57" s="99"/>
      <c r="S57" s="99"/>
      <c r="T57" s="99"/>
      <c r="U57" s="99"/>
      <c r="V57" s="99"/>
      <c r="W57" s="99"/>
      <c r="X57" s="99"/>
      <c r="Y57" s="99"/>
      <c r="Z57" s="99"/>
      <c r="AA57" s="99"/>
      <c r="AB57" s="99"/>
      <c r="AC57" s="99"/>
      <c r="AD57" s="99"/>
      <c r="AE57" s="99"/>
      <c r="AF57" s="99"/>
      <c r="AG57" s="99"/>
      <c r="AH57" s="99"/>
    </row>
    <row r="58" spans="3:34">
      <c r="E58" s="3" t="s">
        <v>626</v>
      </c>
      <c r="F58" s="3" t="s">
        <v>584</v>
      </c>
      <c r="G58" s="97" t="s">
        <v>524</v>
      </c>
      <c r="H58" s="97" t="s">
        <v>524</v>
      </c>
      <c r="I58" s="97" t="s">
        <v>524</v>
      </c>
      <c r="J58" s="97" t="s">
        <v>524</v>
      </c>
      <c r="K58" s="97" t="s">
        <v>524</v>
      </c>
      <c r="L58" s="97" t="s">
        <v>524</v>
      </c>
      <c r="M58" s="97" t="s">
        <v>524</v>
      </c>
      <c r="N58" s="101"/>
      <c r="O58" s="99"/>
      <c r="P58" s="99"/>
      <c r="Q58" s="99"/>
      <c r="R58" s="99"/>
      <c r="S58" s="99"/>
      <c r="T58" s="99"/>
      <c r="U58" s="99"/>
      <c r="V58" s="99"/>
      <c r="W58" s="99"/>
      <c r="X58" s="99"/>
      <c r="Y58" s="99"/>
      <c r="Z58" s="99"/>
      <c r="AA58" s="99"/>
      <c r="AB58" s="99"/>
      <c r="AC58" s="99"/>
      <c r="AD58" s="99"/>
      <c r="AE58" s="99"/>
      <c r="AF58" s="99"/>
      <c r="AG58" s="99"/>
      <c r="AH58" s="99"/>
    </row>
    <row r="59" spans="3:34">
      <c r="E59" s="3" t="s">
        <v>627</v>
      </c>
      <c r="F59" s="3" t="s">
        <v>584</v>
      </c>
      <c r="G59" s="97" t="s">
        <v>524</v>
      </c>
      <c r="H59" s="97" t="s">
        <v>524</v>
      </c>
      <c r="I59" s="97" t="s">
        <v>524</v>
      </c>
      <c r="J59" s="97" t="s">
        <v>524</v>
      </c>
      <c r="K59" s="97" t="s">
        <v>524</v>
      </c>
      <c r="L59" s="97" t="s">
        <v>524</v>
      </c>
      <c r="M59" s="97" t="s">
        <v>524</v>
      </c>
      <c r="N59" s="101"/>
      <c r="O59" s="99"/>
      <c r="P59" s="99"/>
      <c r="Q59" s="99"/>
      <c r="R59" s="99"/>
      <c r="S59" s="99"/>
      <c r="T59" s="99"/>
      <c r="U59" s="99"/>
      <c r="V59" s="99"/>
      <c r="W59" s="99"/>
      <c r="X59" s="99"/>
      <c r="Y59" s="99"/>
      <c r="Z59" s="99"/>
      <c r="AA59" s="99"/>
      <c r="AB59" s="99"/>
      <c r="AC59" s="99"/>
      <c r="AD59" s="99"/>
      <c r="AE59" s="99"/>
      <c r="AF59" s="99"/>
      <c r="AG59" s="99"/>
      <c r="AH59" s="99"/>
    </row>
    <row r="60" spans="3:34">
      <c r="C60" s="3" t="s">
        <v>86</v>
      </c>
      <c r="D60" s="3" t="s">
        <v>94</v>
      </c>
      <c r="E60" s="3" t="s">
        <v>95</v>
      </c>
      <c r="F60" s="3" t="s">
        <v>628</v>
      </c>
      <c r="G60" s="97" t="s">
        <v>524</v>
      </c>
      <c r="H60" s="97" t="s">
        <v>524</v>
      </c>
      <c r="I60" s="97" t="s">
        <v>524</v>
      </c>
      <c r="J60" s="97" t="s">
        <v>524</v>
      </c>
      <c r="K60" s="97" t="s">
        <v>524</v>
      </c>
      <c r="L60" s="97" t="s">
        <v>524</v>
      </c>
      <c r="M60" s="97" t="s">
        <v>524</v>
      </c>
      <c r="N60" s="100">
        <v>0.12282795474025682</v>
      </c>
      <c r="O60" s="100">
        <v>0.12483788712554419</v>
      </c>
      <c r="P60" s="99"/>
      <c r="Q60" s="99"/>
      <c r="R60" s="99"/>
      <c r="S60" s="99"/>
      <c r="T60" s="99"/>
      <c r="U60" s="99"/>
      <c r="V60" s="99"/>
      <c r="W60" s="99"/>
      <c r="X60" s="99"/>
      <c r="Y60" s="99"/>
      <c r="Z60" s="99"/>
      <c r="AA60" s="99"/>
      <c r="AB60" s="99"/>
      <c r="AC60" s="99"/>
      <c r="AD60" s="99"/>
      <c r="AE60" s="99"/>
      <c r="AF60" s="99"/>
      <c r="AG60" s="99"/>
      <c r="AH60" s="99"/>
    </row>
    <row r="61" spans="3:34">
      <c r="C61" s="3" t="s">
        <v>86</v>
      </c>
      <c r="D61" s="3" t="s">
        <v>96</v>
      </c>
      <c r="E61" s="3" t="s">
        <v>97</v>
      </c>
      <c r="F61" s="3" t="s">
        <v>628</v>
      </c>
      <c r="G61" s="97" t="s">
        <v>524</v>
      </c>
      <c r="H61" s="97" t="s">
        <v>524</v>
      </c>
      <c r="I61" s="97" t="s">
        <v>524</v>
      </c>
      <c r="J61" s="97" t="s">
        <v>524</v>
      </c>
      <c r="K61" s="97" t="s">
        <v>524</v>
      </c>
      <c r="L61" s="97" t="s">
        <v>524</v>
      </c>
      <c r="M61" s="97" t="s">
        <v>524</v>
      </c>
      <c r="N61" s="100">
        <v>0.10178519824572584</v>
      </c>
      <c r="O61" s="100">
        <v>0.10190255410321337</v>
      </c>
      <c r="P61" s="99"/>
      <c r="Q61" s="99"/>
      <c r="R61" s="99"/>
      <c r="S61" s="99"/>
      <c r="T61" s="99"/>
      <c r="U61" s="99"/>
      <c r="V61" s="99"/>
      <c r="W61" s="99"/>
      <c r="X61" s="99"/>
      <c r="Y61" s="99"/>
      <c r="Z61" s="99"/>
      <c r="AA61" s="99"/>
      <c r="AB61" s="99"/>
      <c r="AC61" s="99"/>
      <c r="AD61" s="99"/>
      <c r="AE61" s="99"/>
      <c r="AF61" s="99"/>
      <c r="AG61" s="99"/>
      <c r="AH61" s="99"/>
    </row>
    <row r="62" spans="3:34">
      <c r="C62" s="3" t="s">
        <v>86</v>
      </c>
      <c r="D62" s="3" t="s">
        <v>98</v>
      </c>
      <c r="E62" s="3" t="s">
        <v>99</v>
      </c>
      <c r="F62" s="3" t="s">
        <v>628</v>
      </c>
      <c r="G62" s="97" t="s">
        <v>524</v>
      </c>
      <c r="H62" s="97" t="s">
        <v>524</v>
      </c>
      <c r="I62" s="97" t="s">
        <v>524</v>
      </c>
      <c r="J62" s="97" t="s">
        <v>524</v>
      </c>
      <c r="K62" s="97" t="s">
        <v>524</v>
      </c>
      <c r="L62" s="97" t="s">
        <v>524</v>
      </c>
      <c r="M62" s="97" t="s">
        <v>524</v>
      </c>
      <c r="N62" s="100">
        <v>0.12783217439369335</v>
      </c>
      <c r="O62" s="100">
        <v>0.13061360539836953</v>
      </c>
      <c r="P62" s="99"/>
      <c r="Q62" s="99"/>
      <c r="R62" s="99"/>
      <c r="S62" s="99"/>
      <c r="T62" s="99"/>
      <c r="U62" s="99"/>
      <c r="V62" s="99"/>
      <c r="W62" s="99"/>
      <c r="X62" s="99"/>
      <c r="Y62" s="99"/>
      <c r="Z62" s="99"/>
      <c r="AA62" s="99"/>
      <c r="AB62" s="99"/>
      <c r="AC62" s="99"/>
      <c r="AD62" s="99"/>
      <c r="AE62" s="99"/>
      <c r="AF62" s="99"/>
      <c r="AG62" s="99"/>
      <c r="AH62" s="99"/>
    </row>
    <row r="63" spans="3:34">
      <c r="C63" s="3" t="s">
        <v>86</v>
      </c>
      <c r="D63" s="3" t="s">
        <v>100</v>
      </c>
      <c r="E63" s="3" t="s">
        <v>101</v>
      </c>
      <c r="F63" s="3" t="s">
        <v>628</v>
      </c>
      <c r="G63" s="97" t="s">
        <v>524</v>
      </c>
      <c r="H63" s="97" t="s">
        <v>524</v>
      </c>
      <c r="I63" s="97" t="s">
        <v>524</v>
      </c>
      <c r="J63" s="97" t="s">
        <v>524</v>
      </c>
      <c r="K63" s="97" t="s">
        <v>524</v>
      </c>
      <c r="L63" s="97" t="s">
        <v>524</v>
      </c>
      <c r="M63" s="97" t="s">
        <v>524</v>
      </c>
      <c r="N63" s="100">
        <v>0.10627076859185877</v>
      </c>
      <c r="O63" s="100">
        <v>0.10629515722722001</v>
      </c>
      <c r="P63" s="99"/>
      <c r="Q63" s="99"/>
      <c r="R63" s="99"/>
      <c r="S63" s="99"/>
      <c r="T63" s="99"/>
      <c r="U63" s="99"/>
      <c r="V63" s="99"/>
      <c r="W63" s="99"/>
      <c r="X63" s="99"/>
      <c r="Y63" s="99"/>
      <c r="Z63" s="99"/>
      <c r="AA63" s="99"/>
      <c r="AB63" s="99"/>
      <c r="AC63" s="99"/>
      <c r="AD63" s="99"/>
      <c r="AE63" s="99"/>
      <c r="AF63" s="99"/>
      <c r="AG63" s="99"/>
      <c r="AH63" s="99"/>
    </row>
    <row r="64" spans="3:34">
      <c r="C64" s="3" t="s">
        <v>86</v>
      </c>
      <c r="D64" s="3" t="s">
        <v>102</v>
      </c>
      <c r="E64" s="3" t="s">
        <v>103</v>
      </c>
      <c r="F64" s="3" t="s">
        <v>628</v>
      </c>
      <c r="G64" s="97" t="s">
        <v>524</v>
      </c>
      <c r="H64" s="97" t="s">
        <v>524</v>
      </c>
      <c r="I64" s="97" t="s">
        <v>524</v>
      </c>
      <c r="J64" s="97" t="s">
        <v>524</v>
      </c>
      <c r="K64" s="97" t="s">
        <v>524</v>
      </c>
      <c r="L64" s="97" t="s">
        <v>524</v>
      </c>
      <c r="M64" s="97" t="s">
        <v>524</v>
      </c>
      <c r="N64" s="100">
        <v>6.9673899170425269E-2</v>
      </c>
      <c r="O64" s="100">
        <v>7.1323763657760234E-2</v>
      </c>
      <c r="P64" s="99"/>
      <c r="Q64" s="99"/>
      <c r="R64" s="99"/>
      <c r="S64" s="99"/>
      <c r="T64" s="99"/>
      <c r="U64" s="99"/>
      <c r="V64" s="99"/>
      <c r="W64" s="99"/>
      <c r="X64" s="99"/>
      <c r="Y64" s="99"/>
      <c r="Z64" s="99"/>
      <c r="AA64" s="99"/>
      <c r="AB64" s="99"/>
      <c r="AC64" s="99"/>
      <c r="AD64" s="99"/>
      <c r="AE64" s="99"/>
      <c r="AF64" s="99"/>
      <c r="AG64" s="99"/>
      <c r="AH64" s="99"/>
    </row>
    <row r="65" spans="3:34">
      <c r="C65" s="3" t="s">
        <v>86</v>
      </c>
      <c r="D65" s="3" t="s">
        <v>104</v>
      </c>
      <c r="E65" s="3" t="s">
        <v>105</v>
      </c>
      <c r="F65" s="3" t="s">
        <v>628</v>
      </c>
      <c r="G65" s="97" t="s">
        <v>524</v>
      </c>
      <c r="H65" s="97" t="s">
        <v>524</v>
      </c>
      <c r="I65" s="97" t="s">
        <v>524</v>
      </c>
      <c r="J65" s="97" t="s">
        <v>524</v>
      </c>
      <c r="K65" s="97" t="s">
        <v>524</v>
      </c>
      <c r="L65" s="97" t="s">
        <v>524</v>
      </c>
      <c r="M65" s="97" t="s">
        <v>524</v>
      </c>
      <c r="N65" s="100">
        <v>0.11681873378926268</v>
      </c>
      <c r="O65" s="100">
        <v>0.11985438767282647</v>
      </c>
      <c r="P65" s="99"/>
      <c r="Q65" s="99"/>
      <c r="R65" s="99"/>
      <c r="S65" s="99"/>
      <c r="T65" s="99"/>
      <c r="U65" s="99"/>
      <c r="V65" s="99"/>
      <c r="W65" s="99"/>
      <c r="X65" s="99"/>
      <c r="Y65" s="99"/>
      <c r="Z65" s="99"/>
      <c r="AA65" s="99"/>
      <c r="AB65" s="99"/>
      <c r="AC65" s="99"/>
      <c r="AD65" s="99"/>
      <c r="AE65" s="99"/>
      <c r="AF65" s="99"/>
      <c r="AG65" s="99"/>
      <c r="AH65" s="99"/>
    </row>
    <row r="66" spans="3:34">
      <c r="C66" s="3" t="s">
        <v>86</v>
      </c>
      <c r="D66" s="3" t="s">
        <v>106</v>
      </c>
      <c r="E66" s="3" t="s">
        <v>107</v>
      </c>
      <c r="F66" s="3" t="s">
        <v>628</v>
      </c>
      <c r="G66" s="97" t="s">
        <v>524</v>
      </c>
      <c r="H66" s="97" t="s">
        <v>524</v>
      </c>
      <c r="I66" s="97" t="s">
        <v>524</v>
      </c>
      <c r="J66" s="97" t="s">
        <v>524</v>
      </c>
      <c r="K66" s="97" t="s">
        <v>524</v>
      </c>
      <c r="L66" s="97" t="s">
        <v>524</v>
      </c>
      <c r="M66" s="97" t="s">
        <v>524</v>
      </c>
      <c r="N66" s="100">
        <v>0.14656774334590369</v>
      </c>
      <c r="O66" s="100">
        <v>0.14979900033062876</v>
      </c>
      <c r="P66" s="99"/>
      <c r="Q66" s="99"/>
      <c r="R66" s="99"/>
      <c r="S66" s="99"/>
      <c r="T66" s="99"/>
      <c r="U66" s="99"/>
      <c r="V66" s="99"/>
      <c r="W66" s="99"/>
      <c r="X66" s="99"/>
      <c r="Y66" s="99"/>
      <c r="Z66" s="99"/>
      <c r="AA66" s="99"/>
      <c r="AB66" s="99"/>
      <c r="AC66" s="99"/>
      <c r="AD66" s="99"/>
      <c r="AE66" s="99"/>
      <c r="AF66" s="99"/>
      <c r="AG66" s="99"/>
      <c r="AH66" s="99"/>
    </row>
    <row r="67" spans="3:34">
      <c r="C67" s="3" t="s">
        <v>86</v>
      </c>
      <c r="D67" s="3" t="s">
        <v>108</v>
      </c>
      <c r="E67" s="3" t="s">
        <v>109</v>
      </c>
      <c r="F67" s="3" t="s">
        <v>628</v>
      </c>
      <c r="G67" s="97" t="s">
        <v>524</v>
      </c>
      <c r="H67" s="97" t="s">
        <v>524</v>
      </c>
      <c r="I67" s="97" t="s">
        <v>524</v>
      </c>
      <c r="J67" s="97" t="s">
        <v>524</v>
      </c>
      <c r="K67" s="97" t="s">
        <v>524</v>
      </c>
      <c r="L67" s="97" t="s">
        <v>524</v>
      </c>
      <c r="M67" s="97" t="s">
        <v>524</v>
      </c>
      <c r="N67" s="100">
        <v>0.13574711400962439</v>
      </c>
      <c r="O67" s="100">
        <v>0.15284276740745609</v>
      </c>
      <c r="P67" s="99"/>
      <c r="Q67" s="99"/>
      <c r="R67" s="99"/>
      <c r="S67" s="99"/>
      <c r="T67" s="99"/>
      <c r="U67" s="99"/>
      <c r="V67" s="99"/>
      <c r="W67" s="99"/>
      <c r="X67" s="99"/>
      <c r="Y67" s="99"/>
      <c r="Z67" s="99"/>
      <c r="AA67" s="99"/>
      <c r="AB67" s="99"/>
      <c r="AC67" s="99"/>
      <c r="AD67" s="99"/>
      <c r="AE67" s="99"/>
      <c r="AF67" s="99"/>
      <c r="AG67" s="99"/>
      <c r="AH67" s="99"/>
    </row>
    <row r="68" spans="3:34">
      <c r="C68" s="3" t="s">
        <v>86</v>
      </c>
      <c r="D68" s="3" t="s">
        <v>110</v>
      </c>
      <c r="E68" s="3" t="s">
        <v>111</v>
      </c>
      <c r="F68" s="3" t="s">
        <v>628</v>
      </c>
      <c r="G68" s="97" t="s">
        <v>524</v>
      </c>
      <c r="H68" s="97" t="s">
        <v>524</v>
      </c>
      <c r="I68" s="97" t="s">
        <v>524</v>
      </c>
      <c r="J68" s="97" t="s">
        <v>524</v>
      </c>
      <c r="K68" s="97" t="s">
        <v>524</v>
      </c>
      <c r="L68" s="97" t="s">
        <v>524</v>
      </c>
      <c r="M68" s="97" t="s">
        <v>524</v>
      </c>
      <c r="N68" s="100">
        <v>0.1551550572444618</v>
      </c>
      <c r="O68" s="100">
        <v>0.15808898323630044</v>
      </c>
      <c r="P68" s="99"/>
      <c r="Q68" s="99"/>
      <c r="R68" s="99"/>
      <c r="S68" s="99"/>
      <c r="T68" s="99"/>
      <c r="U68" s="99"/>
      <c r="V68" s="99"/>
      <c r="W68" s="99"/>
      <c r="X68" s="99"/>
      <c r="Y68" s="99"/>
      <c r="Z68" s="99"/>
      <c r="AA68" s="99"/>
      <c r="AB68" s="99"/>
      <c r="AC68" s="99"/>
      <c r="AD68" s="99"/>
      <c r="AE68" s="99"/>
      <c r="AF68" s="99"/>
      <c r="AG68" s="99"/>
      <c r="AH68" s="99"/>
    </row>
    <row r="69" spans="3:34">
      <c r="C69" s="3" t="s">
        <v>86</v>
      </c>
      <c r="D69" s="3" t="s">
        <v>112</v>
      </c>
      <c r="E69" s="3" t="s">
        <v>113</v>
      </c>
      <c r="F69" s="3" t="s">
        <v>628</v>
      </c>
      <c r="G69" s="97" t="s">
        <v>524</v>
      </c>
      <c r="H69" s="97" t="s">
        <v>524</v>
      </c>
      <c r="I69" s="97" t="s">
        <v>524</v>
      </c>
      <c r="J69" s="97" t="s">
        <v>524</v>
      </c>
      <c r="K69" s="97" t="s">
        <v>524</v>
      </c>
      <c r="L69" s="97" t="s">
        <v>524</v>
      </c>
      <c r="M69" s="97" t="s">
        <v>524</v>
      </c>
      <c r="N69" s="100">
        <v>0.13601195015858156</v>
      </c>
      <c r="O69" s="100">
        <v>0.15280406098141472</v>
      </c>
      <c r="P69" s="99"/>
      <c r="Q69" s="99"/>
      <c r="R69" s="99"/>
      <c r="S69" s="99"/>
      <c r="T69" s="99"/>
      <c r="U69" s="99"/>
      <c r="V69" s="99"/>
      <c r="W69" s="99"/>
      <c r="X69" s="99"/>
      <c r="Y69" s="99"/>
      <c r="Z69" s="99"/>
      <c r="AA69" s="99"/>
      <c r="AB69" s="99"/>
      <c r="AC69" s="99"/>
      <c r="AD69" s="99"/>
      <c r="AE69" s="99"/>
      <c r="AF69" s="99"/>
      <c r="AG69" s="99"/>
      <c r="AH69" s="99"/>
    </row>
    <row r="70" spans="3:34">
      <c r="C70" s="3" t="s">
        <v>86</v>
      </c>
      <c r="D70" s="3" t="s">
        <v>114</v>
      </c>
      <c r="E70" s="3" t="s">
        <v>115</v>
      </c>
      <c r="F70" s="3" t="s">
        <v>628</v>
      </c>
      <c r="G70" s="97" t="s">
        <v>524</v>
      </c>
      <c r="H70" s="97" t="s">
        <v>524</v>
      </c>
      <c r="I70" s="97" t="s">
        <v>524</v>
      </c>
      <c r="J70" s="97" t="s">
        <v>524</v>
      </c>
      <c r="K70" s="97" t="s">
        <v>524</v>
      </c>
      <c r="L70" s="97" t="s">
        <v>524</v>
      </c>
      <c r="M70" s="97" t="s">
        <v>524</v>
      </c>
      <c r="N70" s="100">
        <v>0.16778533483728972</v>
      </c>
      <c r="O70" s="100">
        <v>0.17176947714750485</v>
      </c>
      <c r="P70" s="99"/>
      <c r="Q70" s="99"/>
      <c r="R70" s="99"/>
      <c r="S70" s="99"/>
      <c r="T70" s="99"/>
      <c r="U70" s="99"/>
      <c r="V70" s="99"/>
      <c r="W70" s="99"/>
      <c r="X70" s="99"/>
      <c r="Y70" s="99"/>
      <c r="Z70" s="99"/>
      <c r="AA70" s="99"/>
      <c r="AB70" s="99"/>
      <c r="AC70" s="99"/>
      <c r="AD70" s="99"/>
      <c r="AE70" s="99"/>
      <c r="AF70" s="99"/>
      <c r="AG70" s="99"/>
      <c r="AH70" s="99"/>
    </row>
    <row r="71" spans="3:34">
      <c r="C71" s="3" t="s">
        <v>86</v>
      </c>
      <c r="D71" s="3" t="s">
        <v>116</v>
      </c>
      <c r="E71" s="3" t="s">
        <v>117</v>
      </c>
      <c r="F71" s="3" t="s">
        <v>628</v>
      </c>
      <c r="G71" s="97" t="s">
        <v>524</v>
      </c>
      <c r="H71" s="97" t="s">
        <v>524</v>
      </c>
      <c r="I71" s="97" t="s">
        <v>524</v>
      </c>
      <c r="J71" s="97" t="s">
        <v>524</v>
      </c>
      <c r="K71" s="97" t="s">
        <v>524</v>
      </c>
      <c r="L71" s="97" t="s">
        <v>524</v>
      </c>
      <c r="M71" s="97" t="s">
        <v>524</v>
      </c>
      <c r="N71" s="100">
        <v>0.10607357789707977</v>
      </c>
      <c r="O71" s="100">
        <v>0.10911068300610091</v>
      </c>
      <c r="P71" s="99"/>
      <c r="Q71" s="99"/>
      <c r="R71" s="99"/>
      <c r="S71" s="99"/>
      <c r="T71" s="99"/>
      <c r="U71" s="99"/>
      <c r="V71" s="99"/>
      <c r="W71" s="99"/>
      <c r="X71" s="99"/>
      <c r="Y71" s="99"/>
      <c r="Z71" s="99"/>
      <c r="AA71" s="99"/>
      <c r="AB71" s="99"/>
      <c r="AC71" s="99"/>
      <c r="AD71" s="99"/>
      <c r="AE71" s="99"/>
      <c r="AF71" s="99"/>
      <c r="AG71" s="99"/>
      <c r="AH71" s="99"/>
    </row>
    <row r="72" spans="3:34">
      <c r="C72" s="3" t="s">
        <v>86</v>
      </c>
      <c r="D72" s="3" t="s">
        <v>118</v>
      </c>
      <c r="E72" s="3" t="s">
        <v>119</v>
      </c>
      <c r="F72" s="3" t="s">
        <v>628</v>
      </c>
      <c r="G72" s="97" t="s">
        <v>524</v>
      </c>
      <c r="H72" s="97" t="s">
        <v>524</v>
      </c>
      <c r="I72" s="97" t="s">
        <v>524</v>
      </c>
      <c r="J72" s="97" t="s">
        <v>524</v>
      </c>
      <c r="K72" s="97" t="s">
        <v>524</v>
      </c>
      <c r="L72" s="97" t="s">
        <v>524</v>
      </c>
      <c r="M72" s="97" t="s">
        <v>524</v>
      </c>
      <c r="N72" s="100">
        <v>0.12476577041975187</v>
      </c>
      <c r="O72" s="100">
        <v>0.12747381295695404</v>
      </c>
      <c r="P72" s="99"/>
      <c r="Q72" s="99"/>
      <c r="R72" s="99"/>
      <c r="S72" s="99"/>
      <c r="T72" s="99"/>
      <c r="U72" s="99"/>
      <c r="V72" s="99"/>
      <c r="W72" s="99"/>
      <c r="X72" s="99"/>
      <c r="Y72" s="99"/>
      <c r="Z72" s="99"/>
      <c r="AA72" s="99"/>
      <c r="AB72" s="99"/>
      <c r="AC72" s="99"/>
      <c r="AD72" s="99"/>
      <c r="AE72" s="99"/>
      <c r="AF72" s="99"/>
      <c r="AG72" s="99"/>
      <c r="AH72" s="99"/>
    </row>
    <row r="73" spans="3:34">
      <c r="C73" s="3" t="s">
        <v>86</v>
      </c>
      <c r="D73" s="3" t="s">
        <v>120</v>
      </c>
      <c r="E73" s="3" t="s">
        <v>121</v>
      </c>
      <c r="F73" s="3" t="s">
        <v>628</v>
      </c>
      <c r="G73" s="97" t="s">
        <v>524</v>
      </c>
      <c r="H73" s="97" t="s">
        <v>524</v>
      </c>
      <c r="I73" s="97" t="s">
        <v>524</v>
      </c>
      <c r="J73" s="97" t="s">
        <v>524</v>
      </c>
      <c r="K73" s="97" t="s">
        <v>524</v>
      </c>
      <c r="L73" s="97" t="s">
        <v>524</v>
      </c>
      <c r="M73" s="97" t="s">
        <v>524</v>
      </c>
      <c r="N73" s="100">
        <v>0.1650627285275425</v>
      </c>
      <c r="O73" s="100">
        <v>0.16931600187734383</v>
      </c>
      <c r="P73" s="99"/>
      <c r="Q73" s="99"/>
      <c r="R73" s="99"/>
      <c r="S73" s="99"/>
      <c r="T73" s="99"/>
      <c r="U73" s="99"/>
      <c r="V73" s="99"/>
      <c r="W73" s="99"/>
      <c r="X73" s="99"/>
      <c r="Y73" s="99"/>
      <c r="Z73" s="99"/>
      <c r="AA73" s="99"/>
      <c r="AB73" s="99"/>
      <c r="AC73" s="99"/>
      <c r="AD73" s="99"/>
      <c r="AE73" s="99"/>
      <c r="AF73" s="99"/>
      <c r="AG73" s="99"/>
      <c r="AH73" s="99"/>
    </row>
    <row r="74" spans="3:34">
      <c r="C74" s="3" t="s">
        <v>86</v>
      </c>
      <c r="D74" s="3" t="s">
        <v>122</v>
      </c>
      <c r="E74" s="3" t="s">
        <v>123</v>
      </c>
      <c r="F74" s="3" t="s">
        <v>628</v>
      </c>
      <c r="G74" s="97" t="s">
        <v>524</v>
      </c>
      <c r="H74" s="97" t="s">
        <v>524</v>
      </c>
      <c r="I74" s="97" t="s">
        <v>524</v>
      </c>
      <c r="J74" s="97" t="s">
        <v>524</v>
      </c>
      <c r="K74" s="97" t="s">
        <v>524</v>
      </c>
      <c r="L74" s="97" t="s">
        <v>524</v>
      </c>
      <c r="M74" s="97" t="s">
        <v>524</v>
      </c>
      <c r="N74" s="100">
        <v>0.11776249645536335</v>
      </c>
      <c r="O74" s="100">
        <v>0.11991191821157321</v>
      </c>
      <c r="P74" s="99"/>
      <c r="Q74" s="99"/>
      <c r="R74" s="99"/>
      <c r="S74" s="99"/>
      <c r="T74" s="99"/>
      <c r="U74" s="99"/>
      <c r="V74" s="99"/>
      <c r="W74" s="99"/>
      <c r="X74" s="99"/>
      <c r="Y74" s="99"/>
      <c r="Z74" s="99"/>
      <c r="AA74" s="99"/>
      <c r="AB74" s="99"/>
      <c r="AC74" s="99"/>
      <c r="AD74" s="99"/>
      <c r="AE74" s="99"/>
      <c r="AF74" s="99"/>
      <c r="AG74" s="99"/>
      <c r="AH74" s="99"/>
    </row>
    <row r="75" spans="3:34">
      <c r="C75" s="3" t="s">
        <v>86</v>
      </c>
      <c r="D75" s="3" t="s">
        <v>124</v>
      </c>
      <c r="E75" s="3" t="s">
        <v>125</v>
      </c>
      <c r="F75" s="3" t="s">
        <v>628</v>
      </c>
      <c r="G75" s="97" t="s">
        <v>524</v>
      </c>
      <c r="H75" s="97" t="s">
        <v>524</v>
      </c>
      <c r="I75" s="97" t="s">
        <v>524</v>
      </c>
      <c r="J75" s="97" t="s">
        <v>524</v>
      </c>
      <c r="K75" s="97" t="s">
        <v>524</v>
      </c>
      <c r="L75" s="97" t="s">
        <v>524</v>
      </c>
      <c r="M75" s="97" t="s">
        <v>524</v>
      </c>
      <c r="N75" s="100">
        <v>0.12445620771281057</v>
      </c>
      <c r="O75" s="100">
        <v>0.12484996062003666</v>
      </c>
      <c r="P75" s="99"/>
      <c r="Q75" s="99"/>
      <c r="R75" s="99"/>
      <c r="S75" s="99"/>
      <c r="T75" s="99"/>
      <c r="U75" s="99"/>
      <c r="V75" s="99"/>
      <c r="W75" s="99"/>
      <c r="X75" s="99"/>
      <c r="Y75" s="99"/>
      <c r="Z75" s="99"/>
      <c r="AA75" s="99"/>
      <c r="AB75" s="99"/>
      <c r="AC75" s="99"/>
      <c r="AD75" s="99"/>
      <c r="AE75" s="99"/>
      <c r="AF75" s="99"/>
      <c r="AG75" s="99"/>
      <c r="AH75" s="99"/>
    </row>
    <row r="76" spans="3:34">
      <c r="C76" s="3" t="s">
        <v>86</v>
      </c>
      <c r="D76" s="3" t="s">
        <v>126</v>
      </c>
      <c r="E76" s="3" t="s">
        <v>127</v>
      </c>
      <c r="F76" s="3" t="s">
        <v>628</v>
      </c>
      <c r="G76" s="97" t="s">
        <v>524</v>
      </c>
      <c r="H76" s="97" t="s">
        <v>524</v>
      </c>
      <c r="I76" s="97" t="s">
        <v>524</v>
      </c>
      <c r="J76" s="97" t="s">
        <v>524</v>
      </c>
      <c r="K76" s="97" t="s">
        <v>524</v>
      </c>
      <c r="L76" s="97" t="s">
        <v>524</v>
      </c>
      <c r="M76" s="97" t="s">
        <v>524</v>
      </c>
      <c r="N76" s="100">
        <v>0.10360947730551548</v>
      </c>
      <c r="O76" s="100">
        <v>0.11444872323180744</v>
      </c>
      <c r="P76" s="99"/>
      <c r="Q76" s="99"/>
      <c r="R76" s="99"/>
      <c r="S76" s="99"/>
      <c r="T76" s="99"/>
      <c r="U76" s="99"/>
      <c r="V76" s="99"/>
      <c r="W76" s="99"/>
      <c r="X76" s="99"/>
      <c r="Y76" s="99"/>
      <c r="Z76" s="99"/>
      <c r="AA76" s="99"/>
      <c r="AB76" s="99"/>
      <c r="AC76" s="99"/>
      <c r="AD76" s="99"/>
      <c r="AE76" s="99"/>
      <c r="AF76" s="99"/>
      <c r="AG76" s="99"/>
      <c r="AH76" s="99"/>
    </row>
    <row r="77" spans="3:34">
      <c r="C77" s="3" t="s">
        <v>86</v>
      </c>
      <c r="D77" s="3" t="s">
        <v>128</v>
      </c>
      <c r="E77" s="3" t="s">
        <v>129</v>
      </c>
      <c r="F77" s="3" t="s">
        <v>628</v>
      </c>
      <c r="G77" s="97" t="s">
        <v>524</v>
      </c>
      <c r="H77" s="97" t="s">
        <v>524</v>
      </c>
      <c r="I77" s="97" t="s">
        <v>524</v>
      </c>
      <c r="J77" s="97" t="s">
        <v>524</v>
      </c>
      <c r="K77" s="97" t="s">
        <v>524</v>
      </c>
      <c r="L77" s="97" t="s">
        <v>524</v>
      </c>
      <c r="M77" s="97" t="s">
        <v>524</v>
      </c>
      <c r="N77" s="100">
        <v>0.11852419099983298</v>
      </c>
      <c r="O77" s="100">
        <v>0.12266566262172057</v>
      </c>
      <c r="P77" s="99"/>
      <c r="Q77" s="99"/>
      <c r="R77" s="99"/>
      <c r="S77" s="99"/>
      <c r="T77" s="99"/>
      <c r="U77" s="99"/>
      <c r="V77" s="99"/>
      <c r="W77" s="99"/>
      <c r="X77" s="99"/>
      <c r="Y77" s="99"/>
      <c r="Z77" s="99"/>
      <c r="AA77" s="99"/>
      <c r="AB77" s="99"/>
      <c r="AC77" s="99"/>
      <c r="AD77" s="99"/>
      <c r="AE77" s="99"/>
      <c r="AF77" s="99"/>
      <c r="AG77" s="99"/>
      <c r="AH77" s="99"/>
    </row>
    <row r="78" spans="3:34">
      <c r="C78" s="3" t="s">
        <v>86</v>
      </c>
      <c r="D78" s="3" t="s">
        <v>130</v>
      </c>
      <c r="E78" s="3" t="s">
        <v>131</v>
      </c>
      <c r="F78" s="3" t="s">
        <v>628</v>
      </c>
      <c r="G78" s="97" t="s">
        <v>524</v>
      </c>
      <c r="H78" s="97" t="s">
        <v>524</v>
      </c>
      <c r="I78" s="97" t="s">
        <v>524</v>
      </c>
      <c r="J78" s="97" t="s">
        <v>524</v>
      </c>
      <c r="K78" s="97" t="s">
        <v>524</v>
      </c>
      <c r="L78" s="97" t="s">
        <v>524</v>
      </c>
      <c r="M78" s="97" t="s">
        <v>524</v>
      </c>
      <c r="N78" s="100">
        <v>0.12912751073053022</v>
      </c>
      <c r="O78" s="100">
        <v>0.12921756116710587</v>
      </c>
      <c r="P78" s="99"/>
      <c r="Q78" s="99"/>
      <c r="R78" s="99"/>
      <c r="S78" s="99"/>
      <c r="T78" s="99"/>
      <c r="U78" s="99"/>
      <c r="V78" s="99"/>
      <c r="W78" s="99"/>
      <c r="X78" s="99"/>
      <c r="Y78" s="99"/>
      <c r="Z78" s="99"/>
      <c r="AA78" s="99"/>
      <c r="AB78" s="99"/>
      <c r="AC78" s="99"/>
      <c r="AD78" s="99"/>
      <c r="AE78" s="99"/>
      <c r="AF78" s="99"/>
      <c r="AG78" s="99"/>
      <c r="AH78" s="99"/>
    </row>
    <row r="79" spans="3:34">
      <c r="C79" s="3" t="s">
        <v>86</v>
      </c>
      <c r="D79" s="3" t="s">
        <v>132</v>
      </c>
      <c r="E79" s="3" t="s">
        <v>133</v>
      </c>
      <c r="F79" s="3" t="s">
        <v>628</v>
      </c>
      <c r="G79" s="97" t="s">
        <v>524</v>
      </c>
      <c r="H79" s="97" t="s">
        <v>524</v>
      </c>
      <c r="I79" s="97" t="s">
        <v>524</v>
      </c>
      <c r="J79" s="97" t="s">
        <v>524</v>
      </c>
      <c r="K79" s="97" t="s">
        <v>524</v>
      </c>
      <c r="L79" s="97" t="s">
        <v>524</v>
      </c>
      <c r="M79" s="97" t="s">
        <v>524</v>
      </c>
      <c r="N79" s="100">
        <v>0.11399140565613317</v>
      </c>
      <c r="O79" s="100">
        <v>0.11732737526743939</v>
      </c>
      <c r="P79" s="99"/>
      <c r="Q79" s="99"/>
      <c r="R79" s="99"/>
      <c r="S79" s="99"/>
      <c r="T79" s="99"/>
      <c r="U79" s="99"/>
      <c r="V79" s="99"/>
      <c r="W79" s="99"/>
      <c r="X79" s="99"/>
      <c r="Y79" s="99"/>
      <c r="Z79" s="99"/>
      <c r="AA79" s="99"/>
      <c r="AB79" s="99"/>
      <c r="AC79" s="99"/>
      <c r="AD79" s="99"/>
      <c r="AE79" s="99"/>
      <c r="AF79" s="99"/>
      <c r="AG79" s="99"/>
      <c r="AH79" s="99"/>
    </row>
    <row r="80" spans="3:34">
      <c r="C80" s="3" t="s">
        <v>86</v>
      </c>
      <c r="D80" s="3" t="s">
        <v>134</v>
      </c>
      <c r="E80" s="3" t="s">
        <v>135</v>
      </c>
      <c r="F80" s="3" t="s">
        <v>628</v>
      </c>
      <c r="G80" s="97" t="s">
        <v>524</v>
      </c>
      <c r="H80" s="97" t="s">
        <v>524</v>
      </c>
      <c r="I80" s="97" t="s">
        <v>524</v>
      </c>
      <c r="J80" s="97" t="s">
        <v>524</v>
      </c>
      <c r="K80" s="97" t="s">
        <v>524</v>
      </c>
      <c r="L80" s="97" t="s">
        <v>524</v>
      </c>
      <c r="M80" s="97" t="s">
        <v>524</v>
      </c>
      <c r="N80" s="100">
        <v>0.10021573761236933</v>
      </c>
      <c r="O80" s="100">
        <v>0.10311835171199688</v>
      </c>
      <c r="P80" s="99"/>
      <c r="Q80" s="99"/>
      <c r="R80" s="99"/>
      <c r="S80" s="99"/>
      <c r="T80" s="99"/>
      <c r="U80" s="99"/>
      <c r="V80" s="99"/>
      <c r="W80" s="99"/>
      <c r="X80" s="99"/>
      <c r="Y80" s="99"/>
      <c r="Z80" s="99"/>
      <c r="AA80" s="99"/>
      <c r="AB80" s="99"/>
      <c r="AC80" s="99"/>
      <c r="AD80" s="99"/>
      <c r="AE80" s="99"/>
      <c r="AF80" s="99"/>
      <c r="AG80" s="99"/>
      <c r="AH80" s="99"/>
    </row>
    <row r="81" spans="3:34">
      <c r="C81" s="3" t="s">
        <v>86</v>
      </c>
      <c r="D81" s="3" t="s">
        <v>136</v>
      </c>
      <c r="E81" s="3" t="s">
        <v>137</v>
      </c>
      <c r="F81" s="3" t="s">
        <v>628</v>
      </c>
      <c r="G81" s="97" t="s">
        <v>524</v>
      </c>
      <c r="H81" s="97" t="s">
        <v>524</v>
      </c>
      <c r="I81" s="97" t="s">
        <v>524</v>
      </c>
      <c r="J81" s="97" t="s">
        <v>524</v>
      </c>
      <c r="K81" s="97" t="s">
        <v>524</v>
      </c>
      <c r="L81" s="97" t="s">
        <v>524</v>
      </c>
      <c r="M81" s="97" t="s">
        <v>524</v>
      </c>
      <c r="N81" s="100">
        <v>9.6948797415862764E-2</v>
      </c>
      <c r="O81" s="100">
        <v>9.9234514507077751E-2</v>
      </c>
      <c r="P81" s="99"/>
      <c r="Q81" s="99"/>
      <c r="R81" s="99"/>
      <c r="S81" s="99"/>
      <c r="T81" s="99"/>
      <c r="U81" s="99"/>
      <c r="V81" s="99"/>
      <c r="W81" s="99"/>
      <c r="X81" s="99"/>
      <c r="Y81" s="99"/>
      <c r="Z81" s="99"/>
      <c r="AA81" s="99"/>
      <c r="AB81" s="99"/>
      <c r="AC81" s="99"/>
      <c r="AD81" s="99"/>
      <c r="AE81" s="99"/>
      <c r="AF81" s="99"/>
      <c r="AG81" s="99"/>
      <c r="AH81" s="99"/>
    </row>
    <row r="82" spans="3:34">
      <c r="C82" s="3" t="s">
        <v>86</v>
      </c>
      <c r="D82" s="3" t="s">
        <v>138</v>
      </c>
      <c r="E82" s="3" t="s">
        <v>139</v>
      </c>
      <c r="F82" s="3" t="s">
        <v>628</v>
      </c>
      <c r="G82" s="97" t="s">
        <v>524</v>
      </c>
      <c r="H82" s="97" t="s">
        <v>524</v>
      </c>
      <c r="I82" s="97" t="s">
        <v>524</v>
      </c>
      <c r="J82" s="97" t="s">
        <v>524</v>
      </c>
      <c r="K82" s="97" t="s">
        <v>524</v>
      </c>
      <c r="L82" s="97" t="s">
        <v>524</v>
      </c>
      <c r="M82" s="97" t="s">
        <v>524</v>
      </c>
      <c r="N82" s="100">
        <v>9.8356475151308811E-2</v>
      </c>
      <c r="O82" s="100">
        <v>0.10899486710729855</v>
      </c>
      <c r="P82" s="99"/>
      <c r="Q82" s="99"/>
      <c r="R82" s="99"/>
      <c r="S82" s="99"/>
      <c r="T82" s="99"/>
      <c r="U82" s="99"/>
      <c r="V82" s="99"/>
      <c r="W82" s="99"/>
      <c r="X82" s="99"/>
      <c r="Y82" s="99"/>
      <c r="Z82" s="99"/>
      <c r="AA82" s="99"/>
      <c r="AB82" s="99"/>
      <c r="AC82" s="99"/>
      <c r="AD82" s="99"/>
      <c r="AE82" s="99"/>
      <c r="AF82" s="99"/>
      <c r="AG82" s="99"/>
      <c r="AH82" s="99"/>
    </row>
    <row r="83" spans="3:34">
      <c r="C83" s="3" t="s">
        <v>86</v>
      </c>
      <c r="D83" s="3" t="s">
        <v>140</v>
      </c>
      <c r="E83" s="3" t="s">
        <v>141</v>
      </c>
      <c r="F83" s="3" t="s">
        <v>628</v>
      </c>
      <c r="G83" s="97" t="s">
        <v>524</v>
      </c>
      <c r="H83" s="97" t="s">
        <v>524</v>
      </c>
      <c r="I83" s="97" t="s">
        <v>524</v>
      </c>
      <c r="J83" s="97" t="s">
        <v>524</v>
      </c>
      <c r="K83" s="97" t="s">
        <v>524</v>
      </c>
      <c r="L83" s="97" t="s">
        <v>524</v>
      </c>
      <c r="M83" s="97" t="s">
        <v>524</v>
      </c>
      <c r="N83" s="100">
        <v>0.11431016237309435</v>
      </c>
      <c r="O83" s="100">
        <v>0.12768370700128664</v>
      </c>
      <c r="P83" s="99"/>
      <c r="Q83" s="99"/>
      <c r="R83" s="99"/>
      <c r="S83" s="99"/>
      <c r="T83" s="99"/>
      <c r="U83" s="99"/>
      <c r="V83" s="99"/>
      <c r="W83" s="99"/>
      <c r="X83" s="99"/>
      <c r="Y83" s="99"/>
      <c r="Z83" s="99"/>
      <c r="AA83" s="99"/>
      <c r="AB83" s="99"/>
      <c r="AC83" s="99"/>
      <c r="AD83" s="99"/>
      <c r="AE83" s="99"/>
      <c r="AF83" s="99"/>
      <c r="AG83" s="99"/>
      <c r="AH83" s="99"/>
    </row>
    <row r="84" spans="3:34">
      <c r="C84" s="3" t="s">
        <v>86</v>
      </c>
      <c r="D84" s="3" t="s">
        <v>142</v>
      </c>
      <c r="E84" s="3" t="s">
        <v>143</v>
      </c>
      <c r="F84" s="3" t="s">
        <v>628</v>
      </c>
      <c r="G84" s="97" t="s">
        <v>524</v>
      </c>
      <c r="H84" s="97" t="s">
        <v>524</v>
      </c>
      <c r="I84" s="97" t="s">
        <v>524</v>
      </c>
      <c r="J84" s="97" t="s">
        <v>524</v>
      </c>
      <c r="K84" s="97" t="s">
        <v>524</v>
      </c>
      <c r="L84" s="97" t="s">
        <v>524</v>
      </c>
      <c r="M84" s="97" t="s">
        <v>524</v>
      </c>
      <c r="N84" s="100">
        <v>0.1203448453129797</v>
      </c>
      <c r="O84" s="100">
        <v>0.13804417417670786</v>
      </c>
      <c r="P84" s="99"/>
      <c r="Q84" s="99"/>
      <c r="R84" s="99"/>
      <c r="S84" s="99"/>
      <c r="T84" s="99"/>
      <c r="U84" s="99"/>
      <c r="V84" s="99"/>
      <c r="W84" s="99"/>
      <c r="X84" s="99"/>
      <c r="Y84" s="99"/>
      <c r="Z84" s="99"/>
      <c r="AA84" s="99"/>
      <c r="AB84" s="99"/>
      <c r="AC84" s="99"/>
      <c r="AD84" s="99"/>
      <c r="AE84" s="99"/>
      <c r="AF84" s="99"/>
      <c r="AG84" s="99"/>
      <c r="AH84" s="99"/>
    </row>
    <row r="85" spans="3:34">
      <c r="C85" s="3" t="s">
        <v>86</v>
      </c>
      <c r="D85" s="3" t="s">
        <v>144</v>
      </c>
      <c r="E85" s="3" t="s">
        <v>145</v>
      </c>
      <c r="F85" s="3" t="s">
        <v>628</v>
      </c>
      <c r="G85" s="97" t="s">
        <v>524</v>
      </c>
      <c r="H85" s="97" t="s">
        <v>524</v>
      </c>
      <c r="I85" s="97" t="s">
        <v>524</v>
      </c>
      <c r="J85" s="97" t="s">
        <v>524</v>
      </c>
      <c r="K85" s="97" t="s">
        <v>524</v>
      </c>
      <c r="L85" s="97" t="s">
        <v>524</v>
      </c>
      <c r="M85" s="97" t="s">
        <v>524</v>
      </c>
      <c r="N85" s="100">
        <v>0.1054079603210174</v>
      </c>
      <c r="O85" s="100">
        <v>0.11482943744647073</v>
      </c>
      <c r="P85" s="99"/>
      <c r="Q85" s="99"/>
      <c r="R85" s="99"/>
      <c r="S85" s="99"/>
      <c r="T85" s="99"/>
      <c r="U85" s="99"/>
      <c r="V85" s="99"/>
      <c r="W85" s="99"/>
      <c r="X85" s="99"/>
      <c r="Y85" s="99"/>
      <c r="Z85" s="99"/>
      <c r="AA85" s="99"/>
      <c r="AB85" s="99"/>
      <c r="AC85" s="99"/>
      <c r="AD85" s="99"/>
      <c r="AE85" s="99"/>
      <c r="AF85" s="99"/>
      <c r="AG85" s="99"/>
      <c r="AH85" s="99"/>
    </row>
    <row r="86" spans="3:34">
      <c r="C86" s="3" t="s">
        <v>86</v>
      </c>
      <c r="D86" s="3" t="s">
        <v>146</v>
      </c>
      <c r="E86" s="3" t="s">
        <v>147</v>
      </c>
      <c r="F86" s="3" t="s">
        <v>628</v>
      </c>
      <c r="G86" s="97" t="s">
        <v>524</v>
      </c>
      <c r="H86" s="97" t="s">
        <v>524</v>
      </c>
      <c r="I86" s="97" t="s">
        <v>524</v>
      </c>
      <c r="J86" s="97" t="s">
        <v>524</v>
      </c>
      <c r="K86" s="97" t="s">
        <v>524</v>
      </c>
      <c r="L86" s="97" t="s">
        <v>524</v>
      </c>
      <c r="M86" s="97" t="s">
        <v>524</v>
      </c>
      <c r="N86" s="100">
        <v>0.11023882990688226</v>
      </c>
      <c r="O86" s="100">
        <v>0.11942122650876465</v>
      </c>
      <c r="P86" s="99"/>
      <c r="Q86" s="99"/>
      <c r="R86" s="99"/>
      <c r="S86" s="99"/>
      <c r="T86" s="99"/>
      <c r="U86" s="99"/>
      <c r="V86" s="99"/>
      <c r="W86" s="99"/>
      <c r="X86" s="99"/>
      <c r="Y86" s="99"/>
      <c r="Z86" s="99"/>
      <c r="AA86" s="99"/>
      <c r="AB86" s="99"/>
      <c r="AC86" s="99"/>
      <c r="AD86" s="99"/>
      <c r="AE86" s="99"/>
      <c r="AF86" s="99"/>
      <c r="AG86" s="99"/>
      <c r="AH86" s="99"/>
    </row>
    <row r="87" spans="3:34">
      <c r="C87" s="3" t="s">
        <v>86</v>
      </c>
      <c r="D87" s="3" t="s">
        <v>148</v>
      </c>
      <c r="E87" s="3" t="s">
        <v>149</v>
      </c>
      <c r="F87" s="3" t="s">
        <v>628</v>
      </c>
      <c r="G87" s="97" t="s">
        <v>524</v>
      </c>
      <c r="H87" s="97" t="s">
        <v>524</v>
      </c>
      <c r="I87" s="97" t="s">
        <v>524</v>
      </c>
      <c r="J87" s="97" t="s">
        <v>524</v>
      </c>
      <c r="K87" s="97" t="s">
        <v>524</v>
      </c>
      <c r="L87" s="97" t="s">
        <v>524</v>
      </c>
      <c r="M87" s="97" t="s">
        <v>524</v>
      </c>
      <c r="N87" s="100">
        <v>0.11185039349310043</v>
      </c>
      <c r="O87" s="100">
        <v>0.12458055396232551</v>
      </c>
      <c r="P87" s="99"/>
      <c r="Q87" s="99"/>
      <c r="R87" s="99"/>
      <c r="S87" s="99"/>
      <c r="T87" s="99"/>
      <c r="U87" s="99"/>
      <c r="V87" s="99"/>
      <c r="W87" s="99"/>
      <c r="X87" s="99"/>
      <c r="Y87" s="99"/>
      <c r="Z87" s="99"/>
      <c r="AA87" s="99"/>
      <c r="AB87" s="99"/>
      <c r="AC87" s="99"/>
      <c r="AD87" s="99"/>
      <c r="AE87" s="99"/>
      <c r="AF87" s="99"/>
      <c r="AG87" s="99"/>
      <c r="AH87" s="99"/>
    </row>
    <row r="88" spans="3:34">
      <c r="C88" s="3" t="s">
        <v>86</v>
      </c>
      <c r="D88" s="3" t="s">
        <v>150</v>
      </c>
      <c r="E88" s="3" t="s">
        <v>151</v>
      </c>
      <c r="F88" s="3" t="s">
        <v>628</v>
      </c>
      <c r="G88" s="97" t="s">
        <v>524</v>
      </c>
      <c r="H88" s="97" t="s">
        <v>524</v>
      </c>
      <c r="I88" s="97" t="s">
        <v>524</v>
      </c>
      <c r="J88" s="97" t="s">
        <v>524</v>
      </c>
      <c r="K88" s="97" t="s">
        <v>524</v>
      </c>
      <c r="L88" s="97" t="s">
        <v>524</v>
      </c>
      <c r="M88" s="97" t="s">
        <v>524</v>
      </c>
      <c r="N88" s="100">
        <v>0.10490126552996995</v>
      </c>
      <c r="O88" s="100">
        <v>0.11513251010047167</v>
      </c>
      <c r="P88" s="99"/>
      <c r="Q88" s="99"/>
      <c r="R88" s="99"/>
      <c r="S88" s="99"/>
      <c r="T88" s="99"/>
      <c r="U88" s="99"/>
      <c r="V88" s="99"/>
      <c r="W88" s="99"/>
      <c r="X88" s="99"/>
      <c r="Y88" s="99"/>
      <c r="Z88" s="99"/>
      <c r="AA88" s="99"/>
      <c r="AB88" s="99"/>
      <c r="AC88" s="99"/>
      <c r="AD88" s="99"/>
      <c r="AE88" s="99"/>
      <c r="AF88" s="99"/>
      <c r="AG88" s="99"/>
      <c r="AH88" s="99"/>
    </row>
    <row r="89" spans="3:34">
      <c r="C89" s="3" t="s">
        <v>86</v>
      </c>
      <c r="D89" s="3" t="s">
        <v>152</v>
      </c>
      <c r="E89" s="3" t="s">
        <v>153</v>
      </c>
      <c r="F89" s="3" t="s">
        <v>628</v>
      </c>
      <c r="G89" s="97" t="s">
        <v>524</v>
      </c>
      <c r="H89" s="97" t="s">
        <v>524</v>
      </c>
      <c r="I89" s="97" t="s">
        <v>524</v>
      </c>
      <c r="J89" s="97" t="s">
        <v>524</v>
      </c>
      <c r="K89" s="97" t="s">
        <v>524</v>
      </c>
      <c r="L89" s="97" t="s">
        <v>524</v>
      </c>
      <c r="M89" s="97" t="s">
        <v>524</v>
      </c>
      <c r="N89" s="100">
        <v>0.14693313166479466</v>
      </c>
      <c r="O89" s="100">
        <v>0.15739519800204083</v>
      </c>
      <c r="P89" s="99"/>
      <c r="Q89" s="99"/>
      <c r="R89" s="99"/>
      <c r="S89" s="99"/>
      <c r="T89" s="99"/>
      <c r="U89" s="99"/>
      <c r="V89" s="99"/>
      <c r="W89" s="99"/>
      <c r="X89" s="99"/>
      <c r="Y89" s="99"/>
      <c r="Z89" s="99"/>
      <c r="AA89" s="99"/>
      <c r="AB89" s="99"/>
      <c r="AC89" s="99"/>
      <c r="AD89" s="99"/>
      <c r="AE89" s="99"/>
      <c r="AF89" s="99"/>
      <c r="AG89" s="99"/>
      <c r="AH89" s="99"/>
    </row>
    <row r="90" spans="3:34">
      <c r="C90" s="3" t="s">
        <v>86</v>
      </c>
      <c r="D90" s="3" t="s">
        <v>154</v>
      </c>
      <c r="E90" s="3" t="s">
        <v>155</v>
      </c>
      <c r="F90" s="3" t="s">
        <v>628</v>
      </c>
      <c r="G90" s="97" t="s">
        <v>524</v>
      </c>
      <c r="H90" s="97" t="s">
        <v>524</v>
      </c>
      <c r="I90" s="97" t="s">
        <v>524</v>
      </c>
      <c r="J90" s="97" t="s">
        <v>524</v>
      </c>
      <c r="K90" s="97" t="s">
        <v>524</v>
      </c>
      <c r="L90" s="97" t="s">
        <v>524</v>
      </c>
      <c r="M90" s="97" t="s">
        <v>524</v>
      </c>
      <c r="N90" s="100">
        <v>0.11913506347692578</v>
      </c>
      <c r="O90" s="100">
        <v>0.1210557179822823</v>
      </c>
      <c r="P90" s="99"/>
      <c r="Q90" s="99"/>
      <c r="R90" s="99"/>
      <c r="S90" s="99"/>
      <c r="T90" s="99"/>
      <c r="U90" s="99"/>
      <c r="V90" s="99"/>
      <c r="W90" s="99"/>
      <c r="X90" s="99"/>
      <c r="Y90" s="99"/>
      <c r="Z90" s="99"/>
      <c r="AA90" s="99"/>
      <c r="AB90" s="99"/>
      <c r="AC90" s="99"/>
      <c r="AD90" s="99"/>
      <c r="AE90" s="99"/>
      <c r="AF90" s="99"/>
      <c r="AG90" s="99"/>
      <c r="AH90" s="99"/>
    </row>
    <row r="91" spans="3:34">
      <c r="C91" s="3" t="s">
        <v>86</v>
      </c>
      <c r="D91" s="3" t="s">
        <v>156</v>
      </c>
      <c r="E91" s="3" t="s">
        <v>157</v>
      </c>
      <c r="F91" s="3" t="s">
        <v>628</v>
      </c>
      <c r="G91" s="97" t="s">
        <v>524</v>
      </c>
      <c r="H91" s="97" t="s">
        <v>524</v>
      </c>
      <c r="I91" s="97" t="s">
        <v>524</v>
      </c>
      <c r="J91" s="97" t="s">
        <v>524</v>
      </c>
      <c r="K91" s="97" t="s">
        <v>524</v>
      </c>
      <c r="L91" s="97" t="s">
        <v>524</v>
      </c>
      <c r="M91" s="97" t="s">
        <v>524</v>
      </c>
      <c r="N91" s="100">
        <v>0.10826474246850858</v>
      </c>
      <c r="O91" s="100">
        <v>0.11921266158429504</v>
      </c>
      <c r="P91" s="99"/>
      <c r="Q91" s="99"/>
      <c r="R91" s="99"/>
      <c r="S91" s="99"/>
      <c r="T91" s="99"/>
      <c r="U91" s="99"/>
      <c r="V91" s="99"/>
      <c r="W91" s="99"/>
      <c r="X91" s="99"/>
      <c r="Y91" s="99"/>
      <c r="Z91" s="99"/>
      <c r="AA91" s="99"/>
      <c r="AB91" s="99"/>
      <c r="AC91" s="99"/>
      <c r="AD91" s="99"/>
      <c r="AE91" s="99"/>
      <c r="AF91" s="99"/>
      <c r="AG91" s="99"/>
      <c r="AH91" s="99"/>
    </row>
    <row r="92" spans="3:34">
      <c r="C92" s="3" t="s">
        <v>86</v>
      </c>
      <c r="D92" s="3" t="s">
        <v>158</v>
      </c>
      <c r="E92" s="3" t="s">
        <v>159</v>
      </c>
      <c r="F92" s="3" t="s">
        <v>628</v>
      </c>
      <c r="G92" s="97" t="s">
        <v>524</v>
      </c>
      <c r="H92" s="97" t="s">
        <v>524</v>
      </c>
      <c r="I92" s="97" t="s">
        <v>524</v>
      </c>
      <c r="J92" s="97" t="s">
        <v>524</v>
      </c>
      <c r="K92" s="97" t="s">
        <v>524</v>
      </c>
      <c r="L92" s="97" t="s">
        <v>524</v>
      </c>
      <c r="M92" s="97" t="s">
        <v>524</v>
      </c>
      <c r="N92" s="100">
        <v>9.6342238639292158E-2</v>
      </c>
      <c r="O92" s="100">
        <v>0.10755421208639135</v>
      </c>
      <c r="P92" s="99"/>
      <c r="Q92" s="99"/>
      <c r="R92" s="99"/>
      <c r="S92" s="99"/>
      <c r="T92" s="99"/>
      <c r="U92" s="99"/>
      <c r="V92" s="99"/>
      <c r="W92" s="99"/>
      <c r="X92" s="99"/>
      <c r="Y92" s="99"/>
      <c r="Z92" s="99"/>
      <c r="AA92" s="99"/>
      <c r="AB92" s="99"/>
      <c r="AC92" s="99"/>
      <c r="AD92" s="99"/>
      <c r="AE92" s="99"/>
      <c r="AF92" s="99"/>
      <c r="AG92" s="99"/>
      <c r="AH92" s="99"/>
    </row>
    <row r="93" spans="3:34">
      <c r="C93" s="3" t="s">
        <v>86</v>
      </c>
      <c r="D93" s="3" t="s">
        <v>160</v>
      </c>
      <c r="E93" s="3" t="s">
        <v>161</v>
      </c>
      <c r="F93" s="3" t="s">
        <v>628</v>
      </c>
      <c r="G93" s="97" t="s">
        <v>524</v>
      </c>
      <c r="H93" s="97" t="s">
        <v>524</v>
      </c>
      <c r="I93" s="97" t="s">
        <v>524</v>
      </c>
      <c r="J93" s="97" t="s">
        <v>524</v>
      </c>
      <c r="K93" s="97" t="s">
        <v>524</v>
      </c>
      <c r="L93" s="97" t="s">
        <v>524</v>
      </c>
      <c r="M93" s="97" t="s">
        <v>524</v>
      </c>
      <c r="N93" s="100">
        <v>0.12306306622450711</v>
      </c>
      <c r="O93" s="100">
        <v>0.13706926546058881</v>
      </c>
      <c r="P93" s="99"/>
      <c r="Q93" s="99"/>
      <c r="R93" s="99"/>
      <c r="S93" s="99"/>
      <c r="T93" s="99"/>
      <c r="U93" s="99"/>
      <c r="V93" s="99"/>
      <c r="W93" s="99"/>
      <c r="X93" s="99"/>
      <c r="Y93" s="99"/>
      <c r="Z93" s="99"/>
      <c r="AA93" s="99"/>
      <c r="AB93" s="99"/>
      <c r="AC93" s="99"/>
      <c r="AD93" s="99"/>
      <c r="AE93" s="99"/>
      <c r="AF93" s="99"/>
      <c r="AG93" s="99"/>
      <c r="AH93" s="99"/>
    </row>
    <row r="94" spans="3:34">
      <c r="C94" s="3" t="s">
        <v>86</v>
      </c>
      <c r="D94" s="3" t="s">
        <v>162</v>
      </c>
      <c r="E94" s="3" t="s">
        <v>163</v>
      </c>
      <c r="F94" s="3" t="s">
        <v>628</v>
      </c>
      <c r="G94" s="97" t="s">
        <v>524</v>
      </c>
      <c r="H94" s="97" t="s">
        <v>524</v>
      </c>
      <c r="I94" s="97" t="s">
        <v>524</v>
      </c>
      <c r="J94" s="97" t="s">
        <v>524</v>
      </c>
      <c r="K94" s="97" t="s">
        <v>524</v>
      </c>
      <c r="L94" s="97" t="s">
        <v>524</v>
      </c>
      <c r="M94" s="97" t="s">
        <v>524</v>
      </c>
      <c r="N94" s="100">
        <v>0.10286858116697771</v>
      </c>
      <c r="O94" s="100">
        <v>0.10243774013344632</v>
      </c>
      <c r="P94" s="99"/>
      <c r="Q94" s="99"/>
      <c r="R94" s="99"/>
      <c r="S94" s="99"/>
      <c r="T94" s="99"/>
      <c r="U94" s="99"/>
      <c r="V94" s="99"/>
      <c r="W94" s="99"/>
      <c r="X94" s="99"/>
      <c r="Y94" s="99"/>
      <c r="Z94" s="99"/>
      <c r="AA94" s="99"/>
      <c r="AB94" s="99"/>
      <c r="AC94" s="99"/>
      <c r="AD94" s="99"/>
      <c r="AE94" s="99"/>
      <c r="AF94" s="99"/>
      <c r="AG94" s="99"/>
      <c r="AH94" s="99"/>
    </row>
    <row r="95" spans="3:34">
      <c r="C95" s="3" t="s">
        <v>86</v>
      </c>
      <c r="D95" s="3" t="s">
        <v>164</v>
      </c>
      <c r="E95" s="3" t="s">
        <v>165</v>
      </c>
      <c r="F95" s="3" t="s">
        <v>628</v>
      </c>
      <c r="G95" s="97" t="s">
        <v>524</v>
      </c>
      <c r="H95" s="97" t="s">
        <v>524</v>
      </c>
      <c r="I95" s="97" t="s">
        <v>524</v>
      </c>
      <c r="J95" s="97" t="s">
        <v>524</v>
      </c>
      <c r="K95" s="97" t="s">
        <v>524</v>
      </c>
      <c r="L95" s="97" t="s">
        <v>524</v>
      </c>
      <c r="M95" s="97" t="s">
        <v>524</v>
      </c>
      <c r="N95" s="100">
        <v>0.11497447117712582</v>
      </c>
      <c r="O95" s="100">
        <v>0.1160385010664044</v>
      </c>
      <c r="P95" s="99"/>
      <c r="Q95" s="99"/>
      <c r="R95" s="99"/>
      <c r="S95" s="99"/>
      <c r="T95" s="99"/>
      <c r="U95" s="99"/>
      <c r="V95" s="99"/>
      <c r="W95" s="99"/>
      <c r="X95" s="99"/>
      <c r="Y95" s="99"/>
      <c r="Z95" s="99"/>
      <c r="AA95" s="99"/>
      <c r="AB95" s="99"/>
      <c r="AC95" s="99"/>
      <c r="AD95" s="99"/>
      <c r="AE95" s="99"/>
      <c r="AF95" s="99"/>
      <c r="AG95" s="99"/>
      <c r="AH95" s="99"/>
    </row>
    <row r="96" spans="3:34">
      <c r="C96" s="3" t="s">
        <v>86</v>
      </c>
      <c r="D96" s="3" t="s">
        <v>166</v>
      </c>
      <c r="E96" s="3" t="s">
        <v>167</v>
      </c>
      <c r="F96" s="3" t="s">
        <v>628</v>
      </c>
      <c r="G96" s="97" t="s">
        <v>524</v>
      </c>
      <c r="H96" s="97" t="s">
        <v>524</v>
      </c>
      <c r="I96" s="97" t="s">
        <v>524</v>
      </c>
      <c r="J96" s="97" t="s">
        <v>524</v>
      </c>
      <c r="K96" s="97" t="s">
        <v>524</v>
      </c>
      <c r="L96" s="97" t="s">
        <v>524</v>
      </c>
      <c r="M96" s="97" t="s">
        <v>524</v>
      </c>
      <c r="N96" s="100">
        <v>9.9630878074413953E-2</v>
      </c>
      <c r="O96" s="100">
        <v>0.11143308452553737</v>
      </c>
      <c r="P96" s="99"/>
      <c r="Q96" s="99"/>
      <c r="R96" s="99"/>
      <c r="S96" s="99"/>
      <c r="T96" s="99"/>
      <c r="U96" s="99"/>
      <c r="V96" s="99"/>
      <c r="W96" s="99"/>
      <c r="X96" s="99"/>
      <c r="Y96" s="99"/>
      <c r="Z96" s="99"/>
      <c r="AA96" s="99"/>
      <c r="AB96" s="99"/>
      <c r="AC96" s="99"/>
      <c r="AD96" s="99"/>
      <c r="AE96" s="99"/>
      <c r="AF96" s="99"/>
      <c r="AG96" s="99"/>
      <c r="AH96" s="99"/>
    </row>
    <row r="97" spans="3:34">
      <c r="C97" s="3" t="s">
        <v>86</v>
      </c>
      <c r="D97" s="3" t="s">
        <v>168</v>
      </c>
      <c r="E97" s="3" t="s">
        <v>169</v>
      </c>
      <c r="F97" s="3" t="s">
        <v>628</v>
      </c>
      <c r="G97" s="97" t="s">
        <v>524</v>
      </c>
      <c r="H97" s="97" t="s">
        <v>524</v>
      </c>
      <c r="I97" s="97" t="s">
        <v>524</v>
      </c>
      <c r="J97" s="97" t="s">
        <v>524</v>
      </c>
      <c r="K97" s="97" t="s">
        <v>524</v>
      </c>
      <c r="L97" s="97" t="s">
        <v>524</v>
      </c>
      <c r="M97" s="97" t="s">
        <v>524</v>
      </c>
      <c r="N97" s="100">
        <v>0.12090744719087559</v>
      </c>
      <c r="O97" s="100">
        <v>0.12523248859625472</v>
      </c>
      <c r="P97" s="99"/>
      <c r="Q97" s="99"/>
      <c r="R97" s="99"/>
      <c r="S97" s="99"/>
      <c r="T97" s="99"/>
      <c r="U97" s="99"/>
      <c r="V97" s="99"/>
      <c r="W97" s="99"/>
      <c r="X97" s="99"/>
      <c r="Y97" s="99"/>
      <c r="Z97" s="99"/>
      <c r="AA97" s="99"/>
      <c r="AB97" s="99"/>
      <c r="AC97" s="99"/>
      <c r="AD97" s="99"/>
      <c r="AE97" s="99"/>
      <c r="AF97" s="99"/>
      <c r="AG97" s="99"/>
      <c r="AH97" s="99"/>
    </row>
    <row r="98" spans="3:34">
      <c r="C98" s="3" t="s">
        <v>86</v>
      </c>
      <c r="D98" s="3" t="s">
        <v>170</v>
      </c>
      <c r="E98" s="3" t="s">
        <v>171</v>
      </c>
      <c r="F98" s="3" t="s">
        <v>628</v>
      </c>
      <c r="G98" s="97" t="s">
        <v>524</v>
      </c>
      <c r="H98" s="97" t="s">
        <v>524</v>
      </c>
      <c r="I98" s="97" t="s">
        <v>524</v>
      </c>
      <c r="J98" s="97" t="s">
        <v>524</v>
      </c>
      <c r="K98" s="97" t="s">
        <v>524</v>
      </c>
      <c r="L98" s="97" t="s">
        <v>524</v>
      </c>
      <c r="M98" s="97" t="s">
        <v>524</v>
      </c>
      <c r="N98" s="100">
        <v>0.15556416799153591</v>
      </c>
      <c r="O98" s="100">
        <v>0.15695340362355123</v>
      </c>
      <c r="P98" s="99"/>
      <c r="Q98" s="99"/>
      <c r="R98" s="99"/>
      <c r="S98" s="99"/>
      <c r="T98" s="99"/>
      <c r="U98" s="99"/>
      <c r="V98" s="99"/>
      <c r="W98" s="99"/>
      <c r="X98" s="99"/>
      <c r="Y98" s="99"/>
      <c r="Z98" s="99"/>
      <c r="AA98" s="99"/>
      <c r="AB98" s="99"/>
      <c r="AC98" s="99"/>
      <c r="AD98" s="99"/>
      <c r="AE98" s="99"/>
      <c r="AF98" s="99"/>
      <c r="AG98" s="99"/>
      <c r="AH98" s="99"/>
    </row>
    <row r="99" spans="3:34">
      <c r="C99" s="3" t="s">
        <v>86</v>
      </c>
      <c r="D99" s="3" t="s">
        <v>172</v>
      </c>
      <c r="E99" s="3" t="s">
        <v>173</v>
      </c>
      <c r="F99" s="3" t="s">
        <v>628</v>
      </c>
      <c r="G99" s="97" t="s">
        <v>524</v>
      </c>
      <c r="H99" s="97" t="s">
        <v>524</v>
      </c>
      <c r="I99" s="97" t="s">
        <v>524</v>
      </c>
      <c r="J99" s="97" t="s">
        <v>524</v>
      </c>
      <c r="K99" s="97" t="s">
        <v>524</v>
      </c>
      <c r="L99" s="97" t="s">
        <v>524</v>
      </c>
      <c r="M99" s="97" t="s">
        <v>524</v>
      </c>
      <c r="N99" s="100">
        <v>0.14808851551396893</v>
      </c>
      <c r="O99" s="100">
        <v>0.14146835580085676</v>
      </c>
      <c r="P99" s="99"/>
      <c r="Q99" s="99"/>
      <c r="R99" s="99"/>
      <c r="S99" s="99"/>
      <c r="T99" s="99"/>
      <c r="U99" s="99"/>
      <c r="V99" s="99"/>
      <c r="W99" s="99"/>
      <c r="X99" s="99"/>
      <c r="Y99" s="99"/>
      <c r="Z99" s="99"/>
      <c r="AA99" s="99"/>
      <c r="AB99" s="99"/>
      <c r="AC99" s="99"/>
      <c r="AD99" s="99"/>
      <c r="AE99" s="99"/>
      <c r="AF99" s="99"/>
      <c r="AG99" s="99"/>
      <c r="AH99" s="99"/>
    </row>
    <row r="100" spans="3:34">
      <c r="C100" s="3" t="s">
        <v>86</v>
      </c>
      <c r="D100" s="3" t="s">
        <v>174</v>
      </c>
      <c r="E100" s="3" t="s">
        <v>175</v>
      </c>
      <c r="F100" s="3" t="s">
        <v>628</v>
      </c>
      <c r="G100" s="97" t="s">
        <v>524</v>
      </c>
      <c r="H100" s="97" t="s">
        <v>524</v>
      </c>
      <c r="I100" s="97" t="s">
        <v>524</v>
      </c>
      <c r="J100" s="97" t="s">
        <v>524</v>
      </c>
      <c r="K100" s="97" t="s">
        <v>524</v>
      </c>
      <c r="L100" s="97" t="s">
        <v>524</v>
      </c>
      <c r="M100" s="97" t="s">
        <v>524</v>
      </c>
      <c r="N100" s="100">
        <v>0.17670488808872498</v>
      </c>
      <c r="O100" s="100">
        <v>0.18900422999633623</v>
      </c>
      <c r="P100" s="99"/>
      <c r="Q100" s="99"/>
      <c r="R100" s="99"/>
      <c r="S100" s="99"/>
      <c r="T100" s="99"/>
      <c r="U100" s="99"/>
      <c r="V100" s="99"/>
      <c r="W100" s="99"/>
      <c r="X100" s="99"/>
      <c r="Y100" s="99"/>
      <c r="Z100" s="99"/>
      <c r="AA100" s="99"/>
      <c r="AB100" s="99"/>
      <c r="AC100" s="99"/>
      <c r="AD100" s="99"/>
      <c r="AE100" s="99"/>
      <c r="AF100" s="99"/>
      <c r="AG100" s="99"/>
      <c r="AH100" s="99"/>
    </row>
    <row r="101" spans="3:34">
      <c r="C101" s="3" t="s">
        <v>86</v>
      </c>
      <c r="D101" s="3" t="s">
        <v>176</v>
      </c>
      <c r="E101" s="3" t="s">
        <v>177</v>
      </c>
      <c r="F101" s="3" t="s">
        <v>628</v>
      </c>
      <c r="G101" s="97" t="s">
        <v>524</v>
      </c>
      <c r="H101" s="97" t="s">
        <v>524</v>
      </c>
      <c r="I101" s="97" t="s">
        <v>524</v>
      </c>
      <c r="J101" s="97" t="s">
        <v>524</v>
      </c>
      <c r="K101" s="97" t="s">
        <v>524</v>
      </c>
      <c r="L101" s="97" t="s">
        <v>524</v>
      </c>
      <c r="M101" s="97" t="s">
        <v>524</v>
      </c>
      <c r="N101" s="100">
        <v>0.14887002320506204</v>
      </c>
      <c r="O101" s="100">
        <v>0.14937435263716303</v>
      </c>
      <c r="P101" s="99"/>
      <c r="Q101" s="99"/>
      <c r="R101" s="99"/>
      <c r="S101" s="99"/>
      <c r="T101" s="99"/>
      <c r="U101" s="99"/>
      <c r="V101" s="99"/>
      <c r="W101" s="99"/>
      <c r="X101" s="99"/>
      <c r="Y101" s="99"/>
      <c r="Z101" s="99"/>
      <c r="AA101" s="99"/>
      <c r="AB101" s="99"/>
      <c r="AC101" s="99"/>
      <c r="AD101" s="99"/>
      <c r="AE101" s="99"/>
      <c r="AF101" s="99"/>
      <c r="AG101" s="99"/>
      <c r="AH101" s="99"/>
    </row>
    <row r="102" spans="3:34">
      <c r="C102" s="3" t="s">
        <v>86</v>
      </c>
      <c r="D102" s="3" t="s">
        <v>178</v>
      </c>
      <c r="E102" s="3" t="s">
        <v>179</v>
      </c>
      <c r="F102" s="3" t="s">
        <v>628</v>
      </c>
      <c r="G102" s="97" t="s">
        <v>524</v>
      </c>
      <c r="H102" s="97" t="s">
        <v>524</v>
      </c>
      <c r="I102" s="97" t="s">
        <v>524</v>
      </c>
      <c r="J102" s="97" t="s">
        <v>524</v>
      </c>
      <c r="K102" s="97" t="s">
        <v>524</v>
      </c>
      <c r="L102" s="97" t="s">
        <v>524</v>
      </c>
      <c r="M102" s="97" t="s">
        <v>524</v>
      </c>
      <c r="N102" s="100">
        <v>0.13205696901459407</v>
      </c>
      <c r="O102" s="100">
        <v>0.14687671964964447</v>
      </c>
      <c r="P102" s="99"/>
      <c r="Q102" s="99"/>
      <c r="R102" s="99"/>
      <c r="S102" s="99"/>
      <c r="T102" s="99"/>
      <c r="U102" s="99"/>
      <c r="V102" s="99"/>
      <c r="W102" s="99"/>
      <c r="X102" s="99"/>
      <c r="Y102" s="99"/>
      <c r="Z102" s="99"/>
      <c r="AA102" s="99"/>
      <c r="AB102" s="99"/>
      <c r="AC102" s="99"/>
      <c r="AD102" s="99"/>
      <c r="AE102" s="99"/>
      <c r="AF102" s="99"/>
      <c r="AG102" s="99"/>
      <c r="AH102" s="99"/>
    </row>
    <row r="103" spans="3:34">
      <c r="C103" s="3" t="s">
        <v>86</v>
      </c>
      <c r="D103" s="3" t="s">
        <v>180</v>
      </c>
      <c r="E103" s="3" t="s">
        <v>181</v>
      </c>
      <c r="F103" s="3" t="s">
        <v>628</v>
      </c>
      <c r="G103" s="97" t="s">
        <v>524</v>
      </c>
      <c r="H103" s="97" t="s">
        <v>524</v>
      </c>
      <c r="I103" s="97" t="s">
        <v>524</v>
      </c>
      <c r="J103" s="97" t="s">
        <v>524</v>
      </c>
      <c r="K103" s="97" t="s">
        <v>524</v>
      </c>
      <c r="L103" s="97" t="s">
        <v>524</v>
      </c>
      <c r="M103" s="97" t="s">
        <v>524</v>
      </c>
      <c r="N103" s="100">
        <v>0.12538245157404296</v>
      </c>
      <c r="O103" s="100">
        <v>0.12854015296614221</v>
      </c>
      <c r="P103" s="99"/>
      <c r="Q103" s="99"/>
      <c r="R103" s="99"/>
      <c r="S103" s="99"/>
      <c r="T103" s="99"/>
      <c r="U103" s="99"/>
      <c r="V103" s="99"/>
      <c r="W103" s="99"/>
      <c r="X103" s="99"/>
      <c r="Y103" s="99"/>
      <c r="Z103" s="99"/>
      <c r="AA103" s="99"/>
      <c r="AB103" s="99"/>
      <c r="AC103" s="99"/>
      <c r="AD103" s="99"/>
      <c r="AE103" s="99"/>
      <c r="AF103" s="99"/>
      <c r="AG103" s="99"/>
      <c r="AH103" s="99"/>
    </row>
    <row r="104" spans="3:34">
      <c r="C104" s="3" t="s">
        <v>86</v>
      </c>
      <c r="D104" s="3" t="s">
        <v>182</v>
      </c>
      <c r="E104" s="3" t="s">
        <v>183</v>
      </c>
      <c r="F104" s="3" t="s">
        <v>628</v>
      </c>
      <c r="G104" s="97" t="s">
        <v>524</v>
      </c>
      <c r="H104" s="97" t="s">
        <v>524</v>
      </c>
      <c r="I104" s="97" t="s">
        <v>524</v>
      </c>
      <c r="J104" s="97" t="s">
        <v>524</v>
      </c>
      <c r="K104" s="97" t="s">
        <v>524</v>
      </c>
      <c r="L104" s="97" t="s">
        <v>524</v>
      </c>
      <c r="M104" s="97" t="s">
        <v>524</v>
      </c>
      <c r="N104" s="100">
        <v>0.10819536955730226</v>
      </c>
      <c r="O104" s="100">
        <v>0.1084508530079755</v>
      </c>
      <c r="P104" s="99"/>
      <c r="Q104" s="99"/>
      <c r="R104" s="99"/>
      <c r="S104" s="99"/>
      <c r="T104" s="99"/>
      <c r="U104" s="99"/>
      <c r="V104" s="99"/>
      <c r="W104" s="99"/>
      <c r="X104" s="99"/>
      <c r="Y104" s="99"/>
      <c r="Z104" s="99"/>
      <c r="AA104" s="99"/>
      <c r="AB104" s="99"/>
      <c r="AC104" s="99"/>
      <c r="AD104" s="99"/>
      <c r="AE104" s="99"/>
      <c r="AF104" s="99"/>
      <c r="AG104" s="99"/>
      <c r="AH104" s="99"/>
    </row>
    <row r="105" spans="3:34">
      <c r="C105" s="3" t="s">
        <v>86</v>
      </c>
      <c r="D105" s="3" t="s">
        <v>184</v>
      </c>
      <c r="E105" s="3" t="s">
        <v>185</v>
      </c>
      <c r="F105" s="3" t="s">
        <v>628</v>
      </c>
      <c r="G105" s="97" t="s">
        <v>524</v>
      </c>
      <c r="H105" s="97" t="s">
        <v>524</v>
      </c>
      <c r="I105" s="97" t="s">
        <v>524</v>
      </c>
      <c r="J105" s="97" t="s">
        <v>524</v>
      </c>
      <c r="K105" s="97" t="s">
        <v>524</v>
      </c>
      <c r="L105" s="97" t="s">
        <v>524</v>
      </c>
      <c r="M105" s="97" t="s">
        <v>524</v>
      </c>
      <c r="N105" s="100">
        <v>8.2953288213508877E-2</v>
      </c>
      <c r="O105" s="100">
        <v>9.6055352945724301E-2</v>
      </c>
      <c r="P105" s="99"/>
      <c r="Q105" s="99"/>
      <c r="R105" s="99"/>
      <c r="S105" s="99"/>
      <c r="T105" s="99"/>
      <c r="U105" s="99"/>
      <c r="V105" s="99"/>
      <c r="W105" s="99"/>
      <c r="X105" s="99"/>
      <c r="Y105" s="99"/>
      <c r="Z105" s="99"/>
      <c r="AA105" s="99"/>
      <c r="AB105" s="99"/>
      <c r="AC105" s="99"/>
      <c r="AD105" s="99"/>
      <c r="AE105" s="99"/>
      <c r="AF105" s="99"/>
      <c r="AG105" s="99"/>
      <c r="AH105" s="99"/>
    </row>
    <row r="106" spans="3:34">
      <c r="C106" s="3" t="s">
        <v>86</v>
      </c>
      <c r="D106" s="3" t="s">
        <v>186</v>
      </c>
      <c r="E106" s="3" t="s">
        <v>187</v>
      </c>
      <c r="F106" s="3" t="s">
        <v>628</v>
      </c>
      <c r="G106" s="97" t="s">
        <v>524</v>
      </c>
      <c r="H106" s="97" t="s">
        <v>524</v>
      </c>
      <c r="I106" s="97" t="s">
        <v>524</v>
      </c>
      <c r="J106" s="97" t="s">
        <v>524</v>
      </c>
      <c r="K106" s="97" t="s">
        <v>524</v>
      </c>
      <c r="L106" s="97" t="s">
        <v>524</v>
      </c>
      <c r="M106" s="97" t="s">
        <v>524</v>
      </c>
      <c r="N106" s="100">
        <v>0.1326553556712968</v>
      </c>
      <c r="O106" s="100">
        <v>0.13545075338467935</v>
      </c>
      <c r="P106" s="99"/>
      <c r="Q106" s="99"/>
      <c r="R106" s="99"/>
      <c r="S106" s="99"/>
      <c r="T106" s="99"/>
      <c r="U106" s="99"/>
      <c r="V106" s="99"/>
      <c r="W106" s="99"/>
      <c r="X106" s="99"/>
      <c r="Y106" s="99"/>
      <c r="Z106" s="99"/>
      <c r="AA106" s="99"/>
      <c r="AB106" s="99"/>
      <c r="AC106" s="99"/>
      <c r="AD106" s="99"/>
      <c r="AE106" s="99"/>
      <c r="AF106" s="99"/>
      <c r="AG106" s="99"/>
      <c r="AH106" s="99"/>
    </row>
    <row r="107" spans="3:34">
      <c r="C107" s="3" t="s">
        <v>86</v>
      </c>
      <c r="D107" s="3" t="s">
        <v>188</v>
      </c>
      <c r="E107" s="3" t="s">
        <v>189</v>
      </c>
      <c r="F107" s="3" t="s">
        <v>628</v>
      </c>
      <c r="G107" s="97" t="s">
        <v>524</v>
      </c>
      <c r="H107" s="97" t="s">
        <v>524</v>
      </c>
      <c r="I107" s="97" t="s">
        <v>524</v>
      </c>
      <c r="J107" s="97" t="s">
        <v>524</v>
      </c>
      <c r="K107" s="97" t="s">
        <v>524</v>
      </c>
      <c r="L107" s="97" t="s">
        <v>524</v>
      </c>
      <c r="M107" s="97" t="s">
        <v>524</v>
      </c>
      <c r="N107" s="100">
        <v>0.10379550394363837</v>
      </c>
      <c r="O107" s="100">
        <v>0.11265312180768862</v>
      </c>
      <c r="P107" s="99"/>
      <c r="Q107" s="99"/>
      <c r="R107" s="99"/>
      <c r="S107" s="99"/>
      <c r="T107" s="99"/>
      <c r="U107" s="99"/>
      <c r="V107" s="99"/>
      <c r="W107" s="99"/>
      <c r="X107" s="99"/>
      <c r="Y107" s="99"/>
      <c r="Z107" s="99"/>
      <c r="AA107" s="99"/>
      <c r="AB107" s="99"/>
      <c r="AC107" s="99"/>
      <c r="AD107" s="99"/>
      <c r="AE107" s="99"/>
      <c r="AF107" s="99"/>
      <c r="AG107" s="99"/>
      <c r="AH107" s="99"/>
    </row>
    <row r="108" spans="3:34">
      <c r="C108" s="3" t="s">
        <v>86</v>
      </c>
      <c r="D108" s="3" t="s">
        <v>190</v>
      </c>
      <c r="E108" s="3" t="s">
        <v>191</v>
      </c>
      <c r="F108" s="3" t="s">
        <v>628</v>
      </c>
      <c r="G108" s="97" t="s">
        <v>524</v>
      </c>
      <c r="H108" s="97" t="s">
        <v>524</v>
      </c>
      <c r="I108" s="97" t="s">
        <v>524</v>
      </c>
      <c r="J108" s="97" t="s">
        <v>524</v>
      </c>
      <c r="K108" s="97" t="s">
        <v>524</v>
      </c>
      <c r="L108" s="97" t="s">
        <v>524</v>
      </c>
      <c r="M108" s="97" t="s">
        <v>524</v>
      </c>
      <c r="N108" s="100">
        <v>8.714941167606953E-2</v>
      </c>
      <c r="O108" s="100">
        <v>8.8919687469164038E-2</v>
      </c>
      <c r="P108" s="99"/>
      <c r="Q108" s="99"/>
      <c r="R108" s="99"/>
      <c r="S108" s="99"/>
      <c r="T108" s="99"/>
      <c r="U108" s="99"/>
      <c r="V108" s="99"/>
      <c r="W108" s="99"/>
      <c r="X108" s="99"/>
      <c r="Y108" s="99"/>
      <c r="Z108" s="99"/>
      <c r="AA108" s="99"/>
      <c r="AB108" s="99"/>
      <c r="AC108" s="99"/>
      <c r="AD108" s="99"/>
      <c r="AE108" s="99"/>
      <c r="AF108" s="99"/>
      <c r="AG108" s="99"/>
      <c r="AH108" s="99"/>
    </row>
    <row r="109" spans="3:34">
      <c r="C109" s="3" t="s">
        <v>86</v>
      </c>
      <c r="D109" s="3" t="s">
        <v>192</v>
      </c>
      <c r="E109" s="3" t="s">
        <v>193</v>
      </c>
      <c r="F109" s="3" t="s">
        <v>628</v>
      </c>
      <c r="G109" s="97" t="s">
        <v>524</v>
      </c>
      <c r="H109" s="97" t="s">
        <v>524</v>
      </c>
      <c r="I109" s="97" t="s">
        <v>524</v>
      </c>
      <c r="J109" s="97" t="s">
        <v>524</v>
      </c>
      <c r="K109" s="97" t="s">
        <v>524</v>
      </c>
      <c r="L109" s="97" t="s">
        <v>524</v>
      </c>
      <c r="M109" s="97" t="s">
        <v>524</v>
      </c>
      <c r="N109" s="100">
        <v>0.10829709743042032</v>
      </c>
      <c r="O109" s="100">
        <v>0.11909663096167279</v>
      </c>
      <c r="P109" s="99"/>
      <c r="Q109" s="99"/>
      <c r="R109" s="99"/>
      <c r="S109" s="99"/>
      <c r="T109" s="99"/>
      <c r="U109" s="99"/>
      <c r="V109" s="99"/>
      <c r="W109" s="99"/>
      <c r="X109" s="99"/>
      <c r="Y109" s="99"/>
      <c r="Z109" s="99"/>
      <c r="AA109" s="99"/>
      <c r="AB109" s="99"/>
      <c r="AC109" s="99"/>
      <c r="AD109" s="99"/>
      <c r="AE109" s="99"/>
      <c r="AF109" s="99"/>
      <c r="AG109" s="99"/>
      <c r="AH109" s="99"/>
    </row>
    <row r="110" spans="3:34">
      <c r="C110" s="3" t="s">
        <v>86</v>
      </c>
      <c r="D110" s="3" t="s">
        <v>194</v>
      </c>
      <c r="E110" s="3" t="s">
        <v>195</v>
      </c>
      <c r="F110" s="3" t="s">
        <v>628</v>
      </c>
      <c r="G110" s="97" t="s">
        <v>524</v>
      </c>
      <c r="H110" s="97" t="s">
        <v>524</v>
      </c>
      <c r="I110" s="97" t="s">
        <v>524</v>
      </c>
      <c r="J110" s="97" t="s">
        <v>524</v>
      </c>
      <c r="K110" s="97" t="s">
        <v>524</v>
      </c>
      <c r="L110" s="97" t="s">
        <v>524</v>
      </c>
      <c r="M110" s="97" t="s">
        <v>524</v>
      </c>
      <c r="N110" s="100">
        <v>0.10649954994453903</v>
      </c>
      <c r="O110" s="100">
        <v>0.11602898514960137</v>
      </c>
      <c r="P110" s="99"/>
      <c r="Q110" s="99"/>
      <c r="R110" s="99"/>
      <c r="S110" s="99"/>
      <c r="T110" s="99"/>
      <c r="U110" s="99"/>
      <c r="V110" s="99"/>
      <c r="W110" s="99"/>
      <c r="X110" s="99"/>
      <c r="Y110" s="99"/>
      <c r="Z110" s="99"/>
      <c r="AA110" s="99"/>
      <c r="AB110" s="99"/>
      <c r="AC110" s="99"/>
      <c r="AD110" s="99"/>
      <c r="AE110" s="99"/>
      <c r="AF110" s="99"/>
      <c r="AG110" s="99"/>
      <c r="AH110" s="99"/>
    </row>
    <row r="111" spans="3:34">
      <c r="C111" s="3" t="s">
        <v>86</v>
      </c>
      <c r="D111" s="3" t="s">
        <v>196</v>
      </c>
      <c r="E111" s="3" t="s">
        <v>197</v>
      </c>
      <c r="F111" s="3" t="s">
        <v>628</v>
      </c>
      <c r="G111" s="97" t="s">
        <v>524</v>
      </c>
      <c r="H111" s="97" t="s">
        <v>524</v>
      </c>
      <c r="I111" s="97" t="s">
        <v>524</v>
      </c>
      <c r="J111" s="97" t="s">
        <v>524</v>
      </c>
      <c r="K111" s="97" t="s">
        <v>524</v>
      </c>
      <c r="L111" s="97" t="s">
        <v>524</v>
      </c>
      <c r="M111" s="97" t="s">
        <v>524</v>
      </c>
      <c r="N111" s="100">
        <v>0.10079162311771765</v>
      </c>
      <c r="O111" s="100">
        <v>0.11465702416402758</v>
      </c>
      <c r="P111" s="99"/>
      <c r="Q111" s="99"/>
      <c r="R111" s="99"/>
      <c r="S111" s="99"/>
      <c r="T111" s="99"/>
      <c r="U111" s="99"/>
      <c r="V111" s="99"/>
      <c r="W111" s="99"/>
      <c r="X111" s="99"/>
      <c r="Y111" s="99"/>
      <c r="Z111" s="99"/>
      <c r="AA111" s="99"/>
      <c r="AB111" s="99"/>
      <c r="AC111" s="99"/>
      <c r="AD111" s="99"/>
      <c r="AE111" s="99"/>
      <c r="AF111" s="99"/>
      <c r="AG111" s="99"/>
      <c r="AH111" s="99"/>
    </row>
    <row r="112" spans="3:34">
      <c r="C112" s="3" t="s">
        <v>86</v>
      </c>
      <c r="D112" s="3" t="s">
        <v>198</v>
      </c>
      <c r="E112" s="3" t="s">
        <v>199</v>
      </c>
      <c r="F112" s="3" t="s">
        <v>628</v>
      </c>
      <c r="G112" s="97" t="s">
        <v>524</v>
      </c>
      <c r="H112" s="97" t="s">
        <v>524</v>
      </c>
      <c r="I112" s="97" t="s">
        <v>524</v>
      </c>
      <c r="J112" s="97" t="s">
        <v>524</v>
      </c>
      <c r="K112" s="97" t="s">
        <v>524</v>
      </c>
      <c r="L112" s="97" t="s">
        <v>524</v>
      </c>
      <c r="M112" s="97" t="s">
        <v>524</v>
      </c>
      <c r="N112" s="100">
        <v>0.1311783594188636</v>
      </c>
      <c r="O112" s="100">
        <v>0.13183171164861551</v>
      </c>
      <c r="P112" s="99"/>
      <c r="Q112" s="99"/>
      <c r="R112" s="99"/>
      <c r="S112" s="99"/>
      <c r="T112" s="99"/>
      <c r="U112" s="99"/>
      <c r="V112" s="99"/>
      <c r="W112" s="99"/>
      <c r="X112" s="99"/>
      <c r="Y112" s="99"/>
      <c r="Z112" s="99"/>
      <c r="AA112" s="99"/>
      <c r="AB112" s="99"/>
      <c r="AC112" s="99"/>
      <c r="AD112" s="99"/>
      <c r="AE112" s="99"/>
      <c r="AF112" s="99"/>
      <c r="AG112" s="99"/>
      <c r="AH112" s="99"/>
    </row>
    <row r="113" spans="3:34">
      <c r="C113" s="3" t="s">
        <v>86</v>
      </c>
      <c r="D113" s="3" t="s">
        <v>200</v>
      </c>
      <c r="E113" s="3" t="s">
        <v>201</v>
      </c>
      <c r="F113" s="3" t="s">
        <v>628</v>
      </c>
      <c r="G113" s="97" t="s">
        <v>524</v>
      </c>
      <c r="H113" s="97" t="s">
        <v>524</v>
      </c>
      <c r="I113" s="97" t="s">
        <v>524</v>
      </c>
      <c r="J113" s="97" t="s">
        <v>524</v>
      </c>
      <c r="K113" s="97" t="s">
        <v>524</v>
      </c>
      <c r="L113" s="97" t="s">
        <v>524</v>
      </c>
      <c r="M113" s="97" t="s">
        <v>524</v>
      </c>
      <c r="N113" s="100">
        <v>0.14067649376701533</v>
      </c>
      <c r="O113" s="100">
        <v>0.1416531307539963</v>
      </c>
      <c r="P113" s="99"/>
      <c r="Q113" s="99"/>
      <c r="R113" s="99"/>
      <c r="S113" s="99"/>
      <c r="T113" s="99"/>
      <c r="U113" s="99"/>
      <c r="V113" s="99"/>
      <c r="W113" s="99"/>
      <c r="X113" s="99"/>
      <c r="Y113" s="99"/>
      <c r="Z113" s="99"/>
      <c r="AA113" s="99"/>
      <c r="AB113" s="99"/>
      <c r="AC113" s="99"/>
      <c r="AD113" s="99"/>
      <c r="AE113" s="99"/>
      <c r="AF113" s="99"/>
      <c r="AG113" s="99"/>
      <c r="AH113" s="99"/>
    </row>
    <row r="114" spans="3:34">
      <c r="C114" s="3" t="s">
        <v>86</v>
      </c>
      <c r="D114" s="3" t="s">
        <v>202</v>
      </c>
      <c r="E114" s="3" t="s">
        <v>203</v>
      </c>
      <c r="F114" s="3" t="s">
        <v>628</v>
      </c>
      <c r="G114" s="97" t="s">
        <v>524</v>
      </c>
      <c r="H114" s="97" t="s">
        <v>524</v>
      </c>
      <c r="I114" s="97" t="s">
        <v>524</v>
      </c>
      <c r="J114" s="97" t="s">
        <v>524</v>
      </c>
      <c r="K114" s="97" t="s">
        <v>524</v>
      </c>
      <c r="L114" s="97" t="s">
        <v>524</v>
      </c>
      <c r="M114" s="97" t="s">
        <v>524</v>
      </c>
      <c r="N114" s="100">
        <v>0.11145675190267813</v>
      </c>
      <c r="O114" s="100">
        <v>0.12295945869839814</v>
      </c>
      <c r="P114" s="99"/>
      <c r="Q114" s="99"/>
      <c r="R114" s="99"/>
      <c r="S114" s="99"/>
      <c r="T114" s="99"/>
      <c r="U114" s="99"/>
      <c r="V114" s="99"/>
      <c r="W114" s="99"/>
      <c r="X114" s="99"/>
      <c r="Y114" s="99"/>
      <c r="Z114" s="99"/>
      <c r="AA114" s="99"/>
      <c r="AB114" s="99"/>
      <c r="AC114" s="99"/>
      <c r="AD114" s="99"/>
      <c r="AE114" s="99"/>
      <c r="AF114" s="99"/>
      <c r="AG114" s="99"/>
      <c r="AH114" s="99"/>
    </row>
    <row r="115" spans="3:34">
      <c r="C115" s="3" t="s">
        <v>86</v>
      </c>
      <c r="D115" s="3" t="s">
        <v>204</v>
      </c>
      <c r="E115" s="3" t="s">
        <v>205</v>
      </c>
      <c r="F115" s="3" t="s">
        <v>628</v>
      </c>
      <c r="G115" s="97" t="s">
        <v>524</v>
      </c>
      <c r="H115" s="97" t="s">
        <v>524</v>
      </c>
      <c r="I115" s="97" t="s">
        <v>524</v>
      </c>
      <c r="J115" s="97" t="s">
        <v>524</v>
      </c>
      <c r="K115" s="97" t="s">
        <v>524</v>
      </c>
      <c r="L115" s="97" t="s">
        <v>524</v>
      </c>
      <c r="M115" s="97" t="s">
        <v>524</v>
      </c>
      <c r="N115" s="100">
        <v>0.18029075424901794</v>
      </c>
      <c r="O115" s="100">
        <v>0.18111033693049586</v>
      </c>
      <c r="P115" s="99"/>
      <c r="Q115" s="99"/>
      <c r="R115" s="99"/>
      <c r="S115" s="99"/>
      <c r="T115" s="99"/>
      <c r="U115" s="99"/>
      <c r="V115" s="99"/>
      <c r="W115" s="99"/>
      <c r="X115" s="99"/>
      <c r="Y115" s="99"/>
      <c r="Z115" s="99"/>
      <c r="AA115" s="99"/>
      <c r="AB115" s="99"/>
      <c r="AC115" s="99"/>
      <c r="AD115" s="99"/>
      <c r="AE115" s="99"/>
      <c r="AF115" s="99"/>
      <c r="AG115" s="99"/>
      <c r="AH115" s="99"/>
    </row>
    <row r="116" spans="3:34">
      <c r="C116" s="3" t="s">
        <v>86</v>
      </c>
      <c r="D116" s="3" t="s">
        <v>206</v>
      </c>
      <c r="E116" s="3" t="s">
        <v>207</v>
      </c>
      <c r="F116" s="3" t="s">
        <v>628</v>
      </c>
      <c r="G116" s="97" t="s">
        <v>524</v>
      </c>
      <c r="H116" s="97" t="s">
        <v>524</v>
      </c>
      <c r="I116" s="97" t="s">
        <v>524</v>
      </c>
      <c r="J116" s="97" t="s">
        <v>524</v>
      </c>
      <c r="K116" s="97" t="s">
        <v>524</v>
      </c>
      <c r="L116" s="97" t="s">
        <v>524</v>
      </c>
      <c r="M116" s="97" t="s">
        <v>524</v>
      </c>
      <c r="N116" s="100">
        <v>8.2925953329500979E-2</v>
      </c>
      <c r="O116" s="100">
        <v>8.4886102192169535E-2</v>
      </c>
      <c r="P116" s="99"/>
      <c r="Q116" s="99"/>
      <c r="R116" s="99"/>
      <c r="S116" s="99"/>
      <c r="T116" s="99"/>
      <c r="U116" s="99"/>
      <c r="V116" s="99"/>
      <c r="W116" s="99"/>
      <c r="X116" s="99"/>
      <c r="Y116" s="99"/>
      <c r="Z116" s="99"/>
      <c r="AA116" s="99"/>
      <c r="AB116" s="99"/>
      <c r="AC116" s="99"/>
      <c r="AD116" s="99"/>
      <c r="AE116" s="99"/>
      <c r="AF116" s="99"/>
      <c r="AG116" s="99"/>
      <c r="AH116" s="99"/>
    </row>
    <row r="117" spans="3:34">
      <c r="C117" s="3" t="s">
        <v>86</v>
      </c>
      <c r="D117" s="3" t="s">
        <v>208</v>
      </c>
      <c r="E117" s="3" t="s">
        <v>209</v>
      </c>
      <c r="F117" s="3" t="s">
        <v>628</v>
      </c>
      <c r="G117" s="97" t="s">
        <v>524</v>
      </c>
      <c r="H117" s="97" t="s">
        <v>524</v>
      </c>
      <c r="I117" s="97" t="s">
        <v>524</v>
      </c>
      <c r="J117" s="97" t="s">
        <v>524</v>
      </c>
      <c r="K117" s="97" t="s">
        <v>524</v>
      </c>
      <c r="L117" s="97" t="s">
        <v>524</v>
      </c>
      <c r="M117" s="97" t="s">
        <v>524</v>
      </c>
      <c r="N117" s="100">
        <v>9.3330411979377068E-2</v>
      </c>
      <c r="O117" s="100">
        <v>0.10725388222041796</v>
      </c>
      <c r="P117" s="99"/>
      <c r="Q117" s="99"/>
      <c r="R117" s="99"/>
      <c r="S117" s="99"/>
      <c r="T117" s="99"/>
      <c r="U117" s="99"/>
      <c r="V117" s="99"/>
      <c r="W117" s="99"/>
      <c r="X117" s="99"/>
      <c r="Y117" s="99"/>
      <c r="Z117" s="99"/>
      <c r="AA117" s="99"/>
      <c r="AB117" s="99"/>
      <c r="AC117" s="99"/>
      <c r="AD117" s="99"/>
      <c r="AE117" s="99"/>
      <c r="AF117" s="99"/>
      <c r="AG117" s="99"/>
      <c r="AH117" s="99"/>
    </row>
    <row r="118" spans="3:34">
      <c r="C118" s="3" t="s">
        <v>86</v>
      </c>
      <c r="D118" s="3" t="s">
        <v>210</v>
      </c>
      <c r="E118" s="3" t="s">
        <v>211</v>
      </c>
      <c r="F118" s="3" t="s">
        <v>628</v>
      </c>
      <c r="G118" s="97" t="s">
        <v>524</v>
      </c>
      <c r="H118" s="97" t="s">
        <v>524</v>
      </c>
      <c r="I118" s="97" t="s">
        <v>524</v>
      </c>
      <c r="J118" s="97" t="s">
        <v>524</v>
      </c>
      <c r="K118" s="97" t="s">
        <v>524</v>
      </c>
      <c r="L118" s="97" t="s">
        <v>524</v>
      </c>
      <c r="M118" s="97" t="s">
        <v>524</v>
      </c>
      <c r="N118" s="100">
        <v>9.8421273769735237E-2</v>
      </c>
      <c r="O118" s="100">
        <v>0.10998679073063632</v>
      </c>
      <c r="P118" s="99"/>
      <c r="Q118" s="99"/>
      <c r="R118" s="99"/>
      <c r="S118" s="99"/>
      <c r="T118" s="99"/>
      <c r="U118" s="99"/>
      <c r="V118" s="99"/>
      <c r="W118" s="99"/>
      <c r="X118" s="99"/>
      <c r="Y118" s="99"/>
      <c r="Z118" s="99"/>
      <c r="AA118" s="99"/>
      <c r="AB118" s="99"/>
      <c r="AC118" s="99"/>
      <c r="AD118" s="99"/>
      <c r="AE118" s="99"/>
      <c r="AF118" s="99"/>
      <c r="AG118" s="99"/>
      <c r="AH118" s="99"/>
    </row>
    <row r="119" spans="3:34">
      <c r="C119" s="3" t="s">
        <v>86</v>
      </c>
      <c r="D119" s="3" t="s">
        <v>212</v>
      </c>
      <c r="E119" s="3" t="s">
        <v>213</v>
      </c>
      <c r="F119" s="3" t="s">
        <v>628</v>
      </c>
      <c r="G119" s="97" t="s">
        <v>524</v>
      </c>
      <c r="H119" s="97" t="s">
        <v>524</v>
      </c>
      <c r="I119" s="97" t="s">
        <v>524</v>
      </c>
      <c r="J119" s="97" t="s">
        <v>524</v>
      </c>
      <c r="K119" s="97" t="s">
        <v>524</v>
      </c>
      <c r="L119" s="97" t="s">
        <v>524</v>
      </c>
      <c r="M119" s="97" t="s">
        <v>524</v>
      </c>
      <c r="N119" s="100">
        <v>9.6559871947966155E-2</v>
      </c>
      <c r="O119" s="100">
        <v>0.10829934324230903</v>
      </c>
      <c r="P119" s="99"/>
      <c r="Q119" s="99"/>
      <c r="R119" s="99"/>
      <c r="S119" s="99"/>
      <c r="T119" s="99"/>
      <c r="U119" s="99"/>
      <c r="V119" s="99"/>
      <c r="W119" s="99"/>
      <c r="X119" s="99"/>
      <c r="Y119" s="99"/>
      <c r="Z119" s="99"/>
      <c r="AA119" s="99"/>
      <c r="AB119" s="99"/>
      <c r="AC119" s="99"/>
      <c r="AD119" s="99"/>
      <c r="AE119" s="99"/>
      <c r="AF119" s="99"/>
      <c r="AG119" s="99"/>
      <c r="AH119" s="99"/>
    </row>
    <row r="120" spans="3:34">
      <c r="C120" s="3" t="s">
        <v>86</v>
      </c>
      <c r="D120" s="3" t="s">
        <v>214</v>
      </c>
      <c r="E120" s="3" t="s">
        <v>215</v>
      </c>
      <c r="F120" s="3" t="s">
        <v>628</v>
      </c>
      <c r="G120" s="97" t="s">
        <v>524</v>
      </c>
      <c r="H120" s="97" t="s">
        <v>524</v>
      </c>
      <c r="I120" s="97" t="s">
        <v>524</v>
      </c>
      <c r="J120" s="97" t="s">
        <v>524</v>
      </c>
      <c r="K120" s="97" t="s">
        <v>524</v>
      </c>
      <c r="L120" s="97" t="s">
        <v>524</v>
      </c>
      <c r="M120" s="97" t="s">
        <v>524</v>
      </c>
      <c r="N120" s="100">
        <v>0.12760522496371554</v>
      </c>
      <c r="O120" s="100">
        <v>0.12904167799494506</v>
      </c>
      <c r="P120" s="99"/>
      <c r="Q120" s="99"/>
      <c r="R120" s="99"/>
      <c r="S120" s="99"/>
      <c r="T120" s="99"/>
      <c r="U120" s="99"/>
      <c r="V120" s="99"/>
      <c r="W120" s="99"/>
      <c r="X120" s="99"/>
      <c r="Y120" s="99"/>
      <c r="Z120" s="99"/>
      <c r="AA120" s="99"/>
      <c r="AB120" s="99"/>
      <c r="AC120" s="99"/>
      <c r="AD120" s="99"/>
      <c r="AE120" s="99"/>
      <c r="AF120" s="99"/>
      <c r="AG120" s="99"/>
      <c r="AH120" s="99"/>
    </row>
    <row r="121" spans="3:34">
      <c r="C121" s="3" t="s">
        <v>86</v>
      </c>
      <c r="D121" s="3" t="s">
        <v>216</v>
      </c>
      <c r="E121" s="3" t="s">
        <v>217</v>
      </c>
      <c r="F121" s="3" t="s">
        <v>628</v>
      </c>
      <c r="G121" s="97" t="s">
        <v>524</v>
      </c>
      <c r="H121" s="97" t="s">
        <v>524</v>
      </c>
      <c r="I121" s="97" t="s">
        <v>524</v>
      </c>
      <c r="J121" s="97" t="s">
        <v>524</v>
      </c>
      <c r="K121" s="97" t="s">
        <v>524</v>
      </c>
      <c r="L121" s="97" t="s">
        <v>524</v>
      </c>
      <c r="M121" s="97" t="s">
        <v>524</v>
      </c>
      <c r="N121" s="100">
        <v>0.13598292296510789</v>
      </c>
      <c r="O121" s="100">
        <v>0.13850560118570626</v>
      </c>
      <c r="P121" s="99"/>
      <c r="Q121" s="99"/>
      <c r="R121" s="99"/>
      <c r="S121" s="99"/>
      <c r="T121" s="99"/>
      <c r="U121" s="99"/>
      <c r="V121" s="99"/>
      <c r="W121" s="99"/>
      <c r="X121" s="99"/>
      <c r="Y121" s="99"/>
      <c r="Z121" s="99"/>
      <c r="AA121" s="99"/>
      <c r="AB121" s="99"/>
      <c r="AC121" s="99"/>
      <c r="AD121" s="99"/>
      <c r="AE121" s="99"/>
      <c r="AF121" s="99"/>
      <c r="AG121" s="99"/>
      <c r="AH121" s="99"/>
    </row>
    <row r="122" spans="3:34">
      <c r="C122" s="3" t="s">
        <v>86</v>
      </c>
      <c r="D122" s="3" t="s">
        <v>218</v>
      </c>
      <c r="E122" s="3" t="s">
        <v>219</v>
      </c>
      <c r="F122" s="3" t="s">
        <v>628</v>
      </c>
      <c r="G122" s="97" t="s">
        <v>524</v>
      </c>
      <c r="H122" s="97" t="s">
        <v>524</v>
      </c>
      <c r="I122" s="97" t="s">
        <v>524</v>
      </c>
      <c r="J122" s="97" t="s">
        <v>524</v>
      </c>
      <c r="K122" s="97" t="s">
        <v>524</v>
      </c>
      <c r="L122" s="97" t="s">
        <v>524</v>
      </c>
      <c r="M122" s="97" t="s">
        <v>524</v>
      </c>
      <c r="N122" s="100">
        <v>0.14654015556230693</v>
      </c>
      <c r="O122" s="100">
        <v>0.14774272684149828</v>
      </c>
      <c r="P122" s="99"/>
      <c r="Q122" s="99"/>
      <c r="R122" s="99"/>
      <c r="S122" s="99"/>
      <c r="T122" s="99"/>
      <c r="U122" s="99"/>
      <c r="V122" s="99"/>
      <c r="W122" s="99"/>
      <c r="X122" s="99"/>
      <c r="Y122" s="99"/>
      <c r="Z122" s="99"/>
      <c r="AA122" s="99"/>
      <c r="AB122" s="99"/>
      <c r="AC122" s="99"/>
      <c r="AD122" s="99"/>
      <c r="AE122" s="99"/>
      <c r="AF122" s="99"/>
      <c r="AG122" s="99"/>
      <c r="AH122" s="99"/>
    </row>
    <row r="123" spans="3:34">
      <c r="C123" s="3" t="s">
        <v>86</v>
      </c>
      <c r="D123" s="3" t="s">
        <v>220</v>
      </c>
      <c r="E123" s="3" t="s">
        <v>221</v>
      </c>
      <c r="F123" s="3" t="s">
        <v>628</v>
      </c>
      <c r="G123" s="97" t="s">
        <v>524</v>
      </c>
      <c r="H123" s="97" t="s">
        <v>524</v>
      </c>
      <c r="I123" s="97" t="s">
        <v>524</v>
      </c>
      <c r="J123" s="97" t="s">
        <v>524</v>
      </c>
      <c r="K123" s="97" t="s">
        <v>524</v>
      </c>
      <c r="L123" s="97" t="s">
        <v>524</v>
      </c>
      <c r="M123" s="97" t="s">
        <v>524</v>
      </c>
      <c r="N123" s="100">
        <v>0.13110250847945157</v>
      </c>
      <c r="O123" s="100">
        <v>0.13101712593475567</v>
      </c>
      <c r="P123" s="99"/>
      <c r="Q123" s="99"/>
      <c r="R123" s="99"/>
      <c r="S123" s="99"/>
      <c r="T123" s="99"/>
      <c r="U123" s="99"/>
      <c r="V123" s="99"/>
      <c r="W123" s="99"/>
      <c r="X123" s="99"/>
      <c r="Y123" s="99"/>
      <c r="Z123" s="99"/>
      <c r="AA123" s="99"/>
      <c r="AB123" s="99"/>
      <c r="AC123" s="99"/>
      <c r="AD123" s="99"/>
      <c r="AE123" s="99"/>
      <c r="AF123" s="99"/>
      <c r="AG123" s="99"/>
      <c r="AH123" s="99"/>
    </row>
    <row r="124" spans="3:34">
      <c r="C124" s="3" t="s">
        <v>86</v>
      </c>
      <c r="D124" s="3" t="s">
        <v>222</v>
      </c>
      <c r="E124" s="3" t="s">
        <v>223</v>
      </c>
      <c r="F124" s="3" t="s">
        <v>628</v>
      </c>
      <c r="G124" s="97" t="s">
        <v>524</v>
      </c>
      <c r="H124" s="97" t="s">
        <v>524</v>
      </c>
      <c r="I124" s="97" t="s">
        <v>524</v>
      </c>
      <c r="J124" s="97" t="s">
        <v>524</v>
      </c>
      <c r="K124" s="97" t="s">
        <v>524</v>
      </c>
      <c r="L124" s="97" t="s">
        <v>524</v>
      </c>
      <c r="M124" s="97" t="s">
        <v>524</v>
      </c>
      <c r="N124" s="100">
        <v>0.14109894993516825</v>
      </c>
      <c r="O124" s="100">
        <v>0.14292463011455961</v>
      </c>
      <c r="P124" s="99"/>
      <c r="Q124" s="99"/>
      <c r="R124" s="99"/>
      <c r="S124" s="99"/>
      <c r="T124" s="99"/>
      <c r="U124" s="99"/>
      <c r="V124" s="99"/>
      <c r="W124" s="99"/>
      <c r="X124" s="99"/>
      <c r="Y124" s="99"/>
      <c r="Z124" s="99"/>
      <c r="AA124" s="99"/>
      <c r="AB124" s="99"/>
      <c r="AC124" s="99"/>
      <c r="AD124" s="99"/>
      <c r="AE124" s="99"/>
      <c r="AF124" s="99"/>
      <c r="AG124" s="99"/>
      <c r="AH124" s="99"/>
    </row>
    <row r="125" spans="3:34">
      <c r="C125" s="3" t="s">
        <v>86</v>
      </c>
      <c r="D125" s="3" t="s">
        <v>224</v>
      </c>
      <c r="E125" s="3" t="s">
        <v>225</v>
      </c>
      <c r="F125" s="3" t="s">
        <v>628</v>
      </c>
      <c r="G125" s="97" t="s">
        <v>524</v>
      </c>
      <c r="H125" s="97" t="s">
        <v>524</v>
      </c>
      <c r="I125" s="97" t="s">
        <v>524</v>
      </c>
      <c r="J125" s="97" t="s">
        <v>524</v>
      </c>
      <c r="K125" s="97" t="s">
        <v>524</v>
      </c>
      <c r="L125" s="97" t="s">
        <v>524</v>
      </c>
      <c r="M125" s="97" t="s">
        <v>524</v>
      </c>
      <c r="N125" s="100">
        <v>0.11375012126496134</v>
      </c>
      <c r="O125" s="100">
        <v>0.12910569198671853</v>
      </c>
      <c r="P125" s="99"/>
      <c r="Q125" s="99"/>
      <c r="R125" s="99"/>
      <c r="S125" s="99"/>
      <c r="T125" s="99"/>
      <c r="U125" s="99"/>
      <c r="V125" s="99"/>
      <c r="W125" s="99"/>
      <c r="X125" s="99"/>
      <c r="Y125" s="99"/>
      <c r="Z125" s="99"/>
      <c r="AA125" s="99"/>
      <c r="AB125" s="99"/>
      <c r="AC125" s="99"/>
      <c r="AD125" s="99"/>
      <c r="AE125" s="99"/>
      <c r="AF125" s="99"/>
      <c r="AG125" s="99"/>
      <c r="AH125" s="99"/>
    </row>
    <row r="126" spans="3:34">
      <c r="C126" s="3" t="s">
        <v>88</v>
      </c>
      <c r="D126" s="3" t="s">
        <v>226</v>
      </c>
      <c r="E126" s="3" t="s">
        <v>227</v>
      </c>
      <c r="F126" s="3" t="s">
        <v>628</v>
      </c>
      <c r="G126" s="97" t="s">
        <v>524</v>
      </c>
      <c r="H126" s="97" t="s">
        <v>524</v>
      </c>
      <c r="I126" s="97" t="s">
        <v>524</v>
      </c>
      <c r="J126" s="97" t="s">
        <v>524</v>
      </c>
      <c r="K126" s="97" t="s">
        <v>524</v>
      </c>
      <c r="L126" s="97" t="s">
        <v>524</v>
      </c>
      <c r="M126" s="97" t="s">
        <v>524</v>
      </c>
      <c r="N126" s="100">
        <v>0.15677877656607686</v>
      </c>
      <c r="O126" s="100">
        <v>0.15835058611755398</v>
      </c>
      <c r="P126" s="99"/>
      <c r="Q126" s="99"/>
      <c r="R126" s="99"/>
      <c r="S126" s="99"/>
      <c r="T126" s="99"/>
      <c r="U126" s="99"/>
      <c r="V126" s="99"/>
      <c r="W126" s="99"/>
      <c r="X126" s="99"/>
      <c r="Y126" s="99"/>
      <c r="Z126" s="99"/>
      <c r="AA126" s="99"/>
      <c r="AB126" s="99"/>
      <c r="AC126" s="99"/>
      <c r="AD126" s="99"/>
      <c r="AE126" s="99"/>
      <c r="AF126" s="99"/>
      <c r="AG126" s="99"/>
      <c r="AH126" s="99"/>
    </row>
    <row r="127" spans="3:34">
      <c r="C127" s="3" t="s">
        <v>88</v>
      </c>
      <c r="D127" s="3" t="s">
        <v>228</v>
      </c>
      <c r="E127" s="3" t="s">
        <v>229</v>
      </c>
      <c r="F127" s="3" t="s">
        <v>628</v>
      </c>
      <c r="G127" s="97" t="s">
        <v>524</v>
      </c>
      <c r="H127" s="97" t="s">
        <v>524</v>
      </c>
      <c r="I127" s="97" t="s">
        <v>524</v>
      </c>
      <c r="J127" s="97" t="s">
        <v>524</v>
      </c>
      <c r="K127" s="97" t="s">
        <v>524</v>
      </c>
      <c r="L127" s="97" t="s">
        <v>524</v>
      </c>
      <c r="M127" s="97" t="s">
        <v>524</v>
      </c>
      <c r="N127" s="100">
        <v>0.15928444526128777</v>
      </c>
      <c r="O127" s="100">
        <v>0.15909386580817028</v>
      </c>
      <c r="P127" s="99"/>
      <c r="Q127" s="99"/>
      <c r="R127" s="99"/>
      <c r="S127" s="99"/>
      <c r="T127" s="99"/>
      <c r="U127" s="99"/>
      <c r="V127" s="99"/>
      <c r="W127" s="99"/>
      <c r="X127" s="99"/>
      <c r="Y127" s="99"/>
      <c r="Z127" s="99"/>
      <c r="AA127" s="99"/>
      <c r="AB127" s="99"/>
      <c r="AC127" s="99"/>
      <c r="AD127" s="99"/>
      <c r="AE127" s="99"/>
      <c r="AF127" s="99"/>
      <c r="AG127" s="99"/>
      <c r="AH127" s="99"/>
    </row>
    <row r="128" spans="3:34">
      <c r="C128" s="3" t="s">
        <v>88</v>
      </c>
      <c r="D128" s="3" t="s">
        <v>230</v>
      </c>
      <c r="E128" s="3" t="s">
        <v>231</v>
      </c>
      <c r="F128" s="3" t="s">
        <v>628</v>
      </c>
      <c r="G128" s="97" t="s">
        <v>524</v>
      </c>
      <c r="H128" s="97" t="s">
        <v>524</v>
      </c>
      <c r="I128" s="97" t="s">
        <v>524</v>
      </c>
      <c r="J128" s="97" t="s">
        <v>524</v>
      </c>
      <c r="K128" s="97" t="s">
        <v>524</v>
      </c>
      <c r="L128" s="97" t="s">
        <v>524</v>
      </c>
      <c r="M128" s="97" t="s">
        <v>524</v>
      </c>
      <c r="N128" s="100">
        <v>0.12408276821422361</v>
      </c>
      <c r="O128" s="100">
        <v>0.12675890144252042</v>
      </c>
      <c r="P128" s="99"/>
      <c r="Q128" s="99"/>
      <c r="R128" s="99"/>
      <c r="S128" s="99"/>
      <c r="T128" s="99"/>
      <c r="U128" s="99"/>
      <c r="V128" s="99"/>
      <c r="W128" s="99"/>
      <c r="X128" s="99"/>
      <c r="Y128" s="99"/>
      <c r="Z128" s="99"/>
      <c r="AA128" s="99"/>
      <c r="AB128" s="99"/>
      <c r="AC128" s="99"/>
      <c r="AD128" s="99"/>
      <c r="AE128" s="99"/>
      <c r="AF128" s="99"/>
      <c r="AG128" s="99"/>
      <c r="AH128" s="99"/>
    </row>
    <row r="129" spans="3:34">
      <c r="C129" s="3" t="s">
        <v>88</v>
      </c>
      <c r="D129" s="3" t="s">
        <v>232</v>
      </c>
      <c r="E129" s="3" t="s">
        <v>233</v>
      </c>
      <c r="F129" s="3" t="s">
        <v>628</v>
      </c>
      <c r="G129" s="97" t="s">
        <v>524</v>
      </c>
      <c r="H129" s="97" t="s">
        <v>524</v>
      </c>
      <c r="I129" s="97" t="s">
        <v>524</v>
      </c>
      <c r="J129" s="97" t="s">
        <v>524</v>
      </c>
      <c r="K129" s="97" t="s">
        <v>524</v>
      </c>
      <c r="L129" s="97" t="s">
        <v>524</v>
      </c>
      <c r="M129" s="97" t="s">
        <v>524</v>
      </c>
      <c r="N129" s="100">
        <v>0.1373693100593944</v>
      </c>
      <c r="O129" s="100">
        <v>0.15428536966151399</v>
      </c>
      <c r="P129" s="99"/>
      <c r="Q129" s="99"/>
      <c r="R129" s="99"/>
      <c r="S129" s="99"/>
      <c r="T129" s="99"/>
      <c r="U129" s="99"/>
      <c r="V129" s="99"/>
      <c r="W129" s="99"/>
      <c r="X129" s="99"/>
      <c r="Y129" s="99"/>
      <c r="Z129" s="99"/>
      <c r="AA129" s="99"/>
      <c r="AB129" s="99"/>
      <c r="AC129" s="99"/>
      <c r="AD129" s="99"/>
      <c r="AE129" s="99"/>
      <c r="AF129" s="99"/>
      <c r="AG129" s="99"/>
      <c r="AH129" s="99"/>
    </row>
    <row r="130" spans="3:34">
      <c r="C130" s="3" t="s">
        <v>88</v>
      </c>
      <c r="D130" s="3" t="s">
        <v>234</v>
      </c>
      <c r="E130" s="3" t="s">
        <v>235</v>
      </c>
      <c r="F130" s="3" t="s">
        <v>628</v>
      </c>
      <c r="G130" s="97" t="s">
        <v>524</v>
      </c>
      <c r="H130" s="97" t="s">
        <v>524</v>
      </c>
      <c r="I130" s="97" t="s">
        <v>524</v>
      </c>
      <c r="J130" s="97" t="s">
        <v>524</v>
      </c>
      <c r="K130" s="97" t="s">
        <v>524</v>
      </c>
      <c r="L130" s="97" t="s">
        <v>524</v>
      </c>
      <c r="M130" s="97" t="s">
        <v>524</v>
      </c>
      <c r="N130" s="100">
        <v>0.1124519924514271</v>
      </c>
      <c r="O130" s="100">
        <v>0.1307498424784794</v>
      </c>
      <c r="P130" s="99"/>
      <c r="Q130" s="99"/>
      <c r="R130" s="99"/>
      <c r="S130" s="99"/>
      <c r="T130" s="99"/>
      <c r="U130" s="99"/>
      <c r="V130" s="99"/>
      <c r="W130" s="99"/>
      <c r="X130" s="99"/>
      <c r="Y130" s="99"/>
      <c r="Z130" s="99"/>
      <c r="AA130" s="99"/>
      <c r="AB130" s="99"/>
      <c r="AC130" s="99"/>
      <c r="AD130" s="99"/>
      <c r="AE130" s="99"/>
      <c r="AF130" s="99"/>
      <c r="AG130" s="99"/>
      <c r="AH130" s="99"/>
    </row>
    <row r="131" spans="3:34">
      <c r="C131" s="3" t="s">
        <v>88</v>
      </c>
      <c r="D131" s="3" t="s">
        <v>236</v>
      </c>
      <c r="E131" s="3" t="s">
        <v>237</v>
      </c>
      <c r="F131" s="3" t="s">
        <v>628</v>
      </c>
      <c r="G131" s="97" t="s">
        <v>524</v>
      </c>
      <c r="H131" s="97" t="s">
        <v>524</v>
      </c>
      <c r="I131" s="97" t="s">
        <v>524</v>
      </c>
      <c r="J131" s="97" t="s">
        <v>524</v>
      </c>
      <c r="K131" s="97" t="s">
        <v>524</v>
      </c>
      <c r="L131" s="97" t="s">
        <v>524</v>
      </c>
      <c r="M131" s="97" t="s">
        <v>524</v>
      </c>
      <c r="N131" s="100">
        <v>0.15214771469847718</v>
      </c>
      <c r="O131" s="100">
        <v>0.15027499119046875</v>
      </c>
      <c r="P131" s="99"/>
      <c r="Q131" s="99"/>
      <c r="R131" s="99"/>
      <c r="S131" s="99"/>
      <c r="T131" s="99"/>
      <c r="U131" s="99"/>
      <c r="V131" s="99"/>
      <c r="W131" s="99"/>
      <c r="X131" s="99"/>
      <c r="Y131" s="99"/>
      <c r="Z131" s="99"/>
      <c r="AA131" s="99"/>
      <c r="AB131" s="99"/>
      <c r="AC131" s="99"/>
      <c r="AD131" s="99"/>
      <c r="AE131" s="99"/>
      <c r="AF131" s="99"/>
      <c r="AG131" s="99"/>
      <c r="AH131" s="99"/>
    </row>
    <row r="132" spans="3:34">
      <c r="C132" s="3" t="s">
        <v>88</v>
      </c>
      <c r="D132" s="3" t="s">
        <v>238</v>
      </c>
      <c r="E132" s="3" t="s">
        <v>239</v>
      </c>
      <c r="F132" s="3" t="s">
        <v>628</v>
      </c>
      <c r="G132" s="97" t="s">
        <v>524</v>
      </c>
      <c r="H132" s="97" t="s">
        <v>524</v>
      </c>
      <c r="I132" s="97" t="s">
        <v>524</v>
      </c>
      <c r="J132" s="97" t="s">
        <v>524</v>
      </c>
      <c r="K132" s="97" t="s">
        <v>524</v>
      </c>
      <c r="L132" s="97" t="s">
        <v>524</v>
      </c>
      <c r="M132" s="97" t="s">
        <v>524</v>
      </c>
      <c r="N132" s="100">
        <v>0.13059090015222252</v>
      </c>
      <c r="O132" s="100">
        <v>0.13158099275746335</v>
      </c>
      <c r="P132" s="99"/>
      <c r="Q132" s="99"/>
      <c r="R132" s="99"/>
      <c r="S132" s="99"/>
      <c r="T132" s="99"/>
      <c r="U132" s="99"/>
      <c r="V132" s="99"/>
      <c r="W132" s="99"/>
      <c r="X132" s="99"/>
      <c r="Y132" s="99"/>
      <c r="Z132" s="99"/>
      <c r="AA132" s="99"/>
      <c r="AB132" s="99"/>
      <c r="AC132" s="99"/>
      <c r="AD132" s="99"/>
      <c r="AE132" s="99"/>
      <c r="AF132" s="99"/>
      <c r="AG132" s="99"/>
      <c r="AH132" s="99"/>
    </row>
    <row r="133" spans="3:34">
      <c r="C133" s="3" t="s">
        <v>88</v>
      </c>
      <c r="D133" s="3" t="s">
        <v>240</v>
      </c>
      <c r="E133" s="3" t="s">
        <v>241</v>
      </c>
      <c r="F133" s="3" t="s">
        <v>628</v>
      </c>
      <c r="G133" s="97" t="s">
        <v>524</v>
      </c>
      <c r="H133" s="97" t="s">
        <v>524</v>
      </c>
      <c r="I133" s="97" t="s">
        <v>524</v>
      </c>
      <c r="J133" s="97" t="s">
        <v>524</v>
      </c>
      <c r="K133" s="97" t="s">
        <v>524</v>
      </c>
      <c r="L133" s="97" t="s">
        <v>524</v>
      </c>
      <c r="M133" s="97" t="s">
        <v>524</v>
      </c>
      <c r="N133" s="100">
        <v>0.13448076015499719</v>
      </c>
      <c r="O133" s="100">
        <v>0.14585243466438921</v>
      </c>
      <c r="P133" s="99"/>
      <c r="Q133" s="99"/>
      <c r="R133" s="99"/>
      <c r="S133" s="99"/>
      <c r="T133" s="99"/>
      <c r="U133" s="99"/>
      <c r="V133" s="99"/>
      <c r="W133" s="99"/>
      <c r="X133" s="99"/>
      <c r="Y133" s="99"/>
      <c r="Z133" s="99"/>
      <c r="AA133" s="99"/>
      <c r="AB133" s="99"/>
      <c r="AC133" s="99"/>
      <c r="AD133" s="99"/>
      <c r="AE133" s="99"/>
      <c r="AF133" s="99"/>
      <c r="AG133" s="99"/>
      <c r="AH133" s="99"/>
    </row>
    <row r="134" spans="3:34">
      <c r="C134" s="3" t="s">
        <v>88</v>
      </c>
      <c r="D134" s="3" t="s">
        <v>242</v>
      </c>
      <c r="E134" s="3" t="s">
        <v>243</v>
      </c>
      <c r="F134" s="3" t="s">
        <v>628</v>
      </c>
      <c r="G134" s="97" t="s">
        <v>524</v>
      </c>
      <c r="H134" s="97" t="s">
        <v>524</v>
      </c>
      <c r="I134" s="97" t="s">
        <v>524</v>
      </c>
      <c r="J134" s="97" t="s">
        <v>524</v>
      </c>
      <c r="K134" s="97" t="s">
        <v>524</v>
      </c>
      <c r="L134" s="97" t="s">
        <v>524</v>
      </c>
      <c r="M134" s="97" t="s">
        <v>524</v>
      </c>
      <c r="N134" s="100">
        <v>0.16708254343041798</v>
      </c>
      <c r="O134" s="100">
        <v>0.18979560359223654</v>
      </c>
      <c r="P134" s="99"/>
      <c r="Q134" s="99"/>
      <c r="R134" s="99"/>
      <c r="S134" s="99"/>
      <c r="T134" s="99"/>
      <c r="U134" s="99"/>
      <c r="V134" s="99"/>
      <c r="W134" s="99"/>
      <c r="X134" s="99"/>
      <c r="Y134" s="99"/>
      <c r="Z134" s="99"/>
      <c r="AA134" s="99"/>
      <c r="AB134" s="99"/>
      <c r="AC134" s="99"/>
      <c r="AD134" s="99"/>
      <c r="AE134" s="99"/>
      <c r="AF134" s="99"/>
      <c r="AG134" s="99"/>
      <c r="AH134" s="99"/>
    </row>
    <row r="135" spans="3:34">
      <c r="C135" s="3" t="s">
        <v>88</v>
      </c>
      <c r="D135" s="3" t="s">
        <v>244</v>
      </c>
      <c r="E135" s="3" t="s">
        <v>245</v>
      </c>
      <c r="F135" s="3" t="s">
        <v>628</v>
      </c>
      <c r="G135" s="97" t="s">
        <v>524</v>
      </c>
      <c r="H135" s="97" t="s">
        <v>524</v>
      </c>
      <c r="I135" s="97" t="s">
        <v>524</v>
      </c>
      <c r="J135" s="97" t="s">
        <v>524</v>
      </c>
      <c r="K135" s="97" t="s">
        <v>524</v>
      </c>
      <c r="L135" s="97" t="s">
        <v>524</v>
      </c>
      <c r="M135" s="97" t="s">
        <v>524</v>
      </c>
      <c r="N135" s="100">
        <v>0.10081818122057799</v>
      </c>
      <c r="O135" s="100">
        <v>0.11179838070155383</v>
      </c>
      <c r="P135" s="99"/>
      <c r="Q135" s="99"/>
      <c r="R135" s="99"/>
      <c r="S135" s="99"/>
      <c r="T135" s="99"/>
      <c r="U135" s="99"/>
      <c r="V135" s="99"/>
      <c r="W135" s="99"/>
      <c r="X135" s="99"/>
      <c r="Y135" s="99"/>
      <c r="Z135" s="99"/>
      <c r="AA135" s="99"/>
      <c r="AB135" s="99"/>
      <c r="AC135" s="99"/>
      <c r="AD135" s="99"/>
      <c r="AE135" s="99"/>
      <c r="AF135" s="99"/>
      <c r="AG135" s="99"/>
      <c r="AH135" s="99"/>
    </row>
    <row r="136" spans="3:34">
      <c r="C136" s="3" t="s">
        <v>88</v>
      </c>
      <c r="D136" s="3" t="s">
        <v>246</v>
      </c>
      <c r="E136" s="3" t="s">
        <v>247</v>
      </c>
      <c r="F136" s="3" t="s">
        <v>628</v>
      </c>
      <c r="G136" s="97" t="s">
        <v>524</v>
      </c>
      <c r="H136" s="97" t="s">
        <v>524</v>
      </c>
      <c r="I136" s="97" t="s">
        <v>524</v>
      </c>
      <c r="J136" s="97" t="s">
        <v>524</v>
      </c>
      <c r="K136" s="97" t="s">
        <v>524</v>
      </c>
      <c r="L136" s="97" t="s">
        <v>524</v>
      </c>
      <c r="M136" s="97" t="s">
        <v>524</v>
      </c>
      <c r="N136" s="100">
        <v>0.1263565269083993</v>
      </c>
      <c r="O136" s="100">
        <v>0.14387489062685335</v>
      </c>
      <c r="P136" s="99"/>
      <c r="Q136" s="99"/>
      <c r="R136" s="99"/>
      <c r="S136" s="99"/>
      <c r="T136" s="99"/>
      <c r="U136" s="99"/>
      <c r="V136" s="99"/>
      <c r="W136" s="99"/>
      <c r="X136" s="99"/>
      <c r="Y136" s="99"/>
      <c r="Z136" s="99"/>
      <c r="AA136" s="99"/>
      <c r="AB136" s="99"/>
      <c r="AC136" s="99"/>
      <c r="AD136" s="99"/>
      <c r="AE136" s="99"/>
      <c r="AF136" s="99"/>
      <c r="AG136" s="99"/>
      <c r="AH136" s="99"/>
    </row>
    <row r="137" spans="3:34">
      <c r="C137" s="3" t="s">
        <v>88</v>
      </c>
      <c r="D137" s="3" t="s">
        <v>248</v>
      </c>
      <c r="E137" s="3" t="s">
        <v>249</v>
      </c>
      <c r="F137" s="3" t="s">
        <v>628</v>
      </c>
      <c r="G137" s="97" t="s">
        <v>524</v>
      </c>
      <c r="H137" s="97" t="s">
        <v>524</v>
      </c>
      <c r="I137" s="97" t="s">
        <v>524</v>
      </c>
      <c r="J137" s="97" t="s">
        <v>524</v>
      </c>
      <c r="K137" s="97" t="s">
        <v>524</v>
      </c>
      <c r="L137" s="97" t="s">
        <v>524</v>
      </c>
      <c r="M137" s="97" t="s">
        <v>524</v>
      </c>
      <c r="N137" s="100">
        <v>0.17260391940386979</v>
      </c>
      <c r="O137" s="100">
        <v>0.17178211559191761</v>
      </c>
      <c r="P137" s="99"/>
      <c r="Q137" s="99"/>
      <c r="R137" s="99"/>
      <c r="S137" s="99"/>
      <c r="T137" s="99"/>
      <c r="U137" s="99"/>
      <c r="V137" s="99"/>
      <c r="W137" s="99"/>
      <c r="X137" s="99"/>
      <c r="Y137" s="99"/>
      <c r="Z137" s="99"/>
      <c r="AA137" s="99"/>
      <c r="AB137" s="99"/>
      <c r="AC137" s="99"/>
      <c r="AD137" s="99"/>
      <c r="AE137" s="99"/>
      <c r="AF137" s="99"/>
      <c r="AG137" s="99"/>
      <c r="AH137" s="99"/>
    </row>
    <row r="138" spans="3:34">
      <c r="C138" s="3" t="s">
        <v>88</v>
      </c>
      <c r="D138" s="3" t="s">
        <v>250</v>
      </c>
      <c r="E138" s="3" t="s">
        <v>251</v>
      </c>
      <c r="F138" s="3" t="s">
        <v>628</v>
      </c>
      <c r="G138" s="97" t="s">
        <v>524</v>
      </c>
      <c r="H138" s="97" t="s">
        <v>524</v>
      </c>
      <c r="I138" s="97" t="s">
        <v>524</v>
      </c>
      <c r="J138" s="97" t="s">
        <v>524</v>
      </c>
      <c r="K138" s="97" t="s">
        <v>524</v>
      </c>
      <c r="L138" s="97" t="s">
        <v>524</v>
      </c>
      <c r="M138" s="97" t="s">
        <v>524</v>
      </c>
      <c r="N138" s="100">
        <v>0.15453227491231716</v>
      </c>
      <c r="O138" s="100">
        <v>0.14863853152846915</v>
      </c>
      <c r="P138" s="99"/>
      <c r="Q138" s="99"/>
      <c r="R138" s="99"/>
      <c r="S138" s="99"/>
      <c r="T138" s="99"/>
      <c r="U138" s="99"/>
      <c r="V138" s="99"/>
      <c r="W138" s="99"/>
      <c r="X138" s="99"/>
      <c r="Y138" s="99"/>
      <c r="Z138" s="99"/>
      <c r="AA138" s="99"/>
      <c r="AB138" s="99"/>
      <c r="AC138" s="99"/>
      <c r="AD138" s="99"/>
      <c r="AE138" s="99"/>
      <c r="AF138" s="99"/>
      <c r="AG138" s="99"/>
      <c r="AH138" s="99"/>
    </row>
    <row r="139" spans="3:34">
      <c r="C139" s="3" t="s">
        <v>88</v>
      </c>
      <c r="D139" s="3" t="s">
        <v>252</v>
      </c>
      <c r="E139" s="3" t="s">
        <v>253</v>
      </c>
      <c r="F139" s="3" t="s">
        <v>628</v>
      </c>
      <c r="G139" s="97" t="s">
        <v>524</v>
      </c>
      <c r="H139" s="97" t="s">
        <v>524</v>
      </c>
      <c r="I139" s="97" t="s">
        <v>524</v>
      </c>
      <c r="J139" s="97" t="s">
        <v>524</v>
      </c>
      <c r="K139" s="97" t="s">
        <v>524</v>
      </c>
      <c r="L139" s="97" t="s">
        <v>524</v>
      </c>
      <c r="M139" s="97" t="s">
        <v>524</v>
      </c>
      <c r="N139" s="100">
        <v>0.11958143862914128</v>
      </c>
      <c r="O139" s="100">
        <v>0.12197659840317997</v>
      </c>
      <c r="P139" s="99"/>
      <c r="Q139" s="99"/>
      <c r="R139" s="99"/>
      <c r="S139" s="99"/>
      <c r="T139" s="99"/>
      <c r="U139" s="99"/>
      <c r="V139" s="99"/>
      <c r="W139" s="99"/>
      <c r="X139" s="99"/>
      <c r="Y139" s="99"/>
      <c r="Z139" s="99"/>
      <c r="AA139" s="99"/>
      <c r="AB139" s="99"/>
      <c r="AC139" s="99"/>
      <c r="AD139" s="99"/>
      <c r="AE139" s="99"/>
      <c r="AF139" s="99"/>
      <c r="AG139" s="99"/>
      <c r="AH139" s="99"/>
    </row>
    <row r="140" spans="3:34">
      <c r="C140" s="3" t="s">
        <v>88</v>
      </c>
      <c r="D140" s="3" t="s">
        <v>254</v>
      </c>
      <c r="E140" s="3" t="s">
        <v>255</v>
      </c>
      <c r="F140" s="3" t="s">
        <v>628</v>
      </c>
      <c r="G140" s="97" t="s">
        <v>524</v>
      </c>
      <c r="H140" s="97" t="s">
        <v>524</v>
      </c>
      <c r="I140" s="97" t="s">
        <v>524</v>
      </c>
      <c r="J140" s="97" t="s">
        <v>524</v>
      </c>
      <c r="K140" s="97" t="s">
        <v>524</v>
      </c>
      <c r="L140" s="97" t="s">
        <v>524</v>
      </c>
      <c r="M140" s="97" t="s">
        <v>524</v>
      </c>
      <c r="N140" s="100">
        <v>0.10395429279942514</v>
      </c>
      <c r="O140" s="100">
        <v>0.11819126298620997</v>
      </c>
      <c r="P140" s="99"/>
      <c r="Q140" s="99"/>
      <c r="R140" s="99"/>
      <c r="S140" s="99"/>
      <c r="T140" s="99"/>
      <c r="U140" s="99"/>
      <c r="V140" s="99"/>
      <c r="W140" s="99"/>
      <c r="X140" s="99"/>
      <c r="Y140" s="99"/>
      <c r="Z140" s="99"/>
      <c r="AA140" s="99"/>
      <c r="AB140" s="99"/>
      <c r="AC140" s="99"/>
      <c r="AD140" s="99"/>
      <c r="AE140" s="99"/>
      <c r="AF140" s="99"/>
      <c r="AG140" s="99"/>
      <c r="AH140" s="99"/>
    </row>
    <row r="141" spans="3:34">
      <c r="C141" s="3" t="s">
        <v>88</v>
      </c>
      <c r="D141" s="3" t="s">
        <v>256</v>
      </c>
      <c r="E141" s="3" t="s">
        <v>257</v>
      </c>
      <c r="F141" s="3" t="s">
        <v>628</v>
      </c>
      <c r="G141" s="97" t="s">
        <v>524</v>
      </c>
      <c r="H141" s="97" t="s">
        <v>524</v>
      </c>
      <c r="I141" s="97" t="s">
        <v>524</v>
      </c>
      <c r="J141" s="97" t="s">
        <v>524</v>
      </c>
      <c r="K141" s="97" t="s">
        <v>524</v>
      </c>
      <c r="L141" s="97" t="s">
        <v>524</v>
      </c>
      <c r="M141" s="97" t="s">
        <v>524</v>
      </c>
      <c r="N141" s="100">
        <v>0.10195479886837518</v>
      </c>
      <c r="O141" s="100">
        <v>0.11188317201562235</v>
      </c>
      <c r="P141" s="99"/>
      <c r="Q141" s="99"/>
      <c r="R141" s="99"/>
      <c r="S141" s="99"/>
      <c r="T141" s="99"/>
      <c r="U141" s="99"/>
      <c r="V141" s="99"/>
      <c r="W141" s="99"/>
      <c r="X141" s="99"/>
      <c r="Y141" s="99"/>
      <c r="Z141" s="99"/>
      <c r="AA141" s="99"/>
      <c r="AB141" s="99"/>
      <c r="AC141" s="99"/>
      <c r="AD141" s="99"/>
      <c r="AE141" s="99"/>
      <c r="AF141" s="99"/>
      <c r="AG141" s="99"/>
      <c r="AH141" s="99"/>
    </row>
    <row r="142" spans="3:34">
      <c r="C142" s="3" t="s">
        <v>88</v>
      </c>
      <c r="D142" s="3" t="s">
        <v>258</v>
      </c>
      <c r="E142" s="3" t="s">
        <v>259</v>
      </c>
      <c r="F142" s="3" t="s">
        <v>628</v>
      </c>
      <c r="G142" s="97" t="s">
        <v>524</v>
      </c>
      <c r="H142" s="97" t="s">
        <v>524</v>
      </c>
      <c r="I142" s="97" t="s">
        <v>524</v>
      </c>
      <c r="J142" s="97" t="s">
        <v>524</v>
      </c>
      <c r="K142" s="97" t="s">
        <v>524</v>
      </c>
      <c r="L142" s="97" t="s">
        <v>524</v>
      </c>
      <c r="M142" s="97" t="s">
        <v>524</v>
      </c>
      <c r="N142" s="100">
        <v>0.1236658445528733</v>
      </c>
      <c r="O142" s="100">
        <v>0.13847316080564079</v>
      </c>
      <c r="P142" s="99"/>
      <c r="Q142" s="99"/>
      <c r="R142" s="99"/>
      <c r="S142" s="99"/>
      <c r="T142" s="99"/>
      <c r="U142" s="99"/>
      <c r="V142" s="99"/>
      <c r="W142" s="99"/>
      <c r="X142" s="99"/>
      <c r="Y142" s="99"/>
      <c r="Z142" s="99"/>
      <c r="AA142" s="99"/>
      <c r="AB142" s="99"/>
      <c r="AC142" s="99"/>
      <c r="AD142" s="99"/>
      <c r="AE142" s="99"/>
      <c r="AF142" s="99"/>
      <c r="AG142" s="99"/>
      <c r="AH142" s="99"/>
    </row>
    <row r="143" spans="3:34">
      <c r="C143" s="3" t="s">
        <v>88</v>
      </c>
      <c r="D143" s="3" t="s">
        <v>260</v>
      </c>
      <c r="E143" s="3" t="s">
        <v>261</v>
      </c>
      <c r="F143" s="3" t="s">
        <v>628</v>
      </c>
      <c r="G143" s="97" t="s">
        <v>524</v>
      </c>
      <c r="H143" s="97" t="s">
        <v>524</v>
      </c>
      <c r="I143" s="97" t="s">
        <v>524</v>
      </c>
      <c r="J143" s="97" t="s">
        <v>524</v>
      </c>
      <c r="K143" s="97" t="s">
        <v>524</v>
      </c>
      <c r="L143" s="97" t="s">
        <v>524</v>
      </c>
      <c r="M143" s="97" t="s">
        <v>524</v>
      </c>
      <c r="N143" s="100">
        <v>0.12273491708153741</v>
      </c>
      <c r="O143" s="100">
        <v>0.13591767827565487</v>
      </c>
      <c r="P143" s="99"/>
      <c r="Q143" s="99"/>
      <c r="R143" s="99"/>
      <c r="S143" s="99"/>
      <c r="T143" s="99"/>
      <c r="U143" s="99"/>
      <c r="V143" s="99"/>
      <c r="W143" s="99"/>
      <c r="X143" s="99"/>
      <c r="Y143" s="99"/>
      <c r="Z143" s="99"/>
      <c r="AA143" s="99"/>
      <c r="AB143" s="99"/>
      <c r="AC143" s="99"/>
      <c r="AD143" s="99"/>
      <c r="AE143" s="99"/>
      <c r="AF143" s="99"/>
      <c r="AG143" s="99"/>
      <c r="AH143" s="99"/>
    </row>
    <row r="144" spans="3:34">
      <c r="C144" s="3" t="s">
        <v>88</v>
      </c>
      <c r="D144" s="3" t="s">
        <v>262</v>
      </c>
      <c r="E144" s="3" t="s">
        <v>263</v>
      </c>
      <c r="F144" s="3" t="s">
        <v>628</v>
      </c>
      <c r="G144" s="97" t="s">
        <v>524</v>
      </c>
      <c r="H144" s="97" t="s">
        <v>524</v>
      </c>
      <c r="I144" s="97" t="s">
        <v>524</v>
      </c>
      <c r="J144" s="97" t="s">
        <v>524</v>
      </c>
      <c r="K144" s="97" t="s">
        <v>524</v>
      </c>
      <c r="L144" s="97" t="s">
        <v>524</v>
      </c>
      <c r="M144" s="97" t="s">
        <v>524</v>
      </c>
      <c r="N144" s="100">
        <v>0.12452564874762109</v>
      </c>
      <c r="O144" s="100">
        <v>0.13873229494922915</v>
      </c>
      <c r="P144" s="99"/>
      <c r="Q144" s="99"/>
      <c r="R144" s="99"/>
      <c r="S144" s="99"/>
      <c r="T144" s="99"/>
      <c r="U144" s="99"/>
      <c r="V144" s="99"/>
      <c r="W144" s="99"/>
      <c r="X144" s="99"/>
      <c r="Y144" s="99"/>
      <c r="Z144" s="99"/>
      <c r="AA144" s="99"/>
      <c r="AB144" s="99"/>
      <c r="AC144" s="99"/>
      <c r="AD144" s="99"/>
      <c r="AE144" s="99"/>
      <c r="AF144" s="99"/>
      <c r="AG144" s="99"/>
      <c r="AH144" s="99"/>
    </row>
    <row r="145" spans="3:34">
      <c r="C145" s="3" t="s">
        <v>88</v>
      </c>
      <c r="D145" s="3" t="s">
        <v>264</v>
      </c>
      <c r="E145" s="3" t="s">
        <v>265</v>
      </c>
      <c r="F145" s="3" t="s">
        <v>628</v>
      </c>
      <c r="G145" s="97" t="s">
        <v>524</v>
      </c>
      <c r="H145" s="97" t="s">
        <v>524</v>
      </c>
      <c r="I145" s="97" t="s">
        <v>524</v>
      </c>
      <c r="J145" s="97" t="s">
        <v>524</v>
      </c>
      <c r="K145" s="97" t="s">
        <v>524</v>
      </c>
      <c r="L145" s="97" t="s">
        <v>524</v>
      </c>
      <c r="M145" s="97" t="s">
        <v>524</v>
      </c>
      <c r="N145" s="100">
        <v>0.11932609594880929</v>
      </c>
      <c r="O145" s="100">
        <v>0.13747311981865667</v>
      </c>
      <c r="P145" s="99"/>
      <c r="Q145" s="99"/>
      <c r="R145" s="99"/>
      <c r="S145" s="99"/>
      <c r="T145" s="99"/>
      <c r="U145" s="99"/>
      <c r="V145" s="99"/>
      <c r="W145" s="99"/>
      <c r="X145" s="99"/>
      <c r="Y145" s="99"/>
      <c r="Z145" s="99"/>
      <c r="AA145" s="99"/>
      <c r="AB145" s="99"/>
      <c r="AC145" s="99"/>
      <c r="AD145" s="99"/>
      <c r="AE145" s="99"/>
      <c r="AF145" s="99"/>
      <c r="AG145" s="99"/>
      <c r="AH145" s="99"/>
    </row>
    <row r="146" spans="3:34">
      <c r="C146" s="3" t="s">
        <v>88</v>
      </c>
      <c r="D146" s="3" t="s">
        <v>266</v>
      </c>
      <c r="E146" s="3" t="s">
        <v>267</v>
      </c>
      <c r="F146" s="3" t="s">
        <v>628</v>
      </c>
      <c r="G146" s="97" t="s">
        <v>524</v>
      </c>
      <c r="H146" s="97" t="s">
        <v>524</v>
      </c>
      <c r="I146" s="97" t="s">
        <v>524</v>
      </c>
      <c r="J146" s="97" t="s">
        <v>524</v>
      </c>
      <c r="K146" s="97" t="s">
        <v>524</v>
      </c>
      <c r="L146" s="97" t="s">
        <v>524</v>
      </c>
      <c r="M146" s="97" t="s">
        <v>524</v>
      </c>
      <c r="N146" s="100">
        <v>0.12000470097810359</v>
      </c>
      <c r="O146" s="100">
        <v>0.13254311495541674</v>
      </c>
      <c r="P146" s="99"/>
      <c r="Q146" s="99"/>
      <c r="R146" s="99"/>
      <c r="S146" s="99"/>
      <c r="T146" s="99"/>
      <c r="U146" s="99"/>
      <c r="V146" s="99"/>
      <c r="W146" s="99"/>
      <c r="X146" s="99"/>
      <c r="Y146" s="99"/>
      <c r="Z146" s="99"/>
      <c r="AA146" s="99"/>
      <c r="AB146" s="99"/>
      <c r="AC146" s="99"/>
      <c r="AD146" s="99"/>
      <c r="AE146" s="99"/>
      <c r="AF146" s="99"/>
      <c r="AG146" s="99"/>
      <c r="AH146" s="99"/>
    </row>
    <row r="147" spans="3:34">
      <c r="C147" s="3" t="s">
        <v>88</v>
      </c>
      <c r="D147" s="3" t="s">
        <v>268</v>
      </c>
      <c r="E147" s="3" t="s">
        <v>269</v>
      </c>
      <c r="F147" s="3" t="s">
        <v>628</v>
      </c>
      <c r="G147" s="97" t="s">
        <v>524</v>
      </c>
      <c r="H147" s="97" t="s">
        <v>524</v>
      </c>
      <c r="I147" s="97" t="s">
        <v>524</v>
      </c>
      <c r="J147" s="97" t="s">
        <v>524</v>
      </c>
      <c r="K147" s="97" t="s">
        <v>524</v>
      </c>
      <c r="L147" s="97" t="s">
        <v>524</v>
      </c>
      <c r="M147" s="97" t="s">
        <v>524</v>
      </c>
      <c r="N147" s="100">
        <v>0.11612339429335669</v>
      </c>
      <c r="O147" s="100">
        <v>0.12868037135278515</v>
      </c>
      <c r="P147" s="99"/>
      <c r="Q147" s="99"/>
      <c r="R147" s="99"/>
      <c r="S147" s="99"/>
      <c r="T147" s="99"/>
      <c r="U147" s="99"/>
      <c r="V147" s="99"/>
      <c r="W147" s="99"/>
      <c r="X147" s="99"/>
      <c r="Y147" s="99"/>
      <c r="Z147" s="99"/>
      <c r="AA147" s="99"/>
      <c r="AB147" s="99"/>
      <c r="AC147" s="99"/>
      <c r="AD147" s="99"/>
      <c r="AE147" s="99"/>
      <c r="AF147" s="99"/>
      <c r="AG147" s="99"/>
      <c r="AH147" s="99"/>
    </row>
    <row r="148" spans="3:34">
      <c r="C148" s="3" t="s">
        <v>88</v>
      </c>
      <c r="D148" s="3" t="s">
        <v>270</v>
      </c>
      <c r="E148" s="3" t="s">
        <v>271</v>
      </c>
      <c r="F148" s="3" t="s">
        <v>628</v>
      </c>
      <c r="G148" s="97" t="s">
        <v>524</v>
      </c>
      <c r="H148" s="97" t="s">
        <v>524</v>
      </c>
      <c r="I148" s="97" t="s">
        <v>524</v>
      </c>
      <c r="J148" s="97" t="s">
        <v>524</v>
      </c>
      <c r="K148" s="97" t="s">
        <v>524</v>
      </c>
      <c r="L148" s="97" t="s">
        <v>524</v>
      </c>
      <c r="M148" s="97" t="s">
        <v>524</v>
      </c>
      <c r="N148" s="100">
        <v>0.10955321443676794</v>
      </c>
      <c r="O148" s="100">
        <v>0.1254960720158545</v>
      </c>
      <c r="P148" s="99"/>
      <c r="Q148" s="99"/>
      <c r="R148" s="99"/>
      <c r="S148" s="99"/>
      <c r="T148" s="99"/>
      <c r="U148" s="99"/>
      <c r="V148" s="99"/>
      <c r="W148" s="99"/>
      <c r="X148" s="99"/>
      <c r="Y148" s="99"/>
      <c r="Z148" s="99"/>
      <c r="AA148" s="99"/>
      <c r="AB148" s="99"/>
      <c r="AC148" s="99"/>
      <c r="AD148" s="99"/>
      <c r="AE148" s="99"/>
      <c r="AF148" s="99"/>
      <c r="AG148" s="99"/>
      <c r="AH148" s="99"/>
    </row>
    <row r="149" spans="3:34">
      <c r="C149" s="3" t="s">
        <v>88</v>
      </c>
      <c r="D149" s="3" t="s">
        <v>272</v>
      </c>
      <c r="E149" s="3" t="s">
        <v>273</v>
      </c>
      <c r="F149" s="3" t="s">
        <v>628</v>
      </c>
      <c r="G149" s="97" t="s">
        <v>524</v>
      </c>
      <c r="H149" s="97" t="s">
        <v>524</v>
      </c>
      <c r="I149" s="97" t="s">
        <v>524</v>
      </c>
      <c r="J149" s="97" t="s">
        <v>524</v>
      </c>
      <c r="K149" s="97" t="s">
        <v>524</v>
      </c>
      <c r="L149" s="97" t="s">
        <v>524</v>
      </c>
      <c r="M149" s="97" t="s">
        <v>524</v>
      </c>
      <c r="N149" s="100">
        <v>9.8337231334206007E-2</v>
      </c>
      <c r="O149" s="100">
        <v>0.11701791654900535</v>
      </c>
      <c r="P149" s="99"/>
      <c r="Q149" s="99"/>
      <c r="R149" s="99"/>
      <c r="S149" s="99"/>
      <c r="T149" s="99"/>
      <c r="U149" s="99"/>
      <c r="V149" s="99"/>
      <c r="W149" s="99"/>
      <c r="X149" s="99"/>
      <c r="Y149" s="99"/>
      <c r="Z149" s="99"/>
      <c r="AA149" s="99"/>
      <c r="AB149" s="99"/>
      <c r="AC149" s="99"/>
      <c r="AD149" s="99"/>
      <c r="AE149" s="99"/>
      <c r="AF149" s="99"/>
      <c r="AG149" s="99"/>
      <c r="AH149" s="99"/>
    </row>
    <row r="150" spans="3:34">
      <c r="C150" s="3" t="s">
        <v>88</v>
      </c>
      <c r="D150" s="3" t="s">
        <v>274</v>
      </c>
      <c r="E150" s="3" t="s">
        <v>275</v>
      </c>
      <c r="F150" s="3" t="s">
        <v>628</v>
      </c>
      <c r="G150" s="97" t="s">
        <v>524</v>
      </c>
      <c r="H150" s="97" t="s">
        <v>524</v>
      </c>
      <c r="I150" s="97" t="s">
        <v>524</v>
      </c>
      <c r="J150" s="97" t="s">
        <v>524</v>
      </c>
      <c r="K150" s="97" t="s">
        <v>524</v>
      </c>
      <c r="L150" s="97" t="s">
        <v>524</v>
      </c>
      <c r="M150" s="97" t="s">
        <v>524</v>
      </c>
      <c r="N150" s="100">
        <v>0.1027142343348299</v>
      </c>
      <c r="O150" s="100">
        <v>0.10628327153587179</v>
      </c>
      <c r="P150" s="99"/>
      <c r="Q150" s="99"/>
      <c r="R150" s="99"/>
      <c r="S150" s="99"/>
      <c r="T150" s="99"/>
      <c r="U150" s="99"/>
      <c r="V150" s="99"/>
      <c r="W150" s="99"/>
      <c r="X150" s="99"/>
      <c r="Y150" s="99"/>
      <c r="Z150" s="99"/>
      <c r="AA150" s="99"/>
      <c r="AB150" s="99"/>
      <c r="AC150" s="99"/>
      <c r="AD150" s="99"/>
      <c r="AE150" s="99"/>
      <c r="AF150" s="99"/>
      <c r="AG150" s="99"/>
      <c r="AH150" s="99"/>
    </row>
    <row r="151" spans="3:34">
      <c r="C151" s="3" t="s">
        <v>88</v>
      </c>
      <c r="D151" s="3" t="s">
        <v>276</v>
      </c>
      <c r="E151" s="3" t="s">
        <v>277</v>
      </c>
      <c r="F151" s="3" t="s">
        <v>628</v>
      </c>
      <c r="G151" s="97" t="s">
        <v>524</v>
      </c>
      <c r="H151" s="97" t="s">
        <v>524</v>
      </c>
      <c r="I151" s="97" t="s">
        <v>524</v>
      </c>
      <c r="J151" s="97" t="s">
        <v>524</v>
      </c>
      <c r="K151" s="97" t="s">
        <v>524</v>
      </c>
      <c r="L151" s="97" t="s">
        <v>524</v>
      </c>
      <c r="M151" s="97" t="s">
        <v>524</v>
      </c>
      <c r="N151" s="100">
        <v>0.15621282459328731</v>
      </c>
      <c r="O151" s="100">
        <v>0.15996147752337755</v>
      </c>
      <c r="P151" s="99"/>
      <c r="Q151" s="99"/>
      <c r="R151" s="99"/>
      <c r="S151" s="99"/>
      <c r="T151" s="99"/>
      <c r="U151" s="99"/>
      <c r="V151" s="99"/>
      <c r="W151" s="99"/>
      <c r="X151" s="99"/>
      <c r="Y151" s="99"/>
      <c r="Z151" s="99"/>
      <c r="AA151" s="99"/>
      <c r="AB151" s="99"/>
      <c r="AC151" s="99"/>
      <c r="AD151" s="99"/>
      <c r="AE151" s="99"/>
      <c r="AF151" s="99"/>
      <c r="AG151" s="99"/>
      <c r="AH151" s="99"/>
    </row>
    <row r="152" spans="3:34">
      <c r="C152" s="3" t="s">
        <v>88</v>
      </c>
      <c r="D152" s="3" t="s">
        <v>278</v>
      </c>
      <c r="E152" s="3" t="s">
        <v>279</v>
      </c>
      <c r="F152" s="3" t="s">
        <v>628</v>
      </c>
      <c r="G152" s="97" t="s">
        <v>524</v>
      </c>
      <c r="H152" s="97" t="s">
        <v>524</v>
      </c>
      <c r="I152" s="97" t="s">
        <v>524</v>
      </c>
      <c r="J152" s="97" t="s">
        <v>524</v>
      </c>
      <c r="K152" s="97" t="s">
        <v>524</v>
      </c>
      <c r="L152" s="97" t="s">
        <v>524</v>
      </c>
      <c r="M152" s="97" t="s">
        <v>524</v>
      </c>
      <c r="N152" s="100">
        <v>0.1293050629168267</v>
      </c>
      <c r="O152" s="100">
        <v>0.13580881716260212</v>
      </c>
      <c r="P152" s="99"/>
      <c r="Q152" s="99"/>
      <c r="R152" s="99"/>
      <c r="S152" s="99"/>
      <c r="T152" s="99"/>
      <c r="U152" s="99"/>
      <c r="V152" s="99"/>
      <c r="W152" s="99"/>
      <c r="X152" s="99"/>
      <c r="Y152" s="99"/>
      <c r="Z152" s="99"/>
      <c r="AA152" s="99"/>
      <c r="AB152" s="99"/>
      <c r="AC152" s="99"/>
      <c r="AD152" s="99"/>
      <c r="AE152" s="99"/>
      <c r="AF152" s="99"/>
      <c r="AG152" s="99"/>
      <c r="AH152" s="99"/>
    </row>
    <row r="153" spans="3:34">
      <c r="C153" s="3" t="s">
        <v>88</v>
      </c>
      <c r="D153" s="3" t="s">
        <v>280</v>
      </c>
      <c r="E153" s="3" t="s">
        <v>281</v>
      </c>
      <c r="F153" s="3" t="s">
        <v>628</v>
      </c>
      <c r="G153" s="97" t="s">
        <v>524</v>
      </c>
      <c r="H153" s="97" t="s">
        <v>524</v>
      </c>
      <c r="I153" s="97" t="s">
        <v>524</v>
      </c>
      <c r="J153" s="97" t="s">
        <v>524</v>
      </c>
      <c r="K153" s="97" t="s">
        <v>524</v>
      </c>
      <c r="L153" s="97" t="s">
        <v>524</v>
      </c>
      <c r="M153" s="97" t="s">
        <v>524</v>
      </c>
      <c r="N153" s="100">
        <v>0.15130870492055468</v>
      </c>
      <c r="O153" s="100">
        <v>0.15415006140588866</v>
      </c>
      <c r="P153" s="99"/>
      <c r="Q153" s="99"/>
      <c r="R153" s="99"/>
      <c r="S153" s="99"/>
      <c r="T153" s="99"/>
      <c r="U153" s="99"/>
      <c r="V153" s="99"/>
      <c r="W153" s="99"/>
      <c r="X153" s="99"/>
      <c r="Y153" s="99"/>
      <c r="Z153" s="99"/>
      <c r="AA153" s="99"/>
      <c r="AB153" s="99"/>
      <c r="AC153" s="99"/>
      <c r="AD153" s="99"/>
      <c r="AE153" s="99"/>
      <c r="AF153" s="99"/>
      <c r="AG153" s="99"/>
      <c r="AH153" s="99"/>
    </row>
    <row r="154" spans="3:34">
      <c r="C154" s="3" t="s">
        <v>88</v>
      </c>
      <c r="D154" s="3" t="s">
        <v>282</v>
      </c>
      <c r="E154" s="3" t="s">
        <v>283</v>
      </c>
      <c r="F154" s="3" t="s">
        <v>628</v>
      </c>
      <c r="G154" s="97" t="s">
        <v>524</v>
      </c>
      <c r="H154" s="97" t="s">
        <v>524</v>
      </c>
      <c r="I154" s="97" t="s">
        <v>524</v>
      </c>
      <c r="J154" s="97" t="s">
        <v>524</v>
      </c>
      <c r="K154" s="97" t="s">
        <v>524</v>
      </c>
      <c r="L154" s="97" t="s">
        <v>524</v>
      </c>
      <c r="M154" s="97" t="s">
        <v>524</v>
      </c>
      <c r="N154" s="100">
        <v>0.18103394825711888</v>
      </c>
      <c r="O154" s="100">
        <v>0.18444329498865172</v>
      </c>
      <c r="P154" s="99"/>
      <c r="Q154" s="99"/>
      <c r="R154" s="99"/>
      <c r="S154" s="99"/>
      <c r="T154" s="99"/>
      <c r="U154" s="99"/>
      <c r="V154" s="99"/>
      <c r="W154" s="99"/>
      <c r="X154" s="99"/>
      <c r="Y154" s="99"/>
      <c r="Z154" s="99"/>
      <c r="AA154" s="99"/>
      <c r="AB154" s="99"/>
      <c r="AC154" s="99"/>
      <c r="AD154" s="99"/>
      <c r="AE154" s="99"/>
      <c r="AF154" s="99"/>
      <c r="AG154" s="99"/>
      <c r="AH154" s="99"/>
    </row>
    <row r="155" spans="3:34">
      <c r="C155" s="3" t="s">
        <v>88</v>
      </c>
      <c r="D155" s="3" t="s">
        <v>284</v>
      </c>
      <c r="E155" s="3" t="s">
        <v>285</v>
      </c>
      <c r="F155" s="3" t="s">
        <v>628</v>
      </c>
      <c r="G155" s="97" t="s">
        <v>524</v>
      </c>
      <c r="H155" s="97" t="s">
        <v>524</v>
      </c>
      <c r="I155" s="97" t="s">
        <v>524</v>
      </c>
      <c r="J155" s="97" t="s">
        <v>524</v>
      </c>
      <c r="K155" s="97" t="s">
        <v>524</v>
      </c>
      <c r="L155" s="97" t="s">
        <v>524</v>
      </c>
      <c r="M155" s="97" t="s">
        <v>524</v>
      </c>
      <c r="N155" s="100">
        <v>0.14028707327339252</v>
      </c>
      <c r="O155" s="100">
        <v>0.14621854456231517</v>
      </c>
      <c r="P155" s="99"/>
      <c r="Q155" s="99"/>
      <c r="R155" s="99"/>
      <c r="S155" s="99"/>
      <c r="T155" s="99"/>
      <c r="U155" s="99"/>
      <c r="V155" s="99"/>
      <c r="W155" s="99"/>
      <c r="X155" s="99"/>
      <c r="Y155" s="99"/>
      <c r="Z155" s="99"/>
      <c r="AA155" s="99"/>
      <c r="AB155" s="99"/>
      <c r="AC155" s="99"/>
      <c r="AD155" s="99"/>
      <c r="AE155" s="99"/>
      <c r="AF155" s="99"/>
      <c r="AG155" s="99"/>
      <c r="AH155" s="99"/>
    </row>
    <row r="156" spans="3:34">
      <c r="C156" s="3" t="s">
        <v>88</v>
      </c>
      <c r="D156" s="3" t="s">
        <v>286</v>
      </c>
      <c r="E156" s="3" t="s">
        <v>287</v>
      </c>
      <c r="F156" s="3" t="s">
        <v>628</v>
      </c>
      <c r="G156" s="97" t="s">
        <v>524</v>
      </c>
      <c r="H156" s="97" t="s">
        <v>524</v>
      </c>
      <c r="I156" s="97" t="s">
        <v>524</v>
      </c>
      <c r="J156" s="97" t="s">
        <v>524</v>
      </c>
      <c r="K156" s="97" t="s">
        <v>524</v>
      </c>
      <c r="L156" s="97" t="s">
        <v>524</v>
      </c>
      <c r="M156" s="97" t="s">
        <v>524</v>
      </c>
      <c r="N156" s="100">
        <v>0.13055949160547897</v>
      </c>
      <c r="O156" s="100">
        <v>0.13378649144525828</v>
      </c>
      <c r="P156" s="99"/>
      <c r="Q156" s="99"/>
      <c r="R156" s="99"/>
      <c r="S156" s="99"/>
      <c r="T156" s="99"/>
      <c r="U156" s="99"/>
      <c r="V156" s="99"/>
      <c r="W156" s="99"/>
      <c r="X156" s="99"/>
      <c r="Y156" s="99"/>
      <c r="Z156" s="99"/>
      <c r="AA156" s="99"/>
      <c r="AB156" s="99"/>
      <c r="AC156" s="99"/>
      <c r="AD156" s="99"/>
      <c r="AE156" s="99"/>
      <c r="AF156" s="99"/>
      <c r="AG156" s="99"/>
      <c r="AH156" s="99"/>
    </row>
    <row r="157" spans="3:34">
      <c r="C157" s="3" t="s">
        <v>88</v>
      </c>
      <c r="D157" s="3" t="s">
        <v>288</v>
      </c>
      <c r="E157" s="3" t="s">
        <v>289</v>
      </c>
      <c r="F157" s="3" t="s">
        <v>628</v>
      </c>
      <c r="G157" s="97" t="s">
        <v>524</v>
      </c>
      <c r="H157" s="97" t="s">
        <v>524</v>
      </c>
      <c r="I157" s="97" t="s">
        <v>524</v>
      </c>
      <c r="J157" s="97" t="s">
        <v>524</v>
      </c>
      <c r="K157" s="97" t="s">
        <v>524</v>
      </c>
      <c r="L157" s="97" t="s">
        <v>524</v>
      </c>
      <c r="M157" s="97" t="s">
        <v>524</v>
      </c>
      <c r="N157" s="100">
        <v>0.12647133091014673</v>
      </c>
      <c r="O157" s="100">
        <v>0.12778554251916766</v>
      </c>
      <c r="P157" s="99"/>
      <c r="Q157" s="99"/>
      <c r="R157" s="99"/>
      <c r="S157" s="99"/>
      <c r="T157" s="99"/>
      <c r="U157" s="99"/>
      <c r="V157" s="99"/>
      <c r="W157" s="99"/>
      <c r="X157" s="99"/>
      <c r="Y157" s="99"/>
      <c r="Z157" s="99"/>
      <c r="AA157" s="99"/>
      <c r="AB157" s="99"/>
      <c r="AC157" s="99"/>
      <c r="AD157" s="99"/>
      <c r="AE157" s="99"/>
      <c r="AF157" s="99"/>
      <c r="AG157" s="99"/>
      <c r="AH157" s="99"/>
    </row>
    <row r="158" spans="3:34">
      <c r="C158" s="3" t="s">
        <v>88</v>
      </c>
      <c r="D158" s="3" t="s">
        <v>290</v>
      </c>
      <c r="E158" s="3" t="s">
        <v>291</v>
      </c>
      <c r="F158" s="3" t="s">
        <v>628</v>
      </c>
      <c r="G158" s="97" t="s">
        <v>524</v>
      </c>
      <c r="H158" s="97" t="s">
        <v>524</v>
      </c>
      <c r="I158" s="97" t="s">
        <v>524</v>
      </c>
      <c r="J158" s="97" t="s">
        <v>524</v>
      </c>
      <c r="K158" s="97" t="s">
        <v>524</v>
      </c>
      <c r="L158" s="97" t="s">
        <v>524</v>
      </c>
      <c r="M158" s="97" t="s">
        <v>524</v>
      </c>
      <c r="N158" s="100">
        <v>0.12303517964071856</v>
      </c>
      <c r="O158" s="100">
        <v>0.12077268358759449</v>
      </c>
      <c r="P158" s="99"/>
      <c r="Q158" s="99"/>
      <c r="R158" s="99"/>
      <c r="S158" s="99"/>
      <c r="T158" s="99"/>
      <c r="U158" s="99"/>
      <c r="V158" s="99"/>
      <c r="W158" s="99"/>
      <c r="X158" s="99"/>
      <c r="Y158" s="99"/>
      <c r="Z158" s="99"/>
      <c r="AA158" s="99"/>
      <c r="AB158" s="99"/>
      <c r="AC158" s="99"/>
      <c r="AD158" s="99"/>
      <c r="AE158" s="99"/>
      <c r="AF158" s="99"/>
      <c r="AG158" s="99"/>
      <c r="AH158" s="99"/>
    </row>
    <row r="159" spans="3:34">
      <c r="C159" s="3" t="s">
        <v>88</v>
      </c>
      <c r="D159" s="3" t="s">
        <v>292</v>
      </c>
      <c r="E159" s="3" t="s">
        <v>293</v>
      </c>
      <c r="F159" s="3" t="s">
        <v>628</v>
      </c>
      <c r="G159" s="97" t="s">
        <v>524</v>
      </c>
      <c r="H159" s="97" t="s">
        <v>524</v>
      </c>
      <c r="I159" s="97" t="s">
        <v>524</v>
      </c>
      <c r="J159" s="97" t="s">
        <v>524</v>
      </c>
      <c r="K159" s="97" t="s">
        <v>524</v>
      </c>
      <c r="L159" s="97" t="s">
        <v>524</v>
      </c>
      <c r="M159" s="97" t="s">
        <v>524</v>
      </c>
      <c r="N159" s="100">
        <v>8.9936023622047251E-2</v>
      </c>
      <c r="O159" s="100">
        <v>9.720396778847594E-2</v>
      </c>
      <c r="P159" s="99"/>
      <c r="Q159" s="99"/>
      <c r="R159" s="99"/>
      <c r="S159" s="99"/>
      <c r="T159" s="99"/>
      <c r="U159" s="99"/>
      <c r="V159" s="99"/>
      <c r="W159" s="99"/>
      <c r="X159" s="99"/>
      <c r="Y159" s="99"/>
      <c r="Z159" s="99"/>
      <c r="AA159" s="99"/>
      <c r="AB159" s="99"/>
      <c r="AC159" s="99"/>
      <c r="AD159" s="99"/>
      <c r="AE159" s="99"/>
      <c r="AF159" s="99"/>
      <c r="AG159" s="99"/>
      <c r="AH159" s="99"/>
    </row>
    <row r="160" spans="3:34">
      <c r="C160" s="3" t="s">
        <v>88</v>
      </c>
      <c r="D160" s="3" t="s">
        <v>294</v>
      </c>
      <c r="E160" s="3" t="s">
        <v>295</v>
      </c>
      <c r="F160" s="3" t="s">
        <v>628</v>
      </c>
      <c r="G160" s="97" t="s">
        <v>524</v>
      </c>
      <c r="H160" s="97" t="s">
        <v>524</v>
      </c>
      <c r="I160" s="97" t="s">
        <v>524</v>
      </c>
      <c r="J160" s="97" t="s">
        <v>524</v>
      </c>
      <c r="K160" s="97" t="s">
        <v>524</v>
      </c>
      <c r="L160" s="97" t="s">
        <v>524</v>
      </c>
      <c r="M160" s="97" t="s">
        <v>524</v>
      </c>
      <c r="N160" s="100">
        <v>0.1134193655571409</v>
      </c>
      <c r="O160" s="100">
        <v>0.1152634458299534</v>
      </c>
      <c r="P160" s="99"/>
      <c r="Q160" s="99"/>
      <c r="R160" s="99"/>
      <c r="S160" s="99"/>
      <c r="T160" s="99"/>
      <c r="U160" s="99"/>
      <c r="V160" s="99"/>
      <c r="W160" s="99"/>
      <c r="X160" s="99"/>
      <c r="Y160" s="99"/>
      <c r="Z160" s="99"/>
      <c r="AA160" s="99"/>
      <c r="AB160" s="99"/>
      <c r="AC160" s="99"/>
      <c r="AD160" s="99"/>
      <c r="AE160" s="99"/>
      <c r="AF160" s="99"/>
      <c r="AG160" s="99"/>
      <c r="AH160" s="99"/>
    </row>
    <row r="161" spans="3:34">
      <c r="C161" s="3" t="s">
        <v>88</v>
      </c>
      <c r="D161" s="3" t="s">
        <v>296</v>
      </c>
      <c r="E161" s="3" t="s">
        <v>297</v>
      </c>
      <c r="F161" s="3" t="s">
        <v>628</v>
      </c>
      <c r="G161" s="97" t="s">
        <v>524</v>
      </c>
      <c r="H161" s="97" t="s">
        <v>524</v>
      </c>
      <c r="I161" s="97" t="s">
        <v>524</v>
      </c>
      <c r="J161" s="97" t="s">
        <v>524</v>
      </c>
      <c r="K161" s="97" t="s">
        <v>524</v>
      </c>
      <c r="L161" s="97" t="s">
        <v>524</v>
      </c>
      <c r="M161" s="97" t="s">
        <v>524</v>
      </c>
      <c r="N161" s="100">
        <v>0.11153188539772324</v>
      </c>
      <c r="O161" s="100">
        <v>0.11179814962393138</v>
      </c>
      <c r="P161" s="99"/>
      <c r="Q161" s="99"/>
      <c r="R161" s="99"/>
      <c r="S161" s="99"/>
      <c r="T161" s="99"/>
      <c r="U161" s="99"/>
      <c r="V161" s="99"/>
      <c r="W161" s="99"/>
      <c r="X161" s="99"/>
      <c r="Y161" s="99"/>
      <c r="Z161" s="99"/>
      <c r="AA161" s="99"/>
      <c r="AB161" s="99"/>
      <c r="AC161" s="99"/>
      <c r="AD161" s="99"/>
      <c r="AE161" s="99"/>
      <c r="AF161" s="99"/>
      <c r="AG161" s="99"/>
      <c r="AH161" s="99"/>
    </row>
    <row r="162" spans="3:34">
      <c r="C162" s="3" t="s">
        <v>88</v>
      </c>
      <c r="D162" s="3" t="s">
        <v>298</v>
      </c>
      <c r="E162" s="3" t="s">
        <v>299</v>
      </c>
      <c r="F162" s="3" t="s">
        <v>628</v>
      </c>
      <c r="G162" s="97" t="s">
        <v>524</v>
      </c>
      <c r="H162" s="97" t="s">
        <v>524</v>
      </c>
      <c r="I162" s="97" t="s">
        <v>524</v>
      </c>
      <c r="J162" s="97" t="s">
        <v>524</v>
      </c>
      <c r="K162" s="97" t="s">
        <v>524</v>
      </c>
      <c r="L162" s="97" t="s">
        <v>524</v>
      </c>
      <c r="M162" s="97" t="s">
        <v>524</v>
      </c>
      <c r="N162" s="100">
        <v>0.11397253841404559</v>
      </c>
      <c r="O162" s="100">
        <v>0.11468480719470704</v>
      </c>
      <c r="P162" s="99"/>
      <c r="Q162" s="99"/>
      <c r="R162" s="99"/>
      <c r="S162" s="99"/>
      <c r="T162" s="99"/>
      <c r="U162" s="99"/>
      <c r="V162" s="99"/>
      <c r="W162" s="99"/>
      <c r="X162" s="99"/>
      <c r="Y162" s="99"/>
      <c r="Z162" s="99"/>
      <c r="AA162" s="99"/>
      <c r="AB162" s="99"/>
      <c r="AC162" s="99"/>
      <c r="AD162" s="99"/>
      <c r="AE162" s="99"/>
      <c r="AF162" s="99"/>
      <c r="AG162" s="99"/>
      <c r="AH162" s="99"/>
    </row>
    <row r="163" spans="3:34">
      <c r="C163" s="3" t="s">
        <v>88</v>
      </c>
      <c r="D163" s="3" t="s">
        <v>300</v>
      </c>
      <c r="E163" s="3" t="s">
        <v>301</v>
      </c>
      <c r="F163" s="3" t="s">
        <v>628</v>
      </c>
      <c r="G163" s="97" t="s">
        <v>524</v>
      </c>
      <c r="H163" s="97" t="s">
        <v>524</v>
      </c>
      <c r="I163" s="97" t="s">
        <v>524</v>
      </c>
      <c r="J163" s="97" t="s">
        <v>524</v>
      </c>
      <c r="K163" s="97" t="s">
        <v>524</v>
      </c>
      <c r="L163" s="97" t="s">
        <v>524</v>
      </c>
      <c r="M163" s="97" t="s">
        <v>524</v>
      </c>
      <c r="N163" s="100">
        <v>8.9796776243688356E-2</v>
      </c>
      <c r="O163" s="100">
        <v>9.1561260081292034E-2</v>
      </c>
      <c r="P163" s="99"/>
      <c r="Q163" s="99"/>
      <c r="R163" s="99"/>
      <c r="S163" s="99"/>
      <c r="T163" s="99"/>
      <c r="U163" s="99"/>
      <c r="V163" s="99"/>
      <c r="W163" s="99"/>
      <c r="X163" s="99"/>
      <c r="Y163" s="99"/>
      <c r="Z163" s="99"/>
      <c r="AA163" s="99"/>
      <c r="AB163" s="99"/>
      <c r="AC163" s="99"/>
      <c r="AD163" s="99"/>
      <c r="AE163" s="99"/>
      <c r="AF163" s="99"/>
      <c r="AG163" s="99"/>
      <c r="AH163" s="99"/>
    </row>
    <row r="164" spans="3:34">
      <c r="C164" s="3" t="s">
        <v>88</v>
      </c>
      <c r="D164" s="3" t="s">
        <v>302</v>
      </c>
      <c r="E164" s="3" t="s">
        <v>303</v>
      </c>
      <c r="F164" s="3" t="s">
        <v>628</v>
      </c>
      <c r="G164" s="97" t="s">
        <v>524</v>
      </c>
      <c r="H164" s="97" t="s">
        <v>524</v>
      </c>
      <c r="I164" s="97" t="s">
        <v>524</v>
      </c>
      <c r="J164" s="97" t="s">
        <v>524</v>
      </c>
      <c r="K164" s="97" t="s">
        <v>524</v>
      </c>
      <c r="L164" s="97" t="s">
        <v>524</v>
      </c>
      <c r="M164" s="97" t="s">
        <v>524</v>
      </c>
      <c r="N164" s="100">
        <v>0.1127060517850639</v>
      </c>
      <c r="O164" s="100">
        <v>0.1117762588657599</v>
      </c>
      <c r="P164" s="99"/>
      <c r="Q164" s="99"/>
      <c r="R164" s="99"/>
      <c r="S164" s="99"/>
      <c r="T164" s="99"/>
      <c r="U164" s="99"/>
      <c r="V164" s="99"/>
      <c r="W164" s="99"/>
      <c r="X164" s="99"/>
      <c r="Y164" s="99"/>
      <c r="Z164" s="99"/>
      <c r="AA164" s="99"/>
      <c r="AB164" s="99"/>
      <c r="AC164" s="99"/>
      <c r="AD164" s="99"/>
      <c r="AE164" s="99"/>
      <c r="AF164" s="99"/>
      <c r="AG164" s="99"/>
      <c r="AH164" s="99"/>
    </row>
    <row r="165" spans="3:34">
      <c r="C165" s="3" t="s">
        <v>88</v>
      </c>
      <c r="D165" s="3" t="s">
        <v>304</v>
      </c>
      <c r="E165" s="3" t="s">
        <v>305</v>
      </c>
      <c r="F165" s="3" t="s">
        <v>628</v>
      </c>
      <c r="G165" s="97" t="s">
        <v>524</v>
      </c>
      <c r="H165" s="97" t="s">
        <v>524</v>
      </c>
      <c r="I165" s="97" t="s">
        <v>524</v>
      </c>
      <c r="J165" s="97" t="s">
        <v>524</v>
      </c>
      <c r="K165" s="97" t="s">
        <v>524</v>
      </c>
      <c r="L165" s="97" t="s">
        <v>524</v>
      </c>
      <c r="M165" s="97" t="s">
        <v>524</v>
      </c>
      <c r="N165" s="100">
        <v>0.1605011813815162</v>
      </c>
      <c r="O165" s="100">
        <v>0.15373612073258694</v>
      </c>
      <c r="P165" s="99"/>
      <c r="Q165" s="99"/>
      <c r="R165" s="99"/>
      <c r="S165" s="99"/>
      <c r="T165" s="99"/>
      <c r="U165" s="99"/>
      <c r="V165" s="99"/>
      <c r="W165" s="99"/>
      <c r="X165" s="99"/>
      <c r="Y165" s="99"/>
      <c r="Z165" s="99"/>
      <c r="AA165" s="99"/>
      <c r="AB165" s="99"/>
      <c r="AC165" s="99"/>
      <c r="AD165" s="99"/>
      <c r="AE165" s="99"/>
      <c r="AF165" s="99"/>
      <c r="AG165" s="99"/>
      <c r="AH165" s="99"/>
    </row>
    <row r="166" spans="3:34">
      <c r="C166" s="3" t="s">
        <v>88</v>
      </c>
      <c r="D166" s="3" t="s">
        <v>306</v>
      </c>
      <c r="E166" s="3" t="s">
        <v>307</v>
      </c>
      <c r="F166" s="3" t="s">
        <v>628</v>
      </c>
      <c r="G166" s="97" t="s">
        <v>524</v>
      </c>
      <c r="H166" s="97" t="s">
        <v>524</v>
      </c>
      <c r="I166" s="97" t="s">
        <v>524</v>
      </c>
      <c r="J166" s="97" t="s">
        <v>524</v>
      </c>
      <c r="K166" s="97" t="s">
        <v>524</v>
      </c>
      <c r="L166" s="97" t="s">
        <v>524</v>
      </c>
      <c r="M166" s="97" t="s">
        <v>524</v>
      </c>
      <c r="N166" s="100">
        <v>0.11268491581205702</v>
      </c>
      <c r="O166" s="100">
        <v>0.11449814481416824</v>
      </c>
      <c r="P166" s="99"/>
      <c r="Q166" s="99"/>
      <c r="R166" s="99"/>
      <c r="S166" s="99"/>
      <c r="T166" s="99"/>
      <c r="U166" s="99"/>
      <c r="V166" s="99"/>
      <c r="W166" s="99"/>
      <c r="X166" s="99"/>
      <c r="Y166" s="99"/>
      <c r="Z166" s="99"/>
      <c r="AA166" s="99"/>
      <c r="AB166" s="99"/>
      <c r="AC166" s="99"/>
      <c r="AD166" s="99"/>
      <c r="AE166" s="99"/>
      <c r="AF166" s="99"/>
      <c r="AG166" s="99"/>
      <c r="AH166" s="99"/>
    </row>
    <row r="167" spans="3:34">
      <c r="C167" s="3" t="s">
        <v>88</v>
      </c>
      <c r="D167" s="3" t="s">
        <v>308</v>
      </c>
      <c r="E167" s="3" t="s">
        <v>309</v>
      </c>
      <c r="F167" s="3" t="s">
        <v>628</v>
      </c>
      <c r="G167" s="97" t="s">
        <v>524</v>
      </c>
      <c r="H167" s="97" t="s">
        <v>524</v>
      </c>
      <c r="I167" s="97" t="s">
        <v>524</v>
      </c>
      <c r="J167" s="97" t="s">
        <v>524</v>
      </c>
      <c r="K167" s="97" t="s">
        <v>524</v>
      </c>
      <c r="L167" s="97" t="s">
        <v>524</v>
      </c>
      <c r="M167" s="97" t="s">
        <v>524</v>
      </c>
      <c r="N167" s="100">
        <v>0.1199469459519205</v>
      </c>
      <c r="O167" s="100">
        <v>0.12183584263802369</v>
      </c>
      <c r="P167" s="99"/>
      <c r="Q167" s="99"/>
      <c r="R167" s="99"/>
      <c r="S167" s="99"/>
      <c r="T167" s="99"/>
      <c r="U167" s="99"/>
      <c r="V167" s="99"/>
      <c r="W167" s="99"/>
      <c r="X167" s="99"/>
      <c r="Y167" s="99"/>
      <c r="Z167" s="99"/>
      <c r="AA167" s="99"/>
      <c r="AB167" s="99"/>
      <c r="AC167" s="99"/>
      <c r="AD167" s="99"/>
      <c r="AE167" s="99"/>
      <c r="AF167" s="99"/>
      <c r="AG167" s="99"/>
      <c r="AH167" s="99"/>
    </row>
    <row r="168" spans="3:34">
      <c r="C168" s="3" t="s">
        <v>88</v>
      </c>
      <c r="D168" s="3" t="s">
        <v>310</v>
      </c>
      <c r="E168" s="3" t="s">
        <v>311</v>
      </c>
      <c r="F168" s="3" t="s">
        <v>628</v>
      </c>
      <c r="G168" s="97" t="s">
        <v>524</v>
      </c>
      <c r="H168" s="97" t="s">
        <v>524</v>
      </c>
      <c r="I168" s="97" t="s">
        <v>524</v>
      </c>
      <c r="J168" s="97" t="s">
        <v>524</v>
      </c>
      <c r="K168" s="97" t="s">
        <v>524</v>
      </c>
      <c r="L168" s="97" t="s">
        <v>524</v>
      </c>
      <c r="M168" s="97" t="s">
        <v>524</v>
      </c>
      <c r="N168" s="100">
        <v>0.11266336501286865</v>
      </c>
      <c r="O168" s="100">
        <v>0.11448220601384464</v>
      </c>
      <c r="P168" s="99"/>
      <c r="Q168" s="99"/>
      <c r="R168" s="99"/>
      <c r="S168" s="99"/>
      <c r="T168" s="99"/>
      <c r="U168" s="99"/>
      <c r="V168" s="99"/>
      <c r="W168" s="99"/>
      <c r="X168" s="99"/>
      <c r="Y168" s="99"/>
      <c r="Z168" s="99"/>
      <c r="AA168" s="99"/>
      <c r="AB168" s="99"/>
      <c r="AC168" s="99"/>
      <c r="AD168" s="99"/>
      <c r="AE168" s="99"/>
      <c r="AF168" s="99"/>
      <c r="AG168" s="99"/>
      <c r="AH168" s="99"/>
    </row>
    <row r="169" spans="3:34">
      <c r="C169" s="3" t="s">
        <v>88</v>
      </c>
      <c r="D169" s="3" t="s">
        <v>312</v>
      </c>
      <c r="E169" s="3" t="s">
        <v>313</v>
      </c>
      <c r="F169" s="3" t="s">
        <v>628</v>
      </c>
      <c r="G169" s="97" t="s">
        <v>524</v>
      </c>
      <c r="H169" s="97" t="s">
        <v>524</v>
      </c>
      <c r="I169" s="97" t="s">
        <v>524</v>
      </c>
      <c r="J169" s="97" t="s">
        <v>524</v>
      </c>
      <c r="K169" s="97" t="s">
        <v>524</v>
      </c>
      <c r="L169" s="97" t="s">
        <v>524</v>
      </c>
      <c r="M169" s="97" t="s">
        <v>524</v>
      </c>
      <c r="N169" s="100">
        <v>0.14985033266669281</v>
      </c>
      <c r="O169" s="100">
        <v>0.15004569668925427</v>
      </c>
      <c r="P169" s="99"/>
      <c r="Q169" s="99"/>
      <c r="R169" s="99"/>
      <c r="S169" s="99"/>
      <c r="T169" s="99"/>
      <c r="U169" s="99"/>
      <c r="V169" s="99"/>
      <c r="W169" s="99"/>
      <c r="X169" s="99"/>
      <c r="Y169" s="99"/>
      <c r="Z169" s="99"/>
      <c r="AA169" s="99"/>
      <c r="AB169" s="99"/>
      <c r="AC169" s="99"/>
      <c r="AD169" s="99"/>
      <c r="AE169" s="99"/>
      <c r="AF169" s="99"/>
      <c r="AG169" s="99"/>
      <c r="AH169" s="99"/>
    </row>
    <row r="170" spans="3:34">
      <c r="C170" s="3" t="s">
        <v>88</v>
      </c>
      <c r="D170" s="3" t="s">
        <v>314</v>
      </c>
      <c r="E170" s="3" t="s">
        <v>315</v>
      </c>
      <c r="F170" s="3" t="s">
        <v>628</v>
      </c>
      <c r="G170" s="97" t="s">
        <v>524</v>
      </c>
      <c r="H170" s="97" t="s">
        <v>524</v>
      </c>
      <c r="I170" s="97" t="s">
        <v>524</v>
      </c>
      <c r="J170" s="97" t="s">
        <v>524</v>
      </c>
      <c r="K170" s="97" t="s">
        <v>524</v>
      </c>
      <c r="L170" s="97" t="s">
        <v>524</v>
      </c>
      <c r="M170" s="97" t="s">
        <v>524</v>
      </c>
      <c r="N170" s="100">
        <v>0.12074476766021296</v>
      </c>
      <c r="O170" s="100">
        <v>0.12339311786869671</v>
      </c>
      <c r="P170" s="99"/>
      <c r="Q170" s="99"/>
      <c r="R170" s="99"/>
      <c r="S170" s="99"/>
      <c r="T170" s="99"/>
      <c r="U170" s="99"/>
      <c r="V170" s="99"/>
      <c r="W170" s="99"/>
      <c r="X170" s="99"/>
      <c r="Y170" s="99"/>
      <c r="Z170" s="99"/>
      <c r="AA170" s="99"/>
      <c r="AB170" s="99"/>
      <c r="AC170" s="99"/>
      <c r="AD170" s="99"/>
      <c r="AE170" s="99"/>
      <c r="AF170" s="99"/>
      <c r="AG170" s="99"/>
      <c r="AH170" s="99"/>
    </row>
    <row r="171" spans="3:34">
      <c r="C171" s="3" t="s">
        <v>88</v>
      </c>
      <c r="D171" s="3" t="s">
        <v>316</v>
      </c>
      <c r="E171" s="3" t="s">
        <v>317</v>
      </c>
      <c r="F171" s="3" t="s">
        <v>628</v>
      </c>
      <c r="G171" s="97" t="s">
        <v>524</v>
      </c>
      <c r="H171" s="97" t="s">
        <v>524</v>
      </c>
      <c r="I171" s="97" t="s">
        <v>524</v>
      </c>
      <c r="J171" s="97" t="s">
        <v>524</v>
      </c>
      <c r="K171" s="97" t="s">
        <v>524</v>
      </c>
      <c r="L171" s="97" t="s">
        <v>524</v>
      </c>
      <c r="M171" s="97" t="s">
        <v>524</v>
      </c>
      <c r="N171" s="100">
        <v>0.13947319553952525</v>
      </c>
      <c r="O171" s="100">
        <v>0.13907831427383036</v>
      </c>
      <c r="P171" s="99"/>
      <c r="Q171" s="99"/>
      <c r="R171" s="99"/>
      <c r="S171" s="99"/>
      <c r="T171" s="99"/>
      <c r="U171" s="99"/>
      <c r="V171" s="99"/>
      <c r="W171" s="99"/>
      <c r="X171" s="99"/>
      <c r="Y171" s="99"/>
      <c r="Z171" s="99"/>
      <c r="AA171" s="99"/>
      <c r="AB171" s="99"/>
      <c r="AC171" s="99"/>
      <c r="AD171" s="99"/>
      <c r="AE171" s="99"/>
      <c r="AF171" s="99"/>
      <c r="AG171" s="99"/>
      <c r="AH171" s="99"/>
    </row>
    <row r="172" spans="3:34">
      <c r="C172" s="3" t="s">
        <v>88</v>
      </c>
      <c r="D172" s="3" t="s">
        <v>318</v>
      </c>
      <c r="E172" s="3" t="s">
        <v>319</v>
      </c>
      <c r="F172" s="3" t="s">
        <v>628</v>
      </c>
      <c r="G172" s="97" t="s">
        <v>524</v>
      </c>
      <c r="H172" s="97" t="s">
        <v>524</v>
      </c>
      <c r="I172" s="97" t="s">
        <v>524</v>
      </c>
      <c r="J172" s="97" t="s">
        <v>524</v>
      </c>
      <c r="K172" s="97" t="s">
        <v>524</v>
      </c>
      <c r="L172" s="97" t="s">
        <v>524</v>
      </c>
      <c r="M172" s="97" t="s">
        <v>524</v>
      </c>
      <c r="N172" s="100">
        <v>0.12032040262102299</v>
      </c>
      <c r="O172" s="100">
        <v>0.13676228591063022</v>
      </c>
      <c r="P172" s="99"/>
      <c r="Q172" s="99"/>
      <c r="R172" s="99"/>
      <c r="S172" s="99"/>
      <c r="T172" s="99"/>
      <c r="U172" s="99"/>
      <c r="V172" s="99"/>
      <c r="W172" s="99"/>
      <c r="X172" s="99"/>
      <c r="Y172" s="99"/>
      <c r="Z172" s="99"/>
      <c r="AA172" s="99"/>
      <c r="AB172" s="99"/>
      <c r="AC172" s="99"/>
      <c r="AD172" s="99"/>
      <c r="AE172" s="99"/>
      <c r="AF172" s="99"/>
      <c r="AG172" s="99"/>
      <c r="AH172" s="99"/>
    </row>
    <row r="173" spans="3:34">
      <c r="C173" s="3" t="s">
        <v>88</v>
      </c>
      <c r="D173" s="3" t="s">
        <v>320</v>
      </c>
      <c r="E173" s="3" t="s">
        <v>321</v>
      </c>
      <c r="F173" s="3" t="s">
        <v>628</v>
      </c>
      <c r="G173" s="97" t="s">
        <v>524</v>
      </c>
      <c r="H173" s="97" t="s">
        <v>524</v>
      </c>
      <c r="I173" s="97" t="s">
        <v>524</v>
      </c>
      <c r="J173" s="97" t="s">
        <v>524</v>
      </c>
      <c r="K173" s="97" t="s">
        <v>524</v>
      </c>
      <c r="L173" s="97" t="s">
        <v>524</v>
      </c>
      <c r="M173" s="97" t="s">
        <v>524</v>
      </c>
      <c r="N173" s="100">
        <v>0.15242359450383661</v>
      </c>
      <c r="O173" s="100">
        <v>0.17073802265369456</v>
      </c>
      <c r="P173" s="99"/>
      <c r="Q173" s="99"/>
      <c r="R173" s="99"/>
      <c r="S173" s="99"/>
      <c r="T173" s="99"/>
      <c r="U173" s="99"/>
      <c r="V173" s="99"/>
      <c r="W173" s="99"/>
      <c r="X173" s="99"/>
      <c r="Y173" s="99"/>
      <c r="Z173" s="99"/>
      <c r="AA173" s="99"/>
      <c r="AB173" s="99"/>
      <c r="AC173" s="99"/>
      <c r="AD173" s="99"/>
      <c r="AE173" s="99"/>
      <c r="AF173" s="99"/>
      <c r="AG173" s="99"/>
      <c r="AH173" s="99"/>
    </row>
    <row r="174" spans="3:34">
      <c r="C174" s="3" t="s">
        <v>88</v>
      </c>
      <c r="D174" s="3" t="s">
        <v>322</v>
      </c>
      <c r="E174" s="3" t="s">
        <v>323</v>
      </c>
      <c r="F174" s="3" t="s">
        <v>628</v>
      </c>
      <c r="G174" s="97" t="s">
        <v>524</v>
      </c>
      <c r="H174" s="97" t="s">
        <v>524</v>
      </c>
      <c r="I174" s="97" t="s">
        <v>524</v>
      </c>
      <c r="J174" s="97" t="s">
        <v>524</v>
      </c>
      <c r="K174" s="97" t="s">
        <v>524</v>
      </c>
      <c r="L174" s="97" t="s">
        <v>524</v>
      </c>
      <c r="M174" s="97" t="s">
        <v>524</v>
      </c>
      <c r="N174" s="100">
        <v>0.12380134034392104</v>
      </c>
      <c r="O174" s="100">
        <v>0.1373553553833459</v>
      </c>
      <c r="P174" s="99"/>
      <c r="Q174" s="99"/>
      <c r="R174" s="99"/>
      <c r="S174" s="99"/>
      <c r="T174" s="99"/>
      <c r="U174" s="99"/>
      <c r="V174" s="99"/>
      <c r="W174" s="99"/>
      <c r="X174" s="99"/>
      <c r="Y174" s="99"/>
      <c r="Z174" s="99"/>
      <c r="AA174" s="99"/>
      <c r="AB174" s="99"/>
      <c r="AC174" s="99"/>
      <c r="AD174" s="99"/>
      <c r="AE174" s="99"/>
      <c r="AF174" s="99"/>
      <c r="AG174" s="99"/>
      <c r="AH174" s="99"/>
    </row>
    <row r="175" spans="3:34">
      <c r="C175" s="3" t="s">
        <v>88</v>
      </c>
      <c r="D175" s="3" t="s">
        <v>324</v>
      </c>
      <c r="E175" s="3" t="s">
        <v>325</v>
      </c>
      <c r="F175" s="3" t="s">
        <v>628</v>
      </c>
      <c r="G175" s="97" t="s">
        <v>524</v>
      </c>
      <c r="H175" s="97" t="s">
        <v>524</v>
      </c>
      <c r="I175" s="97" t="s">
        <v>524</v>
      </c>
      <c r="J175" s="97" t="s">
        <v>524</v>
      </c>
      <c r="K175" s="97" t="s">
        <v>524</v>
      </c>
      <c r="L175" s="97" t="s">
        <v>524</v>
      </c>
      <c r="M175" s="97" t="s">
        <v>524</v>
      </c>
      <c r="N175" s="100">
        <v>0.12314403182778752</v>
      </c>
      <c r="O175" s="100">
        <v>0.13901451620214586</v>
      </c>
      <c r="P175" s="99"/>
      <c r="Q175" s="99"/>
      <c r="R175" s="99"/>
      <c r="S175" s="99"/>
      <c r="T175" s="99"/>
      <c r="U175" s="99"/>
      <c r="V175" s="99"/>
      <c r="W175" s="99"/>
      <c r="X175" s="99"/>
      <c r="Y175" s="99"/>
      <c r="Z175" s="99"/>
      <c r="AA175" s="99"/>
      <c r="AB175" s="99"/>
      <c r="AC175" s="99"/>
      <c r="AD175" s="99"/>
      <c r="AE175" s="99"/>
      <c r="AF175" s="99"/>
      <c r="AG175" s="99"/>
      <c r="AH175" s="99"/>
    </row>
    <row r="176" spans="3:34">
      <c r="C176" s="3" t="s">
        <v>88</v>
      </c>
      <c r="D176" s="3" t="s">
        <v>326</v>
      </c>
      <c r="E176" s="3" t="s">
        <v>327</v>
      </c>
      <c r="F176" s="3" t="s">
        <v>628</v>
      </c>
      <c r="G176" s="97" t="s">
        <v>524</v>
      </c>
      <c r="H176" s="97" t="s">
        <v>524</v>
      </c>
      <c r="I176" s="97" t="s">
        <v>524</v>
      </c>
      <c r="J176" s="97" t="s">
        <v>524</v>
      </c>
      <c r="K176" s="97" t="s">
        <v>524</v>
      </c>
      <c r="L176" s="97" t="s">
        <v>524</v>
      </c>
      <c r="M176" s="97" t="s">
        <v>524</v>
      </c>
      <c r="N176" s="100">
        <v>0.10845600599811069</v>
      </c>
      <c r="O176" s="100">
        <v>0.11996207110463751</v>
      </c>
      <c r="P176" s="99"/>
      <c r="Q176" s="99"/>
      <c r="R176" s="99"/>
      <c r="S176" s="99"/>
      <c r="T176" s="99"/>
      <c r="U176" s="99"/>
      <c r="V176" s="99"/>
      <c r="W176" s="99"/>
      <c r="X176" s="99"/>
      <c r="Y176" s="99"/>
      <c r="Z176" s="99"/>
      <c r="AA176" s="99"/>
      <c r="AB176" s="99"/>
      <c r="AC176" s="99"/>
      <c r="AD176" s="99"/>
      <c r="AE176" s="99"/>
      <c r="AF176" s="99"/>
      <c r="AG176" s="99"/>
      <c r="AH176" s="99"/>
    </row>
    <row r="177" spans="3:34">
      <c r="C177" s="3" t="s">
        <v>88</v>
      </c>
      <c r="D177" s="3" t="s">
        <v>328</v>
      </c>
      <c r="E177" s="3" t="s">
        <v>329</v>
      </c>
      <c r="F177" s="3" t="s">
        <v>628</v>
      </c>
      <c r="G177" s="97" t="s">
        <v>524</v>
      </c>
      <c r="H177" s="97" t="s">
        <v>524</v>
      </c>
      <c r="I177" s="97" t="s">
        <v>524</v>
      </c>
      <c r="J177" s="97" t="s">
        <v>524</v>
      </c>
      <c r="K177" s="97" t="s">
        <v>524</v>
      </c>
      <c r="L177" s="97" t="s">
        <v>524</v>
      </c>
      <c r="M177" s="97" t="s">
        <v>524</v>
      </c>
      <c r="N177" s="100">
        <v>0.11708743910558811</v>
      </c>
      <c r="O177" s="100">
        <v>0.13393985541882727</v>
      </c>
      <c r="P177" s="99"/>
      <c r="Q177" s="99"/>
      <c r="R177" s="99"/>
      <c r="S177" s="99"/>
      <c r="T177" s="99"/>
      <c r="U177" s="99"/>
      <c r="V177" s="99"/>
      <c r="W177" s="99"/>
      <c r="X177" s="99"/>
      <c r="Y177" s="99"/>
      <c r="Z177" s="99"/>
      <c r="AA177" s="99"/>
      <c r="AB177" s="99"/>
      <c r="AC177" s="99"/>
      <c r="AD177" s="99"/>
      <c r="AE177" s="99"/>
      <c r="AF177" s="99"/>
      <c r="AG177" s="99"/>
      <c r="AH177" s="99"/>
    </row>
    <row r="178" spans="3:34">
      <c r="C178" s="3" t="s">
        <v>88</v>
      </c>
      <c r="D178" s="3" t="s">
        <v>330</v>
      </c>
      <c r="E178" s="3" t="s">
        <v>331</v>
      </c>
      <c r="F178" s="3" t="s">
        <v>628</v>
      </c>
      <c r="G178" s="97" t="s">
        <v>524</v>
      </c>
      <c r="H178" s="97" t="s">
        <v>524</v>
      </c>
      <c r="I178" s="97" t="s">
        <v>524</v>
      </c>
      <c r="J178" s="97" t="s">
        <v>524</v>
      </c>
      <c r="K178" s="97" t="s">
        <v>524</v>
      </c>
      <c r="L178" s="97" t="s">
        <v>524</v>
      </c>
      <c r="M178" s="97" t="s">
        <v>524</v>
      </c>
      <c r="N178" s="100">
        <v>0.12516502400152363</v>
      </c>
      <c r="O178" s="100">
        <v>0.13998161134626769</v>
      </c>
      <c r="P178" s="99"/>
      <c r="Q178" s="99"/>
      <c r="R178" s="99"/>
      <c r="S178" s="99"/>
      <c r="T178" s="99"/>
      <c r="U178" s="99"/>
      <c r="V178" s="99"/>
      <c r="W178" s="99"/>
      <c r="X178" s="99"/>
      <c r="Y178" s="99"/>
      <c r="Z178" s="99"/>
      <c r="AA178" s="99"/>
      <c r="AB178" s="99"/>
      <c r="AC178" s="99"/>
      <c r="AD178" s="99"/>
      <c r="AE178" s="99"/>
      <c r="AF178" s="99"/>
      <c r="AG178" s="99"/>
      <c r="AH178" s="99"/>
    </row>
    <row r="179" spans="3:34">
      <c r="C179" s="3" t="s">
        <v>88</v>
      </c>
      <c r="D179" s="3" t="s">
        <v>332</v>
      </c>
      <c r="E179" s="3" t="s">
        <v>333</v>
      </c>
      <c r="F179" s="3" t="s">
        <v>628</v>
      </c>
      <c r="G179" s="97" t="s">
        <v>524</v>
      </c>
      <c r="H179" s="97" t="s">
        <v>524</v>
      </c>
      <c r="I179" s="97" t="s">
        <v>524</v>
      </c>
      <c r="J179" s="97" t="s">
        <v>524</v>
      </c>
      <c r="K179" s="97" t="s">
        <v>524</v>
      </c>
      <c r="L179" s="97" t="s">
        <v>524</v>
      </c>
      <c r="M179" s="97" t="s">
        <v>524</v>
      </c>
      <c r="N179" s="100">
        <v>9.6515494262898252E-2</v>
      </c>
      <c r="O179" s="100">
        <v>0.10184574613801803</v>
      </c>
      <c r="P179" s="99"/>
      <c r="Q179" s="99"/>
      <c r="R179" s="99"/>
      <c r="S179" s="99"/>
      <c r="T179" s="99"/>
      <c r="U179" s="99"/>
      <c r="V179" s="99"/>
      <c r="W179" s="99"/>
      <c r="X179" s="99"/>
      <c r="Y179" s="99"/>
      <c r="Z179" s="99"/>
      <c r="AA179" s="99"/>
      <c r="AB179" s="99"/>
      <c r="AC179" s="99"/>
      <c r="AD179" s="99"/>
      <c r="AE179" s="99"/>
      <c r="AF179" s="99"/>
      <c r="AG179" s="99"/>
      <c r="AH179" s="99"/>
    </row>
    <row r="180" spans="3:34">
      <c r="C180" s="3" t="s">
        <v>88</v>
      </c>
      <c r="D180" s="3" t="s">
        <v>334</v>
      </c>
      <c r="E180" s="3" t="s">
        <v>335</v>
      </c>
      <c r="F180" s="3" t="s">
        <v>628</v>
      </c>
      <c r="G180" s="97" t="s">
        <v>524</v>
      </c>
      <c r="H180" s="97" t="s">
        <v>524</v>
      </c>
      <c r="I180" s="97" t="s">
        <v>524</v>
      </c>
      <c r="J180" s="97" t="s">
        <v>524</v>
      </c>
      <c r="K180" s="97" t="s">
        <v>524</v>
      </c>
      <c r="L180" s="97" t="s">
        <v>524</v>
      </c>
      <c r="M180" s="97" t="s">
        <v>524</v>
      </c>
      <c r="N180" s="100">
        <v>0.13597762626056425</v>
      </c>
      <c r="O180" s="100">
        <v>0.1338050113847212</v>
      </c>
      <c r="P180" s="99"/>
      <c r="Q180" s="99"/>
      <c r="R180" s="99"/>
      <c r="S180" s="99"/>
      <c r="T180" s="99"/>
      <c r="U180" s="99"/>
      <c r="V180" s="99"/>
      <c r="W180" s="99"/>
      <c r="X180" s="99"/>
      <c r="Y180" s="99"/>
      <c r="Z180" s="99"/>
      <c r="AA180" s="99"/>
      <c r="AB180" s="99"/>
      <c r="AC180" s="99"/>
      <c r="AD180" s="99"/>
      <c r="AE180" s="99"/>
      <c r="AF180" s="99"/>
      <c r="AG180" s="99"/>
      <c r="AH180" s="99"/>
    </row>
    <row r="181" spans="3:34">
      <c r="C181" s="3" t="s">
        <v>88</v>
      </c>
      <c r="D181" s="3" t="s">
        <v>336</v>
      </c>
      <c r="E181" s="3" t="s">
        <v>337</v>
      </c>
      <c r="F181" s="3" t="s">
        <v>628</v>
      </c>
      <c r="G181" s="97" t="s">
        <v>524</v>
      </c>
      <c r="H181" s="97" t="s">
        <v>524</v>
      </c>
      <c r="I181" s="97" t="s">
        <v>524</v>
      </c>
      <c r="J181" s="97" t="s">
        <v>524</v>
      </c>
      <c r="K181" s="97" t="s">
        <v>524</v>
      </c>
      <c r="L181" s="97" t="s">
        <v>524</v>
      </c>
      <c r="M181" s="97" t="s">
        <v>524</v>
      </c>
      <c r="N181" s="100">
        <v>0.14188098353128109</v>
      </c>
      <c r="O181" s="100">
        <v>0.14773776129910904</v>
      </c>
      <c r="P181" s="99"/>
      <c r="Q181" s="99"/>
      <c r="R181" s="99"/>
      <c r="S181" s="99"/>
      <c r="T181" s="99"/>
      <c r="U181" s="99"/>
      <c r="V181" s="99"/>
      <c r="W181" s="99"/>
      <c r="X181" s="99"/>
      <c r="Y181" s="99"/>
      <c r="Z181" s="99"/>
      <c r="AA181" s="99"/>
      <c r="AB181" s="99"/>
      <c r="AC181" s="99"/>
      <c r="AD181" s="99"/>
      <c r="AE181" s="99"/>
      <c r="AF181" s="99"/>
      <c r="AG181" s="99"/>
      <c r="AH181" s="99"/>
    </row>
    <row r="182" spans="3:34">
      <c r="C182" s="3" t="s">
        <v>88</v>
      </c>
      <c r="D182" s="3" t="s">
        <v>338</v>
      </c>
      <c r="E182" s="3" t="s">
        <v>339</v>
      </c>
      <c r="F182" s="3" t="s">
        <v>628</v>
      </c>
      <c r="G182" s="97" t="s">
        <v>524</v>
      </c>
      <c r="H182" s="97" t="s">
        <v>524</v>
      </c>
      <c r="I182" s="97" t="s">
        <v>524</v>
      </c>
      <c r="J182" s="97" t="s">
        <v>524</v>
      </c>
      <c r="K182" s="97" t="s">
        <v>524</v>
      </c>
      <c r="L182" s="97" t="s">
        <v>524</v>
      </c>
      <c r="M182" s="97" t="s">
        <v>524</v>
      </c>
      <c r="N182" s="100">
        <v>9.2173880033975031E-2</v>
      </c>
      <c r="O182" s="100">
        <v>0.10411169243241357</v>
      </c>
      <c r="P182" s="99"/>
      <c r="Q182" s="99"/>
      <c r="R182" s="99"/>
      <c r="S182" s="99"/>
      <c r="T182" s="99"/>
      <c r="U182" s="99"/>
      <c r="V182" s="99"/>
      <c r="W182" s="99"/>
      <c r="X182" s="99"/>
      <c r="Y182" s="99"/>
      <c r="Z182" s="99"/>
      <c r="AA182" s="99"/>
      <c r="AB182" s="99"/>
      <c r="AC182" s="99"/>
      <c r="AD182" s="99"/>
      <c r="AE182" s="99"/>
      <c r="AF182" s="99"/>
      <c r="AG182" s="99"/>
      <c r="AH182" s="99"/>
    </row>
    <row r="183" spans="3:34">
      <c r="C183" s="3" t="s">
        <v>88</v>
      </c>
      <c r="D183" s="3" t="s">
        <v>340</v>
      </c>
      <c r="E183" s="3" t="s">
        <v>341</v>
      </c>
      <c r="F183" s="3" t="s">
        <v>628</v>
      </c>
      <c r="G183" s="97" t="s">
        <v>524</v>
      </c>
      <c r="H183" s="97" t="s">
        <v>524</v>
      </c>
      <c r="I183" s="97" t="s">
        <v>524</v>
      </c>
      <c r="J183" s="97" t="s">
        <v>524</v>
      </c>
      <c r="K183" s="97" t="s">
        <v>524</v>
      </c>
      <c r="L183" s="97" t="s">
        <v>524</v>
      </c>
      <c r="M183" s="97" t="s">
        <v>524</v>
      </c>
      <c r="N183" s="100">
        <v>0.10164869834859738</v>
      </c>
      <c r="O183" s="100">
        <v>9.6617379990702718E-2</v>
      </c>
      <c r="P183" s="99"/>
      <c r="Q183" s="99"/>
      <c r="R183" s="99"/>
      <c r="S183" s="99"/>
      <c r="T183" s="99"/>
      <c r="U183" s="99"/>
      <c r="V183" s="99"/>
      <c r="W183" s="99"/>
      <c r="X183" s="99"/>
      <c r="Y183" s="99"/>
      <c r="Z183" s="99"/>
      <c r="AA183" s="99"/>
      <c r="AB183" s="99"/>
      <c r="AC183" s="99"/>
      <c r="AD183" s="99"/>
      <c r="AE183" s="99"/>
      <c r="AF183" s="99"/>
      <c r="AG183" s="99"/>
      <c r="AH183" s="99"/>
    </row>
    <row r="184" spans="3:34">
      <c r="C184" s="3" t="s">
        <v>88</v>
      </c>
      <c r="D184" s="3" t="s">
        <v>342</v>
      </c>
      <c r="E184" s="3" t="s">
        <v>343</v>
      </c>
      <c r="F184" s="3" t="s">
        <v>628</v>
      </c>
      <c r="G184" s="97" t="s">
        <v>524</v>
      </c>
      <c r="H184" s="97" t="s">
        <v>524</v>
      </c>
      <c r="I184" s="97" t="s">
        <v>524</v>
      </c>
      <c r="J184" s="97" t="s">
        <v>524</v>
      </c>
      <c r="K184" s="97" t="s">
        <v>524</v>
      </c>
      <c r="L184" s="97" t="s">
        <v>524</v>
      </c>
      <c r="M184" s="97" t="s">
        <v>524</v>
      </c>
      <c r="N184" s="100">
        <v>9.8642576047649436E-2</v>
      </c>
      <c r="O184" s="100">
        <v>0.10282996823935085</v>
      </c>
      <c r="P184" s="99"/>
      <c r="Q184" s="99"/>
      <c r="R184" s="99"/>
      <c r="S184" s="99"/>
      <c r="T184" s="99"/>
      <c r="U184" s="99"/>
      <c r="V184" s="99"/>
      <c r="W184" s="99"/>
      <c r="X184" s="99"/>
      <c r="Y184" s="99"/>
      <c r="Z184" s="99"/>
      <c r="AA184" s="99"/>
      <c r="AB184" s="99"/>
      <c r="AC184" s="99"/>
      <c r="AD184" s="99"/>
      <c r="AE184" s="99"/>
      <c r="AF184" s="99"/>
      <c r="AG184" s="99"/>
      <c r="AH184" s="99"/>
    </row>
    <row r="185" spans="3:34">
      <c r="C185" s="3" t="s">
        <v>88</v>
      </c>
      <c r="D185" s="3" t="s">
        <v>344</v>
      </c>
      <c r="E185" s="3" t="s">
        <v>345</v>
      </c>
      <c r="F185" s="3" t="s">
        <v>628</v>
      </c>
      <c r="G185" s="97" t="s">
        <v>524</v>
      </c>
      <c r="H185" s="97" t="s">
        <v>524</v>
      </c>
      <c r="I185" s="97" t="s">
        <v>524</v>
      </c>
      <c r="J185" s="97" t="s">
        <v>524</v>
      </c>
      <c r="K185" s="97" t="s">
        <v>524</v>
      </c>
      <c r="L185" s="97" t="s">
        <v>524</v>
      </c>
      <c r="M185" s="97" t="s">
        <v>524</v>
      </c>
      <c r="N185" s="100">
        <v>0.13425911205791019</v>
      </c>
      <c r="O185" s="100">
        <v>0.13458350952110634</v>
      </c>
      <c r="P185" s="99"/>
      <c r="Q185" s="99"/>
      <c r="R185" s="99"/>
      <c r="S185" s="99"/>
      <c r="T185" s="99"/>
      <c r="U185" s="99"/>
      <c r="V185" s="99"/>
      <c r="W185" s="99"/>
      <c r="X185" s="99"/>
      <c r="Y185" s="99"/>
      <c r="Z185" s="99"/>
      <c r="AA185" s="99"/>
      <c r="AB185" s="99"/>
      <c r="AC185" s="99"/>
      <c r="AD185" s="99"/>
      <c r="AE185" s="99"/>
      <c r="AF185" s="99"/>
      <c r="AG185" s="99"/>
      <c r="AH185" s="99"/>
    </row>
    <row r="186" spans="3:34">
      <c r="C186" s="3" t="s">
        <v>88</v>
      </c>
      <c r="D186" s="3" t="s">
        <v>346</v>
      </c>
      <c r="E186" s="3" t="s">
        <v>347</v>
      </c>
      <c r="F186" s="3" t="s">
        <v>628</v>
      </c>
      <c r="G186" s="97" t="s">
        <v>524</v>
      </c>
      <c r="H186" s="97" t="s">
        <v>524</v>
      </c>
      <c r="I186" s="97" t="s">
        <v>524</v>
      </c>
      <c r="J186" s="97" t="s">
        <v>524</v>
      </c>
      <c r="K186" s="97" t="s">
        <v>524</v>
      </c>
      <c r="L186" s="97" t="s">
        <v>524</v>
      </c>
      <c r="M186" s="97" t="s">
        <v>524</v>
      </c>
      <c r="N186" s="100">
        <v>0.10231157487784361</v>
      </c>
      <c r="O186" s="100">
        <v>0.1123742658446443</v>
      </c>
      <c r="P186" s="99"/>
      <c r="Q186" s="99"/>
      <c r="R186" s="99"/>
      <c r="S186" s="99"/>
      <c r="T186" s="99"/>
      <c r="U186" s="99"/>
      <c r="V186" s="99"/>
      <c r="W186" s="99"/>
      <c r="X186" s="99"/>
      <c r="Y186" s="99"/>
      <c r="Z186" s="99"/>
      <c r="AA186" s="99"/>
      <c r="AB186" s="99"/>
      <c r="AC186" s="99"/>
      <c r="AD186" s="99"/>
      <c r="AE186" s="99"/>
      <c r="AF186" s="99"/>
      <c r="AG186" s="99"/>
      <c r="AH186" s="99"/>
    </row>
    <row r="187" spans="3:34">
      <c r="C187" s="3" t="s">
        <v>92</v>
      </c>
      <c r="D187" s="3" t="s">
        <v>348</v>
      </c>
      <c r="E187" s="3" t="s">
        <v>349</v>
      </c>
      <c r="F187" s="3" t="s">
        <v>628</v>
      </c>
      <c r="G187" s="97" t="s">
        <v>524</v>
      </c>
      <c r="H187" s="97" t="s">
        <v>524</v>
      </c>
      <c r="I187" s="97" t="s">
        <v>524</v>
      </c>
      <c r="J187" s="97" t="s">
        <v>524</v>
      </c>
      <c r="K187" s="97" t="s">
        <v>524</v>
      </c>
      <c r="L187" s="97" t="s">
        <v>524</v>
      </c>
      <c r="M187" s="97" t="s">
        <v>524</v>
      </c>
      <c r="N187" s="100">
        <v>0.12857035891879512</v>
      </c>
      <c r="O187" s="100">
        <v>0.13585468913867457</v>
      </c>
      <c r="P187" s="99"/>
      <c r="Q187" s="99"/>
      <c r="R187" s="99"/>
      <c r="S187" s="99"/>
      <c r="T187" s="99"/>
      <c r="U187" s="99"/>
      <c r="V187" s="99"/>
      <c r="W187" s="99"/>
      <c r="X187" s="99"/>
      <c r="Y187" s="99"/>
      <c r="Z187" s="99"/>
      <c r="AA187" s="99"/>
      <c r="AB187" s="99"/>
      <c r="AC187" s="99"/>
      <c r="AD187" s="99"/>
      <c r="AE187" s="99"/>
      <c r="AF187" s="99"/>
      <c r="AG187" s="99"/>
      <c r="AH187" s="99"/>
    </row>
    <row r="188" spans="3:34">
      <c r="C188" s="3" t="s">
        <v>92</v>
      </c>
      <c r="D188" s="3" t="s">
        <v>350</v>
      </c>
      <c r="E188" s="3" t="s">
        <v>351</v>
      </c>
      <c r="F188" s="3" t="s">
        <v>628</v>
      </c>
      <c r="G188" s="97" t="s">
        <v>524</v>
      </c>
      <c r="H188" s="97" t="s">
        <v>524</v>
      </c>
      <c r="I188" s="97" t="s">
        <v>524</v>
      </c>
      <c r="J188" s="97" t="s">
        <v>524</v>
      </c>
      <c r="K188" s="97" t="s">
        <v>524</v>
      </c>
      <c r="L188" s="97" t="s">
        <v>524</v>
      </c>
      <c r="M188" s="97" t="s">
        <v>524</v>
      </c>
      <c r="N188" s="100">
        <v>9.9930495135891861E-2</v>
      </c>
      <c r="O188" s="100">
        <v>0.1113634030510995</v>
      </c>
      <c r="P188" s="99"/>
      <c r="Q188" s="99"/>
      <c r="R188" s="99"/>
      <c r="S188" s="99"/>
      <c r="T188" s="99"/>
      <c r="U188" s="99"/>
      <c r="V188" s="99"/>
      <c r="W188" s="99"/>
      <c r="X188" s="99"/>
      <c r="Y188" s="99"/>
      <c r="Z188" s="99"/>
      <c r="AA188" s="99"/>
      <c r="AB188" s="99"/>
      <c r="AC188" s="99"/>
      <c r="AD188" s="99"/>
      <c r="AE188" s="99"/>
      <c r="AF188" s="99"/>
      <c r="AG188" s="99"/>
      <c r="AH188" s="99"/>
    </row>
    <row r="189" spans="3:34">
      <c r="C189" s="3" t="s">
        <v>92</v>
      </c>
      <c r="D189" s="3" t="s">
        <v>352</v>
      </c>
      <c r="E189" s="3" t="s">
        <v>353</v>
      </c>
      <c r="F189" s="3" t="s">
        <v>628</v>
      </c>
      <c r="G189" s="97" t="s">
        <v>524</v>
      </c>
      <c r="H189" s="97" t="s">
        <v>524</v>
      </c>
      <c r="I189" s="97" t="s">
        <v>524</v>
      </c>
      <c r="J189" s="97" t="s">
        <v>524</v>
      </c>
      <c r="K189" s="97" t="s">
        <v>524</v>
      </c>
      <c r="L189" s="97" t="s">
        <v>524</v>
      </c>
      <c r="M189" s="97" t="s">
        <v>524</v>
      </c>
      <c r="N189" s="100">
        <v>9.7139221434175541E-2</v>
      </c>
      <c r="O189" s="100">
        <v>9.7724922440537751E-2</v>
      </c>
      <c r="P189" s="99"/>
      <c r="Q189" s="99"/>
      <c r="R189" s="99"/>
      <c r="S189" s="99"/>
      <c r="T189" s="99"/>
      <c r="U189" s="99"/>
      <c r="V189" s="99"/>
      <c r="W189" s="99"/>
      <c r="X189" s="99"/>
      <c r="Y189" s="99"/>
      <c r="Z189" s="99"/>
      <c r="AA189" s="99"/>
      <c r="AB189" s="99"/>
      <c r="AC189" s="99"/>
      <c r="AD189" s="99"/>
      <c r="AE189" s="99"/>
      <c r="AF189" s="99"/>
      <c r="AG189" s="99"/>
      <c r="AH189" s="99"/>
    </row>
    <row r="190" spans="3:34">
      <c r="C190" s="3" t="s">
        <v>92</v>
      </c>
      <c r="D190" s="3" t="s">
        <v>354</v>
      </c>
      <c r="E190" s="3" t="s">
        <v>355</v>
      </c>
      <c r="F190" s="3" t="s">
        <v>628</v>
      </c>
      <c r="G190" s="97" t="s">
        <v>524</v>
      </c>
      <c r="H190" s="97" t="s">
        <v>524</v>
      </c>
      <c r="I190" s="97" t="s">
        <v>524</v>
      </c>
      <c r="J190" s="97" t="s">
        <v>524</v>
      </c>
      <c r="K190" s="97" t="s">
        <v>524</v>
      </c>
      <c r="L190" s="97" t="s">
        <v>524</v>
      </c>
      <c r="M190" s="97" t="s">
        <v>524</v>
      </c>
      <c r="N190" s="100">
        <v>9.1885107013600115E-2</v>
      </c>
      <c r="O190" s="100">
        <v>9.251414430479496E-2</v>
      </c>
      <c r="P190" s="99"/>
      <c r="Q190" s="99"/>
      <c r="R190" s="99"/>
      <c r="S190" s="99"/>
      <c r="T190" s="99"/>
      <c r="U190" s="99"/>
      <c r="V190" s="99"/>
      <c r="W190" s="99"/>
      <c r="X190" s="99"/>
      <c r="Y190" s="99"/>
      <c r="Z190" s="99"/>
      <c r="AA190" s="99"/>
      <c r="AB190" s="99"/>
      <c r="AC190" s="99"/>
      <c r="AD190" s="99"/>
      <c r="AE190" s="99"/>
      <c r="AF190" s="99"/>
      <c r="AG190" s="99"/>
      <c r="AH190" s="99"/>
    </row>
    <row r="191" spans="3:34">
      <c r="C191" s="3" t="s">
        <v>92</v>
      </c>
      <c r="D191" s="3" t="s">
        <v>356</v>
      </c>
      <c r="E191" s="3" t="s">
        <v>357</v>
      </c>
      <c r="F191" s="3" t="s">
        <v>628</v>
      </c>
      <c r="G191" s="97" t="s">
        <v>524</v>
      </c>
      <c r="H191" s="97" t="s">
        <v>524</v>
      </c>
      <c r="I191" s="97" t="s">
        <v>524</v>
      </c>
      <c r="J191" s="97" t="s">
        <v>524</v>
      </c>
      <c r="K191" s="97" t="s">
        <v>524</v>
      </c>
      <c r="L191" s="97" t="s">
        <v>524</v>
      </c>
      <c r="M191" s="97" t="s">
        <v>524</v>
      </c>
      <c r="N191" s="100">
        <v>0.15956248674550372</v>
      </c>
      <c r="O191" s="100">
        <v>0.16104204640903363</v>
      </c>
      <c r="P191" s="99"/>
      <c r="Q191" s="99"/>
      <c r="R191" s="99"/>
      <c r="S191" s="99"/>
      <c r="T191" s="99"/>
      <c r="U191" s="99"/>
      <c r="V191" s="99"/>
      <c r="W191" s="99"/>
      <c r="X191" s="99"/>
      <c r="Y191" s="99"/>
      <c r="Z191" s="99"/>
      <c r="AA191" s="99"/>
      <c r="AB191" s="99"/>
      <c r="AC191" s="99"/>
      <c r="AD191" s="99"/>
      <c r="AE191" s="99"/>
      <c r="AF191" s="99"/>
      <c r="AG191" s="99"/>
      <c r="AH191" s="99"/>
    </row>
    <row r="192" spans="3:34">
      <c r="C192" s="3" t="s">
        <v>92</v>
      </c>
      <c r="D192" s="3" t="s">
        <v>358</v>
      </c>
      <c r="E192" s="3" t="s">
        <v>359</v>
      </c>
      <c r="F192" s="3" t="s">
        <v>628</v>
      </c>
      <c r="G192" s="97" t="s">
        <v>524</v>
      </c>
      <c r="H192" s="97" t="s">
        <v>524</v>
      </c>
      <c r="I192" s="97" t="s">
        <v>524</v>
      </c>
      <c r="J192" s="97" t="s">
        <v>524</v>
      </c>
      <c r="K192" s="97" t="s">
        <v>524</v>
      </c>
      <c r="L192" s="97" t="s">
        <v>524</v>
      </c>
      <c r="M192" s="97" t="s">
        <v>524</v>
      </c>
      <c r="N192" s="100">
        <v>9.4360814968245013E-2</v>
      </c>
      <c r="O192" s="100">
        <v>9.6296310109739158E-2</v>
      </c>
      <c r="P192" s="99"/>
      <c r="Q192" s="99"/>
      <c r="R192" s="99"/>
      <c r="S192" s="99"/>
      <c r="T192" s="99"/>
      <c r="U192" s="99"/>
      <c r="V192" s="99"/>
      <c r="W192" s="99"/>
      <c r="X192" s="99"/>
      <c r="Y192" s="99"/>
      <c r="Z192" s="99"/>
      <c r="AA192" s="99"/>
      <c r="AB192" s="99"/>
      <c r="AC192" s="99"/>
      <c r="AD192" s="99"/>
      <c r="AE192" s="99"/>
      <c r="AF192" s="99"/>
      <c r="AG192" s="99"/>
      <c r="AH192" s="99"/>
    </row>
    <row r="193" spans="3:34">
      <c r="C193" s="3" t="s">
        <v>92</v>
      </c>
      <c r="D193" s="3" t="s">
        <v>360</v>
      </c>
      <c r="E193" s="3" t="s">
        <v>361</v>
      </c>
      <c r="F193" s="3" t="s">
        <v>628</v>
      </c>
      <c r="G193" s="97" t="s">
        <v>524</v>
      </c>
      <c r="H193" s="97" t="s">
        <v>524</v>
      </c>
      <c r="I193" s="97" t="s">
        <v>524</v>
      </c>
      <c r="J193" s="97" t="s">
        <v>524</v>
      </c>
      <c r="K193" s="97" t="s">
        <v>524</v>
      </c>
      <c r="L193" s="97" t="s">
        <v>524</v>
      </c>
      <c r="M193" s="97" t="s">
        <v>524</v>
      </c>
      <c r="N193" s="100">
        <v>9.8417943950662071E-2</v>
      </c>
      <c r="O193" s="100">
        <v>0.10171460248932337</v>
      </c>
      <c r="P193" s="99"/>
      <c r="Q193" s="99"/>
      <c r="R193" s="99"/>
      <c r="S193" s="99"/>
      <c r="T193" s="99"/>
      <c r="U193" s="99"/>
      <c r="V193" s="99"/>
      <c r="W193" s="99"/>
      <c r="X193" s="99"/>
      <c r="Y193" s="99"/>
      <c r="Z193" s="99"/>
      <c r="AA193" s="99"/>
      <c r="AB193" s="99"/>
      <c r="AC193" s="99"/>
      <c r="AD193" s="99"/>
      <c r="AE193" s="99"/>
      <c r="AF193" s="99"/>
      <c r="AG193" s="99"/>
      <c r="AH193" s="99"/>
    </row>
    <row r="194" spans="3:34">
      <c r="C194" s="3" t="s">
        <v>92</v>
      </c>
      <c r="D194" s="3" t="s">
        <v>362</v>
      </c>
      <c r="E194" s="3" t="s">
        <v>363</v>
      </c>
      <c r="F194" s="3" t="s">
        <v>628</v>
      </c>
      <c r="G194" s="97" t="s">
        <v>524</v>
      </c>
      <c r="H194" s="97" t="s">
        <v>524</v>
      </c>
      <c r="I194" s="97" t="s">
        <v>524</v>
      </c>
      <c r="J194" s="97" t="s">
        <v>524</v>
      </c>
      <c r="K194" s="97" t="s">
        <v>524</v>
      </c>
      <c r="L194" s="97" t="s">
        <v>524</v>
      </c>
      <c r="M194" s="97" t="s">
        <v>524</v>
      </c>
      <c r="N194" s="100">
        <v>0.10719446425433458</v>
      </c>
      <c r="O194" s="100">
        <v>0.11034851844823876</v>
      </c>
      <c r="P194" s="99"/>
      <c r="Q194" s="99"/>
      <c r="R194" s="99"/>
      <c r="S194" s="99"/>
      <c r="T194" s="99"/>
      <c r="U194" s="99"/>
      <c r="V194" s="99"/>
      <c r="W194" s="99"/>
      <c r="X194" s="99"/>
      <c r="Y194" s="99"/>
      <c r="Z194" s="99"/>
      <c r="AA194" s="99"/>
      <c r="AB194" s="99"/>
      <c r="AC194" s="99"/>
      <c r="AD194" s="99"/>
      <c r="AE194" s="99"/>
      <c r="AF194" s="99"/>
      <c r="AG194" s="99"/>
      <c r="AH194" s="99"/>
    </row>
    <row r="195" spans="3:34">
      <c r="C195" s="3" t="s">
        <v>92</v>
      </c>
      <c r="D195" s="3" t="s">
        <v>364</v>
      </c>
      <c r="E195" s="3" t="s">
        <v>365</v>
      </c>
      <c r="F195" s="3" t="s">
        <v>628</v>
      </c>
      <c r="G195" s="97" t="s">
        <v>524</v>
      </c>
      <c r="H195" s="97" t="s">
        <v>524</v>
      </c>
      <c r="I195" s="97" t="s">
        <v>524</v>
      </c>
      <c r="J195" s="97" t="s">
        <v>524</v>
      </c>
      <c r="K195" s="97" t="s">
        <v>524</v>
      </c>
      <c r="L195" s="97" t="s">
        <v>524</v>
      </c>
      <c r="M195" s="97" t="s">
        <v>524</v>
      </c>
      <c r="N195" s="100">
        <v>0.16638620109381574</v>
      </c>
      <c r="O195" s="100">
        <v>0.16948353304957994</v>
      </c>
      <c r="P195" s="99"/>
      <c r="Q195" s="99"/>
      <c r="R195" s="99"/>
      <c r="S195" s="99"/>
      <c r="T195" s="99"/>
      <c r="U195" s="99"/>
      <c r="V195" s="99"/>
      <c r="W195" s="99"/>
      <c r="X195" s="99"/>
      <c r="Y195" s="99"/>
      <c r="Z195" s="99"/>
      <c r="AA195" s="99"/>
      <c r="AB195" s="99"/>
      <c r="AC195" s="99"/>
      <c r="AD195" s="99"/>
      <c r="AE195" s="99"/>
      <c r="AF195" s="99"/>
      <c r="AG195" s="99"/>
      <c r="AH195" s="99"/>
    </row>
    <row r="196" spans="3:34">
      <c r="C196" s="3" t="s">
        <v>92</v>
      </c>
      <c r="D196" s="3" t="s">
        <v>366</v>
      </c>
      <c r="E196" s="3" t="s">
        <v>367</v>
      </c>
      <c r="F196" s="3" t="s">
        <v>628</v>
      </c>
      <c r="G196" s="97" t="s">
        <v>524</v>
      </c>
      <c r="H196" s="97" t="s">
        <v>524</v>
      </c>
      <c r="I196" s="97" t="s">
        <v>524</v>
      </c>
      <c r="J196" s="97" t="s">
        <v>524</v>
      </c>
      <c r="K196" s="97" t="s">
        <v>524</v>
      </c>
      <c r="L196" s="97" t="s">
        <v>524</v>
      </c>
      <c r="M196" s="97" t="s">
        <v>524</v>
      </c>
      <c r="N196" s="100">
        <v>0.1695278108586212</v>
      </c>
      <c r="O196" s="100">
        <v>0.17471999168032257</v>
      </c>
      <c r="P196" s="99"/>
      <c r="Q196" s="99"/>
      <c r="R196" s="99"/>
      <c r="S196" s="99"/>
      <c r="T196" s="99"/>
      <c r="U196" s="99"/>
      <c r="V196" s="99"/>
      <c r="W196" s="99"/>
      <c r="X196" s="99"/>
      <c r="Y196" s="99"/>
      <c r="Z196" s="99"/>
      <c r="AA196" s="99"/>
      <c r="AB196" s="99"/>
      <c r="AC196" s="99"/>
      <c r="AD196" s="99"/>
      <c r="AE196" s="99"/>
      <c r="AF196" s="99"/>
      <c r="AG196" s="99"/>
      <c r="AH196" s="99"/>
    </row>
    <row r="197" spans="3:34">
      <c r="C197" s="3" t="s">
        <v>92</v>
      </c>
      <c r="D197" s="3" t="s">
        <v>368</v>
      </c>
      <c r="E197" s="3" t="s">
        <v>369</v>
      </c>
      <c r="F197" s="3" t="s">
        <v>628</v>
      </c>
      <c r="G197" s="97" t="s">
        <v>524</v>
      </c>
      <c r="H197" s="97" t="s">
        <v>524</v>
      </c>
      <c r="I197" s="97" t="s">
        <v>524</v>
      </c>
      <c r="J197" s="97" t="s">
        <v>524</v>
      </c>
      <c r="K197" s="97" t="s">
        <v>524</v>
      </c>
      <c r="L197" s="97" t="s">
        <v>524</v>
      </c>
      <c r="M197" s="97" t="s">
        <v>524</v>
      </c>
      <c r="N197" s="100">
        <v>8.2818567328414097E-2</v>
      </c>
      <c r="O197" s="100">
        <v>8.300744695891045E-2</v>
      </c>
      <c r="P197" s="99"/>
      <c r="Q197" s="99"/>
      <c r="R197" s="99"/>
      <c r="S197" s="99"/>
      <c r="T197" s="99"/>
      <c r="U197" s="99"/>
      <c r="V197" s="99"/>
      <c r="W197" s="99"/>
      <c r="X197" s="99"/>
      <c r="Y197" s="99"/>
      <c r="Z197" s="99"/>
      <c r="AA197" s="99"/>
      <c r="AB197" s="99"/>
      <c r="AC197" s="99"/>
      <c r="AD197" s="99"/>
      <c r="AE197" s="99"/>
      <c r="AF197" s="99"/>
      <c r="AG197" s="99"/>
      <c r="AH197" s="99"/>
    </row>
    <row r="198" spans="3:34">
      <c r="C198" s="3" t="s">
        <v>92</v>
      </c>
      <c r="D198" s="3" t="s">
        <v>370</v>
      </c>
      <c r="E198" s="3" t="s">
        <v>371</v>
      </c>
      <c r="F198" s="3" t="s">
        <v>628</v>
      </c>
      <c r="G198" s="97" t="s">
        <v>524</v>
      </c>
      <c r="H198" s="97" t="s">
        <v>524</v>
      </c>
      <c r="I198" s="97" t="s">
        <v>524</v>
      </c>
      <c r="J198" s="97" t="s">
        <v>524</v>
      </c>
      <c r="K198" s="97" t="s">
        <v>524</v>
      </c>
      <c r="L198" s="97" t="s">
        <v>524</v>
      </c>
      <c r="M198" s="97" t="s">
        <v>524</v>
      </c>
      <c r="N198" s="100">
        <v>9.9791255024750586E-2</v>
      </c>
      <c r="O198" s="100">
        <v>0.1077591559997039</v>
      </c>
      <c r="P198" s="99"/>
      <c r="Q198" s="99"/>
      <c r="R198" s="99"/>
      <c r="S198" s="99"/>
      <c r="T198" s="99"/>
      <c r="U198" s="99"/>
      <c r="V198" s="99"/>
      <c r="W198" s="99"/>
      <c r="X198" s="99"/>
      <c r="Y198" s="99"/>
      <c r="Z198" s="99"/>
      <c r="AA198" s="99"/>
      <c r="AB198" s="99"/>
      <c r="AC198" s="99"/>
      <c r="AD198" s="99"/>
      <c r="AE198" s="99"/>
      <c r="AF198" s="99"/>
      <c r="AG198" s="99"/>
      <c r="AH198" s="99"/>
    </row>
    <row r="199" spans="3:34">
      <c r="C199" s="3" t="s">
        <v>92</v>
      </c>
      <c r="D199" s="3" t="s">
        <v>372</v>
      </c>
      <c r="E199" s="3" t="s">
        <v>373</v>
      </c>
      <c r="F199" s="3" t="s">
        <v>628</v>
      </c>
      <c r="G199" s="97" t="s">
        <v>524</v>
      </c>
      <c r="H199" s="97" t="s">
        <v>524</v>
      </c>
      <c r="I199" s="97" t="s">
        <v>524</v>
      </c>
      <c r="J199" s="97" t="s">
        <v>524</v>
      </c>
      <c r="K199" s="97" t="s">
        <v>524</v>
      </c>
      <c r="L199" s="97" t="s">
        <v>524</v>
      </c>
      <c r="M199" s="97" t="s">
        <v>524</v>
      </c>
      <c r="N199" s="100">
        <v>0.13122550762044741</v>
      </c>
      <c r="O199" s="100">
        <v>0.1379646575828207</v>
      </c>
      <c r="P199" s="99"/>
      <c r="Q199" s="99"/>
      <c r="R199" s="99"/>
      <c r="S199" s="99"/>
      <c r="T199" s="99"/>
      <c r="U199" s="99"/>
      <c r="V199" s="99"/>
      <c r="W199" s="99"/>
      <c r="X199" s="99"/>
      <c r="Y199" s="99"/>
      <c r="Z199" s="99"/>
      <c r="AA199" s="99"/>
      <c r="AB199" s="99"/>
      <c r="AC199" s="99"/>
      <c r="AD199" s="99"/>
      <c r="AE199" s="99"/>
      <c r="AF199" s="99"/>
      <c r="AG199" s="99"/>
      <c r="AH199" s="99"/>
    </row>
    <row r="200" spans="3:34">
      <c r="C200" s="3" t="s">
        <v>92</v>
      </c>
      <c r="D200" s="3" t="s">
        <v>374</v>
      </c>
      <c r="E200" s="3" t="s">
        <v>375</v>
      </c>
      <c r="F200" s="3" t="s">
        <v>628</v>
      </c>
      <c r="G200" s="97" t="s">
        <v>524</v>
      </c>
      <c r="H200" s="97" t="s">
        <v>524</v>
      </c>
      <c r="I200" s="97" t="s">
        <v>524</v>
      </c>
      <c r="J200" s="97" t="s">
        <v>524</v>
      </c>
      <c r="K200" s="97" t="s">
        <v>524</v>
      </c>
      <c r="L200" s="97" t="s">
        <v>524</v>
      </c>
      <c r="M200" s="97" t="s">
        <v>524</v>
      </c>
      <c r="N200" s="100">
        <v>0.10025857631724337</v>
      </c>
      <c r="O200" s="100">
        <v>0.10087200674214454</v>
      </c>
      <c r="P200" s="99"/>
      <c r="Q200" s="99"/>
      <c r="R200" s="99"/>
      <c r="S200" s="99"/>
      <c r="T200" s="99"/>
      <c r="U200" s="99"/>
      <c r="V200" s="99"/>
      <c r="W200" s="99"/>
      <c r="X200" s="99"/>
      <c r="Y200" s="99"/>
      <c r="Z200" s="99"/>
      <c r="AA200" s="99"/>
      <c r="AB200" s="99"/>
      <c r="AC200" s="99"/>
      <c r="AD200" s="99"/>
      <c r="AE200" s="99"/>
      <c r="AF200" s="99"/>
      <c r="AG200" s="99"/>
      <c r="AH200" s="99"/>
    </row>
    <row r="201" spans="3:34">
      <c r="C201" s="3" t="s">
        <v>92</v>
      </c>
      <c r="D201" s="3" t="s">
        <v>376</v>
      </c>
      <c r="E201" s="3" t="s">
        <v>377</v>
      </c>
      <c r="F201" s="3" t="s">
        <v>628</v>
      </c>
      <c r="G201" s="97" t="s">
        <v>524</v>
      </c>
      <c r="H201" s="97" t="s">
        <v>524</v>
      </c>
      <c r="I201" s="97" t="s">
        <v>524</v>
      </c>
      <c r="J201" s="97" t="s">
        <v>524</v>
      </c>
      <c r="K201" s="97" t="s">
        <v>524</v>
      </c>
      <c r="L201" s="97" t="s">
        <v>524</v>
      </c>
      <c r="M201" s="97" t="s">
        <v>524</v>
      </c>
      <c r="N201" s="100">
        <v>8.3564634615829941E-2</v>
      </c>
      <c r="O201" s="100">
        <v>8.4403371254204634E-2</v>
      </c>
      <c r="P201" s="99"/>
      <c r="Q201" s="99"/>
      <c r="R201" s="99"/>
      <c r="S201" s="99"/>
      <c r="T201" s="99"/>
      <c r="U201" s="99"/>
      <c r="V201" s="99"/>
      <c r="W201" s="99"/>
      <c r="X201" s="99"/>
      <c r="Y201" s="99"/>
      <c r="Z201" s="99"/>
      <c r="AA201" s="99"/>
      <c r="AB201" s="99"/>
      <c r="AC201" s="99"/>
      <c r="AD201" s="99"/>
      <c r="AE201" s="99"/>
      <c r="AF201" s="99"/>
      <c r="AG201" s="99"/>
      <c r="AH201" s="99"/>
    </row>
    <row r="202" spans="3:34">
      <c r="C202" s="3" t="s">
        <v>92</v>
      </c>
      <c r="D202" s="3" t="s">
        <v>378</v>
      </c>
      <c r="E202" s="3" t="s">
        <v>379</v>
      </c>
      <c r="F202" s="3" t="s">
        <v>628</v>
      </c>
      <c r="G202" s="97" t="s">
        <v>524</v>
      </c>
      <c r="H202" s="97" t="s">
        <v>524</v>
      </c>
      <c r="I202" s="97" t="s">
        <v>524</v>
      </c>
      <c r="J202" s="97" t="s">
        <v>524</v>
      </c>
      <c r="K202" s="97" t="s">
        <v>524</v>
      </c>
      <c r="L202" s="97" t="s">
        <v>524</v>
      </c>
      <c r="M202" s="97" t="s">
        <v>524</v>
      </c>
      <c r="N202" s="100">
        <v>0.11712735758536912</v>
      </c>
      <c r="O202" s="100">
        <v>0.12087275305746312</v>
      </c>
      <c r="P202" s="99"/>
      <c r="Q202" s="99"/>
      <c r="R202" s="99"/>
      <c r="S202" s="99"/>
      <c r="T202" s="99"/>
      <c r="U202" s="99"/>
      <c r="V202" s="99"/>
      <c r="W202" s="99"/>
      <c r="X202" s="99"/>
      <c r="Y202" s="99"/>
      <c r="Z202" s="99"/>
      <c r="AA202" s="99"/>
      <c r="AB202" s="99"/>
      <c r="AC202" s="99"/>
      <c r="AD202" s="99"/>
      <c r="AE202" s="99"/>
      <c r="AF202" s="99"/>
      <c r="AG202" s="99"/>
      <c r="AH202" s="99"/>
    </row>
    <row r="203" spans="3:34">
      <c r="C203" s="3" t="s">
        <v>92</v>
      </c>
      <c r="D203" s="3" t="s">
        <v>380</v>
      </c>
      <c r="E203" s="3" t="s">
        <v>381</v>
      </c>
      <c r="F203" s="3" t="s">
        <v>628</v>
      </c>
      <c r="G203" s="97" t="s">
        <v>524</v>
      </c>
      <c r="H203" s="97" t="s">
        <v>524</v>
      </c>
      <c r="I203" s="97" t="s">
        <v>524</v>
      </c>
      <c r="J203" s="97" t="s">
        <v>524</v>
      </c>
      <c r="K203" s="97" t="s">
        <v>524</v>
      </c>
      <c r="L203" s="97" t="s">
        <v>524</v>
      </c>
      <c r="M203" s="97" t="s">
        <v>524</v>
      </c>
      <c r="N203" s="100">
        <v>0.10521946291095194</v>
      </c>
      <c r="O203" s="100">
        <v>0.10740295505022067</v>
      </c>
      <c r="P203" s="99"/>
      <c r="Q203" s="99"/>
      <c r="R203" s="99"/>
      <c r="S203" s="99"/>
      <c r="T203" s="99"/>
      <c r="U203" s="99"/>
      <c r="V203" s="99"/>
      <c r="W203" s="99"/>
      <c r="X203" s="99"/>
      <c r="Y203" s="99"/>
      <c r="Z203" s="99"/>
      <c r="AA203" s="99"/>
      <c r="AB203" s="99"/>
      <c r="AC203" s="99"/>
      <c r="AD203" s="99"/>
      <c r="AE203" s="99"/>
      <c r="AF203" s="99"/>
      <c r="AG203" s="99"/>
      <c r="AH203" s="99"/>
    </row>
    <row r="204" spans="3:34">
      <c r="C204" s="3" t="s">
        <v>92</v>
      </c>
      <c r="D204" s="3" t="s">
        <v>382</v>
      </c>
      <c r="E204" s="3" t="s">
        <v>383</v>
      </c>
      <c r="F204" s="3" t="s">
        <v>628</v>
      </c>
      <c r="G204" s="97" t="s">
        <v>524</v>
      </c>
      <c r="H204" s="97" t="s">
        <v>524</v>
      </c>
      <c r="I204" s="97" t="s">
        <v>524</v>
      </c>
      <c r="J204" s="97" t="s">
        <v>524</v>
      </c>
      <c r="K204" s="97" t="s">
        <v>524</v>
      </c>
      <c r="L204" s="97" t="s">
        <v>524</v>
      </c>
      <c r="M204" s="97" t="s">
        <v>524</v>
      </c>
      <c r="N204" s="100">
        <v>0.11920554134692808</v>
      </c>
      <c r="O204" s="100">
        <v>0.1251015264429638</v>
      </c>
      <c r="P204" s="99"/>
      <c r="Q204" s="99"/>
      <c r="R204" s="99"/>
      <c r="S204" s="99"/>
      <c r="T204" s="99"/>
      <c r="U204" s="99"/>
      <c r="V204" s="99"/>
      <c r="W204" s="99"/>
      <c r="X204" s="99"/>
      <c r="Y204" s="99"/>
      <c r="Z204" s="99"/>
      <c r="AA204" s="99"/>
      <c r="AB204" s="99"/>
      <c r="AC204" s="99"/>
      <c r="AD204" s="99"/>
      <c r="AE204" s="99"/>
      <c r="AF204" s="99"/>
      <c r="AG204" s="99"/>
      <c r="AH204" s="99"/>
    </row>
    <row r="205" spans="3:34">
      <c r="C205" s="3" t="s">
        <v>92</v>
      </c>
      <c r="D205" s="3" t="s">
        <v>384</v>
      </c>
      <c r="E205" s="3" t="s">
        <v>385</v>
      </c>
      <c r="F205" s="3" t="s">
        <v>628</v>
      </c>
      <c r="G205" s="97" t="s">
        <v>524</v>
      </c>
      <c r="H205" s="97" t="s">
        <v>524</v>
      </c>
      <c r="I205" s="97" t="s">
        <v>524</v>
      </c>
      <c r="J205" s="97" t="s">
        <v>524</v>
      </c>
      <c r="K205" s="97" t="s">
        <v>524</v>
      </c>
      <c r="L205" s="97" t="s">
        <v>524</v>
      </c>
      <c r="M205" s="97" t="s">
        <v>524</v>
      </c>
      <c r="N205" s="100">
        <v>0.10076904012537199</v>
      </c>
      <c r="O205" s="100">
        <v>0.10163880483977353</v>
      </c>
      <c r="P205" s="99"/>
      <c r="Q205" s="99"/>
      <c r="R205" s="99"/>
      <c r="S205" s="99"/>
      <c r="T205" s="99"/>
      <c r="U205" s="99"/>
      <c r="V205" s="99"/>
      <c r="W205" s="99"/>
      <c r="X205" s="99"/>
      <c r="Y205" s="99"/>
      <c r="Z205" s="99"/>
      <c r="AA205" s="99"/>
      <c r="AB205" s="99"/>
      <c r="AC205" s="99"/>
      <c r="AD205" s="99"/>
      <c r="AE205" s="99"/>
      <c r="AF205" s="99"/>
      <c r="AG205" s="99"/>
      <c r="AH205" s="99"/>
    </row>
    <row r="206" spans="3:34">
      <c r="C206" s="3" t="s">
        <v>92</v>
      </c>
      <c r="D206" s="3" t="s">
        <v>386</v>
      </c>
      <c r="E206" s="3" t="s">
        <v>387</v>
      </c>
      <c r="F206" s="3" t="s">
        <v>628</v>
      </c>
      <c r="G206" s="97" t="s">
        <v>524</v>
      </c>
      <c r="H206" s="97" t="s">
        <v>524</v>
      </c>
      <c r="I206" s="97" t="s">
        <v>524</v>
      </c>
      <c r="J206" s="97" t="s">
        <v>524</v>
      </c>
      <c r="K206" s="97" t="s">
        <v>524</v>
      </c>
      <c r="L206" s="97" t="s">
        <v>524</v>
      </c>
      <c r="M206" s="97" t="s">
        <v>524</v>
      </c>
      <c r="N206" s="100">
        <v>0.18329521593173642</v>
      </c>
      <c r="O206" s="100">
        <v>0.18640967684733334</v>
      </c>
      <c r="P206" s="99"/>
      <c r="Q206" s="99"/>
      <c r="R206" s="99"/>
      <c r="S206" s="99"/>
      <c r="T206" s="99"/>
      <c r="U206" s="99"/>
      <c r="V206" s="99"/>
      <c r="W206" s="99"/>
      <c r="X206" s="99"/>
      <c r="Y206" s="99"/>
      <c r="Z206" s="99"/>
      <c r="AA206" s="99"/>
      <c r="AB206" s="99"/>
      <c r="AC206" s="99"/>
      <c r="AD206" s="99"/>
      <c r="AE206" s="99"/>
      <c r="AF206" s="99"/>
      <c r="AG206" s="99"/>
      <c r="AH206" s="99"/>
    </row>
    <row r="207" spans="3:34">
      <c r="C207" s="3" t="s">
        <v>92</v>
      </c>
      <c r="D207" s="3" t="s">
        <v>388</v>
      </c>
      <c r="E207" s="3" t="s">
        <v>389</v>
      </c>
      <c r="F207" s="3" t="s">
        <v>628</v>
      </c>
      <c r="G207" s="97" t="s">
        <v>524</v>
      </c>
      <c r="H207" s="97" t="s">
        <v>524</v>
      </c>
      <c r="I207" s="97" t="s">
        <v>524</v>
      </c>
      <c r="J207" s="97" t="s">
        <v>524</v>
      </c>
      <c r="K207" s="97" t="s">
        <v>524</v>
      </c>
      <c r="L207" s="97" t="s">
        <v>524</v>
      </c>
      <c r="M207" s="97" t="s">
        <v>524</v>
      </c>
      <c r="N207" s="100">
        <v>9.3121960137859963E-2</v>
      </c>
      <c r="O207" s="100">
        <v>9.8167827946969655E-2</v>
      </c>
      <c r="P207" s="99"/>
      <c r="Q207" s="99"/>
      <c r="R207" s="99"/>
      <c r="S207" s="99"/>
      <c r="T207" s="99"/>
      <c r="U207" s="99"/>
      <c r="V207" s="99"/>
      <c r="W207" s="99"/>
      <c r="X207" s="99"/>
      <c r="Y207" s="99"/>
      <c r="Z207" s="99"/>
      <c r="AA207" s="99"/>
      <c r="AB207" s="99"/>
      <c r="AC207" s="99"/>
      <c r="AD207" s="99"/>
      <c r="AE207" s="99"/>
      <c r="AF207" s="99"/>
      <c r="AG207" s="99"/>
      <c r="AH207" s="99"/>
    </row>
    <row r="208" spans="3:34">
      <c r="C208" s="3" t="s">
        <v>92</v>
      </c>
      <c r="D208" s="3" t="s">
        <v>390</v>
      </c>
      <c r="E208" s="3" t="s">
        <v>391</v>
      </c>
      <c r="F208" s="3" t="s">
        <v>628</v>
      </c>
      <c r="G208" s="97" t="s">
        <v>524</v>
      </c>
      <c r="H208" s="97" t="s">
        <v>524</v>
      </c>
      <c r="I208" s="97" t="s">
        <v>524</v>
      </c>
      <c r="J208" s="97" t="s">
        <v>524</v>
      </c>
      <c r="K208" s="97" t="s">
        <v>524</v>
      </c>
      <c r="L208" s="97" t="s">
        <v>524</v>
      </c>
      <c r="M208" s="97" t="s">
        <v>524</v>
      </c>
      <c r="N208" s="100">
        <v>8.7282503411613255E-2</v>
      </c>
      <c r="O208" s="100">
        <v>8.8684614591626867E-2</v>
      </c>
      <c r="P208" s="99"/>
      <c r="Q208" s="99"/>
      <c r="R208" s="99"/>
      <c r="S208" s="99"/>
      <c r="T208" s="99"/>
      <c r="U208" s="99"/>
      <c r="V208" s="99"/>
      <c r="W208" s="99"/>
      <c r="X208" s="99"/>
      <c r="Y208" s="99"/>
      <c r="Z208" s="99"/>
      <c r="AA208" s="99"/>
      <c r="AB208" s="99"/>
      <c r="AC208" s="99"/>
      <c r="AD208" s="99"/>
      <c r="AE208" s="99"/>
      <c r="AF208" s="99"/>
      <c r="AG208" s="99"/>
      <c r="AH208" s="99"/>
    </row>
    <row r="209" spans="3:34">
      <c r="C209" s="3" t="s">
        <v>92</v>
      </c>
      <c r="D209" s="3" t="s">
        <v>392</v>
      </c>
      <c r="E209" s="3" t="s">
        <v>393</v>
      </c>
      <c r="F209" s="3" t="s">
        <v>628</v>
      </c>
      <c r="G209" s="97" t="s">
        <v>524</v>
      </c>
      <c r="H209" s="97" t="s">
        <v>524</v>
      </c>
      <c r="I209" s="97" t="s">
        <v>524</v>
      </c>
      <c r="J209" s="97" t="s">
        <v>524</v>
      </c>
      <c r="K209" s="97" t="s">
        <v>524</v>
      </c>
      <c r="L209" s="97" t="s">
        <v>524</v>
      </c>
      <c r="M209" s="97" t="s">
        <v>524</v>
      </c>
      <c r="N209" s="100">
        <v>0.12883739563127267</v>
      </c>
      <c r="O209" s="100">
        <v>0.13290840157456318</v>
      </c>
      <c r="P209" s="99"/>
      <c r="Q209" s="99"/>
      <c r="R209" s="99"/>
      <c r="S209" s="99"/>
      <c r="T209" s="99"/>
      <c r="U209" s="99"/>
      <c r="V209" s="99"/>
      <c r="W209" s="99"/>
      <c r="X209" s="99"/>
      <c r="Y209" s="99"/>
      <c r="Z209" s="99"/>
      <c r="AA209" s="99"/>
      <c r="AB209" s="99"/>
      <c r="AC209" s="99"/>
      <c r="AD209" s="99"/>
      <c r="AE209" s="99"/>
      <c r="AF209" s="99"/>
      <c r="AG209" s="99"/>
      <c r="AH209" s="99"/>
    </row>
    <row r="210" spans="3:34">
      <c r="C210" s="3" t="s">
        <v>92</v>
      </c>
      <c r="D210" s="3" t="s">
        <v>394</v>
      </c>
      <c r="E210" s="3" t="s">
        <v>395</v>
      </c>
      <c r="F210" s="3" t="s">
        <v>628</v>
      </c>
      <c r="G210" s="97" t="s">
        <v>524</v>
      </c>
      <c r="H210" s="97" t="s">
        <v>524</v>
      </c>
      <c r="I210" s="97" t="s">
        <v>524</v>
      </c>
      <c r="J210" s="97" t="s">
        <v>524</v>
      </c>
      <c r="K210" s="97" t="s">
        <v>524</v>
      </c>
      <c r="L210" s="97" t="s">
        <v>524</v>
      </c>
      <c r="M210" s="97" t="s">
        <v>524</v>
      </c>
      <c r="N210" s="100">
        <v>9.5536103476649453E-2</v>
      </c>
      <c r="O210" s="100">
        <v>0.10482467942044685</v>
      </c>
      <c r="P210" s="99"/>
      <c r="Q210" s="99"/>
      <c r="R210" s="99"/>
      <c r="S210" s="99"/>
      <c r="T210" s="99"/>
      <c r="U210" s="99"/>
      <c r="V210" s="99"/>
      <c r="W210" s="99"/>
      <c r="X210" s="99"/>
      <c r="Y210" s="99"/>
      <c r="Z210" s="99"/>
      <c r="AA210" s="99"/>
      <c r="AB210" s="99"/>
      <c r="AC210" s="99"/>
      <c r="AD210" s="99"/>
      <c r="AE210" s="99"/>
      <c r="AF210" s="99"/>
      <c r="AG210" s="99"/>
      <c r="AH210" s="99"/>
    </row>
    <row r="211" spans="3:34">
      <c r="C211" s="3" t="s">
        <v>92</v>
      </c>
      <c r="D211" s="3" t="s">
        <v>396</v>
      </c>
      <c r="E211" s="3" t="s">
        <v>397</v>
      </c>
      <c r="F211" s="3" t="s">
        <v>628</v>
      </c>
      <c r="G211" s="97" t="s">
        <v>524</v>
      </c>
      <c r="H211" s="97" t="s">
        <v>524</v>
      </c>
      <c r="I211" s="97" t="s">
        <v>524</v>
      </c>
      <c r="J211" s="97" t="s">
        <v>524</v>
      </c>
      <c r="K211" s="97" t="s">
        <v>524</v>
      </c>
      <c r="L211" s="97" t="s">
        <v>524</v>
      </c>
      <c r="M211" s="97" t="s">
        <v>524</v>
      </c>
      <c r="N211" s="100">
        <v>9.785200130831187E-2</v>
      </c>
      <c r="O211" s="100">
        <v>0.10198728331246104</v>
      </c>
      <c r="P211" s="99"/>
      <c r="Q211" s="99"/>
      <c r="R211" s="99"/>
      <c r="S211" s="99"/>
      <c r="T211" s="99"/>
      <c r="U211" s="99"/>
      <c r="V211" s="99"/>
      <c r="W211" s="99"/>
      <c r="X211" s="99"/>
      <c r="Y211" s="99"/>
      <c r="Z211" s="99"/>
      <c r="AA211" s="99"/>
      <c r="AB211" s="99"/>
      <c r="AC211" s="99"/>
      <c r="AD211" s="99"/>
      <c r="AE211" s="99"/>
      <c r="AF211" s="99"/>
      <c r="AG211" s="99"/>
      <c r="AH211" s="99"/>
    </row>
    <row r="212" spans="3:34">
      <c r="C212" s="3" t="s">
        <v>92</v>
      </c>
      <c r="D212" s="3" t="s">
        <v>398</v>
      </c>
      <c r="E212" s="3" t="s">
        <v>399</v>
      </c>
      <c r="F212" s="3" t="s">
        <v>628</v>
      </c>
      <c r="G212" s="97" t="s">
        <v>524</v>
      </c>
      <c r="H212" s="97" t="s">
        <v>524</v>
      </c>
      <c r="I212" s="97" t="s">
        <v>524</v>
      </c>
      <c r="J212" s="97" t="s">
        <v>524</v>
      </c>
      <c r="K212" s="97" t="s">
        <v>524</v>
      </c>
      <c r="L212" s="97" t="s">
        <v>524</v>
      </c>
      <c r="M212" s="97" t="s">
        <v>524</v>
      </c>
      <c r="N212" s="100">
        <v>0.10858330138832382</v>
      </c>
      <c r="O212" s="100">
        <v>0.1091589460070021</v>
      </c>
      <c r="P212" s="99"/>
      <c r="Q212" s="99"/>
      <c r="R212" s="99"/>
      <c r="S212" s="99"/>
      <c r="T212" s="99"/>
      <c r="U212" s="99"/>
      <c r="V212" s="99"/>
      <c r="W212" s="99"/>
      <c r="X212" s="99"/>
      <c r="Y212" s="99"/>
      <c r="Z212" s="99"/>
      <c r="AA212" s="99"/>
      <c r="AB212" s="99"/>
      <c r="AC212" s="99"/>
      <c r="AD212" s="99"/>
      <c r="AE212" s="99"/>
      <c r="AF212" s="99"/>
      <c r="AG212" s="99"/>
      <c r="AH212" s="99"/>
    </row>
    <row r="213" spans="3:34">
      <c r="C213" s="3" t="s">
        <v>92</v>
      </c>
      <c r="D213" s="3" t="s">
        <v>400</v>
      </c>
      <c r="E213" s="3" t="s">
        <v>401</v>
      </c>
      <c r="F213" s="3" t="s">
        <v>628</v>
      </c>
      <c r="G213" s="97" t="s">
        <v>524</v>
      </c>
      <c r="H213" s="97" t="s">
        <v>524</v>
      </c>
      <c r="I213" s="97" t="s">
        <v>524</v>
      </c>
      <c r="J213" s="97" t="s">
        <v>524</v>
      </c>
      <c r="K213" s="97" t="s">
        <v>524</v>
      </c>
      <c r="L213" s="97" t="s">
        <v>524</v>
      </c>
      <c r="M213" s="97" t="s">
        <v>524</v>
      </c>
      <c r="N213" s="100">
        <v>8.8018599611755677E-2</v>
      </c>
      <c r="O213" s="100">
        <v>9.7860881155006033E-2</v>
      </c>
      <c r="P213" s="99"/>
      <c r="Q213" s="99"/>
      <c r="R213" s="99"/>
      <c r="S213" s="99"/>
      <c r="T213" s="99"/>
      <c r="U213" s="99"/>
      <c r="V213" s="99"/>
      <c r="W213" s="99"/>
      <c r="X213" s="99"/>
      <c r="Y213" s="99"/>
      <c r="Z213" s="99"/>
      <c r="AA213" s="99"/>
      <c r="AB213" s="99"/>
      <c r="AC213" s="99"/>
      <c r="AD213" s="99"/>
      <c r="AE213" s="99"/>
      <c r="AF213" s="99"/>
      <c r="AG213" s="99"/>
      <c r="AH213" s="99"/>
    </row>
    <row r="214" spans="3:34">
      <c r="C214" s="3" t="s">
        <v>92</v>
      </c>
      <c r="D214" s="3" t="s">
        <v>402</v>
      </c>
      <c r="E214" s="3" t="s">
        <v>403</v>
      </c>
      <c r="F214" s="3" t="s">
        <v>628</v>
      </c>
      <c r="G214" s="97" t="s">
        <v>524</v>
      </c>
      <c r="H214" s="97" t="s">
        <v>524</v>
      </c>
      <c r="I214" s="97" t="s">
        <v>524</v>
      </c>
      <c r="J214" s="97" t="s">
        <v>524</v>
      </c>
      <c r="K214" s="97" t="s">
        <v>524</v>
      </c>
      <c r="L214" s="97" t="s">
        <v>524</v>
      </c>
      <c r="M214" s="97" t="s">
        <v>524</v>
      </c>
      <c r="N214" s="100">
        <v>8.9785874760781162E-2</v>
      </c>
      <c r="O214" s="100">
        <v>9.0523974012042249E-2</v>
      </c>
      <c r="P214" s="99"/>
      <c r="Q214" s="99"/>
      <c r="R214" s="99"/>
      <c r="S214" s="99"/>
      <c r="T214" s="99"/>
      <c r="U214" s="99"/>
      <c r="V214" s="99"/>
      <c r="W214" s="99"/>
      <c r="X214" s="99"/>
      <c r="Y214" s="99"/>
      <c r="Z214" s="99"/>
      <c r="AA214" s="99"/>
      <c r="AB214" s="99"/>
      <c r="AC214" s="99"/>
      <c r="AD214" s="99"/>
      <c r="AE214" s="99"/>
      <c r="AF214" s="99"/>
      <c r="AG214" s="99"/>
      <c r="AH214" s="99"/>
    </row>
    <row r="215" spans="3:34">
      <c r="C215" s="3" t="s">
        <v>92</v>
      </c>
      <c r="D215" s="3" t="s">
        <v>404</v>
      </c>
      <c r="E215" s="3" t="s">
        <v>405</v>
      </c>
      <c r="F215" s="3" t="s">
        <v>628</v>
      </c>
      <c r="G215" s="97" t="s">
        <v>524</v>
      </c>
      <c r="H215" s="97" t="s">
        <v>524</v>
      </c>
      <c r="I215" s="97" t="s">
        <v>524</v>
      </c>
      <c r="J215" s="97" t="s">
        <v>524</v>
      </c>
      <c r="K215" s="97" t="s">
        <v>524</v>
      </c>
      <c r="L215" s="97" t="s">
        <v>524</v>
      </c>
      <c r="M215" s="97" t="s">
        <v>524</v>
      </c>
      <c r="N215" s="100">
        <v>0.10523328903415825</v>
      </c>
      <c r="O215" s="100">
        <v>0.10643989216317316</v>
      </c>
      <c r="P215" s="99"/>
      <c r="Q215" s="99"/>
      <c r="R215" s="99"/>
      <c r="S215" s="99"/>
      <c r="T215" s="99"/>
      <c r="U215" s="99"/>
      <c r="V215" s="99"/>
      <c r="W215" s="99"/>
      <c r="X215" s="99"/>
      <c r="Y215" s="99"/>
      <c r="Z215" s="99"/>
      <c r="AA215" s="99"/>
      <c r="AB215" s="99"/>
      <c r="AC215" s="99"/>
      <c r="AD215" s="99"/>
      <c r="AE215" s="99"/>
      <c r="AF215" s="99"/>
      <c r="AG215" s="99"/>
      <c r="AH215" s="99"/>
    </row>
    <row r="216" spans="3:34">
      <c r="C216" s="3" t="s">
        <v>92</v>
      </c>
      <c r="D216" s="3" t="s">
        <v>406</v>
      </c>
      <c r="E216" s="3" t="s">
        <v>407</v>
      </c>
      <c r="F216" s="3" t="s">
        <v>628</v>
      </c>
      <c r="G216" s="97" t="s">
        <v>524</v>
      </c>
      <c r="H216" s="97" t="s">
        <v>524</v>
      </c>
      <c r="I216" s="97" t="s">
        <v>524</v>
      </c>
      <c r="J216" s="97" t="s">
        <v>524</v>
      </c>
      <c r="K216" s="97" t="s">
        <v>524</v>
      </c>
      <c r="L216" s="97" t="s">
        <v>524</v>
      </c>
      <c r="M216" s="97" t="s">
        <v>524</v>
      </c>
      <c r="N216" s="100">
        <v>8.4285622920671974E-2</v>
      </c>
      <c r="O216" s="100">
        <v>8.9313667571449748E-2</v>
      </c>
      <c r="P216" s="99"/>
      <c r="Q216" s="99"/>
      <c r="R216" s="99"/>
      <c r="S216" s="99"/>
      <c r="T216" s="99"/>
      <c r="U216" s="99"/>
      <c r="V216" s="99"/>
      <c r="W216" s="99"/>
      <c r="X216" s="99"/>
      <c r="Y216" s="99"/>
      <c r="Z216" s="99"/>
      <c r="AA216" s="99"/>
      <c r="AB216" s="99"/>
      <c r="AC216" s="99"/>
      <c r="AD216" s="99"/>
      <c r="AE216" s="99"/>
      <c r="AF216" s="99"/>
      <c r="AG216" s="99"/>
      <c r="AH216" s="99"/>
    </row>
    <row r="217" spans="3:34">
      <c r="C217" s="3" t="s">
        <v>92</v>
      </c>
      <c r="D217" s="3" t="s">
        <v>408</v>
      </c>
      <c r="E217" s="3" t="s">
        <v>409</v>
      </c>
      <c r="F217" s="3" t="s">
        <v>628</v>
      </c>
      <c r="G217" s="97" t="s">
        <v>524</v>
      </c>
      <c r="H217" s="97" t="s">
        <v>524</v>
      </c>
      <c r="I217" s="97" t="s">
        <v>524</v>
      </c>
      <c r="J217" s="97" t="s">
        <v>524</v>
      </c>
      <c r="K217" s="97" t="s">
        <v>524</v>
      </c>
      <c r="L217" s="97" t="s">
        <v>524</v>
      </c>
      <c r="M217" s="97" t="s">
        <v>524</v>
      </c>
      <c r="N217" s="100">
        <v>0.12153649077859863</v>
      </c>
      <c r="O217" s="100">
        <v>0.12298490585309034</v>
      </c>
      <c r="P217" s="99"/>
      <c r="Q217" s="99"/>
      <c r="R217" s="99"/>
      <c r="S217" s="99"/>
      <c r="T217" s="99"/>
      <c r="U217" s="99"/>
      <c r="V217" s="99"/>
      <c r="W217" s="99"/>
      <c r="X217" s="99"/>
      <c r="Y217" s="99"/>
      <c r="Z217" s="99"/>
      <c r="AA217" s="99"/>
      <c r="AB217" s="99"/>
      <c r="AC217" s="99"/>
      <c r="AD217" s="99"/>
      <c r="AE217" s="99"/>
      <c r="AF217" s="99"/>
      <c r="AG217" s="99"/>
      <c r="AH217" s="99"/>
    </row>
    <row r="218" spans="3:34">
      <c r="C218" s="3" t="s">
        <v>92</v>
      </c>
      <c r="D218" s="3" t="s">
        <v>410</v>
      </c>
      <c r="E218" s="3" t="s">
        <v>411</v>
      </c>
      <c r="F218" s="3" t="s">
        <v>628</v>
      </c>
      <c r="G218" s="97" t="s">
        <v>524</v>
      </c>
      <c r="H218" s="97" t="s">
        <v>524</v>
      </c>
      <c r="I218" s="97" t="s">
        <v>524</v>
      </c>
      <c r="J218" s="97" t="s">
        <v>524</v>
      </c>
      <c r="K218" s="97" t="s">
        <v>524</v>
      </c>
      <c r="L218" s="97" t="s">
        <v>524</v>
      </c>
      <c r="M218" s="97" t="s">
        <v>524</v>
      </c>
      <c r="N218" s="100">
        <v>0.12867575116076352</v>
      </c>
      <c r="O218" s="100">
        <v>0.1340657065590104</v>
      </c>
      <c r="P218" s="99"/>
      <c r="Q218" s="99"/>
      <c r="R218" s="99"/>
      <c r="S218" s="99"/>
      <c r="T218" s="99"/>
      <c r="U218" s="99"/>
      <c r="V218" s="99"/>
      <c r="W218" s="99"/>
      <c r="X218" s="99"/>
      <c r="Y218" s="99"/>
      <c r="Z218" s="99"/>
      <c r="AA218" s="99"/>
      <c r="AB218" s="99"/>
      <c r="AC218" s="99"/>
      <c r="AD218" s="99"/>
      <c r="AE218" s="99"/>
      <c r="AF218" s="99"/>
      <c r="AG218" s="99"/>
      <c r="AH218" s="99"/>
    </row>
    <row r="219" spans="3:34">
      <c r="C219" s="3" t="s">
        <v>92</v>
      </c>
      <c r="D219" s="3" t="s">
        <v>412</v>
      </c>
      <c r="E219" s="3" t="s">
        <v>413</v>
      </c>
      <c r="F219" s="3" t="s">
        <v>628</v>
      </c>
      <c r="G219" s="97" t="s">
        <v>524</v>
      </c>
      <c r="H219" s="97" t="s">
        <v>524</v>
      </c>
      <c r="I219" s="97" t="s">
        <v>524</v>
      </c>
      <c r="J219" s="97" t="s">
        <v>524</v>
      </c>
      <c r="K219" s="97" t="s">
        <v>524</v>
      </c>
      <c r="L219" s="97" t="s">
        <v>524</v>
      </c>
      <c r="M219" s="97" t="s">
        <v>524</v>
      </c>
      <c r="N219" s="100">
        <v>0.12116763884060211</v>
      </c>
      <c r="O219" s="100">
        <v>0.12508531247847621</v>
      </c>
      <c r="P219" s="99"/>
      <c r="Q219" s="99"/>
      <c r="R219" s="99"/>
      <c r="S219" s="99"/>
      <c r="T219" s="99"/>
      <c r="U219" s="99"/>
      <c r="V219" s="99"/>
      <c r="W219" s="99"/>
      <c r="X219" s="99"/>
      <c r="Y219" s="99"/>
      <c r="Z219" s="99"/>
      <c r="AA219" s="99"/>
      <c r="AB219" s="99"/>
      <c r="AC219" s="99"/>
      <c r="AD219" s="99"/>
      <c r="AE219" s="99"/>
      <c r="AF219" s="99"/>
      <c r="AG219" s="99"/>
      <c r="AH219" s="99"/>
    </row>
    <row r="220" spans="3:34">
      <c r="C220" s="3" t="s">
        <v>92</v>
      </c>
      <c r="D220" s="3" t="s">
        <v>414</v>
      </c>
      <c r="E220" s="3" t="s">
        <v>415</v>
      </c>
      <c r="F220" s="3" t="s">
        <v>628</v>
      </c>
      <c r="G220" s="97" t="s">
        <v>524</v>
      </c>
      <c r="H220" s="97" t="s">
        <v>524</v>
      </c>
      <c r="I220" s="97" t="s">
        <v>524</v>
      </c>
      <c r="J220" s="97" t="s">
        <v>524</v>
      </c>
      <c r="K220" s="97" t="s">
        <v>524</v>
      </c>
      <c r="L220" s="97" t="s">
        <v>524</v>
      </c>
      <c r="M220" s="97" t="s">
        <v>524</v>
      </c>
      <c r="N220" s="100">
        <v>0.117643383908516</v>
      </c>
      <c r="O220" s="100">
        <v>0.12080189093142632</v>
      </c>
      <c r="P220" s="99"/>
      <c r="Q220" s="99"/>
      <c r="R220" s="99"/>
      <c r="S220" s="99"/>
      <c r="T220" s="99"/>
      <c r="U220" s="99"/>
      <c r="V220" s="99"/>
      <c r="W220" s="99"/>
      <c r="X220" s="99"/>
      <c r="Y220" s="99"/>
      <c r="Z220" s="99"/>
      <c r="AA220" s="99"/>
      <c r="AB220" s="99"/>
      <c r="AC220" s="99"/>
      <c r="AD220" s="99"/>
      <c r="AE220" s="99"/>
      <c r="AF220" s="99"/>
      <c r="AG220" s="99"/>
      <c r="AH220" s="99"/>
    </row>
    <row r="221" spans="3:34">
      <c r="C221" s="3" t="s">
        <v>92</v>
      </c>
      <c r="D221" s="3" t="s">
        <v>416</v>
      </c>
      <c r="E221" s="3" t="s">
        <v>417</v>
      </c>
      <c r="F221" s="3" t="s">
        <v>628</v>
      </c>
      <c r="G221" s="97" t="s">
        <v>524</v>
      </c>
      <c r="H221" s="97" t="s">
        <v>524</v>
      </c>
      <c r="I221" s="97" t="s">
        <v>524</v>
      </c>
      <c r="J221" s="97" t="s">
        <v>524</v>
      </c>
      <c r="K221" s="97" t="s">
        <v>524</v>
      </c>
      <c r="L221" s="97" t="s">
        <v>524</v>
      </c>
      <c r="M221" s="97" t="s">
        <v>524</v>
      </c>
      <c r="N221" s="100">
        <v>0.10829999687835923</v>
      </c>
      <c r="O221" s="100">
        <v>0.1101208969824542</v>
      </c>
      <c r="P221" s="99"/>
      <c r="Q221" s="99"/>
      <c r="R221" s="99"/>
      <c r="S221" s="99"/>
      <c r="T221" s="99"/>
      <c r="U221" s="99"/>
      <c r="V221" s="99"/>
      <c r="W221" s="99"/>
      <c r="X221" s="99"/>
      <c r="Y221" s="99"/>
      <c r="Z221" s="99"/>
      <c r="AA221" s="99"/>
      <c r="AB221" s="99"/>
      <c r="AC221" s="99"/>
      <c r="AD221" s="99"/>
      <c r="AE221" s="99"/>
      <c r="AF221" s="99"/>
      <c r="AG221" s="99"/>
      <c r="AH221" s="99"/>
    </row>
    <row r="222" spans="3:34">
      <c r="C222" s="3" t="s">
        <v>92</v>
      </c>
      <c r="D222" s="3" t="s">
        <v>418</v>
      </c>
      <c r="E222" s="3" t="s">
        <v>419</v>
      </c>
      <c r="F222" s="3" t="s">
        <v>628</v>
      </c>
      <c r="G222" s="97" t="s">
        <v>524</v>
      </c>
      <c r="H222" s="97" t="s">
        <v>524</v>
      </c>
      <c r="I222" s="97" t="s">
        <v>524</v>
      </c>
      <c r="J222" s="97" t="s">
        <v>524</v>
      </c>
      <c r="K222" s="97" t="s">
        <v>524</v>
      </c>
      <c r="L222" s="97" t="s">
        <v>524</v>
      </c>
      <c r="M222" s="97" t="s">
        <v>524</v>
      </c>
      <c r="N222" s="100">
        <v>0.10026797237085072</v>
      </c>
      <c r="O222" s="100">
        <v>0.10238675194068218</v>
      </c>
      <c r="P222" s="99"/>
      <c r="Q222" s="99"/>
      <c r="R222" s="99"/>
      <c r="S222" s="99"/>
      <c r="T222" s="99"/>
      <c r="U222" s="99"/>
      <c r="V222" s="99"/>
      <c r="W222" s="99"/>
      <c r="X222" s="99"/>
      <c r="Y222" s="99"/>
      <c r="Z222" s="99"/>
      <c r="AA222" s="99"/>
      <c r="AB222" s="99"/>
      <c r="AC222" s="99"/>
      <c r="AD222" s="99"/>
      <c r="AE222" s="99"/>
      <c r="AF222" s="99"/>
      <c r="AG222" s="99"/>
      <c r="AH222" s="99"/>
    </row>
    <row r="223" spans="3:34">
      <c r="C223" s="3" t="s">
        <v>92</v>
      </c>
      <c r="D223" s="3" t="s">
        <v>420</v>
      </c>
      <c r="E223" s="3" t="s">
        <v>421</v>
      </c>
      <c r="F223" s="3" t="s">
        <v>628</v>
      </c>
      <c r="G223" s="97" t="s">
        <v>524</v>
      </c>
      <c r="H223" s="97" t="s">
        <v>524</v>
      </c>
      <c r="I223" s="97" t="s">
        <v>524</v>
      </c>
      <c r="J223" s="97" t="s">
        <v>524</v>
      </c>
      <c r="K223" s="97" t="s">
        <v>524</v>
      </c>
      <c r="L223" s="97" t="s">
        <v>524</v>
      </c>
      <c r="M223" s="97" t="s">
        <v>524</v>
      </c>
      <c r="N223" s="100">
        <v>0.10331243718378959</v>
      </c>
      <c r="O223" s="100">
        <v>9.7788136211525378E-2</v>
      </c>
      <c r="P223" s="99"/>
      <c r="Q223" s="99"/>
      <c r="R223" s="99"/>
      <c r="S223" s="99"/>
      <c r="T223" s="99"/>
      <c r="U223" s="99"/>
      <c r="V223" s="99"/>
      <c r="W223" s="99"/>
      <c r="X223" s="99"/>
      <c r="Y223" s="99"/>
      <c r="Z223" s="99"/>
      <c r="AA223" s="99"/>
      <c r="AB223" s="99"/>
      <c r="AC223" s="99"/>
      <c r="AD223" s="99"/>
      <c r="AE223" s="99"/>
      <c r="AF223" s="99"/>
      <c r="AG223" s="99"/>
      <c r="AH223" s="99"/>
    </row>
    <row r="224" spans="3:34">
      <c r="C224" s="3" t="s">
        <v>92</v>
      </c>
      <c r="D224" s="3" t="s">
        <v>422</v>
      </c>
      <c r="E224" s="3" t="s">
        <v>423</v>
      </c>
      <c r="F224" s="3" t="s">
        <v>628</v>
      </c>
      <c r="G224" s="97" t="s">
        <v>524</v>
      </c>
      <c r="H224" s="97" t="s">
        <v>524</v>
      </c>
      <c r="I224" s="97" t="s">
        <v>524</v>
      </c>
      <c r="J224" s="97" t="s">
        <v>524</v>
      </c>
      <c r="K224" s="97" t="s">
        <v>524</v>
      </c>
      <c r="L224" s="97" t="s">
        <v>524</v>
      </c>
      <c r="M224" s="97" t="s">
        <v>524</v>
      </c>
      <c r="N224" s="100">
        <v>0.11327446443258579</v>
      </c>
      <c r="O224" s="100">
        <v>0.1152854865876129</v>
      </c>
      <c r="P224" s="99"/>
      <c r="Q224" s="99"/>
      <c r="R224" s="99"/>
      <c r="S224" s="99"/>
      <c r="T224" s="99"/>
      <c r="U224" s="99"/>
      <c r="V224" s="99"/>
      <c r="W224" s="99"/>
      <c r="X224" s="99"/>
      <c r="Y224" s="99"/>
      <c r="Z224" s="99"/>
      <c r="AA224" s="99"/>
      <c r="AB224" s="99"/>
      <c r="AC224" s="99"/>
      <c r="AD224" s="99"/>
      <c r="AE224" s="99"/>
      <c r="AF224" s="99"/>
      <c r="AG224" s="99"/>
      <c r="AH224" s="99"/>
    </row>
    <row r="225" spans="3:34">
      <c r="C225" s="3" t="s">
        <v>92</v>
      </c>
      <c r="D225" s="3" t="s">
        <v>424</v>
      </c>
      <c r="E225" s="3" t="s">
        <v>425</v>
      </c>
      <c r="F225" s="3" t="s">
        <v>628</v>
      </c>
      <c r="G225" s="97" t="s">
        <v>524</v>
      </c>
      <c r="H225" s="97" t="s">
        <v>524</v>
      </c>
      <c r="I225" s="97" t="s">
        <v>524</v>
      </c>
      <c r="J225" s="97" t="s">
        <v>524</v>
      </c>
      <c r="K225" s="97" t="s">
        <v>524</v>
      </c>
      <c r="L225" s="97" t="s">
        <v>524</v>
      </c>
      <c r="M225" s="97" t="s">
        <v>524</v>
      </c>
      <c r="N225" s="100">
        <v>0.11067559621405144</v>
      </c>
      <c r="O225" s="100">
        <v>0.11331091246861687</v>
      </c>
      <c r="P225" s="99"/>
      <c r="Q225" s="99"/>
      <c r="R225" s="99"/>
      <c r="S225" s="99"/>
      <c r="T225" s="99"/>
      <c r="U225" s="99"/>
      <c r="V225" s="99"/>
      <c r="W225" s="99"/>
      <c r="X225" s="99"/>
      <c r="Y225" s="99"/>
      <c r="Z225" s="99"/>
      <c r="AA225" s="99"/>
      <c r="AB225" s="99"/>
      <c r="AC225" s="99"/>
      <c r="AD225" s="99"/>
      <c r="AE225" s="99"/>
      <c r="AF225" s="99"/>
      <c r="AG225" s="99"/>
      <c r="AH225" s="99"/>
    </row>
    <row r="226" spans="3:34">
      <c r="C226" s="3" t="s">
        <v>92</v>
      </c>
      <c r="D226" s="3" t="s">
        <v>426</v>
      </c>
      <c r="E226" s="3" t="s">
        <v>427</v>
      </c>
      <c r="F226" s="3" t="s">
        <v>628</v>
      </c>
      <c r="G226" s="97" t="s">
        <v>524</v>
      </c>
      <c r="H226" s="97" t="s">
        <v>524</v>
      </c>
      <c r="I226" s="97" t="s">
        <v>524</v>
      </c>
      <c r="J226" s="97" t="s">
        <v>524</v>
      </c>
      <c r="K226" s="97" t="s">
        <v>524</v>
      </c>
      <c r="L226" s="97" t="s">
        <v>524</v>
      </c>
      <c r="M226" s="97" t="s">
        <v>524</v>
      </c>
      <c r="N226" s="100">
        <v>0.11374829834434531</v>
      </c>
      <c r="O226" s="100">
        <v>0.11467967730801407</v>
      </c>
      <c r="P226" s="99"/>
      <c r="Q226" s="99"/>
      <c r="R226" s="99"/>
      <c r="S226" s="99"/>
      <c r="T226" s="99"/>
      <c r="U226" s="99"/>
      <c r="V226" s="99"/>
      <c r="W226" s="99"/>
      <c r="X226" s="99"/>
      <c r="Y226" s="99"/>
      <c r="Z226" s="99"/>
      <c r="AA226" s="99"/>
      <c r="AB226" s="99"/>
      <c r="AC226" s="99"/>
      <c r="AD226" s="99"/>
      <c r="AE226" s="99"/>
      <c r="AF226" s="99"/>
      <c r="AG226" s="99"/>
      <c r="AH226" s="99"/>
    </row>
    <row r="227" spans="3:34">
      <c r="C227" s="3" t="s">
        <v>92</v>
      </c>
      <c r="D227" s="3" t="s">
        <v>428</v>
      </c>
      <c r="E227" s="3" t="s">
        <v>429</v>
      </c>
      <c r="F227" s="3" t="s">
        <v>628</v>
      </c>
      <c r="G227" s="97" t="s">
        <v>524</v>
      </c>
      <c r="H227" s="97" t="s">
        <v>524</v>
      </c>
      <c r="I227" s="97" t="s">
        <v>524</v>
      </c>
      <c r="J227" s="97" t="s">
        <v>524</v>
      </c>
      <c r="K227" s="97" t="s">
        <v>524</v>
      </c>
      <c r="L227" s="97" t="s">
        <v>524</v>
      </c>
      <c r="M227" s="97" t="s">
        <v>524</v>
      </c>
      <c r="N227" s="100">
        <v>9.6876962598321834E-2</v>
      </c>
      <c r="O227" s="100">
        <v>9.9112496266631336E-2</v>
      </c>
      <c r="P227" s="99"/>
      <c r="Q227" s="99"/>
      <c r="R227" s="99"/>
      <c r="S227" s="99"/>
      <c r="T227" s="99"/>
      <c r="U227" s="99"/>
      <c r="V227" s="99"/>
      <c r="W227" s="99"/>
      <c r="X227" s="99"/>
      <c r="Y227" s="99"/>
      <c r="Z227" s="99"/>
      <c r="AA227" s="99"/>
      <c r="AB227" s="99"/>
      <c r="AC227" s="99"/>
      <c r="AD227" s="99"/>
      <c r="AE227" s="99"/>
      <c r="AF227" s="99"/>
      <c r="AG227" s="99"/>
      <c r="AH227" s="99"/>
    </row>
    <row r="228" spans="3:34">
      <c r="C228" s="3" t="s">
        <v>92</v>
      </c>
      <c r="D228" s="3" t="s">
        <v>430</v>
      </c>
      <c r="E228" s="3" t="s">
        <v>431</v>
      </c>
      <c r="F228" s="3" t="s">
        <v>628</v>
      </c>
      <c r="G228" s="97" t="s">
        <v>524</v>
      </c>
      <c r="H228" s="97" t="s">
        <v>524</v>
      </c>
      <c r="I228" s="97" t="s">
        <v>524</v>
      </c>
      <c r="J228" s="97" t="s">
        <v>524</v>
      </c>
      <c r="K228" s="97" t="s">
        <v>524</v>
      </c>
      <c r="L228" s="97" t="s">
        <v>524</v>
      </c>
      <c r="M228" s="97" t="s">
        <v>524</v>
      </c>
      <c r="N228" s="100">
        <v>0.15568264545708138</v>
      </c>
      <c r="O228" s="100">
        <v>0.15449463331626603</v>
      </c>
      <c r="P228" s="99"/>
      <c r="Q228" s="99"/>
      <c r="R228" s="99"/>
      <c r="S228" s="99"/>
      <c r="T228" s="99"/>
      <c r="U228" s="99"/>
      <c r="V228" s="99"/>
      <c r="W228" s="99"/>
      <c r="X228" s="99"/>
      <c r="Y228" s="99"/>
      <c r="Z228" s="99"/>
      <c r="AA228" s="99"/>
      <c r="AB228" s="99"/>
      <c r="AC228" s="99"/>
      <c r="AD228" s="99"/>
      <c r="AE228" s="99"/>
      <c r="AF228" s="99"/>
      <c r="AG228" s="99"/>
      <c r="AH228" s="99"/>
    </row>
    <row r="229" spans="3:34">
      <c r="C229" s="3" t="s">
        <v>92</v>
      </c>
      <c r="D229" s="3" t="s">
        <v>432</v>
      </c>
      <c r="E229" s="3" t="s">
        <v>433</v>
      </c>
      <c r="F229" s="3" t="s">
        <v>628</v>
      </c>
      <c r="G229" s="97" t="s">
        <v>524</v>
      </c>
      <c r="H229" s="97" t="s">
        <v>524</v>
      </c>
      <c r="I229" s="97" t="s">
        <v>524</v>
      </c>
      <c r="J229" s="97" t="s">
        <v>524</v>
      </c>
      <c r="K229" s="97" t="s">
        <v>524</v>
      </c>
      <c r="L229" s="97" t="s">
        <v>524</v>
      </c>
      <c r="M229" s="97" t="s">
        <v>524</v>
      </c>
      <c r="N229" s="100">
        <v>0.11492190672970383</v>
      </c>
      <c r="O229" s="100">
        <v>0.13022726775989268</v>
      </c>
      <c r="P229" s="99"/>
      <c r="Q229" s="99"/>
      <c r="R229" s="99"/>
      <c r="S229" s="99"/>
      <c r="T229" s="99"/>
      <c r="U229" s="99"/>
      <c r="V229" s="99"/>
      <c r="W229" s="99"/>
      <c r="X229" s="99"/>
      <c r="Y229" s="99"/>
      <c r="Z229" s="99"/>
      <c r="AA229" s="99"/>
      <c r="AB229" s="99"/>
      <c r="AC229" s="99"/>
      <c r="AD229" s="99"/>
      <c r="AE229" s="99"/>
      <c r="AF229" s="99"/>
      <c r="AG229" s="99"/>
      <c r="AH229" s="99"/>
    </row>
    <row r="230" spans="3:34">
      <c r="C230" s="3" t="s">
        <v>92</v>
      </c>
      <c r="D230" s="3" t="s">
        <v>434</v>
      </c>
      <c r="E230" s="3" t="s">
        <v>435</v>
      </c>
      <c r="F230" s="3" t="s">
        <v>628</v>
      </c>
      <c r="G230" s="97" t="s">
        <v>524</v>
      </c>
      <c r="H230" s="97" t="s">
        <v>524</v>
      </c>
      <c r="I230" s="97" t="s">
        <v>524</v>
      </c>
      <c r="J230" s="97" t="s">
        <v>524</v>
      </c>
      <c r="K230" s="97" t="s">
        <v>524</v>
      </c>
      <c r="L230" s="97" t="s">
        <v>524</v>
      </c>
      <c r="M230" s="97" t="s">
        <v>524</v>
      </c>
      <c r="N230" s="100">
        <v>0.14055046213476446</v>
      </c>
      <c r="O230" s="100">
        <v>0.14534701126203492</v>
      </c>
      <c r="P230" s="99"/>
      <c r="Q230" s="99"/>
      <c r="R230" s="99"/>
      <c r="S230" s="99"/>
      <c r="T230" s="99"/>
      <c r="U230" s="99"/>
      <c r="V230" s="99"/>
      <c r="W230" s="99"/>
      <c r="X230" s="99"/>
      <c r="Y230" s="99"/>
      <c r="Z230" s="99"/>
      <c r="AA230" s="99"/>
      <c r="AB230" s="99"/>
      <c r="AC230" s="99"/>
      <c r="AD230" s="99"/>
      <c r="AE230" s="99"/>
      <c r="AF230" s="99"/>
      <c r="AG230" s="99"/>
      <c r="AH230" s="99"/>
    </row>
    <row r="231" spans="3:34">
      <c r="C231" s="3" t="s">
        <v>92</v>
      </c>
      <c r="D231" s="3" t="s">
        <v>436</v>
      </c>
      <c r="E231" s="3" t="s">
        <v>437</v>
      </c>
      <c r="F231" s="3" t="s">
        <v>628</v>
      </c>
      <c r="G231" s="97" t="s">
        <v>524</v>
      </c>
      <c r="H231" s="97" t="s">
        <v>524</v>
      </c>
      <c r="I231" s="97" t="s">
        <v>524</v>
      </c>
      <c r="J231" s="97" t="s">
        <v>524</v>
      </c>
      <c r="K231" s="97" t="s">
        <v>524</v>
      </c>
      <c r="L231" s="97" t="s">
        <v>524</v>
      </c>
      <c r="M231" s="97" t="s">
        <v>524</v>
      </c>
      <c r="N231" s="100">
        <v>0.11670428719560007</v>
      </c>
      <c r="O231" s="100">
        <v>0.11965039394675882</v>
      </c>
      <c r="P231" s="99"/>
      <c r="Q231" s="99"/>
      <c r="R231" s="99"/>
      <c r="S231" s="99"/>
      <c r="T231" s="99"/>
      <c r="U231" s="99"/>
      <c r="V231" s="99"/>
      <c r="W231" s="99"/>
      <c r="X231" s="99"/>
      <c r="Y231" s="99"/>
      <c r="Z231" s="99"/>
      <c r="AA231" s="99"/>
      <c r="AB231" s="99"/>
      <c r="AC231" s="99"/>
      <c r="AD231" s="99"/>
      <c r="AE231" s="99"/>
      <c r="AF231" s="99"/>
      <c r="AG231" s="99"/>
      <c r="AH231" s="99"/>
    </row>
    <row r="232" spans="3:34">
      <c r="C232" s="3" t="s">
        <v>92</v>
      </c>
      <c r="D232" s="3" t="s">
        <v>438</v>
      </c>
      <c r="E232" s="3" t="s">
        <v>439</v>
      </c>
      <c r="F232" s="3" t="s">
        <v>628</v>
      </c>
      <c r="G232" s="97" t="s">
        <v>524</v>
      </c>
      <c r="H232" s="97" t="s">
        <v>524</v>
      </c>
      <c r="I232" s="97" t="s">
        <v>524</v>
      </c>
      <c r="J232" s="97" t="s">
        <v>524</v>
      </c>
      <c r="K232" s="97" t="s">
        <v>524</v>
      </c>
      <c r="L232" s="97" t="s">
        <v>524</v>
      </c>
      <c r="M232" s="97" t="s">
        <v>524</v>
      </c>
      <c r="N232" s="100">
        <v>0.128384186394783</v>
      </c>
      <c r="O232" s="100">
        <v>0.1299381424727975</v>
      </c>
      <c r="P232" s="99"/>
      <c r="Q232" s="99"/>
      <c r="R232" s="99"/>
      <c r="S232" s="99"/>
      <c r="T232" s="99"/>
      <c r="U232" s="99"/>
      <c r="V232" s="99"/>
      <c r="W232" s="99"/>
      <c r="X232" s="99"/>
      <c r="Y232" s="99"/>
      <c r="Z232" s="99"/>
      <c r="AA232" s="99"/>
      <c r="AB232" s="99"/>
      <c r="AC232" s="99"/>
      <c r="AD232" s="99"/>
      <c r="AE232" s="99"/>
      <c r="AF232" s="99"/>
      <c r="AG232" s="99"/>
      <c r="AH232" s="99"/>
    </row>
    <row r="233" spans="3:34">
      <c r="C233" s="3" t="s">
        <v>92</v>
      </c>
      <c r="D233" s="3" t="s">
        <v>440</v>
      </c>
      <c r="E233" s="3" t="s">
        <v>441</v>
      </c>
      <c r="F233" s="3" t="s">
        <v>628</v>
      </c>
      <c r="G233" s="97" t="s">
        <v>524</v>
      </c>
      <c r="H233" s="97" t="s">
        <v>524</v>
      </c>
      <c r="I233" s="97" t="s">
        <v>524</v>
      </c>
      <c r="J233" s="97" t="s">
        <v>524</v>
      </c>
      <c r="K233" s="97" t="s">
        <v>524</v>
      </c>
      <c r="L233" s="97" t="s">
        <v>524</v>
      </c>
      <c r="M233" s="97" t="s">
        <v>524</v>
      </c>
      <c r="N233" s="100">
        <v>0.12686777413652939</v>
      </c>
      <c r="O233" s="100">
        <v>0.14116936310888489</v>
      </c>
      <c r="P233" s="99"/>
      <c r="Q233" s="99"/>
      <c r="R233" s="99"/>
      <c r="S233" s="99"/>
      <c r="T233" s="99"/>
      <c r="U233" s="99"/>
      <c r="V233" s="99"/>
      <c r="W233" s="99"/>
      <c r="X233" s="99"/>
      <c r="Y233" s="99"/>
      <c r="Z233" s="99"/>
      <c r="AA233" s="99"/>
      <c r="AB233" s="99"/>
      <c r="AC233" s="99"/>
      <c r="AD233" s="99"/>
      <c r="AE233" s="99"/>
      <c r="AF233" s="99"/>
      <c r="AG233" s="99"/>
      <c r="AH233" s="99"/>
    </row>
    <row r="234" spans="3:34">
      <c r="C234" s="3" t="s">
        <v>92</v>
      </c>
      <c r="D234" s="3" t="s">
        <v>442</v>
      </c>
      <c r="E234" s="3" t="s">
        <v>443</v>
      </c>
      <c r="F234" s="3" t="s">
        <v>628</v>
      </c>
      <c r="G234" s="97" t="s">
        <v>524</v>
      </c>
      <c r="H234" s="97" t="s">
        <v>524</v>
      </c>
      <c r="I234" s="97" t="s">
        <v>524</v>
      </c>
      <c r="J234" s="97" t="s">
        <v>524</v>
      </c>
      <c r="K234" s="97" t="s">
        <v>524</v>
      </c>
      <c r="L234" s="97" t="s">
        <v>524</v>
      </c>
      <c r="M234" s="97" t="s">
        <v>524</v>
      </c>
      <c r="N234" s="100">
        <v>0.10773919910241156</v>
      </c>
      <c r="O234" s="100">
        <v>0.12354545778523453</v>
      </c>
      <c r="P234" s="99"/>
      <c r="Q234" s="99"/>
      <c r="R234" s="99"/>
      <c r="S234" s="99"/>
      <c r="T234" s="99"/>
      <c r="U234" s="99"/>
      <c r="V234" s="99"/>
      <c r="W234" s="99"/>
      <c r="X234" s="99"/>
      <c r="Y234" s="99"/>
      <c r="Z234" s="99"/>
      <c r="AA234" s="99"/>
      <c r="AB234" s="99"/>
      <c r="AC234" s="99"/>
      <c r="AD234" s="99"/>
      <c r="AE234" s="99"/>
      <c r="AF234" s="99"/>
      <c r="AG234" s="99"/>
      <c r="AH234" s="99"/>
    </row>
    <row r="235" spans="3:34">
      <c r="C235" s="3" t="s">
        <v>92</v>
      </c>
      <c r="D235" s="3" t="s">
        <v>444</v>
      </c>
      <c r="E235" s="3" t="s">
        <v>445</v>
      </c>
      <c r="F235" s="3" t="s">
        <v>628</v>
      </c>
      <c r="G235" s="97" t="s">
        <v>524</v>
      </c>
      <c r="H235" s="97" t="s">
        <v>524</v>
      </c>
      <c r="I235" s="97" t="s">
        <v>524</v>
      </c>
      <c r="J235" s="97" t="s">
        <v>524</v>
      </c>
      <c r="K235" s="97" t="s">
        <v>524</v>
      </c>
      <c r="L235" s="97" t="s">
        <v>524</v>
      </c>
      <c r="M235" s="97" t="s">
        <v>524</v>
      </c>
      <c r="N235" s="100">
        <v>0.14118511707418152</v>
      </c>
      <c r="O235" s="100">
        <v>0.14150358547305111</v>
      </c>
      <c r="P235" s="99"/>
      <c r="Q235" s="99"/>
      <c r="R235" s="99"/>
      <c r="S235" s="99"/>
      <c r="T235" s="99"/>
      <c r="U235" s="99"/>
      <c r="V235" s="99"/>
      <c r="W235" s="99"/>
      <c r="X235" s="99"/>
      <c r="Y235" s="99"/>
      <c r="Z235" s="99"/>
      <c r="AA235" s="99"/>
      <c r="AB235" s="99"/>
      <c r="AC235" s="99"/>
      <c r="AD235" s="99"/>
      <c r="AE235" s="99"/>
      <c r="AF235" s="99"/>
      <c r="AG235" s="99"/>
      <c r="AH235" s="99"/>
    </row>
    <row r="236" spans="3:34">
      <c r="C236" s="3" t="s">
        <v>92</v>
      </c>
      <c r="D236" s="3" t="s">
        <v>446</v>
      </c>
      <c r="E236" s="3" t="s">
        <v>447</v>
      </c>
      <c r="F236" s="3" t="s">
        <v>628</v>
      </c>
      <c r="G236" s="97" t="s">
        <v>524</v>
      </c>
      <c r="H236" s="97" t="s">
        <v>524</v>
      </c>
      <c r="I236" s="97" t="s">
        <v>524</v>
      </c>
      <c r="J236" s="97" t="s">
        <v>524</v>
      </c>
      <c r="K236" s="97" t="s">
        <v>524</v>
      </c>
      <c r="L236" s="97" t="s">
        <v>524</v>
      </c>
      <c r="M236" s="97" t="s">
        <v>524</v>
      </c>
      <c r="N236" s="100">
        <v>0.10967450534805141</v>
      </c>
      <c r="O236" s="100">
        <v>0.12304492386477246</v>
      </c>
      <c r="P236" s="99"/>
      <c r="Q236" s="99"/>
      <c r="R236" s="99"/>
      <c r="S236" s="99"/>
      <c r="T236" s="99"/>
      <c r="U236" s="99"/>
      <c r="V236" s="99"/>
      <c r="W236" s="99"/>
      <c r="X236" s="99"/>
      <c r="Y236" s="99"/>
      <c r="Z236" s="99"/>
      <c r="AA236" s="99"/>
      <c r="AB236" s="99"/>
      <c r="AC236" s="99"/>
      <c r="AD236" s="99"/>
      <c r="AE236" s="99"/>
      <c r="AF236" s="99"/>
      <c r="AG236" s="99"/>
      <c r="AH236" s="99"/>
    </row>
    <row r="237" spans="3:34">
      <c r="C237" s="3" t="s">
        <v>90</v>
      </c>
      <c r="D237" s="3" t="s">
        <v>448</v>
      </c>
      <c r="E237" s="3" t="s">
        <v>449</v>
      </c>
      <c r="F237" s="3" t="s">
        <v>628</v>
      </c>
      <c r="G237" s="97" t="s">
        <v>524</v>
      </c>
      <c r="H237" s="97" t="s">
        <v>524</v>
      </c>
      <c r="I237" s="97" t="s">
        <v>524</v>
      </c>
      <c r="J237" s="97" t="s">
        <v>524</v>
      </c>
      <c r="K237" s="97" t="s">
        <v>524</v>
      </c>
      <c r="L237" s="97" t="s">
        <v>524</v>
      </c>
      <c r="M237" s="97" t="s">
        <v>524</v>
      </c>
      <c r="N237" s="100">
        <v>0.10860276964356941</v>
      </c>
      <c r="O237" s="100">
        <v>0.12128196472394112</v>
      </c>
      <c r="P237" s="99"/>
      <c r="Q237" s="99"/>
      <c r="R237" s="99"/>
      <c r="S237" s="99"/>
      <c r="T237" s="99"/>
      <c r="U237" s="99"/>
      <c r="V237" s="99"/>
      <c r="W237" s="99"/>
      <c r="X237" s="99"/>
      <c r="Y237" s="99"/>
      <c r="Z237" s="99"/>
      <c r="AA237" s="99"/>
      <c r="AB237" s="99"/>
      <c r="AC237" s="99"/>
      <c r="AD237" s="99"/>
      <c r="AE237" s="99"/>
      <c r="AF237" s="99"/>
      <c r="AG237" s="99"/>
      <c r="AH237" s="99"/>
    </row>
    <row r="238" spans="3:34">
      <c r="C238" s="3" t="s">
        <v>90</v>
      </c>
      <c r="D238" s="3" t="s">
        <v>450</v>
      </c>
      <c r="E238" s="3" t="s">
        <v>451</v>
      </c>
      <c r="F238" s="3" t="s">
        <v>628</v>
      </c>
      <c r="G238" s="97" t="s">
        <v>524</v>
      </c>
      <c r="H238" s="97" t="s">
        <v>524</v>
      </c>
      <c r="I238" s="97" t="s">
        <v>524</v>
      </c>
      <c r="J238" s="97" t="s">
        <v>524</v>
      </c>
      <c r="K238" s="97" t="s">
        <v>524</v>
      </c>
      <c r="L238" s="97" t="s">
        <v>524</v>
      </c>
      <c r="M238" s="97" t="s">
        <v>524</v>
      </c>
      <c r="N238" s="100">
        <v>0.12227795754608957</v>
      </c>
      <c r="O238" s="100">
        <v>0.12128463757797643</v>
      </c>
      <c r="P238" s="99"/>
      <c r="Q238" s="99"/>
      <c r="R238" s="99"/>
      <c r="S238" s="99"/>
      <c r="T238" s="99"/>
      <c r="U238" s="99"/>
      <c r="V238" s="99"/>
      <c r="W238" s="99"/>
      <c r="X238" s="99"/>
      <c r="Y238" s="99"/>
      <c r="Z238" s="99"/>
      <c r="AA238" s="99"/>
      <c r="AB238" s="99"/>
      <c r="AC238" s="99"/>
      <c r="AD238" s="99"/>
      <c r="AE238" s="99"/>
      <c r="AF238" s="99"/>
      <c r="AG238" s="99"/>
      <c r="AH238" s="99"/>
    </row>
    <row r="239" spans="3:34">
      <c r="C239" s="3" t="s">
        <v>90</v>
      </c>
      <c r="D239" s="3" t="s">
        <v>452</v>
      </c>
      <c r="E239" s="3" t="s">
        <v>453</v>
      </c>
      <c r="F239" s="3" t="s">
        <v>628</v>
      </c>
      <c r="G239" s="97" t="s">
        <v>524</v>
      </c>
      <c r="H239" s="97" t="s">
        <v>524</v>
      </c>
      <c r="I239" s="97" t="s">
        <v>524</v>
      </c>
      <c r="J239" s="97" t="s">
        <v>524</v>
      </c>
      <c r="K239" s="97" t="s">
        <v>524</v>
      </c>
      <c r="L239" s="97" t="s">
        <v>524</v>
      </c>
      <c r="M239" s="97" t="s">
        <v>524</v>
      </c>
      <c r="N239" s="100">
        <v>9.9141555131140785E-2</v>
      </c>
      <c r="O239" s="100">
        <v>9.9380871543646526E-2</v>
      </c>
      <c r="P239" s="99"/>
      <c r="Q239" s="99"/>
      <c r="R239" s="99"/>
      <c r="S239" s="99"/>
      <c r="T239" s="99"/>
      <c r="U239" s="99"/>
      <c r="V239" s="99"/>
      <c r="W239" s="99"/>
      <c r="X239" s="99"/>
      <c r="Y239" s="99"/>
      <c r="Z239" s="99"/>
      <c r="AA239" s="99"/>
      <c r="AB239" s="99"/>
      <c r="AC239" s="99"/>
      <c r="AD239" s="99"/>
      <c r="AE239" s="99"/>
      <c r="AF239" s="99"/>
      <c r="AG239" s="99"/>
      <c r="AH239" s="99"/>
    </row>
    <row r="240" spans="3:34">
      <c r="C240" s="3" t="s">
        <v>90</v>
      </c>
      <c r="D240" s="3" t="s">
        <v>454</v>
      </c>
      <c r="E240" s="3" t="s">
        <v>455</v>
      </c>
      <c r="F240" s="3" t="s">
        <v>628</v>
      </c>
      <c r="G240" s="97" t="s">
        <v>524</v>
      </c>
      <c r="H240" s="97" t="s">
        <v>524</v>
      </c>
      <c r="I240" s="97" t="s">
        <v>524</v>
      </c>
      <c r="J240" s="97" t="s">
        <v>524</v>
      </c>
      <c r="K240" s="97" t="s">
        <v>524</v>
      </c>
      <c r="L240" s="97" t="s">
        <v>524</v>
      </c>
      <c r="M240" s="97" t="s">
        <v>524</v>
      </c>
      <c r="N240" s="100">
        <v>0.10949988224639769</v>
      </c>
      <c r="O240" s="100">
        <v>0.11224715844313195</v>
      </c>
      <c r="P240" s="99"/>
      <c r="Q240" s="99"/>
      <c r="R240" s="99"/>
      <c r="S240" s="99"/>
      <c r="T240" s="99"/>
      <c r="U240" s="99"/>
      <c r="V240" s="99"/>
      <c r="W240" s="99"/>
      <c r="X240" s="99"/>
      <c r="Y240" s="99"/>
      <c r="Z240" s="99"/>
      <c r="AA240" s="99"/>
      <c r="AB240" s="99"/>
      <c r="AC240" s="99"/>
      <c r="AD240" s="99"/>
      <c r="AE240" s="99"/>
      <c r="AF240" s="99"/>
      <c r="AG240" s="99"/>
      <c r="AH240" s="99"/>
    </row>
    <row r="241" spans="3:34">
      <c r="C241" s="3" t="s">
        <v>90</v>
      </c>
      <c r="D241" s="3" t="s">
        <v>456</v>
      </c>
      <c r="E241" s="3" t="s">
        <v>457</v>
      </c>
      <c r="F241" s="3" t="s">
        <v>628</v>
      </c>
      <c r="G241" s="97" t="s">
        <v>524</v>
      </c>
      <c r="H241" s="97" t="s">
        <v>524</v>
      </c>
      <c r="I241" s="97" t="s">
        <v>524</v>
      </c>
      <c r="J241" s="97" t="s">
        <v>524</v>
      </c>
      <c r="K241" s="97" t="s">
        <v>524</v>
      </c>
      <c r="L241" s="97" t="s">
        <v>524</v>
      </c>
      <c r="M241" s="97" t="s">
        <v>524</v>
      </c>
      <c r="N241" s="100">
        <v>0.1021658348122737</v>
      </c>
      <c r="O241" s="100">
        <v>0.10413030474534002</v>
      </c>
      <c r="P241" s="99"/>
      <c r="Q241" s="99"/>
      <c r="R241" s="99"/>
      <c r="S241" s="99"/>
      <c r="T241" s="99"/>
      <c r="U241" s="99"/>
      <c r="V241" s="99"/>
      <c r="W241" s="99"/>
      <c r="X241" s="99"/>
      <c r="Y241" s="99"/>
      <c r="Z241" s="99"/>
      <c r="AA241" s="99"/>
      <c r="AB241" s="99"/>
      <c r="AC241" s="99"/>
      <c r="AD241" s="99"/>
      <c r="AE241" s="99"/>
      <c r="AF241" s="99"/>
      <c r="AG241" s="99"/>
      <c r="AH241" s="99"/>
    </row>
    <row r="242" spans="3:34">
      <c r="C242" s="3" t="s">
        <v>90</v>
      </c>
      <c r="D242" s="3" t="s">
        <v>458</v>
      </c>
      <c r="E242" s="3" t="s">
        <v>459</v>
      </c>
      <c r="F242" s="3" t="s">
        <v>628</v>
      </c>
      <c r="G242" s="97" t="s">
        <v>524</v>
      </c>
      <c r="H242" s="97" t="s">
        <v>524</v>
      </c>
      <c r="I242" s="97" t="s">
        <v>524</v>
      </c>
      <c r="J242" s="97" t="s">
        <v>524</v>
      </c>
      <c r="K242" s="97" t="s">
        <v>524</v>
      </c>
      <c r="L242" s="97" t="s">
        <v>524</v>
      </c>
      <c r="M242" s="97" t="s">
        <v>524</v>
      </c>
      <c r="N242" s="100">
        <v>0.17196900376037691</v>
      </c>
      <c r="O242" s="100">
        <v>0.17603699652982083</v>
      </c>
      <c r="P242" s="99"/>
      <c r="Q242" s="99"/>
      <c r="R242" s="99"/>
      <c r="S242" s="99"/>
      <c r="T242" s="99"/>
      <c r="U242" s="99"/>
      <c r="V242" s="99"/>
      <c r="W242" s="99"/>
      <c r="X242" s="99"/>
      <c r="Y242" s="99"/>
      <c r="Z242" s="99"/>
      <c r="AA242" s="99"/>
      <c r="AB242" s="99"/>
      <c r="AC242" s="99"/>
      <c r="AD242" s="99"/>
      <c r="AE242" s="99"/>
      <c r="AF242" s="99"/>
      <c r="AG242" s="99"/>
      <c r="AH242" s="99"/>
    </row>
    <row r="243" spans="3:34">
      <c r="C243" s="3" t="s">
        <v>90</v>
      </c>
      <c r="D243" s="3" t="s">
        <v>460</v>
      </c>
      <c r="E243" s="3" t="s">
        <v>461</v>
      </c>
      <c r="F243" s="3" t="s">
        <v>628</v>
      </c>
      <c r="G243" s="97" t="s">
        <v>524</v>
      </c>
      <c r="H243" s="97" t="s">
        <v>524</v>
      </c>
      <c r="I243" s="97" t="s">
        <v>524</v>
      </c>
      <c r="J243" s="97" t="s">
        <v>524</v>
      </c>
      <c r="K243" s="97" t="s">
        <v>524</v>
      </c>
      <c r="L243" s="97" t="s">
        <v>524</v>
      </c>
      <c r="M243" s="97" t="s">
        <v>524</v>
      </c>
      <c r="N243" s="100">
        <v>0.18283054552777445</v>
      </c>
      <c r="O243" s="100">
        <v>0.19426494174939635</v>
      </c>
      <c r="P243" s="99"/>
      <c r="Q243" s="99"/>
      <c r="R243" s="99"/>
      <c r="S243" s="99"/>
      <c r="T243" s="99"/>
      <c r="U243" s="99"/>
      <c r="V243" s="99"/>
      <c r="W243" s="99"/>
      <c r="X243" s="99"/>
      <c r="Y243" s="99"/>
      <c r="Z243" s="99"/>
      <c r="AA243" s="99"/>
      <c r="AB243" s="99"/>
      <c r="AC243" s="99"/>
      <c r="AD243" s="99"/>
      <c r="AE243" s="99"/>
      <c r="AF243" s="99"/>
      <c r="AG243" s="99"/>
      <c r="AH243" s="99"/>
    </row>
    <row r="244" spans="3:34">
      <c r="C244" s="3" t="s">
        <v>90</v>
      </c>
      <c r="D244" s="3" t="s">
        <v>462</v>
      </c>
      <c r="E244" s="3" t="s">
        <v>463</v>
      </c>
      <c r="F244" s="3" t="s">
        <v>628</v>
      </c>
      <c r="G244" s="97" t="s">
        <v>524</v>
      </c>
      <c r="H244" s="97" t="s">
        <v>524</v>
      </c>
      <c r="I244" s="97" t="s">
        <v>524</v>
      </c>
      <c r="J244" s="97" t="s">
        <v>524</v>
      </c>
      <c r="K244" s="97" t="s">
        <v>524</v>
      </c>
      <c r="L244" s="97" t="s">
        <v>524</v>
      </c>
      <c r="M244" s="97" t="s">
        <v>524</v>
      </c>
      <c r="N244" s="100">
        <v>0.13955915409908881</v>
      </c>
      <c r="O244" s="100">
        <v>0.14156726979030315</v>
      </c>
      <c r="P244" s="99"/>
      <c r="Q244" s="99"/>
      <c r="R244" s="99"/>
      <c r="S244" s="99"/>
      <c r="T244" s="99"/>
      <c r="U244" s="99"/>
      <c r="V244" s="99"/>
      <c r="W244" s="99"/>
      <c r="X244" s="99"/>
      <c r="Y244" s="99"/>
      <c r="Z244" s="99"/>
      <c r="AA244" s="99"/>
      <c r="AB244" s="99"/>
      <c r="AC244" s="99"/>
      <c r="AD244" s="99"/>
      <c r="AE244" s="99"/>
      <c r="AF244" s="99"/>
      <c r="AG244" s="99"/>
      <c r="AH244" s="99"/>
    </row>
    <row r="245" spans="3:34">
      <c r="C245" s="3" t="s">
        <v>90</v>
      </c>
      <c r="D245" s="3" t="s">
        <v>464</v>
      </c>
      <c r="E245" s="3" t="s">
        <v>465</v>
      </c>
      <c r="F245" s="3" t="s">
        <v>628</v>
      </c>
      <c r="G245" s="97" t="s">
        <v>524</v>
      </c>
      <c r="H245" s="97" t="s">
        <v>524</v>
      </c>
      <c r="I245" s="97" t="s">
        <v>524</v>
      </c>
      <c r="J245" s="97" t="s">
        <v>524</v>
      </c>
      <c r="K245" s="97" t="s">
        <v>524</v>
      </c>
      <c r="L245" s="97" t="s">
        <v>524</v>
      </c>
      <c r="M245" s="97" t="s">
        <v>524</v>
      </c>
      <c r="N245" s="100">
        <v>0.12386533843703193</v>
      </c>
      <c r="O245" s="100">
        <v>0.12757648059084631</v>
      </c>
      <c r="P245" s="99"/>
      <c r="Q245" s="99"/>
      <c r="R245" s="99"/>
      <c r="S245" s="99"/>
      <c r="T245" s="99"/>
      <c r="U245" s="99"/>
      <c r="V245" s="99"/>
      <c r="W245" s="99"/>
      <c r="X245" s="99"/>
      <c r="Y245" s="99"/>
      <c r="Z245" s="99"/>
      <c r="AA245" s="99"/>
      <c r="AB245" s="99"/>
      <c r="AC245" s="99"/>
      <c r="AD245" s="99"/>
      <c r="AE245" s="99"/>
      <c r="AF245" s="99"/>
      <c r="AG245" s="99"/>
      <c r="AH245" s="99"/>
    </row>
    <row r="246" spans="3:34">
      <c r="C246" s="3" t="s">
        <v>90</v>
      </c>
      <c r="D246" s="3" t="s">
        <v>466</v>
      </c>
      <c r="E246" s="3" t="s">
        <v>467</v>
      </c>
      <c r="F246" s="3" t="s">
        <v>628</v>
      </c>
      <c r="G246" s="97" t="s">
        <v>524</v>
      </c>
      <c r="H246" s="97" t="s">
        <v>524</v>
      </c>
      <c r="I246" s="97" t="s">
        <v>524</v>
      </c>
      <c r="J246" s="97" t="s">
        <v>524</v>
      </c>
      <c r="K246" s="97" t="s">
        <v>524</v>
      </c>
      <c r="L246" s="97" t="s">
        <v>524</v>
      </c>
      <c r="M246" s="97" t="s">
        <v>524</v>
      </c>
      <c r="N246" s="100">
        <v>0.13488076972864688</v>
      </c>
      <c r="O246" s="100">
        <v>0.12842896331151077</v>
      </c>
      <c r="P246" s="99"/>
      <c r="Q246" s="99"/>
      <c r="R246" s="99"/>
      <c r="S246" s="99"/>
      <c r="T246" s="99"/>
      <c r="U246" s="99"/>
      <c r="V246" s="99"/>
      <c r="W246" s="99"/>
      <c r="X246" s="99"/>
      <c r="Y246" s="99"/>
      <c r="Z246" s="99"/>
      <c r="AA246" s="99"/>
      <c r="AB246" s="99"/>
      <c r="AC246" s="99"/>
      <c r="AD246" s="99"/>
      <c r="AE246" s="99"/>
      <c r="AF246" s="99"/>
      <c r="AG246" s="99"/>
      <c r="AH246" s="99"/>
    </row>
    <row r="247" spans="3:34">
      <c r="C247" s="3" t="s">
        <v>90</v>
      </c>
      <c r="D247" s="3" t="s">
        <v>468</v>
      </c>
      <c r="E247" s="3" t="s">
        <v>469</v>
      </c>
      <c r="F247" s="3" t="s">
        <v>628</v>
      </c>
      <c r="G247" s="97" t="s">
        <v>524</v>
      </c>
      <c r="H247" s="97" t="s">
        <v>524</v>
      </c>
      <c r="I247" s="97" t="s">
        <v>524</v>
      </c>
      <c r="J247" s="97" t="s">
        <v>524</v>
      </c>
      <c r="K247" s="97" t="s">
        <v>524</v>
      </c>
      <c r="L247" s="97" t="s">
        <v>524</v>
      </c>
      <c r="M247" s="97" t="s">
        <v>524</v>
      </c>
      <c r="N247" s="100">
        <v>0.12703942942437876</v>
      </c>
      <c r="O247" s="100">
        <v>0.13418981138056063</v>
      </c>
      <c r="P247" s="99"/>
      <c r="Q247" s="99"/>
      <c r="R247" s="99"/>
      <c r="S247" s="99"/>
      <c r="T247" s="99"/>
      <c r="U247" s="99"/>
      <c r="V247" s="99"/>
      <c r="W247" s="99"/>
      <c r="X247" s="99"/>
      <c r="Y247" s="99"/>
      <c r="Z247" s="99"/>
      <c r="AA247" s="99"/>
      <c r="AB247" s="99"/>
      <c r="AC247" s="99"/>
      <c r="AD247" s="99"/>
      <c r="AE247" s="99"/>
      <c r="AF247" s="99"/>
      <c r="AG247" s="99"/>
      <c r="AH247" s="99"/>
    </row>
    <row r="248" spans="3:34">
      <c r="C248" s="3" t="s">
        <v>90</v>
      </c>
      <c r="D248" s="3" t="s">
        <v>470</v>
      </c>
      <c r="E248" s="3" t="s">
        <v>471</v>
      </c>
      <c r="F248" s="3" t="s">
        <v>628</v>
      </c>
      <c r="G248" s="97" t="s">
        <v>524</v>
      </c>
      <c r="H248" s="97" t="s">
        <v>524</v>
      </c>
      <c r="I248" s="97" t="s">
        <v>524</v>
      </c>
      <c r="J248" s="97" t="s">
        <v>524</v>
      </c>
      <c r="K248" s="97" t="s">
        <v>524</v>
      </c>
      <c r="L248" s="97" t="s">
        <v>524</v>
      </c>
      <c r="M248" s="97" t="s">
        <v>524</v>
      </c>
      <c r="N248" s="100">
        <v>0.14445243209782233</v>
      </c>
      <c r="O248" s="100">
        <v>0.14576371408731881</v>
      </c>
      <c r="P248" s="99"/>
      <c r="Q248" s="99"/>
      <c r="R248" s="99"/>
      <c r="S248" s="99"/>
      <c r="T248" s="99"/>
      <c r="U248" s="99"/>
      <c r="V248" s="99"/>
      <c r="W248" s="99"/>
      <c r="X248" s="99"/>
      <c r="Y248" s="99"/>
      <c r="Z248" s="99"/>
      <c r="AA248" s="99"/>
      <c r="AB248" s="99"/>
      <c r="AC248" s="99"/>
      <c r="AD248" s="99"/>
      <c r="AE248" s="99"/>
      <c r="AF248" s="99"/>
      <c r="AG248" s="99"/>
      <c r="AH248" s="99"/>
    </row>
    <row r="249" spans="3:34">
      <c r="C249" s="3" t="s">
        <v>90</v>
      </c>
      <c r="D249" s="3" t="s">
        <v>472</v>
      </c>
      <c r="E249" s="3" t="s">
        <v>473</v>
      </c>
      <c r="F249" s="3" t="s">
        <v>628</v>
      </c>
      <c r="G249" s="97" t="s">
        <v>524</v>
      </c>
      <c r="H249" s="97" t="s">
        <v>524</v>
      </c>
      <c r="I249" s="97" t="s">
        <v>524</v>
      </c>
      <c r="J249" s="97" t="s">
        <v>524</v>
      </c>
      <c r="K249" s="97" t="s">
        <v>524</v>
      </c>
      <c r="L249" s="97" t="s">
        <v>524</v>
      </c>
      <c r="M249" s="97" t="s">
        <v>524</v>
      </c>
      <c r="N249" s="100">
        <v>0.14151585388940874</v>
      </c>
      <c r="O249" s="100">
        <v>0.14247622349220052</v>
      </c>
      <c r="P249" s="99"/>
      <c r="Q249" s="99"/>
      <c r="R249" s="99"/>
      <c r="S249" s="99"/>
      <c r="T249" s="99"/>
      <c r="U249" s="99"/>
      <c r="V249" s="99"/>
      <c r="W249" s="99"/>
      <c r="X249" s="99"/>
      <c r="Y249" s="99"/>
      <c r="Z249" s="99"/>
      <c r="AA249" s="99"/>
      <c r="AB249" s="99"/>
      <c r="AC249" s="99"/>
      <c r="AD249" s="99"/>
      <c r="AE249" s="99"/>
      <c r="AF249" s="99"/>
      <c r="AG249" s="99"/>
      <c r="AH249" s="99"/>
    </row>
    <row r="250" spans="3:34">
      <c r="C250" s="3" t="s">
        <v>90</v>
      </c>
      <c r="D250" s="3" t="s">
        <v>474</v>
      </c>
      <c r="E250" s="3" t="s">
        <v>475</v>
      </c>
      <c r="F250" s="3" t="s">
        <v>628</v>
      </c>
      <c r="G250" s="97" t="s">
        <v>524</v>
      </c>
      <c r="H250" s="97" t="s">
        <v>524</v>
      </c>
      <c r="I250" s="97" t="s">
        <v>524</v>
      </c>
      <c r="J250" s="97" t="s">
        <v>524</v>
      </c>
      <c r="K250" s="97" t="s">
        <v>524</v>
      </c>
      <c r="L250" s="97" t="s">
        <v>524</v>
      </c>
      <c r="M250" s="97" t="s">
        <v>524</v>
      </c>
      <c r="N250" s="100">
        <v>0.15550600695310324</v>
      </c>
      <c r="O250" s="100">
        <v>0.15683313975835747</v>
      </c>
      <c r="P250" s="99"/>
      <c r="Q250" s="99"/>
      <c r="R250" s="99"/>
      <c r="S250" s="99"/>
      <c r="T250" s="99"/>
      <c r="U250" s="99"/>
      <c r="V250" s="99"/>
      <c r="W250" s="99"/>
      <c r="X250" s="99"/>
      <c r="Y250" s="99"/>
      <c r="Z250" s="99"/>
      <c r="AA250" s="99"/>
      <c r="AB250" s="99"/>
      <c r="AC250" s="99"/>
      <c r="AD250" s="99"/>
      <c r="AE250" s="99"/>
      <c r="AF250" s="99"/>
      <c r="AG250" s="99"/>
      <c r="AH250" s="99"/>
    </row>
    <row r="251" spans="3:34">
      <c r="C251" s="3" t="s">
        <v>90</v>
      </c>
      <c r="D251" s="3" t="s">
        <v>476</v>
      </c>
      <c r="E251" s="3" t="s">
        <v>477</v>
      </c>
      <c r="F251" s="3" t="s">
        <v>628</v>
      </c>
      <c r="G251" s="97" t="s">
        <v>524</v>
      </c>
      <c r="H251" s="97" t="s">
        <v>524</v>
      </c>
      <c r="I251" s="97" t="s">
        <v>524</v>
      </c>
      <c r="J251" s="97" t="s">
        <v>524</v>
      </c>
      <c r="K251" s="97" t="s">
        <v>524</v>
      </c>
      <c r="L251" s="97" t="s">
        <v>524</v>
      </c>
      <c r="M251" s="97" t="s">
        <v>524</v>
      </c>
      <c r="N251" s="100">
        <v>0.11979615430294765</v>
      </c>
      <c r="O251" s="100">
        <v>0.12615548118694453</v>
      </c>
      <c r="P251" s="99"/>
      <c r="Q251" s="99"/>
      <c r="R251" s="99"/>
      <c r="S251" s="99"/>
      <c r="T251" s="99"/>
      <c r="U251" s="99"/>
      <c r="V251" s="99"/>
      <c r="W251" s="99"/>
      <c r="X251" s="99"/>
      <c r="Y251" s="99"/>
      <c r="Z251" s="99"/>
      <c r="AA251" s="99"/>
      <c r="AB251" s="99"/>
      <c r="AC251" s="99"/>
      <c r="AD251" s="99"/>
      <c r="AE251" s="99"/>
      <c r="AF251" s="99"/>
      <c r="AG251" s="99"/>
      <c r="AH251" s="99"/>
    </row>
    <row r="252" spans="3:34">
      <c r="C252" s="3" t="s">
        <v>90</v>
      </c>
      <c r="D252" s="3" t="s">
        <v>478</v>
      </c>
      <c r="E252" s="3" t="s">
        <v>479</v>
      </c>
      <c r="F252" s="3" t="s">
        <v>628</v>
      </c>
      <c r="G252" s="97" t="s">
        <v>524</v>
      </c>
      <c r="H252" s="97" t="s">
        <v>524</v>
      </c>
      <c r="I252" s="97" t="s">
        <v>524</v>
      </c>
      <c r="J252" s="97" t="s">
        <v>524</v>
      </c>
      <c r="K252" s="97" t="s">
        <v>524</v>
      </c>
      <c r="L252" s="97" t="s">
        <v>524</v>
      </c>
      <c r="M252" s="97" t="s">
        <v>524</v>
      </c>
      <c r="N252" s="100">
        <v>9.0705366438131832E-2</v>
      </c>
      <c r="O252" s="100">
        <v>0.10082480253697473</v>
      </c>
      <c r="P252" s="99"/>
      <c r="Q252" s="99"/>
      <c r="R252" s="99"/>
      <c r="S252" s="99"/>
      <c r="T252" s="99"/>
      <c r="U252" s="99"/>
      <c r="V252" s="99"/>
      <c r="W252" s="99"/>
      <c r="X252" s="99"/>
      <c r="Y252" s="99"/>
      <c r="Z252" s="99"/>
      <c r="AA252" s="99"/>
      <c r="AB252" s="99"/>
      <c r="AC252" s="99"/>
      <c r="AD252" s="99"/>
      <c r="AE252" s="99"/>
      <c r="AF252" s="99"/>
      <c r="AG252" s="99"/>
      <c r="AH252" s="99"/>
    </row>
    <row r="253" spans="3:34">
      <c r="C253" s="3" t="s">
        <v>90</v>
      </c>
      <c r="D253" s="3" t="s">
        <v>480</v>
      </c>
      <c r="E253" s="3" t="s">
        <v>481</v>
      </c>
      <c r="F253" s="3" t="s">
        <v>628</v>
      </c>
      <c r="G253" s="97" t="s">
        <v>524</v>
      </c>
      <c r="H253" s="97" t="s">
        <v>524</v>
      </c>
      <c r="I253" s="97" t="s">
        <v>524</v>
      </c>
      <c r="J253" s="97" t="s">
        <v>524</v>
      </c>
      <c r="K253" s="97" t="s">
        <v>524</v>
      </c>
      <c r="L253" s="97" t="s">
        <v>524</v>
      </c>
      <c r="M253" s="97" t="s">
        <v>524</v>
      </c>
      <c r="N253" s="100">
        <v>9.2153640550586252E-2</v>
      </c>
      <c r="O253" s="100">
        <v>9.523160377615611E-2</v>
      </c>
      <c r="P253" s="99"/>
      <c r="Q253" s="99"/>
      <c r="R253" s="99"/>
      <c r="S253" s="99"/>
      <c r="T253" s="99"/>
      <c r="U253" s="99"/>
      <c r="V253" s="99"/>
      <c r="W253" s="99"/>
      <c r="X253" s="99"/>
      <c r="Y253" s="99"/>
      <c r="Z253" s="99"/>
      <c r="AA253" s="99"/>
      <c r="AB253" s="99"/>
      <c r="AC253" s="99"/>
      <c r="AD253" s="99"/>
      <c r="AE253" s="99"/>
      <c r="AF253" s="99"/>
      <c r="AG253" s="99"/>
      <c r="AH253" s="99"/>
    </row>
    <row r="254" spans="3:34">
      <c r="C254" s="3" t="s">
        <v>90</v>
      </c>
      <c r="D254" s="3" t="s">
        <v>482</v>
      </c>
      <c r="E254" s="3" t="s">
        <v>483</v>
      </c>
      <c r="F254" s="3" t="s">
        <v>628</v>
      </c>
      <c r="G254" s="97" t="s">
        <v>524</v>
      </c>
      <c r="H254" s="97" t="s">
        <v>524</v>
      </c>
      <c r="I254" s="97" t="s">
        <v>524</v>
      </c>
      <c r="J254" s="97" t="s">
        <v>524</v>
      </c>
      <c r="K254" s="97" t="s">
        <v>524</v>
      </c>
      <c r="L254" s="97" t="s">
        <v>524</v>
      </c>
      <c r="M254" s="97" t="s">
        <v>524</v>
      </c>
      <c r="N254" s="100">
        <v>0.11143244725078263</v>
      </c>
      <c r="O254" s="100">
        <v>0.11716124619258717</v>
      </c>
      <c r="P254" s="99"/>
      <c r="Q254" s="99"/>
      <c r="R254" s="99"/>
      <c r="S254" s="99"/>
      <c r="T254" s="99"/>
      <c r="U254" s="99"/>
      <c r="V254" s="99"/>
      <c r="W254" s="99"/>
      <c r="X254" s="99"/>
      <c r="Y254" s="99"/>
      <c r="Z254" s="99"/>
      <c r="AA254" s="99"/>
      <c r="AB254" s="99"/>
      <c r="AC254" s="99"/>
      <c r="AD254" s="99"/>
      <c r="AE254" s="99"/>
      <c r="AF254" s="99"/>
      <c r="AG254" s="99"/>
      <c r="AH254" s="99"/>
    </row>
    <row r="255" spans="3:34">
      <c r="C255" s="3" t="s">
        <v>90</v>
      </c>
      <c r="D255" s="3" t="s">
        <v>484</v>
      </c>
      <c r="E255" s="3" t="s">
        <v>485</v>
      </c>
      <c r="F255" s="3" t="s">
        <v>628</v>
      </c>
      <c r="G255" s="97" t="s">
        <v>524</v>
      </c>
      <c r="H255" s="97" t="s">
        <v>524</v>
      </c>
      <c r="I255" s="97" t="s">
        <v>524</v>
      </c>
      <c r="J255" s="97" t="s">
        <v>524</v>
      </c>
      <c r="K255" s="97" t="s">
        <v>524</v>
      </c>
      <c r="L255" s="97" t="s">
        <v>524</v>
      </c>
      <c r="M255" s="97" t="s">
        <v>524</v>
      </c>
      <c r="N255" s="100">
        <v>0.143444854694948</v>
      </c>
      <c r="O255" s="100">
        <v>0.14530824059642755</v>
      </c>
      <c r="P255" s="99"/>
      <c r="Q255" s="99"/>
      <c r="R255" s="99"/>
      <c r="S255" s="99"/>
      <c r="T255" s="99"/>
      <c r="U255" s="99"/>
      <c r="V255" s="99"/>
      <c r="W255" s="99"/>
      <c r="X255" s="99"/>
      <c r="Y255" s="99"/>
      <c r="Z255" s="99"/>
      <c r="AA255" s="99"/>
      <c r="AB255" s="99"/>
      <c r="AC255" s="99"/>
      <c r="AD255" s="99"/>
      <c r="AE255" s="99"/>
      <c r="AF255" s="99"/>
      <c r="AG255" s="99"/>
      <c r="AH255" s="99"/>
    </row>
    <row r="256" spans="3:34">
      <c r="C256" s="3" t="s">
        <v>90</v>
      </c>
      <c r="D256" s="3" t="s">
        <v>486</v>
      </c>
      <c r="E256" s="3" t="s">
        <v>487</v>
      </c>
      <c r="F256" s="3" t="s">
        <v>628</v>
      </c>
      <c r="G256" s="97" t="s">
        <v>524</v>
      </c>
      <c r="H256" s="97" t="s">
        <v>524</v>
      </c>
      <c r="I256" s="97" t="s">
        <v>524</v>
      </c>
      <c r="J256" s="97" t="s">
        <v>524</v>
      </c>
      <c r="K256" s="97" t="s">
        <v>524</v>
      </c>
      <c r="L256" s="97" t="s">
        <v>524</v>
      </c>
      <c r="M256" s="97" t="s">
        <v>524</v>
      </c>
      <c r="N256" s="100">
        <v>0.11067801073194715</v>
      </c>
      <c r="O256" s="100">
        <v>0.11196847006490912</v>
      </c>
      <c r="P256" s="99"/>
      <c r="Q256" s="99"/>
      <c r="R256" s="99"/>
      <c r="S256" s="99"/>
      <c r="T256" s="99"/>
      <c r="U256" s="99"/>
      <c r="V256" s="99"/>
      <c r="W256" s="99"/>
      <c r="X256" s="99"/>
      <c r="Y256" s="99"/>
      <c r="Z256" s="99"/>
      <c r="AA256" s="99"/>
      <c r="AB256" s="99"/>
      <c r="AC256" s="99"/>
      <c r="AD256" s="99"/>
      <c r="AE256" s="99"/>
      <c r="AF256" s="99"/>
      <c r="AG256" s="99"/>
      <c r="AH256" s="99"/>
    </row>
    <row r="257" spans="3:34">
      <c r="C257" s="3" t="s">
        <v>90</v>
      </c>
      <c r="D257" s="3" t="s">
        <v>488</v>
      </c>
      <c r="E257" s="3" t="s">
        <v>489</v>
      </c>
      <c r="F257" s="3" t="s">
        <v>628</v>
      </c>
      <c r="G257" s="97" t="s">
        <v>524</v>
      </c>
      <c r="H257" s="97" t="s">
        <v>524</v>
      </c>
      <c r="I257" s="97" t="s">
        <v>524</v>
      </c>
      <c r="J257" s="97" t="s">
        <v>524</v>
      </c>
      <c r="K257" s="97" t="s">
        <v>524</v>
      </c>
      <c r="L257" s="97" t="s">
        <v>524</v>
      </c>
      <c r="M257" s="97" t="s">
        <v>524</v>
      </c>
      <c r="N257" s="100">
        <v>0.16242695500670704</v>
      </c>
      <c r="O257" s="100">
        <v>0.16367198153643769</v>
      </c>
      <c r="P257" s="99"/>
      <c r="Q257" s="99"/>
      <c r="R257" s="99"/>
      <c r="S257" s="99"/>
      <c r="T257" s="99"/>
      <c r="U257" s="99"/>
      <c r="V257" s="99"/>
      <c r="W257" s="99"/>
      <c r="X257" s="99"/>
      <c r="Y257" s="99"/>
      <c r="Z257" s="99"/>
      <c r="AA257" s="99"/>
      <c r="AB257" s="99"/>
      <c r="AC257" s="99"/>
      <c r="AD257" s="99"/>
      <c r="AE257" s="99"/>
      <c r="AF257" s="99"/>
      <c r="AG257" s="99"/>
      <c r="AH257" s="99"/>
    </row>
    <row r="258" spans="3:34">
      <c r="C258" s="3" t="s">
        <v>90</v>
      </c>
      <c r="D258" s="3" t="s">
        <v>490</v>
      </c>
      <c r="E258" s="3" t="s">
        <v>491</v>
      </c>
      <c r="F258" s="3" t="s">
        <v>628</v>
      </c>
      <c r="G258" s="97" t="s">
        <v>524</v>
      </c>
      <c r="H258" s="97" t="s">
        <v>524</v>
      </c>
      <c r="I258" s="97" t="s">
        <v>524</v>
      </c>
      <c r="J258" s="97" t="s">
        <v>524</v>
      </c>
      <c r="K258" s="97" t="s">
        <v>524</v>
      </c>
      <c r="L258" s="97" t="s">
        <v>524</v>
      </c>
      <c r="M258" s="97" t="s">
        <v>524</v>
      </c>
      <c r="N258" s="100">
        <v>0.15371271305951759</v>
      </c>
      <c r="O258" s="100">
        <v>0.15455356811793541</v>
      </c>
      <c r="P258" s="99"/>
      <c r="Q258" s="99"/>
      <c r="R258" s="99"/>
      <c r="S258" s="99"/>
      <c r="T258" s="99"/>
      <c r="U258" s="99"/>
      <c r="V258" s="99"/>
      <c r="W258" s="99"/>
      <c r="X258" s="99"/>
      <c r="Y258" s="99"/>
      <c r="Z258" s="99"/>
      <c r="AA258" s="99"/>
      <c r="AB258" s="99"/>
      <c r="AC258" s="99"/>
      <c r="AD258" s="99"/>
      <c r="AE258" s="99"/>
      <c r="AF258" s="99"/>
      <c r="AG258" s="99"/>
      <c r="AH258" s="99"/>
    </row>
    <row r="259" spans="3:34">
      <c r="C259" s="3" t="s">
        <v>90</v>
      </c>
      <c r="D259" s="3" t="s">
        <v>492</v>
      </c>
      <c r="E259" s="3" t="s">
        <v>493</v>
      </c>
      <c r="F259" s="3" t="s">
        <v>628</v>
      </c>
      <c r="G259" s="97" t="s">
        <v>524</v>
      </c>
      <c r="H259" s="97" t="s">
        <v>524</v>
      </c>
      <c r="I259" s="97" t="s">
        <v>524</v>
      </c>
      <c r="J259" s="97" t="s">
        <v>524</v>
      </c>
      <c r="K259" s="97" t="s">
        <v>524</v>
      </c>
      <c r="L259" s="97" t="s">
        <v>524</v>
      </c>
      <c r="M259" s="97" t="s">
        <v>524</v>
      </c>
      <c r="N259" s="100">
        <v>0.10722336881925613</v>
      </c>
      <c r="O259" s="100">
        <v>0.10947206993938986</v>
      </c>
      <c r="P259" s="99"/>
      <c r="Q259" s="99"/>
      <c r="R259" s="99"/>
      <c r="S259" s="99"/>
      <c r="T259" s="99"/>
      <c r="U259" s="99"/>
      <c r="V259" s="99"/>
      <c r="W259" s="99"/>
      <c r="X259" s="99"/>
      <c r="Y259" s="99"/>
      <c r="Z259" s="99"/>
      <c r="AA259" s="99"/>
      <c r="AB259" s="99"/>
      <c r="AC259" s="99"/>
      <c r="AD259" s="99"/>
      <c r="AE259" s="99"/>
      <c r="AF259" s="99"/>
      <c r="AG259" s="99"/>
      <c r="AH259" s="99"/>
    </row>
    <row r="260" spans="3:34">
      <c r="C260" s="3" t="s">
        <v>90</v>
      </c>
      <c r="D260" s="3" t="s">
        <v>494</v>
      </c>
      <c r="E260" s="3" t="s">
        <v>495</v>
      </c>
      <c r="F260" s="3" t="s">
        <v>628</v>
      </c>
      <c r="G260" s="97" t="s">
        <v>524</v>
      </c>
      <c r="H260" s="97" t="s">
        <v>524</v>
      </c>
      <c r="I260" s="97" t="s">
        <v>524</v>
      </c>
      <c r="J260" s="97" t="s">
        <v>524</v>
      </c>
      <c r="K260" s="97" t="s">
        <v>524</v>
      </c>
      <c r="L260" s="97" t="s">
        <v>524</v>
      </c>
      <c r="M260" s="97" t="s">
        <v>524</v>
      </c>
      <c r="N260" s="100">
        <v>0.10809832400888764</v>
      </c>
      <c r="O260" s="100">
        <v>0.1228754666271932</v>
      </c>
      <c r="P260" s="99"/>
      <c r="Q260" s="99"/>
      <c r="R260" s="99"/>
      <c r="S260" s="99"/>
      <c r="T260" s="99"/>
      <c r="U260" s="99"/>
      <c r="V260" s="99"/>
      <c r="W260" s="99"/>
      <c r="X260" s="99"/>
      <c r="Y260" s="99"/>
      <c r="Z260" s="99"/>
      <c r="AA260" s="99"/>
      <c r="AB260" s="99"/>
      <c r="AC260" s="99"/>
      <c r="AD260" s="99"/>
      <c r="AE260" s="99"/>
      <c r="AF260" s="99"/>
      <c r="AG260" s="99"/>
      <c r="AH260" s="99"/>
    </row>
    <row r="261" spans="3:34">
      <c r="C261" s="3" t="s">
        <v>90</v>
      </c>
      <c r="D261" s="3" t="s">
        <v>496</v>
      </c>
      <c r="E261" s="3" t="s">
        <v>497</v>
      </c>
      <c r="F261" s="3" t="s">
        <v>628</v>
      </c>
      <c r="G261" s="97" t="s">
        <v>524</v>
      </c>
      <c r="H261" s="97" t="s">
        <v>524</v>
      </c>
      <c r="I261" s="97" t="s">
        <v>524</v>
      </c>
      <c r="J261" s="97" t="s">
        <v>524</v>
      </c>
      <c r="K261" s="97" t="s">
        <v>524</v>
      </c>
      <c r="L261" s="97" t="s">
        <v>524</v>
      </c>
      <c r="M261" s="97" t="s">
        <v>524</v>
      </c>
      <c r="N261" s="100">
        <v>8.9851277303782159E-2</v>
      </c>
      <c r="O261" s="100">
        <v>9.7056095731558559E-2</v>
      </c>
      <c r="P261" s="99"/>
      <c r="Q261" s="99"/>
      <c r="R261" s="99"/>
      <c r="S261" s="99"/>
      <c r="T261" s="99"/>
      <c r="U261" s="99"/>
      <c r="V261" s="99"/>
      <c r="W261" s="99"/>
      <c r="X261" s="99"/>
      <c r="Y261" s="99"/>
      <c r="Z261" s="99"/>
      <c r="AA261" s="99"/>
      <c r="AB261" s="99"/>
      <c r="AC261" s="99"/>
      <c r="AD261" s="99"/>
      <c r="AE261" s="99"/>
      <c r="AF261" s="99"/>
      <c r="AG261" s="99"/>
      <c r="AH261" s="99"/>
    </row>
    <row r="262" spans="3:34">
      <c r="C262" s="3" t="s">
        <v>90</v>
      </c>
      <c r="D262" s="3" t="s">
        <v>498</v>
      </c>
      <c r="E262" s="3" t="s">
        <v>499</v>
      </c>
      <c r="F262" s="3" t="s">
        <v>628</v>
      </c>
      <c r="G262" s="97" t="s">
        <v>524</v>
      </c>
      <c r="H262" s="97" t="s">
        <v>524</v>
      </c>
      <c r="I262" s="97" t="s">
        <v>524</v>
      </c>
      <c r="J262" s="97" t="s">
        <v>524</v>
      </c>
      <c r="K262" s="97" t="s">
        <v>524</v>
      </c>
      <c r="L262" s="97" t="s">
        <v>524</v>
      </c>
      <c r="M262" s="97" t="s">
        <v>524</v>
      </c>
      <c r="N262" s="100">
        <v>0.12170272552411582</v>
      </c>
      <c r="O262" s="100">
        <v>0.12431717899629444</v>
      </c>
      <c r="P262" s="99"/>
      <c r="Q262" s="99"/>
      <c r="R262" s="99"/>
      <c r="S262" s="99"/>
      <c r="T262" s="99"/>
      <c r="U262" s="99"/>
      <c r="V262" s="99"/>
      <c r="W262" s="99"/>
      <c r="X262" s="99"/>
      <c r="Y262" s="99"/>
      <c r="Z262" s="99"/>
      <c r="AA262" s="99"/>
      <c r="AB262" s="99"/>
      <c r="AC262" s="99"/>
      <c r="AD262" s="99"/>
      <c r="AE262" s="99"/>
      <c r="AF262" s="99"/>
      <c r="AG262" s="99"/>
      <c r="AH262" s="99"/>
    </row>
    <row r="263" spans="3:34">
      <c r="C263" s="3" t="s">
        <v>90</v>
      </c>
      <c r="D263" s="3" t="s">
        <v>500</v>
      </c>
      <c r="E263" s="3" t="s">
        <v>501</v>
      </c>
      <c r="F263" s="3" t="s">
        <v>628</v>
      </c>
      <c r="G263" s="97" t="s">
        <v>524</v>
      </c>
      <c r="H263" s="97" t="s">
        <v>524</v>
      </c>
      <c r="I263" s="97" t="s">
        <v>524</v>
      </c>
      <c r="J263" s="97" t="s">
        <v>524</v>
      </c>
      <c r="K263" s="97" t="s">
        <v>524</v>
      </c>
      <c r="L263" s="97" t="s">
        <v>524</v>
      </c>
      <c r="M263" s="97" t="s">
        <v>524</v>
      </c>
      <c r="N263" s="100">
        <v>0.13411428555995389</v>
      </c>
      <c r="O263" s="100">
        <v>0.13620756044947993</v>
      </c>
      <c r="P263" s="99"/>
      <c r="Q263" s="99"/>
      <c r="R263" s="99"/>
      <c r="S263" s="99"/>
      <c r="T263" s="99"/>
      <c r="U263" s="99"/>
      <c r="V263" s="99"/>
      <c r="W263" s="99"/>
      <c r="X263" s="99"/>
      <c r="Y263" s="99"/>
      <c r="Z263" s="99"/>
      <c r="AA263" s="99"/>
      <c r="AB263" s="99"/>
      <c r="AC263" s="99"/>
      <c r="AD263" s="99"/>
      <c r="AE263" s="99"/>
      <c r="AF263" s="99"/>
      <c r="AG263" s="99"/>
      <c r="AH263" s="99"/>
    </row>
    <row r="264" spans="3:34">
      <c r="C264" s="3" t="s">
        <v>90</v>
      </c>
      <c r="D264" s="3" t="s">
        <v>502</v>
      </c>
      <c r="E264" s="3" t="s">
        <v>503</v>
      </c>
      <c r="F264" s="3" t="s">
        <v>628</v>
      </c>
      <c r="G264" s="97" t="s">
        <v>524</v>
      </c>
      <c r="H264" s="97" t="s">
        <v>524</v>
      </c>
      <c r="I264" s="97" t="s">
        <v>524</v>
      </c>
      <c r="J264" s="97" t="s">
        <v>524</v>
      </c>
      <c r="K264" s="97" t="s">
        <v>524</v>
      </c>
      <c r="L264" s="97" t="s">
        <v>524</v>
      </c>
      <c r="M264" s="97" t="s">
        <v>524</v>
      </c>
      <c r="N264" s="100">
        <v>0.10123105433847376</v>
      </c>
      <c r="O264" s="100">
        <v>0.10651935630722935</v>
      </c>
      <c r="P264" s="99"/>
      <c r="Q264" s="99"/>
      <c r="R264" s="99"/>
      <c r="S264" s="99"/>
      <c r="T264" s="99"/>
      <c r="U264" s="99"/>
      <c r="V264" s="99"/>
      <c r="W264" s="99"/>
      <c r="X264" s="99"/>
      <c r="Y264" s="99"/>
      <c r="Z264" s="99"/>
      <c r="AA264" s="99"/>
      <c r="AB264" s="99"/>
      <c r="AC264" s="99"/>
      <c r="AD264" s="99"/>
      <c r="AE264" s="99"/>
      <c r="AF264" s="99"/>
      <c r="AG264" s="99"/>
      <c r="AH264" s="99"/>
    </row>
    <row r="265" spans="3:34">
      <c r="C265" s="3" t="s">
        <v>90</v>
      </c>
      <c r="D265" s="3" t="s">
        <v>504</v>
      </c>
      <c r="E265" s="3" t="s">
        <v>505</v>
      </c>
      <c r="F265" s="3" t="s">
        <v>628</v>
      </c>
      <c r="G265" s="97" t="s">
        <v>524</v>
      </c>
      <c r="H265" s="97" t="s">
        <v>524</v>
      </c>
      <c r="I265" s="97" t="s">
        <v>524</v>
      </c>
      <c r="J265" s="97" t="s">
        <v>524</v>
      </c>
      <c r="K265" s="97" t="s">
        <v>524</v>
      </c>
      <c r="L265" s="97" t="s">
        <v>524</v>
      </c>
      <c r="M265" s="97" t="s">
        <v>524</v>
      </c>
      <c r="N265" s="100">
        <v>0.12154311990764798</v>
      </c>
      <c r="O265" s="100">
        <v>0.14399260440433684</v>
      </c>
      <c r="P265" s="99"/>
      <c r="Q265" s="99"/>
      <c r="R265" s="99"/>
      <c r="S265" s="99"/>
      <c r="T265" s="99"/>
      <c r="U265" s="99"/>
      <c r="V265" s="99"/>
      <c r="W265" s="99"/>
      <c r="X265" s="99"/>
      <c r="Y265" s="99"/>
      <c r="Z265" s="99"/>
      <c r="AA265" s="99"/>
      <c r="AB265" s="99"/>
      <c r="AC265" s="99"/>
      <c r="AD265" s="99"/>
      <c r="AE265" s="99"/>
      <c r="AF265" s="99"/>
      <c r="AG265" s="99"/>
      <c r="AH265" s="99"/>
    </row>
    <row r="266" spans="3:34">
      <c r="C266" s="3" t="s">
        <v>90</v>
      </c>
      <c r="D266" s="3" t="s">
        <v>506</v>
      </c>
      <c r="E266" s="3" t="s">
        <v>507</v>
      </c>
      <c r="F266" s="3" t="s">
        <v>628</v>
      </c>
      <c r="G266" s="97" t="s">
        <v>524</v>
      </c>
      <c r="H266" s="97" t="s">
        <v>524</v>
      </c>
      <c r="I266" s="97" t="s">
        <v>524</v>
      </c>
      <c r="J266" s="97" t="s">
        <v>524</v>
      </c>
      <c r="K266" s="97" t="s">
        <v>524</v>
      </c>
      <c r="L266" s="97" t="s">
        <v>524</v>
      </c>
      <c r="M266" s="97" t="s">
        <v>524</v>
      </c>
      <c r="N266" s="100">
        <v>0.10495114156548084</v>
      </c>
      <c r="O266" s="100">
        <v>0.11703486944318044</v>
      </c>
      <c r="P266" s="99"/>
      <c r="Q266" s="99"/>
      <c r="R266" s="99"/>
      <c r="S266" s="99"/>
      <c r="T266" s="99"/>
      <c r="U266" s="99"/>
      <c r="V266" s="99"/>
      <c r="W266" s="99"/>
      <c r="X266" s="99"/>
      <c r="Y266" s="99"/>
      <c r="Z266" s="99"/>
      <c r="AA266" s="99"/>
      <c r="AB266" s="99"/>
      <c r="AC266" s="99"/>
      <c r="AD266" s="99"/>
      <c r="AE266" s="99"/>
      <c r="AF266" s="99"/>
      <c r="AG266" s="99"/>
      <c r="AH266" s="99"/>
    </row>
    <row r="267" spans="3:34">
      <c r="C267" s="3" t="s">
        <v>90</v>
      </c>
      <c r="D267" s="3" t="s">
        <v>508</v>
      </c>
      <c r="E267" s="3" t="s">
        <v>509</v>
      </c>
      <c r="F267" s="3" t="s">
        <v>628</v>
      </c>
      <c r="G267" s="97" t="s">
        <v>524</v>
      </c>
      <c r="H267" s="97" t="s">
        <v>524</v>
      </c>
      <c r="I267" s="97" t="s">
        <v>524</v>
      </c>
      <c r="J267" s="97" t="s">
        <v>524</v>
      </c>
      <c r="K267" s="97" t="s">
        <v>524</v>
      </c>
      <c r="L267" s="97" t="s">
        <v>524</v>
      </c>
      <c r="M267" s="97" t="s">
        <v>524</v>
      </c>
      <c r="N267" s="100">
        <v>0.14778545059777737</v>
      </c>
      <c r="O267" s="100">
        <v>0.15150754632698249</v>
      </c>
      <c r="P267" s="99"/>
      <c r="Q267" s="99"/>
      <c r="R267" s="99"/>
      <c r="S267" s="99"/>
      <c r="T267" s="99"/>
      <c r="U267" s="99"/>
      <c r="V267" s="99"/>
      <c r="W267" s="99"/>
      <c r="X267" s="99"/>
      <c r="Y267" s="99"/>
      <c r="Z267" s="99"/>
      <c r="AA267" s="99"/>
      <c r="AB267" s="99"/>
      <c r="AC267" s="99"/>
      <c r="AD267" s="99"/>
      <c r="AE267" s="99"/>
      <c r="AF267" s="99"/>
      <c r="AG267" s="99"/>
      <c r="AH267" s="99"/>
    </row>
    <row r="268" spans="3:34">
      <c r="C268" s="3" t="s">
        <v>90</v>
      </c>
      <c r="D268" s="3" t="s">
        <v>510</v>
      </c>
      <c r="E268" s="3" t="s">
        <v>511</v>
      </c>
      <c r="F268" s="3" t="s">
        <v>628</v>
      </c>
      <c r="G268" s="97" t="s">
        <v>524</v>
      </c>
      <c r="H268" s="97" t="s">
        <v>524</v>
      </c>
      <c r="I268" s="97" t="s">
        <v>524</v>
      </c>
      <c r="J268" s="97" t="s">
        <v>524</v>
      </c>
      <c r="K268" s="97" t="s">
        <v>524</v>
      </c>
      <c r="L268" s="97" t="s">
        <v>524</v>
      </c>
      <c r="M268" s="97" t="s">
        <v>524</v>
      </c>
      <c r="N268" s="100">
        <v>0.19237109650958978</v>
      </c>
      <c r="O268" s="100">
        <v>0.19149286836779345</v>
      </c>
      <c r="P268" s="99"/>
      <c r="Q268" s="99"/>
      <c r="R268" s="99"/>
      <c r="S268" s="99"/>
      <c r="T268" s="99"/>
      <c r="U268" s="99"/>
      <c r="V268" s="99"/>
      <c r="W268" s="99"/>
      <c r="X268" s="99"/>
      <c r="Y268" s="99"/>
      <c r="Z268" s="99"/>
      <c r="AA268" s="99"/>
      <c r="AB268" s="99"/>
      <c r="AC268" s="99"/>
      <c r="AD268" s="99"/>
      <c r="AE268" s="99"/>
      <c r="AF268" s="99"/>
      <c r="AG268" s="99"/>
      <c r="AH268" s="99"/>
    </row>
  </sheetData>
  <autoFilter ref="C10:P268"/>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66"/>
  </sheetPr>
  <dimension ref="A1:AH268"/>
  <sheetViews>
    <sheetView topLeftCell="B1" zoomScale="80" zoomScaleNormal="80" workbookViewId="0">
      <pane ySplit="11" topLeftCell="A12" activePane="bottomLeft" state="frozen"/>
      <selection activeCell="P25" sqref="P25"/>
      <selection pane="bottomLeft" activeCell="D12" sqref="D12:E15"/>
    </sheetView>
  </sheetViews>
  <sheetFormatPr defaultRowHeight="15"/>
  <cols>
    <col min="1" max="2" width="9.140625" style="1"/>
    <col min="3" max="3" width="12.7109375" style="3" bestFit="1" customWidth="1"/>
    <col min="4" max="4" width="11.42578125" style="3" customWidth="1"/>
    <col min="5" max="5" width="48.5703125" style="3" customWidth="1"/>
    <col min="6" max="6" width="13.42578125" style="3" customWidth="1"/>
    <col min="7" max="14" width="11.5703125" style="1" bestFit="1" customWidth="1"/>
    <col min="15" max="15" width="14.28515625" style="1" bestFit="1" customWidth="1"/>
    <col min="16" max="34" width="11.5703125" style="1" bestFit="1" customWidth="1"/>
    <col min="35" max="16384" width="9.140625" style="1"/>
  </cols>
  <sheetData>
    <row r="1" spans="1:34">
      <c r="C1" s="91" t="s">
        <v>547</v>
      </c>
      <c r="D1" s="3" t="s">
        <v>1152</v>
      </c>
    </row>
    <row r="2" spans="1:34">
      <c r="C2" s="91" t="s">
        <v>549</v>
      </c>
      <c r="D2" s="3" t="s">
        <v>1012</v>
      </c>
    </row>
    <row r="3" spans="1:34">
      <c r="C3" s="91" t="s">
        <v>550</v>
      </c>
      <c r="D3" s="3" t="s">
        <v>641</v>
      </c>
    </row>
    <row r="4" spans="1:34">
      <c r="C4" s="91" t="s">
        <v>551</v>
      </c>
      <c r="D4" s="92">
        <v>42648</v>
      </c>
    </row>
    <row r="5" spans="1:34">
      <c r="J5" s="3"/>
      <c r="K5" s="3"/>
      <c r="L5" s="3"/>
      <c r="M5" s="3"/>
      <c r="N5" s="3"/>
      <c r="O5" s="93"/>
      <c r="P5" s="3"/>
    </row>
    <row r="6" spans="1:34">
      <c r="C6" s="94"/>
    </row>
    <row r="7" spans="1:34">
      <c r="C7" s="94"/>
      <c r="D7" s="94"/>
    </row>
    <row r="9" spans="1:34">
      <c r="A9" s="3"/>
      <c r="B9" s="3"/>
      <c r="G9" s="95"/>
      <c r="H9" s="3"/>
      <c r="I9" s="3"/>
      <c r="J9" s="3"/>
      <c r="K9" s="3"/>
      <c r="L9" s="3"/>
      <c r="M9" s="3"/>
      <c r="N9" s="3"/>
      <c r="O9" s="3"/>
      <c r="P9" s="3"/>
      <c r="Q9" s="3"/>
      <c r="R9" s="3"/>
      <c r="S9" s="3"/>
      <c r="T9" s="3"/>
      <c r="U9" s="3"/>
      <c r="V9" s="3"/>
      <c r="W9" s="3"/>
      <c r="X9" s="3"/>
      <c r="Y9" s="3"/>
      <c r="Z9" s="3"/>
      <c r="AA9" s="3"/>
      <c r="AB9" s="3"/>
      <c r="AC9" s="3"/>
      <c r="AD9" s="3"/>
      <c r="AE9" s="3"/>
      <c r="AF9" s="3"/>
      <c r="AG9" s="3"/>
      <c r="AH9" s="3"/>
    </row>
    <row r="10" spans="1:34" s="91" customFormat="1" ht="15.75" thickBot="1">
      <c r="A10" s="2"/>
      <c r="B10" s="2"/>
      <c r="C10" s="2" t="s">
        <v>552</v>
      </c>
      <c r="D10" s="2" t="s">
        <v>82</v>
      </c>
      <c r="E10" s="2" t="s">
        <v>83</v>
      </c>
      <c r="F10" s="2" t="s">
        <v>553</v>
      </c>
      <c r="G10" s="96"/>
      <c r="H10" s="96"/>
      <c r="I10" s="96"/>
      <c r="J10" s="96"/>
      <c r="K10" s="96"/>
      <c r="L10" s="96"/>
      <c r="M10" s="96"/>
      <c r="N10" s="96" t="s">
        <v>527</v>
      </c>
      <c r="O10" s="96" t="s">
        <v>644</v>
      </c>
      <c r="P10" s="96"/>
      <c r="Q10" s="96"/>
      <c r="R10" s="96"/>
      <c r="S10" s="96"/>
      <c r="T10" s="96"/>
      <c r="U10" s="96"/>
      <c r="V10" s="96"/>
      <c r="W10" s="96"/>
      <c r="X10" s="96"/>
      <c r="Y10" s="96"/>
      <c r="Z10" s="96"/>
      <c r="AA10" s="96"/>
      <c r="AB10" s="96"/>
      <c r="AC10" s="96"/>
      <c r="AD10" s="96"/>
      <c r="AE10" s="96"/>
      <c r="AF10" s="96"/>
      <c r="AG10" s="96"/>
      <c r="AH10" s="96"/>
    </row>
    <row r="11" spans="1:34" ht="15.75" thickTop="1">
      <c r="D11" s="3" t="s">
        <v>84</v>
      </c>
      <c r="E11" s="3" t="s">
        <v>85</v>
      </c>
      <c r="F11" s="3" t="s">
        <v>581</v>
      </c>
      <c r="G11" s="97" t="s">
        <v>524</v>
      </c>
      <c r="H11" s="97" t="s">
        <v>524</v>
      </c>
      <c r="I11" s="97" t="s">
        <v>524</v>
      </c>
      <c r="J11" s="97" t="s">
        <v>524</v>
      </c>
      <c r="K11" s="97" t="s">
        <v>524</v>
      </c>
      <c r="L11" s="97" t="s">
        <v>524</v>
      </c>
      <c r="M11" s="97" t="s">
        <v>524</v>
      </c>
      <c r="N11" s="110">
        <v>9148313.8179490007</v>
      </c>
      <c r="O11" s="110">
        <v>9490781.4918249995</v>
      </c>
      <c r="P11" s="99"/>
      <c r="Q11" s="99"/>
      <c r="R11" s="99"/>
      <c r="S11" s="99"/>
      <c r="T11" s="99"/>
      <c r="U11" s="99"/>
      <c r="V11" s="99"/>
      <c r="W11" s="99"/>
      <c r="X11" s="99"/>
      <c r="Y11" s="99"/>
      <c r="Z11" s="99"/>
      <c r="AA11" s="99"/>
      <c r="AB11" s="99"/>
      <c r="AC11" s="99"/>
      <c r="AD11" s="99"/>
      <c r="AE11" s="99"/>
      <c r="AF11" s="99"/>
      <c r="AG11" s="99"/>
      <c r="AH11" s="99"/>
    </row>
    <row r="12" spans="1:34">
      <c r="C12" s="3" t="s">
        <v>84</v>
      </c>
      <c r="D12" s="3" t="s">
        <v>86</v>
      </c>
      <c r="E12" s="3" t="s">
        <v>87</v>
      </c>
      <c r="F12" s="3" t="s">
        <v>582</v>
      </c>
      <c r="G12" s="97" t="s">
        <v>524</v>
      </c>
      <c r="H12" s="97" t="s">
        <v>524</v>
      </c>
      <c r="I12" s="97" t="s">
        <v>524</v>
      </c>
      <c r="J12" s="97" t="s">
        <v>524</v>
      </c>
      <c r="K12" s="97" t="s">
        <v>524</v>
      </c>
      <c r="L12" s="97" t="s">
        <v>524</v>
      </c>
      <c r="M12" s="97" t="s">
        <v>524</v>
      </c>
      <c r="N12" s="385">
        <v>2763364.9312499999</v>
      </c>
      <c r="O12" s="385">
        <v>2851198.3873129999</v>
      </c>
      <c r="P12" s="99"/>
      <c r="Q12" s="99"/>
      <c r="R12" s="99"/>
      <c r="S12" s="99"/>
      <c r="T12" s="99"/>
      <c r="U12" s="99"/>
      <c r="V12" s="99"/>
      <c r="W12" s="99"/>
      <c r="X12" s="99"/>
      <c r="Y12" s="99"/>
      <c r="Z12" s="99"/>
      <c r="AA12" s="99"/>
      <c r="AB12" s="99"/>
      <c r="AC12" s="99"/>
      <c r="AD12" s="99"/>
      <c r="AE12" s="99"/>
      <c r="AF12" s="99"/>
      <c r="AG12" s="99"/>
      <c r="AH12" s="99"/>
    </row>
    <row r="13" spans="1:34">
      <c r="C13" s="3" t="s">
        <v>84</v>
      </c>
      <c r="D13" s="3" t="s">
        <v>88</v>
      </c>
      <c r="E13" s="3" t="s">
        <v>89</v>
      </c>
      <c r="F13" s="3" t="s">
        <v>582</v>
      </c>
      <c r="G13" s="97" t="s">
        <v>524</v>
      </c>
      <c r="H13" s="97" t="s">
        <v>524</v>
      </c>
      <c r="I13" s="97" t="s">
        <v>524</v>
      </c>
      <c r="J13" s="97" t="s">
        <v>524</v>
      </c>
      <c r="K13" s="97" t="s">
        <v>524</v>
      </c>
      <c r="L13" s="97" t="s">
        <v>524</v>
      </c>
      <c r="M13" s="97" t="s">
        <v>524</v>
      </c>
      <c r="N13" s="385">
        <v>2690754.4557699999</v>
      </c>
      <c r="O13" s="385">
        <v>2795078.2549299998</v>
      </c>
      <c r="P13" s="99"/>
      <c r="Q13" s="99"/>
      <c r="R13" s="99"/>
      <c r="S13" s="99"/>
      <c r="T13" s="99"/>
      <c r="U13" s="99"/>
      <c r="V13" s="99"/>
      <c r="W13" s="99"/>
      <c r="X13" s="99"/>
      <c r="Y13" s="99"/>
      <c r="Z13" s="99"/>
      <c r="AA13" s="99"/>
      <c r="AB13" s="99"/>
      <c r="AC13" s="99"/>
      <c r="AD13" s="99"/>
      <c r="AE13" s="99"/>
      <c r="AF13" s="99"/>
      <c r="AG13" s="99"/>
      <c r="AH13" s="99"/>
    </row>
    <row r="14" spans="1:34">
      <c r="C14" s="3" t="s">
        <v>84</v>
      </c>
      <c r="D14" s="3" t="s">
        <v>90</v>
      </c>
      <c r="E14" s="3" t="s">
        <v>91</v>
      </c>
      <c r="F14" s="3" t="s">
        <v>582</v>
      </c>
      <c r="G14" s="97" t="s">
        <v>524</v>
      </c>
      <c r="H14" s="97" t="s">
        <v>524</v>
      </c>
      <c r="I14" s="97" t="s">
        <v>524</v>
      </c>
      <c r="J14" s="97" t="s">
        <v>524</v>
      </c>
      <c r="K14" s="97" t="s">
        <v>524</v>
      </c>
      <c r="L14" s="97" t="s">
        <v>524</v>
      </c>
      <c r="M14" s="97" t="s">
        <v>524</v>
      </c>
      <c r="N14" s="385">
        <v>1476395.8275300001</v>
      </c>
      <c r="O14" s="385">
        <v>1521681.8053870001</v>
      </c>
      <c r="P14" s="99"/>
      <c r="Q14" s="99"/>
      <c r="R14" s="99"/>
      <c r="S14" s="99"/>
      <c r="T14" s="99"/>
      <c r="U14" s="99"/>
      <c r="V14" s="99"/>
      <c r="W14" s="99"/>
      <c r="X14" s="99"/>
      <c r="Y14" s="99"/>
      <c r="Z14" s="99"/>
      <c r="AA14" s="99"/>
      <c r="AB14" s="99"/>
      <c r="AC14" s="99"/>
      <c r="AD14" s="99"/>
      <c r="AE14" s="99"/>
      <c r="AF14" s="99"/>
      <c r="AG14" s="99"/>
      <c r="AH14" s="99"/>
    </row>
    <row r="15" spans="1:34">
      <c r="C15" s="3" t="s">
        <v>84</v>
      </c>
      <c r="D15" s="3" t="s">
        <v>92</v>
      </c>
      <c r="E15" s="3" t="s">
        <v>93</v>
      </c>
      <c r="F15" s="3" t="s">
        <v>582</v>
      </c>
      <c r="G15" s="97" t="s">
        <v>524</v>
      </c>
      <c r="H15" s="97" t="s">
        <v>524</v>
      </c>
      <c r="I15" s="97" t="s">
        <v>524</v>
      </c>
      <c r="J15" s="97" t="s">
        <v>524</v>
      </c>
      <c r="K15" s="97" t="s">
        <v>524</v>
      </c>
      <c r="L15" s="97" t="s">
        <v>524</v>
      </c>
      <c r="M15" s="97" t="s">
        <v>524</v>
      </c>
      <c r="N15" s="110">
        <v>2075798.6033990004</v>
      </c>
      <c r="O15" s="110">
        <v>2153823.0441949996</v>
      </c>
      <c r="P15" s="99"/>
      <c r="Q15" s="448"/>
      <c r="R15" s="99"/>
      <c r="S15" s="99"/>
      <c r="T15" s="99"/>
      <c r="U15" s="99"/>
      <c r="V15" s="99"/>
      <c r="W15" s="99"/>
      <c r="X15" s="99"/>
      <c r="Y15" s="99"/>
      <c r="Z15" s="99"/>
      <c r="AA15" s="99"/>
      <c r="AB15" s="99"/>
      <c r="AC15" s="99"/>
      <c r="AD15" s="99"/>
      <c r="AE15" s="99"/>
      <c r="AF15" s="99"/>
      <c r="AG15" s="99"/>
      <c r="AH15" s="99"/>
    </row>
    <row r="16" spans="1:34">
      <c r="E16" s="3" t="s">
        <v>583</v>
      </c>
      <c r="F16" s="3" t="s">
        <v>584</v>
      </c>
      <c r="G16" s="97" t="s">
        <v>524</v>
      </c>
      <c r="H16" s="97" t="s">
        <v>524</v>
      </c>
      <c r="I16" s="97" t="s">
        <v>524</v>
      </c>
      <c r="J16" s="97" t="s">
        <v>524</v>
      </c>
      <c r="K16" s="97" t="s">
        <v>524</v>
      </c>
      <c r="L16" s="97" t="s">
        <v>524</v>
      </c>
      <c r="M16" s="97" t="s">
        <v>524</v>
      </c>
      <c r="N16" s="99"/>
      <c r="O16" s="99"/>
      <c r="P16" s="99"/>
      <c r="Q16" s="99"/>
      <c r="R16" s="99"/>
      <c r="S16" s="99"/>
      <c r="T16" s="99"/>
      <c r="U16" s="99"/>
      <c r="V16" s="99"/>
      <c r="W16" s="99"/>
      <c r="X16" s="99"/>
      <c r="Y16" s="99"/>
      <c r="Z16" s="99"/>
      <c r="AA16" s="99"/>
      <c r="AB16" s="99"/>
      <c r="AC16" s="99"/>
      <c r="AD16" s="99"/>
      <c r="AE16" s="99"/>
      <c r="AF16" s="99"/>
      <c r="AG16" s="99"/>
      <c r="AH16" s="99"/>
    </row>
    <row r="17" spans="5:34">
      <c r="E17" s="3" t="s">
        <v>585</v>
      </c>
      <c r="F17" s="3" t="s">
        <v>584</v>
      </c>
      <c r="G17" s="97" t="s">
        <v>524</v>
      </c>
      <c r="H17" s="97" t="s">
        <v>524</v>
      </c>
      <c r="I17" s="97" t="s">
        <v>524</v>
      </c>
      <c r="J17" s="97" t="s">
        <v>524</v>
      </c>
      <c r="K17" s="97" t="s">
        <v>524</v>
      </c>
      <c r="L17" s="97" t="s">
        <v>524</v>
      </c>
      <c r="M17" s="97" t="s">
        <v>524</v>
      </c>
      <c r="N17" s="99"/>
      <c r="O17" s="99"/>
      <c r="P17" s="99"/>
      <c r="Q17" s="99"/>
      <c r="R17" s="99"/>
      <c r="S17" s="99"/>
      <c r="T17" s="99"/>
      <c r="U17" s="99"/>
      <c r="V17" s="99"/>
      <c r="W17" s="99"/>
      <c r="X17" s="99"/>
      <c r="Y17" s="99"/>
      <c r="Z17" s="99"/>
      <c r="AA17" s="99"/>
      <c r="AB17" s="99"/>
      <c r="AC17" s="99"/>
      <c r="AD17" s="99"/>
      <c r="AE17" s="99"/>
      <c r="AF17" s="99"/>
      <c r="AG17" s="99"/>
      <c r="AH17" s="99"/>
    </row>
    <row r="18" spans="5:34">
      <c r="E18" s="3" t="s">
        <v>586</v>
      </c>
      <c r="F18" s="3" t="s">
        <v>584</v>
      </c>
      <c r="G18" s="97" t="s">
        <v>524</v>
      </c>
      <c r="H18" s="97" t="s">
        <v>524</v>
      </c>
      <c r="I18" s="97" t="s">
        <v>524</v>
      </c>
      <c r="J18" s="97" t="s">
        <v>524</v>
      </c>
      <c r="K18" s="97" t="s">
        <v>524</v>
      </c>
      <c r="L18" s="97" t="s">
        <v>524</v>
      </c>
      <c r="M18" s="97" t="s">
        <v>524</v>
      </c>
      <c r="N18" s="99"/>
      <c r="O18" s="99"/>
      <c r="P18" s="99"/>
      <c r="Q18" s="99"/>
      <c r="R18" s="99"/>
      <c r="S18" s="99"/>
      <c r="T18" s="99"/>
      <c r="U18" s="99"/>
      <c r="V18" s="99"/>
      <c r="W18" s="99"/>
      <c r="X18" s="99"/>
      <c r="Y18" s="99"/>
      <c r="Z18" s="99"/>
      <c r="AA18" s="99"/>
      <c r="AB18" s="99"/>
      <c r="AC18" s="99"/>
      <c r="AD18" s="99"/>
      <c r="AE18" s="99"/>
      <c r="AF18" s="99"/>
      <c r="AG18" s="99"/>
      <c r="AH18" s="99"/>
    </row>
    <row r="19" spans="5:34">
      <c r="E19" s="3" t="s">
        <v>587</v>
      </c>
      <c r="F19" s="3" t="s">
        <v>584</v>
      </c>
      <c r="G19" s="97" t="s">
        <v>524</v>
      </c>
      <c r="H19" s="97" t="s">
        <v>524</v>
      </c>
      <c r="I19" s="97" t="s">
        <v>524</v>
      </c>
      <c r="J19" s="97" t="s">
        <v>524</v>
      </c>
      <c r="K19" s="97" t="s">
        <v>524</v>
      </c>
      <c r="L19" s="97" t="s">
        <v>524</v>
      </c>
      <c r="M19" s="97" t="s">
        <v>524</v>
      </c>
      <c r="N19" s="99"/>
      <c r="O19" s="99"/>
      <c r="P19" s="99"/>
      <c r="Q19" s="99"/>
      <c r="R19" s="99"/>
      <c r="S19" s="99"/>
      <c r="T19" s="99"/>
      <c r="U19" s="99"/>
      <c r="V19" s="99"/>
      <c r="W19" s="99"/>
      <c r="X19" s="99"/>
      <c r="Y19" s="99"/>
      <c r="Z19" s="99"/>
      <c r="AA19" s="99"/>
      <c r="AB19" s="99"/>
      <c r="AC19" s="99"/>
      <c r="AD19" s="99"/>
      <c r="AE19" s="99"/>
      <c r="AF19" s="99"/>
      <c r="AG19" s="99"/>
      <c r="AH19" s="99"/>
    </row>
    <row r="20" spans="5:34">
      <c r="E20" s="3" t="s">
        <v>588</v>
      </c>
      <c r="F20" s="3" t="s">
        <v>584</v>
      </c>
      <c r="G20" s="97" t="s">
        <v>524</v>
      </c>
      <c r="H20" s="97" t="s">
        <v>524</v>
      </c>
      <c r="I20" s="97" t="s">
        <v>524</v>
      </c>
      <c r="J20" s="97" t="s">
        <v>524</v>
      </c>
      <c r="K20" s="97" t="s">
        <v>524</v>
      </c>
      <c r="L20" s="97" t="s">
        <v>524</v>
      </c>
      <c r="M20" s="97" t="s">
        <v>524</v>
      </c>
      <c r="N20" s="99"/>
      <c r="O20" s="99"/>
      <c r="P20" s="99"/>
      <c r="Q20" s="99"/>
      <c r="R20" s="99"/>
      <c r="S20" s="99"/>
      <c r="T20" s="99"/>
      <c r="U20" s="99"/>
      <c r="V20" s="99"/>
      <c r="W20" s="99"/>
      <c r="X20" s="99"/>
      <c r="Y20" s="99"/>
      <c r="Z20" s="99"/>
      <c r="AA20" s="99"/>
      <c r="AB20" s="99"/>
      <c r="AC20" s="99"/>
      <c r="AD20" s="99"/>
      <c r="AE20" s="99"/>
      <c r="AF20" s="99"/>
      <c r="AG20" s="99"/>
      <c r="AH20" s="99"/>
    </row>
    <row r="21" spans="5:34">
      <c r="E21" s="3" t="s">
        <v>589</v>
      </c>
      <c r="F21" s="3" t="s">
        <v>584</v>
      </c>
      <c r="G21" s="97" t="s">
        <v>524</v>
      </c>
      <c r="H21" s="97" t="s">
        <v>524</v>
      </c>
      <c r="I21" s="97" t="s">
        <v>524</v>
      </c>
      <c r="J21" s="97" t="s">
        <v>524</v>
      </c>
      <c r="K21" s="97" t="s">
        <v>524</v>
      </c>
      <c r="L21" s="97" t="s">
        <v>524</v>
      </c>
      <c r="M21" s="97" t="s">
        <v>524</v>
      </c>
      <c r="N21" s="99"/>
      <c r="O21" s="99"/>
      <c r="P21" s="99"/>
      <c r="Q21" s="99"/>
      <c r="R21" s="99"/>
      <c r="S21" s="99"/>
      <c r="T21" s="99"/>
      <c r="U21" s="99"/>
      <c r="V21" s="99"/>
      <c r="W21" s="99"/>
      <c r="X21" s="99"/>
      <c r="Y21" s="99"/>
      <c r="Z21" s="99"/>
      <c r="AA21" s="99"/>
      <c r="AB21" s="99"/>
      <c r="AC21" s="99"/>
      <c r="AD21" s="99"/>
      <c r="AE21" s="99"/>
      <c r="AF21" s="99"/>
      <c r="AG21" s="99"/>
      <c r="AH21" s="99"/>
    </row>
    <row r="22" spans="5:34">
      <c r="E22" s="3" t="s">
        <v>590</v>
      </c>
      <c r="F22" s="3" t="s">
        <v>584</v>
      </c>
      <c r="G22" s="97" t="s">
        <v>524</v>
      </c>
      <c r="H22" s="97" t="s">
        <v>524</v>
      </c>
      <c r="I22" s="97" t="s">
        <v>524</v>
      </c>
      <c r="J22" s="97" t="s">
        <v>524</v>
      </c>
      <c r="K22" s="97" t="s">
        <v>524</v>
      </c>
      <c r="L22" s="97" t="s">
        <v>524</v>
      </c>
      <c r="M22" s="97" t="s">
        <v>524</v>
      </c>
      <c r="N22" s="99"/>
      <c r="O22" s="99"/>
      <c r="P22" s="99"/>
      <c r="Q22" s="99"/>
      <c r="R22" s="99"/>
      <c r="S22" s="99"/>
      <c r="T22" s="99"/>
      <c r="U22" s="99"/>
      <c r="V22" s="99"/>
      <c r="W22" s="99"/>
      <c r="X22" s="99"/>
      <c r="Y22" s="99"/>
      <c r="Z22" s="99"/>
      <c r="AA22" s="99"/>
      <c r="AB22" s="99"/>
      <c r="AC22" s="99"/>
      <c r="AD22" s="99"/>
      <c r="AE22" s="99"/>
      <c r="AF22" s="99"/>
      <c r="AG22" s="99"/>
      <c r="AH22" s="99"/>
    </row>
    <row r="23" spans="5:34">
      <c r="E23" s="3" t="s">
        <v>591</v>
      </c>
      <c r="F23" s="3" t="s">
        <v>584</v>
      </c>
      <c r="G23" s="97" t="s">
        <v>524</v>
      </c>
      <c r="H23" s="97" t="s">
        <v>524</v>
      </c>
      <c r="I23" s="97" t="s">
        <v>524</v>
      </c>
      <c r="J23" s="97" t="s">
        <v>524</v>
      </c>
      <c r="K23" s="97" t="s">
        <v>524</v>
      </c>
      <c r="L23" s="97" t="s">
        <v>524</v>
      </c>
      <c r="M23" s="97" t="s">
        <v>524</v>
      </c>
      <c r="N23" s="99"/>
      <c r="O23" s="99"/>
      <c r="P23" s="99"/>
      <c r="Q23" s="99"/>
      <c r="R23" s="99"/>
      <c r="S23" s="99"/>
      <c r="T23" s="99"/>
      <c r="U23" s="99"/>
      <c r="V23" s="99"/>
      <c r="W23" s="99"/>
      <c r="X23" s="99"/>
      <c r="Y23" s="99"/>
      <c r="Z23" s="99"/>
      <c r="AA23" s="99"/>
      <c r="AB23" s="99"/>
      <c r="AC23" s="99"/>
      <c r="AD23" s="99"/>
      <c r="AE23" s="99"/>
      <c r="AF23" s="99"/>
      <c r="AG23" s="99"/>
      <c r="AH23" s="99"/>
    </row>
    <row r="24" spans="5:34">
      <c r="E24" s="3" t="s">
        <v>592</v>
      </c>
      <c r="F24" s="3" t="s">
        <v>584</v>
      </c>
      <c r="G24" s="97" t="s">
        <v>524</v>
      </c>
      <c r="H24" s="97" t="s">
        <v>524</v>
      </c>
      <c r="I24" s="97" t="s">
        <v>524</v>
      </c>
      <c r="J24" s="97" t="s">
        <v>524</v>
      </c>
      <c r="K24" s="97" t="s">
        <v>524</v>
      </c>
      <c r="L24" s="97" t="s">
        <v>524</v>
      </c>
      <c r="M24" s="97" t="s">
        <v>524</v>
      </c>
      <c r="N24" s="99"/>
      <c r="O24" s="99"/>
      <c r="P24" s="99"/>
      <c r="Q24" s="99"/>
      <c r="R24" s="99"/>
      <c r="S24" s="99"/>
      <c r="T24" s="99"/>
      <c r="U24" s="99"/>
      <c r="V24" s="99"/>
      <c r="W24" s="99"/>
      <c r="X24" s="99"/>
      <c r="Y24" s="99"/>
      <c r="Z24" s="99"/>
      <c r="AA24" s="99"/>
      <c r="AB24" s="99"/>
      <c r="AC24" s="99"/>
      <c r="AD24" s="99"/>
      <c r="AE24" s="99"/>
      <c r="AF24" s="99"/>
      <c r="AG24" s="99"/>
      <c r="AH24" s="99"/>
    </row>
    <row r="25" spans="5:34">
      <c r="E25" s="3" t="s">
        <v>593</v>
      </c>
      <c r="F25" s="3" t="s">
        <v>584</v>
      </c>
      <c r="G25" s="97" t="s">
        <v>524</v>
      </c>
      <c r="H25" s="97" t="s">
        <v>524</v>
      </c>
      <c r="I25" s="97" t="s">
        <v>524</v>
      </c>
      <c r="J25" s="97" t="s">
        <v>524</v>
      </c>
      <c r="K25" s="97" t="s">
        <v>524</v>
      </c>
      <c r="L25" s="97" t="s">
        <v>524</v>
      </c>
      <c r="M25" s="97" t="s">
        <v>524</v>
      </c>
      <c r="N25" s="99"/>
      <c r="O25" s="99"/>
      <c r="P25" s="99"/>
      <c r="Q25" s="99"/>
      <c r="R25" s="99"/>
      <c r="S25" s="99"/>
      <c r="T25" s="99"/>
      <c r="U25" s="99"/>
      <c r="V25" s="99"/>
      <c r="W25" s="99"/>
      <c r="X25" s="99"/>
      <c r="Y25" s="99"/>
      <c r="Z25" s="99"/>
      <c r="AA25" s="99"/>
      <c r="AB25" s="99"/>
      <c r="AC25" s="99"/>
      <c r="AD25" s="99"/>
      <c r="AE25" s="99"/>
      <c r="AF25" s="99"/>
      <c r="AG25" s="99"/>
      <c r="AH25" s="99"/>
    </row>
    <row r="26" spans="5:34">
      <c r="E26" s="3" t="s">
        <v>594</v>
      </c>
      <c r="F26" s="3" t="s">
        <v>584</v>
      </c>
      <c r="G26" s="97" t="s">
        <v>524</v>
      </c>
      <c r="H26" s="97" t="s">
        <v>524</v>
      </c>
      <c r="I26" s="97" t="s">
        <v>524</v>
      </c>
      <c r="J26" s="97" t="s">
        <v>524</v>
      </c>
      <c r="K26" s="97" t="s">
        <v>524</v>
      </c>
      <c r="L26" s="97" t="s">
        <v>524</v>
      </c>
      <c r="M26" s="97" t="s">
        <v>524</v>
      </c>
      <c r="N26" s="99"/>
      <c r="O26" s="99"/>
      <c r="P26" s="99"/>
      <c r="Q26" s="99"/>
      <c r="R26" s="99"/>
      <c r="S26" s="99"/>
      <c r="T26" s="99"/>
      <c r="U26" s="99"/>
      <c r="V26" s="99"/>
      <c r="W26" s="99"/>
      <c r="X26" s="99"/>
      <c r="Y26" s="99"/>
      <c r="Z26" s="99"/>
      <c r="AA26" s="99"/>
      <c r="AB26" s="99"/>
      <c r="AC26" s="99"/>
      <c r="AD26" s="99"/>
      <c r="AE26" s="99"/>
      <c r="AF26" s="99"/>
      <c r="AG26" s="99"/>
      <c r="AH26" s="99"/>
    </row>
    <row r="27" spans="5:34">
      <c r="E27" s="3" t="s">
        <v>595</v>
      </c>
      <c r="F27" s="3" t="s">
        <v>584</v>
      </c>
      <c r="G27" s="97" t="s">
        <v>524</v>
      </c>
      <c r="H27" s="97" t="s">
        <v>524</v>
      </c>
      <c r="I27" s="97" t="s">
        <v>524</v>
      </c>
      <c r="J27" s="97" t="s">
        <v>524</v>
      </c>
      <c r="K27" s="97" t="s">
        <v>524</v>
      </c>
      <c r="L27" s="97" t="s">
        <v>524</v>
      </c>
      <c r="M27" s="97" t="s">
        <v>524</v>
      </c>
      <c r="N27" s="99"/>
      <c r="O27" s="99"/>
      <c r="P27" s="99"/>
      <c r="Q27" s="99"/>
      <c r="R27" s="99"/>
      <c r="S27" s="99"/>
      <c r="T27" s="99"/>
      <c r="U27" s="99"/>
      <c r="V27" s="99"/>
      <c r="W27" s="99"/>
      <c r="X27" s="99"/>
      <c r="Y27" s="99"/>
      <c r="Z27" s="99"/>
      <c r="AA27" s="99"/>
      <c r="AB27" s="99"/>
      <c r="AC27" s="99"/>
      <c r="AD27" s="99"/>
      <c r="AE27" s="99"/>
      <c r="AF27" s="99"/>
      <c r="AG27" s="99"/>
      <c r="AH27" s="99"/>
    </row>
    <row r="28" spans="5:34">
      <c r="E28" s="3" t="s">
        <v>596</v>
      </c>
      <c r="F28" s="3" t="s">
        <v>584</v>
      </c>
      <c r="G28" s="97" t="s">
        <v>524</v>
      </c>
      <c r="H28" s="97" t="s">
        <v>524</v>
      </c>
      <c r="I28" s="97" t="s">
        <v>524</v>
      </c>
      <c r="J28" s="97" t="s">
        <v>524</v>
      </c>
      <c r="K28" s="97" t="s">
        <v>524</v>
      </c>
      <c r="L28" s="97" t="s">
        <v>524</v>
      </c>
      <c r="M28" s="97" t="s">
        <v>524</v>
      </c>
      <c r="N28" s="99"/>
      <c r="O28" s="99"/>
      <c r="P28" s="99"/>
      <c r="Q28" s="99"/>
      <c r="R28" s="99"/>
      <c r="S28" s="99"/>
      <c r="T28" s="99"/>
      <c r="U28" s="99"/>
      <c r="V28" s="99"/>
      <c r="W28" s="99"/>
      <c r="X28" s="99"/>
      <c r="Y28" s="99"/>
      <c r="Z28" s="99"/>
      <c r="AA28" s="99"/>
      <c r="AB28" s="99"/>
      <c r="AC28" s="99"/>
      <c r="AD28" s="99"/>
      <c r="AE28" s="99"/>
      <c r="AF28" s="99"/>
      <c r="AG28" s="99"/>
      <c r="AH28" s="99"/>
    </row>
    <row r="29" spans="5:34">
      <c r="E29" s="3" t="s">
        <v>597</v>
      </c>
      <c r="F29" s="3" t="s">
        <v>584</v>
      </c>
      <c r="G29" s="97" t="s">
        <v>524</v>
      </c>
      <c r="H29" s="97" t="s">
        <v>524</v>
      </c>
      <c r="I29" s="97" t="s">
        <v>524</v>
      </c>
      <c r="J29" s="97" t="s">
        <v>524</v>
      </c>
      <c r="K29" s="97" t="s">
        <v>524</v>
      </c>
      <c r="L29" s="97" t="s">
        <v>524</v>
      </c>
      <c r="M29" s="97" t="s">
        <v>524</v>
      </c>
      <c r="N29" s="99"/>
      <c r="O29" s="99"/>
      <c r="P29" s="99"/>
      <c r="Q29" s="99"/>
      <c r="R29" s="99"/>
      <c r="S29" s="99"/>
      <c r="T29" s="99"/>
      <c r="U29" s="99"/>
      <c r="V29" s="99"/>
      <c r="W29" s="99"/>
      <c r="X29" s="99"/>
      <c r="Y29" s="99"/>
      <c r="Z29" s="99"/>
      <c r="AA29" s="99"/>
      <c r="AB29" s="99"/>
      <c r="AC29" s="99"/>
      <c r="AD29" s="99"/>
      <c r="AE29" s="99"/>
      <c r="AF29" s="99"/>
      <c r="AG29" s="99"/>
      <c r="AH29" s="99"/>
    </row>
    <row r="30" spans="5:34">
      <c r="E30" s="3" t="s">
        <v>598</v>
      </c>
      <c r="F30" s="3" t="s">
        <v>584</v>
      </c>
      <c r="G30" s="97" t="s">
        <v>524</v>
      </c>
      <c r="H30" s="97" t="s">
        <v>524</v>
      </c>
      <c r="I30" s="97" t="s">
        <v>524</v>
      </c>
      <c r="J30" s="97" t="s">
        <v>524</v>
      </c>
      <c r="K30" s="97" t="s">
        <v>524</v>
      </c>
      <c r="L30" s="97" t="s">
        <v>524</v>
      </c>
      <c r="M30" s="97" t="s">
        <v>524</v>
      </c>
      <c r="N30" s="99"/>
      <c r="O30" s="99"/>
      <c r="P30" s="99"/>
      <c r="Q30" s="99"/>
      <c r="R30" s="99"/>
      <c r="S30" s="99"/>
      <c r="T30" s="99"/>
      <c r="U30" s="99"/>
      <c r="V30" s="99"/>
      <c r="W30" s="99"/>
      <c r="X30" s="99"/>
      <c r="Y30" s="99"/>
      <c r="Z30" s="99"/>
      <c r="AA30" s="99"/>
      <c r="AB30" s="99"/>
      <c r="AC30" s="99"/>
      <c r="AD30" s="99"/>
      <c r="AE30" s="99"/>
      <c r="AF30" s="99"/>
      <c r="AG30" s="99"/>
      <c r="AH30" s="99"/>
    </row>
    <row r="31" spans="5:34">
      <c r="E31" s="3" t="s">
        <v>599</v>
      </c>
      <c r="F31" s="3" t="s">
        <v>584</v>
      </c>
      <c r="G31" s="97" t="s">
        <v>524</v>
      </c>
      <c r="H31" s="97" t="s">
        <v>524</v>
      </c>
      <c r="I31" s="97" t="s">
        <v>524</v>
      </c>
      <c r="J31" s="97" t="s">
        <v>524</v>
      </c>
      <c r="K31" s="97" t="s">
        <v>524</v>
      </c>
      <c r="L31" s="97" t="s">
        <v>524</v>
      </c>
      <c r="M31" s="97" t="s">
        <v>524</v>
      </c>
      <c r="N31" s="99"/>
      <c r="O31" s="99"/>
      <c r="P31" s="99"/>
      <c r="Q31" s="99"/>
      <c r="R31" s="99"/>
      <c r="S31" s="99"/>
      <c r="T31" s="99"/>
      <c r="U31" s="99"/>
      <c r="V31" s="99"/>
      <c r="W31" s="99"/>
      <c r="X31" s="99"/>
      <c r="Y31" s="99"/>
      <c r="Z31" s="99"/>
      <c r="AA31" s="99"/>
      <c r="AB31" s="99"/>
      <c r="AC31" s="99"/>
      <c r="AD31" s="99"/>
      <c r="AE31" s="99"/>
      <c r="AF31" s="99"/>
      <c r="AG31" s="99"/>
      <c r="AH31" s="99"/>
    </row>
    <row r="32" spans="5:34">
      <c r="E32" s="3" t="s">
        <v>600</v>
      </c>
      <c r="F32" s="3" t="s">
        <v>584</v>
      </c>
      <c r="G32" s="97" t="s">
        <v>524</v>
      </c>
      <c r="H32" s="97" t="s">
        <v>524</v>
      </c>
      <c r="I32" s="97" t="s">
        <v>524</v>
      </c>
      <c r="J32" s="97" t="s">
        <v>524</v>
      </c>
      <c r="K32" s="97" t="s">
        <v>524</v>
      </c>
      <c r="L32" s="97" t="s">
        <v>524</v>
      </c>
      <c r="M32" s="97" t="s">
        <v>524</v>
      </c>
      <c r="N32" s="99"/>
      <c r="O32" s="99"/>
      <c r="P32" s="99"/>
      <c r="Q32" s="99"/>
      <c r="R32" s="99"/>
      <c r="S32" s="99"/>
      <c r="T32" s="99"/>
      <c r="U32" s="99"/>
      <c r="V32" s="99"/>
      <c r="W32" s="99"/>
      <c r="X32" s="99"/>
      <c r="Y32" s="99"/>
      <c r="Z32" s="99"/>
      <c r="AA32" s="99"/>
      <c r="AB32" s="99"/>
      <c r="AC32" s="99"/>
      <c r="AD32" s="99"/>
      <c r="AE32" s="99"/>
      <c r="AF32" s="99"/>
      <c r="AG32" s="99"/>
      <c r="AH32" s="99"/>
    </row>
    <row r="33" spans="5:34">
      <c r="E33" s="3" t="s">
        <v>601</v>
      </c>
      <c r="F33" s="3" t="s">
        <v>584</v>
      </c>
      <c r="G33" s="97" t="s">
        <v>524</v>
      </c>
      <c r="H33" s="97" t="s">
        <v>524</v>
      </c>
      <c r="I33" s="97" t="s">
        <v>524</v>
      </c>
      <c r="J33" s="97" t="s">
        <v>524</v>
      </c>
      <c r="K33" s="97" t="s">
        <v>524</v>
      </c>
      <c r="L33" s="97" t="s">
        <v>524</v>
      </c>
      <c r="M33" s="97" t="s">
        <v>524</v>
      </c>
      <c r="N33" s="99"/>
      <c r="O33" s="99"/>
      <c r="P33" s="99"/>
      <c r="Q33" s="99"/>
      <c r="R33" s="99"/>
      <c r="S33" s="99"/>
      <c r="T33" s="99"/>
      <c r="U33" s="99"/>
      <c r="V33" s="99"/>
      <c r="W33" s="99"/>
      <c r="X33" s="99"/>
      <c r="Y33" s="99"/>
      <c r="Z33" s="99"/>
      <c r="AA33" s="99"/>
      <c r="AB33" s="99"/>
      <c r="AC33" s="99"/>
      <c r="AD33" s="99"/>
      <c r="AE33" s="99"/>
      <c r="AF33" s="99"/>
      <c r="AG33" s="99"/>
      <c r="AH33" s="99"/>
    </row>
    <row r="34" spans="5:34">
      <c r="E34" s="3" t="s">
        <v>602</v>
      </c>
      <c r="F34" s="3" t="s">
        <v>584</v>
      </c>
      <c r="G34" s="97" t="s">
        <v>524</v>
      </c>
      <c r="H34" s="97" t="s">
        <v>524</v>
      </c>
      <c r="I34" s="97" t="s">
        <v>524</v>
      </c>
      <c r="J34" s="97" t="s">
        <v>524</v>
      </c>
      <c r="K34" s="97" t="s">
        <v>524</v>
      </c>
      <c r="L34" s="97" t="s">
        <v>524</v>
      </c>
      <c r="M34" s="97" t="s">
        <v>524</v>
      </c>
      <c r="N34" s="99"/>
      <c r="O34" s="99"/>
      <c r="P34" s="99"/>
      <c r="Q34" s="99"/>
      <c r="R34" s="99"/>
      <c r="S34" s="99"/>
      <c r="T34" s="99"/>
      <c r="U34" s="99"/>
      <c r="V34" s="99"/>
      <c r="W34" s="99"/>
      <c r="X34" s="99"/>
      <c r="Y34" s="99"/>
      <c r="Z34" s="99"/>
      <c r="AA34" s="99"/>
      <c r="AB34" s="99"/>
      <c r="AC34" s="99"/>
      <c r="AD34" s="99"/>
      <c r="AE34" s="99"/>
      <c r="AF34" s="99"/>
      <c r="AG34" s="99"/>
      <c r="AH34" s="99"/>
    </row>
    <row r="35" spans="5:34">
      <c r="E35" s="3" t="s">
        <v>603</v>
      </c>
      <c r="F35" s="3" t="s">
        <v>584</v>
      </c>
      <c r="G35" s="97" t="s">
        <v>524</v>
      </c>
      <c r="H35" s="97" t="s">
        <v>524</v>
      </c>
      <c r="I35" s="97" t="s">
        <v>524</v>
      </c>
      <c r="J35" s="97" t="s">
        <v>524</v>
      </c>
      <c r="K35" s="97" t="s">
        <v>524</v>
      </c>
      <c r="L35" s="97" t="s">
        <v>524</v>
      </c>
      <c r="M35" s="97" t="s">
        <v>524</v>
      </c>
      <c r="N35" s="99"/>
      <c r="O35" s="99"/>
      <c r="P35" s="99"/>
      <c r="Q35" s="99"/>
      <c r="R35" s="99"/>
      <c r="S35" s="99"/>
      <c r="T35" s="99"/>
      <c r="U35" s="99"/>
      <c r="V35" s="99"/>
      <c r="W35" s="99"/>
      <c r="X35" s="99"/>
      <c r="Y35" s="99"/>
      <c r="Z35" s="99"/>
      <c r="AA35" s="99"/>
      <c r="AB35" s="99"/>
      <c r="AC35" s="99"/>
      <c r="AD35" s="99"/>
      <c r="AE35" s="99"/>
      <c r="AF35" s="99"/>
      <c r="AG35" s="99"/>
      <c r="AH35" s="99"/>
    </row>
    <row r="36" spans="5:34">
      <c r="E36" s="3" t="s">
        <v>604</v>
      </c>
      <c r="F36" s="3" t="s">
        <v>584</v>
      </c>
      <c r="G36" s="97" t="s">
        <v>524</v>
      </c>
      <c r="H36" s="97" t="s">
        <v>524</v>
      </c>
      <c r="I36" s="97" t="s">
        <v>524</v>
      </c>
      <c r="J36" s="97" t="s">
        <v>524</v>
      </c>
      <c r="K36" s="97" t="s">
        <v>524</v>
      </c>
      <c r="L36" s="97" t="s">
        <v>524</v>
      </c>
      <c r="M36" s="97" t="s">
        <v>524</v>
      </c>
      <c r="N36" s="99"/>
      <c r="O36" s="99"/>
      <c r="P36" s="99"/>
      <c r="Q36" s="99"/>
      <c r="R36" s="99"/>
      <c r="S36" s="99"/>
      <c r="T36" s="99"/>
      <c r="U36" s="99"/>
      <c r="V36" s="99"/>
      <c r="W36" s="99"/>
      <c r="X36" s="99"/>
      <c r="Y36" s="99"/>
      <c r="Z36" s="99"/>
      <c r="AA36" s="99"/>
      <c r="AB36" s="99"/>
      <c r="AC36" s="99"/>
      <c r="AD36" s="99"/>
      <c r="AE36" s="99"/>
      <c r="AF36" s="99"/>
      <c r="AG36" s="99"/>
      <c r="AH36" s="99"/>
    </row>
    <row r="37" spans="5:34">
      <c r="E37" s="3" t="s">
        <v>605</v>
      </c>
      <c r="F37" s="3" t="s">
        <v>584</v>
      </c>
      <c r="G37" s="97" t="s">
        <v>524</v>
      </c>
      <c r="H37" s="97" t="s">
        <v>524</v>
      </c>
      <c r="I37" s="97" t="s">
        <v>524</v>
      </c>
      <c r="J37" s="97" t="s">
        <v>524</v>
      </c>
      <c r="K37" s="97" t="s">
        <v>524</v>
      </c>
      <c r="L37" s="97" t="s">
        <v>524</v>
      </c>
      <c r="M37" s="97" t="s">
        <v>524</v>
      </c>
      <c r="N37" s="99"/>
      <c r="O37" s="99"/>
      <c r="P37" s="99"/>
      <c r="Q37" s="99"/>
      <c r="R37" s="99"/>
      <c r="S37" s="99"/>
      <c r="T37" s="99"/>
      <c r="U37" s="99"/>
      <c r="V37" s="99"/>
      <c r="W37" s="99"/>
      <c r="X37" s="99"/>
      <c r="Y37" s="99"/>
      <c r="Z37" s="99"/>
      <c r="AA37" s="99"/>
      <c r="AB37" s="99"/>
      <c r="AC37" s="99"/>
      <c r="AD37" s="99"/>
      <c r="AE37" s="99"/>
      <c r="AF37" s="99"/>
      <c r="AG37" s="99"/>
      <c r="AH37" s="99"/>
    </row>
    <row r="38" spans="5:34">
      <c r="E38" s="3" t="s">
        <v>606</v>
      </c>
      <c r="F38" s="3" t="s">
        <v>584</v>
      </c>
      <c r="G38" s="97" t="s">
        <v>524</v>
      </c>
      <c r="H38" s="97" t="s">
        <v>524</v>
      </c>
      <c r="I38" s="97" t="s">
        <v>524</v>
      </c>
      <c r="J38" s="97" t="s">
        <v>524</v>
      </c>
      <c r="K38" s="97" t="s">
        <v>524</v>
      </c>
      <c r="L38" s="97" t="s">
        <v>524</v>
      </c>
      <c r="M38" s="97" t="s">
        <v>524</v>
      </c>
      <c r="N38" s="99"/>
      <c r="O38" s="99"/>
      <c r="P38" s="99"/>
      <c r="Q38" s="99"/>
      <c r="R38" s="99"/>
      <c r="S38" s="99"/>
      <c r="T38" s="99"/>
      <c r="U38" s="99"/>
      <c r="V38" s="99"/>
      <c r="W38" s="99"/>
      <c r="X38" s="99"/>
      <c r="Y38" s="99"/>
      <c r="Z38" s="99"/>
      <c r="AA38" s="99"/>
      <c r="AB38" s="99"/>
      <c r="AC38" s="99"/>
      <c r="AD38" s="99"/>
      <c r="AE38" s="99"/>
      <c r="AF38" s="99"/>
      <c r="AG38" s="99"/>
      <c r="AH38" s="99"/>
    </row>
    <row r="39" spans="5:34">
      <c r="E39" s="3" t="s">
        <v>607</v>
      </c>
      <c r="F39" s="3" t="s">
        <v>584</v>
      </c>
      <c r="G39" s="97" t="s">
        <v>524</v>
      </c>
      <c r="H39" s="97" t="s">
        <v>524</v>
      </c>
      <c r="I39" s="97" t="s">
        <v>524</v>
      </c>
      <c r="J39" s="97" t="s">
        <v>524</v>
      </c>
      <c r="K39" s="97" t="s">
        <v>524</v>
      </c>
      <c r="L39" s="97" t="s">
        <v>524</v>
      </c>
      <c r="M39" s="97" t="s">
        <v>524</v>
      </c>
      <c r="N39" s="99"/>
      <c r="O39" s="99"/>
      <c r="P39" s="99"/>
      <c r="Q39" s="99"/>
      <c r="R39" s="99"/>
      <c r="S39" s="99"/>
      <c r="T39" s="99"/>
      <c r="U39" s="99"/>
      <c r="V39" s="99"/>
      <c r="W39" s="99"/>
      <c r="X39" s="99"/>
      <c r="Y39" s="99"/>
      <c r="Z39" s="99"/>
      <c r="AA39" s="99"/>
      <c r="AB39" s="99"/>
      <c r="AC39" s="99"/>
      <c r="AD39" s="99"/>
      <c r="AE39" s="99"/>
      <c r="AF39" s="99"/>
      <c r="AG39" s="99"/>
      <c r="AH39" s="99"/>
    </row>
    <row r="40" spans="5:34">
      <c r="E40" s="3" t="s">
        <v>608</v>
      </c>
      <c r="F40" s="3" t="s">
        <v>584</v>
      </c>
      <c r="G40" s="97" t="s">
        <v>524</v>
      </c>
      <c r="H40" s="97" t="s">
        <v>524</v>
      </c>
      <c r="I40" s="97" t="s">
        <v>524</v>
      </c>
      <c r="J40" s="97" t="s">
        <v>524</v>
      </c>
      <c r="K40" s="97" t="s">
        <v>524</v>
      </c>
      <c r="L40" s="97" t="s">
        <v>524</v>
      </c>
      <c r="M40" s="97" t="s">
        <v>524</v>
      </c>
      <c r="N40" s="99"/>
      <c r="O40" s="99"/>
      <c r="P40" s="99"/>
      <c r="Q40" s="99"/>
      <c r="R40" s="99"/>
      <c r="S40" s="99"/>
      <c r="T40" s="99"/>
      <c r="U40" s="99"/>
      <c r="V40" s="99"/>
      <c r="W40" s="99"/>
      <c r="X40" s="99"/>
      <c r="Y40" s="99"/>
      <c r="Z40" s="99"/>
      <c r="AA40" s="99"/>
      <c r="AB40" s="99"/>
      <c r="AC40" s="99"/>
      <c r="AD40" s="99"/>
      <c r="AE40" s="99"/>
      <c r="AF40" s="99"/>
      <c r="AG40" s="99"/>
      <c r="AH40" s="99"/>
    </row>
    <row r="41" spans="5:34">
      <c r="E41" s="3" t="s">
        <v>609</v>
      </c>
      <c r="F41" s="3" t="s">
        <v>584</v>
      </c>
      <c r="G41" s="97" t="s">
        <v>524</v>
      </c>
      <c r="H41" s="97" t="s">
        <v>524</v>
      </c>
      <c r="I41" s="97" t="s">
        <v>524</v>
      </c>
      <c r="J41" s="97" t="s">
        <v>524</v>
      </c>
      <c r="K41" s="97" t="s">
        <v>524</v>
      </c>
      <c r="L41" s="97" t="s">
        <v>524</v>
      </c>
      <c r="M41" s="97" t="s">
        <v>524</v>
      </c>
      <c r="N41" s="99"/>
      <c r="O41" s="99"/>
      <c r="P41" s="99"/>
      <c r="Q41" s="99"/>
      <c r="R41" s="99"/>
      <c r="S41" s="99"/>
      <c r="T41" s="99"/>
      <c r="U41" s="99"/>
      <c r="V41" s="99"/>
      <c r="W41" s="99"/>
      <c r="X41" s="99"/>
      <c r="Y41" s="99"/>
      <c r="Z41" s="99"/>
      <c r="AA41" s="99"/>
      <c r="AB41" s="99"/>
      <c r="AC41" s="99"/>
      <c r="AD41" s="99"/>
      <c r="AE41" s="99"/>
      <c r="AF41" s="99"/>
      <c r="AG41" s="99"/>
      <c r="AH41" s="99"/>
    </row>
    <row r="42" spans="5:34">
      <c r="E42" s="3" t="s">
        <v>610</v>
      </c>
      <c r="F42" s="3" t="s">
        <v>584</v>
      </c>
      <c r="G42" s="97" t="s">
        <v>524</v>
      </c>
      <c r="H42" s="97" t="s">
        <v>524</v>
      </c>
      <c r="I42" s="97" t="s">
        <v>524</v>
      </c>
      <c r="J42" s="97" t="s">
        <v>524</v>
      </c>
      <c r="K42" s="97" t="s">
        <v>524</v>
      </c>
      <c r="L42" s="97" t="s">
        <v>524</v>
      </c>
      <c r="M42" s="97" t="s">
        <v>524</v>
      </c>
      <c r="N42" s="99"/>
      <c r="O42" s="99"/>
      <c r="P42" s="99"/>
      <c r="Q42" s="99"/>
      <c r="R42" s="99"/>
      <c r="S42" s="99"/>
      <c r="T42" s="99"/>
      <c r="U42" s="99"/>
      <c r="V42" s="99"/>
      <c r="W42" s="99"/>
      <c r="X42" s="99"/>
      <c r="Y42" s="99"/>
      <c r="Z42" s="99"/>
      <c r="AA42" s="99"/>
      <c r="AB42" s="99"/>
      <c r="AC42" s="99"/>
      <c r="AD42" s="99"/>
      <c r="AE42" s="99"/>
      <c r="AF42" s="99"/>
      <c r="AG42" s="99"/>
      <c r="AH42" s="99"/>
    </row>
    <row r="43" spans="5:34">
      <c r="E43" s="3" t="s">
        <v>611</v>
      </c>
      <c r="F43" s="3" t="s">
        <v>584</v>
      </c>
      <c r="G43" s="97" t="s">
        <v>524</v>
      </c>
      <c r="H43" s="97" t="s">
        <v>524</v>
      </c>
      <c r="I43" s="97" t="s">
        <v>524</v>
      </c>
      <c r="J43" s="97" t="s">
        <v>524</v>
      </c>
      <c r="K43" s="97" t="s">
        <v>524</v>
      </c>
      <c r="L43" s="97" t="s">
        <v>524</v>
      </c>
      <c r="M43" s="97" t="s">
        <v>524</v>
      </c>
      <c r="N43" s="99"/>
      <c r="O43" s="99"/>
      <c r="P43" s="99"/>
      <c r="Q43" s="99"/>
      <c r="R43" s="99"/>
      <c r="S43" s="99"/>
      <c r="T43" s="99"/>
      <c r="U43" s="99"/>
      <c r="V43" s="99"/>
      <c r="W43" s="99"/>
      <c r="X43" s="99"/>
      <c r="Y43" s="99"/>
      <c r="Z43" s="99"/>
      <c r="AA43" s="99"/>
      <c r="AB43" s="99"/>
      <c r="AC43" s="99"/>
      <c r="AD43" s="99"/>
      <c r="AE43" s="99"/>
      <c r="AF43" s="99"/>
      <c r="AG43" s="99"/>
      <c r="AH43" s="99"/>
    </row>
    <row r="44" spans="5:34">
      <c r="E44" s="3" t="s">
        <v>612</v>
      </c>
      <c r="F44" s="3" t="s">
        <v>584</v>
      </c>
      <c r="G44" s="97" t="s">
        <v>524</v>
      </c>
      <c r="H44" s="97" t="s">
        <v>524</v>
      </c>
      <c r="I44" s="97" t="s">
        <v>524</v>
      </c>
      <c r="J44" s="97" t="s">
        <v>524</v>
      </c>
      <c r="K44" s="97" t="s">
        <v>524</v>
      </c>
      <c r="L44" s="97" t="s">
        <v>524</v>
      </c>
      <c r="M44" s="97" t="s">
        <v>524</v>
      </c>
      <c r="N44" s="99"/>
      <c r="O44" s="99"/>
      <c r="P44" s="99"/>
      <c r="Q44" s="99"/>
      <c r="R44" s="99"/>
      <c r="S44" s="99"/>
      <c r="T44" s="99"/>
      <c r="U44" s="99"/>
      <c r="V44" s="99"/>
      <c r="W44" s="99"/>
      <c r="X44" s="99"/>
      <c r="Y44" s="99"/>
      <c r="Z44" s="99"/>
      <c r="AA44" s="99"/>
      <c r="AB44" s="99"/>
      <c r="AC44" s="99"/>
      <c r="AD44" s="99"/>
      <c r="AE44" s="99"/>
      <c r="AF44" s="99"/>
      <c r="AG44" s="99"/>
      <c r="AH44" s="99"/>
    </row>
    <row r="45" spans="5:34">
      <c r="E45" s="3" t="s">
        <v>613</v>
      </c>
      <c r="F45" s="3" t="s">
        <v>584</v>
      </c>
      <c r="G45" s="97" t="s">
        <v>524</v>
      </c>
      <c r="H45" s="97" t="s">
        <v>524</v>
      </c>
      <c r="I45" s="97" t="s">
        <v>524</v>
      </c>
      <c r="J45" s="97" t="s">
        <v>524</v>
      </c>
      <c r="K45" s="97" t="s">
        <v>524</v>
      </c>
      <c r="L45" s="97" t="s">
        <v>524</v>
      </c>
      <c r="M45" s="97" t="s">
        <v>524</v>
      </c>
      <c r="N45" s="99"/>
      <c r="O45" s="99"/>
      <c r="P45" s="99"/>
      <c r="Q45" s="99"/>
      <c r="R45" s="99"/>
      <c r="S45" s="99"/>
      <c r="T45" s="99"/>
      <c r="U45" s="99"/>
      <c r="V45" s="99"/>
      <c r="W45" s="99"/>
      <c r="X45" s="99"/>
      <c r="Y45" s="99"/>
      <c r="Z45" s="99"/>
      <c r="AA45" s="99"/>
      <c r="AB45" s="99"/>
      <c r="AC45" s="99"/>
      <c r="AD45" s="99"/>
      <c r="AE45" s="99"/>
      <c r="AF45" s="99"/>
      <c r="AG45" s="99"/>
      <c r="AH45" s="99"/>
    </row>
    <row r="46" spans="5:34">
      <c r="E46" s="3" t="s">
        <v>614</v>
      </c>
      <c r="F46" s="3" t="s">
        <v>584</v>
      </c>
      <c r="G46" s="97" t="s">
        <v>524</v>
      </c>
      <c r="H46" s="97" t="s">
        <v>524</v>
      </c>
      <c r="I46" s="97" t="s">
        <v>524</v>
      </c>
      <c r="J46" s="97" t="s">
        <v>524</v>
      </c>
      <c r="K46" s="97" t="s">
        <v>524</v>
      </c>
      <c r="L46" s="97" t="s">
        <v>524</v>
      </c>
      <c r="M46" s="97" t="s">
        <v>524</v>
      </c>
      <c r="N46" s="99"/>
      <c r="O46" s="99"/>
      <c r="P46" s="99"/>
      <c r="Q46" s="99"/>
      <c r="R46" s="99"/>
      <c r="S46" s="99"/>
      <c r="T46" s="99"/>
      <c r="U46" s="99"/>
      <c r="V46" s="99"/>
      <c r="W46" s="99"/>
      <c r="X46" s="99"/>
      <c r="Y46" s="99"/>
      <c r="Z46" s="99"/>
      <c r="AA46" s="99"/>
      <c r="AB46" s="99"/>
      <c r="AC46" s="99"/>
      <c r="AD46" s="99"/>
      <c r="AE46" s="99"/>
      <c r="AF46" s="99"/>
      <c r="AG46" s="99"/>
      <c r="AH46" s="99"/>
    </row>
    <row r="47" spans="5:34">
      <c r="E47" s="3" t="s">
        <v>615</v>
      </c>
      <c r="F47" s="3" t="s">
        <v>584</v>
      </c>
      <c r="G47" s="97" t="s">
        <v>524</v>
      </c>
      <c r="H47" s="97" t="s">
        <v>524</v>
      </c>
      <c r="I47" s="97" t="s">
        <v>524</v>
      </c>
      <c r="J47" s="97" t="s">
        <v>524</v>
      </c>
      <c r="K47" s="97" t="s">
        <v>524</v>
      </c>
      <c r="L47" s="97" t="s">
        <v>524</v>
      </c>
      <c r="M47" s="97" t="s">
        <v>524</v>
      </c>
      <c r="N47" s="99"/>
      <c r="O47" s="99"/>
      <c r="P47" s="99"/>
      <c r="Q47" s="99"/>
      <c r="R47" s="99"/>
      <c r="S47" s="99"/>
      <c r="T47" s="99"/>
      <c r="U47" s="99"/>
      <c r="V47" s="99"/>
      <c r="W47" s="99"/>
      <c r="X47" s="99"/>
      <c r="Y47" s="99"/>
      <c r="Z47" s="99"/>
      <c r="AA47" s="99"/>
      <c r="AB47" s="99"/>
      <c r="AC47" s="99"/>
      <c r="AD47" s="99"/>
      <c r="AE47" s="99"/>
      <c r="AF47" s="99"/>
      <c r="AG47" s="99"/>
      <c r="AH47" s="99"/>
    </row>
    <row r="48" spans="5:34">
      <c r="E48" s="3" t="s">
        <v>616</v>
      </c>
      <c r="F48" s="3" t="s">
        <v>584</v>
      </c>
      <c r="G48" s="97" t="s">
        <v>524</v>
      </c>
      <c r="H48" s="97" t="s">
        <v>524</v>
      </c>
      <c r="I48" s="97" t="s">
        <v>524</v>
      </c>
      <c r="J48" s="97" t="s">
        <v>524</v>
      </c>
      <c r="K48" s="97" t="s">
        <v>524</v>
      </c>
      <c r="L48" s="97" t="s">
        <v>524</v>
      </c>
      <c r="M48" s="97" t="s">
        <v>524</v>
      </c>
      <c r="N48" s="99"/>
      <c r="O48" s="99"/>
      <c r="P48" s="99"/>
      <c r="Q48" s="99"/>
      <c r="R48" s="99"/>
      <c r="S48" s="99"/>
      <c r="T48" s="99"/>
      <c r="U48" s="99"/>
      <c r="V48" s="99"/>
      <c r="W48" s="99"/>
      <c r="X48" s="99"/>
      <c r="Y48" s="99"/>
      <c r="Z48" s="99"/>
      <c r="AA48" s="99"/>
      <c r="AB48" s="99"/>
      <c r="AC48" s="99"/>
      <c r="AD48" s="99"/>
      <c r="AE48" s="99"/>
      <c r="AF48" s="99"/>
      <c r="AG48" s="99"/>
      <c r="AH48" s="99"/>
    </row>
    <row r="49" spans="3:34">
      <c r="E49" s="3" t="s">
        <v>617</v>
      </c>
      <c r="F49" s="3" t="s">
        <v>584</v>
      </c>
      <c r="G49" s="97" t="s">
        <v>524</v>
      </c>
      <c r="H49" s="97" t="s">
        <v>524</v>
      </c>
      <c r="I49" s="97" t="s">
        <v>524</v>
      </c>
      <c r="J49" s="97" t="s">
        <v>524</v>
      </c>
      <c r="K49" s="97" t="s">
        <v>524</v>
      </c>
      <c r="L49" s="97" t="s">
        <v>524</v>
      </c>
      <c r="M49" s="97" t="s">
        <v>524</v>
      </c>
      <c r="N49" s="99"/>
      <c r="O49" s="99"/>
      <c r="P49" s="99"/>
      <c r="Q49" s="99"/>
      <c r="R49" s="99"/>
      <c r="S49" s="99"/>
      <c r="T49" s="99"/>
      <c r="U49" s="99"/>
      <c r="V49" s="99"/>
      <c r="W49" s="99"/>
      <c r="X49" s="99"/>
      <c r="Y49" s="99"/>
      <c r="Z49" s="99"/>
      <c r="AA49" s="99"/>
      <c r="AB49" s="99"/>
      <c r="AC49" s="99"/>
      <c r="AD49" s="99"/>
      <c r="AE49" s="99"/>
      <c r="AF49" s="99"/>
      <c r="AG49" s="99"/>
      <c r="AH49" s="99"/>
    </row>
    <row r="50" spans="3:34">
      <c r="E50" s="3" t="s">
        <v>618</v>
      </c>
      <c r="F50" s="3" t="s">
        <v>584</v>
      </c>
      <c r="G50" s="97" t="s">
        <v>524</v>
      </c>
      <c r="H50" s="97" t="s">
        <v>524</v>
      </c>
      <c r="I50" s="97" t="s">
        <v>524</v>
      </c>
      <c r="J50" s="97" t="s">
        <v>524</v>
      </c>
      <c r="K50" s="97" t="s">
        <v>524</v>
      </c>
      <c r="L50" s="97" t="s">
        <v>524</v>
      </c>
      <c r="M50" s="97" t="s">
        <v>524</v>
      </c>
      <c r="N50" s="99"/>
      <c r="O50" s="99"/>
      <c r="P50" s="99"/>
      <c r="Q50" s="99"/>
      <c r="R50" s="99"/>
      <c r="S50" s="99"/>
      <c r="T50" s="99"/>
      <c r="U50" s="99"/>
      <c r="V50" s="99"/>
      <c r="W50" s="99"/>
      <c r="X50" s="99"/>
      <c r="Y50" s="99"/>
      <c r="Z50" s="99"/>
      <c r="AA50" s="99"/>
      <c r="AB50" s="99"/>
      <c r="AC50" s="99"/>
      <c r="AD50" s="99"/>
      <c r="AE50" s="99"/>
      <c r="AF50" s="99"/>
      <c r="AG50" s="99"/>
      <c r="AH50" s="99"/>
    </row>
    <row r="51" spans="3:34">
      <c r="E51" s="3" t="s">
        <v>619</v>
      </c>
      <c r="F51" s="3" t="s">
        <v>584</v>
      </c>
      <c r="G51" s="97" t="s">
        <v>524</v>
      </c>
      <c r="H51" s="97" t="s">
        <v>524</v>
      </c>
      <c r="I51" s="97" t="s">
        <v>524</v>
      </c>
      <c r="J51" s="97" t="s">
        <v>524</v>
      </c>
      <c r="K51" s="97" t="s">
        <v>524</v>
      </c>
      <c r="L51" s="97" t="s">
        <v>524</v>
      </c>
      <c r="M51" s="97" t="s">
        <v>524</v>
      </c>
      <c r="N51" s="99"/>
      <c r="O51" s="99"/>
      <c r="P51" s="99"/>
      <c r="Q51" s="99"/>
      <c r="R51" s="99"/>
      <c r="S51" s="99"/>
      <c r="T51" s="99"/>
      <c r="U51" s="99"/>
      <c r="V51" s="99"/>
      <c r="W51" s="99"/>
      <c r="X51" s="99"/>
      <c r="Y51" s="99"/>
      <c r="Z51" s="99"/>
      <c r="AA51" s="99"/>
      <c r="AB51" s="99"/>
      <c r="AC51" s="99"/>
      <c r="AD51" s="99"/>
      <c r="AE51" s="99"/>
      <c r="AF51" s="99"/>
      <c r="AG51" s="99"/>
      <c r="AH51" s="99"/>
    </row>
    <row r="52" spans="3:34">
      <c r="E52" s="3" t="s">
        <v>620</v>
      </c>
      <c r="F52" s="3" t="s">
        <v>584</v>
      </c>
      <c r="G52" s="97" t="s">
        <v>524</v>
      </c>
      <c r="H52" s="97" t="s">
        <v>524</v>
      </c>
      <c r="I52" s="97" t="s">
        <v>524</v>
      </c>
      <c r="J52" s="97" t="s">
        <v>524</v>
      </c>
      <c r="K52" s="97" t="s">
        <v>524</v>
      </c>
      <c r="L52" s="97" t="s">
        <v>524</v>
      </c>
      <c r="M52" s="97" t="s">
        <v>524</v>
      </c>
      <c r="N52" s="99"/>
      <c r="O52" s="99"/>
      <c r="P52" s="99"/>
      <c r="Q52" s="99"/>
      <c r="R52" s="99"/>
      <c r="S52" s="99"/>
      <c r="T52" s="99"/>
      <c r="U52" s="99"/>
      <c r="V52" s="99"/>
      <c r="W52" s="99"/>
      <c r="X52" s="99"/>
      <c r="Y52" s="99"/>
      <c r="Z52" s="99"/>
      <c r="AA52" s="99"/>
      <c r="AB52" s="99"/>
      <c r="AC52" s="99"/>
      <c r="AD52" s="99"/>
      <c r="AE52" s="99"/>
      <c r="AF52" s="99"/>
      <c r="AG52" s="99"/>
      <c r="AH52" s="99"/>
    </row>
    <row r="53" spans="3:34">
      <c r="E53" s="3" t="s">
        <v>621</v>
      </c>
      <c r="F53" s="3" t="s">
        <v>584</v>
      </c>
      <c r="G53" s="97" t="s">
        <v>524</v>
      </c>
      <c r="H53" s="97" t="s">
        <v>524</v>
      </c>
      <c r="I53" s="97" t="s">
        <v>524</v>
      </c>
      <c r="J53" s="97" t="s">
        <v>524</v>
      </c>
      <c r="K53" s="97" t="s">
        <v>524</v>
      </c>
      <c r="L53" s="97" t="s">
        <v>524</v>
      </c>
      <c r="M53" s="97" t="s">
        <v>524</v>
      </c>
      <c r="N53" s="99"/>
      <c r="O53" s="99"/>
      <c r="P53" s="99"/>
      <c r="Q53" s="99"/>
      <c r="R53" s="99"/>
      <c r="S53" s="99"/>
      <c r="T53" s="99"/>
      <c r="U53" s="99"/>
      <c r="V53" s="99"/>
      <c r="W53" s="99"/>
      <c r="X53" s="99"/>
      <c r="Y53" s="99"/>
      <c r="Z53" s="99"/>
      <c r="AA53" s="99"/>
      <c r="AB53" s="99"/>
      <c r="AC53" s="99"/>
      <c r="AD53" s="99"/>
      <c r="AE53" s="99"/>
      <c r="AF53" s="99"/>
      <c r="AG53" s="99"/>
      <c r="AH53" s="99"/>
    </row>
    <row r="54" spans="3:34">
      <c r="E54" s="3" t="s">
        <v>622</v>
      </c>
      <c r="F54" s="3" t="s">
        <v>584</v>
      </c>
      <c r="G54" s="97" t="s">
        <v>524</v>
      </c>
      <c r="H54" s="97" t="s">
        <v>524</v>
      </c>
      <c r="I54" s="97" t="s">
        <v>524</v>
      </c>
      <c r="J54" s="97" t="s">
        <v>524</v>
      </c>
      <c r="K54" s="97" t="s">
        <v>524</v>
      </c>
      <c r="L54" s="97" t="s">
        <v>524</v>
      </c>
      <c r="M54" s="97" t="s">
        <v>524</v>
      </c>
      <c r="N54" s="99"/>
      <c r="O54" s="99"/>
      <c r="P54" s="99"/>
      <c r="Q54" s="99"/>
      <c r="R54" s="99"/>
      <c r="S54" s="99"/>
      <c r="T54" s="99"/>
      <c r="U54" s="99"/>
      <c r="V54" s="99"/>
      <c r="W54" s="99"/>
      <c r="X54" s="99"/>
      <c r="Y54" s="99"/>
      <c r="Z54" s="99"/>
      <c r="AA54" s="99"/>
      <c r="AB54" s="99"/>
      <c r="AC54" s="99"/>
      <c r="AD54" s="99"/>
      <c r="AE54" s="99"/>
      <c r="AF54" s="99"/>
      <c r="AG54" s="99"/>
      <c r="AH54" s="99"/>
    </row>
    <row r="55" spans="3:34">
      <c r="E55" s="3" t="s">
        <v>623</v>
      </c>
      <c r="F55" s="3" t="s">
        <v>584</v>
      </c>
      <c r="G55" s="97" t="s">
        <v>524</v>
      </c>
      <c r="H55" s="97" t="s">
        <v>524</v>
      </c>
      <c r="I55" s="97" t="s">
        <v>524</v>
      </c>
      <c r="J55" s="97" t="s">
        <v>524</v>
      </c>
      <c r="K55" s="97" t="s">
        <v>524</v>
      </c>
      <c r="L55" s="97" t="s">
        <v>524</v>
      </c>
      <c r="M55" s="97" t="s">
        <v>524</v>
      </c>
      <c r="N55" s="99"/>
      <c r="O55" s="99"/>
      <c r="P55" s="99"/>
      <c r="Q55" s="99"/>
      <c r="R55" s="99"/>
      <c r="S55" s="99"/>
      <c r="T55" s="99"/>
      <c r="U55" s="99"/>
      <c r="V55" s="99"/>
      <c r="W55" s="99"/>
      <c r="X55" s="99"/>
      <c r="Y55" s="99"/>
      <c r="Z55" s="99"/>
      <c r="AA55" s="99"/>
      <c r="AB55" s="99"/>
      <c r="AC55" s="99"/>
      <c r="AD55" s="99"/>
      <c r="AE55" s="99"/>
      <c r="AF55" s="99"/>
      <c r="AG55" s="99"/>
      <c r="AH55" s="99"/>
    </row>
    <row r="56" spans="3:34">
      <c r="E56" s="3" t="s">
        <v>624</v>
      </c>
      <c r="F56" s="3" t="s">
        <v>584</v>
      </c>
      <c r="G56" s="97" t="s">
        <v>524</v>
      </c>
      <c r="H56" s="97" t="s">
        <v>524</v>
      </c>
      <c r="I56" s="97" t="s">
        <v>524</v>
      </c>
      <c r="J56" s="97" t="s">
        <v>524</v>
      </c>
      <c r="K56" s="97" t="s">
        <v>524</v>
      </c>
      <c r="L56" s="97" t="s">
        <v>524</v>
      </c>
      <c r="M56" s="97" t="s">
        <v>524</v>
      </c>
      <c r="N56" s="99"/>
      <c r="O56" s="99"/>
      <c r="P56" s="99"/>
      <c r="Q56" s="99"/>
      <c r="R56" s="99"/>
      <c r="S56" s="99"/>
      <c r="T56" s="99"/>
      <c r="U56" s="99"/>
      <c r="V56" s="99"/>
      <c r="W56" s="99"/>
      <c r="X56" s="99"/>
      <c r="Y56" s="99"/>
      <c r="Z56" s="99"/>
      <c r="AA56" s="99"/>
      <c r="AB56" s="99"/>
      <c r="AC56" s="99"/>
      <c r="AD56" s="99"/>
      <c r="AE56" s="99"/>
      <c r="AF56" s="99"/>
      <c r="AG56" s="99"/>
      <c r="AH56" s="99"/>
    </row>
    <row r="57" spans="3:34">
      <c r="E57" s="3" t="s">
        <v>625</v>
      </c>
      <c r="F57" s="3" t="s">
        <v>584</v>
      </c>
      <c r="G57" s="97" t="s">
        <v>524</v>
      </c>
      <c r="H57" s="97" t="s">
        <v>524</v>
      </c>
      <c r="I57" s="97" t="s">
        <v>524</v>
      </c>
      <c r="J57" s="97" t="s">
        <v>524</v>
      </c>
      <c r="K57" s="97" t="s">
        <v>524</v>
      </c>
      <c r="L57" s="97" t="s">
        <v>524</v>
      </c>
      <c r="M57" s="97" t="s">
        <v>524</v>
      </c>
      <c r="N57" s="99"/>
      <c r="O57" s="99"/>
      <c r="P57" s="99"/>
      <c r="Q57" s="99"/>
      <c r="R57" s="99"/>
      <c r="S57" s="99"/>
      <c r="T57" s="99"/>
      <c r="U57" s="99"/>
      <c r="V57" s="99"/>
      <c r="W57" s="99"/>
      <c r="X57" s="99"/>
      <c r="Y57" s="99"/>
      <c r="Z57" s="99"/>
      <c r="AA57" s="99"/>
      <c r="AB57" s="99"/>
      <c r="AC57" s="99"/>
      <c r="AD57" s="99"/>
      <c r="AE57" s="99"/>
      <c r="AF57" s="99"/>
      <c r="AG57" s="99"/>
      <c r="AH57" s="99"/>
    </row>
    <row r="58" spans="3:34">
      <c r="E58" s="3" t="s">
        <v>626</v>
      </c>
      <c r="F58" s="3" t="s">
        <v>584</v>
      </c>
      <c r="G58" s="97" t="s">
        <v>524</v>
      </c>
      <c r="H58" s="97" t="s">
        <v>524</v>
      </c>
      <c r="I58" s="97" t="s">
        <v>524</v>
      </c>
      <c r="J58" s="97" t="s">
        <v>524</v>
      </c>
      <c r="K58" s="97" t="s">
        <v>524</v>
      </c>
      <c r="L58" s="97" t="s">
        <v>524</v>
      </c>
      <c r="M58" s="97" t="s">
        <v>524</v>
      </c>
      <c r="N58" s="99"/>
      <c r="O58" s="99"/>
      <c r="P58" s="99"/>
      <c r="Q58" s="99"/>
      <c r="R58" s="99"/>
      <c r="S58" s="99"/>
      <c r="T58" s="99"/>
      <c r="U58" s="99"/>
      <c r="V58" s="99"/>
      <c r="W58" s="99"/>
      <c r="X58" s="99"/>
      <c r="Y58" s="99"/>
      <c r="Z58" s="99"/>
      <c r="AA58" s="99"/>
      <c r="AB58" s="99"/>
      <c r="AC58" s="99"/>
      <c r="AD58" s="99"/>
      <c r="AE58" s="99"/>
      <c r="AF58" s="99"/>
      <c r="AG58" s="99"/>
      <c r="AH58" s="99"/>
    </row>
    <row r="59" spans="3:34">
      <c r="E59" s="3" t="s">
        <v>627</v>
      </c>
      <c r="F59" s="3" t="s">
        <v>584</v>
      </c>
      <c r="G59" s="97" t="s">
        <v>524</v>
      </c>
      <c r="H59" s="97" t="s">
        <v>524</v>
      </c>
      <c r="I59" s="97" t="s">
        <v>524</v>
      </c>
      <c r="J59" s="97" t="s">
        <v>524</v>
      </c>
      <c r="K59" s="97" t="s">
        <v>524</v>
      </c>
      <c r="L59" s="97" t="s">
        <v>524</v>
      </c>
      <c r="M59" s="97" t="s">
        <v>524</v>
      </c>
      <c r="N59" s="99"/>
      <c r="O59" s="99"/>
      <c r="P59" s="99"/>
      <c r="Q59" s="99"/>
      <c r="R59" s="99"/>
      <c r="S59" s="99"/>
      <c r="T59" s="99"/>
      <c r="U59" s="99"/>
      <c r="V59" s="99"/>
      <c r="W59" s="99"/>
      <c r="X59" s="99"/>
      <c r="Y59" s="99"/>
      <c r="Z59" s="99"/>
      <c r="AA59" s="99"/>
      <c r="AB59" s="99"/>
      <c r="AC59" s="99"/>
      <c r="AD59" s="99"/>
      <c r="AE59" s="99"/>
      <c r="AF59" s="99"/>
      <c r="AG59" s="99"/>
      <c r="AH59" s="99"/>
    </row>
    <row r="60" spans="3:34">
      <c r="C60" s="3" t="s">
        <v>86</v>
      </c>
      <c r="D60" s="3" t="s">
        <v>94</v>
      </c>
      <c r="E60" s="3" t="s">
        <v>95</v>
      </c>
      <c r="F60" s="3" t="s">
        <v>628</v>
      </c>
      <c r="G60" s="97" t="s">
        <v>524</v>
      </c>
      <c r="H60" s="97" t="s">
        <v>524</v>
      </c>
      <c r="I60" s="97" t="s">
        <v>524</v>
      </c>
      <c r="J60" s="97" t="s">
        <v>524</v>
      </c>
      <c r="K60" s="97" t="s">
        <v>524</v>
      </c>
      <c r="L60" s="97" t="s">
        <v>524</v>
      </c>
      <c r="M60" s="97" t="s">
        <v>524</v>
      </c>
      <c r="N60" s="110">
        <v>29950</v>
      </c>
      <c r="O60" s="110">
        <v>31284</v>
      </c>
      <c r="P60" s="99"/>
      <c r="Q60" s="99"/>
      <c r="R60" s="99"/>
      <c r="S60" s="99"/>
      <c r="T60" s="99"/>
      <c r="U60" s="99"/>
      <c r="V60" s="99"/>
      <c r="W60" s="99"/>
      <c r="X60" s="99"/>
      <c r="Y60" s="99"/>
      <c r="Z60" s="99"/>
      <c r="AA60" s="99"/>
      <c r="AB60" s="99"/>
      <c r="AC60" s="99"/>
      <c r="AD60" s="99"/>
      <c r="AE60" s="99"/>
      <c r="AF60" s="99"/>
      <c r="AG60" s="99"/>
      <c r="AH60" s="99"/>
    </row>
    <row r="61" spans="3:34">
      <c r="C61" s="3" t="s">
        <v>86</v>
      </c>
      <c r="D61" s="3" t="s">
        <v>96</v>
      </c>
      <c r="E61" s="3" t="s">
        <v>97</v>
      </c>
      <c r="F61" s="3" t="s">
        <v>628</v>
      </c>
      <c r="G61" s="97" t="s">
        <v>524</v>
      </c>
      <c r="H61" s="97" t="s">
        <v>524</v>
      </c>
      <c r="I61" s="97" t="s">
        <v>524</v>
      </c>
      <c r="J61" s="97" t="s">
        <v>524</v>
      </c>
      <c r="K61" s="97" t="s">
        <v>524</v>
      </c>
      <c r="L61" s="97" t="s">
        <v>524</v>
      </c>
      <c r="M61" s="97" t="s">
        <v>524</v>
      </c>
      <c r="N61" s="110">
        <v>22361.393773</v>
      </c>
      <c r="O61" s="110">
        <v>22857.965715999999</v>
      </c>
      <c r="P61" s="99"/>
      <c r="Q61" s="99"/>
      <c r="R61" s="99"/>
      <c r="S61" s="99"/>
      <c r="T61" s="99"/>
      <c r="U61" s="99"/>
      <c r="V61" s="99"/>
      <c r="W61" s="99"/>
      <c r="X61" s="99"/>
      <c r="Y61" s="99"/>
      <c r="Z61" s="99"/>
      <c r="AA61" s="99"/>
      <c r="AB61" s="99"/>
      <c r="AC61" s="99"/>
      <c r="AD61" s="99"/>
      <c r="AE61" s="99"/>
      <c r="AF61" s="99"/>
      <c r="AG61" s="99"/>
      <c r="AH61" s="99"/>
    </row>
    <row r="62" spans="3:34">
      <c r="C62" s="3" t="s">
        <v>86</v>
      </c>
      <c r="D62" s="3" t="s">
        <v>98</v>
      </c>
      <c r="E62" s="3" t="s">
        <v>99</v>
      </c>
      <c r="F62" s="3" t="s">
        <v>628</v>
      </c>
      <c r="G62" s="97" t="s">
        <v>524</v>
      </c>
      <c r="H62" s="97" t="s">
        <v>524</v>
      </c>
      <c r="I62" s="97" t="s">
        <v>524</v>
      </c>
      <c r="J62" s="97" t="s">
        <v>524</v>
      </c>
      <c r="K62" s="97" t="s">
        <v>524</v>
      </c>
      <c r="L62" s="97" t="s">
        <v>524</v>
      </c>
      <c r="M62" s="97" t="s">
        <v>524</v>
      </c>
      <c r="N62" s="110">
        <v>16766.851490000001</v>
      </c>
      <c r="O62" s="110">
        <v>17159.101181999999</v>
      </c>
      <c r="P62" s="99"/>
      <c r="Q62" s="99"/>
      <c r="R62" s="99"/>
      <c r="S62" s="99"/>
      <c r="T62" s="99"/>
      <c r="U62" s="99"/>
      <c r="V62" s="99"/>
      <c r="W62" s="99"/>
      <c r="X62" s="99"/>
      <c r="Y62" s="99"/>
      <c r="Z62" s="99"/>
      <c r="AA62" s="99"/>
      <c r="AB62" s="99"/>
      <c r="AC62" s="99"/>
      <c r="AD62" s="99"/>
      <c r="AE62" s="99"/>
      <c r="AF62" s="99"/>
      <c r="AG62" s="99"/>
      <c r="AH62" s="99"/>
    </row>
    <row r="63" spans="3:34">
      <c r="C63" s="3" t="s">
        <v>86</v>
      </c>
      <c r="D63" s="3" t="s">
        <v>100</v>
      </c>
      <c r="E63" s="3" t="s">
        <v>101</v>
      </c>
      <c r="F63" s="3" t="s">
        <v>628</v>
      </c>
      <c r="G63" s="97" t="s">
        <v>524</v>
      </c>
      <c r="H63" s="97" t="s">
        <v>524</v>
      </c>
      <c r="I63" s="97" t="s">
        <v>524</v>
      </c>
      <c r="J63" s="97" t="s">
        <v>524</v>
      </c>
      <c r="K63" s="97" t="s">
        <v>524</v>
      </c>
      <c r="L63" s="97" t="s">
        <v>524</v>
      </c>
      <c r="M63" s="97" t="s">
        <v>524</v>
      </c>
      <c r="N63" s="110">
        <v>28148.363560000002</v>
      </c>
      <c r="O63" s="110">
        <v>29242.581697000001</v>
      </c>
      <c r="P63" s="99"/>
      <c r="Q63" s="99"/>
      <c r="R63" s="99"/>
      <c r="S63" s="99"/>
      <c r="T63" s="99"/>
      <c r="U63" s="99"/>
      <c r="V63" s="99"/>
      <c r="W63" s="99"/>
      <c r="X63" s="99"/>
      <c r="Y63" s="99"/>
      <c r="Z63" s="99"/>
      <c r="AA63" s="99"/>
      <c r="AB63" s="99"/>
      <c r="AC63" s="99"/>
      <c r="AD63" s="99"/>
      <c r="AE63" s="99"/>
      <c r="AF63" s="99"/>
      <c r="AG63" s="99"/>
      <c r="AH63" s="99"/>
    </row>
    <row r="64" spans="3:34">
      <c r="C64" s="3" t="s">
        <v>86</v>
      </c>
      <c r="D64" s="3" t="s">
        <v>102</v>
      </c>
      <c r="E64" s="3" t="s">
        <v>103</v>
      </c>
      <c r="F64" s="3" t="s">
        <v>628</v>
      </c>
      <c r="G64" s="97" t="s">
        <v>524</v>
      </c>
      <c r="H64" s="97" t="s">
        <v>524</v>
      </c>
      <c r="I64" s="97" t="s">
        <v>524</v>
      </c>
      <c r="J64" s="97" t="s">
        <v>524</v>
      </c>
      <c r="K64" s="97" t="s">
        <v>524</v>
      </c>
      <c r="L64" s="97" t="s">
        <v>524</v>
      </c>
      <c r="M64" s="97" t="s">
        <v>524</v>
      </c>
      <c r="N64" s="110">
        <v>23473</v>
      </c>
      <c r="O64" s="110">
        <v>23756.400000000001</v>
      </c>
      <c r="P64" s="99"/>
      <c r="Q64" s="99"/>
      <c r="R64" s="99"/>
      <c r="S64" s="99"/>
      <c r="T64" s="99"/>
      <c r="U64" s="99"/>
      <c r="V64" s="99"/>
      <c r="W64" s="99"/>
      <c r="X64" s="99"/>
      <c r="Y64" s="99"/>
      <c r="Z64" s="99"/>
      <c r="AA64" s="99"/>
      <c r="AB64" s="99"/>
      <c r="AC64" s="99"/>
      <c r="AD64" s="99"/>
      <c r="AE64" s="99"/>
      <c r="AF64" s="99"/>
      <c r="AG64" s="99"/>
      <c r="AH64" s="99"/>
    </row>
    <row r="65" spans="3:34">
      <c r="C65" s="3" t="s">
        <v>86</v>
      </c>
      <c r="D65" s="3" t="s">
        <v>104</v>
      </c>
      <c r="E65" s="3" t="s">
        <v>105</v>
      </c>
      <c r="F65" s="3" t="s">
        <v>628</v>
      </c>
      <c r="G65" s="97" t="s">
        <v>524</v>
      </c>
      <c r="H65" s="97" t="s">
        <v>524</v>
      </c>
      <c r="I65" s="97" t="s">
        <v>524</v>
      </c>
      <c r="J65" s="97" t="s">
        <v>524</v>
      </c>
      <c r="K65" s="97" t="s">
        <v>524</v>
      </c>
      <c r="L65" s="97" t="s">
        <v>524</v>
      </c>
      <c r="M65" s="97" t="s">
        <v>524</v>
      </c>
      <c r="N65" s="110">
        <v>57289.2</v>
      </c>
      <c r="O65" s="110">
        <v>59010.391000000003</v>
      </c>
      <c r="P65" s="99"/>
      <c r="Q65" s="99"/>
      <c r="R65" s="99"/>
      <c r="S65" s="99"/>
      <c r="T65" s="99"/>
      <c r="U65" s="99"/>
      <c r="V65" s="99"/>
      <c r="W65" s="99"/>
      <c r="X65" s="99"/>
      <c r="Y65" s="99"/>
      <c r="Z65" s="99"/>
      <c r="AA65" s="99"/>
      <c r="AB65" s="99"/>
      <c r="AC65" s="99"/>
      <c r="AD65" s="99"/>
      <c r="AE65" s="99"/>
      <c r="AF65" s="99"/>
      <c r="AG65" s="99"/>
      <c r="AH65" s="99"/>
    </row>
    <row r="66" spans="3:34">
      <c r="C66" s="3" t="s">
        <v>86</v>
      </c>
      <c r="D66" s="3" t="s">
        <v>106</v>
      </c>
      <c r="E66" s="3" t="s">
        <v>107</v>
      </c>
      <c r="F66" s="3" t="s">
        <v>628</v>
      </c>
      <c r="G66" s="97" t="s">
        <v>524</v>
      </c>
      <c r="H66" s="97" t="s">
        <v>524</v>
      </c>
      <c r="I66" s="97" t="s">
        <v>524</v>
      </c>
      <c r="J66" s="97" t="s">
        <v>524</v>
      </c>
      <c r="K66" s="97" t="s">
        <v>524</v>
      </c>
      <c r="L66" s="97" t="s">
        <v>524</v>
      </c>
      <c r="M66" s="97" t="s">
        <v>524</v>
      </c>
      <c r="N66" s="110">
        <v>21454</v>
      </c>
      <c r="O66" s="110">
        <v>22353</v>
      </c>
      <c r="P66" s="99"/>
      <c r="Q66" s="99"/>
      <c r="R66" s="99"/>
      <c r="S66" s="99"/>
      <c r="T66" s="99"/>
      <c r="U66" s="99"/>
      <c r="V66" s="99"/>
      <c r="W66" s="99"/>
      <c r="X66" s="99"/>
      <c r="Y66" s="99"/>
      <c r="Z66" s="99"/>
      <c r="AA66" s="99"/>
      <c r="AB66" s="99"/>
      <c r="AC66" s="99"/>
      <c r="AD66" s="99"/>
      <c r="AE66" s="99"/>
      <c r="AF66" s="99"/>
      <c r="AG66" s="99"/>
      <c r="AH66" s="99"/>
    </row>
    <row r="67" spans="3:34">
      <c r="C67" s="3" t="s">
        <v>86</v>
      </c>
      <c r="D67" s="3" t="s">
        <v>108</v>
      </c>
      <c r="E67" s="3" t="s">
        <v>109</v>
      </c>
      <c r="F67" s="3" t="s">
        <v>628</v>
      </c>
      <c r="G67" s="97" t="s">
        <v>524</v>
      </c>
      <c r="H67" s="97" t="s">
        <v>524</v>
      </c>
      <c r="I67" s="97" t="s">
        <v>524</v>
      </c>
      <c r="J67" s="97" t="s">
        <v>524</v>
      </c>
      <c r="K67" s="97" t="s">
        <v>524</v>
      </c>
      <c r="L67" s="97" t="s">
        <v>524</v>
      </c>
      <c r="M67" s="97" t="s">
        <v>524</v>
      </c>
      <c r="N67" s="110">
        <v>66545</v>
      </c>
      <c r="O67" s="110">
        <v>69493</v>
      </c>
      <c r="P67" s="99"/>
      <c r="Q67" s="99"/>
      <c r="R67" s="99"/>
      <c r="S67" s="99"/>
      <c r="T67" s="99"/>
      <c r="U67" s="99"/>
      <c r="V67" s="99"/>
      <c r="W67" s="99"/>
      <c r="X67" s="99"/>
      <c r="Y67" s="99"/>
      <c r="Z67" s="99"/>
      <c r="AA67" s="99"/>
      <c r="AB67" s="99"/>
      <c r="AC67" s="99"/>
      <c r="AD67" s="99"/>
      <c r="AE67" s="99"/>
      <c r="AF67" s="99"/>
      <c r="AG67" s="99"/>
      <c r="AH67" s="99"/>
    </row>
    <row r="68" spans="3:34">
      <c r="C68" s="3" t="s">
        <v>86</v>
      </c>
      <c r="D68" s="3" t="s">
        <v>110</v>
      </c>
      <c r="E68" s="3" t="s">
        <v>111</v>
      </c>
      <c r="F68" s="3" t="s">
        <v>628</v>
      </c>
      <c r="G68" s="97" t="s">
        <v>524</v>
      </c>
      <c r="H68" s="97" t="s">
        <v>524</v>
      </c>
      <c r="I68" s="97" t="s">
        <v>524</v>
      </c>
      <c r="J68" s="97" t="s">
        <v>524</v>
      </c>
      <c r="K68" s="97" t="s">
        <v>524</v>
      </c>
      <c r="L68" s="97" t="s">
        <v>524</v>
      </c>
      <c r="M68" s="97" t="s">
        <v>524</v>
      </c>
      <c r="N68" s="110">
        <v>62971</v>
      </c>
      <c r="O68" s="110">
        <v>64847.65</v>
      </c>
      <c r="P68" s="99"/>
      <c r="Q68" s="99"/>
      <c r="R68" s="99"/>
      <c r="S68" s="99"/>
      <c r="T68" s="99"/>
      <c r="U68" s="99"/>
      <c r="V68" s="99"/>
      <c r="W68" s="99"/>
      <c r="X68" s="99"/>
      <c r="Y68" s="99"/>
      <c r="Z68" s="99"/>
      <c r="AA68" s="99"/>
      <c r="AB68" s="99"/>
      <c r="AC68" s="99"/>
      <c r="AD68" s="99"/>
      <c r="AE68" s="99"/>
      <c r="AF68" s="99"/>
      <c r="AG68" s="99"/>
      <c r="AH68" s="99"/>
    </row>
    <row r="69" spans="3:34">
      <c r="C69" s="3" t="s">
        <v>86</v>
      </c>
      <c r="D69" s="3" t="s">
        <v>112</v>
      </c>
      <c r="E69" s="3" t="s">
        <v>113</v>
      </c>
      <c r="F69" s="3" t="s">
        <v>628</v>
      </c>
      <c r="G69" s="97" t="s">
        <v>524</v>
      </c>
      <c r="H69" s="97" t="s">
        <v>524</v>
      </c>
      <c r="I69" s="97" t="s">
        <v>524</v>
      </c>
      <c r="J69" s="97" t="s">
        <v>524</v>
      </c>
      <c r="K69" s="97" t="s">
        <v>524</v>
      </c>
      <c r="L69" s="97" t="s">
        <v>524</v>
      </c>
      <c r="M69" s="97" t="s">
        <v>524</v>
      </c>
      <c r="N69" s="110">
        <v>51718</v>
      </c>
      <c r="O69" s="110">
        <v>53679</v>
      </c>
      <c r="P69" s="99"/>
      <c r="Q69" s="99"/>
      <c r="R69" s="99"/>
      <c r="S69" s="99"/>
      <c r="T69" s="99"/>
      <c r="U69" s="99"/>
      <c r="V69" s="99"/>
      <c r="W69" s="99"/>
      <c r="X69" s="99"/>
      <c r="Y69" s="99"/>
      <c r="Z69" s="99"/>
      <c r="AA69" s="99"/>
      <c r="AB69" s="99"/>
      <c r="AC69" s="99"/>
      <c r="AD69" s="99"/>
      <c r="AE69" s="99"/>
      <c r="AF69" s="99"/>
      <c r="AG69" s="99"/>
      <c r="AH69" s="99"/>
    </row>
    <row r="70" spans="3:34">
      <c r="C70" s="3" t="s">
        <v>86</v>
      </c>
      <c r="D70" s="3" t="s">
        <v>114</v>
      </c>
      <c r="E70" s="3" t="s">
        <v>115</v>
      </c>
      <c r="F70" s="3" t="s">
        <v>628</v>
      </c>
      <c r="G70" s="97" t="s">
        <v>524</v>
      </c>
      <c r="H70" s="97" t="s">
        <v>524</v>
      </c>
      <c r="I70" s="97" t="s">
        <v>524</v>
      </c>
      <c r="J70" s="97" t="s">
        <v>524</v>
      </c>
      <c r="K70" s="97" t="s">
        <v>524</v>
      </c>
      <c r="L70" s="97" t="s">
        <v>524</v>
      </c>
      <c r="M70" s="97" t="s">
        <v>524</v>
      </c>
      <c r="N70" s="110">
        <v>70282.079446000003</v>
      </c>
      <c r="O70" s="110">
        <v>73288.804162999993</v>
      </c>
      <c r="P70" s="99"/>
      <c r="Q70" s="99"/>
      <c r="R70" s="99"/>
      <c r="S70" s="99"/>
      <c r="T70" s="99"/>
      <c r="U70" s="99"/>
      <c r="V70" s="99"/>
      <c r="W70" s="99"/>
      <c r="X70" s="99"/>
      <c r="Y70" s="99"/>
      <c r="Z70" s="99"/>
      <c r="AA70" s="99"/>
      <c r="AB70" s="99"/>
      <c r="AC70" s="99"/>
      <c r="AD70" s="99"/>
      <c r="AE70" s="99"/>
      <c r="AF70" s="99"/>
      <c r="AG70" s="99"/>
      <c r="AH70" s="99"/>
    </row>
    <row r="71" spans="3:34">
      <c r="C71" s="3" t="s">
        <v>86</v>
      </c>
      <c r="D71" s="3" t="s">
        <v>116</v>
      </c>
      <c r="E71" s="3" t="s">
        <v>117</v>
      </c>
      <c r="F71" s="3" t="s">
        <v>628</v>
      </c>
      <c r="G71" s="97" t="s">
        <v>524</v>
      </c>
      <c r="H71" s="97" t="s">
        <v>524</v>
      </c>
      <c r="I71" s="97" t="s">
        <v>524</v>
      </c>
      <c r="J71" s="97" t="s">
        <v>524</v>
      </c>
      <c r="K71" s="97" t="s">
        <v>524</v>
      </c>
      <c r="L71" s="97" t="s">
        <v>524</v>
      </c>
      <c r="M71" s="97" t="s">
        <v>524</v>
      </c>
      <c r="N71" s="110">
        <v>40870</v>
      </c>
      <c r="O71" s="110">
        <v>43441</v>
      </c>
      <c r="P71" s="99"/>
      <c r="Q71" s="99"/>
      <c r="R71" s="99"/>
      <c r="S71" s="99"/>
      <c r="T71" s="99"/>
      <c r="U71" s="99"/>
      <c r="V71" s="99"/>
      <c r="W71" s="99"/>
      <c r="X71" s="99"/>
      <c r="Y71" s="99"/>
      <c r="Z71" s="99"/>
      <c r="AA71" s="99"/>
      <c r="AB71" s="99"/>
      <c r="AC71" s="99"/>
      <c r="AD71" s="99"/>
      <c r="AE71" s="99"/>
      <c r="AF71" s="99"/>
      <c r="AG71" s="99"/>
      <c r="AH71" s="99"/>
    </row>
    <row r="72" spans="3:34">
      <c r="C72" s="3" t="s">
        <v>86</v>
      </c>
      <c r="D72" s="3" t="s">
        <v>118</v>
      </c>
      <c r="E72" s="3" t="s">
        <v>119</v>
      </c>
      <c r="F72" s="3" t="s">
        <v>628</v>
      </c>
      <c r="G72" s="97" t="s">
        <v>524</v>
      </c>
      <c r="H72" s="97" t="s">
        <v>524</v>
      </c>
      <c r="I72" s="97" t="s">
        <v>524</v>
      </c>
      <c r="J72" s="97" t="s">
        <v>524</v>
      </c>
      <c r="K72" s="97" t="s">
        <v>524</v>
      </c>
      <c r="L72" s="97" t="s">
        <v>524</v>
      </c>
      <c r="M72" s="97" t="s">
        <v>524</v>
      </c>
      <c r="N72" s="110">
        <v>30431.119999999999</v>
      </c>
      <c r="O72" s="110">
        <v>32236.861000000001</v>
      </c>
      <c r="P72" s="99"/>
      <c r="Q72" s="99"/>
      <c r="R72" s="99"/>
      <c r="S72" s="99"/>
      <c r="T72" s="99"/>
      <c r="U72" s="99"/>
      <c r="V72" s="99"/>
      <c r="W72" s="99"/>
      <c r="X72" s="99"/>
      <c r="Y72" s="99"/>
      <c r="Z72" s="99"/>
      <c r="AA72" s="99"/>
      <c r="AB72" s="99"/>
      <c r="AC72" s="99"/>
      <c r="AD72" s="99"/>
      <c r="AE72" s="99"/>
      <c r="AF72" s="99"/>
      <c r="AG72" s="99"/>
      <c r="AH72" s="99"/>
    </row>
    <row r="73" spans="3:34">
      <c r="C73" s="3" t="s">
        <v>86</v>
      </c>
      <c r="D73" s="3" t="s">
        <v>120</v>
      </c>
      <c r="E73" s="3" t="s">
        <v>121</v>
      </c>
      <c r="F73" s="3" t="s">
        <v>628</v>
      </c>
      <c r="G73" s="97" t="s">
        <v>524</v>
      </c>
      <c r="H73" s="97" t="s">
        <v>524</v>
      </c>
      <c r="I73" s="97" t="s">
        <v>524</v>
      </c>
      <c r="J73" s="97" t="s">
        <v>524</v>
      </c>
      <c r="K73" s="97" t="s">
        <v>524</v>
      </c>
      <c r="L73" s="97" t="s">
        <v>524</v>
      </c>
      <c r="M73" s="97" t="s">
        <v>524</v>
      </c>
      <c r="N73" s="110">
        <v>42931</v>
      </c>
      <c r="O73" s="110">
        <v>44409</v>
      </c>
      <c r="P73" s="99"/>
      <c r="Q73" s="99"/>
      <c r="R73" s="99"/>
      <c r="S73" s="99"/>
      <c r="T73" s="99"/>
      <c r="U73" s="99"/>
      <c r="V73" s="99"/>
      <c r="W73" s="99"/>
      <c r="X73" s="99"/>
      <c r="Y73" s="99"/>
      <c r="Z73" s="99"/>
      <c r="AA73" s="99"/>
      <c r="AB73" s="99"/>
      <c r="AC73" s="99"/>
      <c r="AD73" s="99"/>
      <c r="AE73" s="99"/>
      <c r="AF73" s="99"/>
      <c r="AG73" s="99"/>
      <c r="AH73" s="99"/>
    </row>
    <row r="74" spans="3:34">
      <c r="C74" s="3" t="s">
        <v>86</v>
      </c>
      <c r="D74" s="3" t="s">
        <v>122</v>
      </c>
      <c r="E74" s="3" t="s">
        <v>123</v>
      </c>
      <c r="F74" s="3" t="s">
        <v>628</v>
      </c>
      <c r="G74" s="97" t="s">
        <v>524</v>
      </c>
      <c r="H74" s="97" t="s">
        <v>524</v>
      </c>
      <c r="I74" s="97" t="s">
        <v>524</v>
      </c>
      <c r="J74" s="97" t="s">
        <v>524</v>
      </c>
      <c r="K74" s="97" t="s">
        <v>524</v>
      </c>
      <c r="L74" s="97" t="s">
        <v>524</v>
      </c>
      <c r="M74" s="97" t="s">
        <v>524</v>
      </c>
      <c r="N74" s="110">
        <v>36545</v>
      </c>
      <c r="O74" s="110">
        <v>37955</v>
      </c>
      <c r="P74" s="99"/>
      <c r="Q74" s="99"/>
      <c r="R74" s="99"/>
      <c r="S74" s="99"/>
      <c r="T74" s="99"/>
      <c r="U74" s="99"/>
      <c r="V74" s="99"/>
      <c r="W74" s="99"/>
      <c r="X74" s="99"/>
      <c r="Y74" s="99"/>
      <c r="Z74" s="99"/>
      <c r="AA74" s="99"/>
      <c r="AB74" s="99"/>
      <c r="AC74" s="99"/>
      <c r="AD74" s="99"/>
      <c r="AE74" s="99"/>
      <c r="AF74" s="99"/>
      <c r="AG74" s="99"/>
      <c r="AH74" s="99"/>
    </row>
    <row r="75" spans="3:34">
      <c r="C75" s="3" t="s">
        <v>86</v>
      </c>
      <c r="D75" s="3" t="s">
        <v>124</v>
      </c>
      <c r="E75" s="3" t="s">
        <v>125</v>
      </c>
      <c r="F75" s="3" t="s">
        <v>628</v>
      </c>
      <c r="G75" s="97" t="s">
        <v>524</v>
      </c>
      <c r="H75" s="97" t="s">
        <v>524</v>
      </c>
      <c r="I75" s="97" t="s">
        <v>524</v>
      </c>
      <c r="J75" s="97" t="s">
        <v>524</v>
      </c>
      <c r="K75" s="97" t="s">
        <v>524</v>
      </c>
      <c r="L75" s="97" t="s">
        <v>524</v>
      </c>
      <c r="M75" s="97" t="s">
        <v>524</v>
      </c>
      <c r="N75" s="110">
        <v>33386</v>
      </c>
      <c r="O75" s="110">
        <v>36301</v>
      </c>
      <c r="P75" s="99"/>
      <c r="Q75" s="99"/>
      <c r="R75" s="99"/>
      <c r="S75" s="99"/>
      <c r="T75" s="99"/>
      <c r="U75" s="99"/>
      <c r="V75" s="99"/>
      <c r="W75" s="99"/>
      <c r="X75" s="99"/>
      <c r="Y75" s="99"/>
      <c r="Z75" s="99"/>
      <c r="AA75" s="99"/>
      <c r="AB75" s="99"/>
      <c r="AC75" s="99"/>
      <c r="AD75" s="99"/>
      <c r="AE75" s="99"/>
      <c r="AF75" s="99"/>
      <c r="AG75" s="99"/>
      <c r="AH75" s="99"/>
    </row>
    <row r="76" spans="3:34">
      <c r="C76" s="3" t="s">
        <v>86</v>
      </c>
      <c r="D76" s="3" t="s">
        <v>126</v>
      </c>
      <c r="E76" s="3" t="s">
        <v>127</v>
      </c>
      <c r="F76" s="3" t="s">
        <v>628</v>
      </c>
      <c r="G76" s="97" t="s">
        <v>524</v>
      </c>
      <c r="H76" s="97" t="s">
        <v>524</v>
      </c>
      <c r="I76" s="97" t="s">
        <v>524</v>
      </c>
      <c r="J76" s="97" t="s">
        <v>524</v>
      </c>
      <c r="K76" s="97" t="s">
        <v>524</v>
      </c>
      <c r="L76" s="97" t="s">
        <v>524</v>
      </c>
      <c r="M76" s="97" t="s">
        <v>524</v>
      </c>
      <c r="N76" s="110">
        <v>37345</v>
      </c>
      <c r="O76" s="110">
        <v>38549.420100000003</v>
      </c>
      <c r="P76" s="99"/>
      <c r="Q76" s="99"/>
      <c r="R76" s="99"/>
      <c r="S76" s="99"/>
      <c r="T76" s="99"/>
      <c r="U76" s="99"/>
      <c r="V76" s="99"/>
      <c r="W76" s="99"/>
      <c r="X76" s="99"/>
      <c r="Y76" s="99"/>
      <c r="Z76" s="99"/>
      <c r="AA76" s="99"/>
      <c r="AB76" s="99"/>
      <c r="AC76" s="99"/>
      <c r="AD76" s="99"/>
      <c r="AE76" s="99"/>
      <c r="AF76" s="99"/>
      <c r="AG76" s="99"/>
      <c r="AH76" s="99"/>
    </row>
    <row r="77" spans="3:34">
      <c r="C77" s="3" t="s">
        <v>86</v>
      </c>
      <c r="D77" s="3" t="s">
        <v>128</v>
      </c>
      <c r="E77" s="3" t="s">
        <v>129</v>
      </c>
      <c r="F77" s="3" t="s">
        <v>628</v>
      </c>
      <c r="G77" s="97" t="s">
        <v>524</v>
      </c>
      <c r="H77" s="97" t="s">
        <v>524</v>
      </c>
      <c r="I77" s="97" t="s">
        <v>524</v>
      </c>
      <c r="J77" s="97" t="s">
        <v>524</v>
      </c>
      <c r="K77" s="97" t="s">
        <v>524</v>
      </c>
      <c r="L77" s="97" t="s">
        <v>524</v>
      </c>
      <c r="M77" s="97" t="s">
        <v>524</v>
      </c>
      <c r="N77" s="110">
        <v>46131.392999999996</v>
      </c>
      <c r="O77" s="110">
        <v>47508.662689999997</v>
      </c>
      <c r="P77" s="99"/>
      <c r="Q77" s="99"/>
      <c r="R77" s="99"/>
      <c r="S77" s="99"/>
      <c r="T77" s="99"/>
      <c r="U77" s="99"/>
      <c r="V77" s="99"/>
      <c r="W77" s="99"/>
      <c r="X77" s="99"/>
      <c r="Y77" s="99"/>
      <c r="Z77" s="99"/>
      <c r="AA77" s="99"/>
      <c r="AB77" s="99"/>
      <c r="AC77" s="99"/>
      <c r="AD77" s="99"/>
      <c r="AE77" s="99"/>
      <c r="AF77" s="99"/>
      <c r="AG77" s="99"/>
      <c r="AH77" s="99"/>
    </row>
    <row r="78" spans="3:34">
      <c r="C78" s="3" t="s">
        <v>86</v>
      </c>
      <c r="D78" s="3" t="s">
        <v>130</v>
      </c>
      <c r="E78" s="3" t="s">
        <v>131</v>
      </c>
      <c r="F78" s="3" t="s">
        <v>628</v>
      </c>
      <c r="G78" s="97" t="s">
        <v>524</v>
      </c>
      <c r="H78" s="97" t="s">
        <v>524</v>
      </c>
      <c r="I78" s="97" t="s">
        <v>524</v>
      </c>
      <c r="J78" s="97" t="s">
        <v>524</v>
      </c>
      <c r="K78" s="97" t="s">
        <v>524</v>
      </c>
      <c r="L78" s="97" t="s">
        <v>524</v>
      </c>
      <c r="M78" s="97" t="s">
        <v>524</v>
      </c>
      <c r="N78" s="110">
        <v>30234.561000000002</v>
      </c>
      <c r="O78" s="110">
        <v>31104.561000000002</v>
      </c>
      <c r="P78" s="99"/>
      <c r="Q78" s="99"/>
      <c r="R78" s="99"/>
      <c r="S78" s="99"/>
      <c r="T78" s="99"/>
      <c r="U78" s="99"/>
      <c r="V78" s="99"/>
      <c r="W78" s="99"/>
      <c r="X78" s="99"/>
      <c r="Y78" s="99"/>
      <c r="Z78" s="99"/>
      <c r="AA78" s="99"/>
      <c r="AB78" s="99"/>
      <c r="AC78" s="99"/>
      <c r="AD78" s="99"/>
      <c r="AE78" s="99"/>
      <c r="AF78" s="99"/>
      <c r="AG78" s="99"/>
      <c r="AH78" s="99"/>
    </row>
    <row r="79" spans="3:34">
      <c r="C79" s="3" t="s">
        <v>86</v>
      </c>
      <c r="D79" s="3" t="s">
        <v>132</v>
      </c>
      <c r="E79" s="3" t="s">
        <v>133</v>
      </c>
      <c r="F79" s="3" t="s">
        <v>628</v>
      </c>
      <c r="G79" s="97" t="s">
        <v>524</v>
      </c>
      <c r="H79" s="97" t="s">
        <v>524</v>
      </c>
      <c r="I79" s="97" t="s">
        <v>524</v>
      </c>
      <c r="J79" s="97" t="s">
        <v>524</v>
      </c>
      <c r="K79" s="97" t="s">
        <v>524</v>
      </c>
      <c r="L79" s="97" t="s">
        <v>524</v>
      </c>
      <c r="M79" s="97" t="s">
        <v>524</v>
      </c>
      <c r="N79" s="110">
        <v>44088</v>
      </c>
      <c r="O79" s="110">
        <v>46842</v>
      </c>
      <c r="P79" s="99"/>
      <c r="Q79" s="99"/>
      <c r="R79" s="99"/>
      <c r="S79" s="99"/>
      <c r="T79" s="99"/>
      <c r="U79" s="99"/>
      <c r="V79" s="99"/>
      <c r="W79" s="99"/>
      <c r="X79" s="99"/>
      <c r="Y79" s="99"/>
      <c r="Z79" s="99"/>
      <c r="AA79" s="99"/>
      <c r="AB79" s="99"/>
      <c r="AC79" s="99"/>
      <c r="AD79" s="99"/>
      <c r="AE79" s="99"/>
      <c r="AF79" s="99"/>
      <c r="AG79" s="99"/>
      <c r="AH79" s="99"/>
    </row>
    <row r="80" spans="3:34">
      <c r="C80" s="3" t="s">
        <v>86</v>
      </c>
      <c r="D80" s="3" t="s">
        <v>134</v>
      </c>
      <c r="E80" s="3" t="s">
        <v>135</v>
      </c>
      <c r="F80" s="3" t="s">
        <v>628</v>
      </c>
      <c r="G80" s="97" t="s">
        <v>524</v>
      </c>
      <c r="H80" s="97" t="s">
        <v>524</v>
      </c>
      <c r="I80" s="97" t="s">
        <v>524</v>
      </c>
      <c r="J80" s="97" t="s">
        <v>524</v>
      </c>
      <c r="K80" s="97" t="s">
        <v>524</v>
      </c>
      <c r="L80" s="97" t="s">
        <v>524</v>
      </c>
      <c r="M80" s="97" t="s">
        <v>524</v>
      </c>
      <c r="N80" s="110">
        <v>34793</v>
      </c>
      <c r="O80" s="110">
        <v>35965</v>
      </c>
      <c r="P80" s="99"/>
      <c r="Q80" s="99"/>
      <c r="R80" s="99"/>
      <c r="S80" s="99"/>
      <c r="T80" s="99"/>
      <c r="U80" s="99"/>
      <c r="V80" s="99"/>
      <c r="W80" s="99"/>
      <c r="X80" s="99"/>
      <c r="Y80" s="99"/>
      <c r="Z80" s="99"/>
      <c r="AA80" s="99"/>
      <c r="AB80" s="99"/>
      <c r="AC80" s="99"/>
      <c r="AD80" s="99"/>
      <c r="AE80" s="99"/>
      <c r="AF80" s="99"/>
      <c r="AG80" s="99"/>
      <c r="AH80" s="99"/>
    </row>
    <row r="81" spans="3:34">
      <c r="C81" s="3" t="s">
        <v>86</v>
      </c>
      <c r="D81" s="3" t="s">
        <v>136</v>
      </c>
      <c r="E81" s="3" t="s">
        <v>137</v>
      </c>
      <c r="F81" s="3" t="s">
        <v>628</v>
      </c>
      <c r="G81" s="97" t="s">
        <v>524</v>
      </c>
      <c r="H81" s="97" t="s">
        <v>524</v>
      </c>
      <c r="I81" s="97" t="s">
        <v>524</v>
      </c>
      <c r="J81" s="97" t="s">
        <v>524</v>
      </c>
      <c r="K81" s="97" t="s">
        <v>524</v>
      </c>
      <c r="L81" s="97" t="s">
        <v>524</v>
      </c>
      <c r="M81" s="97" t="s">
        <v>524</v>
      </c>
      <c r="N81" s="110">
        <v>28873</v>
      </c>
      <c r="O81" s="110">
        <v>29920</v>
      </c>
      <c r="P81" s="99"/>
      <c r="Q81" s="99"/>
      <c r="R81" s="99"/>
      <c r="S81" s="99"/>
      <c r="T81" s="99"/>
      <c r="U81" s="99"/>
      <c r="V81" s="99"/>
      <c r="W81" s="99"/>
      <c r="X81" s="99"/>
      <c r="Y81" s="99"/>
      <c r="Z81" s="99"/>
      <c r="AA81" s="99"/>
      <c r="AB81" s="99"/>
      <c r="AC81" s="99"/>
      <c r="AD81" s="99"/>
      <c r="AE81" s="99"/>
      <c r="AF81" s="99"/>
      <c r="AG81" s="99"/>
      <c r="AH81" s="99"/>
    </row>
    <row r="82" spans="3:34">
      <c r="C82" s="3" t="s">
        <v>86</v>
      </c>
      <c r="D82" s="3" t="s">
        <v>138</v>
      </c>
      <c r="E82" s="3" t="s">
        <v>139</v>
      </c>
      <c r="F82" s="3" t="s">
        <v>628</v>
      </c>
      <c r="G82" s="97" t="s">
        <v>524</v>
      </c>
      <c r="H82" s="97" t="s">
        <v>524</v>
      </c>
      <c r="I82" s="97" t="s">
        <v>524</v>
      </c>
      <c r="J82" s="97" t="s">
        <v>524</v>
      </c>
      <c r="K82" s="97" t="s">
        <v>524</v>
      </c>
      <c r="L82" s="97" t="s">
        <v>524</v>
      </c>
      <c r="M82" s="97" t="s">
        <v>524</v>
      </c>
      <c r="N82" s="110">
        <v>48211</v>
      </c>
      <c r="O82" s="110">
        <v>49604</v>
      </c>
      <c r="P82" s="99"/>
      <c r="Q82" s="99"/>
      <c r="R82" s="99"/>
      <c r="S82" s="99"/>
      <c r="T82" s="99"/>
      <c r="U82" s="99"/>
      <c r="V82" s="99"/>
      <c r="W82" s="99"/>
      <c r="X82" s="99"/>
      <c r="Y82" s="99"/>
      <c r="Z82" s="99"/>
      <c r="AA82" s="99"/>
      <c r="AB82" s="99"/>
      <c r="AC82" s="99"/>
      <c r="AD82" s="99"/>
      <c r="AE82" s="99"/>
      <c r="AF82" s="99"/>
      <c r="AG82" s="99"/>
      <c r="AH82" s="99"/>
    </row>
    <row r="83" spans="3:34">
      <c r="C83" s="3" t="s">
        <v>86</v>
      </c>
      <c r="D83" s="3" t="s">
        <v>140</v>
      </c>
      <c r="E83" s="3" t="s">
        <v>141</v>
      </c>
      <c r="F83" s="3" t="s">
        <v>628</v>
      </c>
      <c r="G83" s="97" t="s">
        <v>524</v>
      </c>
      <c r="H83" s="97" t="s">
        <v>524</v>
      </c>
      <c r="I83" s="97" t="s">
        <v>524</v>
      </c>
      <c r="J83" s="97" t="s">
        <v>524</v>
      </c>
      <c r="K83" s="97" t="s">
        <v>524</v>
      </c>
      <c r="L83" s="97" t="s">
        <v>524</v>
      </c>
      <c r="M83" s="97" t="s">
        <v>524</v>
      </c>
      <c r="N83" s="110">
        <v>27653</v>
      </c>
      <c r="O83" s="110">
        <v>28481</v>
      </c>
      <c r="P83" s="99"/>
      <c r="Q83" s="99"/>
      <c r="R83" s="99"/>
      <c r="S83" s="99"/>
      <c r="T83" s="99"/>
      <c r="U83" s="99"/>
      <c r="V83" s="99"/>
      <c r="W83" s="99"/>
      <c r="X83" s="99"/>
      <c r="Y83" s="99"/>
      <c r="Z83" s="99"/>
      <c r="AA83" s="99"/>
      <c r="AB83" s="99"/>
      <c r="AC83" s="99"/>
      <c r="AD83" s="99"/>
      <c r="AE83" s="99"/>
      <c r="AF83" s="99"/>
      <c r="AG83" s="99"/>
      <c r="AH83" s="99"/>
    </row>
    <row r="84" spans="3:34">
      <c r="C84" s="3" t="s">
        <v>86</v>
      </c>
      <c r="D84" s="3" t="s">
        <v>142</v>
      </c>
      <c r="E84" s="3" t="s">
        <v>143</v>
      </c>
      <c r="F84" s="3" t="s">
        <v>628</v>
      </c>
      <c r="G84" s="97" t="s">
        <v>524</v>
      </c>
      <c r="H84" s="97" t="s">
        <v>524</v>
      </c>
      <c r="I84" s="97" t="s">
        <v>524</v>
      </c>
      <c r="J84" s="97" t="s">
        <v>524</v>
      </c>
      <c r="K84" s="97" t="s">
        <v>524</v>
      </c>
      <c r="L84" s="97" t="s">
        <v>524</v>
      </c>
      <c r="M84" s="97" t="s">
        <v>524</v>
      </c>
      <c r="N84" s="110">
        <v>33710.275999999998</v>
      </c>
      <c r="O84" s="110">
        <v>35216.882148999997</v>
      </c>
      <c r="P84" s="99"/>
      <c r="Q84" s="99"/>
      <c r="R84" s="99"/>
      <c r="S84" s="99"/>
      <c r="T84" s="99"/>
      <c r="U84" s="99"/>
      <c r="V84" s="99"/>
      <c r="W84" s="99"/>
      <c r="X84" s="99"/>
      <c r="Y84" s="99"/>
      <c r="Z84" s="99"/>
      <c r="AA84" s="99"/>
      <c r="AB84" s="99"/>
      <c r="AC84" s="99"/>
      <c r="AD84" s="99"/>
      <c r="AE84" s="99"/>
      <c r="AF84" s="99"/>
      <c r="AG84" s="99"/>
      <c r="AH84" s="99"/>
    </row>
    <row r="85" spans="3:34">
      <c r="C85" s="3" t="s">
        <v>86</v>
      </c>
      <c r="D85" s="3" t="s">
        <v>144</v>
      </c>
      <c r="E85" s="3" t="s">
        <v>145</v>
      </c>
      <c r="F85" s="3" t="s">
        <v>628</v>
      </c>
      <c r="G85" s="97" t="s">
        <v>524</v>
      </c>
      <c r="H85" s="97" t="s">
        <v>524</v>
      </c>
      <c r="I85" s="97" t="s">
        <v>524</v>
      </c>
      <c r="J85" s="97" t="s">
        <v>524</v>
      </c>
      <c r="K85" s="97" t="s">
        <v>524</v>
      </c>
      <c r="L85" s="97" t="s">
        <v>524</v>
      </c>
      <c r="M85" s="97" t="s">
        <v>524</v>
      </c>
      <c r="N85" s="110">
        <v>26691</v>
      </c>
      <c r="O85" s="110">
        <v>27485</v>
      </c>
      <c r="P85" s="99"/>
      <c r="Q85" s="99"/>
      <c r="R85" s="99"/>
      <c r="S85" s="99"/>
      <c r="T85" s="99"/>
      <c r="U85" s="99"/>
      <c r="V85" s="99"/>
      <c r="W85" s="99"/>
      <c r="X85" s="99"/>
      <c r="Y85" s="99"/>
      <c r="Z85" s="99"/>
      <c r="AA85" s="99"/>
      <c r="AB85" s="99"/>
      <c r="AC85" s="99"/>
      <c r="AD85" s="99"/>
      <c r="AE85" s="99"/>
      <c r="AF85" s="99"/>
      <c r="AG85" s="99"/>
      <c r="AH85" s="99"/>
    </row>
    <row r="86" spans="3:34">
      <c r="C86" s="3" t="s">
        <v>86</v>
      </c>
      <c r="D86" s="3" t="s">
        <v>146</v>
      </c>
      <c r="E86" s="3" t="s">
        <v>147</v>
      </c>
      <c r="F86" s="3" t="s">
        <v>628</v>
      </c>
      <c r="G86" s="97" t="s">
        <v>524</v>
      </c>
      <c r="H86" s="97" t="s">
        <v>524</v>
      </c>
      <c r="I86" s="97" t="s">
        <v>524</v>
      </c>
      <c r="J86" s="97" t="s">
        <v>524</v>
      </c>
      <c r="K86" s="97" t="s">
        <v>524</v>
      </c>
      <c r="L86" s="97" t="s">
        <v>524</v>
      </c>
      <c r="M86" s="97" t="s">
        <v>524</v>
      </c>
      <c r="N86" s="110">
        <v>64201</v>
      </c>
      <c r="O86" s="110">
        <v>66151</v>
      </c>
      <c r="P86" s="99"/>
      <c r="Q86" s="99"/>
      <c r="R86" s="99"/>
      <c r="S86" s="99"/>
      <c r="T86" s="99"/>
      <c r="U86" s="99"/>
      <c r="V86" s="99"/>
      <c r="W86" s="99"/>
      <c r="X86" s="99"/>
      <c r="Y86" s="99"/>
      <c r="Z86" s="99"/>
      <c r="AA86" s="99"/>
      <c r="AB86" s="99"/>
      <c r="AC86" s="99"/>
      <c r="AD86" s="99"/>
      <c r="AE86" s="99"/>
      <c r="AF86" s="99"/>
      <c r="AG86" s="99"/>
      <c r="AH86" s="99"/>
    </row>
    <row r="87" spans="3:34">
      <c r="C87" s="3" t="s">
        <v>86</v>
      </c>
      <c r="D87" s="3" t="s">
        <v>148</v>
      </c>
      <c r="E87" s="3" t="s">
        <v>149</v>
      </c>
      <c r="F87" s="3" t="s">
        <v>628</v>
      </c>
      <c r="G87" s="97" t="s">
        <v>524</v>
      </c>
      <c r="H87" s="97" t="s">
        <v>524</v>
      </c>
      <c r="I87" s="97" t="s">
        <v>524</v>
      </c>
      <c r="J87" s="97" t="s">
        <v>524</v>
      </c>
      <c r="K87" s="97" t="s">
        <v>524</v>
      </c>
      <c r="L87" s="97" t="s">
        <v>524</v>
      </c>
      <c r="M87" s="97" t="s">
        <v>524</v>
      </c>
      <c r="N87" s="110">
        <v>26652</v>
      </c>
      <c r="O87" s="110">
        <v>27585</v>
      </c>
      <c r="P87" s="99"/>
      <c r="Q87" s="99"/>
      <c r="R87" s="99"/>
      <c r="S87" s="99"/>
      <c r="T87" s="99"/>
      <c r="U87" s="99"/>
      <c r="V87" s="99"/>
      <c r="W87" s="99"/>
      <c r="X87" s="99"/>
      <c r="Y87" s="99"/>
      <c r="Z87" s="99"/>
      <c r="AA87" s="99"/>
      <c r="AB87" s="99"/>
      <c r="AC87" s="99"/>
      <c r="AD87" s="99"/>
      <c r="AE87" s="99"/>
      <c r="AF87" s="99"/>
      <c r="AG87" s="99"/>
      <c r="AH87" s="99"/>
    </row>
    <row r="88" spans="3:34">
      <c r="C88" s="3" t="s">
        <v>86</v>
      </c>
      <c r="D88" s="3" t="s">
        <v>150</v>
      </c>
      <c r="E88" s="3" t="s">
        <v>151</v>
      </c>
      <c r="F88" s="3" t="s">
        <v>628</v>
      </c>
      <c r="G88" s="97" t="s">
        <v>524</v>
      </c>
      <c r="H88" s="97" t="s">
        <v>524</v>
      </c>
      <c r="I88" s="97" t="s">
        <v>524</v>
      </c>
      <c r="J88" s="97" t="s">
        <v>524</v>
      </c>
      <c r="K88" s="97" t="s">
        <v>524</v>
      </c>
      <c r="L88" s="97" t="s">
        <v>524</v>
      </c>
      <c r="M88" s="97" t="s">
        <v>524</v>
      </c>
      <c r="N88" s="110">
        <v>30445</v>
      </c>
      <c r="O88" s="110">
        <v>31318</v>
      </c>
      <c r="P88" s="99"/>
      <c r="Q88" s="99"/>
      <c r="R88" s="99"/>
      <c r="S88" s="99"/>
      <c r="T88" s="99"/>
      <c r="U88" s="99"/>
      <c r="V88" s="99"/>
      <c r="W88" s="99"/>
      <c r="X88" s="99"/>
      <c r="Y88" s="99"/>
      <c r="Z88" s="99"/>
      <c r="AA88" s="99"/>
      <c r="AB88" s="99"/>
      <c r="AC88" s="99"/>
      <c r="AD88" s="99"/>
      <c r="AE88" s="99"/>
      <c r="AF88" s="99"/>
      <c r="AG88" s="99"/>
      <c r="AH88" s="99"/>
    </row>
    <row r="89" spans="3:34">
      <c r="C89" s="3" t="s">
        <v>86</v>
      </c>
      <c r="D89" s="3" t="s">
        <v>152</v>
      </c>
      <c r="E89" s="3" t="s">
        <v>153</v>
      </c>
      <c r="F89" s="3" t="s">
        <v>628</v>
      </c>
      <c r="G89" s="97" t="s">
        <v>524</v>
      </c>
      <c r="H89" s="97" t="s">
        <v>524</v>
      </c>
      <c r="I89" s="97" t="s">
        <v>524</v>
      </c>
      <c r="J89" s="97" t="s">
        <v>524</v>
      </c>
      <c r="K89" s="97" t="s">
        <v>524</v>
      </c>
      <c r="L89" s="97" t="s">
        <v>524</v>
      </c>
      <c r="M89" s="97" t="s">
        <v>524</v>
      </c>
      <c r="N89" s="110">
        <v>32835</v>
      </c>
      <c r="O89" s="110">
        <v>33780</v>
      </c>
      <c r="P89" s="99"/>
      <c r="Q89" s="99"/>
      <c r="R89" s="99"/>
      <c r="S89" s="99"/>
      <c r="T89" s="99"/>
      <c r="U89" s="99"/>
      <c r="V89" s="99"/>
      <c r="W89" s="99"/>
      <c r="X89" s="99"/>
      <c r="Y89" s="99"/>
      <c r="Z89" s="99"/>
      <c r="AA89" s="99"/>
      <c r="AB89" s="99"/>
      <c r="AC89" s="99"/>
      <c r="AD89" s="99"/>
      <c r="AE89" s="99"/>
      <c r="AF89" s="99"/>
      <c r="AG89" s="99"/>
      <c r="AH89" s="99"/>
    </row>
    <row r="90" spans="3:34">
      <c r="C90" s="3" t="s">
        <v>86</v>
      </c>
      <c r="D90" s="3" t="s">
        <v>154</v>
      </c>
      <c r="E90" s="3" t="s">
        <v>155</v>
      </c>
      <c r="F90" s="3" t="s">
        <v>628</v>
      </c>
      <c r="G90" s="97" t="s">
        <v>524</v>
      </c>
      <c r="H90" s="97" t="s">
        <v>524</v>
      </c>
      <c r="I90" s="97" t="s">
        <v>524</v>
      </c>
      <c r="J90" s="97" t="s">
        <v>524</v>
      </c>
      <c r="K90" s="97" t="s">
        <v>524</v>
      </c>
      <c r="L90" s="97" t="s">
        <v>524</v>
      </c>
      <c r="M90" s="97" t="s">
        <v>524</v>
      </c>
      <c r="N90" s="110">
        <v>17614</v>
      </c>
      <c r="O90" s="110">
        <v>18269.11</v>
      </c>
      <c r="P90" s="99"/>
      <c r="Q90" s="99"/>
      <c r="R90" s="99"/>
      <c r="S90" s="99"/>
      <c r="T90" s="99"/>
      <c r="U90" s="99"/>
      <c r="V90" s="99"/>
      <c r="W90" s="99"/>
      <c r="X90" s="99"/>
      <c r="Y90" s="99"/>
      <c r="Z90" s="99"/>
      <c r="AA90" s="99"/>
      <c r="AB90" s="99"/>
      <c r="AC90" s="99"/>
      <c r="AD90" s="99"/>
      <c r="AE90" s="99"/>
      <c r="AF90" s="99"/>
      <c r="AG90" s="99"/>
      <c r="AH90" s="99"/>
    </row>
    <row r="91" spans="3:34">
      <c r="C91" s="3" t="s">
        <v>86</v>
      </c>
      <c r="D91" s="3" t="s">
        <v>156</v>
      </c>
      <c r="E91" s="3" t="s">
        <v>157</v>
      </c>
      <c r="F91" s="3" t="s">
        <v>628</v>
      </c>
      <c r="G91" s="97" t="s">
        <v>524</v>
      </c>
      <c r="H91" s="97" t="s">
        <v>524</v>
      </c>
      <c r="I91" s="97" t="s">
        <v>524</v>
      </c>
      <c r="J91" s="97" t="s">
        <v>524</v>
      </c>
      <c r="K91" s="97" t="s">
        <v>524</v>
      </c>
      <c r="L91" s="97" t="s">
        <v>524</v>
      </c>
      <c r="M91" s="97" t="s">
        <v>524</v>
      </c>
      <c r="N91" s="110">
        <v>22716</v>
      </c>
      <c r="O91" s="110">
        <v>23372</v>
      </c>
      <c r="P91" s="99"/>
      <c r="Q91" s="99"/>
      <c r="R91" s="99"/>
      <c r="S91" s="99"/>
      <c r="T91" s="99"/>
      <c r="U91" s="99"/>
      <c r="V91" s="99"/>
      <c r="W91" s="99"/>
      <c r="X91" s="99"/>
      <c r="Y91" s="99"/>
      <c r="Z91" s="99"/>
      <c r="AA91" s="99"/>
      <c r="AB91" s="99"/>
      <c r="AC91" s="99"/>
      <c r="AD91" s="99"/>
      <c r="AE91" s="99"/>
      <c r="AF91" s="99"/>
      <c r="AG91" s="99"/>
      <c r="AH91" s="99"/>
    </row>
    <row r="92" spans="3:34">
      <c r="C92" s="3" t="s">
        <v>86</v>
      </c>
      <c r="D92" s="3" t="s">
        <v>158</v>
      </c>
      <c r="E92" s="3" t="s">
        <v>159</v>
      </c>
      <c r="F92" s="3" t="s">
        <v>628</v>
      </c>
      <c r="G92" s="97" t="s">
        <v>524</v>
      </c>
      <c r="H92" s="97" t="s">
        <v>524</v>
      </c>
      <c r="I92" s="97" t="s">
        <v>524</v>
      </c>
      <c r="J92" s="97" t="s">
        <v>524</v>
      </c>
      <c r="K92" s="97" t="s">
        <v>524</v>
      </c>
      <c r="L92" s="97" t="s">
        <v>524</v>
      </c>
      <c r="M92" s="97" t="s">
        <v>524</v>
      </c>
      <c r="N92" s="110">
        <v>28038</v>
      </c>
      <c r="O92" s="110">
        <v>28808.066043999999</v>
      </c>
      <c r="P92" s="99"/>
      <c r="Q92" s="99"/>
      <c r="R92" s="99"/>
      <c r="S92" s="99"/>
      <c r="T92" s="99"/>
      <c r="U92" s="99"/>
      <c r="V92" s="99"/>
      <c r="W92" s="99"/>
      <c r="X92" s="99"/>
      <c r="Y92" s="99"/>
      <c r="Z92" s="99"/>
      <c r="AA92" s="99"/>
      <c r="AB92" s="99"/>
      <c r="AC92" s="99"/>
      <c r="AD92" s="99"/>
      <c r="AE92" s="99"/>
      <c r="AF92" s="99"/>
      <c r="AG92" s="99"/>
      <c r="AH92" s="99"/>
    </row>
    <row r="93" spans="3:34">
      <c r="C93" s="3" t="s">
        <v>86</v>
      </c>
      <c r="D93" s="3" t="s">
        <v>160</v>
      </c>
      <c r="E93" s="3" t="s">
        <v>161</v>
      </c>
      <c r="F93" s="3" t="s">
        <v>628</v>
      </c>
      <c r="G93" s="97" t="s">
        <v>524</v>
      </c>
      <c r="H93" s="97" t="s">
        <v>524</v>
      </c>
      <c r="I93" s="97" t="s">
        <v>524</v>
      </c>
      <c r="J93" s="97" t="s">
        <v>524</v>
      </c>
      <c r="K93" s="97" t="s">
        <v>524</v>
      </c>
      <c r="L93" s="97" t="s">
        <v>524</v>
      </c>
      <c r="M93" s="97" t="s">
        <v>524</v>
      </c>
      <c r="N93" s="110">
        <v>105206</v>
      </c>
      <c r="O93" s="110">
        <v>108956</v>
      </c>
      <c r="P93" s="99"/>
      <c r="Q93" s="99"/>
      <c r="R93" s="99"/>
      <c r="S93" s="99"/>
      <c r="T93" s="99"/>
      <c r="U93" s="99"/>
      <c r="V93" s="99"/>
      <c r="W93" s="99"/>
      <c r="X93" s="99"/>
      <c r="Y93" s="99"/>
      <c r="Z93" s="99"/>
      <c r="AA93" s="99"/>
      <c r="AB93" s="99"/>
      <c r="AC93" s="99"/>
      <c r="AD93" s="99"/>
      <c r="AE93" s="99"/>
      <c r="AF93" s="99"/>
      <c r="AG93" s="99"/>
      <c r="AH93" s="99"/>
    </row>
    <row r="94" spans="3:34">
      <c r="C94" s="3" t="s">
        <v>86</v>
      </c>
      <c r="D94" s="3" t="s">
        <v>162</v>
      </c>
      <c r="E94" s="3" t="s">
        <v>163</v>
      </c>
      <c r="F94" s="3" t="s">
        <v>628</v>
      </c>
      <c r="G94" s="97" t="s">
        <v>524</v>
      </c>
      <c r="H94" s="97" t="s">
        <v>524</v>
      </c>
      <c r="I94" s="97" t="s">
        <v>524</v>
      </c>
      <c r="J94" s="97" t="s">
        <v>524</v>
      </c>
      <c r="K94" s="97" t="s">
        <v>524</v>
      </c>
      <c r="L94" s="97" t="s">
        <v>524</v>
      </c>
      <c r="M94" s="97" t="s">
        <v>524</v>
      </c>
      <c r="N94" s="110">
        <v>24629</v>
      </c>
      <c r="O94" s="110">
        <v>24902</v>
      </c>
      <c r="P94" s="99"/>
      <c r="Q94" s="99"/>
      <c r="R94" s="99"/>
      <c r="S94" s="99"/>
      <c r="T94" s="99"/>
      <c r="U94" s="99"/>
      <c r="V94" s="99"/>
      <c r="W94" s="99"/>
      <c r="X94" s="99"/>
      <c r="Y94" s="99"/>
      <c r="Z94" s="99"/>
      <c r="AA94" s="99"/>
      <c r="AB94" s="99"/>
      <c r="AC94" s="99"/>
      <c r="AD94" s="99"/>
      <c r="AE94" s="99"/>
      <c r="AF94" s="99"/>
      <c r="AG94" s="99"/>
      <c r="AH94" s="99"/>
    </row>
    <row r="95" spans="3:34">
      <c r="C95" s="3" t="s">
        <v>86</v>
      </c>
      <c r="D95" s="3" t="s">
        <v>164</v>
      </c>
      <c r="E95" s="3" t="s">
        <v>165</v>
      </c>
      <c r="F95" s="3" t="s">
        <v>628</v>
      </c>
      <c r="G95" s="97" t="s">
        <v>524</v>
      </c>
      <c r="H95" s="97" t="s">
        <v>524</v>
      </c>
      <c r="I95" s="97" t="s">
        <v>524</v>
      </c>
      <c r="J95" s="97" t="s">
        <v>524</v>
      </c>
      <c r="K95" s="97" t="s">
        <v>524</v>
      </c>
      <c r="L95" s="97" t="s">
        <v>524</v>
      </c>
      <c r="M95" s="97" t="s">
        <v>524</v>
      </c>
      <c r="N95" s="110">
        <v>20561</v>
      </c>
      <c r="O95" s="110">
        <v>21000.880000000001</v>
      </c>
      <c r="P95" s="99"/>
      <c r="Q95" s="99"/>
      <c r="R95" s="99"/>
      <c r="S95" s="99"/>
      <c r="T95" s="99"/>
      <c r="U95" s="99"/>
      <c r="V95" s="99"/>
      <c r="W95" s="99"/>
      <c r="X95" s="99"/>
      <c r="Y95" s="99"/>
      <c r="Z95" s="99"/>
      <c r="AA95" s="99"/>
      <c r="AB95" s="99"/>
      <c r="AC95" s="99"/>
      <c r="AD95" s="99"/>
      <c r="AE95" s="99"/>
      <c r="AF95" s="99"/>
      <c r="AG95" s="99"/>
      <c r="AH95" s="99"/>
    </row>
    <row r="96" spans="3:34">
      <c r="C96" s="3" t="s">
        <v>86</v>
      </c>
      <c r="D96" s="3" t="s">
        <v>166</v>
      </c>
      <c r="E96" s="3" t="s">
        <v>167</v>
      </c>
      <c r="F96" s="3" t="s">
        <v>628</v>
      </c>
      <c r="G96" s="97" t="s">
        <v>524</v>
      </c>
      <c r="H96" s="97" t="s">
        <v>524</v>
      </c>
      <c r="I96" s="97" t="s">
        <v>524</v>
      </c>
      <c r="J96" s="97" t="s">
        <v>524</v>
      </c>
      <c r="K96" s="97" t="s">
        <v>524</v>
      </c>
      <c r="L96" s="97" t="s">
        <v>524</v>
      </c>
      <c r="M96" s="97" t="s">
        <v>524</v>
      </c>
      <c r="N96" s="110">
        <v>31094</v>
      </c>
      <c r="O96" s="110">
        <v>32246.506000000001</v>
      </c>
      <c r="P96" s="99"/>
      <c r="Q96" s="99"/>
      <c r="R96" s="99"/>
      <c r="S96" s="99"/>
      <c r="T96" s="99"/>
      <c r="U96" s="99"/>
      <c r="V96" s="99"/>
      <c r="W96" s="99"/>
      <c r="X96" s="99"/>
      <c r="Y96" s="99"/>
      <c r="Z96" s="99"/>
      <c r="AA96" s="99"/>
      <c r="AB96" s="99"/>
      <c r="AC96" s="99"/>
      <c r="AD96" s="99"/>
      <c r="AE96" s="99"/>
      <c r="AF96" s="99"/>
      <c r="AG96" s="99"/>
      <c r="AH96" s="99"/>
    </row>
    <row r="97" spans="3:34">
      <c r="C97" s="3" t="s">
        <v>86</v>
      </c>
      <c r="D97" s="3" t="s">
        <v>168</v>
      </c>
      <c r="E97" s="3" t="s">
        <v>169</v>
      </c>
      <c r="F97" s="3" t="s">
        <v>628</v>
      </c>
      <c r="G97" s="97" t="s">
        <v>524</v>
      </c>
      <c r="H97" s="97" t="s">
        <v>524</v>
      </c>
      <c r="I97" s="97" t="s">
        <v>524</v>
      </c>
      <c r="J97" s="97" t="s">
        <v>524</v>
      </c>
      <c r="K97" s="97" t="s">
        <v>524</v>
      </c>
      <c r="L97" s="97" t="s">
        <v>524</v>
      </c>
      <c r="M97" s="97" t="s">
        <v>524</v>
      </c>
      <c r="N97" s="110">
        <v>88135</v>
      </c>
      <c r="O97" s="110">
        <v>91505</v>
      </c>
      <c r="P97" s="99"/>
      <c r="Q97" s="99"/>
      <c r="R97" s="99"/>
      <c r="S97" s="99"/>
      <c r="T97" s="99"/>
      <c r="U97" s="99"/>
      <c r="V97" s="99"/>
      <c r="W97" s="99"/>
      <c r="X97" s="99"/>
      <c r="Y97" s="99"/>
      <c r="Z97" s="99"/>
      <c r="AA97" s="99"/>
      <c r="AB97" s="99"/>
      <c r="AC97" s="99"/>
      <c r="AD97" s="99"/>
      <c r="AE97" s="99"/>
      <c r="AF97" s="99"/>
      <c r="AG97" s="99"/>
      <c r="AH97" s="99"/>
    </row>
    <row r="98" spans="3:34">
      <c r="C98" s="3" t="s">
        <v>86</v>
      </c>
      <c r="D98" s="3" t="s">
        <v>170</v>
      </c>
      <c r="E98" s="3" t="s">
        <v>171</v>
      </c>
      <c r="F98" s="3" t="s">
        <v>628</v>
      </c>
      <c r="G98" s="97" t="s">
        <v>524</v>
      </c>
      <c r="H98" s="97" t="s">
        <v>524</v>
      </c>
      <c r="I98" s="97" t="s">
        <v>524</v>
      </c>
      <c r="J98" s="97" t="s">
        <v>524</v>
      </c>
      <c r="K98" s="97" t="s">
        <v>524</v>
      </c>
      <c r="L98" s="97" t="s">
        <v>524</v>
      </c>
      <c r="M98" s="97" t="s">
        <v>524</v>
      </c>
      <c r="N98" s="110">
        <v>109982</v>
      </c>
      <c r="O98" s="110">
        <v>113175</v>
      </c>
      <c r="P98" s="99"/>
      <c r="Q98" s="99"/>
      <c r="R98" s="99"/>
      <c r="S98" s="99"/>
      <c r="T98" s="99"/>
      <c r="U98" s="99"/>
      <c r="V98" s="99"/>
      <c r="W98" s="99"/>
      <c r="X98" s="99"/>
      <c r="Y98" s="99"/>
      <c r="Z98" s="99"/>
      <c r="AA98" s="99"/>
      <c r="AB98" s="99"/>
      <c r="AC98" s="99"/>
      <c r="AD98" s="99"/>
      <c r="AE98" s="99"/>
      <c r="AF98" s="99"/>
      <c r="AG98" s="99"/>
      <c r="AH98" s="99"/>
    </row>
    <row r="99" spans="3:34">
      <c r="C99" s="3" t="s">
        <v>86</v>
      </c>
      <c r="D99" s="3" t="s">
        <v>172</v>
      </c>
      <c r="E99" s="3" t="s">
        <v>173</v>
      </c>
      <c r="F99" s="3" t="s">
        <v>628</v>
      </c>
      <c r="G99" s="97" t="s">
        <v>524</v>
      </c>
      <c r="H99" s="97" t="s">
        <v>524</v>
      </c>
      <c r="I99" s="97" t="s">
        <v>524</v>
      </c>
      <c r="J99" s="97" t="s">
        <v>524</v>
      </c>
      <c r="K99" s="97" t="s">
        <v>524</v>
      </c>
      <c r="L99" s="97" t="s">
        <v>524</v>
      </c>
      <c r="M99" s="97" t="s">
        <v>524</v>
      </c>
      <c r="N99" s="110">
        <v>44606.718999999997</v>
      </c>
      <c r="O99" s="110">
        <v>41412.241999999998</v>
      </c>
      <c r="P99" s="99"/>
      <c r="Q99" s="99"/>
      <c r="R99" s="99"/>
      <c r="S99" s="99"/>
      <c r="T99" s="99"/>
      <c r="U99" s="99"/>
      <c r="V99" s="99"/>
      <c r="W99" s="99"/>
      <c r="X99" s="99"/>
      <c r="Y99" s="99"/>
      <c r="Z99" s="99"/>
      <c r="AA99" s="99"/>
      <c r="AB99" s="99"/>
      <c r="AC99" s="99"/>
      <c r="AD99" s="99"/>
      <c r="AE99" s="99"/>
      <c r="AF99" s="99"/>
      <c r="AG99" s="99"/>
      <c r="AH99" s="99"/>
    </row>
    <row r="100" spans="3:34">
      <c r="C100" s="3" t="s">
        <v>86</v>
      </c>
      <c r="D100" s="3" t="s">
        <v>174</v>
      </c>
      <c r="E100" s="3" t="s">
        <v>175</v>
      </c>
      <c r="F100" s="3" t="s">
        <v>628</v>
      </c>
      <c r="G100" s="97" t="s">
        <v>524</v>
      </c>
      <c r="H100" s="97" t="s">
        <v>524</v>
      </c>
      <c r="I100" s="97" t="s">
        <v>524</v>
      </c>
      <c r="J100" s="97" t="s">
        <v>524</v>
      </c>
      <c r="K100" s="97" t="s">
        <v>524</v>
      </c>
      <c r="L100" s="97" t="s">
        <v>524</v>
      </c>
      <c r="M100" s="97" t="s">
        <v>524</v>
      </c>
      <c r="N100" s="110">
        <v>80875</v>
      </c>
      <c r="O100" s="110">
        <v>85119</v>
      </c>
      <c r="P100" s="99"/>
      <c r="Q100" s="99"/>
      <c r="R100" s="99"/>
      <c r="S100" s="99"/>
      <c r="T100" s="99"/>
      <c r="U100" s="99"/>
      <c r="V100" s="99"/>
      <c r="W100" s="99"/>
      <c r="X100" s="99"/>
      <c r="Y100" s="99"/>
      <c r="Z100" s="99"/>
      <c r="AA100" s="99"/>
      <c r="AB100" s="99"/>
      <c r="AC100" s="99"/>
      <c r="AD100" s="99"/>
      <c r="AE100" s="99"/>
      <c r="AF100" s="99"/>
      <c r="AG100" s="99"/>
      <c r="AH100" s="99"/>
    </row>
    <row r="101" spans="3:34">
      <c r="C101" s="3" t="s">
        <v>86</v>
      </c>
      <c r="D101" s="3" t="s">
        <v>176</v>
      </c>
      <c r="E101" s="3" t="s">
        <v>177</v>
      </c>
      <c r="F101" s="3" t="s">
        <v>628</v>
      </c>
      <c r="G101" s="97" t="s">
        <v>524</v>
      </c>
      <c r="H101" s="97" t="s">
        <v>524</v>
      </c>
      <c r="I101" s="97" t="s">
        <v>524</v>
      </c>
      <c r="J101" s="97" t="s">
        <v>524</v>
      </c>
      <c r="K101" s="97" t="s">
        <v>524</v>
      </c>
      <c r="L101" s="97" t="s">
        <v>524</v>
      </c>
      <c r="M101" s="97" t="s">
        <v>524</v>
      </c>
      <c r="N101" s="110">
        <v>36632</v>
      </c>
      <c r="O101" s="110">
        <v>37233.949999999997</v>
      </c>
      <c r="P101" s="99"/>
      <c r="Q101" s="99"/>
      <c r="R101" s="99"/>
      <c r="S101" s="99"/>
      <c r="T101" s="99"/>
      <c r="U101" s="99"/>
      <c r="V101" s="99"/>
      <c r="W101" s="99"/>
      <c r="X101" s="99"/>
      <c r="Y101" s="99"/>
      <c r="Z101" s="99"/>
      <c r="AA101" s="99"/>
      <c r="AB101" s="99"/>
      <c r="AC101" s="99"/>
      <c r="AD101" s="99"/>
      <c r="AE101" s="99"/>
      <c r="AF101" s="99"/>
      <c r="AG101" s="99"/>
      <c r="AH101" s="99"/>
    </row>
    <row r="102" spans="3:34">
      <c r="C102" s="3" t="s">
        <v>86</v>
      </c>
      <c r="D102" s="3" t="s">
        <v>178</v>
      </c>
      <c r="E102" s="3" t="s">
        <v>179</v>
      </c>
      <c r="F102" s="3" t="s">
        <v>628</v>
      </c>
      <c r="G102" s="97" t="s">
        <v>524</v>
      </c>
      <c r="H102" s="97" t="s">
        <v>524</v>
      </c>
      <c r="I102" s="97" t="s">
        <v>524</v>
      </c>
      <c r="J102" s="97" t="s">
        <v>524</v>
      </c>
      <c r="K102" s="97" t="s">
        <v>524</v>
      </c>
      <c r="L102" s="97" t="s">
        <v>524</v>
      </c>
      <c r="M102" s="97" t="s">
        <v>524</v>
      </c>
      <c r="N102" s="110">
        <v>67892.204511000004</v>
      </c>
      <c r="O102" s="110">
        <v>69284.309399999998</v>
      </c>
      <c r="P102" s="99"/>
      <c r="Q102" s="99"/>
      <c r="R102" s="99"/>
      <c r="S102" s="99"/>
      <c r="T102" s="99"/>
      <c r="U102" s="99"/>
      <c r="V102" s="99"/>
      <c r="W102" s="99"/>
      <c r="X102" s="99"/>
      <c r="Y102" s="99"/>
      <c r="Z102" s="99"/>
      <c r="AA102" s="99"/>
      <c r="AB102" s="99"/>
      <c r="AC102" s="99"/>
      <c r="AD102" s="99"/>
      <c r="AE102" s="99"/>
      <c r="AF102" s="99"/>
      <c r="AG102" s="99"/>
      <c r="AH102" s="99"/>
    </row>
    <row r="103" spans="3:34">
      <c r="C103" s="3" t="s">
        <v>86</v>
      </c>
      <c r="D103" s="3" t="s">
        <v>180</v>
      </c>
      <c r="E103" s="3" t="s">
        <v>181</v>
      </c>
      <c r="F103" s="3" t="s">
        <v>628</v>
      </c>
      <c r="G103" s="97" t="s">
        <v>524</v>
      </c>
      <c r="H103" s="97" t="s">
        <v>524</v>
      </c>
      <c r="I103" s="97" t="s">
        <v>524</v>
      </c>
      <c r="J103" s="97" t="s">
        <v>524</v>
      </c>
      <c r="K103" s="97" t="s">
        <v>524</v>
      </c>
      <c r="L103" s="97" t="s">
        <v>524</v>
      </c>
      <c r="M103" s="97" t="s">
        <v>524</v>
      </c>
      <c r="N103" s="110">
        <v>47514</v>
      </c>
      <c r="O103" s="110">
        <v>49730</v>
      </c>
      <c r="P103" s="99"/>
      <c r="Q103" s="99"/>
      <c r="R103" s="99"/>
      <c r="S103" s="99"/>
      <c r="T103" s="99"/>
      <c r="U103" s="99"/>
      <c r="V103" s="99"/>
      <c r="W103" s="99"/>
      <c r="X103" s="99"/>
      <c r="Y103" s="99"/>
      <c r="Z103" s="99"/>
      <c r="AA103" s="99"/>
      <c r="AB103" s="99"/>
      <c r="AC103" s="99"/>
      <c r="AD103" s="99"/>
      <c r="AE103" s="99"/>
      <c r="AF103" s="99"/>
      <c r="AG103" s="99"/>
      <c r="AH103" s="99"/>
    </row>
    <row r="104" spans="3:34">
      <c r="C104" s="3" t="s">
        <v>86</v>
      </c>
      <c r="D104" s="3" t="s">
        <v>182</v>
      </c>
      <c r="E104" s="3" t="s">
        <v>183</v>
      </c>
      <c r="F104" s="3" t="s">
        <v>628</v>
      </c>
      <c r="G104" s="97" t="s">
        <v>524</v>
      </c>
      <c r="H104" s="97" t="s">
        <v>524</v>
      </c>
      <c r="I104" s="97" t="s">
        <v>524</v>
      </c>
      <c r="J104" s="97" t="s">
        <v>524</v>
      </c>
      <c r="K104" s="97" t="s">
        <v>524</v>
      </c>
      <c r="L104" s="97" t="s">
        <v>524</v>
      </c>
      <c r="M104" s="97" t="s">
        <v>524</v>
      </c>
      <c r="N104" s="110">
        <v>20207</v>
      </c>
      <c r="O104" s="110">
        <v>20533</v>
      </c>
      <c r="P104" s="99"/>
      <c r="Q104" s="99"/>
      <c r="R104" s="99"/>
      <c r="S104" s="99"/>
      <c r="T104" s="99"/>
      <c r="U104" s="99"/>
      <c r="V104" s="99"/>
      <c r="W104" s="99"/>
      <c r="X104" s="99"/>
      <c r="Y104" s="99"/>
      <c r="Z104" s="99"/>
      <c r="AA104" s="99"/>
      <c r="AB104" s="99"/>
      <c r="AC104" s="99"/>
      <c r="AD104" s="99"/>
      <c r="AE104" s="99"/>
      <c r="AF104" s="99"/>
      <c r="AG104" s="99"/>
      <c r="AH104" s="99"/>
    </row>
    <row r="105" spans="3:34">
      <c r="C105" s="3" t="s">
        <v>86</v>
      </c>
      <c r="D105" s="3" t="s">
        <v>184</v>
      </c>
      <c r="E105" s="3" t="s">
        <v>185</v>
      </c>
      <c r="F105" s="3" t="s">
        <v>628</v>
      </c>
      <c r="G105" s="97" t="s">
        <v>524</v>
      </c>
      <c r="H105" s="97" t="s">
        <v>524</v>
      </c>
      <c r="I105" s="97" t="s">
        <v>524</v>
      </c>
      <c r="J105" s="97" t="s">
        <v>524</v>
      </c>
      <c r="K105" s="97" t="s">
        <v>524</v>
      </c>
      <c r="L105" s="97" t="s">
        <v>524</v>
      </c>
      <c r="M105" s="97" t="s">
        <v>524</v>
      </c>
      <c r="N105" s="110">
        <v>17790</v>
      </c>
      <c r="O105" s="110">
        <v>18745</v>
      </c>
      <c r="P105" s="99"/>
      <c r="Q105" s="99"/>
      <c r="R105" s="99"/>
      <c r="S105" s="99"/>
      <c r="T105" s="99"/>
      <c r="U105" s="99"/>
      <c r="V105" s="99"/>
      <c r="W105" s="99"/>
      <c r="X105" s="99"/>
      <c r="Y105" s="99"/>
      <c r="Z105" s="99"/>
      <c r="AA105" s="99"/>
      <c r="AB105" s="99"/>
      <c r="AC105" s="99"/>
      <c r="AD105" s="99"/>
      <c r="AE105" s="99"/>
      <c r="AF105" s="99"/>
      <c r="AG105" s="99"/>
      <c r="AH105" s="99"/>
    </row>
    <row r="106" spans="3:34">
      <c r="C106" s="3" t="s">
        <v>86</v>
      </c>
      <c r="D106" s="3" t="s">
        <v>186</v>
      </c>
      <c r="E106" s="3" t="s">
        <v>187</v>
      </c>
      <c r="F106" s="3" t="s">
        <v>628</v>
      </c>
      <c r="G106" s="97" t="s">
        <v>524</v>
      </c>
      <c r="H106" s="97" t="s">
        <v>524</v>
      </c>
      <c r="I106" s="97" t="s">
        <v>524</v>
      </c>
      <c r="J106" s="97" t="s">
        <v>524</v>
      </c>
      <c r="K106" s="97" t="s">
        <v>524</v>
      </c>
      <c r="L106" s="97" t="s">
        <v>524</v>
      </c>
      <c r="M106" s="97" t="s">
        <v>524</v>
      </c>
      <c r="N106" s="110">
        <v>51626</v>
      </c>
      <c r="O106" s="110">
        <v>53641.607438999999</v>
      </c>
      <c r="P106" s="99"/>
      <c r="Q106" s="99"/>
      <c r="R106" s="99"/>
      <c r="S106" s="99"/>
      <c r="T106" s="99"/>
      <c r="U106" s="99"/>
      <c r="V106" s="99"/>
      <c r="W106" s="99"/>
      <c r="X106" s="99"/>
      <c r="Y106" s="99"/>
      <c r="Z106" s="99"/>
      <c r="AA106" s="99"/>
      <c r="AB106" s="99"/>
      <c r="AC106" s="99"/>
      <c r="AD106" s="99"/>
      <c r="AE106" s="99"/>
      <c r="AF106" s="99"/>
      <c r="AG106" s="99"/>
      <c r="AH106" s="99"/>
    </row>
    <row r="107" spans="3:34">
      <c r="C107" s="3" t="s">
        <v>86</v>
      </c>
      <c r="D107" s="3" t="s">
        <v>188</v>
      </c>
      <c r="E107" s="3" t="s">
        <v>189</v>
      </c>
      <c r="F107" s="3" t="s">
        <v>628</v>
      </c>
      <c r="G107" s="97" t="s">
        <v>524</v>
      </c>
      <c r="H107" s="97" t="s">
        <v>524</v>
      </c>
      <c r="I107" s="97" t="s">
        <v>524</v>
      </c>
      <c r="J107" s="97" t="s">
        <v>524</v>
      </c>
      <c r="K107" s="97" t="s">
        <v>524</v>
      </c>
      <c r="L107" s="97" t="s">
        <v>524</v>
      </c>
      <c r="M107" s="97" t="s">
        <v>524</v>
      </c>
      <c r="N107" s="110">
        <v>23543</v>
      </c>
      <c r="O107" s="110">
        <v>25805</v>
      </c>
      <c r="P107" s="99"/>
      <c r="Q107" s="99"/>
      <c r="R107" s="99"/>
      <c r="S107" s="99"/>
      <c r="T107" s="99"/>
      <c r="U107" s="99"/>
      <c r="V107" s="99"/>
      <c r="W107" s="99"/>
      <c r="X107" s="99"/>
      <c r="Y107" s="99"/>
      <c r="Z107" s="99"/>
      <c r="AA107" s="99"/>
      <c r="AB107" s="99"/>
      <c r="AC107" s="99"/>
      <c r="AD107" s="99"/>
      <c r="AE107" s="99"/>
      <c r="AF107" s="99"/>
      <c r="AG107" s="99"/>
      <c r="AH107" s="99"/>
    </row>
    <row r="108" spans="3:34">
      <c r="C108" s="3" t="s">
        <v>86</v>
      </c>
      <c r="D108" s="3" t="s">
        <v>190</v>
      </c>
      <c r="E108" s="3" t="s">
        <v>191</v>
      </c>
      <c r="F108" s="3" t="s">
        <v>628</v>
      </c>
      <c r="G108" s="97" t="s">
        <v>524</v>
      </c>
      <c r="H108" s="97" t="s">
        <v>524</v>
      </c>
      <c r="I108" s="97" t="s">
        <v>524</v>
      </c>
      <c r="J108" s="97" t="s">
        <v>524</v>
      </c>
      <c r="K108" s="97" t="s">
        <v>524</v>
      </c>
      <c r="L108" s="97" t="s">
        <v>524</v>
      </c>
      <c r="M108" s="97" t="s">
        <v>524</v>
      </c>
      <c r="N108" s="110">
        <v>19255</v>
      </c>
      <c r="O108" s="110">
        <v>19825</v>
      </c>
      <c r="P108" s="99"/>
      <c r="Q108" s="99"/>
      <c r="R108" s="99"/>
      <c r="S108" s="99"/>
      <c r="T108" s="99"/>
      <c r="U108" s="99"/>
      <c r="V108" s="99"/>
      <c r="W108" s="99"/>
      <c r="X108" s="99"/>
      <c r="Y108" s="99"/>
      <c r="Z108" s="99"/>
      <c r="AA108" s="99"/>
      <c r="AB108" s="99"/>
      <c r="AC108" s="99"/>
      <c r="AD108" s="99"/>
      <c r="AE108" s="99"/>
      <c r="AF108" s="99"/>
      <c r="AG108" s="99"/>
      <c r="AH108" s="99"/>
    </row>
    <row r="109" spans="3:34">
      <c r="C109" s="3" t="s">
        <v>86</v>
      </c>
      <c r="D109" s="3" t="s">
        <v>192</v>
      </c>
      <c r="E109" s="3" t="s">
        <v>193</v>
      </c>
      <c r="F109" s="3" t="s">
        <v>628</v>
      </c>
      <c r="G109" s="97" t="s">
        <v>524</v>
      </c>
      <c r="H109" s="97" t="s">
        <v>524</v>
      </c>
      <c r="I109" s="97" t="s">
        <v>524</v>
      </c>
      <c r="J109" s="97" t="s">
        <v>524</v>
      </c>
      <c r="K109" s="97" t="s">
        <v>524</v>
      </c>
      <c r="L109" s="97" t="s">
        <v>524</v>
      </c>
      <c r="M109" s="97" t="s">
        <v>524</v>
      </c>
      <c r="N109" s="110">
        <v>18941.184000000001</v>
      </c>
      <c r="O109" s="110">
        <v>19347.96</v>
      </c>
      <c r="P109" s="99"/>
      <c r="Q109" s="99"/>
      <c r="R109" s="99"/>
      <c r="S109" s="99"/>
      <c r="T109" s="99"/>
      <c r="U109" s="99"/>
      <c r="V109" s="99"/>
      <c r="W109" s="99"/>
      <c r="X109" s="99"/>
      <c r="Y109" s="99"/>
      <c r="Z109" s="99"/>
      <c r="AA109" s="99"/>
      <c r="AB109" s="99"/>
      <c r="AC109" s="99"/>
      <c r="AD109" s="99"/>
      <c r="AE109" s="99"/>
      <c r="AF109" s="99"/>
      <c r="AG109" s="99"/>
      <c r="AH109" s="99"/>
    </row>
    <row r="110" spans="3:34">
      <c r="C110" s="3" t="s">
        <v>86</v>
      </c>
      <c r="D110" s="3" t="s">
        <v>194</v>
      </c>
      <c r="E110" s="3" t="s">
        <v>195</v>
      </c>
      <c r="F110" s="3" t="s">
        <v>628</v>
      </c>
      <c r="G110" s="97" t="s">
        <v>524</v>
      </c>
      <c r="H110" s="97" t="s">
        <v>524</v>
      </c>
      <c r="I110" s="97" t="s">
        <v>524</v>
      </c>
      <c r="J110" s="97" t="s">
        <v>524</v>
      </c>
      <c r="K110" s="97" t="s">
        <v>524</v>
      </c>
      <c r="L110" s="97" t="s">
        <v>524</v>
      </c>
      <c r="M110" s="97" t="s">
        <v>524</v>
      </c>
      <c r="N110" s="110">
        <v>46662.35181</v>
      </c>
      <c r="O110" s="110">
        <v>45861.471634000001</v>
      </c>
      <c r="P110" s="99"/>
      <c r="Q110" s="99"/>
      <c r="R110" s="99"/>
      <c r="S110" s="99"/>
      <c r="T110" s="99"/>
      <c r="U110" s="99"/>
      <c r="V110" s="99"/>
      <c r="W110" s="99"/>
      <c r="X110" s="99"/>
      <c r="Y110" s="99"/>
      <c r="Z110" s="99"/>
      <c r="AA110" s="99"/>
      <c r="AB110" s="99"/>
      <c r="AC110" s="99"/>
      <c r="AD110" s="99"/>
      <c r="AE110" s="99"/>
      <c r="AF110" s="99"/>
      <c r="AG110" s="99"/>
      <c r="AH110" s="99"/>
    </row>
    <row r="111" spans="3:34">
      <c r="C111" s="3" t="s">
        <v>86</v>
      </c>
      <c r="D111" s="3" t="s">
        <v>196</v>
      </c>
      <c r="E111" s="3" t="s">
        <v>197</v>
      </c>
      <c r="F111" s="3" t="s">
        <v>628</v>
      </c>
      <c r="G111" s="97" t="s">
        <v>524</v>
      </c>
      <c r="H111" s="97" t="s">
        <v>524</v>
      </c>
      <c r="I111" s="97" t="s">
        <v>524</v>
      </c>
      <c r="J111" s="97" t="s">
        <v>524</v>
      </c>
      <c r="K111" s="97" t="s">
        <v>524</v>
      </c>
      <c r="L111" s="97" t="s">
        <v>524</v>
      </c>
      <c r="M111" s="97" t="s">
        <v>524</v>
      </c>
      <c r="N111" s="110">
        <v>41660</v>
      </c>
      <c r="O111" s="110">
        <v>43663</v>
      </c>
      <c r="P111" s="99"/>
      <c r="Q111" s="99"/>
      <c r="R111" s="99"/>
      <c r="S111" s="99"/>
      <c r="T111" s="99"/>
      <c r="U111" s="99"/>
      <c r="V111" s="99"/>
      <c r="W111" s="99"/>
      <c r="X111" s="99"/>
      <c r="Y111" s="99"/>
      <c r="Z111" s="99"/>
      <c r="AA111" s="99"/>
      <c r="AB111" s="99"/>
      <c r="AC111" s="99"/>
      <c r="AD111" s="99"/>
      <c r="AE111" s="99"/>
      <c r="AF111" s="99"/>
      <c r="AG111" s="99"/>
      <c r="AH111" s="99"/>
    </row>
    <row r="112" spans="3:34">
      <c r="C112" s="3" t="s">
        <v>86</v>
      </c>
      <c r="D112" s="3" t="s">
        <v>198</v>
      </c>
      <c r="E112" s="3" t="s">
        <v>199</v>
      </c>
      <c r="F112" s="3" t="s">
        <v>628</v>
      </c>
      <c r="G112" s="97" t="s">
        <v>524</v>
      </c>
      <c r="H112" s="97" t="s">
        <v>524</v>
      </c>
      <c r="I112" s="97" t="s">
        <v>524</v>
      </c>
      <c r="J112" s="97" t="s">
        <v>524</v>
      </c>
      <c r="K112" s="97" t="s">
        <v>524</v>
      </c>
      <c r="L112" s="97" t="s">
        <v>524</v>
      </c>
      <c r="M112" s="97" t="s">
        <v>524</v>
      </c>
      <c r="N112" s="110">
        <v>20794</v>
      </c>
      <c r="O112" s="110">
        <v>21082</v>
      </c>
      <c r="P112" s="99"/>
      <c r="Q112" s="99"/>
      <c r="R112" s="99"/>
      <c r="S112" s="99"/>
      <c r="T112" s="99"/>
      <c r="U112" s="99"/>
      <c r="V112" s="99"/>
      <c r="W112" s="99"/>
      <c r="X112" s="99"/>
      <c r="Y112" s="99"/>
      <c r="Z112" s="99"/>
      <c r="AA112" s="99"/>
      <c r="AB112" s="99"/>
      <c r="AC112" s="99"/>
      <c r="AD112" s="99"/>
      <c r="AE112" s="99"/>
      <c r="AF112" s="99"/>
      <c r="AG112" s="99"/>
      <c r="AH112" s="99"/>
    </row>
    <row r="113" spans="3:34">
      <c r="C113" s="3" t="s">
        <v>86</v>
      </c>
      <c r="D113" s="3" t="s">
        <v>200</v>
      </c>
      <c r="E113" s="3" t="s">
        <v>201</v>
      </c>
      <c r="F113" s="3" t="s">
        <v>628</v>
      </c>
      <c r="G113" s="97" t="s">
        <v>524</v>
      </c>
      <c r="H113" s="97" t="s">
        <v>524</v>
      </c>
      <c r="I113" s="97" t="s">
        <v>524</v>
      </c>
      <c r="J113" s="97" t="s">
        <v>524</v>
      </c>
      <c r="K113" s="97" t="s">
        <v>524</v>
      </c>
      <c r="L113" s="97" t="s">
        <v>524</v>
      </c>
      <c r="M113" s="97" t="s">
        <v>524</v>
      </c>
      <c r="N113" s="110">
        <v>62834</v>
      </c>
      <c r="O113" s="110">
        <v>64399</v>
      </c>
      <c r="P113" s="99"/>
      <c r="Q113" s="99"/>
      <c r="R113" s="99"/>
      <c r="S113" s="99"/>
      <c r="T113" s="99"/>
      <c r="U113" s="99"/>
      <c r="V113" s="99"/>
      <c r="W113" s="99"/>
      <c r="X113" s="99"/>
      <c r="Y113" s="99"/>
      <c r="Z113" s="99"/>
      <c r="AA113" s="99"/>
      <c r="AB113" s="99"/>
      <c r="AC113" s="99"/>
      <c r="AD113" s="99"/>
      <c r="AE113" s="99"/>
      <c r="AF113" s="99"/>
      <c r="AG113" s="99"/>
      <c r="AH113" s="99"/>
    </row>
    <row r="114" spans="3:34">
      <c r="C114" s="3" t="s">
        <v>86</v>
      </c>
      <c r="D114" s="3" t="s">
        <v>202</v>
      </c>
      <c r="E114" s="3" t="s">
        <v>203</v>
      </c>
      <c r="F114" s="3" t="s">
        <v>628</v>
      </c>
      <c r="G114" s="97" t="s">
        <v>524</v>
      </c>
      <c r="H114" s="97" t="s">
        <v>524</v>
      </c>
      <c r="I114" s="97" t="s">
        <v>524</v>
      </c>
      <c r="J114" s="97" t="s">
        <v>524</v>
      </c>
      <c r="K114" s="97" t="s">
        <v>524</v>
      </c>
      <c r="L114" s="97" t="s">
        <v>524</v>
      </c>
      <c r="M114" s="97" t="s">
        <v>524</v>
      </c>
      <c r="N114" s="110">
        <v>44930</v>
      </c>
      <c r="O114" s="110">
        <v>45849</v>
      </c>
      <c r="P114" s="99"/>
      <c r="Q114" s="99"/>
      <c r="R114" s="99"/>
      <c r="S114" s="99"/>
      <c r="T114" s="99"/>
      <c r="U114" s="99"/>
      <c r="V114" s="99"/>
      <c r="W114" s="99"/>
      <c r="X114" s="99"/>
      <c r="Y114" s="99"/>
      <c r="Z114" s="99"/>
      <c r="AA114" s="99"/>
      <c r="AB114" s="99"/>
      <c r="AC114" s="99"/>
      <c r="AD114" s="99"/>
      <c r="AE114" s="99"/>
      <c r="AF114" s="99"/>
      <c r="AG114" s="99"/>
      <c r="AH114" s="99"/>
    </row>
    <row r="115" spans="3:34">
      <c r="C115" s="3" t="s">
        <v>86</v>
      </c>
      <c r="D115" s="3" t="s">
        <v>204</v>
      </c>
      <c r="E115" s="3" t="s">
        <v>205</v>
      </c>
      <c r="F115" s="3" t="s">
        <v>628</v>
      </c>
      <c r="G115" s="97" t="s">
        <v>524</v>
      </c>
      <c r="H115" s="97" t="s">
        <v>524</v>
      </c>
      <c r="I115" s="97" t="s">
        <v>524</v>
      </c>
      <c r="J115" s="97" t="s">
        <v>524</v>
      </c>
      <c r="K115" s="97" t="s">
        <v>524</v>
      </c>
      <c r="L115" s="97" t="s">
        <v>524</v>
      </c>
      <c r="M115" s="97" t="s">
        <v>524</v>
      </c>
      <c r="N115" s="110">
        <v>135206.88766000001</v>
      </c>
      <c r="O115" s="110">
        <v>137088.21648999999</v>
      </c>
      <c r="P115" s="99"/>
      <c r="Q115" s="99"/>
      <c r="R115" s="99"/>
      <c r="S115" s="99"/>
      <c r="T115" s="99"/>
      <c r="U115" s="99"/>
      <c r="V115" s="99"/>
      <c r="W115" s="99"/>
      <c r="X115" s="99"/>
      <c r="Y115" s="99"/>
      <c r="Z115" s="99"/>
      <c r="AA115" s="99"/>
      <c r="AB115" s="99"/>
      <c r="AC115" s="99"/>
      <c r="AD115" s="99"/>
      <c r="AE115" s="99"/>
      <c r="AF115" s="99"/>
      <c r="AG115" s="99"/>
      <c r="AH115" s="99"/>
    </row>
    <row r="116" spans="3:34">
      <c r="C116" s="3" t="s">
        <v>86</v>
      </c>
      <c r="D116" s="3" t="s">
        <v>206</v>
      </c>
      <c r="E116" s="3" t="s">
        <v>207</v>
      </c>
      <c r="F116" s="3" t="s">
        <v>628</v>
      </c>
      <c r="G116" s="97" t="s">
        <v>524</v>
      </c>
      <c r="H116" s="97" t="s">
        <v>524</v>
      </c>
      <c r="I116" s="97" t="s">
        <v>524</v>
      </c>
      <c r="J116" s="97" t="s">
        <v>524</v>
      </c>
      <c r="K116" s="97" t="s">
        <v>524</v>
      </c>
      <c r="L116" s="97" t="s">
        <v>524</v>
      </c>
      <c r="M116" s="97" t="s">
        <v>524</v>
      </c>
      <c r="N116" s="110">
        <v>16814.054</v>
      </c>
      <c r="O116" s="110">
        <v>17577.367999999999</v>
      </c>
      <c r="P116" s="99"/>
      <c r="Q116" s="99"/>
      <c r="R116" s="99"/>
      <c r="S116" s="99"/>
      <c r="T116" s="99"/>
      <c r="U116" s="99"/>
      <c r="V116" s="99"/>
      <c r="W116" s="99"/>
      <c r="X116" s="99"/>
      <c r="Y116" s="99"/>
      <c r="Z116" s="99"/>
      <c r="AA116" s="99"/>
      <c r="AB116" s="99"/>
      <c r="AC116" s="99"/>
      <c r="AD116" s="99"/>
      <c r="AE116" s="99"/>
      <c r="AF116" s="99"/>
      <c r="AG116" s="99"/>
      <c r="AH116" s="99"/>
    </row>
    <row r="117" spans="3:34">
      <c r="C117" s="3" t="s">
        <v>86</v>
      </c>
      <c r="D117" s="3" t="s">
        <v>208</v>
      </c>
      <c r="E117" s="3" t="s">
        <v>209</v>
      </c>
      <c r="F117" s="3" t="s">
        <v>628</v>
      </c>
      <c r="G117" s="97" t="s">
        <v>524</v>
      </c>
      <c r="H117" s="97" t="s">
        <v>524</v>
      </c>
      <c r="I117" s="97" t="s">
        <v>524</v>
      </c>
      <c r="J117" s="97" t="s">
        <v>524</v>
      </c>
      <c r="K117" s="97" t="s">
        <v>524</v>
      </c>
      <c r="L117" s="97" t="s">
        <v>524</v>
      </c>
      <c r="M117" s="97" t="s">
        <v>524</v>
      </c>
      <c r="N117" s="110">
        <v>13631</v>
      </c>
      <c r="O117" s="110">
        <v>14663</v>
      </c>
      <c r="P117" s="99"/>
      <c r="Q117" s="99"/>
      <c r="R117" s="99"/>
      <c r="S117" s="99"/>
      <c r="T117" s="99"/>
      <c r="U117" s="99"/>
      <c r="V117" s="99"/>
      <c r="W117" s="99"/>
      <c r="X117" s="99"/>
      <c r="Y117" s="99"/>
      <c r="Z117" s="99"/>
      <c r="AA117" s="99"/>
      <c r="AB117" s="99"/>
      <c r="AC117" s="99"/>
      <c r="AD117" s="99"/>
      <c r="AE117" s="99"/>
      <c r="AF117" s="99"/>
      <c r="AG117" s="99"/>
      <c r="AH117" s="99"/>
    </row>
    <row r="118" spans="3:34">
      <c r="C118" s="3" t="s">
        <v>86</v>
      </c>
      <c r="D118" s="3" t="s">
        <v>210</v>
      </c>
      <c r="E118" s="3" t="s">
        <v>211</v>
      </c>
      <c r="F118" s="3" t="s">
        <v>628</v>
      </c>
      <c r="G118" s="97" t="s">
        <v>524</v>
      </c>
      <c r="H118" s="97" t="s">
        <v>524</v>
      </c>
      <c r="I118" s="97" t="s">
        <v>524</v>
      </c>
      <c r="J118" s="97" t="s">
        <v>524</v>
      </c>
      <c r="K118" s="97" t="s">
        <v>524</v>
      </c>
      <c r="L118" s="97" t="s">
        <v>524</v>
      </c>
      <c r="M118" s="97" t="s">
        <v>524</v>
      </c>
      <c r="N118" s="110">
        <v>47667</v>
      </c>
      <c r="O118" s="110">
        <v>49043</v>
      </c>
      <c r="P118" s="99"/>
      <c r="Q118" s="99"/>
      <c r="R118" s="99"/>
      <c r="S118" s="99"/>
      <c r="T118" s="99"/>
      <c r="U118" s="99"/>
      <c r="V118" s="99"/>
      <c r="W118" s="99"/>
      <c r="X118" s="99"/>
      <c r="Y118" s="99"/>
      <c r="Z118" s="99"/>
      <c r="AA118" s="99"/>
      <c r="AB118" s="99"/>
      <c r="AC118" s="99"/>
      <c r="AD118" s="99"/>
      <c r="AE118" s="99"/>
      <c r="AF118" s="99"/>
      <c r="AG118" s="99"/>
      <c r="AH118" s="99"/>
    </row>
    <row r="119" spans="3:34">
      <c r="C119" s="3" t="s">
        <v>86</v>
      </c>
      <c r="D119" s="3" t="s">
        <v>212</v>
      </c>
      <c r="E119" s="3" t="s">
        <v>213</v>
      </c>
      <c r="F119" s="3" t="s">
        <v>628</v>
      </c>
      <c r="G119" s="97" t="s">
        <v>524</v>
      </c>
      <c r="H119" s="97" t="s">
        <v>524</v>
      </c>
      <c r="I119" s="97" t="s">
        <v>524</v>
      </c>
      <c r="J119" s="97" t="s">
        <v>524</v>
      </c>
      <c r="K119" s="97" t="s">
        <v>524</v>
      </c>
      <c r="L119" s="97" t="s">
        <v>524</v>
      </c>
      <c r="M119" s="97" t="s">
        <v>524</v>
      </c>
      <c r="N119" s="110">
        <v>30404</v>
      </c>
      <c r="O119" s="110">
        <v>31331</v>
      </c>
      <c r="P119" s="99"/>
      <c r="Q119" s="99"/>
      <c r="R119" s="99"/>
      <c r="S119" s="99"/>
      <c r="T119" s="99"/>
      <c r="U119" s="99"/>
      <c r="V119" s="99"/>
      <c r="W119" s="99"/>
      <c r="X119" s="99"/>
      <c r="Y119" s="99"/>
      <c r="Z119" s="99"/>
      <c r="AA119" s="99"/>
      <c r="AB119" s="99"/>
      <c r="AC119" s="99"/>
      <c r="AD119" s="99"/>
      <c r="AE119" s="99"/>
      <c r="AF119" s="99"/>
      <c r="AG119" s="99"/>
      <c r="AH119" s="99"/>
    </row>
    <row r="120" spans="3:34">
      <c r="C120" s="3" t="s">
        <v>86</v>
      </c>
      <c r="D120" s="3" t="s">
        <v>214</v>
      </c>
      <c r="E120" s="3" t="s">
        <v>215</v>
      </c>
      <c r="F120" s="3" t="s">
        <v>628</v>
      </c>
      <c r="G120" s="97" t="s">
        <v>524</v>
      </c>
      <c r="H120" s="97" t="s">
        <v>524</v>
      </c>
      <c r="I120" s="97" t="s">
        <v>524</v>
      </c>
      <c r="J120" s="97" t="s">
        <v>524</v>
      </c>
      <c r="K120" s="97" t="s">
        <v>524</v>
      </c>
      <c r="L120" s="97" t="s">
        <v>524</v>
      </c>
      <c r="M120" s="97" t="s">
        <v>524</v>
      </c>
      <c r="N120" s="110">
        <v>37366</v>
      </c>
      <c r="O120" s="110">
        <v>38445</v>
      </c>
      <c r="P120" s="99"/>
      <c r="Q120" s="99"/>
      <c r="R120" s="99"/>
      <c r="S120" s="99"/>
      <c r="T120" s="99"/>
      <c r="U120" s="99"/>
      <c r="V120" s="99"/>
      <c r="W120" s="99"/>
      <c r="X120" s="99"/>
      <c r="Y120" s="99"/>
      <c r="Z120" s="99"/>
      <c r="AA120" s="99"/>
      <c r="AB120" s="99"/>
      <c r="AC120" s="99"/>
      <c r="AD120" s="99"/>
      <c r="AE120" s="99"/>
      <c r="AF120" s="99"/>
      <c r="AG120" s="99"/>
      <c r="AH120" s="99"/>
    </row>
    <row r="121" spans="3:34">
      <c r="C121" s="3" t="s">
        <v>86</v>
      </c>
      <c r="D121" s="3" t="s">
        <v>216</v>
      </c>
      <c r="E121" s="3" t="s">
        <v>217</v>
      </c>
      <c r="F121" s="3" t="s">
        <v>628</v>
      </c>
      <c r="G121" s="97" t="s">
        <v>524</v>
      </c>
      <c r="H121" s="97" t="s">
        <v>524</v>
      </c>
      <c r="I121" s="97" t="s">
        <v>524</v>
      </c>
      <c r="J121" s="97" t="s">
        <v>524</v>
      </c>
      <c r="K121" s="97" t="s">
        <v>524</v>
      </c>
      <c r="L121" s="97" t="s">
        <v>524</v>
      </c>
      <c r="M121" s="97" t="s">
        <v>524</v>
      </c>
      <c r="N121" s="110">
        <v>35060</v>
      </c>
      <c r="O121" s="110">
        <v>36152</v>
      </c>
      <c r="P121" s="99"/>
      <c r="Q121" s="99"/>
      <c r="R121" s="99"/>
      <c r="S121" s="99"/>
      <c r="T121" s="99"/>
      <c r="U121" s="99"/>
      <c r="V121" s="99"/>
      <c r="W121" s="99"/>
      <c r="X121" s="99"/>
      <c r="Y121" s="99"/>
      <c r="Z121" s="99"/>
      <c r="AA121" s="99"/>
      <c r="AB121" s="99"/>
      <c r="AC121" s="99"/>
      <c r="AD121" s="99"/>
      <c r="AE121" s="99"/>
      <c r="AF121" s="99"/>
      <c r="AG121" s="99"/>
      <c r="AH121" s="99"/>
    </row>
    <row r="122" spans="3:34">
      <c r="C122" s="3" t="s">
        <v>86</v>
      </c>
      <c r="D122" s="3" t="s">
        <v>218</v>
      </c>
      <c r="E122" s="3" t="s">
        <v>219</v>
      </c>
      <c r="F122" s="3" t="s">
        <v>628</v>
      </c>
      <c r="G122" s="97" t="s">
        <v>524</v>
      </c>
      <c r="H122" s="97" t="s">
        <v>524</v>
      </c>
      <c r="I122" s="97" t="s">
        <v>524</v>
      </c>
      <c r="J122" s="97" t="s">
        <v>524</v>
      </c>
      <c r="K122" s="97" t="s">
        <v>524</v>
      </c>
      <c r="L122" s="97" t="s">
        <v>524</v>
      </c>
      <c r="M122" s="97" t="s">
        <v>524</v>
      </c>
      <c r="N122" s="110">
        <v>54504.292000000001</v>
      </c>
      <c r="O122" s="110">
        <v>56066.219609</v>
      </c>
      <c r="P122" s="99"/>
      <c r="Q122" s="99"/>
      <c r="R122" s="99"/>
      <c r="S122" s="99"/>
      <c r="T122" s="99"/>
      <c r="U122" s="99"/>
      <c r="V122" s="99"/>
      <c r="W122" s="99"/>
      <c r="X122" s="99"/>
      <c r="Y122" s="99"/>
      <c r="Z122" s="99"/>
      <c r="AA122" s="99"/>
      <c r="AB122" s="99"/>
      <c r="AC122" s="99"/>
      <c r="AD122" s="99"/>
      <c r="AE122" s="99"/>
      <c r="AF122" s="99"/>
      <c r="AG122" s="99"/>
      <c r="AH122" s="99"/>
    </row>
    <row r="123" spans="3:34">
      <c r="C123" s="3" t="s">
        <v>86</v>
      </c>
      <c r="D123" s="3" t="s">
        <v>220</v>
      </c>
      <c r="E123" s="3" t="s">
        <v>221</v>
      </c>
      <c r="F123" s="3" t="s">
        <v>628</v>
      </c>
      <c r="G123" s="97" t="s">
        <v>524</v>
      </c>
      <c r="H123" s="97" t="s">
        <v>524</v>
      </c>
      <c r="I123" s="97" t="s">
        <v>524</v>
      </c>
      <c r="J123" s="97" t="s">
        <v>524</v>
      </c>
      <c r="K123" s="97" t="s">
        <v>524</v>
      </c>
      <c r="L123" s="97" t="s">
        <v>524</v>
      </c>
      <c r="M123" s="97" t="s">
        <v>524</v>
      </c>
      <c r="N123" s="110">
        <v>54694</v>
      </c>
      <c r="O123" s="110">
        <v>56275</v>
      </c>
      <c r="P123" s="99"/>
      <c r="Q123" s="99"/>
      <c r="R123" s="99"/>
      <c r="S123" s="99"/>
      <c r="T123" s="99"/>
      <c r="U123" s="99"/>
      <c r="V123" s="99"/>
      <c r="W123" s="99"/>
      <c r="X123" s="99"/>
      <c r="Y123" s="99"/>
      <c r="Z123" s="99"/>
      <c r="AA123" s="99"/>
      <c r="AB123" s="99"/>
      <c r="AC123" s="99"/>
      <c r="AD123" s="99"/>
      <c r="AE123" s="99"/>
      <c r="AF123" s="99"/>
      <c r="AG123" s="99"/>
      <c r="AH123" s="99"/>
    </row>
    <row r="124" spans="3:34">
      <c r="C124" s="3" t="s">
        <v>86</v>
      </c>
      <c r="D124" s="3" t="s">
        <v>222</v>
      </c>
      <c r="E124" s="3" t="s">
        <v>223</v>
      </c>
      <c r="F124" s="3" t="s">
        <v>628</v>
      </c>
      <c r="G124" s="97" t="s">
        <v>524</v>
      </c>
      <c r="H124" s="97" t="s">
        <v>524</v>
      </c>
      <c r="I124" s="97" t="s">
        <v>524</v>
      </c>
      <c r="J124" s="97" t="s">
        <v>524</v>
      </c>
      <c r="K124" s="97" t="s">
        <v>524</v>
      </c>
      <c r="L124" s="97" t="s">
        <v>524</v>
      </c>
      <c r="M124" s="97" t="s">
        <v>524</v>
      </c>
      <c r="N124" s="110">
        <v>34277</v>
      </c>
      <c r="O124" s="110">
        <v>35095</v>
      </c>
      <c r="P124" s="99"/>
      <c r="Q124" s="99"/>
      <c r="R124" s="99"/>
      <c r="S124" s="99"/>
      <c r="T124" s="99"/>
      <c r="U124" s="99"/>
      <c r="V124" s="99"/>
      <c r="W124" s="99"/>
      <c r="X124" s="99"/>
      <c r="Y124" s="99"/>
      <c r="Z124" s="99"/>
      <c r="AA124" s="99"/>
      <c r="AB124" s="99"/>
      <c r="AC124" s="99"/>
      <c r="AD124" s="99"/>
      <c r="AE124" s="99"/>
      <c r="AF124" s="99"/>
      <c r="AG124" s="99"/>
      <c r="AH124" s="99"/>
    </row>
    <row r="125" spans="3:34">
      <c r="C125" s="3" t="s">
        <v>86</v>
      </c>
      <c r="D125" s="3" t="s">
        <v>224</v>
      </c>
      <c r="E125" s="3" t="s">
        <v>225</v>
      </c>
      <c r="F125" s="3" t="s">
        <v>628</v>
      </c>
      <c r="G125" s="97" t="s">
        <v>524</v>
      </c>
      <c r="H125" s="97" t="s">
        <v>524</v>
      </c>
      <c r="I125" s="97" t="s">
        <v>524</v>
      </c>
      <c r="J125" s="97" t="s">
        <v>524</v>
      </c>
      <c r="K125" s="97" t="s">
        <v>524</v>
      </c>
      <c r="L125" s="97" t="s">
        <v>524</v>
      </c>
      <c r="M125" s="97" t="s">
        <v>524</v>
      </c>
      <c r="N125" s="110">
        <v>63018</v>
      </c>
      <c r="O125" s="110">
        <v>64871.199999999997</v>
      </c>
      <c r="P125" s="99"/>
      <c r="Q125" s="99"/>
      <c r="R125" s="99"/>
      <c r="S125" s="99"/>
      <c r="T125" s="99"/>
      <c r="U125" s="99"/>
      <c r="V125" s="99"/>
      <c r="W125" s="99"/>
      <c r="X125" s="99"/>
      <c r="Y125" s="99"/>
      <c r="Z125" s="99"/>
      <c r="AA125" s="99"/>
      <c r="AB125" s="99"/>
      <c r="AC125" s="99"/>
      <c r="AD125" s="99"/>
      <c r="AE125" s="99"/>
      <c r="AF125" s="99"/>
      <c r="AG125" s="99"/>
      <c r="AH125" s="99"/>
    </row>
    <row r="126" spans="3:34">
      <c r="C126" s="3" t="s">
        <v>88</v>
      </c>
      <c r="D126" s="3" t="s">
        <v>226</v>
      </c>
      <c r="E126" s="3" t="s">
        <v>227</v>
      </c>
      <c r="F126" s="3" t="s">
        <v>628</v>
      </c>
      <c r="G126" s="97" t="s">
        <v>524</v>
      </c>
      <c r="H126" s="97" t="s">
        <v>524</v>
      </c>
      <c r="I126" s="97" t="s">
        <v>524</v>
      </c>
      <c r="J126" s="97" t="s">
        <v>524</v>
      </c>
      <c r="K126" s="97" t="s">
        <v>524</v>
      </c>
      <c r="L126" s="97" t="s">
        <v>524</v>
      </c>
      <c r="M126" s="97" t="s">
        <v>524</v>
      </c>
      <c r="N126" s="110">
        <v>91635</v>
      </c>
      <c r="O126" s="110">
        <v>94139</v>
      </c>
      <c r="P126" s="99"/>
      <c r="Q126" s="99"/>
      <c r="R126" s="99"/>
      <c r="S126" s="99"/>
      <c r="T126" s="99"/>
      <c r="U126" s="99"/>
      <c r="V126" s="99"/>
      <c r="W126" s="99"/>
      <c r="X126" s="99"/>
      <c r="Y126" s="99"/>
      <c r="Z126" s="99"/>
      <c r="AA126" s="99"/>
      <c r="AB126" s="99"/>
      <c r="AC126" s="99"/>
      <c r="AD126" s="99"/>
      <c r="AE126" s="99"/>
      <c r="AF126" s="99"/>
      <c r="AG126" s="99"/>
      <c r="AH126" s="99"/>
    </row>
    <row r="127" spans="3:34">
      <c r="C127" s="3" t="s">
        <v>88</v>
      </c>
      <c r="D127" s="3" t="s">
        <v>228</v>
      </c>
      <c r="E127" s="3" t="s">
        <v>229</v>
      </c>
      <c r="F127" s="3" t="s">
        <v>628</v>
      </c>
      <c r="G127" s="97" t="s">
        <v>524</v>
      </c>
      <c r="H127" s="97" t="s">
        <v>524</v>
      </c>
      <c r="I127" s="97" t="s">
        <v>524</v>
      </c>
      <c r="J127" s="97" t="s">
        <v>524</v>
      </c>
      <c r="K127" s="97" t="s">
        <v>524</v>
      </c>
      <c r="L127" s="97" t="s">
        <v>524</v>
      </c>
      <c r="M127" s="97" t="s">
        <v>524</v>
      </c>
      <c r="N127" s="110">
        <v>36400</v>
      </c>
      <c r="O127" s="110">
        <v>36484</v>
      </c>
      <c r="P127" s="99"/>
      <c r="Q127" s="99"/>
      <c r="R127" s="99"/>
      <c r="S127" s="99"/>
      <c r="T127" s="99"/>
      <c r="U127" s="99"/>
      <c r="V127" s="99"/>
      <c r="W127" s="99"/>
      <c r="X127" s="99"/>
      <c r="Y127" s="99"/>
      <c r="Z127" s="99"/>
      <c r="AA127" s="99"/>
      <c r="AB127" s="99"/>
      <c r="AC127" s="99"/>
      <c r="AD127" s="99"/>
      <c r="AE127" s="99"/>
      <c r="AF127" s="99"/>
      <c r="AG127" s="99"/>
      <c r="AH127" s="99"/>
    </row>
    <row r="128" spans="3:34">
      <c r="C128" s="3" t="s">
        <v>88</v>
      </c>
      <c r="D128" s="3" t="s">
        <v>230</v>
      </c>
      <c r="E128" s="3" t="s">
        <v>231</v>
      </c>
      <c r="F128" s="3" t="s">
        <v>628</v>
      </c>
      <c r="G128" s="97" t="s">
        <v>524</v>
      </c>
      <c r="H128" s="97" t="s">
        <v>524</v>
      </c>
      <c r="I128" s="97" t="s">
        <v>524</v>
      </c>
      <c r="J128" s="97" t="s">
        <v>524</v>
      </c>
      <c r="K128" s="97" t="s">
        <v>524</v>
      </c>
      <c r="L128" s="97" t="s">
        <v>524</v>
      </c>
      <c r="M128" s="97" t="s">
        <v>524</v>
      </c>
      <c r="N128" s="110">
        <v>24976</v>
      </c>
      <c r="O128" s="110">
        <v>25782</v>
      </c>
      <c r="P128" s="99"/>
      <c r="Q128" s="99"/>
      <c r="R128" s="99"/>
      <c r="S128" s="99"/>
      <c r="T128" s="99"/>
      <c r="U128" s="99"/>
      <c r="V128" s="99"/>
      <c r="W128" s="99"/>
      <c r="X128" s="99"/>
      <c r="Y128" s="99"/>
      <c r="Z128" s="99"/>
      <c r="AA128" s="99"/>
      <c r="AB128" s="99"/>
      <c r="AC128" s="99"/>
      <c r="AD128" s="99"/>
      <c r="AE128" s="99"/>
      <c r="AF128" s="99"/>
      <c r="AG128" s="99"/>
      <c r="AH128" s="99"/>
    </row>
    <row r="129" spans="3:34">
      <c r="C129" s="3" t="s">
        <v>88</v>
      </c>
      <c r="D129" s="3" t="s">
        <v>232</v>
      </c>
      <c r="E129" s="3" t="s">
        <v>233</v>
      </c>
      <c r="F129" s="3" t="s">
        <v>628</v>
      </c>
      <c r="G129" s="97" t="s">
        <v>524</v>
      </c>
      <c r="H129" s="97" t="s">
        <v>524</v>
      </c>
      <c r="I129" s="97" t="s">
        <v>524</v>
      </c>
      <c r="J129" s="97" t="s">
        <v>524</v>
      </c>
      <c r="K129" s="97" t="s">
        <v>524</v>
      </c>
      <c r="L129" s="97" t="s">
        <v>524</v>
      </c>
      <c r="M129" s="97" t="s">
        <v>524</v>
      </c>
      <c r="N129" s="110">
        <v>49199</v>
      </c>
      <c r="O129" s="110">
        <v>50634</v>
      </c>
      <c r="P129" s="99"/>
      <c r="Q129" s="99"/>
      <c r="R129" s="99"/>
      <c r="S129" s="99"/>
      <c r="T129" s="99"/>
      <c r="U129" s="99"/>
      <c r="V129" s="99"/>
      <c r="W129" s="99"/>
      <c r="X129" s="99"/>
      <c r="Y129" s="99"/>
      <c r="Z129" s="99"/>
      <c r="AA129" s="99"/>
      <c r="AB129" s="99"/>
      <c r="AC129" s="99"/>
      <c r="AD129" s="99"/>
      <c r="AE129" s="99"/>
      <c r="AF129" s="99"/>
      <c r="AG129" s="99"/>
      <c r="AH129" s="99"/>
    </row>
    <row r="130" spans="3:34">
      <c r="C130" s="3" t="s">
        <v>88</v>
      </c>
      <c r="D130" s="3" t="s">
        <v>234</v>
      </c>
      <c r="E130" s="3" t="s">
        <v>235</v>
      </c>
      <c r="F130" s="3" t="s">
        <v>628</v>
      </c>
      <c r="G130" s="97" t="s">
        <v>524</v>
      </c>
      <c r="H130" s="97" t="s">
        <v>524</v>
      </c>
      <c r="I130" s="97" t="s">
        <v>524</v>
      </c>
      <c r="J130" s="97" t="s">
        <v>524</v>
      </c>
      <c r="K130" s="97" t="s">
        <v>524</v>
      </c>
      <c r="L130" s="97" t="s">
        <v>524</v>
      </c>
      <c r="M130" s="97" t="s">
        <v>524</v>
      </c>
      <c r="N130" s="110">
        <v>43275</v>
      </c>
      <c r="O130" s="110">
        <v>45308</v>
      </c>
      <c r="P130" s="99"/>
      <c r="Q130" s="99"/>
      <c r="R130" s="99"/>
      <c r="S130" s="99"/>
      <c r="T130" s="99"/>
      <c r="U130" s="99"/>
      <c r="V130" s="99"/>
      <c r="W130" s="99"/>
      <c r="X130" s="99"/>
      <c r="Y130" s="99"/>
      <c r="Z130" s="99"/>
      <c r="AA130" s="99"/>
      <c r="AB130" s="99"/>
      <c r="AC130" s="99"/>
      <c r="AD130" s="99"/>
      <c r="AE130" s="99"/>
      <c r="AF130" s="99"/>
      <c r="AG130" s="99"/>
      <c r="AH130" s="99"/>
    </row>
    <row r="131" spans="3:34">
      <c r="C131" s="3" t="s">
        <v>88</v>
      </c>
      <c r="D131" s="3" t="s">
        <v>236</v>
      </c>
      <c r="E131" s="3" t="s">
        <v>237</v>
      </c>
      <c r="F131" s="3" t="s">
        <v>628</v>
      </c>
      <c r="G131" s="97" t="s">
        <v>524</v>
      </c>
      <c r="H131" s="97" t="s">
        <v>524</v>
      </c>
      <c r="I131" s="97" t="s">
        <v>524</v>
      </c>
      <c r="J131" s="97" t="s">
        <v>524</v>
      </c>
      <c r="K131" s="97" t="s">
        <v>524</v>
      </c>
      <c r="L131" s="97" t="s">
        <v>524</v>
      </c>
      <c r="M131" s="97" t="s">
        <v>524</v>
      </c>
      <c r="N131" s="110">
        <v>34763</v>
      </c>
      <c r="O131" s="110">
        <v>33690</v>
      </c>
      <c r="P131" s="99"/>
      <c r="Q131" s="99"/>
      <c r="R131" s="99"/>
      <c r="S131" s="99"/>
      <c r="T131" s="99"/>
      <c r="U131" s="99"/>
      <c r="V131" s="99"/>
      <c r="W131" s="99"/>
      <c r="X131" s="99"/>
      <c r="Y131" s="99"/>
      <c r="Z131" s="99"/>
      <c r="AA131" s="99"/>
      <c r="AB131" s="99"/>
      <c r="AC131" s="99"/>
      <c r="AD131" s="99"/>
      <c r="AE131" s="99"/>
      <c r="AF131" s="99"/>
      <c r="AG131" s="99"/>
      <c r="AH131" s="99"/>
    </row>
    <row r="132" spans="3:34">
      <c r="C132" s="3" t="s">
        <v>88</v>
      </c>
      <c r="D132" s="3" t="s">
        <v>238</v>
      </c>
      <c r="E132" s="3" t="s">
        <v>239</v>
      </c>
      <c r="F132" s="3" t="s">
        <v>628</v>
      </c>
      <c r="G132" s="97" t="s">
        <v>524</v>
      </c>
      <c r="H132" s="97" t="s">
        <v>524</v>
      </c>
      <c r="I132" s="97" t="s">
        <v>524</v>
      </c>
      <c r="J132" s="97" t="s">
        <v>524</v>
      </c>
      <c r="K132" s="97" t="s">
        <v>524</v>
      </c>
      <c r="L132" s="97" t="s">
        <v>524</v>
      </c>
      <c r="M132" s="97" t="s">
        <v>524</v>
      </c>
      <c r="N132" s="110">
        <v>17930</v>
      </c>
      <c r="O132" s="110">
        <v>18622</v>
      </c>
      <c r="P132" s="99"/>
      <c r="Q132" s="99"/>
      <c r="R132" s="99"/>
      <c r="S132" s="99"/>
      <c r="T132" s="99"/>
      <c r="U132" s="99"/>
      <c r="V132" s="99"/>
      <c r="W132" s="99"/>
      <c r="X132" s="99"/>
      <c r="Y132" s="99"/>
      <c r="Z132" s="99"/>
      <c r="AA132" s="99"/>
      <c r="AB132" s="99"/>
      <c r="AC132" s="99"/>
      <c r="AD132" s="99"/>
      <c r="AE132" s="99"/>
      <c r="AF132" s="99"/>
      <c r="AG132" s="99"/>
      <c r="AH132" s="99"/>
    </row>
    <row r="133" spans="3:34">
      <c r="C133" s="3" t="s">
        <v>88</v>
      </c>
      <c r="D133" s="3" t="s">
        <v>240</v>
      </c>
      <c r="E133" s="3" t="s">
        <v>241</v>
      </c>
      <c r="F133" s="3" t="s">
        <v>628</v>
      </c>
      <c r="G133" s="97" t="s">
        <v>524</v>
      </c>
      <c r="H133" s="97" t="s">
        <v>524</v>
      </c>
      <c r="I133" s="97" t="s">
        <v>524</v>
      </c>
      <c r="J133" s="97" t="s">
        <v>524</v>
      </c>
      <c r="K133" s="97" t="s">
        <v>524</v>
      </c>
      <c r="L133" s="97" t="s">
        <v>524</v>
      </c>
      <c r="M133" s="97" t="s">
        <v>524</v>
      </c>
      <c r="N133" s="110">
        <v>133031.16258999999</v>
      </c>
      <c r="O133" s="110">
        <v>135820.32365000001</v>
      </c>
      <c r="P133" s="99"/>
      <c r="Q133" s="99"/>
      <c r="R133" s="99"/>
      <c r="S133" s="99"/>
      <c r="T133" s="99"/>
      <c r="U133" s="99"/>
      <c r="V133" s="99"/>
      <c r="W133" s="99"/>
      <c r="X133" s="99"/>
      <c r="Y133" s="99"/>
      <c r="Z133" s="99"/>
      <c r="AA133" s="99"/>
      <c r="AB133" s="99"/>
      <c r="AC133" s="99"/>
      <c r="AD133" s="99"/>
      <c r="AE133" s="99"/>
      <c r="AF133" s="99"/>
      <c r="AG133" s="99"/>
      <c r="AH133" s="99"/>
    </row>
    <row r="134" spans="3:34">
      <c r="C134" s="3" t="s">
        <v>88</v>
      </c>
      <c r="D134" s="3" t="s">
        <v>242</v>
      </c>
      <c r="E134" s="3" t="s">
        <v>243</v>
      </c>
      <c r="F134" s="3" t="s">
        <v>628</v>
      </c>
      <c r="G134" s="97" t="s">
        <v>524</v>
      </c>
      <c r="H134" s="97" t="s">
        <v>524</v>
      </c>
      <c r="I134" s="97" t="s">
        <v>524</v>
      </c>
      <c r="J134" s="97" t="s">
        <v>524</v>
      </c>
      <c r="K134" s="97" t="s">
        <v>524</v>
      </c>
      <c r="L134" s="97" t="s">
        <v>524</v>
      </c>
      <c r="M134" s="97" t="s">
        <v>524</v>
      </c>
      <c r="N134" s="110">
        <v>63545</v>
      </c>
      <c r="O134" s="110">
        <v>66910</v>
      </c>
      <c r="P134" s="99"/>
      <c r="Q134" s="99"/>
      <c r="R134" s="99"/>
      <c r="S134" s="99"/>
      <c r="T134" s="99"/>
      <c r="U134" s="99"/>
      <c r="V134" s="99"/>
      <c r="W134" s="99"/>
      <c r="X134" s="99"/>
      <c r="Y134" s="99"/>
      <c r="Z134" s="99"/>
      <c r="AA134" s="99"/>
      <c r="AB134" s="99"/>
      <c r="AC134" s="99"/>
      <c r="AD134" s="99"/>
      <c r="AE134" s="99"/>
      <c r="AF134" s="99"/>
      <c r="AG134" s="99"/>
      <c r="AH134" s="99"/>
    </row>
    <row r="135" spans="3:34">
      <c r="C135" s="3" t="s">
        <v>88</v>
      </c>
      <c r="D135" s="3" t="s">
        <v>244</v>
      </c>
      <c r="E135" s="3" t="s">
        <v>245</v>
      </c>
      <c r="F135" s="3" t="s">
        <v>628</v>
      </c>
      <c r="G135" s="97" t="s">
        <v>524</v>
      </c>
      <c r="H135" s="97" t="s">
        <v>524</v>
      </c>
      <c r="I135" s="97" t="s">
        <v>524</v>
      </c>
      <c r="J135" s="97" t="s">
        <v>524</v>
      </c>
      <c r="K135" s="97" t="s">
        <v>524</v>
      </c>
      <c r="L135" s="97" t="s">
        <v>524</v>
      </c>
      <c r="M135" s="97" t="s">
        <v>524</v>
      </c>
      <c r="N135" s="110">
        <v>45136</v>
      </c>
      <c r="O135" s="110">
        <v>46746</v>
      </c>
      <c r="P135" s="99"/>
      <c r="Q135" s="99"/>
      <c r="R135" s="99"/>
      <c r="S135" s="99"/>
      <c r="T135" s="99"/>
      <c r="U135" s="99"/>
      <c r="V135" s="99"/>
      <c r="W135" s="99"/>
      <c r="X135" s="99"/>
      <c r="Y135" s="99"/>
      <c r="Z135" s="99"/>
      <c r="AA135" s="99"/>
      <c r="AB135" s="99"/>
      <c r="AC135" s="99"/>
      <c r="AD135" s="99"/>
      <c r="AE135" s="99"/>
      <c r="AF135" s="99"/>
      <c r="AG135" s="99"/>
      <c r="AH135" s="99"/>
    </row>
    <row r="136" spans="3:34">
      <c r="C136" s="3" t="s">
        <v>88</v>
      </c>
      <c r="D136" s="3" t="s">
        <v>246</v>
      </c>
      <c r="E136" s="3" t="s">
        <v>247</v>
      </c>
      <c r="F136" s="3" t="s">
        <v>628</v>
      </c>
      <c r="G136" s="97" t="s">
        <v>524</v>
      </c>
      <c r="H136" s="97" t="s">
        <v>524</v>
      </c>
      <c r="I136" s="97" t="s">
        <v>524</v>
      </c>
      <c r="J136" s="97" t="s">
        <v>524</v>
      </c>
      <c r="K136" s="97" t="s">
        <v>524</v>
      </c>
      <c r="L136" s="97" t="s">
        <v>524</v>
      </c>
      <c r="M136" s="97" t="s">
        <v>524</v>
      </c>
      <c r="N136" s="110">
        <v>94358</v>
      </c>
      <c r="O136" s="110">
        <v>99141</v>
      </c>
      <c r="P136" s="99"/>
      <c r="Q136" s="99"/>
      <c r="R136" s="99"/>
      <c r="S136" s="99"/>
      <c r="T136" s="99"/>
      <c r="U136" s="99"/>
      <c r="V136" s="99"/>
      <c r="W136" s="99"/>
      <c r="X136" s="99"/>
      <c r="Y136" s="99"/>
      <c r="Z136" s="99"/>
      <c r="AA136" s="99"/>
      <c r="AB136" s="99"/>
      <c r="AC136" s="99"/>
      <c r="AD136" s="99"/>
      <c r="AE136" s="99"/>
      <c r="AF136" s="99"/>
      <c r="AG136" s="99"/>
      <c r="AH136" s="99"/>
    </row>
    <row r="137" spans="3:34">
      <c r="C137" s="3" t="s">
        <v>88</v>
      </c>
      <c r="D137" s="3" t="s">
        <v>248</v>
      </c>
      <c r="E137" s="3" t="s">
        <v>249</v>
      </c>
      <c r="F137" s="3" t="s">
        <v>628</v>
      </c>
      <c r="G137" s="97" t="s">
        <v>524</v>
      </c>
      <c r="H137" s="97" t="s">
        <v>524</v>
      </c>
      <c r="I137" s="97" t="s">
        <v>524</v>
      </c>
      <c r="J137" s="97" t="s">
        <v>524</v>
      </c>
      <c r="K137" s="97" t="s">
        <v>524</v>
      </c>
      <c r="L137" s="97" t="s">
        <v>524</v>
      </c>
      <c r="M137" s="97" t="s">
        <v>524</v>
      </c>
      <c r="N137" s="110">
        <v>50159</v>
      </c>
      <c r="O137" s="110">
        <v>50975</v>
      </c>
      <c r="P137" s="99"/>
      <c r="Q137" s="99"/>
      <c r="R137" s="99"/>
      <c r="S137" s="99"/>
      <c r="T137" s="99"/>
      <c r="U137" s="99"/>
      <c r="V137" s="99"/>
      <c r="W137" s="99"/>
      <c r="X137" s="99"/>
      <c r="Y137" s="99"/>
      <c r="Z137" s="99"/>
      <c r="AA137" s="99"/>
      <c r="AB137" s="99"/>
      <c r="AC137" s="99"/>
      <c r="AD137" s="99"/>
      <c r="AE137" s="99"/>
      <c r="AF137" s="99"/>
      <c r="AG137" s="99"/>
      <c r="AH137" s="99"/>
    </row>
    <row r="138" spans="3:34">
      <c r="C138" s="3" t="s">
        <v>88</v>
      </c>
      <c r="D138" s="3" t="s">
        <v>250</v>
      </c>
      <c r="E138" s="3" t="s">
        <v>251</v>
      </c>
      <c r="F138" s="3" t="s">
        <v>628</v>
      </c>
      <c r="G138" s="97" t="s">
        <v>524</v>
      </c>
      <c r="H138" s="97" t="s">
        <v>524</v>
      </c>
      <c r="I138" s="97" t="s">
        <v>524</v>
      </c>
      <c r="J138" s="97" t="s">
        <v>524</v>
      </c>
      <c r="K138" s="97" t="s">
        <v>524</v>
      </c>
      <c r="L138" s="97" t="s">
        <v>524</v>
      </c>
      <c r="M138" s="97" t="s">
        <v>524</v>
      </c>
      <c r="N138" s="110">
        <v>58732</v>
      </c>
      <c r="O138" s="110">
        <v>57020</v>
      </c>
      <c r="P138" s="99"/>
      <c r="Q138" s="99"/>
      <c r="R138" s="99"/>
      <c r="S138" s="99"/>
      <c r="T138" s="99"/>
      <c r="U138" s="99"/>
      <c r="V138" s="99"/>
      <c r="W138" s="99"/>
      <c r="X138" s="99"/>
      <c r="Y138" s="99"/>
      <c r="Z138" s="99"/>
      <c r="AA138" s="99"/>
      <c r="AB138" s="99"/>
      <c r="AC138" s="99"/>
      <c r="AD138" s="99"/>
      <c r="AE138" s="99"/>
      <c r="AF138" s="99"/>
      <c r="AG138" s="99"/>
      <c r="AH138" s="99"/>
    </row>
    <row r="139" spans="3:34">
      <c r="C139" s="3" t="s">
        <v>88</v>
      </c>
      <c r="D139" s="3" t="s">
        <v>252</v>
      </c>
      <c r="E139" s="3" t="s">
        <v>253</v>
      </c>
      <c r="F139" s="3" t="s">
        <v>628</v>
      </c>
      <c r="G139" s="97" t="s">
        <v>524</v>
      </c>
      <c r="H139" s="97" t="s">
        <v>524</v>
      </c>
      <c r="I139" s="97" t="s">
        <v>524</v>
      </c>
      <c r="J139" s="97" t="s">
        <v>524</v>
      </c>
      <c r="K139" s="97" t="s">
        <v>524</v>
      </c>
      <c r="L139" s="97" t="s">
        <v>524</v>
      </c>
      <c r="M139" s="97" t="s">
        <v>524</v>
      </c>
      <c r="N139" s="110">
        <v>40866</v>
      </c>
      <c r="O139" s="110">
        <v>42690</v>
      </c>
      <c r="P139" s="99"/>
      <c r="Q139" s="99"/>
      <c r="R139" s="99"/>
      <c r="S139" s="99"/>
      <c r="T139" s="99"/>
      <c r="U139" s="99"/>
      <c r="V139" s="99"/>
      <c r="W139" s="99"/>
      <c r="X139" s="99"/>
      <c r="Y139" s="99"/>
      <c r="Z139" s="99"/>
      <c r="AA139" s="99"/>
      <c r="AB139" s="99"/>
      <c r="AC139" s="99"/>
      <c r="AD139" s="99"/>
      <c r="AE139" s="99"/>
      <c r="AF139" s="99"/>
      <c r="AG139" s="99"/>
      <c r="AH139" s="99"/>
    </row>
    <row r="140" spans="3:34">
      <c r="C140" s="3" t="s">
        <v>88</v>
      </c>
      <c r="D140" s="3" t="s">
        <v>254</v>
      </c>
      <c r="E140" s="3" t="s">
        <v>255</v>
      </c>
      <c r="F140" s="3" t="s">
        <v>628</v>
      </c>
      <c r="G140" s="97" t="s">
        <v>524</v>
      </c>
      <c r="H140" s="97" t="s">
        <v>524</v>
      </c>
      <c r="I140" s="97" t="s">
        <v>524</v>
      </c>
      <c r="J140" s="97" t="s">
        <v>524</v>
      </c>
      <c r="K140" s="97" t="s">
        <v>524</v>
      </c>
      <c r="L140" s="97" t="s">
        <v>524</v>
      </c>
      <c r="M140" s="97" t="s">
        <v>524</v>
      </c>
      <c r="N140" s="110">
        <v>14756</v>
      </c>
      <c r="O140" s="110">
        <v>15293</v>
      </c>
      <c r="P140" s="99"/>
      <c r="Q140" s="99"/>
      <c r="R140" s="99"/>
      <c r="S140" s="99"/>
      <c r="T140" s="99"/>
      <c r="U140" s="99"/>
      <c r="V140" s="99"/>
      <c r="W140" s="99"/>
      <c r="X140" s="99"/>
      <c r="Y140" s="99"/>
      <c r="Z140" s="99"/>
      <c r="AA140" s="99"/>
      <c r="AB140" s="99"/>
      <c r="AC140" s="99"/>
      <c r="AD140" s="99"/>
      <c r="AE140" s="99"/>
      <c r="AF140" s="99"/>
      <c r="AG140" s="99"/>
      <c r="AH140" s="99"/>
    </row>
    <row r="141" spans="3:34">
      <c r="C141" s="3" t="s">
        <v>88</v>
      </c>
      <c r="D141" s="3" t="s">
        <v>256</v>
      </c>
      <c r="E141" s="3" t="s">
        <v>257</v>
      </c>
      <c r="F141" s="3" t="s">
        <v>628</v>
      </c>
      <c r="G141" s="97" t="s">
        <v>524</v>
      </c>
      <c r="H141" s="97" t="s">
        <v>524</v>
      </c>
      <c r="I141" s="97" t="s">
        <v>524</v>
      </c>
      <c r="J141" s="97" t="s">
        <v>524</v>
      </c>
      <c r="K141" s="97" t="s">
        <v>524</v>
      </c>
      <c r="L141" s="97" t="s">
        <v>524</v>
      </c>
      <c r="M141" s="97" t="s">
        <v>524</v>
      </c>
      <c r="N141" s="110">
        <v>15965</v>
      </c>
      <c r="O141" s="110">
        <v>16472</v>
      </c>
      <c r="P141" s="99"/>
      <c r="Q141" s="99"/>
      <c r="R141" s="99"/>
      <c r="S141" s="99"/>
      <c r="T141" s="99"/>
      <c r="U141" s="99"/>
      <c r="V141" s="99"/>
      <c r="W141" s="99"/>
      <c r="X141" s="99"/>
      <c r="Y141" s="99"/>
      <c r="Z141" s="99"/>
      <c r="AA141" s="99"/>
      <c r="AB141" s="99"/>
      <c r="AC141" s="99"/>
      <c r="AD141" s="99"/>
      <c r="AE141" s="99"/>
      <c r="AF141" s="99"/>
      <c r="AG141" s="99"/>
      <c r="AH141" s="99"/>
    </row>
    <row r="142" spans="3:34">
      <c r="C142" s="3" t="s">
        <v>88</v>
      </c>
      <c r="D142" s="3" t="s">
        <v>258</v>
      </c>
      <c r="E142" s="3" t="s">
        <v>259</v>
      </c>
      <c r="F142" s="3" t="s">
        <v>628</v>
      </c>
      <c r="G142" s="97" t="s">
        <v>524</v>
      </c>
      <c r="H142" s="97" t="s">
        <v>524</v>
      </c>
      <c r="I142" s="97" t="s">
        <v>524</v>
      </c>
      <c r="J142" s="97" t="s">
        <v>524</v>
      </c>
      <c r="K142" s="97" t="s">
        <v>524</v>
      </c>
      <c r="L142" s="97" t="s">
        <v>524</v>
      </c>
      <c r="M142" s="97" t="s">
        <v>524</v>
      </c>
      <c r="N142" s="110">
        <v>34748</v>
      </c>
      <c r="O142" s="110">
        <v>35907</v>
      </c>
      <c r="P142" s="99"/>
      <c r="Q142" s="99"/>
      <c r="R142" s="99"/>
      <c r="S142" s="99"/>
      <c r="T142" s="99"/>
      <c r="U142" s="99"/>
      <c r="V142" s="99"/>
      <c r="W142" s="99"/>
      <c r="X142" s="99"/>
      <c r="Y142" s="99"/>
      <c r="Z142" s="99"/>
      <c r="AA142" s="99"/>
      <c r="AB142" s="99"/>
      <c r="AC142" s="99"/>
      <c r="AD142" s="99"/>
      <c r="AE142" s="99"/>
      <c r="AF142" s="99"/>
      <c r="AG142" s="99"/>
      <c r="AH142" s="99"/>
    </row>
    <row r="143" spans="3:34">
      <c r="C143" s="3" t="s">
        <v>88</v>
      </c>
      <c r="D143" s="3" t="s">
        <v>260</v>
      </c>
      <c r="E143" s="3" t="s">
        <v>261</v>
      </c>
      <c r="F143" s="3" t="s">
        <v>628</v>
      </c>
      <c r="G143" s="97" t="s">
        <v>524</v>
      </c>
      <c r="H143" s="97" t="s">
        <v>524</v>
      </c>
      <c r="I143" s="97" t="s">
        <v>524</v>
      </c>
      <c r="J143" s="97" t="s">
        <v>524</v>
      </c>
      <c r="K143" s="97" t="s">
        <v>524</v>
      </c>
      <c r="L143" s="97" t="s">
        <v>524</v>
      </c>
      <c r="M143" s="97" t="s">
        <v>524</v>
      </c>
      <c r="N143" s="110">
        <v>22040</v>
      </c>
      <c r="O143" s="110">
        <v>22888</v>
      </c>
      <c r="P143" s="99"/>
      <c r="Q143" s="99"/>
      <c r="R143" s="99"/>
      <c r="S143" s="99"/>
      <c r="T143" s="99"/>
      <c r="U143" s="99"/>
      <c r="V143" s="99"/>
      <c r="W143" s="99"/>
      <c r="X143" s="99"/>
      <c r="Y143" s="99"/>
      <c r="Z143" s="99"/>
      <c r="AA143" s="99"/>
      <c r="AB143" s="99"/>
      <c r="AC143" s="99"/>
      <c r="AD143" s="99"/>
      <c r="AE143" s="99"/>
      <c r="AF143" s="99"/>
      <c r="AG143" s="99"/>
      <c r="AH143" s="99"/>
    </row>
    <row r="144" spans="3:34">
      <c r="C144" s="3" t="s">
        <v>88</v>
      </c>
      <c r="D144" s="3" t="s">
        <v>262</v>
      </c>
      <c r="E144" s="3" t="s">
        <v>263</v>
      </c>
      <c r="F144" s="3" t="s">
        <v>628</v>
      </c>
      <c r="G144" s="97" t="s">
        <v>524</v>
      </c>
      <c r="H144" s="97" t="s">
        <v>524</v>
      </c>
      <c r="I144" s="97" t="s">
        <v>524</v>
      </c>
      <c r="J144" s="97" t="s">
        <v>524</v>
      </c>
      <c r="K144" s="97" t="s">
        <v>524</v>
      </c>
      <c r="L144" s="97" t="s">
        <v>524</v>
      </c>
      <c r="M144" s="97" t="s">
        <v>524</v>
      </c>
      <c r="N144" s="110">
        <v>54374</v>
      </c>
      <c r="O144" s="110">
        <v>55883</v>
      </c>
      <c r="P144" s="99"/>
      <c r="Q144" s="99"/>
      <c r="R144" s="99"/>
      <c r="S144" s="99"/>
      <c r="T144" s="99"/>
      <c r="U144" s="99"/>
      <c r="V144" s="99"/>
      <c r="W144" s="99"/>
      <c r="X144" s="99"/>
      <c r="Y144" s="99"/>
      <c r="Z144" s="99"/>
      <c r="AA144" s="99"/>
      <c r="AB144" s="99"/>
      <c r="AC144" s="99"/>
      <c r="AD144" s="99"/>
      <c r="AE144" s="99"/>
      <c r="AF144" s="99"/>
      <c r="AG144" s="99"/>
      <c r="AH144" s="99"/>
    </row>
    <row r="145" spans="3:34">
      <c r="C145" s="3" t="s">
        <v>88</v>
      </c>
      <c r="D145" s="3" t="s">
        <v>264</v>
      </c>
      <c r="E145" s="3" t="s">
        <v>265</v>
      </c>
      <c r="F145" s="3" t="s">
        <v>628</v>
      </c>
      <c r="G145" s="97" t="s">
        <v>524</v>
      </c>
      <c r="H145" s="97" t="s">
        <v>524</v>
      </c>
      <c r="I145" s="97" t="s">
        <v>524</v>
      </c>
      <c r="J145" s="97" t="s">
        <v>524</v>
      </c>
      <c r="K145" s="97" t="s">
        <v>524</v>
      </c>
      <c r="L145" s="97" t="s">
        <v>524</v>
      </c>
      <c r="M145" s="97" t="s">
        <v>524</v>
      </c>
      <c r="N145" s="110">
        <v>56541</v>
      </c>
      <c r="O145" s="110">
        <v>59728</v>
      </c>
      <c r="P145" s="99"/>
      <c r="Q145" s="99"/>
      <c r="R145" s="99"/>
      <c r="S145" s="99"/>
      <c r="T145" s="99"/>
      <c r="U145" s="99"/>
      <c r="V145" s="99"/>
      <c r="W145" s="99"/>
      <c r="X145" s="99"/>
      <c r="Y145" s="99"/>
      <c r="Z145" s="99"/>
      <c r="AA145" s="99"/>
      <c r="AB145" s="99"/>
      <c r="AC145" s="99"/>
      <c r="AD145" s="99"/>
      <c r="AE145" s="99"/>
      <c r="AF145" s="99"/>
      <c r="AG145" s="99"/>
      <c r="AH145" s="99"/>
    </row>
    <row r="146" spans="3:34">
      <c r="C146" s="3" t="s">
        <v>88</v>
      </c>
      <c r="D146" s="3" t="s">
        <v>266</v>
      </c>
      <c r="E146" s="3" t="s">
        <v>267</v>
      </c>
      <c r="F146" s="3" t="s">
        <v>628</v>
      </c>
      <c r="G146" s="97" t="s">
        <v>524</v>
      </c>
      <c r="H146" s="97" t="s">
        <v>524</v>
      </c>
      <c r="I146" s="97" t="s">
        <v>524</v>
      </c>
      <c r="J146" s="97" t="s">
        <v>524</v>
      </c>
      <c r="K146" s="97" t="s">
        <v>524</v>
      </c>
      <c r="L146" s="97" t="s">
        <v>524</v>
      </c>
      <c r="M146" s="97" t="s">
        <v>524</v>
      </c>
      <c r="N146" s="110">
        <v>23805</v>
      </c>
      <c r="O146" s="110">
        <v>24824</v>
      </c>
      <c r="P146" s="99"/>
      <c r="Q146" s="99"/>
      <c r="R146" s="99"/>
      <c r="S146" s="99"/>
      <c r="T146" s="99"/>
      <c r="U146" s="99"/>
      <c r="V146" s="99"/>
      <c r="W146" s="99"/>
      <c r="X146" s="99"/>
      <c r="Y146" s="99"/>
      <c r="Z146" s="99"/>
      <c r="AA146" s="99"/>
      <c r="AB146" s="99"/>
      <c r="AC146" s="99"/>
      <c r="AD146" s="99"/>
      <c r="AE146" s="99"/>
      <c r="AF146" s="99"/>
      <c r="AG146" s="99"/>
      <c r="AH146" s="99"/>
    </row>
    <row r="147" spans="3:34">
      <c r="C147" s="3" t="s">
        <v>88</v>
      </c>
      <c r="D147" s="3" t="s">
        <v>268</v>
      </c>
      <c r="E147" s="3" t="s">
        <v>269</v>
      </c>
      <c r="F147" s="3" t="s">
        <v>628</v>
      </c>
      <c r="G147" s="97" t="s">
        <v>524</v>
      </c>
      <c r="H147" s="97" t="s">
        <v>524</v>
      </c>
      <c r="I147" s="97" t="s">
        <v>524</v>
      </c>
      <c r="J147" s="97" t="s">
        <v>524</v>
      </c>
      <c r="K147" s="97" t="s">
        <v>524</v>
      </c>
      <c r="L147" s="97" t="s">
        <v>524</v>
      </c>
      <c r="M147" s="97" t="s">
        <v>524</v>
      </c>
      <c r="N147" s="110">
        <v>15089</v>
      </c>
      <c r="O147" s="110">
        <v>15524</v>
      </c>
      <c r="P147" s="99"/>
      <c r="Q147" s="99"/>
      <c r="R147" s="99"/>
      <c r="S147" s="99"/>
      <c r="T147" s="99"/>
      <c r="U147" s="99"/>
      <c r="V147" s="99"/>
      <c r="W147" s="99"/>
      <c r="X147" s="99"/>
      <c r="Y147" s="99"/>
      <c r="Z147" s="99"/>
      <c r="AA147" s="99"/>
      <c r="AB147" s="99"/>
      <c r="AC147" s="99"/>
      <c r="AD147" s="99"/>
      <c r="AE147" s="99"/>
      <c r="AF147" s="99"/>
      <c r="AG147" s="99"/>
      <c r="AH147" s="99"/>
    </row>
    <row r="148" spans="3:34">
      <c r="C148" s="3" t="s">
        <v>88</v>
      </c>
      <c r="D148" s="3" t="s">
        <v>270</v>
      </c>
      <c r="E148" s="3" t="s">
        <v>271</v>
      </c>
      <c r="F148" s="3" t="s">
        <v>628</v>
      </c>
      <c r="G148" s="97" t="s">
        <v>524</v>
      </c>
      <c r="H148" s="97" t="s">
        <v>524</v>
      </c>
      <c r="I148" s="97" t="s">
        <v>524</v>
      </c>
      <c r="J148" s="97" t="s">
        <v>524</v>
      </c>
      <c r="K148" s="97" t="s">
        <v>524</v>
      </c>
      <c r="L148" s="97" t="s">
        <v>524</v>
      </c>
      <c r="M148" s="97" t="s">
        <v>524</v>
      </c>
      <c r="N148" s="110">
        <v>17112</v>
      </c>
      <c r="O148" s="110">
        <v>17680</v>
      </c>
      <c r="P148" s="99"/>
      <c r="Q148" s="99"/>
      <c r="R148" s="99"/>
      <c r="S148" s="99"/>
      <c r="T148" s="99"/>
      <c r="U148" s="99"/>
      <c r="V148" s="99"/>
      <c r="W148" s="99"/>
      <c r="X148" s="99"/>
      <c r="Y148" s="99"/>
      <c r="Z148" s="99"/>
      <c r="AA148" s="99"/>
      <c r="AB148" s="99"/>
      <c r="AC148" s="99"/>
      <c r="AD148" s="99"/>
      <c r="AE148" s="99"/>
      <c r="AF148" s="99"/>
      <c r="AG148" s="99"/>
      <c r="AH148" s="99"/>
    </row>
    <row r="149" spans="3:34">
      <c r="C149" s="3" t="s">
        <v>88</v>
      </c>
      <c r="D149" s="3" t="s">
        <v>272</v>
      </c>
      <c r="E149" s="3" t="s">
        <v>273</v>
      </c>
      <c r="F149" s="3" t="s">
        <v>628</v>
      </c>
      <c r="G149" s="97" t="s">
        <v>524</v>
      </c>
      <c r="H149" s="97" t="s">
        <v>524</v>
      </c>
      <c r="I149" s="97" t="s">
        <v>524</v>
      </c>
      <c r="J149" s="97" t="s">
        <v>524</v>
      </c>
      <c r="K149" s="97" t="s">
        <v>524</v>
      </c>
      <c r="L149" s="97" t="s">
        <v>524</v>
      </c>
      <c r="M149" s="97" t="s">
        <v>524</v>
      </c>
      <c r="N149" s="110">
        <v>72193</v>
      </c>
      <c r="O149" s="110">
        <v>80093</v>
      </c>
      <c r="P149" s="99"/>
      <c r="Q149" s="99"/>
      <c r="R149" s="99"/>
      <c r="S149" s="99"/>
      <c r="T149" s="99"/>
      <c r="U149" s="99"/>
      <c r="V149" s="99"/>
      <c r="W149" s="99"/>
      <c r="X149" s="99"/>
      <c r="Y149" s="99"/>
      <c r="Z149" s="99"/>
      <c r="AA149" s="99"/>
      <c r="AB149" s="99"/>
      <c r="AC149" s="99"/>
      <c r="AD149" s="99"/>
      <c r="AE149" s="99"/>
      <c r="AF149" s="99"/>
      <c r="AG149" s="99"/>
      <c r="AH149" s="99"/>
    </row>
    <row r="150" spans="3:34">
      <c r="C150" s="3" t="s">
        <v>88</v>
      </c>
      <c r="D150" s="3" t="s">
        <v>274</v>
      </c>
      <c r="E150" s="3" t="s">
        <v>275</v>
      </c>
      <c r="F150" s="3" t="s">
        <v>628</v>
      </c>
      <c r="G150" s="97" t="s">
        <v>524</v>
      </c>
      <c r="H150" s="97" t="s">
        <v>524</v>
      </c>
      <c r="I150" s="97" t="s">
        <v>524</v>
      </c>
      <c r="J150" s="97" t="s">
        <v>524</v>
      </c>
      <c r="K150" s="97" t="s">
        <v>524</v>
      </c>
      <c r="L150" s="97" t="s">
        <v>524</v>
      </c>
      <c r="M150" s="97" t="s">
        <v>524</v>
      </c>
      <c r="N150" s="110">
        <v>99712</v>
      </c>
      <c r="O150" s="110">
        <v>105915</v>
      </c>
      <c r="P150" s="99"/>
      <c r="Q150" s="99"/>
      <c r="R150" s="99"/>
      <c r="S150" s="99"/>
      <c r="T150" s="99"/>
      <c r="U150" s="99"/>
      <c r="V150" s="99"/>
      <c r="W150" s="99"/>
      <c r="X150" s="99"/>
      <c r="Y150" s="99"/>
      <c r="Z150" s="99"/>
      <c r="AA150" s="99"/>
      <c r="AB150" s="99"/>
      <c r="AC150" s="99"/>
      <c r="AD150" s="99"/>
      <c r="AE150" s="99"/>
      <c r="AF150" s="99"/>
      <c r="AG150" s="99"/>
      <c r="AH150" s="99"/>
    </row>
    <row r="151" spans="3:34">
      <c r="C151" s="3" t="s">
        <v>88</v>
      </c>
      <c r="D151" s="3" t="s">
        <v>276</v>
      </c>
      <c r="E151" s="3" t="s">
        <v>277</v>
      </c>
      <c r="F151" s="3" t="s">
        <v>628</v>
      </c>
      <c r="G151" s="97" t="s">
        <v>524</v>
      </c>
      <c r="H151" s="97" t="s">
        <v>524</v>
      </c>
      <c r="I151" s="97" t="s">
        <v>524</v>
      </c>
      <c r="J151" s="97" t="s">
        <v>524</v>
      </c>
      <c r="K151" s="97" t="s">
        <v>524</v>
      </c>
      <c r="L151" s="97" t="s">
        <v>524</v>
      </c>
      <c r="M151" s="97" t="s">
        <v>524</v>
      </c>
      <c r="N151" s="110">
        <v>49768</v>
      </c>
      <c r="O151" s="110">
        <v>51490</v>
      </c>
      <c r="P151" s="99"/>
      <c r="Q151" s="99"/>
      <c r="R151" s="99"/>
      <c r="S151" s="99"/>
      <c r="T151" s="99"/>
      <c r="U151" s="99"/>
      <c r="V151" s="99"/>
      <c r="W151" s="99"/>
      <c r="X151" s="99"/>
      <c r="Y151" s="99"/>
      <c r="Z151" s="99"/>
      <c r="AA151" s="99"/>
      <c r="AB151" s="99"/>
      <c r="AC151" s="99"/>
      <c r="AD151" s="99"/>
      <c r="AE151" s="99"/>
      <c r="AF151" s="99"/>
      <c r="AG151" s="99"/>
      <c r="AH151" s="99"/>
    </row>
    <row r="152" spans="3:34">
      <c r="C152" s="3" t="s">
        <v>88</v>
      </c>
      <c r="D152" s="3" t="s">
        <v>278</v>
      </c>
      <c r="E152" s="3" t="s">
        <v>279</v>
      </c>
      <c r="F152" s="3" t="s">
        <v>628</v>
      </c>
      <c r="G152" s="97" t="s">
        <v>524</v>
      </c>
      <c r="H152" s="97" t="s">
        <v>524</v>
      </c>
      <c r="I152" s="97" t="s">
        <v>524</v>
      </c>
      <c r="J152" s="97" t="s">
        <v>524</v>
      </c>
      <c r="K152" s="97" t="s">
        <v>524</v>
      </c>
      <c r="L152" s="97" t="s">
        <v>524</v>
      </c>
      <c r="M152" s="97" t="s">
        <v>524</v>
      </c>
      <c r="N152" s="110">
        <v>58549.293180000001</v>
      </c>
      <c r="O152" s="110">
        <v>63764.211280000003</v>
      </c>
      <c r="P152" s="99"/>
      <c r="Q152" s="99"/>
      <c r="R152" s="99"/>
      <c r="S152" s="99"/>
      <c r="T152" s="99"/>
      <c r="U152" s="99"/>
      <c r="V152" s="99"/>
      <c r="W152" s="99"/>
      <c r="X152" s="99"/>
      <c r="Y152" s="99"/>
      <c r="Z152" s="99"/>
      <c r="AA152" s="99"/>
      <c r="AB152" s="99"/>
      <c r="AC152" s="99"/>
      <c r="AD152" s="99"/>
      <c r="AE152" s="99"/>
      <c r="AF152" s="99"/>
      <c r="AG152" s="99"/>
      <c r="AH152" s="99"/>
    </row>
    <row r="153" spans="3:34">
      <c r="C153" s="3" t="s">
        <v>88</v>
      </c>
      <c r="D153" s="3" t="s">
        <v>280</v>
      </c>
      <c r="E153" s="3" t="s">
        <v>281</v>
      </c>
      <c r="F153" s="3" t="s">
        <v>628</v>
      </c>
      <c r="G153" s="97" t="s">
        <v>524</v>
      </c>
      <c r="H153" s="97" t="s">
        <v>524</v>
      </c>
      <c r="I153" s="97" t="s">
        <v>524</v>
      </c>
      <c r="J153" s="97" t="s">
        <v>524</v>
      </c>
      <c r="K153" s="97" t="s">
        <v>524</v>
      </c>
      <c r="L153" s="97" t="s">
        <v>524</v>
      </c>
      <c r="M153" s="97" t="s">
        <v>524</v>
      </c>
      <c r="N153" s="110">
        <v>34425</v>
      </c>
      <c r="O153" s="110">
        <v>35606</v>
      </c>
      <c r="P153" s="99"/>
      <c r="Q153" s="99"/>
      <c r="R153" s="99"/>
      <c r="S153" s="99"/>
      <c r="T153" s="99"/>
      <c r="U153" s="99"/>
      <c r="V153" s="99"/>
      <c r="W153" s="99"/>
      <c r="X153" s="99"/>
      <c r="Y153" s="99"/>
      <c r="Z153" s="99"/>
      <c r="AA153" s="99"/>
      <c r="AB153" s="99"/>
      <c r="AC153" s="99"/>
      <c r="AD153" s="99"/>
      <c r="AE153" s="99"/>
      <c r="AF153" s="99"/>
      <c r="AG153" s="99"/>
      <c r="AH153" s="99"/>
    </row>
    <row r="154" spans="3:34">
      <c r="C154" s="3" t="s">
        <v>88</v>
      </c>
      <c r="D154" s="3" t="s">
        <v>282</v>
      </c>
      <c r="E154" s="3" t="s">
        <v>283</v>
      </c>
      <c r="F154" s="3" t="s">
        <v>628</v>
      </c>
      <c r="G154" s="97" t="s">
        <v>524</v>
      </c>
      <c r="H154" s="97" t="s">
        <v>524</v>
      </c>
      <c r="I154" s="97" t="s">
        <v>524</v>
      </c>
      <c r="J154" s="97" t="s">
        <v>524</v>
      </c>
      <c r="K154" s="97" t="s">
        <v>524</v>
      </c>
      <c r="L154" s="97" t="s">
        <v>524</v>
      </c>
      <c r="M154" s="97" t="s">
        <v>524</v>
      </c>
      <c r="N154" s="110">
        <v>43797</v>
      </c>
      <c r="O154" s="110">
        <v>45338</v>
      </c>
      <c r="P154" s="99"/>
      <c r="Q154" s="99"/>
      <c r="R154" s="99"/>
      <c r="S154" s="99"/>
      <c r="T154" s="99"/>
      <c r="U154" s="99"/>
      <c r="V154" s="99"/>
      <c r="W154" s="99"/>
      <c r="X154" s="99"/>
      <c r="Y154" s="99"/>
      <c r="Z154" s="99"/>
      <c r="AA154" s="99"/>
      <c r="AB154" s="99"/>
      <c r="AC154" s="99"/>
      <c r="AD154" s="99"/>
      <c r="AE154" s="99"/>
      <c r="AF154" s="99"/>
      <c r="AG154" s="99"/>
      <c r="AH154" s="99"/>
    </row>
    <row r="155" spans="3:34">
      <c r="C155" s="3" t="s">
        <v>88</v>
      </c>
      <c r="D155" s="3" t="s">
        <v>284</v>
      </c>
      <c r="E155" s="3" t="s">
        <v>285</v>
      </c>
      <c r="F155" s="3" t="s">
        <v>628</v>
      </c>
      <c r="G155" s="97" t="s">
        <v>524</v>
      </c>
      <c r="H155" s="97" t="s">
        <v>524</v>
      </c>
      <c r="I155" s="97" t="s">
        <v>524</v>
      </c>
      <c r="J155" s="97" t="s">
        <v>524</v>
      </c>
      <c r="K155" s="97" t="s">
        <v>524</v>
      </c>
      <c r="L155" s="97" t="s">
        <v>524</v>
      </c>
      <c r="M155" s="97" t="s">
        <v>524</v>
      </c>
      <c r="N155" s="110">
        <v>36859</v>
      </c>
      <c r="O155" s="110">
        <v>38530</v>
      </c>
      <c r="P155" s="99"/>
      <c r="Q155" s="99"/>
      <c r="R155" s="99"/>
      <c r="S155" s="99"/>
      <c r="T155" s="99"/>
      <c r="U155" s="99"/>
      <c r="V155" s="99"/>
      <c r="W155" s="99"/>
      <c r="X155" s="99"/>
      <c r="Y155" s="99"/>
      <c r="Z155" s="99"/>
      <c r="AA155" s="99"/>
      <c r="AB155" s="99"/>
      <c r="AC155" s="99"/>
      <c r="AD155" s="99"/>
      <c r="AE155" s="99"/>
      <c r="AF155" s="99"/>
      <c r="AG155" s="99"/>
      <c r="AH155" s="99"/>
    </row>
    <row r="156" spans="3:34">
      <c r="C156" s="3" t="s">
        <v>88</v>
      </c>
      <c r="D156" s="3" t="s">
        <v>286</v>
      </c>
      <c r="E156" s="3" t="s">
        <v>287</v>
      </c>
      <c r="F156" s="3" t="s">
        <v>628</v>
      </c>
      <c r="G156" s="97" t="s">
        <v>524</v>
      </c>
      <c r="H156" s="97" t="s">
        <v>524</v>
      </c>
      <c r="I156" s="97" t="s">
        <v>524</v>
      </c>
      <c r="J156" s="97" t="s">
        <v>524</v>
      </c>
      <c r="K156" s="97" t="s">
        <v>524</v>
      </c>
      <c r="L156" s="97" t="s">
        <v>524</v>
      </c>
      <c r="M156" s="97" t="s">
        <v>524</v>
      </c>
      <c r="N156" s="110">
        <v>30406</v>
      </c>
      <c r="O156" s="110">
        <v>32030</v>
      </c>
      <c r="P156" s="99"/>
      <c r="Q156" s="99"/>
      <c r="R156" s="99"/>
      <c r="S156" s="99"/>
      <c r="T156" s="99"/>
      <c r="U156" s="99"/>
      <c r="V156" s="99"/>
      <c r="W156" s="99"/>
      <c r="X156" s="99"/>
      <c r="Y156" s="99"/>
      <c r="Z156" s="99"/>
      <c r="AA156" s="99"/>
      <c r="AB156" s="99"/>
      <c r="AC156" s="99"/>
      <c r="AD156" s="99"/>
      <c r="AE156" s="99"/>
      <c r="AF156" s="99"/>
      <c r="AG156" s="99"/>
      <c r="AH156" s="99"/>
    </row>
    <row r="157" spans="3:34">
      <c r="C157" s="3" t="s">
        <v>88</v>
      </c>
      <c r="D157" s="3" t="s">
        <v>288</v>
      </c>
      <c r="E157" s="3" t="s">
        <v>289</v>
      </c>
      <c r="F157" s="3" t="s">
        <v>628</v>
      </c>
      <c r="G157" s="97" t="s">
        <v>524</v>
      </c>
      <c r="H157" s="97" t="s">
        <v>524</v>
      </c>
      <c r="I157" s="97" t="s">
        <v>524</v>
      </c>
      <c r="J157" s="97" t="s">
        <v>524</v>
      </c>
      <c r="K157" s="97" t="s">
        <v>524</v>
      </c>
      <c r="L157" s="97" t="s">
        <v>524</v>
      </c>
      <c r="M157" s="97" t="s">
        <v>524</v>
      </c>
      <c r="N157" s="110">
        <v>36577</v>
      </c>
      <c r="O157" s="110">
        <v>38497</v>
      </c>
      <c r="P157" s="99"/>
      <c r="Q157" s="99"/>
      <c r="R157" s="99"/>
      <c r="S157" s="99"/>
      <c r="T157" s="99"/>
      <c r="U157" s="99"/>
      <c r="V157" s="99"/>
      <c r="W157" s="99"/>
      <c r="X157" s="99"/>
      <c r="Y157" s="99"/>
      <c r="Z157" s="99"/>
      <c r="AA157" s="99"/>
      <c r="AB157" s="99"/>
      <c r="AC157" s="99"/>
      <c r="AD157" s="99"/>
      <c r="AE157" s="99"/>
      <c r="AF157" s="99"/>
      <c r="AG157" s="99"/>
      <c r="AH157" s="99"/>
    </row>
    <row r="158" spans="3:34">
      <c r="C158" s="3" t="s">
        <v>88</v>
      </c>
      <c r="D158" s="3" t="s">
        <v>290</v>
      </c>
      <c r="E158" s="3" t="s">
        <v>291</v>
      </c>
      <c r="F158" s="3" t="s">
        <v>628</v>
      </c>
      <c r="G158" s="97" t="s">
        <v>524</v>
      </c>
      <c r="H158" s="97" t="s">
        <v>524</v>
      </c>
      <c r="I158" s="97" t="s">
        <v>524</v>
      </c>
      <c r="J158" s="97" t="s">
        <v>524</v>
      </c>
      <c r="K158" s="97" t="s">
        <v>524</v>
      </c>
      <c r="L158" s="97" t="s">
        <v>524</v>
      </c>
      <c r="M158" s="97" t="s">
        <v>524</v>
      </c>
      <c r="N158" s="110">
        <v>39450</v>
      </c>
      <c r="O158" s="110">
        <v>39663</v>
      </c>
      <c r="P158" s="99"/>
      <c r="Q158" s="99"/>
      <c r="R158" s="99"/>
      <c r="S158" s="99"/>
      <c r="T158" s="99"/>
      <c r="U158" s="99"/>
      <c r="V158" s="99"/>
      <c r="W158" s="99"/>
      <c r="X158" s="99"/>
      <c r="Y158" s="99"/>
      <c r="Z158" s="99"/>
      <c r="AA158" s="99"/>
      <c r="AB158" s="99"/>
      <c r="AC158" s="99"/>
      <c r="AD158" s="99"/>
      <c r="AE158" s="99"/>
      <c r="AF158" s="99"/>
      <c r="AG158" s="99"/>
      <c r="AH158" s="99"/>
    </row>
    <row r="159" spans="3:34">
      <c r="C159" s="3" t="s">
        <v>88</v>
      </c>
      <c r="D159" s="3" t="s">
        <v>292</v>
      </c>
      <c r="E159" s="3" t="s">
        <v>293</v>
      </c>
      <c r="F159" s="3" t="s">
        <v>628</v>
      </c>
      <c r="G159" s="97" t="s">
        <v>524</v>
      </c>
      <c r="H159" s="97" t="s">
        <v>524</v>
      </c>
      <c r="I159" s="97" t="s">
        <v>524</v>
      </c>
      <c r="J159" s="97" t="s">
        <v>524</v>
      </c>
      <c r="K159" s="97" t="s">
        <v>524</v>
      </c>
      <c r="L159" s="97" t="s">
        <v>524</v>
      </c>
      <c r="M159" s="97" t="s">
        <v>524</v>
      </c>
      <c r="N159" s="110">
        <v>21930</v>
      </c>
      <c r="O159" s="110">
        <v>22705</v>
      </c>
      <c r="P159" s="99"/>
      <c r="Q159" s="99"/>
      <c r="R159" s="99"/>
      <c r="S159" s="99"/>
      <c r="T159" s="99"/>
      <c r="U159" s="99"/>
      <c r="V159" s="99"/>
      <c r="W159" s="99"/>
      <c r="X159" s="99"/>
      <c r="Y159" s="99"/>
      <c r="Z159" s="99"/>
      <c r="AA159" s="99"/>
      <c r="AB159" s="99"/>
      <c r="AC159" s="99"/>
      <c r="AD159" s="99"/>
      <c r="AE159" s="99"/>
      <c r="AF159" s="99"/>
      <c r="AG159" s="99"/>
      <c r="AH159" s="99"/>
    </row>
    <row r="160" spans="3:34">
      <c r="C160" s="3" t="s">
        <v>88</v>
      </c>
      <c r="D160" s="3" t="s">
        <v>294</v>
      </c>
      <c r="E160" s="3" t="s">
        <v>295</v>
      </c>
      <c r="F160" s="3" t="s">
        <v>628</v>
      </c>
      <c r="G160" s="97" t="s">
        <v>524</v>
      </c>
      <c r="H160" s="97" t="s">
        <v>524</v>
      </c>
      <c r="I160" s="97" t="s">
        <v>524</v>
      </c>
      <c r="J160" s="97" t="s">
        <v>524</v>
      </c>
      <c r="K160" s="97" t="s">
        <v>524</v>
      </c>
      <c r="L160" s="97" t="s">
        <v>524</v>
      </c>
      <c r="M160" s="97" t="s">
        <v>524</v>
      </c>
      <c r="N160" s="110">
        <v>46423</v>
      </c>
      <c r="O160" s="110">
        <v>48880</v>
      </c>
      <c r="P160" s="99"/>
      <c r="Q160" s="99"/>
      <c r="R160" s="99"/>
      <c r="S160" s="99"/>
      <c r="T160" s="99"/>
      <c r="U160" s="99"/>
      <c r="V160" s="99"/>
      <c r="W160" s="99"/>
      <c r="X160" s="99"/>
      <c r="Y160" s="99"/>
      <c r="Z160" s="99"/>
      <c r="AA160" s="99"/>
      <c r="AB160" s="99"/>
      <c r="AC160" s="99"/>
      <c r="AD160" s="99"/>
      <c r="AE160" s="99"/>
      <c r="AF160" s="99"/>
      <c r="AG160" s="99"/>
      <c r="AH160" s="99"/>
    </row>
    <row r="161" spans="3:34">
      <c r="C161" s="3" t="s">
        <v>88</v>
      </c>
      <c r="D161" s="3" t="s">
        <v>296</v>
      </c>
      <c r="E161" s="3" t="s">
        <v>297</v>
      </c>
      <c r="F161" s="3" t="s">
        <v>628</v>
      </c>
      <c r="G161" s="97" t="s">
        <v>524</v>
      </c>
      <c r="H161" s="97" t="s">
        <v>524</v>
      </c>
      <c r="I161" s="97" t="s">
        <v>524</v>
      </c>
      <c r="J161" s="97" t="s">
        <v>524</v>
      </c>
      <c r="K161" s="97" t="s">
        <v>524</v>
      </c>
      <c r="L161" s="97" t="s">
        <v>524</v>
      </c>
      <c r="M161" s="97" t="s">
        <v>524</v>
      </c>
      <c r="N161" s="110">
        <v>49710</v>
      </c>
      <c r="O161" s="110">
        <v>51214</v>
      </c>
      <c r="P161" s="99"/>
      <c r="Q161" s="99"/>
      <c r="R161" s="99"/>
      <c r="S161" s="99"/>
      <c r="T161" s="99"/>
      <c r="U161" s="99"/>
      <c r="V161" s="99"/>
      <c r="W161" s="99"/>
      <c r="X161" s="99"/>
      <c r="Y161" s="99"/>
      <c r="Z161" s="99"/>
      <c r="AA161" s="99"/>
      <c r="AB161" s="99"/>
      <c r="AC161" s="99"/>
      <c r="AD161" s="99"/>
      <c r="AE161" s="99"/>
      <c r="AF161" s="99"/>
      <c r="AG161" s="99"/>
      <c r="AH161" s="99"/>
    </row>
    <row r="162" spans="3:34">
      <c r="C162" s="3" t="s">
        <v>88</v>
      </c>
      <c r="D162" s="3" t="s">
        <v>298</v>
      </c>
      <c r="E162" s="3" t="s">
        <v>299</v>
      </c>
      <c r="F162" s="3" t="s">
        <v>628</v>
      </c>
      <c r="G162" s="97" t="s">
        <v>524</v>
      </c>
      <c r="H162" s="97" t="s">
        <v>524</v>
      </c>
      <c r="I162" s="97" t="s">
        <v>524</v>
      </c>
      <c r="J162" s="97" t="s">
        <v>524</v>
      </c>
      <c r="K162" s="97" t="s">
        <v>524</v>
      </c>
      <c r="L162" s="97" t="s">
        <v>524</v>
      </c>
      <c r="M162" s="97" t="s">
        <v>524</v>
      </c>
      <c r="N162" s="110">
        <v>26213</v>
      </c>
      <c r="O162" s="110">
        <v>27278</v>
      </c>
      <c r="P162" s="99"/>
      <c r="Q162" s="99"/>
      <c r="R162" s="99"/>
      <c r="S162" s="99"/>
      <c r="T162" s="99"/>
      <c r="U162" s="99"/>
      <c r="V162" s="99"/>
      <c r="W162" s="99"/>
      <c r="X162" s="99"/>
      <c r="Y162" s="99"/>
      <c r="Z162" s="99"/>
      <c r="AA162" s="99"/>
      <c r="AB162" s="99"/>
      <c r="AC162" s="99"/>
      <c r="AD162" s="99"/>
      <c r="AE162" s="99"/>
      <c r="AF162" s="99"/>
      <c r="AG162" s="99"/>
      <c r="AH162" s="99"/>
    </row>
    <row r="163" spans="3:34">
      <c r="C163" s="3" t="s">
        <v>88</v>
      </c>
      <c r="D163" s="3" t="s">
        <v>300</v>
      </c>
      <c r="E163" s="3" t="s">
        <v>301</v>
      </c>
      <c r="F163" s="3" t="s">
        <v>628</v>
      </c>
      <c r="G163" s="97" t="s">
        <v>524</v>
      </c>
      <c r="H163" s="97" t="s">
        <v>524</v>
      </c>
      <c r="I163" s="97" t="s">
        <v>524</v>
      </c>
      <c r="J163" s="97" t="s">
        <v>524</v>
      </c>
      <c r="K163" s="97" t="s">
        <v>524</v>
      </c>
      <c r="L163" s="97" t="s">
        <v>524</v>
      </c>
      <c r="M163" s="97" t="s">
        <v>524</v>
      </c>
      <c r="N163" s="110">
        <v>17944</v>
      </c>
      <c r="O163" s="110">
        <v>18886</v>
      </c>
      <c r="P163" s="99"/>
      <c r="Q163" s="99"/>
      <c r="R163" s="99"/>
      <c r="S163" s="99"/>
      <c r="T163" s="99"/>
      <c r="U163" s="99"/>
      <c r="V163" s="99"/>
      <c r="W163" s="99"/>
      <c r="X163" s="99"/>
      <c r="Y163" s="99"/>
      <c r="Z163" s="99"/>
      <c r="AA163" s="99"/>
      <c r="AB163" s="99"/>
      <c r="AC163" s="99"/>
      <c r="AD163" s="99"/>
      <c r="AE163" s="99"/>
      <c r="AF163" s="99"/>
      <c r="AG163" s="99"/>
      <c r="AH163" s="99"/>
    </row>
    <row r="164" spans="3:34">
      <c r="C164" s="3" t="s">
        <v>88</v>
      </c>
      <c r="D164" s="3" t="s">
        <v>302</v>
      </c>
      <c r="E164" s="3" t="s">
        <v>303</v>
      </c>
      <c r="F164" s="3" t="s">
        <v>628</v>
      </c>
      <c r="G164" s="97" t="s">
        <v>524</v>
      </c>
      <c r="H164" s="97" t="s">
        <v>524</v>
      </c>
      <c r="I164" s="97" t="s">
        <v>524</v>
      </c>
      <c r="J164" s="97" t="s">
        <v>524</v>
      </c>
      <c r="K164" s="97" t="s">
        <v>524</v>
      </c>
      <c r="L164" s="97" t="s">
        <v>524</v>
      </c>
      <c r="M164" s="97" t="s">
        <v>524</v>
      </c>
      <c r="N164" s="110">
        <v>40538</v>
      </c>
      <c r="O164" s="110">
        <v>42659</v>
      </c>
      <c r="P164" s="99"/>
      <c r="Q164" s="99"/>
      <c r="R164" s="99"/>
      <c r="S164" s="99"/>
      <c r="T164" s="99"/>
      <c r="U164" s="99"/>
      <c r="V164" s="99"/>
      <c r="W164" s="99"/>
      <c r="X164" s="99"/>
      <c r="Y164" s="99"/>
      <c r="Z164" s="99"/>
      <c r="AA164" s="99"/>
      <c r="AB164" s="99"/>
      <c r="AC164" s="99"/>
      <c r="AD164" s="99"/>
      <c r="AE164" s="99"/>
      <c r="AF164" s="99"/>
      <c r="AG164" s="99"/>
      <c r="AH164" s="99"/>
    </row>
    <row r="165" spans="3:34">
      <c r="C165" s="3" t="s">
        <v>88</v>
      </c>
      <c r="D165" s="3" t="s">
        <v>304</v>
      </c>
      <c r="E165" s="3" t="s">
        <v>305</v>
      </c>
      <c r="F165" s="3" t="s">
        <v>628</v>
      </c>
      <c r="G165" s="97" t="s">
        <v>524</v>
      </c>
      <c r="H165" s="97" t="s">
        <v>524</v>
      </c>
      <c r="I165" s="97" t="s">
        <v>524</v>
      </c>
      <c r="J165" s="97" t="s">
        <v>524</v>
      </c>
      <c r="K165" s="97" t="s">
        <v>524</v>
      </c>
      <c r="L165" s="97" t="s">
        <v>524</v>
      </c>
      <c r="M165" s="97" t="s">
        <v>524</v>
      </c>
      <c r="N165" s="110">
        <v>72209</v>
      </c>
      <c r="O165" s="110">
        <v>73289</v>
      </c>
      <c r="P165" s="99"/>
      <c r="Q165" s="99"/>
      <c r="R165" s="99"/>
      <c r="S165" s="99"/>
      <c r="T165" s="99"/>
      <c r="U165" s="99"/>
      <c r="V165" s="99"/>
      <c r="W165" s="99"/>
      <c r="X165" s="99"/>
      <c r="Y165" s="99"/>
      <c r="Z165" s="99"/>
      <c r="AA165" s="99"/>
      <c r="AB165" s="99"/>
      <c r="AC165" s="99"/>
      <c r="AD165" s="99"/>
      <c r="AE165" s="99"/>
      <c r="AF165" s="99"/>
      <c r="AG165" s="99"/>
      <c r="AH165" s="99"/>
    </row>
    <row r="166" spans="3:34">
      <c r="C166" s="3" t="s">
        <v>88</v>
      </c>
      <c r="D166" s="3" t="s">
        <v>306</v>
      </c>
      <c r="E166" s="3" t="s">
        <v>307</v>
      </c>
      <c r="F166" s="3" t="s">
        <v>628</v>
      </c>
      <c r="G166" s="97" t="s">
        <v>524</v>
      </c>
      <c r="H166" s="97" t="s">
        <v>524</v>
      </c>
      <c r="I166" s="97" t="s">
        <v>524</v>
      </c>
      <c r="J166" s="97" t="s">
        <v>524</v>
      </c>
      <c r="K166" s="97" t="s">
        <v>524</v>
      </c>
      <c r="L166" s="97" t="s">
        <v>524</v>
      </c>
      <c r="M166" s="97" t="s">
        <v>524</v>
      </c>
      <c r="N166" s="110">
        <v>10032</v>
      </c>
      <c r="O166" s="110">
        <v>10961</v>
      </c>
      <c r="P166" s="99"/>
      <c r="Q166" s="99"/>
      <c r="R166" s="99"/>
      <c r="S166" s="99"/>
      <c r="T166" s="99"/>
      <c r="U166" s="99"/>
      <c r="V166" s="99"/>
      <c r="W166" s="99"/>
      <c r="X166" s="99"/>
      <c r="Y166" s="99"/>
      <c r="Z166" s="99"/>
      <c r="AA166" s="99"/>
      <c r="AB166" s="99"/>
      <c r="AC166" s="99"/>
      <c r="AD166" s="99"/>
      <c r="AE166" s="99"/>
      <c r="AF166" s="99"/>
      <c r="AG166" s="99"/>
      <c r="AH166" s="99"/>
    </row>
    <row r="167" spans="3:34">
      <c r="C167" s="3" t="s">
        <v>88</v>
      </c>
      <c r="D167" s="3" t="s">
        <v>308</v>
      </c>
      <c r="E167" s="3" t="s">
        <v>309</v>
      </c>
      <c r="F167" s="3" t="s">
        <v>628</v>
      </c>
      <c r="G167" s="97" t="s">
        <v>524</v>
      </c>
      <c r="H167" s="97" t="s">
        <v>524</v>
      </c>
      <c r="I167" s="97" t="s">
        <v>524</v>
      </c>
      <c r="J167" s="97" t="s">
        <v>524</v>
      </c>
      <c r="K167" s="97" t="s">
        <v>524</v>
      </c>
      <c r="L167" s="97" t="s">
        <v>524</v>
      </c>
      <c r="M167" s="97" t="s">
        <v>524</v>
      </c>
      <c r="N167" s="110">
        <v>81933</v>
      </c>
      <c r="O167" s="110">
        <v>87214</v>
      </c>
      <c r="P167" s="99"/>
      <c r="Q167" s="99"/>
      <c r="R167" s="99"/>
      <c r="S167" s="99"/>
      <c r="T167" s="99"/>
      <c r="U167" s="99"/>
      <c r="V167" s="99"/>
      <c r="W167" s="99"/>
      <c r="X167" s="99"/>
      <c r="Y167" s="99"/>
      <c r="Z167" s="99"/>
      <c r="AA167" s="99"/>
      <c r="AB167" s="99"/>
      <c r="AC167" s="99"/>
      <c r="AD167" s="99"/>
      <c r="AE167" s="99"/>
      <c r="AF167" s="99"/>
      <c r="AG167" s="99"/>
      <c r="AH167" s="99"/>
    </row>
    <row r="168" spans="3:34">
      <c r="C168" s="3" t="s">
        <v>88</v>
      </c>
      <c r="D168" s="3" t="s">
        <v>310</v>
      </c>
      <c r="E168" s="3" t="s">
        <v>311</v>
      </c>
      <c r="F168" s="3" t="s">
        <v>628</v>
      </c>
      <c r="G168" s="97" t="s">
        <v>524</v>
      </c>
      <c r="H168" s="97" t="s">
        <v>524</v>
      </c>
      <c r="I168" s="97" t="s">
        <v>524</v>
      </c>
      <c r="J168" s="97" t="s">
        <v>524</v>
      </c>
      <c r="K168" s="97" t="s">
        <v>524</v>
      </c>
      <c r="L168" s="97" t="s">
        <v>524</v>
      </c>
      <c r="M168" s="97" t="s">
        <v>524</v>
      </c>
      <c r="N168" s="110">
        <v>80895</v>
      </c>
      <c r="O168" s="110">
        <v>86296</v>
      </c>
      <c r="P168" s="99"/>
      <c r="Q168" s="99"/>
      <c r="R168" s="99"/>
      <c r="S168" s="99"/>
      <c r="T168" s="99"/>
      <c r="U168" s="99"/>
      <c r="V168" s="99"/>
      <c r="W168" s="99"/>
      <c r="X168" s="99"/>
      <c r="Y168" s="99"/>
      <c r="Z168" s="99"/>
      <c r="AA168" s="99"/>
      <c r="AB168" s="99"/>
      <c r="AC168" s="99"/>
      <c r="AD168" s="99"/>
      <c r="AE168" s="99"/>
      <c r="AF168" s="99"/>
      <c r="AG168" s="99"/>
      <c r="AH168" s="99"/>
    </row>
    <row r="169" spans="3:34">
      <c r="C169" s="3" t="s">
        <v>88</v>
      </c>
      <c r="D169" s="3" t="s">
        <v>312</v>
      </c>
      <c r="E169" s="3" t="s">
        <v>313</v>
      </c>
      <c r="F169" s="3" t="s">
        <v>628</v>
      </c>
      <c r="G169" s="97" t="s">
        <v>524</v>
      </c>
      <c r="H169" s="97" t="s">
        <v>524</v>
      </c>
      <c r="I169" s="97" t="s">
        <v>524</v>
      </c>
      <c r="J169" s="97" t="s">
        <v>524</v>
      </c>
      <c r="K169" s="97" t="s">
        <v>524</v>
      </c>
      <c r="L169" s="97" t="s">
        <v>524</v>
      </c>
      <c r="M169" s="97" t="s">
        <v>524</v>
      </c>
      <c r="N169" s="110">
        <v>34392</v>
      </c>
      <c r="O169" s="110">
        <v>36447</v>
      </c>
      <c r="P169" s="99"/>
      <c r="Q169" s="99"/>
      <c r="R169" s="99"/>
      <c r="S169" s="99"/>
      <c r="T169" s="99"/>
      <c r="U169" s="99"/>
      <c r="V169" s="99"/>
      <c r="W169" s="99"/>
      <c r="X169" s="99"/>
      <c r="Y169" s="99"/>
      <c r="Z169" s="99"/>
      <c r="AA169" s="99"/>
      <c r="AB169" s="99"/>
      <c r="AC169" s="99"/>
      <c r="AD169" s="99"/>
      <c r="AE169" s="99"/>
      <c r="AF169" s="99"/>
      <c r="AG169" s="99"/>
      <c r="AH169" s="99"/>
    </row>
    <row r="170" spans="3:34">
      <c r="C170" s="3" t="s">
        <v>88</v>
      </c>
      <c r="D170" s="3" t="s">
        <v>314</v>
      </c>
      <c r="E170" s="3" t="s">
        <v>315</v>
      </c>
      <c r="F170" s="3" t="s">
        <v>628</v>
      </c>
      <c r="G170" s="97" t="s">
        <v>524</v>
      </c>
      <c r="H170" s="97" t="s">
        <v>524</v>
      </c>
      <c r="I170" s="97" t="s">
        <v>524</v>
      </c>
      <c r="J170" s="97" t="s">
        <v>524</v>
      </c>
      <c r="K170" s="97" t="s">
        <v>524</v>
      </c>
      <c r="L170" s="97" t="s">
        <v>524</v>
      </c>
      <c r="M170" s="97" t="s">
        <v>524</v>
      </c>
      <c r="N170" s="110">
        <v>34941</v>
      </c>
      <c r="O170" s="110">
        <v>37568</v>
      </c>
      <c r="P170" s="99"/>
      <c r="Q170" s="99"/>
      <c r="R170" s="99"/>
      <c r="S170" s="99"/>
      <c r="T170" s="99"/>
      <c r="U170" s="99"/>
      <c r="V170" s="99"/>
      <c r="W170" s="99"/>
      <c r="X170" s="99"/>
      <c r="Y170" s="99"/>
      <c r="Z170" s="99"/>
      <c r="AA170" s="99"/>
      <c r="AB170" s="99"/>
      <c r="AC170" s="99"/>
      <c r="AD170" s="99"/>
      <c r="AE170" s="99"/>
      <c r="AF170" s="99"/>
      <c r="AG170" s="99"/>
      <c r="AH170" s="99"/>
    </row>
    <row r="171" spans="3:34">
      <c r="C171" s="3" t="s">
        <v>88</v>
      </c>
      <c r="D171" s="3" t="s">
        <v>316</v>
      </c>
      <c r="E171" s="3" t="s">
        <v>317</v>
      </c>
      <c r="F171" s="3" t="s">
        <v>628</v>
      </c>
      <c r="G171" s="97" t="s">
        <v>524</v>
      </c>
      <c r="H171" s="97" t="s">
        <v>524</v>
      </c>
      <c r="I171" s="97" t="s">
        <v>524</v>
      </c>
      <c r="J171" s="97" t="s">
        <v>524</v>
      </c>
      <c r="K171" s="97" t="s">
        <v>524</v>
      </c>
      <c r="L171" s="97" t="s">
        <v>524</v>
      </c>
      <c r="M171" s="97" t="s">
        <v>524</v>
      </c>
      <c r="N171" s="110">
        <v>102899</v>
      </c>
      <c r="O171" s="110">
        <v>108337</v>
      </c>
      <c r="P171" s="99"/>
      <c r="Q171" s="99"/>
      <c r="R171" s="99"/>
      <c r="S171" s="99"/>
      <c r="T171" s="99"/>
      <c r="U171" s="99"/>
      <c r="V171" s="99"/>
      <c r="W171" s="99"/>
      <c r="X171" s="99"/>
      <c r="Y171" s="99"/>
      <c r="Z171" s="99"/>
      <c r="AA171" s="99"/>
      <c r="AB171" s="99"/>
      <c r="AC171" s="99"/>
      <c r="AD171" s="99"/>
      <c r="AE171" s="99"/>
      <c r="AF171" s="99"/>
      <c r="AG171" s="99"/>
      <c r="AH171" s="99"/>
    </row>
    <row r="172" spans="3:34">
      <c r="C172" s="3" t="s">
        <v>88</v>
      </c>
      <c r="D172" s="3" t="s">
        <v>318</v>
      </c>
      <c r="E172" s="3" t="s">
        <v>319</v>
      </c>
      <c r="F172" s="3" t="s">
        <v>628</v>
      </c>
      <c r="G172" s="97" t="s">
        <v>524</v>
      </c>
      <c r="H172" s="97" t="s">
        <v>524</v>
      </c>
      <c r="I172" s="97" t="s">
        <v>524</v>
      </c>
      <c r="J172" s="97" t="s">
        <v>524</v>
      </c>
      <c r="K172" s="97" t="s">
        <v>524</v>
      </c>
      <c r="L172" s="97" t="s">
        <v>524</v>
      </c>
      <c r="M172" s="97" t="s">
        <v>524</v>
      </c>
      <c r="N172" s="110">
        <v>48293</v>
      </c>
      <c r="O172" s="110">
        <v>50327</v>
      </c>
      <c r="P172" s="99"/>
      <c r="Q172" s="99"/>
      <c r="R172" s="99"/>
      <c r="S172" s="99"/>
      <c r="T172" s="99"/>
      <c r="U172" s="99"/>
      <c r="V172" s="99"/>
      <c r="W172" s="99"/>
      <c r="X172" s="99"/>
      <c r="Y172" s="99"/>
      <c r="Z172" s="99"/>
      <c r="AA172" s="99"/>
      <c r="AB172" s="99"/>
      <c r="AC172" s="99"/>
      <c r="AD172" s="99"/>
      <c r="AE172" s="99"/>
      <c r="AF172" s="99"/>
      <c r="AG172" s="99"/>
      <c r="AH172" s="99"/>
    </row>
    <row r="173" spans="3:34">
      <c r="C173" s="3" t="s">
        <v>88</v>
      </c>
      <c r="D173" s="3" t="s">
        <v>320</v>
      </c>
      <c r="E173" s="3" t="s">
        <v>321</v>
      </c>
      <c r="F173" s="3" t="s">
        <v>628</v>
      </c>
      <c r="G173" s="97" t="s">
        <v>524</v>
      </c>
      <c r="H173" s="97" t="s">
        <v>524</v>
      </c>
      <c r="I173" s="97" t="s">
        <v>524</v>
      </c>
      <c r="J173" s="97" t="s">
        <v>524</v>
      </c>
      <c r="K173" s="97" t="s">
        <v>524</v>
      </c>
      <c r="L173" s="97" t="s">
        <v>524</v>
      </c>
      <c r="M173" s="97" t="s">
        <v>524</v>
      </c>
      <c r="N173" s="110">
        <v>72679</v>
      </c>
      <c r="O173" s="110">
        <v>75212</v>
      </c>
      <c r="P173" s="99"/>
      <c r="Q173" s="99"/>
      <c r="R173" s="99"/>
      <c r="S173" s="99"/>
      <c r="T173" s="99"/>
      <c r="U173" s="99"/>
      <c r="V173" s="99"/>
      <c r="W173" s="99"/>
      <c r="X173" s="99"/>
      <c r="Y173" s="99"/>
      <c r="Z173" s="99"/>
      <c r="AA173" s="99"/>
      <c r="AB173" s="99"/>
      <c r="AC173" s="99"/>
      <c r="AD173" s="99"/>
      <c r="AE173" s="99"/>
      <c r="AF173" s="99"/>
      <c r="AG173" s="99"/>
      <c r="AH173" s="99"/>
    </row>
    <row r="174" spans="3:34">
      <c r="C174" s="3" t="s">
        <v>88</v>
      </c>
      <c r="D174" s="3" t="s">
        <v>322</v>
      </c>
      <c r="E174" s="3" t="s">
        <v>323</v>
      </c>
      <c r="F174" s="3" t="s">
        <v>628</v>
      </c>
      <c r="G174" s="97" t="s">
        <v>524</v>
      </c>
      <c r="H174" s="97" t="s">
        <v>524</v>
      </c>
      <c r="I174" s="97" t="s">
        <v>524</v>
      </c>
      <c r="J174" s="97" t="s">
        <v>524</v>
      </c>
      <c r="K174" s="97" t="s">
        <v>524</v>
      </c>
      <c r="L174" s="97" t="s">
        <v>524</v>
      </c>
      <c r="M174" s="97" t="s">
        <v>524</v>
      </c>
      <c r="N174" s="110">
        <v>45961</v>
      </c>
      <c r="O174" s="110">
        <v>47053</v>
      </c>
      <c r="P174" s="99"/>
      <c r="Q174" s="99"/>
      <c r="R174" s="99"/>
      <c r="S174" s="99"/>
      <c r="T174" s="99"/>
      <c r="U174" s="99"/>
      <c r="V174" s="99"/>
      <c r="W174" s="99"/>
      <c r="X174" s="99"/>
      <c r="Y174" s="99"/>
      <c r="Z174" s="99"/>
      <c r="AA174" s="99"/>
      <c r="AB174" s="99"/>
      <c r="AC174" s="99"/>
      <c r="AD174" s="99"/>
      <c r="AE174" s="99"/>
      <c r="AF174" s="99"/>
      <c r="AG174" s="99"/>
      <c r="AH174" s="99"/>
    </row>
    <row r="175" spans="3:34">
      <c r="C175" s="3" t="s">
        <v>88</v>
      </c>
      <c r="D175" s="3" t="s">
        <v>324</v>
      </c>
      <c r="E175" s="3" t="s">
        <v>325</v>
      </c>
      <c r="F175" s="3" t="s">
        <v>628</v>
      </c>
      <c r="G175" s="97" t="s">
        <v>524</v>
      </c>
      <c r="H175" s="97" t="s">
        <v>524</v>
      </c>
      <c r="I175" s="97" t="s">
        <v>524</v>
      </c>
      <c r="J175" s="97" t="s">
        <v>524</v>
      </c>
      <c r="K175" s="97" t="s">
        <v>524</v>
      </c>
      <c r="L175" s="97" t="s">
        <v>524</v>
      </c>
      <c r="M175" s="97" t="s">
        <v>524</v>
      </c>
      <c r="N175" s="110">
        <v>38178</v>
      </c>
      <c r="O175" s="110">
        <v>39867</v>
      </c>
      <c r="P175" s="99"/>
      <c r="Q175" s="99"/>
      <c r="R175" s="99"/>
      <c r="S175" s="99"/>
      <c r="T175" s="99"/>
      <c r="U175" s="99"/>
      <c r="V175" s="99"/>
      <c r="W175" s="99"/>
      <c r="X175" s="99"/>
      <c r="Y175" s="99"/>
      <c r="Z175" s="99"/>
      <c r="AA175" s="99"/>
      <c r="AB175" s="99"/>
      <c r="AC175" s="99"/>
      <c r="AD175" s="99"/>
      <c r="AE175" s="99"/>
      <c r="AF175" s="99"/>
      <c r="AG175" s="99"/>
      <c r="AH175" s="99"/>
    </row>
    <row r="176" spans="3:34">
      <c r="C176" s="3" t="s">
        <v>88</v>
      </c>
      <c r="D176" s="3" t="s">
        <v>326</v>
      </c>
      <c r="E176" s="3" t="s">
        <v>327</v>
      </c>
      <c r="F176" s="3" t="s">
        <v>628</v>
      </c>
      <c r="G176" s="97" t="s">
        <v>524</v>
      </c>
      <c r="H176" s="97" t="s">
        <v>524</v>
      </c>
      <c r="I176" s="97" t="s">
        <v>524</v>
      </c>
      <c r="J176" s="97" t="s">
        <v>524</v>
      </c>
      <c r="K176" s="97" t="s">
        <v>524</v>
      </c>
      <c r="L176" s="97" t="s">
        <v>524</v>
      </c>
      <c r="M176" s="97" t="s">
        <v>524</v>
      </c>
      <c r="N176" s="110">
        <v>23996</v>
      </c>
      <c r="O176" s="110">
        <v>24559</v>
      </c>
      <c r="P176" s="99"/>
      <c r="Q176" s="99"/>
      <c r="R176" s="99"/>
      <c r="S176" s="99"/>
      <c r="T176" s="99"/>
      <c r="U176" s="99"/>
      <c r="V176" s="99"/>
      <c r="W176" s="99"/>
      <c r="X176" s="99"/>
      <c r="Y176" s="99"/>
      <c r="Z176" s="99"/>
      <c r="AA176" s="99"/>
      <c r="AB176" s="99"/>
      <c r="AC176" s="99"/>
      <c r="AD176" s="99"/>
      <c r="AE176" s="99"/>
      <c r="AF176" s="99"/>
      <c r="AG176" s="99"/>
      <c r="AH176" s="99"/>
    </row>
    <row r="177" spans="3:34">
      <c r="C177" s="3" t="s">
        <v>88</v>
      </c>
      <c r="D177" s="3" t="s">
        <v>328</v>
      </c>
      <c r="E177" s="3" t="s">
        <v>329</v>
      </c>
      <c r="F177" s="3" t="s">
        <v>628</v>
      </c>
      <c r="G177" s="97" t="s">
        <v>524</v>
      </c>
      <c r="H177" s="97" t="s">
        <v>524</v>
      </c>
      <c r="I177" s="97" t="s">
        <v>524</v>
      </c>
      <c r="J177" s="97" t="s">
        <v>524</v>
      </c>
      <c r="K177" s="97" t="s">
        <v>524</v>
      </c>
      <c r="L177" s="97" t="s">
        <v>524</v>
      </c>
      <c r="M177" s="97" t="s">
        <v>524</v>
      </c>
      <c r="N177" s="110">
        <v>20726</v>
      </c>
      <c r="O177" s="110">
        <v>21677</v>
      </c>
      <c r="P177" s="99"/>
      <c r="Q177" s="99"/>
      <c r="R177" s="99"/>
      <c r="S177" s="99"/>
      <c r="T177" s="99"/>
      <c r="U177" s="99"/>
      <c r="V177" s="99"/>
      <c r="W177" s="99"/>
      <c r="X177" s="99"/>
      <c r="Y177" s="99"/>
      <c r="Z177" s="99"/>
      <c r="AA177" s="99"/>
      <c r="AB177" s="99"/>
      <c r="AC177" s="99"/>
      <c r="AD177" s="99"/>
      <c r="AE177" s="99"/>
      <c r="AF177" s="99"/>
      <c r="AG177" s="99"/>
      <c r="AH177" s="99"/>
    </row>
    <row r="178" spans="3:34">
      <c r="C178" s="3" t="s">
        <v>88</v>
      </c>
      <c r="D178" s="3" t="s">
        <v>330</v>
      </c>
      <c r="E178" s="3" t="s">
        <v>331</v>
      </c>
      <c r="F178" s="3" t="s">
        <v>628</v>
      </c>
      <c r="G178" s="97" t="s">
        <v>524</v>
      </c>
      <c r="H178" s="97" t="s">
        <v>524</v>
      </c>
      <c r="I178" s="97" t="s">
        <v>524</v>
      </c>
      <c r="J178" s="97" t="s">
        <v>524</v>
      </c>
      <c r="K178" s="97" t="s">
        <v>524</v>
      </c>
      <c r="L178" s="97" t="s">
        <v>524</v>
      </c>
      <c r="M178" s="97" t="s">
        <v>524</v>
      </c>
      <c r="N178" s="110">
        <v>57833</v>
      </c>
      <c r="O178" s="110">
        <v>59593</v>
      </c>
      <c r="P178" s="99"/>
      <c r="Q178" s="99"/>
      <c r="R178" s="99"/>
      <c r="S178" s="99"/>
      <c r="T178" s="99"/>
      <c r="U178" s="99"/>
      <c r="V178" s="99"/>
      <c r="W178" s="99"/>
      <c r="X178" s="99"/>
      <c r="Y178" s="99"/>
      <c r="Z178" s="99"/>
      <c r="AA178" s="99"/>
      <c r="AB178" s="99"/>
      <c r="AC178" s="99"/>
      <c r="AD178" s="99"/>
      <c r="AE178" s="99"/>
      <c r="AF178" s="99"/>
      <c r="AG178" s="99"/>
      <c r="AH178" s="99"/>
    </row>
    <row r="179" spans="3:34">
      <c r="C179" s="3" t="s">
        <v>88</v>
      </c>
      <c r="D179" s="3" t="s">
        <v>332</v>
      </c>
      <c r="E179" s="3" t="s">
        <v>333</v>
      </c>
      <c r="F179" s="3" t="s">
        <v>628</v>
      </c>
      <c r="G179" s="97" t="s">
        <v>524</v>
      </c>
      <c r="H179" s="97" t="s">
        <v>524</v>
      </c>
      <c r="I179" s="97" t="s">
        <v>524</v>
      </c>
      <c r="J179" s="97" t="s">
        <v>524</v>
      </c>
      <c r="K179" s="97" t="s">
        <v>524</v>
      </c>
      <c r="L179" s="97" t="s">
        <v>524</v>
      </c>
      <c r="M179" s="97" t="s">
        <v>524</v>
      </c>
      <c r="N179" s="110">
        <v>14165</v>
      </c>
      <c r="O179" s="110">
        <v>14525</v>
      </c>
      <c r="P179" s="99"/>
      <c r="Q179" s="99"/>
      <c r="R179" s="99"/>
      <c r="S179" s="99"/>
      <c r="T179" s="99"/>
      <c r="U179" s="99"/>
      <c r="V179" s="99"/>
      <c r="W179" s="99"/>
      <c r="X179" s="99"/>
      <c r="Y179" s="99"/>
      <c r="Z179" s="99"/>
      <c r="AA179" s="99"/>
      <c r="AB179" s="99"/>
      <c r="AC179" s="99"/>
      <c r="AD179" s="99"/>
      <c r="AE179" s="99"/>
      <c r="AF179" s="99"/>
      <c r="AG179" s="99"/>
      <c r="AH179" s="99"/>
    </row>
    <row r="180" spans="3:34">
      <c r="C180" s="3" t="s">
        <v>88</v>
      </c>
      <c r="D180" s="3" t="s">
        <v>334</v>
      </c>
      <c r="E180" s="3" t="s">
        <v>335</v>
      </c>
      <c r="F180" s="3" t="s">
        <v>628</v>
      </c>
      <c r="G180" s="97" t="s">
        <v>524</v>
      </c>
      <c r="H180" s="97" t="s">
        <v>524</v>
      </c>
      <c r="I180" s="97" t="s">
        <v>524</v>
      </c>
      <c r="J180" s="97" t="s">
        <v>524</v>
      </c>
      <c r="K180" s="97" t="s">
        <v>524</v>
      </c>
      <c r="L180" s="97" t="s">
        <v>524</v>
      </c>
      <c r="M180" s="97" t="s">
        <v>524</v>
      </c>
      <c r="N180" s="110">
        <v>19983</v>
      </c>
      <c r="O180" s="110">
        <v>20280</v>
      </c>
      <c r="P180" s="99"/>
      <c r="Q180" s="99"/>
      <c r="R180" s="99"/>
      <c r="S180" s="99"/>
      <c r="T180" s="99"/>
      <c r="U180" s="99"/>
      <c r="V180" s="99"/>
      <c r="W180" s="99"/>
      <c r="X180" s="99"/>
      <c r="Y180" s="99"/>
      <c r="Z180" s="99"/>
      <c r="AA180" s="99"/>
      <c r="AB180" s="99"/>
      <c r="AC180" s="99"/>
      <c r="AD180" s="99"/>
      <c r="AE180" s="99"/>
      <c r="AF180" s="99"/>
      <c r="AG180" s="99"/>
      <c r="AH180" s="99"/>
    </row>
    <row r="181" spans="3:34">
      <c r="C181" s="3" t="s">
        <v>88</v>
      </c>
      <c r="D181" s="3" t="s">
        <v>336</v>
      </c>
      <c r="E181" s="3" t="s">
        <v>337</v>
      </c>
      <c r="F181" s="3" t="s">
        <v>628</v>
      </c>
      <c r="G181" s="97" t="s">
        <v>524</v>
      </c>
      <c r="H181" s="97" t="s">
        <v>524</v>
      </c>
      <c r="I181" s="97" t="s">
        <v>524</v>
      </c>
      <c r="J181" s="97" t="s">
        <v>524</v>
      </c>
      <c r="K181" s="97" t="s">
        <v>524</v>
      </c>
      <c r="L181" s="97" t="s">
        <v>524</v>
      </c>
      <c r="M181" s="97" t="s">
        <v>524</v>
      </c>
      <c r="N181" s="110">
        <v>38932</v>
      </c>
      <c r="O181" s="110">
        <v>40749.24</v>
      </c>
      <c r="P181" s="99"/>
      <c r="Q181" s="99"/>
      <c r="R181" s="99"/>
      <c r="S181" s="99"/>
      <c r="T181" s="99"/>
      <c r="U181" s="99"/>
      <c r="V181" s="99"/>
      <c r="W181" s="99"/>
      <c r="X181" s="99"/>
      <c r="Y181" s="99"/>
      <c r="Z181" s="99"/>
      <c r="AA181" s="99"/>
      <c r="AB181" s="99"/>
      <c r="AC181" s="99"/>
      <c r="AD181" s="99"/>
      <c r="AE181" s="99"/>
      <c r="AF181" s="99"/>
      <c r="AG181" s="99"/>
      <c r="AH181" s="99"/>
    </row>
    <row r="182" spans="3:34">
      <c r="C182" s="3" t="s">
        <v>88</v>
      </c>
      <c r="D182" s="3" t="s">
        <v>338</v>
      </c>
      <c r="E182" s="3" t="s">
        <v>339</v>
      </c>
      <c r="F182" s="3" t="s">
        <v>628</v>
      </c>
      <c r="G182" s="97" t="s">
        <v>524</v>
      </c>
      <c r="H182" s="97" t="s">
        <v>524</v>
      </c>
      <c r="I182" s="97" t="s">
        <v>524</v>
      </c>
      <c r="J182" s="97" t="s">
        <v>524</v>
      </c>
      <c r="K182" s="97" t="s">
        <v>524</v>
      </c>
      <c r="L182" s="97" t="s">
        <v>524</v>
      </c>
      <c r="M182" s="97" t="s">
        <v>524</v>
      </c>
      <c r="N182" s="110">
        <v>38850</v>
      </c>
      <c r="O182" s="110">
        <v>38784</v>
      </c>
      <c r="P182" s="99"/>
      <c r="Q182" s="99"/>
      <c r="R182" s="99"/>
      <c r="S182" s="99"/>
      <c r="T182" s="99"/>
      <c r="U182" s="99"/>
      <c r="V182" s="99"/>
      <c r="W182" s="99"/>
      <c r="X182" s="99"/>
      <c r="Y182" s="99"/>
      <c r="Z182" s="99"/>
      <c r="AA182" s="99"/>
      <c r="AB182" s="99"/>
      <c r="AC182" s="99"/>
      <c r="AD182" s="99"/>
      <c r="AE182" s="99"/>
      <c r="AF182" s="99"/>
      <c r="AG182" s="99"/>
      <c r="AH182" s="99"/>
    </row>
    <row r="183" spans="3:34">
      <c r="C183" s="3" t="s">
        <v>88</v>
      </c>
      <c r="D183" s="3" t="s">
        <v>340</v>
      </c>
      <c r="E183" s="3" t="s">
        <v>341</v>
      </c>
      <c r="F183" s="3" t="s">
        <v>628</v>
      </c>
      <c r="G183" s="97" t="s">
        <v>524</v>
      </c>
      <c r="H183" s="97" t="s">
        <v>524</v>
      </c>
      <c r="I183" s="97" t="s">
        <v>524</v>
      </c>
      <c r="J183" s="97" t="s">
        <v>524</v>
      </c>
      <c r="K183" s="97" t="s">
        <v>524</v>
      </c>
      <c r="L183" s="97" t="s">
        <v>524</v>
      </c>
      <c r="M183" s="97" t="s">
        <v>524</v>
      </c>
      <c r="N183" s="110">
        <v>22553</v>
      </c>
      <c r="O183" s="110">
        <v>20976</v>
      </c>
      <c r="P183" s="99"/>
      <c r="Q183" s="99"/>
      <c r="R183" s="99"/>
      <c r="S183" s="99"/>
      <c r="T183" s="99"/>
      <c r="U183" s="99"/>
      <c r="V183" s="99"/>
      <c r="W183" s="99"/>
      <c r="X183" s="99"/>
      <c r="Y183" s="99"/>
      <c r="Z183" s="99"/>
      <c r="AA183" s="99"/>
      <c r="AB183" s="99"/>
      <c r="AC183" s="99"/>
      <c r="AD183" s="99"/>
      <c r="AE183" s="99"/>
      <c r="AF183" s="99"/>
      <c r="AG183" s="99"/>
      <c r="AH183" s="99"/>
    </row>
    <row r="184" spans="3:34">
      <c r="C184" s="3" t="s">
        <v>88</v>
      </c>
      <c r="D184" s="3" t="s">
        <v>342</v>
      </c>
      <c r="E184" s="3" t="s">
        <v>343</v>
      </c>
      <c r="F184" s="3" t="s">
        <v>628</v>
      </c>
      <c r="G184" s="97" t="s">
        <v>524</v>
      </c>
      <c r="H184" s="97" t="s">
        <v>524</v>
      </c>
      <c r="I184" s="97" t="s">
        <v>524</v>
      </c>
      <c r="J184" s="97" t="s">
        <v>524</v>
      </c>
      <c r="K184" s="97" t="s">
        <v>524</v>
      </c>
      <c r="L184" s="97" t="s">
        <v>524</v>
      </c>
      <c r="M184" s="97" t="s">
        <v>524</v>
      </c>
      <c r="N184" s="110">
        <v>14839</v>
      </c>
      <c r="O184" s="110">
        <v>14958</v>
      </c>
      <c r="P184" s="99"/>
      <c r="Q184" s="99"/>
      <c r="R184" s="99"/>
      <c r="S184" s="99"/>
      <c r="T184" s="99"/>
      <c r="U184" s="99"/>
      <c r="V184" s="99"/>
      <c r="W184" s="99"/>
      <c r="X184" s="99"/>
      <c r="Y184" s="99"/>
      <c r="Z184" s="99"/>
      <c r="AA184" s="99"/>
      <c r="AB184" s="99"/>
      <c r="AC184" s="99"/>
      <c r="AD184" s="99"/>
      <c r="AE184" s="99"/>
      <c r="AF184" s="99"/>
      <c r="AG184" s="99"/>
      <c r="AH184" s="99"/>
    </row>
    <row r="185" spans="3:34">
      <c r="C185" s="3" t="s">
        <v>88</v>
      </c>
      <c r="D185" s="3" t="s">
        <v>344</v>
      </c>
      <c r="E185" s="3" t="s">
        <v>345</v>
      </c>
      <c r="F185" s="3" t="s">
        <v>628</v>
      </c>
      <c r="G185" s="97" t="s">
        <v>524</v>
      </c>
      <c r="H185" s="97" t="s">
        <v>524</v>
      </c>
      <c r="I185" s="97" t="s">
        <v>524</v>
      </c>
      <c r="J185" s="97" t="s">
        <v>524</v>
      </c>
      <c r="K185" s="97" t="s">
        <v>524</v>
      </c>
      <c r="L185" s="97" t="s">
        <v>524</v>
      </c>
      <c r="M185" s="97" t="s">
        <v>524</v>
      </c>
      <c r="N185" s="110">
        <v>50671</v>
      </c>
      <c r="O185" s="110">
        <v>51895.48</v>
      </c>
      <c r="P185" s="99"/>
      <c r="Q185" s="99"/>
      <c r="R185" s="99"/>
      <c r="S185" s="99"/>
      <c r="T185" s="99"/>
      <c r="U185" s="99"/>
      <c r="V185" s="99"/>
      <c r="W185" s="99"/>
      <c r="X185" s="99"/>
      <c r="Y185" s="99"/>
      <c r="Z185" s="99"/>
      <c r="AA185" s="99"/>
      <c r="AB185" s="99"/>
      <c r="AC185" s="99"/>
      <c r="AD185" s="99"/>
      <c r="AE185" s="99"/>
      <c r="AF185" s="99"/>
      <c r="AG185" s="99"/>
      <c r="AH185" s="99"/>
    </row>
    <row r="186" spans="3:34">
      <c r="C186" s="3" t="s">
        <v>88</v>
      </c>
      <c r="D186" s="3" t="s">
        <v>346</v>
      </c>
      <c r="E186" s="3" t="s">
        <v>347</v>
      </c>
      <c r="F186" s="3" t="s">
        <v>628</v>
      </c>
      <c r="G186" s="97" t="s">
        <v>524</v>
      </c>
      <c r="H186" s="97" t="s">
        <v>524</v>
      </c>
      <c r="I186" s="97" t="s">
        <v>524</v>
      </c>
      <c r="J186" s="97" t="s">
        <v>524</v>
      </c>
      <c r="K186" s="97" t="s">
        <v>524</v>
      </c>
      <c r="L186" s="97" t="s">
        <v>524</v>
      </c>
      <c r="M186" s="97" t="s">
        <v>524</v>
      </c>
      <c r="N186" s="110">
        <v>22865</v>
      </c>
      <c r="O186" s="110">
        <v>23802</v>
      </c>
      <c r="P186" s="99"/>
      <c r="Q186" s="99"/>
      <c r="R186" s="99"/>
      <c r="S186" s="99"/>
      <c r="T186" s="99"/>
      <c r="U186" s="99"/>
      <c r="V186" s="99"/>
      <c r="W186" s="99"/>
      <c r="X186" s="99"/>
      <c r="Y186" s="99"/>
      <c r="Z186" s="99"/>
      <c r="AA186" s="99"/>
      <c r="AB186" s="99"/>
      <c r="AC186" s="99"/>
      <c r="AD186" s="99"/>
      <c r="AE186" s="99"/>
      <c r="AF186" s="99"/>
      <c r="AG186" s="99"/>
      <c r="AH186" s="99"/>
    </row>
    <row r="187" spans="3:34">
      <c r="C187" s="3" t="s">
        <v>92</v>
      </c>
      <c r="D187" s="3" t="s">
        <v>348</v>
      </c>
      <c r="E187" s="3" t="s">
        <v>349</v>
      </c>
      <c r="F187" s="3" t="s">
        <v>628</v>
      </c>
      <c r="G187" s="97" t="s">
        <v>524</v>
      </c>
      <c r="H187" s="97" t="s">
        <v>524</v>
      </c>
      <c r="I187" s="97" t="s">
        <v>524</v>
      </c>
      <c r="J187" s="97" t="s">
        <v>524</v>
      </c>
      <c r="K187" s="97" t="s">
        <v>524</v>
      </c>
      <c r="L187" s="97" t="s">
        <v>524</v>
      </c>
      <c r="M187" s="97" t="s">
        <v>524</v>
      </c>
      <c r="N187" s="110">
        <v>29191</v>
      </c>
      <c r="O187" s="110">
        <v>31219</v>
      </c>
      <c r="P187" s="99"/>
      <c r="Q187" s="99"/>
      <c r="R187" s="99"/>
      <c r="S187" s="99"/>
      <c r="T187" s="99"/>
      <c r="U187" s="99"/>
      <c r="V187" s="99"/>
      <c r="W187" s="99"/>
      <c r="X187" s="99"/>
      <c r="Y187" s="99"/>
      <c r="Z187" s="99"/>
      <c r="AA187" s="99"/>
      <c r="AB187" s="99"/>
      <c r="AC187" s="99"/>
      <c r="AD187" s="99"/>
      <c r="AE187" s="99"/>
      <c r="AF187" s="99"/>
      <c r="AG187" s="99"/>
      <c r="AH187" s="99"/>
    </row>
    <row r="188" spans="3:34">
      <c r="C188" s="3" t="s">
        <v>92</v>
      </c>
      <c r="D188" s="3" t="s">
        <v>350</v>
      </c>
      <c r="E188" s="3" t="s">
        <v>351</v>
      </c>
      <c r="F188" s="3" t="s">
        <v>628</v>
      </c>
      <c r="G188" s="97" t="s">
        <v>524</v>
      </c>
      <c r="H188" s="97" t="s">
        <v>524</v>
      </c>
      <c r="I188" s="97" t="s">
        <v>524</v>
      </c>
      <c r="J188" s="97" t="s">
        <v>524</v>
      </c>
      <c r="K188" s="97" t="s">
        <v>524</v>
      </c>
      <c r="L188" s="97" t="s">
        <v>524</v>
      </c>
      <c r="M188" s="97" t="s">
        <v>524</v>
      </c>
      <c r="N188" s="110">
        <v>81089</v>
      </c>
      <c r="O188" s="110">
        <v>83893.949261999995</v>
      </c>
      <c r="P188" s="99"/>
      <c r="Q188" s="99"/>
      <c r="R188" s="99"/>
      <c r="S188" s="99"/>
      <c r="T188" s="99"/>
      <c r="U188" s="99"/>
      <c r="V188" s="99"/>
      <c r="W188" s="99"/>
      <c r="X188" s="99"/>
      <c r="Y188" s="99"/>
      <c r="Z188" s="99"/>
      <c r="AA188" s="99"/>
      <c r="AB188" s="99"/>
      <c r="AC188" s="99"/>
      <c r="AD188" s="99"/>
      <c r="AE188" s="99"/>
      <c r="AF188" s="99"/>
      <c r="AG188" s="99"/>
      <c r="AH188" s="99"/>
    </row>
    <row r="189" spans="3:34">
      <c r="C189" s="3" t="s">
        <v>92</v>
      </c>
      <c r="D189" s="3" t="s">
        <v>352</v>
      </c>
      <c r="E189" s="3" t="s">
        <v>353</v>
      </c>
      <c r="F189" s="3" t="s">
        <v>628</v>
      </c>
      <c r="G189" s="97" t="s">
        <v>524</v>
      </c>
      <c r="H189" s="97" t="s">
        <v>524</v>
      </c>
      <c r="I189" s="97" t="s">
        <v>524</v>
      </c>
      <c r="J189" s="97" t="s">
        <v>524</v>
      </c>
      <c r="K189" s="97" t="s">
        <v>524</v>
      </c>
      <c r="L189" s="97" t="s">
        <v>524</v>
      </c>
      <c r="M189" s="97" t="s">
        <v>524</v>
      </c>
      <c r="N189" s="110">
        <v>24886</v>
      </c>
      <c r="O189" s="110">
        <v>25893</v>
      </c>
      <c r="P189" s="99"/>
      <c r="Q189" s="99"/>
      <c r="R189" s="99"/>
      <c r="S189" s="99"/>
      <c r="T189" s="99"/>
      <c r="U189" s="99"/>
      <c r="V189" s="99"/>
      <c r="W189" s="99"/>
      <c r="X189" s="99"/>
      <c r="Y189" s="99"/>
      <c r="Z189" s="99"/>
      <c r="AA189" s="99"/>
      <c r="AB189" s="99"/>
      <c r="AC189" s="99"/>
      <c r="AD189" s="99"/>
      <c r="AE189" s="99"/>
      <c r="AF189" s="99"/>
      <c r="AG189" s="99"/>
      <c r="AH189" s="99"/>
    </row>
    <row r="190" spans="3:34">
      <c r="C190" s="3" t="s">
        <v>92</v>
      </c>
      <c r="D190" s="3" t="s">
        <v>354</v>
      </c>
      <c r="E190" s="3" t="s">
        <v>355</v>
      </c>
      <c r="F190" s="3" t="s">
        <v>628</v>
      </c>
      <c r="G190" s="97" t="s">
        <v>524</v>
      </c>
      <c r="H190" s="97" t="s">
        <v>524</v>
      </c>
      <c r="I190" s="97" t="s">
        <v>524</v>
      </c>
      <c r="J190" s="97" t="s">
        <v>524</v>
      </c>
      <c r="K190" s="97" t="s">
        <v>524</v>
      </c>
      <c r="L190" s="97" t="s">
        <v>524</v>
      </c>
      <c r="M190" s="97" t="s">
        <v>524</v>
      </c>
      <c r="N190" s="110">
        <v>51462</v>
      </c>
      <c r="O190" s="110">
        <v>54371</v>
      </c>
      <c r="P190" s="99"/>
      <c r="Q190" s="99"/>
      <c r="R190" s="99"/>
      <c r="S190" s="99"/>
      <c r="T190" s="99"/>
      <c r="U190" s="99"/>
      <c r="V190" s="99"/>
      <c r="W190" s="99"/>
      <c r="X190" s="99"/>
      <c r="Y190" s="99"/>
      <c r="Z190" s="99"/>
      <c r="AA190" s="99"/>
      <c r="AB190" s="99"/>
      <c r="AC190" s="99"/>
      <c r="AD190" s="99"/>
      <c r="AE190" s="99"/>
      <c r="AF190" s="99"/>
      <c r="AG190" s="99"/>
      <c r="AH190" s="99"/>
    </row>
    <row r="191" spans="3:34">
      <c r="C191" s="3" t="s">
        <v>92</v>
      </c>
      <c r="D191" s="3" t="s">
        <v>356</v>
      </c>
      <c r="E191" s="3" t="s">
        <v>357</v>
      </c>
      <c r="F191" s="3" t="s">
        <v>628</v>
      </c>
      <c r="G191" s="97" t="s">
        <v>524</v>
      </c>
      <c r="H191" s="97" t="s">
        <v>524</v>
      </c>
      <c r="I191" s="97" t="s">
        <v>524</v>
      </c>
      <c r="J191" s="97" t="s">
        <v>524</v>
      </c>
      <c r="K191" s="97" t="s">
        <v>524</v>
      </c>
      <c r="L191" s="97" t="s">
        <v>524</v>
      </c>
      <c r="M191" s="97" t="s">
        <v>524</v>
      </c>
      <c r="N191" s="110">
        <v>90169.24</v>
      </c>
      <c r="O191" s="110">
        <v>92783.039999999994</v>
      </c>
      <c r="P191" s="99"/>
      <c r="Q191" s="99"/>
      <c r="R191" s="99"/>
      <c r="S191" s="99"/>
      <c r="T191" s="99"/>
      <c r="U191" s="99"/>
      <c r="V191" s="99"/>
      <c r="W191" s="99"/>
      <c r="X191" s="99"/>
      <c r="Y191" s="99"/>
      <c r="Z191" s="99"/>
      <c r="AA191" s="99"/>
      <c r="AB191" s="99"/>
      <c r="AC191" s="99"/>
      <c r="AD191" s="99"/>
      <c r="AE191" s="99"/>
      <c r="AF191" s="99"/>
      <c r="AG191" s="99"/>
      <c r="AH191" s="99"/>
    </row>
    <row r="192" spans="3:34">
      <c r="C192" s="3" t="s">
        <v>92</v>
      </c>
      <c r="D192" s="3" t="s">
        <v>358</v>
      </c>
      <c r="E192" s="3" t="s">
        <v>359</v>
      </c>
      <c r="F192" s="3" t="s">
        <v>628</v>
      </c>
      <c r="G192" s="97" t="s">
        <v>524</v>
      </c>
      <c r="H192" s="97" t="s">
        <v>524</v>
      </c>
      <c r="I192" s="97" t="s">
        <v>524</v>
      </c>
      <c r="J192" s="97" t="s">
        <v>524</v>
      </c>
      <c r="K192" s="97" t="s">
        <v>524</v>
      </c>
      <c r="L192" s="97" t="s">
        <v>524</v>
      </c>
      <c r="M192" s="97" t="s">
        <v>524</v>
      </c>
      <c r="N192" s="110">
        <v>24782.546999999999</v>
      </c>
      <c r="O192" s="110">
        <v>25212</v>
      </c>
      <c r="P192" s="99"/>
      <c r="Q192" s="99"/>
      <c r="R192" s="99"/>
      <c r="S192" s="99"/>
      <c r="T192" s="99"/>
      <c r="U192" s="99"/>
      <c r="V192" s="99"/>
      <c r="W192" s="99"/>
      <c r="X192" s="99"/>
      <c r="Y192" s="99"/>
      <c r="Z192" s="99"/>
      <c r="AA192" s="99"/>
      <c r="AB192" s="99"/>
      <c r="AC192" s="99"/>
      <c r="AD192" s="99"/>
      <c r="AE192" s="99"/>
      <c r="AF192" s="99"/>
      <c r="AG192" s="99"/>
      <c r="AH192" s="99"/>
    </row>
    <row r="193" spans="3:34">
      <c r="C193" s="3" t="s">
        <v>92</v>
      </c>
      <c r="D193" s="3" t="s">
        <v>360</v>
      </c>
      <c r="E193" s="3" t="s">
        <v>361</v>
      </c>
      <c r="F193" s="3" t="s">
        <v>628</v>
      </c>
      <c r="G193" s="97" t="s">
        <v>524</v>
      </c>
      <c r="H193" s="97" t="s">
        <v>524</v>
      </c>
      <c r="I193" s="97" t="s">
        <v>524</v>
      </c>
      <c r="J193" s="97" t="s">
        <v>524</v>
      </c>
      <c r="K193" s="97" t="s">
        <v>524</v>
      </c>
      <c r="L193" s="97" t="s">
        <v>524</v>
      </c>
      <c r="M193" s="97" t="s">
        <v>524</v>
      </c>
      <c r="N193" s="110">
        <v>69450</v>
      </c>
      <c r="O193" s="110">
        <v>72391</v>
      </c>
      <c r="P193" s="99"/>
      <c r="Q193" s="99"/>
      <c r="R193" s="99"/>
      <c r="S193" s="99"/>
      <c r="T193" s="99"/>
      <c r="U193" s="99"/>
      <c r="V193" s="99"/>
      <c r="W193" s="99"/>
      <c r="X193" s="99"/>
      <c r="Y193" s="99"/>
      <c r="Z193" s="99"/>
      <c r="AA193" s="99"/>
      <c r="AB193" s="99"/>
      <c r="AC193" s="99"/>
      <c r="AD193" s="99"/>
      <c r="AE193" s="99"/>
      <c r="AF193" s="99"/>
      <c r="AG193" s="99"/>
      <c r="AH193" s="99"/>
    </row>
    <row r="194" spans="3:34">
      <c r="C194" s="3" t="s">
        <v>92</v>
      </c>
      <c r="D194" s="3" t="s">
        <v>362</v>
      </c>
      <c r="E194" s="3" t="s">
        <v>363</v>
      </c>
      <c r="F194" s="3" t="s">
        <v>628</v>
      </c>
      <c r="G194" s="97" t="s">
        <v>524</v>
      </c>
      <c r="H194" s="97" t="s">
        <v>524</v>
      </c>
      <c r="I194" s="97" t="s">
        <v>524</v>
      </c>
      <c r="J194" s="97" t="s">
        <v>524</v>
      </c>
      <c r="K194" s="97" t="s">
        <v>524</v>
      </c>
      <c r="L194" s="97" t="s">
        <v>524</v>
      </c>
      <c r="M194" s="97" t="s">
        <v>524</v>
      </c>
      <c r="N194" s="110">
        <v>29280.382300000001</v>
      </c>
      <c r="O194" s="110">
        <v>30396.823719</v>
      </c>
      <c r="P194" s="99"/>
      <c r="Q194" s="99"/>
      <c r="R194" s="99"/>
      <c r="S194" s="99"/>
      <c r="T194" s="99"/>
      <c r="U194" s="99"/>
      <c r="V194" s="99"/>
      <c r="W194" s="99"/>
      <c r="X194" s="99"/>
      <c r="Y194" s="99"/>
      <c r="Z194" s="99"/>
      <c r="AA194" s="99"/>
      <c r="AB194" s="99"/>
      <c r="AC194" s="99"/>
      <c r="AD194" s="99"/>
      <c r="AE194" s="99"/>
      <c r="AF194" s="99"/>
      <c r="AG194" s="99"/>
      <c r="AH194" s="99"/>
    </row>
    <row r="195" spans="3:34">
      <c r="C195" s="3" t="s">
        <v>92</v>
      </c>
      <c r="D195" s="3" t="s">
        <v>364</v>
      </c>
      <c r="E195" s="3" t="s">
        <v>365</v>
      </c>
      <c r="F195" s="3" t="s">
        <v>628</v>
      </c>
      <c r="G195" s="97" t="s">
        <v>524</v>
      </c>
      <c r="H195" s="97" t="s">
        <v>524</v>
      </c>
      <c r="I195" s="97" t="s">
        <v>524</v>
      </c>
      <c r="J195" s="97" t="s">
        <v>524</v>
      </c>
      <c r="K195" s="97" t="s">
        <v>524</v>
      </c>
      <c r="L195" s="97" t="s">
        <v>524</v>
      </c>
      <c r="M195" s="97" t="s">
        <v>524</v>
      </c>
      <c r="N195" s="110">
        <v>121814</v>
      </c>
      <c r="O195" s="110">
        <v>123041</v>
      </c>
      <c r="P195" s="99"/>
      <c r="Q195" s="99"/>
      <c r="R195" s="99"/>
      <c r="S195" s="99"/>
      <c r="T195" s="99"/>
      <c r="U195" s="99"/>
      <c r="V195" s="99"/>
      <c r="W195" s="99"/>
      <c r="X195" s="99"/>
      <c r="Y195" s="99"/>
      <c r="Z195" s="99"/>
      <c r="AA195" s="99"/>
      <c r="AB195" s="99"/>
      <c r="AC195" s="99"/>
      <c r="AD195" s="99"/>
      <c r="AE195" s="99"/>
      <c r="AF195" s="99"/>
      <c r="AG195" s="99"/>
      <c r="AH195" s="99"/>
    </row>
    <row r="196" spans="3:34">
      <c r="C196" s="3" t="s">
        <v>92</v>
      </c>
      <c r="D196" s="3" t="s">
        <v>366</v>
      </c>
      <c r="E196" s="3" t="s">
        <v>367</v>
      </c>
      <c r="F196" s="3" t="s">
        <v>628</v>
      </c>
      <c r="G196" s="97" t="s">
        <v>524</v>
      </c>
      <c r="H196" s="97" t="s">
        <v>524</v>
      </c>
      <c r="I196" s="97" t="s">
        <v>524</v>
      </c>
      <c r="J196" s="97" t="s">
        <v>524</v>
      </c>
      <c r="K196" s="97" t="s">
        <v>524</v>
      </c>
      <c r="L196" s="97" t="s">
        <v>524</v>
      </c>
      <c r="M196" s="97" t="s">
        <v>524</v>
      </c>
      <c r="N196" s="110">
        <v>184251.16899999999</v>
      </c>
      <c r="O196" s="110">
        <v>187706.27624000001</v>
      </c>
      <c r="P196" s="99"/>
      <c r="Q196" s="99"/>
      <c r="R196" s="99"/>
      <c r="S196" s="99"/>
      <c r="T196" s="99"/>
      <c r="U196" s="99"/>
      <c r="V196" s="99"/>
      <c r="W196" s="99"/>
      <c r="X196" s="99"/>
      <c r="Y196" s="99"/>
      <c r="Z196" s="99"/>
      <c r="AA196" s="99"/>
      <c r="AB196" s="99"/>
      <c r="AC196" s="99"/>
      <c r="AD196" s="99"/>
      <c r="AE196" s="99"/>
      <c r="AF196" s="99"/>
      <c r="AG196" s="99"/>
      <c r="AH196" s="99"/>
    </row>
    <row r="197" spans="3:34">
      <c r="C197" s="3" t="s">
        <v>92</v>
      </c>
      <c r="D197" s="3" t="s">
        <v>368</v>
      </c>
      <c r="E197" s="3" t="s">
        <v>369</v>
      </c>
      <c r="F197" s="3" t="s">
        <v>628</v>
      </c>
      <c r="G197" s="97" t="s">
        <v>524</v>
      </c>
      <c r="H197" s="97" t="s">
        <v>524</v>
      </c>
      <c r="I197" s="97" t="s">
        <v>524</v>
      </c>
      <c r="J197" s="97" t="s">
        <v>524</v>
      </c>
      <c r="K197" s="97" t="s">
        <v>524</v>
      </c>
      <c r="L197" s="97" t="s">
        <v>524</v>
      </c>
      <c r="M197" s="97" t="s">
        <v>524</v>
      </c>
      <c r="N197" s="110">
        <v>33357</v>
      </c>
      <c r="O197" s="110">
        <v>33498</v>
      </c>
      <c r="P197" s="99"/>
      <c r="Q197" s="99"/>
      <c r="R197" s="99"/>
      <c r="S197" s="99"/>
      <c r="T197" s="99"/>
      <c r="U197" s="99"/>
      <c r="V197" s="99"/>
      <c r="W197" s="99"/>
      <c r="X197" s="99"/>
      <c r="Y197" s="99"/>
      <c r="Z197" s="99"/>
      <c r="AA197" s="99"/>
      <c r="AB197" s="99"/>
      <c r="AC197" s="99"/>
      <c r="AD197" s="99"/>
      <c r="AE197" s="99"/>
      <c r="AF197" s="99"/>
      <c r="AG197" s="99"/>
      <c r="AH197" s="99"/>
    </row>
    <row r="198" spans="3:34">
      <c r="C198" s="3" t="s">
        <v>92</v>
      </c>
      <c r="D198" s="3" t="s">
        <v>370</v>
      </c>
      <c r="E198" s="3" t="s">
        <v>371</v>
      </c>
      <c r="F198" s="3" t="s">
        <v>628</v>
      </c>
      <c r="G198" s="97" t="s">
        <v>524</v>
      </c>
      <c r="H198" s="97" t="s">
        <v>524</v>
      </c>
      <c r="I198" s="97" t="s">
        <v>524</v>
      </c>
      <c r="J198" s="97" t="s">
        <v>524</v>
      </c>
      <c r="K198" s="97" t="s">
        <v>524</v>
      </c>
      <c r="L198" s="97" t="s">
        <v>524</v>
      </c>
      <c r="M198" s="97" t="s">
        <v>524</v>
      </c>
      <c r="N198" s="110">
        <v>14373.633</v>
      </c>
      <c r="O198" s="110">
        <v>15672.949361000001</v>
      </c>
      <c r="P198" s="99"/>
      <c r="Q198" s="99"/>
      <c r="R198" s="99"/>
      <c r="S198" s="99"/>
      <c r="T198" s="99"/>
      <c r="U198" s="99"/>
      <c r="V198" s="99"/>
      <c r="W198" s="99"/>
      <c r="X198" s="99"/>
      <c r="Y198" s="99"/>
      <c r="Z198" s="99"/>
      <c r="AA198" s="99"/>
      <c r="AB198" s="99"/>
      <c r="AC198" s="99"/>
      <c r="AD198" s="99"/>
      <c r="AE198" s="99"/>
      <c r="AF198" s="99"/>
      <c r="AG198" s="99"/>
      <c r="AH198" s="99"/>
    </row>
    <row r="199" spans="3:34">
      <c r="C199" s="3" t="s">
        <v>92</v>
      </c>
      <c r="D199" s="3" t="s">
        <v>372</v>
      </c>
      <c r="E199" s="3" t="s">
        <v>373</v>
      </c>
      <c r="F199" s="3" t="s">
        <v>628</v>
      </c>
      <c r="G199" s="97" t="s">
        <v>524</v>
      </c>
      <c r="H199" s="97" t="s">
        <v>524</v>
      </c>
      <c r="I199" s="97" t="s">
        <v>524</v>
      </c>
      <c r="J199" s="97" t="s">
        <v>524</v>
      </c>
      <c r="K199" s="97" t="s">
        <v>524</v>
      </c>
      <c r="L199" s="97" t="s">
        <v>524</v>
      </c>
      <c r="M199" s="97" t="s">
        <v>524</v>
      </c>
      <c r="N199" s="110">
        <v>34274.477625</v>
      </c>
      <c r="O199" s="110">
        <v>36388.331729999998</v>
      </c>
      <c r="P199" s="99"/>
      <c r="Q199" s="99"/>
      <c r="R199" s="99"/>
      <c r="S199" s="99"/>
      <c r="T199" s="99"/>
      <c r="U199" s="99"/>
      <c r="V199" s="99"/>
      <c r="W199" s="99"/>
      <c r="X199" s="99"/>
      <c r="Y199" s="99"/>
      <c r="Z199" s="99"/>
      <c r="AA199" s="99"/>
      <c r="AB199" s="99"/>
      <c r="AC199" s="99"/>
      <c r="AD199" s="99"/>
      <c r="AE199" s="99"/>
      <c r="AF199" s="99"/>
      <c r="AG199" s="99"/>
      <c r="AH199" s="99"/>
    </row>
    <row r="200" spans="3:34">
      <c r="C200" s="3" t="s">
        <v>92</v>
      </c>
      <c r="D200" s="3" t="s">
        <v>374</v>
      </c>
      <c r="E200" s="3" t="s">
        <v>375</v>
      </c>
      <c r="F200" s="3" t="s">
        <v>628</v>
      </c>
      <c r="G200" s="97" t="s">
        <v>524</v>
      </c>
      <c r="H200" s="97" t="s">
        <v>524</v>
      </c>
      <c r="I200" s="97" t="s">
        <v>524</v>
      </c>
      <c r="J200" s="97" t="s">
        <v>524</v>
      </c>
      <c r="K200" s="97" t="s">
        <v>524</v>
      </c>
      <c r="L200" s="97" t="s">
        <v>524</v>
      </c>
      <c r="M200" s="97" t="s">
        <v>524</v>
      </c>
      <c r="N200" s="110">
        <v>30957.758577000001</v>
      </c>
      <c r="O200" s="110">
        <v>31504.545880999998</v>
      </c>
      <c r="P200" s="99"/>
      <c r="Q200" s="99"/>
      <c r="R200" s="99"/>
      <c r="S200" s="99"/>
      <c r="T200" s="99"/>
      <c r="U200" s="99"/>
      <c r="V200" s="99"/>
      <c r="W200" s="99"/>
      <c r="X200" s="99"/>
      <c r="Y200" s="99"/>
      <c r="Z200" s="99"/>
      <c r="AA200" s="99"/>
      <c r="AB200" s="99"/>
      <c r="AC200" s="99"/>
      <c r="AD200" s="99"/>
      <c r="AE200" s="99"/>
      <c r="AF200" s="99"/>
      <c r="AG200" s="99"/>
      <c r="AH200" s="99"/>
    </row>
    <row r="201" spans="3:34">
      <c r="C201" s="3" t="s">
        <v>92</v>
      </c>
      <c r="D201" s="3" t="s">
        <v>376</v>
      </c>
      <c r="E201" s="3" t="s">
        <v>377</v>
      </c>
      <c r="F201" s="3" t="s">
        <v>628</v>
      </c>
      <c r="G201" s="97" t="s">
        <v>524</v>
      </c>
      <c r="H201" s="97" t="s">
        <v>524</v>
      </c>
      <c r="I201" s="97" t="s">
        <v>524</v>
      </c>
      <c r="J201" s="97" t="s">
        <v>524</v>
      </c>
      <c r="K201" s="97" t="s">
        <v>524</v>
      </c>
      <c r="L201" s="97" t="s">
        <v>524</v>
      </c>
      <c r="M201" s="97" t="s">
        <v>524</v>
      </c>
      <c r="N201" s="110">
        <v>28869.241450000001</v>
      </c>
      <c r="O201" s="110">
        <v>30328</v>
      </c>
      <c r="P201" s="99"/>
      <c r="Q201" s="99"/>
      <c r="R201" s="99"/>
      <c r="S201" s="99"/>
      <c r="T201" s="99"/>
      <c r="U201" s="99"/>
      <c r="V201" s="99"/>
      <c r="W201" s="99"/>
      <c r="X201" s="99"/>
      <c r="Y201" s="99"/>
      <c r="Z201" s="99"/>
      <c r="AA201" s="99"/>
      <c r="AB201" s="99"/>
      <c r="AC201" s="99"/>
      <c r="AD201" s="99"/>
      <c r="AE201" s="99"/>
      <c r="AF201" s="99"/>
      <c r="AG201" s="99"/>
      <c r="AH201" s="99"/>
    </row>
    <row r="202" spans="3:34">
      <c r="C202" s="3" t="s">
        <v>92</v>
      </c>
      <c r="D202" s="3" t="s">
        <v>378</v>
      </c>
      <c r="E202" s="3" t="s">
        <v>379</v>
      </c>
      <c r="F202" s="3" t="s">
        <v>628</v>
      </c>
      <c r="G202" s="97" t="s">
        <v>524</v>
      </c>
      <c r="H202" s="97" t="s">
        <v>524</v>
      </c>
      <c r="I202" s="97" t="s">
        <v>524</v>
      </c>
      <c r="J202" s="97" t="s">
        <v>524</v>
      </c>
      <c r="K202" s="97" t="s">
        <v>524</v>
      </c>
      <c r="L202" s="97" t="s">
        <v>524</v>
      </c>
      <c r="M202" s="97" t="s">
        <v>524</v>
      </c>
      <c r="N202" s="110">
        <v>32348.584999999999</v>
      </c>
      <c r="O202" s="110">
        <v>33922.364000000001</v>
      </c>
      <c r="P202" s="99"/>
      <c r="Q202" s="99"/>
      <c r="R202" s="99"/>
      <c r="S202" s="99"/>
      <c r="T202" s="99"/>
      <c r="U202" s="99"/>
      <c r="V202" s="99"/>
      <c r="W202" s="99"/>
      <c r="X202" s="99"/>
      <c r="Y202" s="99"/>
      <c r="Z202" s="99"/>
      <c r="AA202" s="99"/>
      <c r="AB202" s="99"/>
      <c r="AC202" s="99"/>
      <c r="AD202" s="99"/>
      <c r="AE202" s="99"/>
      <c r="AF202" s="99"/>
      <c r="AG202" s="99"/>
      <c r="AH202" s="99"/>
    </row>
    <row r="203" spans="3:34">
      <c r="C203" s="3" t="s">
        <v>92</v>
      </c>
      <c r="D203" s="3" t="s">
        <v>380</v>
      </c>
      <c r="E203" s="3" t="s">
        <v>381</v>
      </c>
      <c r="F203" s="3" t="s">
        <v>628</v>
      </c>
      <c r="G203" s="97" t="s">
        <v>524</v>
      </c>
      <c r="H203" s="97" t="s">
        <v>524</v>
      </c>
      <c r="I203" s="97" t="s">
        <v>524</v>
      </c>
      <c r="J203" s="97" t="s">
        <v>524</v>
      </c>
      <c r="K203" s="97" t="s">
        <v>524</v>
      </c>
      <c r="L203" s="97" t="s">
        <v>524</v>
      </c>
      <c r="M203" s="97" t="s">
        <v>524</v>
      </c>
      <c r="N203" s="110">
        <v>14535.083000000001</v>
      </c>
      <c r="O203" s="110">
        <v>15237.124397</v>
      </c>
      <c r="P203" s="99"/>
      <c r="Q203" s="99"/>
      <c r="R203" s="99"/>
      <c r="S203" s="99"/>
      <c r="T203" s="99"/>
      <c r="U203" s="99"/>
      <c r="V203" s="99"/>
      <c r="W203" s="99"/>
      <c r="X203" s="99"/>
      <c r="Y203" s="99"/>
      <c r="Z203" s="99"/>
      <c r="AA203" s="99"/>
      <c r="AB203" s="99"/>
      <c r="AC203" s="99"/>
      <c r="AD203" s="99"/>
      <c r="AE203" s="99"/>
      <c r="AF203" s="99"/>
      <c r="AG203" s="99"/>
      <c r="AH203" s="99"/>
    </row>
    <row r="204" spans="3:34">
      <c r="C204" s="3" t="s">
        <v>92</v>
      </c>
      <c r="D204" s="3" t="s">
        <v>382</v>
      </c>
      <c r="E204" s="3" t="s">
        <v>383</v>
      </c>
      <c r="F204" s="3" t="s">
        <v>628</v>
      </c>
      <c r="G204" s="97" t="s">
        <v>524</v>
      </c>
      <c r="H204" s="97" t="s">
        <v>524</v>
      </c>
      <c r="I204" s="97" t="s">
        <v>524</v>
      </c>
      <c r="J204" s="97" t="s">
        <v>524</v>
      </c>
      <c r="K204" s="97" t="s">
        <v>524</v>
      </c>
      <c r="L204" s="97" t="s">
        <v>524</v>
      </c>
      <c r="M204" s="97" t="s">
        <v>524</v>
      </c>
      <c r="N204" s="110">
        <v>24575.175993000001</v>
      </c>
      <c r="O204" s="110">
        <v>26324.162462</v>
      </c>
      <c r="P204" s="99"/>
      <c r="Q204" s="99"/>
      <c r="R204" s="99"/>
      <c r="S204" s="99"/>
      <c r="T204" s="99"/>
      <c r="U204" s="99"/>
      <c r="V204" s="99"/>
      <c r="W204" s="99"/>
      <c r="X204" s="99"/>
      <c r="Y204" s="99"/>
      <c r="Z204" s="99"/>
      <c r="AA204" s="99"/>
      <c r="AB204" s="99"/>
      <c r="AC204" s="99"/>
      <c r="AD204" s="99"/>
      <c r="AE204" s="99"/>
      <c r="AF204" s="99"/>
      <c r="AG204" s="99"/>
      <c r="AH204" s="99"/>
    </row>
    <row r="205" spans="3:34">
      <c r="C205" s="3" t="s">
        <v>92</v>
      </c>
      <c r="D205" s="3" t="s">
        <v>384</v>
      </c>
      <c r="E205" s="3" t="s">
        <v>385</v>
      </c>
      <c r="F205" s="3" t="s">
        <v>628</v>
      </c>
      <c r="G205" s="97" t="s">
        <v>524</v>
      </c>
      <c r="H205" s="97" t="s">
        <v>524</v>
      </c>
      <c r="I205" s="97" t="s">
        <v>524</v>
      </c>
      <c r="J205" s="97" t="s">
        <v>524</v>
      </c>
      <c r="K205" s="97" t="s">
        <v>524</v>
      </c>
      <c r="L205" s="97" t="s">
        <v>524</v>
      </c>
      <c r="M205" s="97" t="s">
        <v>524</v>
      </c>
      <c r="N205" s="110">
        <v>54077</v>
      </c>
      <c r="O205" s="110">
        <v>56714.218999999997</v>
      </c>
      <c r="P205" s="99"/>
      <c r="Q205" s="99"/>
      <c r="R205" s="99"/>
      <c r="S205" s="99"/>
      <c r="T205" s="99"/>
      <c r="U205" s="99"/>
      <c r="V205" s="99"/>
      <c r="W205" s="99"/>
      <c r="X205" s="99"/>
      <c r="Y205" s="99"/>
      <c r="Z205" s="99"/>
      <c r="AA205" s="99"/>
      <c r="AB205" s="99"/>
      <c r="AC205" s="99"/>
      <c r="AD205" s="99"/>
      <c r="AE205" s="99"/>
      <c r="AF205" s="99"/>
      <c r="AG205" s="99"/>
      <c r="AH205" s="99"/>
    </row>
    <row r="206" spans="3:34">
      <c r="C206" s="3" t="s">
        <v>92</v>
      </c>
      <c r="D206" s="3" t="s">
        <v>386</v>
      </c>
      <c r="E206" s="3" t="s">
        <v>387</v>
      </c>
      <c r="F206" s="3" t="s">
        <v>628</v>
      </c>
      <c r="G206" s="97" t="s">
        <v>524</v>
      </c>
      <c r="H206" s="97" t="s">
        <v>524</v>
      </c>
      <c r="I206" s="97" t="s">
        <v>524</v>
      </c>
      <c r="J206" s="97" t="s">
        <v>524</v>
      </c>
      <c r="K206" s="97" t="s">
        <v>524</v>
      </c>
      <c r="L206" s="97" t="s">
        <v>524</v>
      </c>
      <c r="M206" s="97" t="s">
        <v>524</v>
      </c>
      <c r="N206" s="110">
        <v>68524</v>
      </c>
      <c r="O206" s="110">
        <v>70547</v>
      </c>
      <c r="P206" s="99"/>
      <c r="Q206" s="99"/>
      <c r="R206" s="99"/>
      <c r="S206" s="99"/>
      <c r="T206" s="99"/>
      <c r="U206" s="99"/>
      <c r="V206" s="99"/>
      <c r="W206" s="99"/>
      <c r="X206" s="99"/>
      <c r="Y206" s="99"/>
      <c r="Z206" s="99"/>
      <c r="AA206" s="99"/>
      <c r="AB206" s="99"/>
      <c r="AC206" s="99"/>
      <c r="AD206" s="99"/>
      <c r="AE206" s="99"/>
      <c r="AF206" s="99"/>
      <c r="AG206" s="99"/>
      <c r="AH206" s="99"/>
    </row>
    <row r="207" spans="3:34">
      <c r="C207" s="3" t="s">
        <v>92</v>
      </c>
      <c r="D207" s="3" t="s">
        <v>388</v>
      </c>
      <c r="E207" s="3" t="s">
        <v>389</v>
      </c>
      <c r="F207" s="3" t="s">
        <v>628</v>
      </c>
      <c r="G207" s="97" t="s">
        <v>524</v>
      </c>
      <c r="H207" s="97" t="s">
        <v>524</v>
      </c>
      <c r="I207" s="97" t="s">
        <v>524</v>
      </c>
      <c r="J207" s="97" t="s">
        <v>524</v>
      </c>
      <c r="K207" s="97" t="s">
        <v>524</v>
      </c>
      <c r="L207" s="97" t="s">
        <v>524</v>
      </c>
      <c r="M207" s="97" t="s">
        <v>524</v>
      </c>
      <c r="N207" s="110">
        <v>61631</v>
      </c>
      <c r="O207" s="110">
        <v>67351</v>
      </c>
      <c r="P207" s="99"/>
      <c r="Q207" s="99"/>
      <c r="R207" s="99"/>
      <c r="S207" s="99"/>
      <c r="T207" s="99"/>
      <c r="U207" s="99"/>
      <c r="V207" s="99"/>
      <c r="W207" s="99"/>
      <c r="X207" s="99"/>
      <c r="Y207" s="99"/>
      <c r="Z207" s="99"/>
      <c r="AA207" s="99"/>
      <c r="AB207" s="99"/>
      <c r="AC207" s="99"/>
      <c r="AD207" s="99"/>
      <c r="AE207" s="99"/>
      <c r="AF207" s="99"/>
      <c r="AG207" s="99"/>
      <c r="AH207" s="99"/>
    </row>
    <row r="208" spans="3:34">
      <c r="C208" s="3" t="s">
        <v>92</v>
      </c>
      <c r="D208" s="3" t="s">
        <v>390</v>
      </c>
      <c r="E208" s="3" t="s">
        <v>391</v>
      </c>
      <c r="F208" s="3" t="s">
        <v>628</v>
      </c>
      <c r="G208" s="97" t="s">
        <v>524</v>
      </c>
      <c r="H208" s="97" t="s">
        <v>524</v>
      </c>
      <c r="I208" s="97" t="s">
        <v>524</v>
      </c>
      <c r="J208" s="97" t="s">
        <v>524</v>
      </c>
      <c r="K208" s="97" t="s">
        <v>524</v>
      </c>
      <c r="L208" s="97" t="s">
        <v>524</v>
      </c>
      <c r="M208" s="97" t="s">
        <v>524</v>
      </c>
      <c r="N208" s="110">
        <v>13551.492389999999</v>
      </c>
      <c r="O208" s="110">
        <v>14061.803394</v>
      </c>
      <c r="P208" s="99"/>
      <c r="Q208" s="99"/>
      <c r="R208" s="99"/>
      <c r="S208" s="99"/>
      <c r="T208" s="99"/>
      <c r="U208" s="99"/>
      <c r="V208" s="99"/>
      <c r="W208" s="99"/>
      <c r="X208" s="99"/>
      <c r="Y208" s="99"/>
      <c r="Z208" s="99"/>
      <c r="AA208" s="99"/>
      <c r="AB208" s="99"/>
      <c r="AC208" s="99"/>
      <c r="AD208" s="99"/>
      <c r="AE208" s="99"/>
      <c r="AF208" s="99"/>
      <c r="AG208" s="99"/>
      <c r="AH208" s="99"/>
    </row>
    <row r="209" spans="3:34">
      <c r="C209" s="3" t="s">
        <v>92</v>
      </c>
      <c r="D209" s="3" t="s">
        <v>392</v>
      </c>
      <c r="E209" s="3" t="s">
        <v>393</v>
      </c>
      <c r="F209" s="3" t="s">
        <v>628</v>
      </c>
      <c r="G209" s="97" t="s">
        <v>524</v>
      </c>
      <c r="H209" s="97" t="s">
        <v>524</v>
      </c>
      <c r="I209" s="97" t="s">
        <v>524</v>
      </c>
      <c r="J209" s="97" t="s">
        <v>524</v>
      </c>
      <c r="K209" s="97" t="s">
        <v>524</v>
      </c>
      <c r="L209" s="97" t="s">
        <v>524</v>
      </c>
      <c r="M209" s="97" t="s">
        <v>524</v>
      </c>
      <c r="N209" s="110">
        <v>24442</v>
      </c>
      <c r="O209" s="110">
        <v>25025.590400000001</v>
      </c>
      <c r="P209" s="99"/>
      <c r="Q209" s="99"/>
      <c r="R209" s="99"/>
      <c r="S209" s="99"/>
      <c r="T209" s="99"/>
      <c r="U209" s="99"/>
      <c r="V209" s="99"/>
      <c r="W209" s="99"/>
      <c r="X209" s="99"/>
      <c r="Y209" s="99"/>
      <c r="Z209" s="99"/>
      <c r="AA209" s="99"/>
      <c r="AB209" s="99"/>
      <c r="AC209" s="99"/>
      <c r="AD209" s="99"/>
      <c r="AE209" s="99"/>
      <c r="AF209" s="99"/>
      <c r="AG209" s="99"/>
      <c r="AH209" s="99"/>
    </row>
    <row r="210" spans="3:34">
      <c r="C210" s="3" t="s">
        <v>92</v>
      </c>
      <c r="D210" s="3" t="s">
        <v>394</v>
      </c>
      <c r="E210" s="3" t="s">
        <v>395</v>
      </c>
      <c r="F210" s="3" t="s">
        <v>628</v>
      </c>
      <c r="G210" s="97" t="s">
        <v>524</v>
      </c>
      <c r="H210" s="97" t="s">
        <v>524</v>
      </c>
      <c r="I210" s="97" t="s">
        <v>524</v>
      </c>
      <c r="J210" s="97" t="s">
        <v>524</v>
      </c>
      <c r="K210" s="97" t="s">
        <v>524</v>
      </c>
      <c r="L210" s="97" t="s">
        <v>524</v>
      </c>
      <c r="M210" s="97" t="s">
        <v>524</v>
      </c>
      <c r="N210" s="110">
        <v>27100.439863</v>
      </c>
      <c r="O210" s="110">
        <v>27879.923817999999</v>
      </c>
      <c r="P210" s="99"/>
      <c r="Q210" s="99"/>
      <c r="R210" s="99"/>
      <c r="S210" s="99"/>
      <c r="T210" s="99"/>
      <c r="U210" s="99"/>
      <c r="V210" s="99"/>
      <c r="W210" s="99"/>
      <c r="X210" s="99"/>
      <c r="Y210" s="99"/>
      <c r="Z210" s="99"/>
      <c r="AA210" s="99"/>
      <c r="AB210" s="99"/>
      <c r="AC210" s="99"/>
      <c r="AD210" s="99"/>
      <c r="AE210" s="99"/>
      <c r="AF210" s="99"/>
      <c r="AG210" s="99"/>
      <c r="AH210" s="99"/>
    </row>
    <row r="211" spans="3:34">
      <c r="C211" s="3" t="s">
        <v>92</v>
      </c>
      <c r="D211" s="3" t="s">
        <v>396</v>
      </c>
      <c r="E211" s="3" t="s">
        <v>397</v>
      </c>
      <c r="F211" s="3" t="s">
        <v>628</v>
      </c>
      <c r="G211" s="97" t="s">
        <v>524</v>
      </c>
      <c r="H211" s="97" t="s">
        <v>524</v>
      </c>
      <c r="I211" s="97" t="s">
        <v>524</v>
      </c>
      <c r="J211" s="97" t="s">
        <v>524</v>
      </c>
      <c r="K211" s="97" t="s">
        <v>524</v>
      </c>
      <c r="L211" s="97" t="s">
        <v>524</v>
      </c>
      <c r="M211" s="97" t="s">
        <v>524</v>
      </c>
      <c r="N211" s="110">
        <v>23933.620999999999</v>
      </c>
      <c r="O211" s="110">
        <v>25142.778999999999</v>
      </c>
      <c r="P211" s="99"/>
      <c r="Q211" s="99"/>
      <c r="R211" s="99"/>
      <c r="S211" s="99"/>
      <c r="T211" s="99"/>
      <c r="U211" s="99"/>
      <c r="V211" s="99"/>
      <c r="W211" s="99"/>
      <c r="X211" s="99"/>
      <c r="Y211" s="99"/>
      <c r="Z211" s="99"/>
      <c r="AA211" s="99"/>
      <c r="AB211" s="99"/>
      <c r="AC211" s="99"/>
      <c r="AD211" s="99"/>
      <c r="AE211" s="99"/>
      <c r="AF211" s="99"/>
      <c r="AG211" s="99"/>
      <c r="AH211" s="99"/>
    </row>
    <row r="212" spans="3:34">
      <c r="C212" s="3" t="s">
        <v>92</v>
      </c>
      <c r="D212" s="3" t="s">
        <v>398</v>
      </c>
      <c r="E212" s="3" t="s">
        <v>399</v>
      </c>
      <c r="F212" s="3" t="s">
        <v>628</v>
      </c>
      <c r="G212" s="97" t="s">
        <v>524</v>
      </c>
      <c r="H212" s="97" t="s">
        <v>524</v>
      </c>
      <c r="I212" s="97" t="s">
        <v>524</v>
      </c>
      <c r="J212" s="97" t="s">
        <v>524</v>
      </c>
      <c r="K212" s="97" t="s">
        <v>524</v>
      </c>
      <c r="L212" s="97" t="s">
        <v>524</v>
      </c>
      <c r="M212" s="97" t="s">
        <v>524</v>
      </c>
      <c r="N212" s="110">
        <v>30128.217302000001</v>
      </c>
      <c r="O212" s="110">
        <v>30747.843519999999</v>
      </c>
      <c r="P212" s="99"/>
      <c r="Q212" s="99"/>
      <c r="R212" s="99"/>
      <c r="S212" s="99"/>
      <c r="T212" s="99"/>
      <c r="U212" s="99"/>
      <c r="V212" s="99"/>
      <c r="W212" s="99"/>
      <c r="X212" s="99"/>
      <c r="Y212" s="99"/>
      <c r="Z212" s="99"/>
      <c r="AA212" s="99"/>
      <c r="AB212" s="99"/>
      <c r="AC212" s="99"/>
      <c r="AD212" s="99"/>
      <c r="AE212" s="99"/>
      <c r="AF212" s="99"/>
      <c r="AG212" s="99"/>
      <c r="AH212" s="99"/>
    </row>
    <row r="213" spans="3:34">
      <c r="C213" s="3" t="s">
        <v>92</v>
      </c>
      <c r="D213" s="3" t="s">
        <v>400</v>
      </c>
      <c r="E213" s="3" t="s">
        <v>401</v>
      </c>
      <c r="F213" s="3" t="s">
        <v>628</v>
      </c>
      <c r="G213" s="97" t="s">
        <v>524</v>
      </c>
      <c r="H213" s="97" t="s">
        <v>524</v>
      </c>
      <c r="I213" s="97" t="s">
        <v>524</v>
      </c>
      <c r="J213" s="97" t="s">
        <v>524</v>
      </c>
      <c r="K213" s="97" t="s">
        <v>524</v>
      </c>
      <c r="L213" s="97" t="s">
        <v>524</v>
      </c>
      <c r="M213" s="97" t="s">
        <v>524</v>
      </c>
      <c r="N213" s="110">
        <v>19497</v>
      </c>
      <c r="O213" s="110">
        <v>20163</v>
      </c>
      <c r="P213" s="99"/>
      <c r="Q213" s="99"/>
      <c r="R213" s="99"/>
      <c r="S213" s="99"/>
      <c r="T213" s="99"/>
      <c r="U213" s="99"/>
      <c r="V213" s="99"/>
      <c r="W213" s="99"/>
      <c r="X213" s="99"/>
      <c r="Y213" s="99"/>
      <c r="Z213" s="99"/>
      <c r="AA213" s="99"/>
      <c r="AB213" s="99"/>
      <c r="AC213" s="99"/>
      <c r="AD213" s="99"/>
      <c r="AE213" s="99"/>
      <c r="AF213" s="99"/>
      <c r="AG213" s="99"/>
      <c r="AH213" s="99"/>
    </row>
    <row r="214" spans="3:34">
      <c r="C214" s="3" t="s">
        <v>92</v>
      </c>
      <c r="D214" s="3" t="s">
        <v>402</v>
      </c>
      <c r="E214" s="3" t="s">
        <v>403</v>
      </c>
      <c r="F214" s="3" t="s">
        <v>628</v>
      </c>
      <c r="G214" s="97" t="s">
        <v>524</v>
      </c>
      <c r="H214" s="97" t="s">
        <v>524</v>
      </c>
      <c r="I214" s="97" t="s">
        <v>524</v>
      </c>
      <c r="J214" s="97" t="s">
        <v>524</v>
      </c>
      <c r="K214" s="97" t="s">
        <v>524</v>
      </c>
      <c r="L214" s="97" t="s">
        <v>524</v>
      </c>
      <c r="M214" s="97" t="s">
        <v>524</v>
      </c>
      <c r="N214" s="110">
        <v>23191.654009999998</v>
      </c>
      <c r="O214" s="110">
        <v>24029.676458999998</v>
      </c>
      <c r="P214" s="99"/>
      <c r="Q214" s="99"/>
      <c r="R214" s="99"/>
      <c r="S214" s="99"/>
      <c r="T214" s="99"/>
      <c r="U214" s="99"/>
      <c r="V214" s="99"/>
      <c r="W214" s="99"/>
      <c r="X214" s="99"/>
      <c r="Y214" s="99"/>
      <c r="Z214" s="99"/>
      <c r="AA214" s="99"/>
      <c r="AB214" s="99"/>
      <c r="AC214" s="99"/>
      <c r="AD214" s="99"/>
      <c r="AE214" s="99"/>
      <c r="AF214" s="99"/>
      <c r="AG214" s="99"/>
      <c r="AH214" s="99"/>
    </row>
    <row r="215" spans="3:34">
      <c r="C215" s="3" t="s">
        <v>92</v>
      </c>
      <c r="D215" s="3" t="s">
        <v>404</v>
      </c>
      <c r="E215" s="3" t="s">
        <v>405</v>
      </c>
      <c r="F215" s="3" t="s">
        <v>628</v>
      </c>
      <c r="G215" s="97" t="s">
        <v>524</v>
      </c>
      <c r="H215" s="97" t="s">
        <v>524</v>
      </c>
      <c r="I215" s="97" t="s">
        <v>524</v>
      </c>
      <c r="J215" s="97" t="s">
        <v>524</v>
      </c>
      <c r="K215" s="97" t="s">
        <v>524</v>
      </c>
      <c r="L215" s="97" t="s">
        <v>524</v>
      </c>
      <c r="M215" s="97" t="s">
        <v>524</v>
      </c>
      <c r="N215" s="110">
        <v>43947</v>
      </c>
      <c r="O215" s="110">
        <v>45641</v>
      </c>
      <c r="P215" s="99"/>
      <c r="Q215" s="99"/>
      <c r="R215" s="99"/>
      <c r="S215" s="99"/>
      <c r="T215" s="99"/>
      <c r="U215" s="99"/>
      <c r="V215" s="99"/>
      <c r="W215" s="99"/>
      <c r="X215" s="99"/>
      <c r="Y215" s="99"/>
      <c r="Z215" s="99"/>
      <c r="AA215" s="99"/>
      <c r="AB215" s="99"/>
      <c r="AC215" s="99"/>
      <c r="AD215" s="99"/>
      <c r="AE215" s="99"/>
      <c r="AF215" s="99"/>
      <c r="AG215" s="99"/>
      <c r="AH215" s="99"/>
    </row>
    <row r="216" spans="3:34">
      <c r="C216" s="3" t="s">
        <v>92</v>
      </c>
      <c r="D216" s="3" t="s">
        <v>406</v>
      </c>
      <c r="E216" s="3" t="s">
        <v>407</v>
      </c>
      <c r="F216" s="3" t="s">
        <v>628</v>
      </c>
      <c r="G216" s="97" t="s">
        <v>524</v>
      </c>
      <c r="H216" s="97" t="s">
        <v>524</v>
      </c>
      <c r="I216" s="97" t="s">
        <v>524</v>
      </c>
      <c r="J216" s="97" t="s">
        <v>524</v>
      </c>
      <c r="K216" s="97" t="s">
        <v>524</v>
      </c>
      <c r="L216" s="97" t="s">
        <v>524</v>
      </c>
      <c r="M216" s="97" t="s">
        <v>524</v>
      </c>
      <c r="N216" s="110">
        <v>27657</v>
      </c>
      <c r="O216" s="110">
        <v>28907</v>
      </c>
      <c r="P216" s="99"/>
      <c r="Q216" s="99"/>
      <c r="R216" s="99"/>
      <c r="S216" s="99"/>
      <c r="T216" s="99"/>
      <c r="U216" s="99"/>
      <c r="V216" s="99"/>
      <c r="W216" s="99"/>
      <c r="X216" s="99"/>
      <c r="Y216" s="99"/>
      <c r="Z216" s="99"/>
      <c r="AA216" s="99"/>
      <c r="AB216" s="99"/>
      <c r="AC216" s="99"/>
      <c r="AD216" s="99"/>
      <c r="AE216" s="99"/>
      <c r="AF216" s="99"/>
      <c r="AG216" s="99"/>
      <c r="AH216" s="99"/>
    </row>
    <row r="217" spans="3:34">
      <c r="C217" s="3" t="s">
        <v>92</v>
      </c>
      <c r="D217" s="3" t="s">
        <v>408</v>
      </c>
      <c r="E217" s="3" t="s">
        <v>409</v>
      </c>
      <c r="F217" s="3" t="s">
        <v>628</v>
      </c>
      <c r="G217" s="97" t="s">
        <v>524</v>
      </c>
      <c r="H217" s="97" t="s">
        <v>524</v>
      </c>
      <c r="I217" s="97" t="s">
        <v>524</v>
      </c>
      <c r="J217" s="97" t="s">
        <v>524</v>
      </c>
      <c r="K217" s="97" t="s">
        <v>524</v>
      </c>
      <c r="L217" s="97" t="s">
        <v>524</v>
      </c>
      <c r="M217" s="97" t="s">
        <v>524</v>
      </c>
      <c r="N217" s="110">
        <v>13852</v>
      </c>
      <c r="O217" s="110">
        <v>14303.8</v>
      </c>
      <c r="P217" s="99"/>
      <c r="Q217" s="99"/>
      <c r="R217" s="99"/>
      <c r="S217" s="99"/>
      <c r="T217" s="99"/>
      <c r="U217" s="99"/>
      <c r="V217" s="99"/>
      <c r="W217" s="99"/>
      <c r="X217" s="99"/>
      <c r="Y217" s="99"/>
      <c r="Z217" s="99"/>
      <c r="AA217" s="99"/>
      <c r="AB217" s="99"/>
      <c r="AC217" s="99"/>
      <c r="AD217" s="99"/>
      <c r="AE217" s="99"/>
      <c r="AF217" s="99"/>
      <c r="AG217" s="99"/>
      <c r="AH217" s="99"/>
    </row>
    <row r="218" spans="3:34">
      <c r="C218" s="3" t="s">
        <v>92</v>
      </c>
      <c r="D218" s="3" t="s">
        <v>410</v>
      </c>
      <c r="E218" s="3" t="s">
        <v>411</v>
      </c>
      <c r="F218" s="3" t="s">
        <v>628</v>
      </c>
      <c r="G218" s="97" t="s">
        <v>524</v>
      </c>
      <c r="H218" s="97" t="s">
        <v>524</v>
      </c>
      <c r="I218" s="97" t="s">
        <v>524</v>
      </c>
      <c r="J218" s="97" t="s">
        <v>524</v>
      </c>
      <c r="K218" s="97" t="s">
        <v>524</v>
      </c>
      <c r="L218" s="97" t="s">
        <v>524</v>
      </c>
      <c r="M218" s="97" t="s">
        <v>524</v>
      </c>
      <c r="N218" s="110">
        <v>28933</v>
      </c>
      <c r="O218" s="110">
        <v>31083</v>
      </c>
      <c r="P218" s="99"/>
      <c r="Q218" s="99"/>
      <c r="R218" s="99"/>
      <c r="S218" s="99"/>
      <c r="T218" s="99"/>
      <c r="U218" s="99"/>
      <c r="V218" s="99"/>
      <c r="W218" s="99"/>
      <c r="X218" s="99"/>
      <c r="Y218" s="99"/>
      <c r="Z218" s="99"/>
      <c r="AA218" s="99"/>
      <c r="AB218" s="99"/>
      <c r="AC218" s="99"/>
      <c r="AD218" s="99"/>
      <c r="AE218" s="99"/>
      <c r="AF218" s="99"/>
      <c r="AG218" s="99"/>
      <c r="AH218" s="99"/>
    </row>
    <row r="219" spans="3:34">
      <c r="C219" s="3" t="s">
        <v>92</v>
      </c>
      <c r="D219" s="3" t="s">
        <v>412</v>
      </c>
      <c r="E219" s="3" t="s">
        <v>413</v>
      </c>
      <c r="F219" s="3" t="s">
        <v>628</v>
      </c>
      <c r="G219" s="97" t="s">
        <v>524</v>
      </c>
      <c r="H219" s="97" t="s">
        <v>524</v>
      </c>
      <c r="I219" s="97" t="s">
        <v>524</v>
      </c>
      <c r="J219" s="97" t="s">
        <v>524</v>
      </c>
      <c r="K219" s="97" t="s">
        <v>524</v>
      </c>
      <c r="L219" s="97" t="s">
        <v>524</v>
      </c>
      <c r="M219" s="97" t="s">
        <v>524</v>
      </c>
      <c r="N219" s="110">
        <v>18820</v>
      </c>
      <c r="O219" s="110">
        <v>19977</v>
      </c>
      <c r="P219" s="99"/>
      <c r="Q219" s="99"/>
      <c r="R219" s="99"/>
      <c r="S219" s="99"/>
      <c r="T219" s="99"/>
      <c r="U219" s="99"/>
      <c r="V219" s="99"/>
      <c r="W219" s="99"/>
      <c r="X219" s="99"/>
      <c r="Y219" s="99"/>
      <c r="Z219" s="99"/>
      <c r="AA219" s="99"/>
      <c r="AB219" s="99"/>
      <c r="AC219" s="99"/>
      <c r="AD219" s="99"/>
      <c r="AE219" s="99"/>
      <c r="AF219" s="99"/>
      <c r="AG219" s="99"/>
      <c r="AH219" s="99"/>
    </row>
    <row r="220" spans="3:34">
      <c r="C220" s="3" t="s">
        <v>92</v>
      </c>
      <c r="D220" s="3" t="s">
        <v>414</v>
      </c>
      <c r="E220" s="3" t="s">
        <v>415</v>
      </c>
      <c r="F220" s="3" t="s">
        <v>628</v>
      </c>
      <c r="G220" s="97" t="s">
        <v>524</v>
      </c>
      <c r="H220" s="97" t="s">
        <v>524</v>
      </c>
      <c r="I220" s="97" t="s">
        <v>524</v>
      </c>
      <c r="J220" s="97" t="s">
        <v>524</v>
      </c>
      <c r="K220" s="97" t="s">
        <v>524</v>
      </c>
      <c r="L220" s="97" t="s">
        <v>524</v>
      </c>
      <c r="M220" s="97" t="s">
        <v>524</v>
      </c>
      <c r="N220" s="110">
        <v>41428</v>
      </c>
      <c r="O220" s="110">
        <v>44055</v>
      </c>
      <c r="P220" s="99"/>
      <c r="Q220" s="99"/>
      <c r="R220" s="99"/>
      <c r="S220" s="99"/>
      <c r="T220" s="99"/>
      <c r="U220" s="99"/>
      <c r="V220" s="99"/>
      <c r="W220" s="99"/>
      <c r="X220" s="99"/>
      <c r="Y220" s="99"/>
      <c r="Z220" s="99"/>
      <c r="AA220" s="99"/>
      <c r="AB220" s="99"/>
      <c r="AC220" s="99"/>
      <c r="AD220" s="99"/>
      <c r="AE220" s="99"/>
      <c r="AF220" s="99"/>
      <c r="AG220" s="99"/>
      <c r="AH220" s="99"/>
    </row>
    <row r="221" spans="3:34">
      <c r="C221" s="3" t="s">
        <v>92</v>
      </c>
      <c r="D221" s="3" t="s">
        <v>416</v>
      </c>
      <c r="E221" s="3" t="s">
        <v>417</v>
      </c>
      <c r="F221" s="3" t="s">
        <v>628</v>
      </c>
      <c r="G221" s="97" t="s">
        <v>524</v>
      </c>
      <c r="H221" s="97" t="s">
        <v>524</v>
      </c>
      <c r="I221" s="97" t="s">
        <v>524</v>
      </c>
      <c r="J221" s="97" t="s">
        <v>524</v>
      </c>
      <c r="K221" s="97" t="s">
        <v>524</v>
      </c>
      <c r="L221" s="97" t="s">
        <v>524</v>
      </c>
      <c r="M221" s="97" t="s">
        <v>524</v>
      </c>
      <c r="N221" s="110">
        <v>14166</v>
      </c>
      <c r="O221" s="110">
        <v>14572</v>
      </c>
      <c r="P221" s="99"/>
      <c r="Q221" s="99"/>
      <c r="R221" s="99"/>
      <c r="S221" s="99"/>
      <c r="T221" s="99"/>
      <c r="U221" s="99"/>
      <c r="V221" s="99"/>
      <c r="W221" s="99"/>
      <c r="X221" s="99"/>
      <c r="Y221" s="99"/>
      <c r="Z221" s="99"/>
      <c r="AA221" s="99"/>
      <c r="AB221" s="99"/>
      <c r="AC221" s="99"/>
      <c r="AD221" s="99"/>
      <c r="AE221" s="99"/>
      <c r="AF221" s="99"/>
      <c r="AG221" s="99"/>
      <c r="AH221" s="99"/>
    </row>
    <row r="222" spans="3:34">
      <c r="C222" s="3" t="s">
        <v>92</v>
      </c>
      <c r="D222" s="3" t="s">
        <v>418</v>
      </c>
      <c r="E222" s="3" t="s">
        <v>419</v>
      </c>
      <c r="F222" s="3" t="s">
        <v>628</v>
      </c>
      <c r="G222" s="97" t="s">
        <v>524</v>
      </c>
      <c r="H222" s="97" t="s">
        <v>524</v>
      </c>
      <c r="I222" s="97" t="s">
        <v>524</v>
      </c>
      <c r="J222" s="97" t="s">
        <v>524</v>
      </c>
      <c r="K222" s="97" t="s">
        <v>524</v>
      </c>
      <c r="L222" s="97" t="s">
        <v>524</v>
      </c>
      <c r="M222" s="97" t="s">
        <v>524</v>
      </c>
      <c r="N222" s="110">
        <v>12399</v>
      </c>
      <c r="O222" s="110">
        <v>12971</v>
      </c>
      <c r="P222" s="99"/>
      <c r="Q222" s="99"/>
      <c r="R222" s="99"/>
      <c r="S222" s="99"/>
      <c r="T222" s="99"/>
      <c r="U222" s="99"/>
      <c r="V222" s="99"/>
      <c r="W222" s="99"/>
      <c r="X222" s="99"/>
      <c r="Y222" s="99"/>
      <c r="Z222" s="99"/>
      <c r="AA222" s="99"/>
      <c r="AB222" s="99"/>
      <c r="AC222" s="99"/>
      <c r="AD222" s="99"/>
      <c r="AE222" s="99"/>
      <c r="AF222" s="99"/>
      <c r="AG222" s="99"/>
      <c r="AH222" s="99"/>
    </row>
    <row r="223" spans="3:34">
      <c r="C223" s="3" t="s">
        <v>92</v>
      </c>
      <c r="D223" s="3" t="s">
        <v>420</v>
      </c>
      <c r="E223" s="3" t="s">
        <v>421</v>
      </c>
      <c r="F223" s="3" t="s">
        <v>628</v>
      </c>
      <c r="G223" s="97" t="s">
        <v>524</v>
      </c>
      <c r="H223" s="97" t="s">
        <v>524</v>
      </c>
      <c r="I223" s="97" t="s">
        <v>524</v>
      </c>
      <c r="J223" s="97" t="s">
        <v>524</v>
      </c>
      <c r="K223" s="97" t="s">
        <v>524</v>
      </c>
      <c r="L223" s="97" t="s">
        <v>524</v>
      </c>
      <c r="M223" s="97" t="s">
        <v>524</v>
      </c>
      <c r="N223" s="110">
        <v>72777</v>
      </c>
      <c r="O223" s="110">
        <v>73577</v>
      </c>
      <c r="P223" s="99"/>
      <c r="Q223" s="99"/>
      <c r="R223" s="99"/>
      <c r="S223" s="99"/>
      <c r="T223" s="99"/>
      <c r="U223" s="99"/>
      <c r="V223" s="99"/>
      <c r="W223" s="99"/>
      <c r="X223" s="99"/>
      <c r="Y223" s="99"/>
      <c r="Z223" s="99"/>
      <c r="AA223" s="99"/>
      <c r="AB223" s="99"/>
      <c r="AC223" s="99"/>
      <c r="AD223" s="99"/>
      <c r="AE223" s="99"/>
      <c r="AF223" s="99"/>
      <c r="AG223" s="99"/>
      <c r="AH223" s="99"/>
    </row>
    <row r="224" spans="3:34">
      <c r="C224" s="3" t="s">
        <v>92</v>
      </c>
      <c r="D224" s="3" t="s">
        <v>422</v>
      </c>
      <c r="E224" s="3" t="s">
        <v>423</v>
      </c>
      <c r="F224" s="3" t="s">
        <v>628</v>
      </c>
      <c r="G224" s="97" t="s">
        <v>524</v>
      </c>
      <c r="H224" s="97" t="s">
        <v>524</v>
      </c>
      <c r="I224" s="97" t="s">
        <v>524</v>
      </c>
      <c r="J224" s="97" t="s">
        <v>524</v>
      </c>
      <c r="K224" s="97" t="s">
        <v>524</v>
      </c>
      <c r="L224" s="97" t="s">
        <v>524</v>
      </c>
      <c r="M224" s="97" t="s">
        <v>524</v>
      </c>
      <c r="N224" s="110">
        <v>19803.05</v>
      </c>
      <c r="O224" s="110">
        <v>20397</v>
      </c>
      <c r="P224" s="99"/>
      <c r="Q224" s="99"/>
      <c r="R224" s="99"/>
      <c r="S224" s="99"/>
      <c r="T224" s="99"/>
      <c r="U224" s="99"/>
      <c r="V224" s="99"/>
      <c r="W224" s="99"/>
      <c r="X224" s="99"/>
      <c r="Y224" s="99"/>
      <c r="Z224" s="99"/>
      <c r="AA224" s="99"/>
      <c r="AB224" s="99"/>
      <c r="AC224" s="99"/>
      <c r="AD224" s="99"/>
      <c r="AE224" s="99"/>
      <c r="AF224" s="99"/>
      <c r="AG224" s="99"/>
      <c r="AH224" s="99"/>
    </row>
    <row r="225" spans="3:34">
      <c r="C225" s="3" t="s">
        <v>92</v>
      </c>
      <c r="D225" s="3" t="s">
        <v>424</v>
      </c>
      <c r="E225" s="3" t="s">
        <v>425</v>
      </c>
      <c r="F225" s="3" t="s">
        <v>628</v>
      </c>
      <c r="G225" s="97" t="s">
        <v>524</v>
      </c>
      <c r="H225" s="97" t="s">
        <v>524</v>
      </c>
      <c r="I225" s="97" t="s">
        <v>524</v>
      </c>
      <c r="J225" s="97" t="s">
        <v>524</v>
      </c>
      <c r="K225" s="97" t="s">
        <v>524</v>
      </c>
      <c r="L225" s="97" t="s">
        <v>524</v>
      </c>
      <c r="M225" s="97" t="s">
        <v>524</v>
      </c>
      <c r="N225" s="110">
        <v>14678</v>
      </c>
      <c r="O225" s="110">
        <v>15494.275132000001</v>
      </c>
      <c r="P225" s="99"/>
      <c r="Q225" s="99"/>
      <c r="R225" s="99"/>
      <c r="S225" s="99"/>
      <c r="T225" s="99"/>
      <c r="U225" s="99"/>
      <c r="V225" s="99"/>
      <c r="W225" s="99"/>
      <c r="X225" s="99"/>
      <c r="Y225" s="99"/>
      <c r="Z225" s="99"/>
      <c r="AA225" s="99"/>
      <c r="AB225" s="99"/>
      <c r="AC225" s="99"/>
      <c r="AD225" s="99"/>
      <c r="AE225" s="99"/>
      <c r="AF225" s="99"/>
      <c r="AG225" s="99"/>
      <c r="AH225" s="99"/>
    </row>
    <row r="226" spans="3:34">
      <c r="C226" s="3" t="s">
        <v>92</v>
      </c>
      <c r="D226" s="3" t="s">
        <v>426</v>
      </c>
      <c r="E226" s="3" t="s">
        <v>427</v>
      </c>
      <c r="F226" s="3" t="s">
        <v>628</v>
      </c>
      <c r="G226" s="97" t="s">
        <v>524</v>
      </c>
      <c r="H226" s="97" t="s">
        <v>524</v>
      </c>
      <c r="I226" s="97" t="s">
        <v>524</v>
      </c>
      <c r="J226" s="97" t="s">
        <v>524</v>
      </c>
      <c r="K226" s="97" t="s">
        <v>524</v>
      </c>
      <c r="L226" s="97" t="s">
        <v>524</v>
      </c>
      <c r="M226" s="97" t="s">
        <v>524</v>
      </c>
      <c r="N226" s="110">
        <v>18548</v>
      </c>
      <c r="O226" s="110">
        <v>19603</v>
      </c>
      <c r="P226" s="99"/>
      <c r="Q226" s="99"/>
      <c r="R226" s="99"/>
      <c r="S226" s="99"/>
      <c r="T226" s="99"/>
      <c r="U226" s="99"/>
      <c r="V226" s="99"/>
      <c r="W226" s="99"/>
      <c r="X226" s="99"/>
      <c r="Y226" s="99"/>
      <c r="Z226" s="99"/>
      <c r="AA226" s="99"/>
      <c r="AB226" s="99"/>
      <c r="AC226" s="99"/>
      <c r="AD226" s="99"/>
      <c r="AE226" s="99"/>
      <c r="AF226" s="99"/>
      <c r="AG226" s="99"/>
      <c r="AH226" s="99"/>
    </row>
    <row r="227" spans="3:34">
      <c r="C227" s="3" t="s">
        <v>92</v>
      </c>
      <c r="D227" s="3" t="s">
        <v>428</v>
      </c>
      <c r="E227" s="3" t="s">
        <v>429</v>
      </c>
      <c r="F227" s="3" t="s">
        <v>628</v>
      </c>
      <c r="G227" s="97" t="s">
        <v>524</v>
      </c>
      <c r="H227" s="97" t="s">
        <v>524</v>
      </c>
      <c r="I227" s="97" t="s">
        <v>524</v>
      </c>
      <c r="J227" s="97" t="s">
        <v>524</v>
      </c>
      <c r="K227" s="97" t="s">
        <v>524</v>
      </c>
      <c r="L227" s="97" t="s">
        <v>524</v>
      </c>
      <c r="M227" s="97" t="s">
        <v>524</v>
      </c>
      <c r="N227" s="110">
        <v>16719</v>
      </c>
      <c r="O227" s="110">
        <v>17236</v>
      </c>
      <c r="P227" s="99"/>
      <c r="Q227" s="99"/>
      <c r="R227" s="99"/>
      <c r="S227" s="99"/>
      <c r="T227" s="99"/>
      <c r="U227" s="99"/>
      <c r="V227" s="99"/>
      <c r="W227" s="99"/>
      <c r="X227" s="99"/>
      <c r="Y227" s="99"/>
      <c r="Z227" s="99"/>
      <c r="AA227" s="99"/>
      <c r="AB227" s="99"/>
      <c r="AC227" s="99"/>
      <c r="AD227" s="99"/>
      <c r="AE227" s="99"/>
      <c r="AF227" s="99"/>
      <c r="AG227" s="99"/>
      <c r="AH227" s="99"/>
    </row>
    <row r="228" spans="3:34">
      <c r="C228" s="3" t="s">
        <v>92</v>
      </c>
      <c r="D228" s="3" t="s">
        <v>430</v>
      </c>
      <c r="E228" s="3" t="s">
        <v>431</v>
      </c>
      <c r="F228" s="3" t="s">
        <v>628</v>
      </c>
      <c r="G228" s="97" t="s">
        <v>524</v>
      </c>
      <c r="H228" s="97" t="s">
        <v>524</v>
      </c>
      <c r="I228" s="97" t="s">
        <v>524</v>
      </c>
      <c r="J228" s="97" t="s">
        <v>524</v>
      </c>
      <c r="K228" s="97" t="s">
        <v>524</v>
      </c>
      <c r="L228" s="97" t="s">
        <v>524</v>
      </c>
      <c r="M228" s="97" t="s">
        <v>524</v>
      </c>
      <c r="N228" s="110">
        <v>160173</v>
      </c>
      <c r="O228" s="110">
        <v>162334</v>
      </c>
      <c r="P228" s="99"/>
      <c r="Q228" s="99"/>
      <c r="R228" s="99"/>
      <c r="S228" s="99"/>
      <c r="T228" s="99"/>
      <c r="U228" s="99"/>
      <c r="V228" s="99"/>
      <c r="W228" s="99"/>
      <c r="X228" s="99"/>
      <c r="Y228" s="99"/>
      <c r="Z228" s="99"/>
      <c r="AA228" s="99"/>
      <c r="AB228" s="99"/>
      <c r="AC228" s="99"/>
      <c r="AD228" s="99"/>
      <c r="AE228" s="99"/>
      <c r="AF228" s="99"/>
      <c r="AG228" s="99"/>
      <c r="AH228" s="99"/>
    </row>
    <row r="229" spans="3:34">
      <c r="C229" s="3" t="s">
        <v>92</v>
      </c>
      <c r="D229" s="3" t="s">
        <v>432</v>
      </c>
      <c r="E229" s="3" t="s">
        <v>433</v>
      </c>
      <c r="F229" s="3" t="s">
        <v>628</v>
      </c>
      <c r="G229" s="97" t="s">
        <v>524</v>
      </c>
      <c r="H229" s="97" t="s">
        <v>524</v>
      </c>
      <c r="I229" s="97" t="s">
        <v>524</v>
      </c>
      <c r="J229" s="97" t="s">
        <v>524</v>
      </c>
      <c r="K229" s="97" t="s">
        <v>524</v>
      </c>
      <c r="L229" s="97" t="s">
        <v>524</v>
      </c>
      <c r="M229" s="97" t="s">
        <v>524</v>
      </c>
      <c r="N229" s="110">
        <v>29145</v>
      </c>
      <c r="O229" s="110">
        <v>30497.761622999999</v>
      </c>
      <c r="P229" s="99"/>
      <c r="Q229" s="99"/>
      <c r="R229" s="99"/>
      <c r="S229" s="99"/>
      <c r="T229" s="99"/>
      <c r="U229" s="99"/>
      <c r="V229" s="99"/>
      <c r="W229" s="99"/>
      <c r="X229" s="99"/>
      <c r="Y229" s="99"/>
      <c r="Z229" s="99"/>
      <c r="AA229" s="99"/>
      <c r="AB229" s="99"/>
      <c r="AC229" s="99"/>
      <c r="AD229" s="99"/>
      <c r="AE229" s="99"/>
      <c r="AF229" s="99"/>
      <c r="AG229" s="99"/>
      <c r="AH229" s="99"/>
    </row>
    <row r="230" spans="3:34">
      <c r="C230" s="3" t="s">
        <v>92</v>
      </c>
      <c r="D230" s="3" t="s">
        <v>434</v>
      </c>
      <c r="E230" s="3" t="s">
        <v>435</v>
      </c>
      <c r="F230" s="3" t="s">
        <v>628</v>
      </c>
      <c r="G230" s="97" t="s">
        <v>524</v>
      </c>
      <c r="H230" s="97" t="s">
        <v>524</v>
      </c>
      <c r="I230" s="97" t="s">
        <v>524</v>
      </c>
      <c r="J230" s="97" t="s">
        <v>524</v>
      </c>
      <c r="K230" s="97" t="s">
        <v>524</v>
      </c>
      <c r="L230" s="97" t="s">
        <v>524</v>
      </c>
      <c r="M230" s="97" t="s">
        <v>524</v>
      </c>
      <c r="N230" s="110">
        <v>30170</v>
      </c>
      <c r="O230" s="110">
        <v>31201</v>
      </c>
      <c r="P230" s="99"/>
      <c r="Q230" s="99"/>
      <c r="R230" s="99"/>
      <c r="S230" s="99"/>
      <c r="T230" s="99"/>
      <c r="U230" s="99"/>
      <c r="V230" s="99"/>
      <c r="W230" s="99"/>
      <c r="X230" s="99"/>
      <c r="Y230" s="99"/>
      <c r="Z230" s="99"/>
      <c r="AA230" s="99"/>
      <c r="AB230" s="99"/>
      <c r="AC230" s="99"/>
      <c r="AD230" s="99"/>
      <c r="AE230" s="99"/>
      <c r="AF230" s="99"/>
      <c r="AG230" s="99"/>
      <c r="AH230" s="99"/>
    </row>
    <row r="231" spans="3:34">
      <c r="C231" s="3" t="s">
        <v>92</v>
      </c>
      <c r="D231" s="3" t="s">
        <v>436</v>
      </c>
      <c r="E231" s="3" t="s">
        <v>437</v>
      </c>
      <c r="F231" s="3" t="s">
        <v>628</v>
      </c>
      <c r="G231" s="97" t="s">
        <v>524</v>
      </c>
      <c r="H231" s="97" t="s">
        <v>524</v>
      </c>
      <c r="I231" s="97" t="s">
        <v>524</v>
      </c>
      <c r="J231" s="97" t="s">
        <v>524</v>
      </c>
      <c r="K231" s="97" t="s">
        <v>524</v>
      </c>
      <c r="L231" s="97" t="s">
        <v>524</v>
      </c>
      <c r="M231" s="97" t="s">
        <v>524</v>
      </c>
      <c r="N231" s="110">
        <v>29510.116114</v>
      </c>
      <c r="O231" s="110">
        <v>31507.538238000001</v>
      </c>
      <c r="P231" s="99"/>
      <c r="Q231" s="99"/>
      <c r="R231" s="99"/>
      <c r="S231" s="99"/>
      <c r="T231" s="99"/>
      <c r="U231" s="99"/>
      <c r="V231" s="99"/>
      <c r="W231" s="99"/>
      <c r="X231" s="99"/>
      <c r="Y231" s="99"/>
      <c r="Z231" s="99"/>
      <c r="AA231" s="99"/>
      <c r="AB231" s="99"/>
      <c r="AC231" s="99"/>
      <c r="AD231" s="99"/>
      <c r="AE231" s="99"/>
      <c r="AF231" s="99"/>
      <c r="AG231" s="99"/>
      <c r="AH231" s="99"/>
    </row>
    <row r="232" spans="3:34">
      <c r="C232" s="3" t="s">
        <v>92</v>
      </c>
      <c r="D232" s="3" t="s">
        <v>438</v>
      </c>
      <c r="E232" s="3" t="s">
        <v>439</v>
      </c>
      <c r="F232" s="3" t="s">
        <v>628</v>
      </c>
      <c r="G232" s="97" t="s">
        <v>524</v>
      </c>
      <c r="H232" s="97" t="s">
        <v>524</v>
      </c>
      <c r="I232" s="97" t="s">
        <v>524</v>
      </c>
      <c r="J232" s="97" t="s">
        <v>524</v>
      </c>
      <c r="K232" s="97" t="s">
        <v>524</v>
      </c>
      <c r="L232" s="97" t="s">
        <v>524</v>
      </c>
      <c r="M232" s="97" t="s">
        <v>524</v>
      </c>
      <c r="N232" s="110">
        <v>29779</v>
      </c>
      <c r="O232" s="110">
        <v>31863</v>
      </c>
      <c r="P232" s="99"/>
      <c r="Q232" s="99"/>
      <c r="R232" s="99"/>
      <c r="S232" s="99"/>
      <c r="T232" s="99"/>
      <c r="U232" s="99"/>
      <c r="V232" s="99"/>
      <c r="W232" s="99"/>
      <c r="X232" s="99"/>
      <c r="Y232" s="99"/>
      <c r="Z232" s="99"/>
      <c r="AA232" s="99"/>
      <c r="AB232" s="99"/>
      <c r="AC232" s="99"/>
      <c r="AD232" s="99"/>
      <c r="AE232" s="99"/>
      <c r="AF232" s="99"/>
      <c r="AG232" s="99"/>
      <c r="AH232" s="99"/>
    </row>
    <row r="233" spans="3:34">
      <c r="C233" s="3" t="s">
        <v>92</v>
      </c>
      <c r="D233" s="3" t="s">
        <v>440</v>
      </c>
      <c r="E233" s="3" t="s">
        <v>441</v>
      </c>
      <c r="F233" s="3" t="s">
        <v>628</v>
      </c>
      <c r="G233" s="97" t="s">
        <v>524</v>
      </c>
      <c r="H233" s="97" t="s">
        <v>524</v>
      </c>
      <c r="I233" s="97" t="s">
        <v>524</v>
      </c>
      <c r="J233" s="97" t="s">
        <v>524</v>
      </c>
      <c r="K233" s="97" t="s">
        <v>524</v>
      </c>
      <c r="L233" s="97" t="s">
        <v>524</v>
      </c>
      <c r="M233" s="97" t="s">
        <v>524</v>
      </c>
      <c r="N233" s="110">
        <v>37609.824775000001</v>
      </c>
      <c r="O233" s="110">
        <v>38738.817766</v>
      </c>
      <c r="P233" s="99"/>
      <c r="Q233" s="99"/>
      <c r="R233" s="99"/>
      <c r="S233" s="99"/>
      <c r="T233" s="99"/>
      <c r="U233" s="99"/>
      <c r="V233" s="99"/>
      <c r="W233" s="99"/>
      <c r="X233" s="99"/>
      <c r="Y233" s="99"/>
      <c r="Z233" s="99"/>
      <c r="AA233" s="99"/>
      <c r="AB233" s="99"/>
      <c r="AC233" s="99"/>
      <c r="AD233" s="99"/>
      <c r="AE233" s="99"/>
      <c r="AF233" s="99"/>
      <c r="AG233" s="99"/>
      <c r="AH233" s="99"/>
    </row>
    <row r="234" spans="3:34">
      <c r="C234" s="3" t="s">
        <v>92</v>
      </c>
      <c r="D234" s="3" t="s">
        <v>442</v>
      </c>
      <c r="E234" s="3" t="s">
        <v>443</v>
      </c>
      <c r="F234" s="3" t="s">
        <v>628</v>
      </c>
      <c r="G234" s="97" t="s">
        <v>524</v>
      </c>
      <c r="H234" s="97" t="s">
        <v>524</v>
      </c>
      <c r="I234" s="97" t="s">
        <v>524</v>
      </c>
      <c r="J234" s="97" t="s">
        <v>524</v>
      </c>
      <c r="K234" s="97" t="s">
        <v>524</v>
      </c>
      <c r="L234" s="97" t="s">
        <v>524</v>
      </c>
      <c r="M234" s="97" t="s">
        <v>524</v>
      </c>
      <c r="N234" s="110">
        <v>30152</v>
      </c>
      <c r="O234" s="110">
        <v>31870.93</v>
      </c>
      <c r="P234" s="99"/>
      <c r="Q234" s="99"/>
      <c r="R234" s="99"/>
      <c r="S234" s="99"/>
      <c r="T234" s="99"/>
      <c r="U234" s="99"/>
      <c r="V234" s="99"/>
      <c r="W234" s="99"/>
      <c r="X234" s="99"/>
      <c r="Y234" s="99"/>
      <c r="Z234" s="99"/>
      <c r="AA234" s="99"/>
      <c r="AB234" s="99"/>
      <c r="AC234" s="99"/>
      <c r="AD234" s="99"/>
      <c r="AE234" s="99"/>
      <c r="AF234" s="99"/>
      <c r="AG234" s="99"/>
      <c r="AH234" s="99"/>
    </row>
    <row r="235" spans="3:34">
      <c r="C235" s="3" t="s">
        <v>92</v>
      </c>
      <c r="D235" s="3" t="s">
        <v>444</v>
      </c>
      <c r="E235" s="3" t="s">
        <v>445</v>
      </c>
      <c r="F235" s="3" t="s">
        <v>628</v>
      </c>
      <c r="G235" s="97" t="s">
        <v>524</v>
      </c>
      <c r="H235" s="97" t="s">
        <v>524</v>
      </c>
      <c r="I235" s="97" t="s">
        <v>524</v>
      </c>
      <c r="J235" s="97" t="s">
        <v>524</v>
      </c>
      <c r="K235" s="97" t="s">
        <v>524</v>
      </c>
      <c r="L235" s="97" t="s">
        <v>524</v>
      </c>
      <c r="M235" s="97" t="s">
        <v>524</v>
      </c>
      <c r="N235" s="110">
        <v>43607</v>
      </c>
      <c r="O235" s="110">
        <v>45879</v>
      </c>
      <c r="P235" s="99"/>
      <c r="Q235" s="99"/>
      <c r="R235" s="99"/>
      <c r="S235" s="99"/>
      <c r="T235" s="99"/>
      <c r="U235" s="99"/>
      <c r="V235" s="99"/>
      <c r="W235" s="99"/>
      <c r="X235" s="99"/>
      <c r="Y235" s="99"/>
      <c r="Z235" s="99"/>
      <c r="AA235" s="99"/>
      <c r="AB235" s="99"/>
      <c r="AC235" s="99"/>
      <c r="AD235" s="99"/>
      <c r="AE235" s="99"/>
      <c r="AF235" s="99"/>
      <c r="AG235" s="99"/>
      <c r="AH235" s="99"/>
    </row>
    <row r="236" spans="3:34">
      <c r="C236" s="3" t="s">
        <v>92</v>
      </c>
      <c r="D236" s="3" t="s">
        <v>446</v>
      </c>
      <c r="E236" s="3" t="s">
        <v>447</v>
      </c>
      <c r="F236" s="3" t="s">
        <v>628</v>
      </c>
      <c r="G236" s="97" t="s">
        <v>524</v>
      </c>
      <c r="H236" s="97" t="s">
        <v>524</v>
      </c>
      <c r="I236" s="97" t="s">
        <v>524</v>
      </c>
      <c r="J236" s="97" t="s">
        <v>524</v>
      </c>
      <c r="K236" s="97" t="s">
        <v>524</v>
      </c>
      <c r="L236" s="97" t="s">
        <v>524</v>
      </c>
      <c r="M236" s="97" t="s">
        <v>524</v>
      </c>
      <c r="N236" s="110">
        <v>76182.895000000004</v>
      </c>
      <c r="O236" s="110">
        <v>80668.518792999996</v>
      </c>
      <c r="P236" s="99"/>
      <c r="Q236" s="99"/>
      <c r="R236" s="99"/>
      <c r="S236" s="99"/>
      <c r="T236" s="99"/>
      <c r="U236" s="99"/>
      <c r="V236" s="99"/>
      <c r="W236" s="99"/>
      <c r="X236" s="99"/>
      <c r="Y236" s="99"/>
      <c r="Z236" s="99"/>
      <c r="AA236" s="99"/>
      <c r="AB236" s="99"/>
      <c r="AC236" s="99"/>
      <c r="AD236" s="99"/>
      <c r="AE236" s="99"/>
      <c r="AF236" s="99"/>
      <c r="AG236" s="99"/>
      <c r="AH236" s="99"/>
    </row>
    <row r="237" spans="3:34">
      <c r="C237" s="3" t="s">
        <v>90</v>
      </c>
      <c r="D237" s="3" t="s">
        <v>448</v>
      </c>
      <c r="E237" s="3" t="s">
        <v>449</v>
      </c>
      <c r="F237" s="3" t="s">
        <v>628</v>
      </c>
      <c r="G237" s="97" t="s">
        <v>524</v>
      </c>
      <c r="H237" s="97" t="s">
        <v>524</v>
      </c>
      <c r="I237" s="97" t="s">
        <v>524</v>
      </c>
      <c r="J237" s="97" t="s">
        <v>524</v>
      </c>
      <c r="K237" s="97" t="s">
        <v>524</v>
      </c>
      <c r="L237" s="97" t="s">
        <v>524</v>
      </c>
      <c r="M237" s="97" t="s">
        <v>524</v>
      </c>
      <c r="N237" s="110">
        <v>31892.252842999998</v>
      </c>
      <c r="O237" s="110">
        <v>32806.786440999997</v>
      </c>
      <c r="P237" s="99"/>
      <c r="Q237" s="99"/>
      <c r="R237" s="99"/>
      <c r="S237" s="99"/>
      <c r="T237" s="99"/>
      <c r="U237" s="99"/>
      <c r="V237" s="99"/>
      <c r="W237" s="99"/>
      <c r="X237" s="99"/>
      <c r="Y237" s="99"/>
      <c r="Z237" s="99"/>
      <c r="AA237" s="99"/>
      <c r="AB237" s="99"/>
      <c r="AC237" s="99"/>
      <c r="AD237" s="99"/>
      <c r="AE237" s="99"/>
      <c r="AF237" s="99"/>
      <c r="AG237" s="99"/>
      <c r="AH237" s="99"/>
    </row>
    <row r="238" spans="3:34">
      <c r="C238" s="3" t="s">
        <v>90</v>
      </c>
      <c r="D238" s="3" t="s">
        <v>450</v>
      </c>
      <c r="E238" s="3" t="s">
        <v>451</v>
      </c>
      <c r="F238" s="3" t="s">
        <v>628</v>
      </c>
      <c r="G238" s="97" t="s">
        <v>524</v>
      </c>
      <c r="H238" s="97" t="s">
        <v>524</v>
      </c>
      <c r="I238" s="97" t="s">
        <v>524</v>
      </c>
      <c r="J238" s="97" t="s">
        <v>524</v>
      </c>
      <c r="K238" s="97" t="s">
        <v>524</v>
      </c>
      <c r="L238" s="97" t="s">
        <v>524</v>
      </c>
      <c r="M238" s="97" t="s">
        <v>524</v>
      </c>
      <c r="N238" s="110">
        <v>54338.447</v>
      </c>
      <c r="O238" s="110">
        <v>56362.944597000002</v>
      </c>
      <c r="P238" s="99"/>
      <c r="Q238" s="99"/>
      <c r="R238" s="99"/>
      <c r="S238" s="99"/>
      <c r="T238" s="99"/>
      <c r="U238" s="99"/>
      <c r="V238" s="99"/>
      <c r="W238" s="99"/>
      <c r="X238" s="99"/>
      <c r="Y238" s="99"/>
      <c r="Z238" s="99"/>
      <c r="AA238" s="99"/>
      <c r="AB238" s="99"/>
      <c r="AC238" s="99"/>
      <c r="AD238" s="99"/>
      <c r="AE238" s="99"/>
      <c r="AF238" s="99"/>
      <c r="AG238" s="99"/>
      <c r="AH238" s="99"/>
    </row>
    <row r="239" spans="3:34">
      <c r="C239" s="3" t="s">
        <v>90</v>
      </c>
      <c r="D239" s="3" t="s">
        <v>452</v>
      </c>
      <c r="E239" s="3" t="s">
        <v>453</v>
      </c>
      <c r="F239" s="3" t="s">
        <v>628</v>
      </c>
      <c r="G239" s="97" t="s">
        <v>524</v>
      </c>
      <c r="H239" s="97" t="s">
        <v>524</v>
      </c>
      <c r="I239" s="97" t="s">
        <v>524</v>
      </c>
      <c r="J239" s="97" t="s">
        <v>524</v>
      </c>
      <c r="K239" s="97" t="s">
        <v>524</v>
      </c>
      <c r="L239" s="97" t="s">
        <v>524</v>
      </c>
      <c r="M239" s="97" t="s">
        <v>524</v>
      </c>
      <c r="N239" s="110">
        <v>28481</v>
      </c>
      <c r="O239" s="110">
        <v>29669</v>
      </c>
      <c r="P239" s="99"/>
      <c r="Q239" s="99"/>
      <c r="R239" s="99"/>
      <c r="S239" s="99"/>
      <c r="T239" s="99"/>
      <c r="U239" s="99"/>
      <c r="V239" s="99"/>
      <c r="W239" s="99"/>
      <c r="X239" s="99"/>
      <c r="Y239" s="99"/>
      <c r="Z239" s="99"/>
      <c r="AA239" s="99"/>
      <c r="AB239" s="99"/>
      <c r="AC239" s="99"/>
      <c r="AD239" s="99"/>
      <c r="AE239" s="99"/>
      <c r="AF239" s="99"/>
      <c r="AG239" s="99"/>
      <c r="AH239" s="99"/>
    </row>
    <row r="240" spans="3:34">
      <c r="C240" s="3" t="s">
        <v>90</v>
      </c>
      <c r="D240" s="3" t="s">
        <v>454</v>
      </c>
      <c r="E240" s="3" t="s">
        <v>455</v>
      </c>
      <c r="F240" s="3" t="s">
        <v>628</v>
      </c>
      <c r="G240" s="97" t="s">
        <v>524</v>
      </c>
      <c r="H240" s="97" t="s">
        <v>524</v>
      </c>
      <c r="I240" s="97" t="s">
        <v>524</v>
      </c>
      <c r="J240" s="97" t="s">
        <v>524</v>
      </c>
      <c r="K240" s="97" t="s">
        <v>524</v>
      </c>
      <c r="L240" s="97" t="s">
        <v>524</v>
      </c>
      <c r="M240" s="97" t="s">
        <v>524</v>
      </c>
      <c r="N240" s="110">
        <v>47518.240400000002</v>
      </c>
      <c r="O240" s="110">
        <v>48884.767218000001</v>
      </c>
      <c r="P240" s="99"/>
      <c r="Q240" s="99"/>
      <c r="R240" s="99"/>
      <c r="S240" s="99"/>
      <c r="T240" s="99"/>
      <c r="U240" s="99"/>
      <c r="V240" s="99"/>
      <c r="W240" s="99"/>
      <c r="X240" s="99"/>
      <c r="Y240" s="99"/>
      <c r="Z240" s="99"/>
      <c r="AA240" s="99"/>
      <c r="AB240" s="99"/>
      <c r="AC240" s="99"/>
      <c r="AD240" s="99"/>
      <c r="AE240" s="99"/>
      <c r="AF240" s="99"/>
      <c r="AG240" s="99"/>
      <c r="AH240" s="99"/>
    </row>
    <row r="241" spans="3:34">
      <c r="C241" s="3" t="s">
        <v>90</v>
      </c>
      <c r="D241" s="3" t="s">
        <v>456</v>
      </c>
      <c r="E241" s="3" t="s">
        <v>457</v>
      </c>
      <c r="F241" s="3" t="s">
        <v>628</v>
      </c>
      <c r="G241" s="97" t="s">
        <v>524</v>
      </c>
      <c r="H241" s="97" t="s">
        <v>524</v>
      </c>
      <c r="I241" s="97" t="s">
        <v>524</v>
      </c>
      <c r="J241" s="97" t="s">
        <v>524</v>
      </c>
      <c r="K241" s="97" t="s">
        <v>524</v>
      </c>
      <c r="L241" s="97" t="s">
        <v>524</v>
      </c>
      <c r="M241" s="97" t="s">
        <v>524</v>
      </c>
      <c r="N241" s="110">
        <v>42945</v>
      </c>
      <c r="O241" s="110">
        <v>45261.07</v>
      </c>
      <c r="P241" s="99"/>
      <c r="Q241" s="99"/>
      <c r="R241" s="99"/>
      <c r="S241" s="99"/>
      <c r="T241" s="99"/>
      <c r="U241" s="99"/>
      <c r="V241" s="99"/>
      <c r="W241" s="99"/>
      <c r="X241" s="99"/>
      <c r="Y241" s="99"/>
      <c r="Z241" s="99"/>
      <c r="AA241" s="99"/>
      <c r="AB241" s="99"/>
      <c r="AC241" s="99"/>
      <c r="AD241" s="99"/>
      <c r="AE241" s="99"/>
      <c r="AF241" s="99"/>
      <c r="AG241" s="99"/>
      <c r="AH241" s="99"/>
    </row>
    <row r="242" spans="3:34">
      <c r="C242" s="3" t="s">
        <v>90</v>
      </c>
      <c r="D242" s="3" t="s">
        <v>458</v>
      </c>
      <c r="E242" s="3" t="s">
        <v>459</v>
      </c>
      <c r="F242" s="3" t="s">
        <v>628</v>
      </c>
      <c r="G242" s="97" t="s">
        <v>524</v>
      </c>
      <c r="H242" s="97" t="s">
        <v>524</v>
      </c>
      <c r="I242" s="97" t="s">
        <v>524</v>
      </c>
      <c r="J242" s="97" t="s">
        <v>524</v>
      </c>
      <c r="K242" s="97" t="s">
        <v>524</v>
      </c>
      <c r="L242" s="97" t="s">
        <v>524</v>
      </c>
      <c r="M242" s="97" t="s">
        <v>524</v>
      </c>
      <c r="N242" s="110">
        <v>64018</v>
      </c>
      <c r="O242" s="110">
        <v>65208.402999999998</v>
      </c>
      <c r="P242" s="99"/>
      <c r="Q242" s="99"/>
      <c r="R242" s="99"/>
      <c r="S242" s="99"/>
      <c r="T242" s="99"/>
      <c r="U242" s="99"/>
      <c r="V242" s="99"/>
      <c r="W242" s="99"/>
      <c r="X242" s="99"/>
      <c r="Y242" s="99"/>
      <c r="Z242" s="99"/>
      <c r="AA242" s="99"/>
      <c r="AB242" s="99"/>
      <c r="AC242" s="99"/>
      <c r="AD242" s="99"/>
      <c r="AE242" s="99"/>
      <c r="AF242" s="99"/>
      <c r="AG242" s="99"/>
      <c r="AH242" s="99"/>
    </row>
    <row r="243" spans="3:34">
      <c r="C243" s="3" t="s">
        <v>90</v>
      </c>
      <c r="D243" s="3" t="s">
        <v>460</v>
      </c>
      <c r="E243" s="3" t="s">
        <v>461</v>
      </c>
      <c r="F243" s="3" t="s">
        <v>628</v>
      </c>
      <c r="G243" s="97" t="s">
        <v>524</v>
      </c>
      <c r="H243" s="97" t="s">
        <v>524</v>
      </c>
      <c r="I243" s="97" t="s">
        <v>524</v>
      </c>
      <c r="J243" s="97" t="s">
        <v>524</v>
      </c>
      <c r="K243" s="97" t="s">
        <v>524</v>
      </c>
      <c r="L243" s="97" t="s">
        <v>524</v>
      </c>
      <c r="M243" s="97" t="s">
        <v>524</v>
      </c>
      <c r="N243" s="110">
        <v>55027.164734999998</v>
      </c>
      <c r="O243" s="110">
        <v>54430.639712999997</v>
      </c>
      <c r="P243" s="99"/>
      <c r="Q243" s="99"/>
      <c r="R243" s="99"/>
      <c r="S243" s="99"/>
      <c r="T243" s="99"/>
      <c r="U243" s="99"/>
      <c r="V243" s="99"/>
      <c r="W243" s="99"/>
      <c r="X243" s="99"/>
      <c r="Y243" s="99"/>
      <c r="Z243" s="99"/>
      <c r="AA243" s="99"/>
      <c r="AB243" s="99"/>
      <c r="AC243" s="99"/>
      <c r="AD243" s="99"/>
      <c r="AE243" s="99"/>
      <c r="AF243" s="99"/>
      <c r="AG243" s="99"/>
      <c r="AH243" s="99"/>
    </row>
    <row r="244" spans="3:34">
      <c r="C244" s="3" t="s">
        <v>90</v>
      </c>
      <c r="D244" s="3" t="s">
        <v>462</v>
      </c>
      <c r="E244" s="3" t="s">
        <v>463</v>
      </c>
      <c r="F244" s="3" t="s">
        <v>628</v>
      </c>
      <c r="G244" s="97" t="s">
        <v>524</v>
      </c>
      <c r="H244" s="97" t="s">
        <v>524</v>
      </c>
      <c r="I244" s="97" t="s">
        <v>524</v>
      </c>
      <c r="J244" s="97" t="s">
        <v>524</v>
      </c>
      <c r="K244" s="97" t="s">
        <v>524</v>
      </c>
      <c r="L244" s="97" t="s">
        <v>524</v>
      </c>
      <c r="M244" s="97" t="s">
        <v>524</v>
      </c>
      <c r="N244" s="110">
        <v>57236</v>
      </c>
      <c r="O244" s="110">
        <v>58609.991503999998</v>
      </c>
      <c r="P244" s="99"/>
      <c r="Q244" s="99"/>
      <c r="R244" s="99"/>
      <c r="S244" s="99"/>
      <c r="T244" s="99"/>
      <c r="U244" s="99"/>
      <c r="V244" s="99"/>
      <c r="W244" s="99"/>
      <c r="X244" s="99"/>
      <c r="Y244" s="99"/>
      <c r="Z244" s="99"/>
      <c r="AA244" s="99"/>
      <c r="AB244" s="99"/>
      <c r="AC244" s="99"/>
      <c r="AD244" s="99"/>
      <c r="AE244" s="99"/>
      <c r="AF244" s="99"/>
      <c r="AG244" s="99"/>
      <c r="AH244" s="99"/>
    </row>
    <row r="245" spans="3:34">
      <c r="C245" s="3" t="s">
        <v>90</v>
      </c>
      <c r="D245" s="3" t="s">
        <v>464</v>
      </c>
      <c r="E245" s="3" t="s">
        <v>465</v>
      </c>
      <c r="F245" s="3" t="s">
        <v>628</v>
      </c>
      <c r="G245" s="97" t="s">
        <v>524</v>
      </c>
      <c r="H245" s="97" t="s">
        <v>524</v>
      </c>
      <c r="I245" s="97" t="s">
        <v>524</v>
      </c>
      <c r="J245" s="97" t="s">
        <v>524</v>
      </c>
      <c r="K245" s="97" t="s">
        <v>524</v>
      </c>
      <c r="L245" s="97" t="s">
        <v>524</v>
      </c>
      <c r="M245" s="97" t="s">
        <v>524</v>
      </c>
      <c r="N245" s="110">
        <v>52099</v>
      </c>
      <c r="O245" s="110">
        <v>55068.642999999996</v>
      </c>
      <c r="P245" s="99"/>
      <c r="Q245" s="99"/>
      <c r="R245" s="99"/>
      <c r="S245" s="99"/>
      <c r="T245" s="99"/>
      <c r="U245" s="99"/>
      <c r="V245" s="99"/>
      <c r="W245" s="99"/>
      <c r="X245" s="99"/>
      <c r="Y245" s="99"/>
      <c r="Z245" s="99"/>
      <c r="AA245" s="99"/>
      <c r="AB245" s="99"/>
      <c r="AC245" s="99"/>
      <c r="AD245" s="99"/>
      <c r="AE245" s="99"/>
      <c r="AF245" s="99"/>
      <c r="AG245" s="99"/>
      <c r="AH245" s="99"/>
    </row>
    <row r="246" spans="3:34">
      <c r="C246" s="3" t="s">
        <v>90</v>
      </c>
      <c r="D246" s="3" t="s">
        <v>466</v>
      </c>
      <c r="E246" s="3" t="s">
        <v>467</v>
      </c>
      <c r="F246" s="3" t="s">
        <v>628</v>
      </c>
      <c r="G246" s="97" t="s">
        <v>524</v>
      </c>
      <c r="H246" s="97" t="s">
        <v>524</v>
      </c>
      <c r="I246" s="97" t="s">
        <v>524</v>
      </c>
      <c r="J246" s="97" t="s">
        <v>524</v>
      </c>
      <c r="K246" s="97" t="s">
        <v>524</v>
      </c>
      <c r="L246" s="97" t="s">
        <v>524</v>
      </c>
      <c r="M246" s="97" t="s">
        <v>524</v>
      </c>
      <c r="N246" s="110">
        <v>63560</v>
      </c>
      <c r="O246" s="110">
        <v>63103.063821000003</v>
      </c>
      <c r="P246" s="99"/>
      <c r="Q246" s="99"/>
      <c r="R246" s="99"/>
      <c r="S246" s="99"/>
      <c r="T246" s="99"/>
      <c r="U246" s="99"/>
      <c r="V246" s="99"/>
      <c r="W246" s="99"/>
      <c r="X246" s="99"/>
      <c r="Y246" s="99"/>
      <c r="Z246" s="99"/>
      <c r="AA246" s="99"/>
      <c r="AB246" s="99"/>
      <c r="AC246" s="99"/>
      <c r="AD246" s="99"/>
      <c r="AE246" s="99"/>
      <c r="AF246" s="99"/>
      <c r="AG246" s="99"/>
      <c r="AH246" s="99"/>
    </row>
    <row r="247" spans="3:34">
      <c r="C247" s="3" t="s">
        <v>90</v>
      </c>
      <c r="D247" s="3" t="s">
        <v>468</v>
      </c>
      <c r="E247" s="3" t="s">
        <v>469</v>
      </c>
      <c r="F247" s="3" t="s">
        <v>628</v>
      </c>
      <c r="G247" s="97" t="s">
        <v>524</v>
      </c>
      <c r="H247" s="97" t="s">
        <v>524</v>
      </c>
      <c r="I247" s="97" t="s">
        <v>524</v>
      </c>
      <c r="J247" s="97" t="s">
        <v>524</v>
      </c>
      <c r="K247" s="97" t="s">
        <v>524</v>
      </c>
      <c r="L247" s="97" t="s">
        <v>524</v>
      </c>
      <c r="M247" s="97" t="s">
        <v>524</v>
      </c>
      <c r="N247" s="110">
        <v>45924.957000000002</v>
      </c>
      <c r="O247" s="110">
        <v>48243.280097000003</v>
      </c>
      <c r="P247" s="99"/>
      <c r="Q247" s="99"/>
      <c r="R247" s="99"/>
      <c r="S247" s="99"/>
      <c r="T247" s="99"/>
      <c r="U247" s="99"/>
      <c r="V247" s="99"/>
      <c r="W247" s="99"/>
      <c r="X247" s="99"/>
      <c r="Y247" s="99"/>
      <c r="Z247" s="99"/>
      <c r="AA247" s="99"/>
      <c r="AB247" s="99"/>
      <c r="AC247" s="99"/>
      <c r="AD247" s="99"/>
      <c r="AE247" s="99"/>
      <c r="AF247" s="99"/>
      <c r="AG247" s="99"/>
      <c r="AH247" s="99"/>
    </row>
    <row r="248" spans="3:34">
      <c r="C248" s="3" t="s">
        <v>90</v>
      </c>
      <c r="D248" s="3" t="s">
        <v>470</v>
      </c>
      <c r="E248" s="3" t="s">
        <v>471</v>
      </c>
      <c r="F248" s="3" t="s">
        <v>628</v>
      </c>
      <c r="G248" s="97" t="s">
        <v>524</v>
      </c>
      <c r="H248" s="97" t="s">
        <v>524</v>
      </c>
      <c r="I248" s="97" t="s">
        <v>524</v>
      </c>
      <c r="J248" s="97" t="s">
        <v>524</v>
      </c>
      <c r="K248" s="97" t="s">
        <v>524</v>
      </c>
      <c r="L248" s="97" t="s">
        <v>524</v>
      </c>
      <c r="M248" s="97" t="s">
        <v>524</v>
      </c>
      <c r="N248" s="110">
        <v>52799</v>
      </c>
      <c r="O248" s="110">
        <v>53739</v>
      </c>
      <c r="P248" s="99"/>
      <c r="Q248" s="99"/>
      <c r="R248" s="99"/>
      <c r="S248" s="99"/>
      <c r="T248" s="99"/>
      <c r="U248" s="99"/>
      <c r="V248" s="99"/>
      <c r="W248" s="99"/>
      <c r="X248" s="99"/>
      <c r="Y248" s="99"/>
      <c r="Z248" s="99"/>
      <c r="AA248" s="99"/>
      <c r="AB248" s="99"/>
      <c r="AC248" s="99"/>
      <c r="AD248" s="99"/>
      <c r="AE248" s="99"/>
      <c r="AF248" s="99"/>
      <c r="AG248" s="99"/>
      <c r="AH248" s="99"/>
    </row>
    <row r="249" spans="3:34">
      <c r="C249" s="3" t="s">
        <v>90</v>
      </c>
      <c r="D249" s="3" t="s">
        <v>472</v>
      </c>
      <c r="E249" s="3" t="s">
        <v>473</v>
      </c>
      <c r="F249" s="3" t="s">
        <v>628</v>
      </c>
      <c r="G249" s="97" t="s">
        <v>524</v>
      </c>
      <c r="H249" s="97" t="s">
        <v>524</v>
      </c>
      <c r="I249" s="97" t="s">
        <v>524</v>
      </c>
      <c r="J249" s="97" t="s">
        <v>524</v>
      </c>
      <c r="K249" s="97" t="s">
        <v>524</v>
      </c>
      <c r="L249" s="97" t="s">
        <v>524</v>
      </c>
      <c r="M249" s="97" t="s">
        <v>524</v>
      </c>
      <c r="N249" s="110">
        <v>37689.690941000001</v>
      </c>
      <c r="O249" s="110">
        <v>38783.253473999997</v>
      </c>
      <c r="P249" s="99"/>
      <c r="Q249" s="99"/>
      <c r="R249" s="99"/>
      <c r="S249" s="99"/>
      <c r="T249" s="99"/>
      <c r="U249" s="99"/>
      <c r="V249" s="99"/>
      <c r="W249" s="99"/>
      <c r="X249" s="99"/>
      <c r="Y249" s="99"/>
      <c r="Z249" s="99"/>
      <c r="AA249" s="99"/>
      <c r="AB249" s="99"/>
      <c r="AC249" s="99"/>
      <c r="AD249" s="99"/>
      <c r="AE249" s="99"/>
      <c r="AF249" s="99"/>
      <c r="AG249" s="99"/>
      <c r="AH249" s="99"/>
    </row>
    <row r="250" spans="3:34">
      <c r="C250" s="3" t="s">
        <v>90</v>
      </c>
      <c r="D250" s="3" t="s">
        <v>474</v>
      </c>
      <c r="E250" s="3" t="s">
        <v>475</v>
      </c>
      <c r="F250" s="3" t="s">
        <v>628</v>
      </c>
      <c r="G250" s="97" t="s">
        <v>524</v>
      </c>
      <c r="H250" s="97" t="s">
        <v>524</v>
      </c>
      <c r="I250" s="97" t="s">
        <v>524</v>
      </c>
      <c r="J250" s="97" t="s">
        <v>524</v>
      </c>
      <c r="K250" s="97" t="s">
        <v>524</v>
      </c>
      <c r="L250" s="97" t="s">
        <v>524</v>
      </c>
      <c r="M250" s="97" t="s">
        <v>524</v>
      </c>
      <c r="N250" s="110">
        <v>53005</v>
      </c>
      <c r="O250" s="110">
        <v>54969.544999999998</v>
      </c>
      <c r="P250" s="99"/>
      <c r="Q250" s="99"/>
      <c r="R250" s="99"/>
      <c r="S250" s="99"/>
      <c r="T250" s="99"/>
      <c r="U250" s="99"/>
      <c r="V250" s="99"/>
      <c r="W250" s="99"/>
      <c r="X250" s="99"/>
      <c r="Y250" s="99"/>
      <c r="Z250" s="99"/>
      <c r="AA250" s="99"/>
      <c r="AB250" s="99"/>
      <c r="AC250" s="99"/>
      <c r="AD250" s="99"/>
      <c r="AE250" s="99"/>
      <c r="AF250" s="99"/>
      <c r="AG250" s="99"/>
      <c r="AH250" s="99"/>
    </row>
    <row r="251" spans="3:34">
      <c r="C251" s="3" t="s">
        <v>90</v>
      </c>
      <c r="D251" s="3" t="s">
        <v>476</v>
      </c>
      <c r="E251" s="3" t="s">
        <v>477</v>
      </c>
      <c r="F251" s="3" t="s">
        <v>628</v>
      </c>
      <c r="G251" s="97" t="s">
        <v>524</v>
      </c>
      <c r="H251" s="97" t="s">
        <v>524</v>
      </c>
      <c r="I251" s="97" t="s">
        <v>524</v>
      </c>
      <c r="J251" s="97" t="s">
        <v>524</v>
      </c>
      <c r="K251" s="97" t="s">
        <v>524</v>
      </c>
      <c r="L251" s="97" t="s">
        <v>524</v>
      </c>
      <c r="M251" s="97" t="s">
        <v>524</v>
      </c>
      <c r="N251" s="110">
        <v>34344</v>
      </c>
      <c r="O251" s="110">
        <v>36342</v>
      </c>
      <c r="P251" s="99"/>
      <c r="Q251" s="99"/>
      <c r="R251" s="99"/>
      <c r="S251" s="99"/>
      <c r="T251" s="99"/>
      <c r="U251" s="99"/>
      <c r="V251" s="99"/>
      <c r="W251" s="99"/>
      <c r="X251" s="99"/>
      <c r="Y251" s="99"/>
      <c r="Z251" s="99"/>
      <c r="AA251" s="99"/>
      <c r="AB251" s="99"/>
      <c r="AC251" s="99"/>
      <c r="AD251" s="99"/>
      <c r="AE251" s="99"/>
      <c r="AF251" s="99"/>
      <c r="AG251" s="99"/>
      <c r="AH251" s="99"/>
    </row>
    <row r="252" spans="3:34">
      <c r="C252" s="3" t="s">
        <v>90</v>
      </c>
      <c r="D252" s="3" t="s">
        <v>478</v>
      </c>
      <c r="E252" s="3" t="s">
        <v>479</v>
      </c>
      <c r="F252" s="3" t="s">
        <v>628</v>
      </c>
      <c r="G252" s="97" t="s">
        <v>524</v>
      </c>
      <c r="H252" s="97" t="s">
        <v>524</v>
      </c>
      <c r="I252" s="97" t="s">
        <v>524</v>
      </c>
      <c r="J252" s="97" t="s">
        <v>524</v>
      </c>
      <c r="K252" s="97" t="s">
        <v>524</v>
      </c>
      <c r="L252" s="97" t="s">
        <v>524</v>
      </c>
      <c r="M252" s="97" t="s">
        <v>524</v>
      </c>
      <c r="N252" s="110">
        <v>33233.72062</v>
      </c>
      <c r="O252" s="110">
        <v>35427.048330999998</v>
      </c>
      <c r="P252" s="99"/>
      <c r="Q252" s="99"/>
      <c r="R252" s="99"/>
      <c r="S252" s="99"/>
      <c r="T252" s="99"/>
      <c r="U252" s="99"/>
      <c r="V252" s="99"/>
      <c r="W252" s="99"/>
      <c r="X252" s="99"/>
      <c r="Y252" s="99"/>
      <c r="Z252" s="99"/>
      <c r="AA252" s="99"/>
      <c r="AB252" s="99"/>
      <c r="AC252" s="99"/>
      <c r="AD252" s="99"/>
      <c r="AE252" s="99"/>
      <c r="AF252" s="99"/>
      <c r="AG252" s="99"/>
      <c r="AH252" s="99"/>
    </row>
    <row r="253" spans="3:34">
      <c r="C253" s="3" t="s">
        <v>90</v>
      </c>
      <c r="D253" s="3" t="s">
        <v>480</v>
      </c>
      <c r="E253" s="3" t="s">
        <v>481</v>
      </c>
      <c r="F253" s="3" t="s">
        <v>628</v>
      </c>
      <c r="G253" s="97" t="s">
        <v>524</v>
      </c>
      <c r="H253" s="97" t="s">
        <v>524</v>
      </c>
      <c r="I253" s="97" t="s">
        <v>524</v>
      </c>
      <c r="J253" s="97" t="s">
        <v>524</v>
      </c>
      <c r="K253" s="97" t="s">
        <v>524</v>
      </c>
      <c r="L253" s="97" t="s">
        <v>524</v>
      </c>
      <c r="M253" s="97" t="s">
        <v>524</v>
      </c>
      <c r="N253" s="110">
        <v>32163</v>
      </c>
      <c r="O253" s="110">
        <v>34027.966099999998</v>
      </c>
      <c r="P253" s="99"/>
      <c r="Q253" s="99"/>
      <c r="R253" s="99"/>
      <c r="S253" s="99"/>
      <c r="T253" s="99"/>
      <c r="U253" s="99"/>
      <c r="V253" s="99"/>
      <c r="W253" s="99"/>
      <c r="X253" s="99"/>
      <c r="Y253" s="99"/>
      <c r="Z253" s="99"/>
      <c r="AA253" s="99"/>
      <c r="AB253" s="99"/>
      <c r="AC253" s="99"/>
      <c r="AD253" s="99"/>
      <c r="AE253" s="99"/>
      <c r="AF253" s="99"/>
      <c r="AG253" s="99"/>
      <c r="AH253" s="99"/>
    </row>
    <row r="254" spans="3:34">
      <c r="C254" s="3" t="s">
        <v>90</v>
      </c>
      <c r="D254" s="3" t="s">
        <v>482</v>
      </c>
      <c r="E254" s="3" t="s">
        <v>483</v>
      </c>
      <c r="F254" s="3" t="s">
        <v>628</v>
      </c>
      <c r="G254" s="97" t="s">
        <v>524</v>
      </c>
      <c r="H254" s="97" t="s">
        <v>524</v>
      </c>
      <c r="I254" s="97" t="s">
        <v>524</v>
      </c>
      <c r="J254" s="97" t="s">
        <v>524</v>
      </c>
      <c r="K254" s="97" t="s">
        <v>524</v>
      </c>
      <c r="L254" s="97" t="s">
        <v>524</v>
      </c>
      <c r="M254" s="97" t="s">
        <v>524</v>
      </c>
      <c r="N254" s="110">
        <v>38120.993179999998</v>
      </c>
      <c r="O254" s="110">
        <v>40120.861227000001</v>
      </c>
      <c r="P254" s="99"/>
      <c r="Q254" s="99"/>
      <c r="R254" s="99"/>
      <c r="S254" s="99"/>
      <c r="T254" s="99"/>
      <c r="U254" s="99"/>
      <c r="V254" s="99"/>
      <c r="W254" s="99"/>
      <c r="X254" s="99"/>
      <c r="Y254" s="99"/>
      <c r="Z254" s="99"/>
      <c r="AA254" s="99"/>
      <c r="AB254" s="99"/>
      <c r="AC254" s="99"/>
      <c r="AD254" s="99"/>
      <c r="AE254" s="99"/>
      <c r="AF254" s="99"/>
      <c r="AG254" s="99"/>
      <c r="AH254" s="99"/>
    </row>
    <row r="255" spans="3:34">
      <c r="C255" s="3" t="s">
        <v>90</v>
      </c>
      <c r="D255" s="3" t="s">
        <v>484</v>
      </c>
      <c r="E255" s="3" t="s">
        <v>485</v>
      </c>
      <c r="F255" s="3" t="s">
        <v>628</v>
      </c>
      <c r="G255" s="97" t="s">
        <v>524</v>
      </c>
      <c r="H255" s="97" t="s">
        <v>524</v>
      </c>
      <c r="I255" s="97" t="s">
        <v>524</v>
      </c>
      <c r="J255" s="97" t="s">
        <v>524</v>
      </c>
      <c r="K255" s="97" t="s">
        <v>524</v>
      </c>
      <c r="L255" s="97" t="s">
        <v>524</v>
      </c>
      <c r="M255" s="97" t="s">
        <v>524</v>
      </c>
      <c r="N255" s="110">
        <v>48570.140910000002</v>
      </c>
      <c r="O255" s="110">
        <v>49540.853999999999</v>
      </c>
      <c r="P255" s="99"/>
      <c r="Q255" s="99"/>
      <c r="R255" s="99"/>
      <c r="S255" s="99"/>
      <c r="T255" s="99"/>
      <c r="U255" s="99"/>
      <c r="V255" s="99"/>
      <c r="W255" s="99"/>
      <c r="X255" s="99"/>
      <c r="Y255" s="99"/>
      <c r="Z255" s="99"/>
      <c r="AA255" s="99"/>
      <c r="AB255" s="99"/>
      <c r="AC255" s="99"/>
      <c r="AD255" s="99"/>
      <c r="AE255" s="99"/>
      <c r="AF255" s="99"/>
      <c r="AG255" s="99"/>
      <c r="AH255" s="99"/>
    </row>
    <row r="256" spans="3:34">
      <c r="C256" s="3" t="s">
        <v>90</v>
      </c>
      <c r="D256" s="3" t="s">
        <v>486</v>
      </c>
      <c r="E256" s="3" t="s">
        <v>487</v>
      </c>
      <c r="F256" s="3" t="s">
        <v>628</v>
      </c>
      <c r="G256" s="97" t="s">
        <v>524</v>
      </c>
      <c r="H256" s="97" t="s">
        <v>524</v>
      </c>
      <c r="I256" s="97" t="s">
        <v>524</v>
      </c>
      <c r="J256" s="97" t="s">
        <v>524</v>
      </c>
      <c r="K256" s="97" t="s">
        <v>524</v>
      </c>
      <c r="L256" s="97" t="s">
        <v>524</v>
      </c>
      <c r="M256" s="97" t="s">
        <v>524</v>
      </c>
      <c r="N256" s="110">
        <v>24357.12011</v>
      </c>
      <c r="O256" s="110">
        <v>25055.849273</v>
      </c>
      <c r="P256" s="99"/>
      <c r="Q256" s="99"/>
      <c r="R256" s="99"/>
      <c r="S256" s="99"/>
      <c r="T256" s="99"/>
      <c r="U256" s="99"/>
      <c r="V256" s="99"/>
      <c r="W256" s="99"/>
      <c r="X256" s="99"/>
      <c r="Y256" s="99"/>
      <c r="Z256" s="99"/>
      <c r="AA256" s="99"/>
      <c r="AB256" s="99"/>
      <c r="AC256" s="99"/>
      <c r="AD256" s="99"/>
      <c r="AE256" s="99"/>
      <c r="AF256" s="99"/>
      <c r="AG256" s="99"/>
      <c r="AH256" s="99"/>
    </row>
    <row r="257" spans="3:34">
      <c r="C257" s="3" t="s">
        <v>90</v>
      </c>
      <c r="D257" s="3" t="s">
        <v>488</v>
      </c>
      <c r="E257" s="3" t="s">
        <v>489</v>
      </c>
      <c r="F257" s="3" t="s">
        <v>628</v>
      </c>
      <c r="G257" s="97" t="s">
        <v>524</v>
      </c>
      <c r="H257" s="97" t="s">
        <v>524</v>
      </c>
      <c r="I257" s="97" t="s">
        <v>524</v>
      </c>
      <c r="J257" s="97" t="s">
        <v>524</v>
      </c>
      <c r="K257" s="97" t="s">
        <v>524</v>
      </c>
      <c r="L257" s="97" t="s">
        <v>524</v>
      </c>
      <c r="M257" s="97" t="s">
        <v>524</v>
      </c>
      <c r="N257" s="110">
        <v>73742</v>
      </c>
      <c r="O257" s="110">
        <v>76403.199999999997</v>
      </c>
      <c r="P257" s="99"/>
      <c r="Q257" s="99"/>
      <c r="R257" s="99"/>
      <c r="S257" s="99"/>
      <c r="T257" s="99"/>
      <c r="U257" s="99"/>
      <c r="V257" s="99"/>
      <c r="W257" s="99"/>
      <c r="X257" s="99"/>
      <c r="Y257" s="99"/>
      <c r="Z257" s="99"/>
      <c r="AA257" s="99"/>
      <c r="AB257" s="99"/>
      <c r="AC257" s="99"/>
      <c r="AD257" s="99"/>
      <c r="AE257" s="99"/>
      <c r="AF257" s="99"/>
      <c r="AG257" s="99"/>
      <c r="AH257" s="99"/>
    </row>
    <row r="258" spans="3:34">
      <c r="C258" s="3" t="s">
        <v>90</v>
      </c>
      <c r="D258" s="3" t="s">
        <v>490</v>
      </c>
      <c r="E258" s="3" t="s">
        <v>491</v>
      </c>
      <c r="F258" s="3" t="s">
        <v>628</v>
      </c>
      <c r="G258" s="97" t="s">
        <v>524</v>
      </c>
      <c r="H258" s="97" t="s">
        <v>524</v>
      </c>
      <c r="I258" s="97" t="s">
        <v>524</v>
      </c>
      <c r="J258" s="97" t="s">
        <v>524</v>
      </c>
      <c r="K258" s="97" t="s">
        <v>524</v>
      </c>
      <c r="L258" s="97" t="s">
        <v>524</v>
      </c>
      <c r="M258" s="97" t="s">
        <v>524</v>
      </c>
      <c r="N258" s="110">
        <v>63001</v>
      </c>
      <c r="O258" s="110">
        <v>64824</v>
      </c>
      <c r="P258" s="99"/>
      <c r="Q258" s="99"/>
      <c r="R258" s="99"/>
      <c r="S258" s="99"/>
      <c r="T258" s="99"/>
      <c r="U258" s="99"/>
      <c r="V258" s="99"/>
      <c r="W258" s="99"/>
      <c r="X258" s="99"/>
      <c r="Y258" s="99"/>
      <c r="Z258" s="99"/>
      <c r="AA258" s="99"/>
      <c r="AB258" s="99"/>
      <c r="AC258" s="99"/>
      <c r="AD258" s="99"/>
      <c r="AE258" s="99"/>
      <c r="AF258" s="99"/>
      <c r="AG258" s="99"/>
      <c r="AH258" s="99"/>
    </row>
    <row r="259" spans="3:34">
      <c r="C259" s="3" t="s">
        <v>90</v>
      </c>
      <c r="D259" s="3" t="s">
        <v>492</v>
      </c>
      <c r="E259" s="3" t="s">
        <v>493</v>
      </c>
      <c r="F259" s="3" t="s">
        <v>628</v>
      </c>
      <c r="G259" s="97" t="s">
        <v>524</v>
      </c>
      <c r="H259" s="97" t="s">
        <v>524</v>
      </c>
      <c r="I259" s="97" t="s">
        <v>524</v>
      </c>
      <c r="J259" s="97" t="s">
        <v>524</v>
      </c>
      <c r="K259" s="97" t="s">
        <v>524</v>
      </c>
      <c r="L259" s="97" t="s">
        <v>524</v>
      </c>
      <c r="M259" s="97" t="s">
        <v>524</v>
      </c>
      <c r="N259" s="110">
        <v>25622.954000000002</v>
      </c>
      <c r="O259" s="110">
        <v>26488.228104000002</v>
      </c>
      <c r="P259" s="99"/>
      <c r="Q259" s="99"/>
      <c r="R259" s="99"/>
      <c r="S259" s="99"/>
      <c r="T259" s="99"/>
      <c r="U259" s="99"/>
      <c r="V259" s="99"/>
      <c r="W259" s="99"/>
      <c r="X259" s="99"/>
      <c r="Y259" s="99"/>
      <c r="Z259" s="99"/>
      <c r="AA259" s="99"/>
      <c r="AB259" s="99"/>
      <c r="AC259" s="99"/>
      <c r="AD259" s="99"/>
      <c r="AE259" s="99"/>
      <c r="AF259" s="99"/>
      <c r="AG259" s="99"/>
      <c r="AH259" s="99"/>
    </row>
    <row r="260" spans="3:34">
      <c r="C260" s="3" t="s">
        <v>90</v>
      </c>
      <c r="D260" s="3" t="s">
        <v>494</v>
      </c>
      <c r="E260" s="3" t="s">
        <v>495</v>
      </c>
      <c r="F260" s="3" t="s">
        <v>628</v>
      </c>
      <c r="G260" s="97" t="s">
        <v>524</v>
      </c>
      <c r="H260" s="97" t="s">
        <v>524</v>
      </c>
      <c r="I260" s="97" t="s">
        <v>524</v>
      </c>
      <c r="J260" s="97" t="s">
        <v>524</v>
      </c>
      <c r="K260" s="97" t="s">
        <v>524</v>
      </c>
      <c r="L260" s="97" t="s">
        <v>524</v>
      </c>
      <c r="M260" s="97" t="s">
        <v>524</v>
      </c>
      <c r="N260" s="110">
        <v>51655</v>
      </c>
      <c r="O260" s="110">
        <v>53126.190999999999</v>
      </c>
      <c r="P260" s="99"/>
      <c r="Q260" s="99"/>
      <c r="R260" s="99"/>
      <c r="S260" s="99"/>
      <c r="T260" s="99"/>
      <c r="U260" s="99"/>
      <c r="V260" s="99"/>
      <c r="W260" s="99"/>
      <c r="X260" s="99"/>
      <c r="Y260" s="99"/>
      <c r="Z260" s="99"/>
      <c r="AA260" s="99"/>
      <c r="AB260" s="99"/>
      <c r="AC260" s="99"/>
      <c r="AD260" s="99"/>
      <c r="AE260" s="99"/>
      <c r="AF260" s="99"/>
      <c r="AG260" s="99"/>
      <c r="AH260" s="99"/>
    </row>
    <row r="261" spans="3:34">
      <c r="C261" s="3" t="s">
        <v>90</v>
      </c>
      <c r="D261" s="3" t="s">
        <v>496</v>
      </c>
      <c r="E261" s="3" t="s">
        <v>497</v>
      </c>
      <c r="F261" s="3" t="s">
        <v>628</v>
      </c>
      <c r="G261" s="97" t="s">
        <v>524</v>
      </c>
      <c r="H261" s="97" t="s">
        <v>524</v>
      </c>
      <c r="I261" s="97" t="s">
        <v>524</v>
      </c>
      <c r="J261" s="97" t="s">
        <v>524</v>
      </c>
      <c r="K261" s="97" t="s">
        <v>524</v>
      </c>
      <c r="L261" s="97" t="s">
        <v>524</v>
      </c>
      <c r="M261" s="97" t="s">
        <v>524</v>
      </c>
      <c r="N261" s="110">
        <v>32983.685087999998</v>
      </c>
      <c r="O261" s="110">
        <v>33242.024639000003</v>
      </c>
      <c r="P261" s="99"/>
      <c r="Q261" s="99"/>
      <c r="R261" s="99"/>
      <c r="S261" s="99"/>
      <c r="T261" s="99"/>
      <c r="U261" s="99"/>
      <c r="V261" s="99"/>
      <c r="W261" s="99"/>
      <c r="X261" s="99"/>
      <c r="Y261" s="99"/>
      <c r="Z261" s="99"/>
      <c r="AA261" s="99"/>
      <c r="AB261" s="99"/>
      <c r="AC261" s="99"/>
      <c r="AD261" s="99"/>
      <c r="AE261" s="99"/>
      <c r="AF261" s="99"/>
      <c r="AG261" s="99"/>
      <c r="AH261" s="99"/>
    </row>
    <row r="262" spans="3:34">
      <c r="C262" s="3" t="s">
        <v>90</v>
      </c>
      <c r="D262" s="3" t="s">
        <v>498</v>
      </c>
      <c r="E262" s="3" t="s">
        <v>499</v>
      </c>
      <c r="F262" s="3" t="s">
        <v>628</v>
      </c>
      <c r="G262" s="97" t="s">
        <v>524</v>
      </c>
      <c r="H262" s="97" t="s">
        <v>524</v>
      </c>
      <c r="I262" s="97" t="s">
        <v>524</v>
      </c>
      <c r="J262" s="97" t="s">
        <v>524</v>
      </c>
      <c r="K262" s="97" t="s">
        <v>524</v>
      </c>
      <c r="L262" s="97" t="s">
        <v>524</v>
      </c>
      <c r="M262" s="97" t="s">
        <v>524</v>
      </c>
      <c r="N262" s="110">
        <v>28514.34</v>
      </c>
      <c r="O262" s="110">
        <v>28626.251899999999</v>
      </c>
      <c r="P262" s="99"/>
      <c r="Q262" s="99"/>
      <c r="R262" s="99"/>
      <c r="S262" s="99"/>
      <c r="T262" s="99"/>
      <c r="U262" s="99"/>
      <c r="V262" s="99"/>
      <c r="W262" s="99"/>
      <c r="X262" s="99"/>
      <c r="Y262" s="99"/>
      <c r="Z262" s="99"/>
      <c r="AA262" s="99"/>
      <c r="AB262" s="99"/>
      <c r="AC262" s="99"/>
      <c r="AD262" s="99"/>
      <c r="AE262" s="99"/>
      <c r="AF262" s="99"/>
      <c r="AG262" s="99"/>
      <c r="AH262" s="99"/>
    </row>
    <row r="263" spans="3:34">
      <c r="C263" s="3" t="s">
        <v>90</v>
      </c>
      <c r="D263" s="3" t="s">
        <v>500</v>
      </c>
      <c r="E263" s="3" t="s">
        <v>501</v>
      </c>
      <c r="F263" s="3" t="s">
        <v>628</v>
      </c>
      <c r="G263" s="97" t="s">
        <v>524</v>
      </c>
      <c r="H263" s="97" t="s">
        <v>524</v>
      </c>
      <c r="I263" s="97" t="s">
        <v>524</v>
      </c>
      <c r="J263" s="97" t="s">
        <v>524</v>
      </c>
      <c r="K263" s="97" t="s">
        <v>524</v>
      </c>
      <c r="L263" s="97" t="s">
        <v>524</v>
      </c>
      <c r="M263" s="97" t="s">
        <v>524</v>
      </c>
      <c r="N263" s="110">
        <v>53729</v>
      </c>
      <c r="O263" s="110">
        <v>55545</v>
      </c>
      <c r="P263" s="99"/>
      <c r="Q263" s="99"/>
      <c r="R263" s="99"/>
      <c r="S263" s="99"/>
      <c r="T263" s="99"/>
      <c r="U263" s="99"/>
      <c r="V263" s="99"/>
      <c r="W263" s="99"/>
      <c r="X263" s="99"/>
      <c r="Y263" s="99"/>
      <c r="Z263" s="99"/>
      <c r="AA263" s="99"/>
      <c r="AB263" s="99"/>
      <c r="AC263" s="99"/>
      <c r="AD263" s="99"/>
      <c r="AE263" s="99"/>
      <c r="AF263" s="99"/>
      <c r="AG263" s="99"/>
      <c r="AH263" s="99"/>
    </row>
    <row r="264" spans="3:34">
      <c r="C264" s="3" t="s">
        <v>90</v>
      </c>
      <c r="D264" s="3" t="s">
        <v>502</v>
      </c>
      <c r="E264" s="3" t="s">
        <v>503</v>
      </c>
      <c r="F264" s="3" t="s">
        <v>628</v>
      </c>
      <c r="G264" s="97" t="s">
        <v>524</v>
      </c>
      <c r="H264" s="97" t="s">
        <v>524</v>
      </c>
      <c r="I264" s="97" t="s">
        <v>524</v>
      </c>
      <c r="J264" s="97" t="s">
        <v>524</v>
      </c>
      <c r="K264" s="97" t="s">
        <v>524</v>
      </c>
      <c r="L264" s="97" t="s">
        <v>524</v>
      </c>
      <c r="M264" s="97" t="s">
        <v>524</v>
      </c>
      <c r="N264" s="110">
        <v>24472</v>
      </c>
      <c r="O264" s="110">
        <v>25568</v>
      </c>
      <c r="P264" s="99"/>
      <c r="Q264" s="99"/>
      <c r="R264" s="99"/>
      <c r="S264" s="99"/>
      <c r="T264" s="99"/>
      <c r="U264" s="99"/>
      <c r="V264" s="99"/>
      <c r="W264" s="99"/>
      <c r="X264" s="99"/>
      <c r="Y264" s="99"/>
      <c r="Z264" s="99"/>
      <c r="AA264" s="99"/>
      <c r="AB264" s="99"/>
      <c r="AC264" s="99"/>
      <c r="AD264" s="99"/>
      <c r="AE264" s="99"/>
      <c r="AF264" s="99"/>
      <c r="AG264" s="99"/>
      <c r="AH264" s="99"/>
    </row>
    <row r="265" spans="3:34">
      <c r="C265" s="3" t="s">
        <v>90</v>
      </c>
      <c r="D265" s="3" t="s">
        <v>504</v>
      </c>
      <c r="E265" s="3" t="s">
        <v>505</v>
      </c>
      <c r="F265" s="3" t="s">
        <v>628</v>
      </c>
      <c r="G265" s="97" t="s">
        <v>524</v>
      </c>
      <c r="H265" s="97" t="s">
        <v>524</v>
      </c>
      <c r="I265" s="97" t="s">
        <v>524</v>
      </c>
      <c r="J265" s="97" t="s">
        <v>524</v>
      </c>
      <c r="K265" s="97" t="s">
        <v>524</v>
      </c>
      <c r="L265" s="97" t="s">
        <v>524</v>
      </c>
      <c r="M265" s="97" t="s">
        <v>524</v>
      </c>
      <c r="N265" s="110">
        <v>50685</v>
      </c>
      <c r="O265" s="110">
        <v>53486.773120999998</v>
      </c>
      <c r="P265" s="99"/>
      <c r="Q265" s="99"/>
      <c r="R265" s="99"/>
      <c r="S265" s="99"/>
      <c r="T265" s="99"/>
      <c r="U265" s="99"/>
      <c r="V265" s="99"/>
      <c r="W265" s="99"/>
      <c r="X265" s="99"/>
      <c r="Y265" s="99"/>
      <c r="Z265" s="99"/>
      <c r="AA265" s="99"/>
      <c r="AB265" s="99"/>
      <c r="AC265" s="99"/>
      <c r="AD265" s="99"/>
      <c r="AE265" s="99"/>
      <c r="AF265" s="99"/>
      <c r="AG265" s="99"/>
      <c r="AH265" s="99"/>
    </row>
    <row r="266" spans="3:34">
      <c r="C266" s="3" t="s">
        <v>90</v>
      </c>
      <c r="D266" s="3" t="s">
        <v>506</v>
      </c>
      <c r="E266" s="3" t="s">
        <v>507</v>
      </c>
      <c r="F266" s="3" t="s">
        <v>628</v>
      </c>
      <c r="G266" s="97" t="s">
        <v>524</v>
      </c>
      <c r="H266" s="97" t="s">
        <v>524</v>
      </c>
      <c r="I266" s="97" t="s">
        <v>524</v>
      </c>
      <c r="J266" s="97" t="s">
        <v>524</v>
      </c>
      <c r="K266" s="97" t="s">
        <v>524</v>
      </c>
      <c r="L266" s="97" t="s">
        <v>524</v>
      </c>
      <c r="M266" s="97" t="s">
        <v>524</v>
      </c>
      <c r="N266" s="110">
        <v>39906.727019999998</v>
      </c>
      <c r="O266" s="110">
        <v>41385.168287</v>
      </c>
      <c r="P266" s="99"/>
      <c r="Q266" s="99"/>
      <c r="R266" s="99"/>
      <c r="S266" s="99"/>
      <c r="T266" s="99"/>
      <c r="U266" s="99"/>
      <c r="V266" s="99"/>
      <c r="W266" s="99"/>
      <c r="X266" s="99"/>
      <c r="Y266" s="99"/>
      <c r="Z266" s="99"/>
      <c r="AA266" s="99"/>
      <c r="AB266" s="99"/>
      <c r="AC266" s="99"/>
      <c r="AD266" s="99"/>
      <c r="AE266" s="99"/>
      <c r="AF266" s="99"/>
      <c r="AG266" s="99"/>
      <c r="AH266" s="99"/>
    </row>
    <row r="267" spans="3:34">
      <c r="C267" s="3" t="s">
        <v>90</v>
      </c>
      <c r="D267" s="3" t="s">
        <v>508</v>
      </c>
      <c r="E267" s="3" t="s">
        <v>509</v>
      </c>
      <c r="F267" s="3" t="s">
        <v>628</v>
      </c>
      <c r="G267" s="97" t="s">
        <v>524</v>
      </c>
      <c r="H267" s="97" t="s">
        <v>524</v>
      </c>
      <c r="I267" s="97" t="s">
        <v>524</v>
      </c>
      <c r="J267" s="97" t="s">
        <v>524</v>
      </c>
      <c r="K267" s="97" t="s">
        <v>524</v>
      </c>
      <c r="L267" s="97" t="s">
        <v>524</v>
      </c>
      <c r="M267" s="97" t="s">
        <v>524</v>
      </c>
      <c r="N267" s="110">
        <v>62236</v>
      </c>
      <c r="O267" s="110">
        <v>63752</v>
      </c>
      <c r="P267" s="99"/>
      <c r="Q267" s="99"/>
      <c r="R267" s="99"/>
      <c r="S267" s="99"/>
      <c r="T267" s="99"/>
      <c r="U267" s="99"/>
      <c r="V267" s="99"/>
      <c r="W267" s="99"/>
      <c r="X267" s="99"/>
      <c r="Y267" s="99"/>
      <c r="Z267" s="99"/>
      <c r="AA267" s="99"/>
      <c r="AB267" s="99"/>
      <c r="AC267" s="99"/>
      <c r="AD267" s="99"/>
      <c r="AE267" s="99"/>
      <c r="AF267" s="99"/>
      <c r="AG267" s="99"/>
      <c r="AH267" s="99"/>
    </row>
    <row r="268" spans="3:34">
      <c r="C268" s="3" t="s">
        <v>90</v>
      </c>
      <c r="D268" s="3" t="s">
        <v>510</v>
      </c>
      <c r="E268" s="3" t="s">
        <v>511</v>
      </c>
      <c r="F268" s="3" t="s">
        <v>628</v>
      </c>
      <c r="G268" s="97" t="s">
        <v>524</v>
      </c>
      <c r="H268" s="97" t="s">
        <v>524</v>
      </c>
      <c r="I268" s="97" t="s">
        <v>524</v>
      </c>
      <c r="J268" s="97" t="s">
        <v>524</v>
      </c>
      <c r="K268" s="97" t="s">
        <v>524</v>
      </c>
      <c r="L268" s="97" t="s">
        <v>524</v>
      </c>
      <c r="M268" s="97" t="s">
        <v>524</v>
      </c>
      <c r="N268" s="110">
        <v>72525.393683000002</v>
      </c>
      <c r="O268" s="110">
        <v>73580.001539999997</v>
      </c>
      <c r="P268" s="99"/>
      <c r="Q268" s="99"/>
      <c r="R268" s="99"/>
      <c r="S268" s="99"/>
      <c r="T268" s="99"/>
      <c r="U268" s="99"/>
      <c r="V268" s="99"/>
      <c r="W268" s="99"/>
      <c r="X268" s="99"/>
      <c r="Y268" s="99"/>
      <c r="Z268" s="99"/>
      <c r="AA268" s="99"/>
      <c r="AB268" s="99"/>
      <c r="AC268" s="99"/>
      <c r="AD268" s="99"/>
      <c r="AE268" s="99"/>
      <c r="AF268" s="99"/>
      <c r="AG268" s="99"/>
      <c r="AH268" s="99"/>
    </row>
  </sheetData>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66"/>
  </sheetPr>
  <dimension ref="A1:AH268"/>
  <sheetViews>
    <sheetView zoomScale="80" zoomScaleNormal="80" workbookViewId="0">
      <pane ySplit="11" topLeftCell="A12" activePane="bottomLeft" state="frozen"/>
      <selection activeCell="P25" sqref="P25"/>
      <selection pane="bottomLeft" activeCell="P25" sqref="P25"/>
    </sheetView>
  </sheetViews>
  <sheetFormatPr defaultRowHeight="15"/>
  <cols>
    <col min="1" max="2" width="9.140625" style="1"/>
    <col min="3" max="3" width="12.7109375" style="3" bestFit="1" customWidth="1"/>
    <col min="4" max="4" width="11.42578125" style="3" customWidth="1"/>
    <col min="5" max="5" width="48.5703125" style="3" customWidth="1"/>
    <col min="6" max="6" width="13.42578125" style="3" customWidth="1"/>
    <col min="7" max="14" width="11.5703125" style="1" bestFit="1" customWidth="1"/>
    <col min="15" max="15" width="13" style="1" bestFit="1" customWidth="1"/>
    <col min="16" max="34" width="11.5703125" style="1" bestFit="1" customWidth="1"/>
    <col min="35" max="16384" width="9.140625" style="1"/>
  </cols>
  <sheetData>
    <row r="1" spans="1:34">
      <c r="C1" s="91" t="s">
        <v>547</v>
      </c>
      <c r="D1" s="3" t="s">
        <v>1014</v>
      </c>
    </row>
    <row r="2" spans="1:34">
      <c r="C2" s="91" t="s">
        <v>549</v>
      </c>
      <c r="D2" s="3" t="s">
        <v>1013</v>
      </c>
    </row>
    <row r="3" spans="1:34">
      <c r="C3" s="91" t="s">
        <v>550</v>
      </c>
      <c r="D3" s="3" t="s">
        <v>641</v>
      </c>
    </row>
    <row r="4" spans="1:34">
      <c r="C4" s="91" t="s">
        <v>551</v>
      </c>
      <c r="D4" s="92">
        <v>42648</v>
      </c>
    </row>
    <row r="5" spans="1:34">
      <c r="J5" s="3"/>
      <c r="K5" s="3"/>
      <c r="L5" s="3"/>
      <c r="M5" s="3"/>
      <c r="N5" s="3"/>
      <c r="O5" s="93"/>
      <c r="P5" s="3"/>
    </row>
    <row r="6" spans="1:34">
      <c r="C6" s="94"/>
    </row>
    <row r="7" spans="1:34">
      <c r="C7" s="94"/>
      <c r="D7" s="94"/>
    </row>
    <row r="9" spans="1:34">
      <c r="A9" s="3"/>
      <c r="B9" s="3"/>
      <c r="G9" s="95"/>
      <c r="H9" s="3"/>
      <c r="I9" s="3"/>
      <c r="J9" s="3"/>
      <c r="K9" s="3"/>
      <c r="L9" s="3"/>
      <c r="M9" s="3"/>
      <c r="N9" s="3"/>
      <c r="O9" s="3"/>
      <c r="P9" s="3"/>
      <c r="Q9" s="3"/>
      <c r="R9" s="3"/>
      <c r="S9" s="3"/>
      <c r="T9" s="3"/>
      <c r="U9" s="3"/>
      <c r="V9" s="3"/>
      <c r="W9" s="3"/>
      <c r="X9" s="3"/>
      <c r="Y9" s="3"/>
      <c r="Z9" s="3"/>
      <c r="AA9" s="3"/>
      <c r="AB9" s="3"/>
      <c r="AC9" s="3"/>
      <c r="AD9" s="3"/>
      <c r="AE9" s="3"/>
      <c r="AF9" s="3"/>
      <c r="AG9" s="3"/>
      <c r="AH9" s="3"/>
    </row>
    <row r="10" spans="1:34" s="91" customFormat="1" ht="15.75" thickBot="1">
      <c r="A10" s="2"/>
      <c r="B10" s="2"/>
      <c r="C10" s="2" t="s">
        <v>552</v>
      </c>
      <c r="D10" s="2" t="s">
        <v>82</v>
      </c>
      <c r="E10" s="2" t="s">
        <v>83</v>
      </c>
      <c r="F10" s="2" t="s">
        <v>553</v>
      </c>
      <c r="G10" s="393"/>
      <c r="H10" s="393"/>
      <c r="I10" s="393"/>
      <c r="J10" s="393"/>
      <c r="K10" s="393"/>
      <c r="L10" s="393"/>
      <c r="M10" s="393"/>
      <c r="N10" s="393"/>
      <c r="O10" s="393" t="s">
        <v>644</v>
      </c>
      <c r="P10" s="393"/>
      <c r="Q10" s="393"/>
      <c r="R10" s="393"/>
      <c r="S10" s="393"/>
      <c r="T10" s="393"/>
      <c r="U10" s="393"/>
      <c r="V10" s="393"/>
      <c r="W10" s="393"/>
      <c r="X10" s="393"/>
      <c r="Y10" s="393"/>
      <c r="Z10" s="393"/>
      <c r="AA10" s="393"/>
      <c r="AB10" s="393"/>
      <c r="AC10" s="393"/>
      <c r="AD10" s="393"/>
      <c r="AE10" s="393"/>
      <c r="AF10" s="393"/>
      <c r="AG10" s="393"/>
      <c r="AH10" s="393"/>
    </row>
    <row r="11" spans="1:34" ht="15.75" thickTop="1">
      <c r="D11" s="3" t="s">
        <v>84</v>
      </c>
      <c r="E11" s="3" t="s">
        <v>85</v>
      </c>
      <c r="F11" s="3" t="s">
        <v>581</v>
      </c>
      <c r="G11" s="97" t="s">
        <v>524</v>
      </c>
      <c r="H11" s="97" t="s">
        <v>524</v>
      </c>
      <c r="I11" s="97" t="s">
        <v>524</v>
      </c>
      <c r="J11" s="97" t="s">
        <v>524</v>
      </c>
      <c r="K11" s="97" t="s">
        <v>524</v>
      </c>
      <c r="L11" s="97" t="s">
        <v>524</v>
      </c>
      <c r="M11" s="97" t="s">
        <v>524</v>
      </c>
      <c r="N11" s="97" t="s">
        <v>524</v>
      </c>
      <c r="O11" s="100" t="s">
        <v>1015</v>
      </c>
      <c r="P11" s="99"/>
      <c r="Q11" s="99"/>
      <c r="R11" s="99"/>
      <c r="S11" s="99"/>
      <c r="T11" s="99"/>
      <c r="U11" s="99"/>
      <c r="V11" s="99"/>
      <c r="W11" s="99"/>
      <c r="X11" s="99"/>
      <c r="Y11" s="99"/>
      <c r="Z11" s="99"/>
      <c r="AA11" s="99"/>
      <c r="AB11" s="99"/>
      <c r="AC11" s="99"/>
      <c r="AD11" s="99"/>
      <c r="AE11" s="99"/>
      <c r="AF11" s="99"/>
      <c r="AG11" s="99"/>
      <c r="AH11" s="99"/>
    </row>
    <row r="12" spans="1:34">
      <c r="C12" s="3" t="s">
        <v>84</v>
      </c>
      <c r="D12" s="3" t="s">
        <v>86</v>
      </c>
      <c r="E12" s="3" t="s">
        <v>87</v>
      </c>
      <c r="F12" s="3" t="s">
        <v>582</v>
      </c>
      <c r="G12" s="97" t="s">
        <v>524</v>
      </c>
      <c r="H12" s="97" t="s">
        <v>524</v>
      </c>
      <c r="I12" s="97" t="s">
        <v>524</v>
      </c>
      <c r="J12" s="97" t="s">
        <v>524</v>
      </c>
      <c r="K12" s="97" t="s">
        <v>524</v>
      </c>
      <c r="L12" s="97" t="s">
        <v>524</v>
      </c>
      <c r="M12" s="97" t="s">
        <v>524</v>
      </c>
      <c r="N12" s="97" t="s">
        <v>524</v>
      </c>
      <c r="O12" s="386" t="s">
        <v>1015</v>
      </c>
      <c r="P12" s="99"/>
      <c r="Q12" s="99"/>
      <c r="R12" s="99"/>
      <c r="S12" s="99"/>
      <c r="T12" s="99"/>
      <c r="U12" s="99"/>
      <c r="V12" s="99"/>
      <c r="W12" s="99"/>
      <c r="X12" s="99"/>
      <c r="Y12" s="99"/>
      <c r="Z12" s="99"/>
      <c r="AA12" s="99"/>
      <c r="AB12" s="99"/>
      <c r="AC12" s="99"/>
      <c r="AD12" s="99"/>
      <c r="AE12" s="99"/>
      <c r="AF12" s="99"/>
      <c r="AG12" s="99"/>
      <c r="AH12" s="99"/>
    </row>
    <row r="13" spans="1:34">
      <c r="C13" s="3" t="s">
        <v>84</v>
      </c>
      <c r="D13" s="3" t="s">
        <v>88</v>
      </c>
      <c r="E13" s="3" t="s">
        <v>89</v>
      </c>
      <c r="F13" s="3" t="s">
        <v>582</v>
      </c>
      <c r="G13" s="97" t="s">
        <v>524</v>
      </c>
      <c r="H13" s="97" t="s">
        <v>524</v>
      </c>
      <c r="I13" s="97" t="s">
        <v>524</v>
      </c>
      <c r="J13" s="97" t="s">
        <v>524</v>
      </c>
      <c r="K13" s="97" t="s">
        <v>524</v>
      </c>
      <c r="L13" s="97" t="s">
        <v>524</v>
      </c>
      <c r="M13" s="97" t="s">
        <v>524</v>
      </c>
      <c r="N13" s="97" t="s">
        <v>524</v>
      </c>
      <c r="O13" s="386" t="s">
        <v>982</v>
      </c>
      <c r="P13" s="99"/>
      <c r="Q13" s="99"/>
      <c r="R13" s="99"/>
      <c r="S13" s="99"/>
      <c r="T13" s="99"/>
      <c r="U13" s="99"/>
      <c r="V13" s="99"/>
      <c r="W13" s="99"/>
      <c r="X13" s="99"/>
      <c r="Y13" s="99"/>
      <c r="Z13" s="99"/>
      <c r="AA13" s="99"/>
      <c r="AB13" s="99"/>
      <c r="AC13" s="99"/>
      <c r="AD13" s="99"/>
      <c r="AE13" s="99"/>
      <c r="AF13" s="99"/>
      <c r="AG13" s="99"/>
      <c r="AH13" s="99"/>
    </row>
    <row r="14" spans="1:34">
      <c r="C14" s="3" t="s">
        <v>84</v>
      </c>
      <c r="D14" s="3" t="s">
        <v>90</v>
      </c>
      <c r="E14" s="3" t="s">
        <v>91</v>
      </c>
      <c r="F14" s="3" t="s">
        <v>582</v>
      </c>
      <c r="G14" s="97" t="s">
        <v>524</v>
      </c>
      <c r="H14" s="97" t="s">
        <v>524</v>
      </c>
      <c r="I14" s="97" t="s">
        <v>524</v>
      </c>
      <c r="J14" s="97" t="s">
        <v>524</v>
      </c>
      <c r="K14" s="97" t="s">
        <v>524</v>
      </c>
      <c r="L14" s="97" t="s">
        <v>524</v>
      </c>
      <c r="M14" s="97" t="s">
        <v>524</v>
      </c>
      <c r="N14" s="97" t="s">
        <v>524</v>
      </c>
      <c r="O14" s="386" t="s">
        <v>982</v>
      </c>
      <c r="P14" s="99"/>
      <c r="Q14" s="99"/>
      <c r="R14" s="99"/>
      <c r="S14" s="99"/>
      <c r="T14" s="99"/>
      <c r="U14" s="99"/>
      <c r="V14" s="99"/>
      <c r="W14" s="99"/>
      <c r="X14" s="99"/>
      <c r="Y14" s="99"/>
      <c r="Z14" s="99"/>
      <c r="AA14" s="99"/>
      <c r="AB14" s="99"/>
      <c r="AC14" s="99"/>
      <c r="AD14" s="99"/>
      <c r="AE14" s="99"/>
      <c r="AF14" s="99"/>
      <c r="AG14" s="99"/>
      <c r="AH14" s="99"/>
    </row>
    <row r="15" spans="1:34">
      <c r="C15" s="3" t="s">
        <v>84</v>
      </c>
      <c r="D15" s="3" t="s">
        <v>92</v>
      </c>
      <c r="E15" s="3" t="s">
        <v>93</v>
      </c>
      <c r="F15" s="3" t="s">
        <v>582</v>
      </c>
      <c r="G15" s="97" t="s">
        <v>524</v>
      </c>
      <c r="H15" s="97" t="s">
        <v>524</v>
      </c>
      <c r="I15" s="97" t="s">
        <v>524</v>
      </c>
      <c r="J15" s="97" t="s">
        <v>524</v>
      </c>
      <c r="K15" s="97" t="s">
        <v>524</v>
      </c>
      <c r="L15" s="97" t="s">
        <v>524</v>
      </c>
      <c r="M15" s="97" t="s">
        <v>524</v>
      </c>
      <c r="N15" s="97" t="s">
        <v>524</v>
      </c>
      <c r="O15" s="386" t="s">
        <v>982</v>
      </c>
      <c r="P15" s="99"/>
      <c r="Q15" s="99"/>
      <c r="R15" s="99"/>
      <c r="S15" s="99"/>
      <c r="T15" s="99"/>
      <c r="U15" s="99"/>
      <c r="V15" s="99"/>
      <c r="W15" s="99"/>
      <c r="X15" s="99"/>
      <c r="Y15" s="99"/>
      <c r="Z15" s="99"/>
      <c r="AA15" s="99"/>
      <c r="AB15" s="99"/>
      <c r="AC15" s="99"/>
      <c r="AD15" s="99"/>
      <c r="AE15" s="99"/>
      <c r="AF15" s="99"/>
      <c r="AG15" s="99"/>
      <c r="AH15" s="99"/>
    </row>
    <row r="16" spans="1:34">
      <c r="E16" s="3" t="s">
        <v>583</v>
      </c>
      <c r="F16" s="3" t="s">
        <v>584</v>
      </c>
      <c r="G16" s="97" t="s">
        <v>524</v>
      </c>
      <c r="H16" s="97" t="s">
        <v>524</v>
      </c>
      <c r="I16" s="97" t="s">
        <v>524</v>
      </c>
      <c r="J16" s="97" t="s">
        <v>524</v>
      </c>
      <c r="K16" s="97" t="s">
        <v>524</v>
      </c>
      <c r="L16" s="97" t="s">
        <v>524</v>
      </c>
      <c r="M16" s="97" t="s">
        <v>524</v>
      </c>
      <c r="N16" s="97" t="s">
        <v>524</v>
      </c>
      <c r="O16" s="99"/>
      <c r="P16" s="99"/>
      <c r="Q16" s="99"/>
      <c r="R16" s="99"/>
      <c r="S16" s="99"/>
      <c r="T16" s="99"/>
      <c r="U16" s="99"/>
      <c r="V16" s="99"/>
      <c r="W16" s="99"/>
      <c r="X16" s="99"/>
      <c r="Y16" s="99"/>
      <c r="Z16" s="99"/>
      <c r="AA16" s="99"/>
      <c r="AB16" s="99"/>
      <c r="AC16" s="99"/>
      <c r="AD16" s="99"/>
      <c r="AE16" s="99"/>
      <c r="AF16" s="99"/>
      <c r="AG16" s="99"/>
      <c r="AH16" s="99"/>
    </row>
    <row r="17" spans="5:34">
      <c r="E17" s="3" t="s">
        <v>585</v>
      </c>
      <c r="F17" s="3" t="s">
        <v>584</v>
      </c>
      <c r="G17" s="97" t="s">
        <v>524</v>
      </c>
      <c r="H17" s="97" t="s">
        <v>524</v>
      </c>
      <c r="I17" s="97" t="s">
        <v>524</v>
      </c>
      <c r="J17" s="97" t="s">
        <v>524</v>
      </c>
      <c r="K17" s="97" t="s">
        <v>524</v>
      </c>
      <c r="L17" s="97" t="s">
        <v>524</v>
      </c>
      <c r="M17" s="97" t="s">
        <v>524</v>
      </c>
      <c r="N17" s="97" t="s">
        <v>524</v>
      </c>
      <c r="O17" s="99"/>
      <c r="P17" s="99"/>
      <c r="Q17" s="99"/>
      <c r="R17" s="99"/>
      <c r="S17" s="99"/>
      <c r="T17" s="99"/>
      <c r="U17" s="99"/>
      <c r="V17" s="99"/>
      <c r="W17" s="99"/>
      <c r="X17" s="99"/>
      <c r="Y17" s="99"/>
      <c r="Z17" s="99"/>
      <c r="AA17" s="99"/>
      <c r="AB17" s="99"/>
      <c r="AC17" s="99"/>
      <c r="AD17" s="99"/>
      <c r="AE17" s="99"/>
      <c r="AF17" s="99"/>
      <c r="AG17" s="99"/>
      <c r="AH17" s="99"/>
    </row>
    <row r="18" spans="5:34">
      <c r="E18" s="3" t="s">
        <v>586</v>
      </c>
      <c r="F18" s="3" t="s">
        <v>584</v>
      </c>
      <c r="G18" s="97" t="s">
        <v>524</v>
      </c>
      <c r="H18" s="97" t="s">
        <v>524</v>
      </c>
      <c r="I18" s="97" t="s">
        <v>524</v>
      </c>
      <c r="J18" s="97" t="s">
        <v>524</v>
      </c>
      <c r="K18" s="97" t="s">
        <v>524</v>
      </c>
      <c r="L18" s="97" t="s">
        <v>524</v>
      </c>
      <c r="M18" s="97" t="s">
        <v>524</v>
      </c>
      <c r="N18" s="97" t="s">
        <v>524</v>
      </c>
      <c r="O18" s="99"/>
      <c r="P18" s="99"/>
      <c r="Q18" s="99"/>
      <c r="R18" s="99"/>
      <c r="S18" s="99"/>
      <c r="T18" s="99"/>
      <c r="U18" s="99"/>
      <c r="V18" s="99"/>
      <c r="W18" s="99"/>
      <c r="X18" s="99"/>
      <c r="Y18" s="99"/>
      <c r="Z18" s="99"/>
      <c r="AA18" s="99"/>
      <c r="AB18" s="99"/>
      <c r="AC18" s="99"/>
      <c r="AD18" s="99"/>
      <c r="AE18" s="99"/>
      <c r="AF18" s="99"/>
      <c r="AG18" s="99"/>
      <c r="AH18" s="99"/>
    </row>
    <row r="19" spans="5:34">
      <c r="E19" s="3" t="s">
        <v>587</v>
      </c>
      <c r="F19" s="3" t="s">
        <v>584</v>
      </c>
      <c r="G19" s="97" t="s">
        <v>524</v>
      </c>
      <c r="H19" s="97" t="s">
        <v>524</v>
      </c>
      <c r="I19" s="97" t="s">
        <v>524</v>
      </c>
      <c r="J19" s="97" t="s">
        <v>524</v>
      </c>
      <c r="K19" s="97" t="s">
        <v>524</v>
      </c>
      <c r="L19" s="97" t="s">
        <v>524</v>
      </c>
      <c r="M19" s="97" t="s">
        <v>524</v>
      </c>
      <c r="N19" s="97" t="s">
        <v>524</v>
      </c>
      <c r="O19" s="99"/>
      <c r="P19" s="99"/>
      <c r="Q19" s="99"/>
      <c r="R19" s="99"/>
      <c r="S19" s="99"/>
      <c r="T19" s="99"/>
      <c r="U19" s="99"/>
      <c r="V19" s="99"/>
      <c r="W19" s="99"/>
      <c r="X19" s="99"/>
      <c r="Y19" s="99"/>
      <c r="Z19" s="99"/>
      <c r="AA19" s="99"/>
      <c r="AB19" s="99"/>
      <c r="AC19" s="99"/>
      <c r="AD19" s="99"/>
      <c r="AE19" s="99"/>
      <c r="AF19" s="99"/>
      <c r="AG19" s="99"/>
      <c r="AH19" s="99"/>
    </row>
    <row r="20" spans="5:34">
      <c r="E20" s="3" t="s">
        <v>588</v>
      </c>
      <c r="F20" s="3" t="s">
        <v>584</v>
      </c>
      <c r="G20" s="97" t="s">
        <v>524</v>
      </c>
      <c r="H20" s="97" t="s">
        <v>524</v>
      </c>
      <c r="I20" s="97" t="s">
        <v>524</v>
      </c>
      <c r="J20" s="97" t="s">
        <v>524</v>
      </c>
      <c r="K20" s="97" t="s">
        <v>524</v>
      </c>
      <c r="L20" s="97" t="s">
        <v>524</v>
      </c>
      <c r="M20" s="97" t="s">
        <v>524</v>
      </c>
      <c r="N20" s="97" t="s">
        <v>524</v>
      </c>
      <c r="O20" s="99"/>
      <c r="P20" s="99"/>
      <c r="Q20" s="99"/>
      <c r="R20" s="99"/>
      <c r="S20" s="99"/>
      <c r="T20" s="99"/>
      <c r="U20" s="99"/>
      <c r="V20" s="99"/>
      <c r="W20" s="99"/>
      <c r="X20" s="99"/>
      <c r="Y20" s="99"/>
      <c r="Z20" s="99"/>
      <c r="AA20" s="99"/>
      <c r="AB20" s="99"/>
      <c r="AC20" s="99"/>
      <c r="AD20" s="99"/>
      <c r="AE20" s="99"/>
      <c r="AF20" s="99"/>
      <c r="AG20" s="99"/>
      <c r="AH20" s="99"/>
    </row>
    <row r="21" spans="5:34">
      <c r="E21" s="3" t="s">
        <v>589</v>
      </c>
      <c r="F21" s="3" t="s">
        <v>584</v>
      </c>
      <c r="G21" s="97" t="s">
        <v>524</v>
      </c>
      <c r="H21" s="97" t="s">
        <v>524</v>
      </c>
      <c r="I21" s="97" t="s">
        <v>524</v>
      </c>
      <c r="J21" s="97" t="s">
        <v>524</v>
      </c>
      <c r="K21" s="97" t="s">
        <v>524</v>
      </c>
      <c r="L21" s="97" t="s">
        <v>524</v>
      </c>
      <c r="M21" s="97" t="s">
        <v>524</v>
      </c>
      <c r="N21" s="97" t="s">
        <v>524</v>
      </c>
      <c r="O21" s="99"/>
      <c r="P21" s="99"/>
      <c r="Q21" s="99"/>
      <c r="R21" s="99"/>
      <c r="S21" s="99"/>
      <c r="T21" s="99"/>
      <c r="U21" s="99"/>
      <c r="V21" s="99"/>
      <c r="W21" s="99"/>
      <c r="X21" s="99"/>
      <c r="Y21" s="99"/>
      <c r="Z21" s="99"/>
      <c r="AA21" s="99"/>
      <c r="AB21" s="99"/>
      <c r="AC21" s="99"/>
      <c r="AD21" s="99"/>
      <c r="AE21" s="99"/>
      <c r="AF21" s="99"/>
      <c r="AG21" s="99"/>
      <c r="AH21" s="99"/>
    </row>
    <row r="22" spans="5:34">
      <c r="E22" s="3" t="s">
        <v>590</v>
      </c>
      <c r="F22" s="3" t="s">
        <v>584</v>
      </c>
      <c r="G22" s="97" t="s">
        <v>524</v>
      </c>
      <c r="H22" s="97" t="s">
        <v>524</v>
      </c>
      <c r="I22" s="97" t="s">
        <v>524</v>
      </c>
      <c r="J22" s="97" t="s">
        <v>524</v>
      </c>
      <c r="K22" s="97" t="s">
        <v>524</v>
      </c>
      <c r="L22" s="97" t="s">
        <v>524</v>
      </c>
      <c r="M22" s="97" t="s">
        <v>524</v>
      </c>
      <c r="N22" s="97" t="s">
        <v>524</v>
      </c>
      <c r="O22" s="99"/>
      <c r="P22" s="99"/>
      <c r="Q22" s="99"/>
      <c r="R22" s="99"/>
      <c r="S22" s="99"/>
      <c r="T22" s="99"/>
      <c r="U22" s="99"/>
      <c r="V22" s="99"/>
      <c r="W22" s="99"/>
      <c r="X22" s="99"/>
      <c r="Y22" s="99"/>
      <c r="Z22" s="99"/>
      <c r="AA22" s="99"/>
      <c r="AB22" s="99"/>
      <c r="AC22" s="99"/>
      <c r="AD22" s="99"/>
      <c r="AE22" s="99"/>
      <c r="AF22" s="99"/>
      <c r="AG22" s="99"/>
      <c r="AH22" s="99"/>
    </row>
    <row r="23" spans="5:34">
      <c r="E23" s="3" t="s">
        <v>591</v>
      </c>
      <c r="F23" s="3" t="s">
        <v>584</v>
      </c>
      <c r="G23" s="97" t="s">
        <v>524</v>
      </c>
      <c r="H23" s="97" t="s">
        <v>524</v>
      </c>
      <c r="I23" s="97" t="s">
        <v>524</v>
      </c>
      <c r="J23" s="97" t="s">
        <v>524</v>
      </c>
      <c r="K23" s="97" t="s">
        <v>524</v>
      </c>
      <c r="L23" s="97" t="s">
        <v>524</v>
      </c>
      <c r="M23" s="97" t="s">
        <v>524</v>
      </c>
      <c r="N23" s="97" t="s">
        <v>524</v>
      </c>
      <c r="O23" s="99"/>
      <c r="P23" s="99"/>
      <c r="Q23" s="99"/>
      <c r="R23" s="99"/>
      <c r="S23" s="99"/>
      <c r="T23" s="99"/>
      <c r="U23" s="99"/>
      <c r="V23" s="99"/>
      <c r="W23" s="99"/>
      <c r="X23" s="99"/>
      <c r="Y23" s="99"/>
      <c r="Z23" s="99"/>
      <c r="AA23" s="99"/>
      <c r="AB23" s="99"/>
      <c r="AC23" s="99"/>
      <c r="AD23" s="99"/>
      <c r="AE23" s="99"/>
      <c r="AF23" s="99"/>
      <c r="AG23" s="99"/>
      <c r="AH23" s="99"/>
    </row>
    <row r="24" spans="5:34">
      <c r="E24" s="3" t="s">
        <v>592</v>
      </c>
      <c r="F24" s="3" t="s">
        <v>584</v>
      </c>
      <c r="G24" s="97" t="s">
        <v>524</v>
      </c>
      <c r="H24" s="97" t="s">
        <v>524</v>
      </c>
      <c r="I24" s="97" t="s">
        <v>524</v>
      </c>
      <c r="J24" s="97" t="s">
        <v>524</v>
      </c>
      <c r="K24" s="97" t="s">
        <v>524</v>
      </c>
      <c r="L24" s="97" t="s">
        <v>524</v>
      </c>
      <c r="M24" s="97" t="s">
        <v>524</v>
      </c>
      <c r="N24" s="97" t="s">
        <v>524</v>
      </c>
      <c r="O24" s="99"/>
      <c r="P24" s="99"/>
      <c r="Q24" s="99"/>
      <c r="R24" s="99"/>
      <c r="S24" s="99"/>
      <c r="T24" s="99"/>
      <c r="U24" s="99"/>
      <c r="V24" s="99"/>
      <c r="W24" s="99"/>
      <c r="X24" s="99"/>
      <c r="Y24" s="99"/>
      <c r="Z24" s="99"/>
      <c r="AA24" s="99"/>
      <c r="AB24" s="99"/>
      <c r="AC24" s="99"/>
      <c r="AD24" s="99"/>
      <c r="AE24" s="99"/>
      <c r="AF24" s="99"/>
      <c r="AG24" s="99"/>
      <c r="AH24" s="99"/>
    </row>
    <row r="25" spans="5:34">
      <c r="E25" s="3" t="s">
        <v>593</v>
      </c>
      <c r="F25" s="3" t="s">
        <v>584</v>
      </c>
      <c r="G25" s="97" t="s">
        <v>524</v>
      </c>
      <c r="H25" s="97" t="s">
        <v>524</v>
      </c>
      <c r="I25" s="97" t="s">
        <v>524</v>
      </c>
      <c r="J25" s="97" t="s">
        <v>524</v>
      </c>
      <c r="K25" s="97" t="s">
        <v>524</v>
      </c>
      <c r="L25" s="97" t="s">
        <v>524</v>
      </c>
      <c r="M25" s="97" t="s">
        <v>524</v>
      </c>
      <c r="N25" s="97" t="s">
        <v>524</v>
      </c>
      <c r="O25" s="99"/>
      <c r="P25" s="99"/>
      <c r="Q25" s="99"/>
      <c r="R25" s="99"/>
      <c r="S25" s="99"/>
      <c r="T25" s="99"/>
      <c r="U25" s="99"/>
      <c r="V25" s="99"/>
      <c r="W25" s="99"/>
      <c r="X25" s="99"/>
      <c r="Y25" s="99"/>
      <c r="Z25" s="99"/>
      <c r="AA25" s="99"/>
      <c r="AB25" s="99"/>
      <c r="AC25" s="99"/>
      <c r="AD25" s="99"/>
      <c r="AE25" s="99"/>
      <c r="AF25" s="99"/>
      <c r="AG25" s="99"/>
      <c r="AH25" s="99"/>
    </row>
    <row r="26" spans="5:34">
      <c r="E26" s="3" t="s">
        <v>594</v>
      </c>
      <c r="F26" s="3" t="s">
        <v>584</v>
      </c>
      <c r="G26" s="97" t="s">
        <v>524</v>
      </c>
      <c r="H26" s="97" t="s">
        <v>524</v>
      </c>
      <c r="I26" s="97" t="s">
        <v>524</v>
      </c>
      <c r="J26" s="97" t="s">
        <v>524</v>
      </c>
      <c r="K26" s="97" t="s">
        <v>524</v>
      </c>
      <c r="L26" s="97" t="s">
        <v>524</v>
      </c>
      <c r="M26" s="97" t="s">
        <v>524</v>
      </c>
      <c r="N26" s="97" t="s">
        <v>524</v>
      </c>
      <c r="O26" s="99"/>
      <c r="P26" s="99"/>
      <c r="Q26" s="99"/>
      <c r="R26" s="99"/>
      <c r="S26" s="99"/>
      <c r="T26" s="99"/>
      <c r="U26" s="99"/>
      <c r="V26" s="99"/>
      <c r="W26" s="99"/>
      <c r="X26" s="99"/>
      <c r="Y26" s="99"/>
      <c r="Z26" s="99"/>
      <c r="AA26" s="99"/>
      <c r="AB26" s="99"/>
      <c r="AC26" s="99"/>
      <c r="AD26" s="99"/>
      <c r="AE26" s="99"/>
      <c r="AF26" s="99"/>
      <c r="AG26" s="99"/>
      <c r="AH26" s="99"/>
    </row>
    <row r="27" spans="5:34">
      <c r="E27" s="3" t="s">
        <v>595</v>
      </c>
      <c r="F27" s="3" t="s">
        <v>584</v>
      </c>
      <c r="G27" s="97" t="s">
        <v>524</v>
      </c>
      <c r="H27" s="97" t="s">
        <v>524</v>
      </c>
      <c r="I27" s="97" t="s">
        <v>524</v>
      </c>
      <c r="J27" s="97" t="s">
        <v>524</v>
      </c>
      <c r="K27" s="97" t="s">
        <v>524</v>
      </c>
      <c r="L27" s="97" t="s">
        <v>524</v>
      </c>
      <c r="M27" s="97" t="s">
        <v>524</v>
      </c>
      <c r="N27" s="97" t="s">
        <v>524</v>
      </c>
      <c r="O27" s="99"/>
      <c r="P27" s="99"/>
      <c r="Q27" s="99"/>
      <c r="R27" s="99"/>
      <c r="S27" s="99"/>
      <c r="T27" s="99"/>
      <c r="U27" s="99"/>
      <c r="V27" s="99"/>
      <c r="W27" s="99"/>
      <c r="X27" s="99"/>
      <c r="Y27" s="99"/>
      <c r="Z27" s="99"/>
      <c r="AA27" s="99"/>
      <c r="AB27" s="99"/>
      <c r="AC27" s="99"/>
      <c r="AD27" s="99"/>
      <c r="AE27" s="99"/>
      <c r="AF27" s="99"/>
      <c r="AG27" s="99"/>
      <c r="AH27" s="99"/>
    </row>
    <row r="28" spans="5:34">
      <c r="E28" s="3" t="s">
        <v>596</v>
      </c>
      <c r="F28" s="3" t="s">
        <v>584</v>
      </c>
      <c r="G28" s="97" t="s">
        <v>524</v>
      </c>
      <c r="H28" s="97" t="s">
        <v>524</v>
      </c>
      <c r="I28" s="97" t="s">
        <v>524</v>
      </c>
      <c r="J28" s="97" t="s">
        <v>524</v>
      </c>
      <c r="K28" s="97" t="s">
        <v>524</v>
      </c>
      <c r="L28" s="97" t="s">
        <v>524</v>
      </c>
      <c r="M28" s="97" t="s">
        <v>524</v>
      </c>
      <c r="N28" s="97" t="s">
        <v>524</v>
      </c>
      <c r="O28" s="99"/>
      <c r="P28" s="99"/>
      <c r="Q28" s="99"/>
      <c r="R28" s="99"/>
      <c r="S28" s="99"/>
      <c r="T28" s="99"/>
      <c r="U28" s="99"/>
      <c r="V28" s="99"/>
      <c r="W28" s="99"/>
      <c r="X28" s="99"/>
      <c r="Y28" s="99"/>
      <c r="Z28" s="99"/>
      <c r="AA28" s="99"/>
      <c r="AB28" s="99"/>
      <c r="AC28" s="99"/>
      <c r="AD28" s="99"/>
      <c r="AE28" s="99"/>
      <c r="AF28" s="99"/>
      <c r="AG28" s="99"/>
      <c r="AH28" s="99"/>
    </row>
    <row r="29" spans="5:34">
      <c r="E29" s="3" t="s">
        <v>597</v>
      </c>
      <c r="F29" s="3" t="s">
        <v>584</v>
      </c>
      <c r="G29" s="97" t="s">
        <v>524</v>
      </c>
      <c r="H29" s="97" t="s">
        <v>524</v>
      </c>
      <c r="I29" s="97" t="s">
        <v>524</v>
      </c>
      <c r="J29" s="97" t="s">
        <v>524</v>
      </c>
      <c r="K29" s="97" t="s">
        <v>524</v>
      </c>
      <c r="L29" s="97" t="s">
        <v>524</v>
      </c>
      <c r="M29" s="97" t="s">
        <v>524</v>
      </c>
      <c r="N29" s="97" t="s">
        <v>524</v>
      </c>
      <c r="O29" s="99"/>
      <c r="P29" s="99"/>
      <c r="Q29" s="99"/>
      <c r="R29" s="99"/>
      <c r="S29" s="99"/>
      <c r="T29" s="99"/>
      <c r="U29" s="99"/>
      <c r="V29" s="99"/>
      <c r="W29" s="99"/>
      <c r="X29" s="99"/>
      <c r="Y29" s="99"/>
      <c r="Z29" s="99"/>
      <c r="AA29" s="99"/>
      <c r="AB29" s="99"/>
      <c r="AC29" s="99"/>
      <c r="AD29" s="99"/>
      <c r="AE29" s="99"/>
      <c r="AF29" s="99"/>
      <c r="AG29" s="99"/>
      <c r="AH29" s="99"/>
    </row>
    <row r="30" spans="5:34">
      <c r="E30" s="3" t="s">
        <v>598</v>
      </c>
      <c r="F30" s="3" t="s">
        <v>584</v>
      </c>
      <c r="G30" s="97" t="s">
        <v>524</v>
      </c>
      <c r="H30" s="97" t="s">
        <v>524</v>
      </c>
      <c r="I30" s="97" t="s">
        <v>524</v>
      </c>
      <c r="J30" s="97" t="s">
        <v>524</v>
      </c>
      <c r="K30" s="97" t="s">
        <v>524</v>
      </c>
      <c r="L30" s="97" t="s">
        <v>524</v>
      </c>
      <c r="M30" s="97" t="s">
        <v>524</v>
      </c>
      <c r="N30" s="97" t="s">
        <v>524</v>
      </c>
      <c r="O30" s="99"/>
      <c r="P30" s="99"/>
      <c r="Q30" s="99"/>
      <c r="R30" s="99"/>
      <c r="S30" s="99"/>
      <c r="T30" s="99"/>
      <c r="U30" s="99"/>
      <c r="V30" s="99"/>
      <c r="W30" s="99"/>
      <c r="X30" s="99"/>
      <c r="Y30" s="99"/>
      <c r="Z30" s="99"/>
      <c r="AA30" s="99"/>
      <c r="AB30" s="99"/>
      <c r="AC30" s="99"/>
      <c r="AD30" s="99"/>
      <c r="AE30" s="99"/>
      <c r="AF30" s="99"/>
      <c r="AG30" s="99"/>
      <c r="AH30" s="99"/>
    </row>
    <row r="31" spans="5:34">
      <c r="E31" s="3" t="s">
        <v>599</v>
      </c>
      <c r="F31" s="3" t="s">
        <v>584</v>
      </c>
      <c r="G31" s="97" t="s">
        <v>524</v>
      </c>
      <c r="H31" s="97" t="s">
        <v>524</v>
      </c>
      <c r="I31" s="97" t="s">
        <v>524</v>
      </c>
      <c r="J31" s="97" t="s">
        <v>524</v>
      </c>
      <c r="K31" s="97" t="s">
        <v>524</v>
      </c>
      <c r="L31" s="97" t="s">
        <v>524</v>
      </c>
      <c r="M31" s="97" t="s">
        <v>524</v>
      </c>
      <c r="N31" s="97" t="s">
        <v>524</v>
      </c>
      <c r="O31" s="99"/>
      <c r="P31" s="99"/>
      <c r="Q31" s="99"/>
      <c r="R31" s="99"/>
      <c r="S31" s="99"/>
      <c r="T31" s="99"/>
      <c r="U31" s="99"/>
      <c r="V31" s="99"/>
      <c r="W31" s="99"/>
      <c r="X31" s="99"/>
      <c r="Y31" s="99"/>
      <c r="Z31" s="99"/>
      <c r="AA31" s="99"/>
      <c r="AB31" s="99"/>
      <c r="AC31" s="99"/>
      <c r="AD31" s="99"/>
      <c r="AE31" s="99"/>
      <c r="AF31" s="99"/>
      <c r="AG31" s="99"/>
      <c r="AH31" s="99"/>
    </row>
    <row r="32" spans="5:34">
      <c r="E32" s="3" t="s">
        <v>600</v>
      </c>
      <c r="F32" s="3" t="s">
        <v>584</v>
      </c>
      <c r="G32" s="97" t="s">
        <v>524</v>
      </c>
      <c r="H32" s="97" t="s">
        <v>524</v>
      </c>
      <c r="I32" s="97" t="s">
        <v>524</v>
      </c>
      <c r="J32" s="97" t="s">
        <v>524</v>
      </c>
      <c r="K32" s="97" t="s">
        <v>524</v>
      </c>
      <c r="L32" s="97" t="s">
        <v>524</v>
      </c>
      <c r="M32" s="97" t="s">
        <v>524</v>
      </c>
      <c r="N32" s="97" t="s">
        <v>524</v>
      </c>
      <c r="O32" s="99"/>
      <c r="P32" s="99"/>
      <c r="Q32" s="99"/>
      <c r="R32" s="99"/>
      <c r="S32" s="99"/>
      <c r="T32" s="99"/>
      <c r="U32" s="99"/>
      <c r="V32" s="99"/>
      <c r="W32" s="99"/>
      <c r="X32" s="99"/>
      <c r="Y32" s="99"/>
      <c r="Z32" s="99"/>
      <c r="AA32" s="99"/>
      <c r="AB32" s="99"/>
      <c r="AC32" s="99"/>
      <c r="AD32" s="99"/>
      <c r="AE32" s="99"/>
      <c r="AF32" s="99"/>
      <c r="AG32" s="99"/>
      <c r="AH32" s="99"/>
    </row>
    <row r="33" spans="5:34">
      <c r="E33" s="3" t="s">
        <v>601</v>
      </c>
      <c r="F33" s="3" t="s">
        <v>584</v>
      </c>
      <c r="G33" s="97" t="s">
        <v>524</v>
      </c>
      <c r="H33" s="97" t="s">
        <v>524</v>
      </c>
      <c r="I33" s="97" t="s">
        <v>524</v>
      </c>
      <c r="J33" s="97" t="s">
        <v>524</v>
      </c>
      <c r="K33" s="97" t="s">
        <v>524</v>
      </c>
      <c r="L33" s="97" t="s">
        <v>524</v>
      </c>
      <c r="M33" s="97" t="s">
        <v>524</v>
      </c>
      <c r="N33" s="97" t="s">
        <v>524</v>
      </c>
      <c r="O33" s="99"/>
      <c r="P33" s="99"/>
      <c r="Q33" s="99"/>
      <c r="R33" s="99"/>
      <c r="S33" s="99"/>
      <c r="T33" s="99"/>
      <c r="U33" s="99"/>
      <c r="V33" s="99"/>
      <c r="W33" s="99"/>
      <c r="X33" s="99"/>
      <c r="Y33" s="99"/>
      <c r="Z33" s="99"/>
      <c r="AA33" s="99"/>
      <c r="AB33" s="99"/>
      <c r="AC33" s="99"/>
      <c r="AD33" s="99"/>
      <c r="AE33" s="99"/>
      <c r="AF33" s="99"/>
      <c r="AG33" s="99"/>
      <c r="AH33" s="99"/>
    </row>
    <row r="34" spans="5:34">
      <c r="E34" s="3" t="s">
        <v>602</v>
      </c>
      <c r="F34" s="3" t="s">
        <v>584</v>
      </c>
      <c r="G34" s="97" t="s">
        <v>524</v>
      </c>
      <c r="H34" s="97" t="s">
        <v>524</v>
      </c>
      <c r="I34" s="97" t="s">
        <v>524</v>
      </c>
      <c r="J34" s="97" t="s">
        <v>524</v>
      </c>
      <c r="K34" s="97" t="s">
        <v>524</v>
      </c>
      <c r="L34" s="97" t="s">
        <v>524</v>
      </c>
      <c r="M34" s="97" t="s">
        <v>524</v>
      </c>
      <c r="N34" s="97" t="s">
        <v>524</v>
      </c>
      <c r="O34" s="99"/>
      <c r="P34" s="99"/>
      <c r="Q34" s="99"/>
      <c r="R34" s="99"/>
      <c r="S34" s="99"/>
      <c r="T34" s="99"/>
      <c r="U34" s="99"/>
      <c r="V34" s="99"/>
      <c r="W34" s="99"/>
      <c r="X34" s="99"/>
      <c r="Y34" s="99"/>
      <c r="Z34" s="99"/>
      <c r="AA34" s="99"/>
      <c r="AB34" s="99"/>
      <c r="AC34" s="99"/>
      <c r="AD34" s="99"/>
      <c r="AE34" s="99"/>
      <c r="AF34" s="99"/>
      <c r="AG34" s="99"/>
      <c r="AH34" s="99"/>
    </row>
    <row r="35" spans="5:34">
      <c r="E35" s="3" t="s">
        <v>603</v>
      </c>
      <c r="F35" s="3" t="s">
        <v>584</v>
      </c>
      <c r="G35" s="97" t="s">
        <v>524</v>
      </c>
      <c r="H35" s="97" t="s">
        <v>524</v>
      </c>
      <c r="I35" s="97" t="s">
        <v>524</v>
      </c>
      <c r="J35" s="97" t="s">
        <v>524</v>
      </c>
      <c r="K35" s="97" t="s">
        <v>524</v>
      </c>
      <c r="L35" s="97" t="s">
        <v>524</v>
      </c>
      <c r="M35" s="97" t="s">
        <v>524</v>
      </c>
      <c r="N35" s="97" t="s">
        <v>524</v>
      </c>
      <c r="O35" s="99"/>
      <c r="P35" s="99"/>
      <c r="Q35" s="99"/>
      <c r="R35" s="99"/>
      <c r="S35" s="99"/>
      <c r="T35" s="99"/>
      <c r="U35" s="99"/>
      <c r="V35" s="99"/>
      <c r="W35" s="99"/>
      <c r="X35" s="99"/>
      <c r="Y35" s="99"/>
      <c r="Z35" s="99"/>
      <c r="AA35" s="99"/>
      <c r="AB35" s="99"/>
      <c r="AC35" s="99"/>
      <c r="AD35" s="99"/>
      <c r="AE35" s="99"/>
      <c r="AF35" s="99"/>
      <c r="AG35" s="99"/>
      <c r="AH35" s="99"/>
    </row>
    <row r="36" spans="5:34">
      <c r="E36" s="3" t="s">
        <v>604</v>
      </c>
      <c r="F36" s="3" t="s">
        <v>584</v>
      </c>
      <c r="G36" s="97" t="s">
        <v>524</v>
      </c>
      <c r="H36" s="97" t="s">
        <v>524</v>
      </c>
      <c r="I36" s="97" t="s">
        <v>524</v>
      </c>
      <c r="J36" s="97" t="s">
        <v>524</v>
      </c>
      <c r="K36" s="97" t="s">
        <v>524</v>
      </c>
      <c r="L36" s="97" t="s">
        <v>524</v>
      </c>
      <c r="M36" s="97" t="s">
        <v>524</v>
      </c>
      <c r="N36" s="97" t="s">
        <v>524</v>
      </c>
      <c r="O36" s="99"/>
      <c r="P36" s="99"/>
      <c r="Q36" s="99"/>
      <c r="R36" s="99"/>
      <c r="S36" s="99"/>
      <c r="T36" s="99"/>
      <c r="U36" s="99"/>
      <c r="V36" s="99"/>
      <c r="W36" s="99"/>
      <c r="X36" s="99"/>
      <c r="Y36" s="99"/>
      <c r="Z36" s="99"/>
      <c r="AA36" s="99"/>
      <c r="AB36" s="99"/>
      <c r="AC36" s="99"/>
      <c r="AD36" s="99"/>
      <c r="AE36" s="99"/>
      <c r="AF36" s="99"/>
      <c r="AG36" s="99"/>
      <c r="AH36" s="99"/>
    </row>
    <row r="37" spans="5:34">
      <c r="E37" s="3" t="s">
        <v>605</v>
      </c>
      <c r="F37" s="3" t="s">
        <v>584</v>
      </c>
      <c r="G37" s="97" t="s">
        <v>524</v>
      </c>
      <c r="H37" s="97" t="s">
        <v>524</v>
      </c>
      <c r="I37" s="97" t="s">
        <v>524</v>
      </c>
      <c r="J37" s="97" t="s">
        <v>524</v>
      </c>
      <c r="K37" s="97" t="s">
        <v>524</v>
      </c>
      <c r="L37" s="97" t="s">
        <v>524</v>
      </c>
      <c r="M37" s="97" t="s">
        <v>524</v>
      </c>
      <c r="N37" s="97" t="s">
        <v>524</v>
      </c>
      <c r="O37" s="99"/>
      <c r="P37" s="99"/>
      <c r="Q37" s="99"/>
      <c r="R37" s="99"/>
      <c r="S37" s="99"/>
      <c r="T37" s="99"/>
      <c r="U37" s="99"/>
      <c r="V37" s="99"/>
      <c r="W37" s="99"/>
      <c r="X37" s="99"/>
      <c r="Y37" s="99"/>
      <c r="Z37" s="99"/>
      <c r="AA37" s="99"/>
      <c r="AB37" s="99"/>
      <c r="AC37" s="99"/>
      <c r="AD37" s="99"/>
      <c r="AE37" s="99"/>
      <c r="AF37" s="99"/>
      <c r="AG37" s="99"/>
      <c r="AH37" s="99"/>
    </row>
    <row r="38" spans="5:34">
      <c r="E38" s="3" t="s">
        <v>606</v>
      </c>
      <c r="F38" s="3" t="s">
        <v>584</v>
      </c>
      <c r="G38" s="97" t="s">
        <v>524</v>
      </c>
      <c r="H38" s="97" t="s">
        <v>524</v>
      </c>
      <c r="I38" s="97" t="s">
        <v>524</v>
      </c>
      <c r="J38" s="97" t="s">
        <v>524</v>
      </c>
      <c r="K38" s="97" t="s">
        <v>524</v>
      </c>
      <c r="L38" s="97" t="s">
        <v>524</v>
      </c>
      <c r="M38" s="97" t="s">
        <v>524</v>
      </c>
      <c r="N38" s="97" t="s">
        <v>524</v>
      </c>
      <c r="O38" s="99"/>
      <c r="P38" s="99"/>
      <c r="Q38" s="99"/>
      <c r="R38" s="99"/>
      <c r="S38" s="99"/>
      <c r="T38" s="99"/>
      <c r="U38" s="99"/>
      <c r="V38" s="99"/>
      <c r="W38" s="99"/>
      <c r="X38" s="99"/>
      <c r="Y38" s="99"/>
      <c r="Z38" s="99"/>
      <c r="AA38" s="99"/>
      <c r="AB38" s="99"/>
      <c r="AC38" s="99"/>
      <c r="AD38" s="99"/>
      <c r="AE38" s="99"/>
      <c r="AF38" s="99"/>
      <c r="AG38" s="99"/>
      <c r="AH38" s="99"/>
    </row>
    <row r="39" spans="5:34">
      <c r="E39" s="3" t="s">
        <v>607</v>
      </c>
      <c r="F39" s="3" t="s">
        <v>584</v>
      </c>
      <c r="G39" s="97" t="s">
        <v>524</v>
      </c>
      <c r="H39" s="97" t="s">
        <v>524</v>
      </c>
      <c r="I39" s="97" t="s">
        <v>524</v>
      </c>
      <c r="J39" s="97" t="s">
        <v>524</v>
      </c>
      <c r="K39" s="97" t="s">
        <v>524</v>
      </c>
      <c r="L39" s="97" t="s">
        <v>524</v>
      </c>
      <c r="M39" s="97" t="s">
        <v>524</v>
      </c>
      <c r="N39" s="97" t="s">
        <v>524</v>
      </c>
      <c r="O39" s="99"/>
      <c r="P39" s="99"/>
      <c r="Q39" s="99"/>
      <c r="R39" s="99"/>
      <c r="S39" s="99"/>
      <c r="T39" s="99"/>
      <c r="U39" s="99"/>
      <c r="V39" s="99"/>
      <c r="W39" s="99"/>
      <c r="X39" s="99"/>
      <c r="Y39" s="99"/>
      <c r="Z39" s="99"/>
      <c r="AA39" s="99"/>
      <c r="AB39" s="99"/>
      <c r="AC39" s="99"/>
      <c r="AD39" s="99"/>
      <c r="AE39" s="99"/>
      <c r="AF39" s="99"/>
      <c r="AG39" s="99"/>
      <c r="AH39" s="99"/>
    </row>
    <row r="40" spans="5:34">
      <c r="E40" s="3" t="s">
        <v>608</v>
      </c>
      <c r="F40" s="3" t="s">
        <v>584</v>
      </c>
      <c r="G40" s="97" t="s">
        <v>524</v>
      </c>
      <c r="H40" s="97" t="s">
        <v>524</v>
      </c>
      <c r="I40" s="97" t="s">
        <v>524</v>
      </c>
      <c r="J40" s="97" t="s">
        <v>524</v>
      </c>
      <c r="K40" s="97" t="s">
        <v>524</v>
      </c>
      <c r="L40" s="97" t="s">
        <v>524</v>
      </c>
      <c r="M40" s="97" t="s">
        <v>524</v>
      </c>
      <c r="N40" s="97" t="s">
        <v>524</v>
      </c>
      <c r="O40" s="99"/>
      <c r="P40" s="99"/>
      <c r="Q40" s="99"/>
      <c r="R40" s="99"/>
      <c r="S40" s="99"/>
      <c r="T40" s="99"/>
      <c r="U40" s="99"/>
      <c r="V40" s="99"/>
      <c r="W40" s="99"/>
      <c r="X40" s="99"/>
      <c r="Y40" s="99"/>
      <c r="Z40" s="99"/>
      <c r="AA40" s="99"/>
      <c r="AB40" s="99"/>
      <c r="AC40" s="99"/>
      <c r="AD40" s="99"/>
      <c r="AE40" s="99"/>
      <c r="AF40" s="99"/>
      <c r="AG40" s="99"/>
      <c r="AH40" s="99"/>
    </row>
    <row r="41" spans="5:34">
      <c r="E41" s="3" t="s">
        <v>609</v>
      </c>
      <c r="F41" s="3" t="s">
        <v>584</v>
      </c>
      <c r="G41" s="97" t="s">
        <v>524</v>
      </c>
      <c r="H41" s="97" t="s">
        <v>524</v>
      </c>
      <c r="I41" s="97" t="s">
        <v>524</v>
      </c>
      <c r="J41" s="97" t="s">
        <v>524</v>
      </c>
      <c r="K41" s="97" t="s">
        <v>524</v>
      </c>
      <c r="L41" s="97" t="s">
        <v>524</v>
      </c>
      <c r="M41" s="97" t="s">
        <v>524</v>
      </c>
      <c r="N41" s="97" t="s">
        <v>524</v>
      </c>
      <c r="O41" s="99"/>
      <c r="P41" s="99"/>
      <c r="Q41" s="99"/>
      <c r="R41" s="99"/>
      <c r="S41" s="99"/>
      <c r="T41" s="99"/>
      <c r="U41" s="99"/>
      <c r="V41" s="99"/>
      <c r="W41" s="99"/>
      <c r="X41" s="99"/>
      <c r="Y41" s="99"/>
      <c r="Z41" s="99"/>
      <c r="AA41" s="99"/>
      <c r="AB41" s="99"/>
      <c r="AC41" s="99"/>
      <c r="AD41" s="99"/>
      <c r="AE41" s="99"/>
      <c r="AF41" s="99"/>
      <c r="AG41" s="99"/>
      <c r="AH41" s="99"/>
    </row>
    <row r="42" spans="5:34">
      <c r="E42" s="3" t="s">
        <v>610</v>
      </c>
      <c r="F42" s="3" t="s">
        <v>584</v>
      </c>
      <c r="G42" s="97" t="s">
        <v>524</v>
      </c>
      <c r="H42" s="97" t="s">
        <v>524</v>
      </c>
      <c r="I42" s="97" t="s">
        <v>524</v>
      </c>
      <c r="J42" s="97" t="s">
        <v>524</v>
      </c>
      <c r="K42" s="97" t="s">
        <v>524</v>
      </c>
      <c r="L42" s="97" t="s">
        <v>524</v>
      </c>
      <c r="M42" s="97" t="s">
        <v>524</v>
      </c>
      <c r="N42" s="97" t="s">
        <v>524</v>
      </c>
      <c r="O42" s="99"/>
      <c r="P42" s="99"/>
      <c r="Q42" s="99"/>
      <c r="R42" s="99"/>
      <c r="S42" s="99"/>
      <c r="T42" s="99"/>
      <c r="U42" s="99"/>
      <c r="V42" s="99"/>
      <c r="W42" s="99"/>
      <c r="X42" s="99"/>
      <c r="Y42" s="99"/>
      <c r="Z42" s="99"/>
      <c r="AA42" s="99"/>
      <c r="AB42" s="99"/>
      <c r="AC42" s="99"/>
      <c r="AD42" s="99"/>
      <c r="AE42" s="99"/>
      <c r="AF42" s="99"/>
      <c r="AG42" s="99"/>
      <c r="AH42" s="99"/>
    </row>
    <row r="43" spans="5:34">
      <c r="E43" s="3" t="s">
        <v>611</v>
      </c>
      <c r="F43" s="3" t="s">
        <v>584</v>
      </c>
      <c r="G43" s="97" t="s">
        <v>524</v>
      </c>
      <c r="H43" s="97" t="s">
        <v>524</v>
      </c>
      <c r="I43" s="97" t="s">
        <v>524</v>
      </c>
      <c r="J43" s="97" t="s">
        <v>524</v>
      </c>
      <c r="K43" s="97" t="s">
        <v>524</v>
      </c>
      <c r="L43" s="97" t="s">
        <v>524</v>
      </c>
      <c r="M43" s="97" t="s">
        <v>524</v>
      </c>
      <c r="N43" s="97" t="s">
        <v>524</v>
      </c>
      <c r="O43" s="99"/>
      <c r="P43" s="99"/>
      <c r="Q43" s="99"/>
      <c r="R43" s="99"/>
      <c r="S43" s="99"/>
      <c r="T43" s="99"/>
      <c r="U43" s="99"/>
      <c r="V43" s="99"/>
      <c r="W43" s="99"/>
      <c r="X43" s="99"/>
      <c r="Y43" s="99"/>
      <c r="Z43" s="99"/>
      <c r="AA43" s="99"/>
      <c r="AB43" s="99"/>
      <c r="AC43" s="99"/>
      <c r="AD43" s="99"/>
      <c r="AE43" s="99"/>
      <c r="AF43" s="99"/>
      <c r="AG43" s="99"/>
      <c r="AH43" s="99"/>
    </row>
    <row r="44" spans="5:34">
      <c r="E44" s="3" t="s">
        <v>612</v>
      </c>
      <c r="F44" s="3" t="s">
        <v>584</v>
      </c>
      <c r="G44" s="97" t="s">
        <v>524</v>
      </c>
      <c r="H44" s="97" t="s">
        <v>524</v>
      </c>
      <c r="I44" s="97" t="s">
        <v>524</v>
      </c>
      <c r="J44" s="97" t="s">
        <v>524</v>
      </c>
      <c r="K44" s="97" t="s">
        <v>524</v>
      </c>
      <c r="L44" s="97" t="s">
        <v>524</v>
      </c>
      <c r="M44" s="97" t="s">
        <v>524</v>
      </c>
      <c r="N44" s="97" t="s">
        <v>524</v>
      </c>
      <c r="O44" s="99"/>
      <c r="P44" s="99"/>
      <c r="Q44" s="99"/>
      <c r="R44" s="99"/>
      <c r="S44" s="99"/>
      <c r="T44" s="99"/>
      <c r="U44" s="99"/>
      <c r="V44" s="99"/>
      <c r="W44" s="99"/>
      <c r="X44" s="99"/>
      <c r="Y44" s="99"/>
      <c r="Z44" s="99"/>
      <c r="AA44" s="99"/>
      <c r="AB44" s="99"/>
      <c r="AC44" s="99"/>
      <c r="AD44" s="99"/>
      <c r="AE44" s="99"/>
      <c r="AF44" s="99"/>
      <c r="AG44" s="99"/>
      <c r="AH44" s="99"/>
    </row>
    <row r="45" spans="5:34">
      <c r="E45" s="3" t="s">
        <v>613</v>
      </c>
      <c r="F45" s="3" t="s">
        <v>584</v>
      </c>
      <c r="G45" s="97" t="s">
        <v>524</v>
      </c>
      <c r="H45" s="97" t="s">
        <v>524</v>
      </c>
      <c r="I45" s="97" t="s">
        <v>524</v>
      </c>
      <c r="J45" s="97" t="s">
        <v>524</v>
      </c>
      <c r="K45" s="97" t="s">
        <v>524</v>
      </c>
      <c r="L45" s="97" t="s">
        <v>524</v>
      </c>
      <c r="M45" s="97" t="s">
        <v>524</v>
      </c>
      <c r="N45" s="97" t="s">
        <v>524</v>
      </c>
      <c r="O45" s="99"/>
      <c r="P45" s="99"/>
      <c r="Q45" s="99"/>
      <c r="R45" s="99"/>
      <c r="S45" s="99"/>
      <c r="T45" s="99"/>
      <c r="U45" s="99"/>
      <c r="V45" s="99"/>
      <c r="W45" s="99"/>
      <c r="X45" s="99"/>
      <c r="Y45" s="99"/>
      <c r="Z45" s="99"/>
      <c r="AA45" s="99"/>
      <c r="AB45" s="99"/>
      <c r="AC45" s="99"/>
      <c r="AD45" s="99"/>
      <c r="AE45" s="99"/>
      <c r="AF45" s="99"/>
      <c r="AG45" s="99"/>
      <c r="AH45" s="99"/>
    </row>
    <row r="46" spans="5:34">
      <c r="E46" s="3" t="s">
        <v>614</v>
      </c>
      <c r="F46" s="3" t="s">
        <v>584</v>
      </c>
      <c r="G46" s="97" t="s">
        <v>524</v>
      </c>
      <c r="H46" s="97" t="s">
        <v>524</v>
      </c>
      <c r="I46" s="97" t="s">
        <v>524</v>
      </c>
      <c r="J46" s="97" t="s">
        <v>524</v>
      </c>
      <c r="K46" s="97" t="s">
        <v>524</v>
      </c>
      <c r="L46" s="97" t="s">
        <v>524</v>
      </c>
      <c r="M46" s="97" t="s">
        <v>524</v>
      </c>
      <c r="N46" s="97" t="s">
        <v>524</v>
      </c>
      <c r="O46" s="99"/>
      <c r="P46" s="99"/>
      <c r="Q46" s="99"/>
      <c r="R46" s="99"/>
      <c r="S46" s="99"/>
      <c r="T46" s="99"/>
      <c r="U46" s="99"/>
      <c r="V46" s="99"/>
      <c r="W46" s="99"/>
      <c r="X46" s="99"/>
      <c r="Y46" s="99"/>
      <c r="Z46" s="99"/>
      <c r="AA46" s="99"/>
      <c r="AB46" s="99"/>
      <c r="AC46" s="99"/>
      <c r="AD46" s="99"/>
      <c r="AE46" s="99"/>
      <c r="AF46" s="99"/>
      <c r="AG46" s="99"/>
      <c r="AH46" s="99"/>
    </row>
    <row r="47" spans="5:34">
      <c r="E47" s="3" t="s">
        <v>615</v>
      </c>
      <c r="F47" s="3" t="s">
        <v>584</v>
      </c>
      <c r="G47" s="97" t="s">
        <v>524</v>
      </c>
      <c r="H47" s="97" t="s">
        <v>524</v>
      </c>
      <c r="I47" s="97" t="s">
        <v>524</v>
      </c>
      <c r="J47" s="97" t="s">
        <v>524</v>
      </c>
      <c r="K47" s="97" t="s">
        <v>524</v>
      </c>
      <c r="L47" s="97" t="s">
        <v>524</v>
      </c>
      <c r="M47" s="97" t="s">
        <v>524</v>
      </c>
      <c r="N47" s="97" t="s">
        <v>524</v>
      </c>
      <c r="O47" s="99"/>
      <c r="P47" s="99"/>
      <c r="Q47" s="99"/>
      <c r="R47" s="99"/>
      <c r="S47" s="99"/>
      <c r="T47" s="99"/>
      <c r="U47" s="99"/>
      <c r="V47" s="99"/>
      <c r="W47" s="99"/>
      <c r="X47" s="99"/>
      <c r="Y47" s="99"/>
      <c r="Z47" s="99"/>
      <c r="AA47" s="99"/>
      <c r="AB47" s="99"/>
      <c r="AC47" s="99"/>
      <c r="AD47" s="99"/>
      <c r="AE47" s="99"/>
      <c r="AF47" s="99"/>
      <c r="AG47" s="99"/>
      <c r="AH47" s="99"/>
    </row>
    <row r="48" spans="5:34">
      <c r="E48" s="3" t="s">
        <v>616</v>
      </c>
      <c r="F48" s="3" t="s">
        <v>584</v>
      </c>
      <c r="G48" s="97" t="s">
        <v>524</v>
      </c>
      <c r="H48" s="97" t="s">
        <v>524</v>
      </c>
      <c r="I48" s="97" t="s">
        <v>524</v>
      </c>
      <c r="J48" s="97" t="s">
        <v>524</v>
      </c>
      <c r="K48" s="97" t="s">
        <v>524</v>
      </c>
      <c r="L48" s="97" t="s">
        <v>524</v>
      </c>
      <c r="M48" s="97" t="s">
        <v>524</v>
      </c>
      <c r="N48" s="97" t="s">
        <v>524</v>
      </c>
      <c r="O48" s="99"/>
      <c r="P48" s="99"/>
      <c r="Q48" s="99"/>
      <c r="R48" s="99"/>
      <c r="S48" s="99"/>
      <c r="T48" s="99"/>
      <c r="U48" s="99"/>
      <c r="V48" s="99"/>
      <c r="W48" s="99"/>
      <c r="X48" s="99"/>
      <c r="Y48" s="99"/>
      <c r="Z48" s="99"/>
      <c r="AA48" s="99"/>
      <c r="AB48" s="99"/>
      <c r="AC48" s="99"/>
      <c r="AD48" s="99"/>
      <c r="AE48" s="99"/>
      <c r="AF48" s="99"/>
      <c r="AG48" s="99"/>
      <c r="AH48" s="99"/>
    </row>
    <row r="49" spans="3:34">
      <c r="E49" s="3" t="s">
        <v>617</v>
      </c>
      <c r="F49" s="3" t="s">
        <v>584</v>
      </c>
      <c r="G49" s="97" t="s">
        <v>524</v>
      </c>
      <c r="H49" s="97" t="s">
        <v>524</v>
      </c>
      <c r="I49" s="97" t="s">
        <v>524</v>
      </c>
      <c r="J49" s="97" t="s">
        <v>524</v>
      </c>
      <c r="K49" s="97" t="s">
        <v>524</v>
      </c>
      <c r="L49" s="97" t="s">
        <v>524</v>
      </c>
      <c r="M49" s="97" t="s">
        <v>524</v>
      </c>
      <c r="N49" s="97" t="s">
        <v>524</v>
      </c>
      <c r="O49" s="99"/>
      <c r="P49" s="99"/>
      <c r="Q49" s="99"/>
      <c r="R49" s="99"/>
      <c r="S49" s="99"/>
      <c r="T49" s="99"/>
      <c r="U49" s="99"/>
      <c r="V49" s="99"/>
      <c r="W49" s="99"/>
      <c r="X49" s="99"/>
      <c r="Y49" s="99"/>
      <c r="Z49" s="99"/>
      <c r="AA49" s="99"/>
      <c r="AB49" s="99"/>
      <c r="AC49" s="99"/>
      <c r="AD49" s="99"/>
      <c r="AE49" s="99"/>
      <c r="AF49" s="99"/>
      <c r="AG49" s="99"/>
      <c r="AH49" s="99"/>
    </row>
    <row r="50" spans="3:34">
      <c r="E50" s="3" t="s">
        <v>618</v>
      </c>
      <c r="F50" s="3" t="s">
        <v>584</v>
      </c>
      <c r="G50" s="97" t="s">
        <v>524</v>
      </c>
      <c r="H50" s="97" t="s">
        <v>524</v>
      </c>
      <c r="I50" s="97" t="s">
        <v>524</v>
      </c>
      <c r="J50" s="97" t="s">
        <v>524</v>
      </c>
      <c r="K50" s="97" t="s">
        <v>524</v>
      </c>
      <c r="L50" s="97" t="s">
        <v>524</v>
      </c>
      <c r="M50" s="97" t="s">
        <v>524</v>
      </c>
      <c r="N50" s="97" t="s">
        <v>524</v>
      </c>
      <c r="O50" s="99"/>
      <c r="P50" s="99"/>
      <c r="Q50" s="99"/>
      <c r="R50" s="99"/>
      <c r="S50" s="99"/>
      <c r="T50" s="99"/>
      <c r="U50" s="99"/>
      <c r="V50" s="99"/>
      <c r="W50" s="99"/>
      <c r="X50" s="99"/>
      <c r="Y50" s="99"/>
      <c r="Z50" s="99"/>
      <c r="AA50" s="99"/>
      <c r="AB50" s="99"/>
      <c r="AC50" s="99"/>
      <c r="AD50" s="99"/>
      <c r="AE50" s="99"/>
      <c r="AF50" s="99"/>
      <c r="AG50" s="99"/>
      <c r="AH50" s="99"/>
    </row>
    <row r="51" spans="3:34">
      <c r="E51" s="3" t="s">
        <v>619</v>
      </c>
      <c r="F51" s="3" t="s">
        <v>584</v>
      </c>
      <c r="G51" s="97" t="s">
        <v>524</v>
      </c>
      <c r="H51" s="97" t="s">
        <v>524</v>
      </c>
      <c r="I51" s="97" t="s">
        <v>524</v>
      </c>
      <c r="J51" s="97" t="s">
        <v>524</v>
      </c>
      <c r="K51" s="97" t="s">
        <v>524</v>
      </c>
      <c r="L51" s="97" t="s">
        <v>524</v>
      </c>
      <c r="M51" s="97" t="s">
        <v>524</v>
      </c>
      <c r="N51" s="97" t="s">
        <v>524</v>
      </c>
      <c r="O51" s="99"/>
      <c r="P51" s="99"/>
      <c r="Q51" s="99"/>
      <c r="R51" s="99"/>
      <c r="S51" s="99"/>
      <c r="T51" s="99"/>
      <c r="U51" s="99"/>
      <c r="V51" s="99"/>
      <c r="W51" s="99"/>
      <c r="X51" s="99"/>
      <c r="Y51" s="99"/>
      <c r="Z51" s="99"/>
      <c r="AA51" s="99"/>
      <c r="AB51" s="99"/>
      <c r="AC51" s="99"/>
      <c r="AD51" s="99"/>
      <c r="AE51" s="99"/>
      <c r="AF51" s="99"/>
      <c r="AG51" s="99"/>
      <c r="AH51" s="99"/>
    </row>
    <row r="52" spans="3:34">
      <c r="E52" s="3" t="s">
        <v>620</v>
      </c>
      <c r="F52" s="3" t="s">
        <v>584</v>
      </c>
      <c r="G52" s="97" t="s">
        <v>524</v>
      </c>
      <c r="H52" s="97" t="s">
        <v>524</v>
      </c>
      <c r="I52" s="97" t="s">
        <v>524</v>
      </c>
      <c r="J52" s="97" t="s">
        <v>524</v>
      </c>
      <c r="K52" s="97" t="s">
        <v>524</v>
      </c>
      <c r="L52" s="97" t="s">
        <v>524</v>
      </c>
      <c r="M52" s="97" t="s">
        <v>524</v>
      </c>
      <c r="N52" s="97" t="s">
        <v>524</v>
      </c>
      <c r="O52" s="99"/>
      <c r="P52" s="99"/>
      <c r="Q52" s="99"/>
      <c r="R52" s="99"/>
      <c r="S52" s="99"/>
      <c r="T52" s="99"/>
      <c r="U52" s="99"/>
      <c r="V52" s="99"/>
      <c r="W52" s="99"/>
      <c r="X52" s="99"/>
      <c r="Y52" s="99"/>
      <c r="Z52" s="99"/>
      <c r="AA52" s="99"/>
      <c r="AB52" s="99"/>
      <c r="AC52" s="99"/>
      <c r="AD52" s="99"/>
      <c r="AE52" s="99"/>
      <c r="AF52" s="99"/>
      <c r="AG52" s="99"/>
      <c r="AH52" s="99"/>
    </row>
    <row r="53" spans="3:34">
      <c r="E53" s="3" t="s">
        <v>621</v>
      </c>
      <c r="F53" s="3" t="s">
        <v>584</v>
      </c>
      <c r="G53" s="97" t="s">
        <v>524</v>
      </c>
      <c r="H53" s="97" t="s">
        <v>524</v>
      </c>
      <c r="I53" s="97" t="s">
        <v>524</v>
      </c>
      <c r="J53" s="97" t="s">
        <v>524</v>
      </c>
      <c r="K53" s="97" t="s">
        <v>524</v>
      </c>
      <c r="L53" s="97" t="s">
        <v>524</v>
      </c>
      <c r="M53" s="97" t="s">
        <v>524</v>
      </c>
      <c r="N53" s="97" t="s">
        <v>524</v>
      </c>
      <c r="O53" s="99"/>
      <c r="P53" s="99"/>
      <c r="Q53" s="99"/>
      <c r="R53" s="99"/>
      <c r="S53" s="99"/>
      <c r="T53" s="99"/>
      <c r="U53" s="99"/>
      <c r="V53" s="99"/>
      <c r="W53" s="99"/>
      <c r="X53" s="99"/>
      <c r="Y53" s="99"/>
      <c r="Z53" s="99"/>
      <c r="AA53" s="99"/>
      <c r="AB53" s="99"/>
      <c r="AC53" s="99"/>
      <c r="AD53" s="99"/>
      <c r="AE53" s="99"/>
      <c r="AF53" s="99"/>
      <c r="AG53" s="99"/>
      <c r="AH53" s="99"/>
    </row>
    <row r="54" spans="3:34">
      <c r="E54" s="3" t="s">
        <v>622</v>
      </c>
      <c r="F54" s="3" t="s">
        <v>584</v>
      </c>
      <c r="G54" s="97" t="s">
        <v>524</v>
      </c>
      <c r="H54" s="97" t="s">
        <v>524</v>
      </c>
      <c r="I54" s="97" t="s">
        <v>524</v>
      </c>
      <c r="J54" s="97" t="s">
        <v>524</v>
      </c>
      <c r="K54" s="97" t="s">
        <v>524</v>
      </c>
      <c r="L54" s="97" t="s">
        <v>524</v>
      </c>
      <c r="M54" s="97" t="s">
        <v>524</v>
      </c>
      <c r="N54" s="97" t="s">
        <v>524</v>
      </c>
      <c r="O54" s="99"/>
      <c r="P54" s="99"/>
      <c r="Q54" s="99"/>
      <c r="R54" s="99"/>
      <c r="S54" s="99"/>
      <c r="T54" s="99"/>
      <c r="U54" s="99"/>
      <c r="V54" s="99"/>
      <c r="W54" s="99"/>
      <c r="X54" s="99"/>
      <c r="Y54" s="99"/>
      <c r="Z54" s="99"/>
      <c r="AA54" s="99"/>
      <c r="AB54" s="99"/>
      <c r="AC54" s="99"/>
      <c r="AD54" s="99"/>
      <c r="AE54" s="99"/>
      <c r="AF54" s="99"/>
      <c r="AG54" s="99"/>
      <c r="AH54" s="99"/>
    </row>
    <row r="55" spans="3:34">
      <c r="E55" s="3" t="s">
        <v>623</v>
      </c>
      <c r="F55" s="3" t="s">
        <v>584</v>
      </c>
      <c r="G55" s="97" t="s">
        <v>524</v>
      </c>
      <c r="H55" s="97" t="s">
        <v>524</v>
      </c>
      <c r="I55" s="97" t="s">
        <v>524</v>
      </c>
      <c r="J55" s="97" t="s">
        <v>524</v>
      </c>
      <c r="K55" s="97" t="s">
        <v>524</v>
      </c>
      <c r="L55" s="97" t="s">
        <v>524</v>
      </c>
      <c r="M55" s="97" t="s">
        <v>524</v>
      </c>
      <c r="N55" s="97" t="s">
        <v>524</v>
      </c>
      <c r="O55" s="99"/>
      <c r="P55" s="99"/>
      <c r="Q55" s="99"/>
      <c r="R55" s="99"/>
      <c r="S55" s="99"/>
      <c r="T55" s="99"/>
      <c r="U55" s="99"/>
      <c r="V55" s="99"/>
      <c r="W55" s="99"/>
      <c r="X55" s="99"/>
      <c r="Y55" s="99"/>
      <c r="Z55" s="99"/>
      <c r="AA55" s="99"/>
      <c r="AB55" s="99"/>
      <c r="AC55" s="99"/>
      <c r="AD55" s="99"/>
      <c r="AE55" s="99"/>
      <c r="AF55" s="99"/>
      <c r="AG55" s="99"/>
      <c r="AH55" s="99"/>
    </row>
    <row r="56" spans="3:34">
      <c r="E56" s="3" t="s">
        <v>624</v>
      </c>
      <c r="F56" s="3" t="s">
        <v>584</v>
      </c>
      <c r="G56" s="97" t="s">
        <v>524</v>
      </c>
      <c r="H56" s="97" t="s">
        <v>524</v>
      </c>
      <c r="I56" s="97" t="s">
        <v>524</v>
      </c>
      <c r="J56" s="97" t="s">
        <v>524</v>
      </c>
      <c r="K56" s="97" t="s">
        <v>524</v>
      </c>
      <c r="L56" s="97" t="s">
        <v>524</v>
      </c>
      <c r="M56" s="97" t="s">
        <v>524</v>
      </c>
      <c r="N56" s="97" t="s">
        <v>524</v>
      </c>
      <c r="O56" s="99"/>
      <c r="P56" s="99"/>
      <c r="Q56" s="99"/>
      <c r="R56" s="99"/>
      <c r="S56" s="99"/>
      <c r="T56" s="99"/>
      <c r="U56" s="99"/>
      <c r="V56" s="99"/>
      <c r="W56" s="99"/>
      <c r="X56" s="99"/>
      <c r="Y56" s="99"/>
      <c r="Z56" s="99"/>
      <c r="AA56" s="99"/>
      <c r="AB56" s="99"/>
      <c r="AC56" s="99"/>
      <c r="AD56" s="99"/>
      <c r="AE56" s="99"/>
      <c r="AF56" s="99"/>
      <c r="AG56" s="99"/>
      <c r="AH56" s="99"/>
    </row>
    <row r="57" spans="3:34">
      <c r="E57" s="3" t="s">
        <v>625</v>
      </c>
      <c r="F57" s="3" t="s">
        <v>584</v>
      </c>
      <c r="G57" s="97" t="s">
        <v>524</v>
      </c>
      <c r="H57" s="97" t="s">
        <v>524</v>
      </c>
      <c r="I57" s="97" t="s">
        <v>524</v>
      </c>
      <c r="J57" s="97" t="s">
        <v>524</v>
      </c>
      <c r="K57" s="97" t="s">
        <v>524</v>
      </c>
      <c r="L57" s="97" t="s">
        <v>524</v>
      </c>
      <c r="M57" s="97" t="s">
        <v>524</v>
      </c>
      <c r="N57" s="97" t="s">
        <v>524</v>
      </c>
      <c r="O57" s="99"/>
      <c r="P57" s="99"/>
      <c r="Q57" s="99"/>
      <c r="R57" s="99"/>
      <c r="S57" s="99"/>
      <c r="T57" s="99"/>
      <c r="U57" s="99"/>
      <c r="V57" s="99"/>
      <c r="W57" s="99"/>
      <c r="X57" s="99"/>
      <c r="Y57" s="99"/>
      <c r="Z57" s="99"/>
      <c r="AA57" s="99"/>
      <c r="AB57" s="99"/>
      <c r="AC57" s="99"/>
      <c r="AD57" s="99"/>
      <c r="AE57" s="99"/>
      <c r="AF57" s="99"/>
      <c r="AG57" s="99"/>
      <c r="AH57" s="99"/>
    </row>
    <row r="58" spans="3:34">
      <c r="E58" s="3" t="s">
        <v>626</v>
      </c>
      <c r="F58" s="3" t="s">
        <v>584</v>
      </c>
      <c r="G58" s="97" t="s">
        <v>524</v>
      </c>
      <c r="H58" s="97" t="s">
        <v>524</v>
      </c>
      <c r="I58" s="97" t="s">
        <v>524</v>
      </c>
      <c r="J58" s="97" t="s">
        <v>524</v>
      </c>
      <c r="K58" s="97" t="s">
        <v>524</v>
      </c>
      <c r="L58" s="97" t="s">
        <v>524</v>
      </c>
      <c r="M58" s="97" t="s">
        <v>524</v>
      </c>
      <c r="N58" s="97" t="s">
        <v>524</v>
      </c>
      <c r="O58" s="99"/>
      <c r="P58" s="99"/>
      <c r="Q58" s="99"/>
      <c r="R58" s="99"/>
      <c r="S58" s="99"/>
      <c r="T58" s="99"/>
      <c r="U58" s="99"/>
      <c r="V58" s="99"/>
      <c r="W58" s="99"/>
      <c r="X58" s="99"/>
      <c r="Y58" s="99"/>
      <c r="Z58" s="99"/>
      <c r="AA58" s="99"/>
      <c r="AB58" s="99"/>
      <c r="AC58" s="99"/>
      <c r="AD58" s="99"/>
      <c r="AE58" s="99"/>
      <c r="AF58" s="99"/>
      <c r="AG58" s="99"/>
      <c r="AH58" s="99"/>
    </row>
    <row r="59" spans="3:34">
      <c r="E59" s="3" t="s">
        <v>627</v>
      </c>
      <c r="F59" s="3" t="s">
        <v>584</v>
      </c>
      <c r="G59" s="97" t="s">
        <v>524</v>
      </c>
      <c r="H59" s="97" t="s">
        <v>524</v>
      </c>
      <c r="I59" s="97" t="s">
        <v>524</v>
      </c>
      <c r="J59" s="97" t="s">
        <v>524</v>
      </c>
      <c r="K59" s="97" t="s">
        <v>524</v>
      </c>
      <c r="L59" s="97" t="s">
        <v>524</v>
      </c>
      <c r="M59" s="97" t="s">
        <v>524</v>
      </c>
      <c r="N59" s="97" t="s">
        <v>524</v>
      </c>
      <c r="O59" s="99"/>
      <c r="P59" s="99"/>
      <c r="Q59" s="99"/>
      <c r="R59" s="99"/>
      <c r="S59" s="99"/>
      <c r="T59" s="99"/>
      <c r="U59" s="99"/>
      <c r="V59" s="99"/>
      <c r="W59" s="99"/>
      <c r="X59" s="99"/>
      <c r="Y59" s="99"/>
      <c r="Z59" s="99"/>
      <c r="AA59" s="99"/>
      <c r="AB59" s="99"/>
      <c r="AC59" s="99"/>
      <c r="AD59" s="99"/>
      <c r="AE59" s="99"/>
      <c r="AF59" s="99"/>
      <c r="AG59" s="99"/>
      <c r="AH59" s="99"/>
    </row>
    <row r="60" spans="3:34">
      <c r="C60" s="3" t="s">
        <v>86</v>
      </c>
      <c r="D60" s="3" t="s">
        <v>94</v>
      </c>
      <c r="E60" s="3" t="s">
        <v>95</v>
      </c>
      <c r="F60" s="3" t="s">
        <v>628</v>
      </c>
      <c r="G60" s="97" t="s">
        <v>524</v>
      </c>
      <c r="H60" s="97" t="s">
        <v>524</v>
      </c>
      <c r="I60" s="97" t="s">
        <v>524</v>
      </c>
      <c r="J60" s="97" t="s">
        <v>524</v>
      </c>
      <c r="K60" s="97" t="s">
        <v>524</v>
      </c>
      <c r="L60" s="97" t="s">
        <v>524</v>
      </c>
      <c r="M60" s="97" t="s">
        <v>524</v>
      </c>
      <c r="N60" s="97" t="s">
        <v>524</v>
      </c>
      <c r="O60" s="101" t="s">
        <v>1015</v>
      </c>
      <c r="P60" s="99"/>
      <c r="Q60" s="99"/>
      <c r="R60" s="99"/>
      <c r="S60" s="99"/>
      <c r="T60" s="99"/>
      <c r="U60" s="99"/>
      <c r="V60" s="99"/>
      <c r="W60" s="99"/>
      <c r="X60" s="99"/>
      <c r="Y60" s="99"/>
      <c r="Z60" s="99"/>
      <c r="AA60" s="99"/>
      <c r="AB60" s="99"/>
      <c r="AC60" s="99"/>
      <c r="AD60" s="99"/>
      <c r="AE60" s="99"/>
      <c r="AF60" s="99"/>
      <c r="AG60" s="99"/>
      <c r="AH60" s="99"/>
    </row>
    <row r="61" spans="3:34">
      <c r="C61" s="3" t="s">
        <v>86</v>
      </c>
      <c r="D61" s="3" t="s">
        <v>96</v>
      </c>
      <c r="E61" s="3" t="s">
        <v>97</v>
      </c>
      <c r="F61" s="3" t="s">
        <v>628</v>
      </c>
      <c r="G61" s="97" t="s">
        <v>524</v>
      </c>
      <c r="H61" s="97" t="s">
        <v>524</v>
      </c>
      <c r="I61" s="97" t="s">
        <v>524</v>
      </c>
      <c r="J61" s="97" t="s">
        <v>524</v>
      </c>
      <c r="K61" s="97" t="s">
        <v>524</v>
      </c>
      <c r="L61" s="97" t="s">
        <v>524</v>
      </c>
      <c r="M61" s="97" t="s">
        <v>524</v>
      </c>
      <c r="N61" s="97" t="s">
        <v>524</v>
      </c>
      <c r="O61" s="101" t="s">
        <v>982</v>
      </c>
      <c r="P61" s="99"/>
      <c r="Q61" s="99"/>
      <c r="R61" s="99"/>
      <c r="S61" s="99"/>
      <c r="T61" s="99"/>
      <c r="U61" s="99"/>
      <c r="V61" s="99"/>
      <c r="W61" s="99"/>
      <c r="X61" s="99"/>
      <c r="Y61" s="99"/>
      <c r="Z61" s="99"/>
      <c r="AA61" s="99"/>
      <c r="AB61" s="99"/>
      <c r="AC61" s="99"/>
      <c r="AD61" s="99"/>
      <c r="AE61" s="99"/>
      <c r="AF61" s="99"/>
      <c r="AG61" s="99"/>
      <c r="AH61" s="99"/>
    </row>
    <row r="62" spans="3:34">
      <c r="C62" s="3" t="s">
        <v>86</v>
      </c>
      <c r="D62" s="3" t="s">
        <v>98</v>
      </c>
      <c r="E62" s="3" t="s">
        <v>99</v>
      </c>
      <c r="F62" s="3" t="s">
        <v>628</v>
      </c>
      <c r="G62" s="97" t="s">
        <v>524</v>
      </c>
      <c r="H62" s="97" t="s">
        <v>524</v>
      </c>
      <c r="I62" s="97" t="s">
        <v>524</v>
      </c>
      <c r="J62" s="97" t="s">
        <v>524</v>
      </c>
      <c r="K62" s="97" t="s">
        <v>524</v>
      </c>
      <c r="L62" s="97" t="s">
        <v>524</v>
      </c>
      <c r="M62" s="97" t="s">
        <v>524</v>
      </c>
      <c r="N62" s="97" t="s">
        <v>524</v>
      </c>
      <c r="O62" s="101" t="s">
        <v>982</v>
      </c>
      <c r="P62" s="99"/>
      <c r="Q62" s="99"/>
      <c r="R62" s="99"/>
      <c r="S62" s="99"/>
      <c r="T62" s="99"/>
      <c r="U62" s="99"/>
      <c r="V62" s="99"/>
      <c r="W62" s="99"/>
      <c r="X62" s="99"/>
      <c r="Y62" s="99"/>
      <c r="Z62" s="99"/>
      <c r="AA62" s="99"/>
      <c r="AB62" s="99"/>
      <c r="AC62" s="99"/>
      <c r="AD62" s="99"/>
      <c r="AE62" s="99"/>
      <c r="AF62" s="99"/>
      <c r="AG62" s="99"/>
      <c r="AH62" s="99"/>
    </row>
    <row r="63" spans="3:34">
      <c r="C63" s="3" t="s">
        <v>86</v>
      </c>
      <c r="D63" s="3" t="s">
        <v>100</v>
      </c>
      <c r="E63" s="3" t="s">
        <v>101</v>
      </c>
      <c r="F63" s="3" t="s">
        <v>628</v>
      </c>
      <c r="G63" s="97" t="s">
        <v>524</v>
      </c>
      <c r="H63" s="97" t="s">
        <v>524</v>
      </c>
      <c r="I63" s="97" t="s">
        <v>524</v>
      </c>
      <c r="J63" s="97" t="s">
        <v>524</v>
      </c>
      <c r="K63" s="97" t="s">
        <v>524</v>
      </c>
      <c r="L63" s="97" t="s">
        <v>524</v>
      </c>
      <c r="M63" s="97" t="s">
        <v>524</v>
      </c>
      <c r="N63" s="97" t="s">
        <v>524</v>
      </c>
      <c r="O63" s="101" t="s">
        <v>1015</v>
      </c>
      <c r="P63" s="99"/>
      <c r="Q63" s="99"/>
      <c r="R63" s="99"/>
      <c r="S63" s="99"/>
      <c r="T63" s="99"/>
      <c r="U63" s="99"/>
      <c r="V63" s="99"/>
      <c r="W63" s="99"/>
      <c r="X63" s="99"/>
      <c r="Y63" s="99"/>
      <c r="Z63" s="99"/>
      <c r="AA63" s="99"/>
      <c r="AB63" s="99"/>
      <c r="AC63" s="99"/>
      <c r="AD63" s="99"/>
      <c r="AE63" s="99"/>
      <c r="AF63" s="99"/>
      <c r="AG63" s="99"/>
      <c r="AH63" s="99"/>
    </row>
    <row r="64" spans="3:34">
      <c r="C64" s="3" t="s">
        <v>86</v>
      </c>
      <c r="D64" s="3" t="s">
        <v>102</v>
      </c>
      <c r="E64" s="3" t="s">
        <v>103</v>
      </c>
      <c r="F64" s="3" t="s">
        <v>628</v>
      </c>
      <c r="G64" s="97" t="s">
        <v>524</v>
      </c>
      <c r="H64" s="97" t="s">
        <v>524</v>
      </c>
      <c r="I64" s="97" t="s">
        <v>524</v>
      </c>
      <c r="J64" s="97" t="s">
        <v>524</v>
      </c>
      <c r="K64" s="97" t="s">
        <v>524</v>
      </c>
      <c r="L64" s="97" t="s">
        <v>524</v>
      </c>
      <c r="M64" s="97" t="s">
        <v>524</v>
      </c>
      <c r="N64" s="97" t="s">
        <v>524</v>
      </c>
      <c r="O64" s="101" t="s">
        <v>982</v>
      </c>
      <c r="P64" s="99"/>
      <c r="Q64" s="99"/>
      <c r="R64" s="99"/>
      <c r="S64" s="99"/>
      <c r="T64" s="99"/>
      <c r="U64" s="99"/>
      <c r="V64" s="99"/>
      <c r="W64" s="99"/>
      <c r="X64" s="99"/>
      <c r="Y64" s="99"/>
      <c r="Z64" s="99"/>
      <c r="AA64" s="99"/>
      <c r="AB64" s="99"/>
      <c r="AC64" s="99"/>
      <c r="AD64" s="99"/>
      <c r="AE64" s="99"/>
      <c r="AF64" s="99"/>
      <c r="AG64" s="99"/>
      <c r="AH64" s="99"/>
    </row>
    <row r="65" spans="3:34">
      <c r="C65" s="3" t="s">
        <v>86</v>
      </c>
      <c r="D65" s="3" t="s">
        <v>104</v>
      </c>
      <c r="E65" s="3" t="s">
        <v>105</v>
      </c>
      <c r="F65" s="3" t="s">
        <v>628</v>
      </c>
      <c r="G65" s="97" t="s">
        <v>524</v>
      </c>
      <c r="H65" s="97" t="s">
        <v>524</v>
      </c>
      <c r="I65" s="97" t="s">
        <v>524</v>
      </c>
      <c r="J65" s="97" t="s">
        <v>524</v>
      </c>
      <c r="K65" s="97" t="s">
        <v>524</v>
      </c>
      <c r="L65" s="97" t="s">
        <v>524</v>
      </c>
      <c r="M65" s="97" t="s">
        <v>524</v>
      </c>
      <c r="N65" s="97" t="s">
        <v>524</v>
      </c>
      <c r="O65" s="101" t="s">
        <v>1015</v>
      </c>
      <c r="P65" s="99"/>
      <c r="Q65" s="99"/>
      <c r="R65" s="99"/>
      <c r="S65" s="99"/>
      <c r="T65" s="99"/>
      <c r="U65" s="99"/>
      <c r="V65" s="99"/>
      <c r="W65" s="99"/>
      <c r="X65" s="99"/>
      <c r="Y65" s="99"/>
      <c r="Z65" s="99"/>
      <c r="AA65" s="99"/>
      <c r="AB65" s="99"/>
      <c r="AC65" s="99"/>
      <c r="AD65" s="99"/>
      <c r="AE65" s="99"/>
      <c r="AF65" s="99"/>
      <c r="AG65" s="99"/>
      <c r="AH65" s="99"/>
    </row>
    <row r="66" spans="3:34">
      <c r="C66" s="3" t="s">
        <v>86</v>
      </c>
      <c r="D66" s="3" t="s">
        <v>106</v>
      </c>
      <c r="E66" s="3" t="s">
        <v>107</v>
      </c>
      <c r="F66" s="3" t="s">
        <v>628</v>
      </c>
      <c r="G66" s="97" t="s">
        <v>524</v>
      </c>
      <c r="H66" s="97" t="s">
        <v>524</v>
      </c>
      <c r="I66" s="97" t="s">
        <v>524</v>
      </c>
      <c r="J66" s="97" t="s">
        <v>524</v>
      </c>
      <c r="K66" s="97" t="s">
        <v>524</v>
      </c>
      <c r="L66" s="97" t="s">
        <v>524</v>
      </c>
      <c r="M66" s="97" t="s">
        <v>524</v>
      </c>
      <c r="N66" s="97" t="s">
        <v>524</v>
      </c>
      <c r="O66" s="101" t="s">
        <v>1015</v>
      </c>
      <c r="P66" s="99"/>
      <c r="Q66" s="99"/>
      <c r="R66" s="99"/>
      <c r="S66" s="99"/>
      <c r="T66" s="99"/>
      <c r="U66" s="99"/>
      <c r="V66" s="99"/>
      <c r="W66" s="99"/>
      <c r="X66" s="99"/>
      <c r="Y66" s="99"/>
      <c r="Z66" s="99"/>
      <c r="AA66" s="99"/>
      <c r="AB66" s="99"/>
      <c r="AC66" s="99"/>
      <c r="AD66" s="99"/>
      <c r="AE66" s="99"/>
      <c r="AF66" s="99"/>
      <c r="AG66" s="99"/>
      <c r="AH66" s="99"/>
    </row>
    <row r="67" spans="3:34">
      <c r="C67" s="3" t="s">
        <v>86</v>
      </c>
      <c r="D67" s="3" t="s">
        <v>108</v>
      </c>
      <c r="E67" s="3" t="s">
        <v>109</v>
      </c>
      <c r="F67" s="3" t="s">
        <v>628</v>
      </c>
      <c r="G67" s="97" t="s">
        <v>524</v>
      </c>
      <c r="H67" s="97" t="s">
        <v>524</v>
      </c>
      <c r="I67" s="97" t="s">
        <v>524</v>
      </c>
      <c r="J67" s="97" t="s">
        <v>524</v>
      </c>
      <c r="K67" s="97" t="s">
        <v>524</v>
      </c>
      <c r="L67" s="97" t="s">
        <v>524</v>
      </c>
      <c r="M67" s="97" t="s">
        <v>524</v>
      </c>
      <c r="N67" s="97" t="s">
        <v>524</v>
      </c>
      <c r="O67" s="101" t="s">
        <v>1015</v>
      </c>
      <c r="P67" s="99"/>
      <c r="Q67" s="99"/>
      <c r="R67" s="99"/>
      <c r="S67" s="99"/>
      <c r="T67" s="99"/>
      <c r="U67" s="99"/>
      <c r="V67" s="99"/>
      <c r="W67" s="99"/>
      <c r="X67" s="99"/>
      <c r="Y67" s="99"/>
      <c r="Z67" s="99"/>
      <c r="AA67" s="99"/>
      <c r="AB67" s="99"/>
      <c r="AC67" s="99"/>
      <c r="AD67" s="99"/>
      <c r="AE67" s="99"/>
      <c r="AF67" s="99"/>
      <c r="AG67" s="99"/>
      <c r="AH67" s="99"/>
    </row>
    <row r="68" spans="3:34">
      <c r="C68" s="3" t="s">
        <v>86</v>
      </c>
      <c r="D68" s="3" t="s">
        <v>110</v>
      </c>
      <c r="E68" s="3" t="s">
        <v>111</v>
      </c>
      <c r="F68" s="3" t="s">
        <v>628</v>
      </c>
      <c r="G68" s="97" t="s">
        <v>524</v>
      </c>
      <c r="H68" s="97" t="s">
        <v>524</v>
      </c>
      <c r="I68" s="97" t="s">
        <v>524</v>
      </c>
      <c r="J68" s="97" t="s">
        <v>524</v>
      </c>
      <c r="K68" s="97" t="s">
        <v>524</v>
      </c>
      <c r="L68" s="97" t="s">
        <v>524</v>
      </c>
      <c r="M68" s="97" t="s">
        <v>524</v>
      </c>
      <c r="N68" s="97" t="s">
        <v>524</v>
      </c>
      <c r="O68" s="101" t="s">
        <v>1015</v>
      </c>
      <c r="P68" s="99"/>
      <c r="Q68" s="99"/>
      <c r="R68" s="99"/>
      <c r="S68" s="99"/>
      <c r="T68" s="99"/>
      <c r="U68" s="99"/>
      <c r="V68" s="99"/>
      <c r="W68" s="99"/>
      <c r="X68" s="99"/>
      <c r="Y68" s="99"/>
      <c r="Z68" s="99"/>
      <c r="AA68" s="99"/>
      <c r="AB68" s="99"/>
      <c r="AC68" s="99"/>
      <c r="AD68" s="99"/>
      <c r="AE68" s="99"/>
      <c r="AF68" s="99"/>
      <c r="AG68" s="99"/>
      <c r="AH68" s="99"/>
    </row>
    <row r="69" spans="3:34">
      <c r="C69" s="3" t="s">
        <v>86</v>
      </c>
      <c r="D69" s="3" t="s">
        <v>112</v>
      </c>
      <c r="E69" s="3" t="s">
        <v>113</v>
      </c>
      <c r="F69" s="3" t="s">
        <v>628</v>
      </c>
      <c r="G69" s="97" t="s">
        <v>524</v>
      </c>
      <c r="H69" s="97" t="s">
        <v>524</v>
      </c>
      <c r="I69" s="97" t="s">
        <v>524</v>
      </c>
      <c r="J69" s="97" t="s">
        <v>524</v>
      </c>
      <c r="K69" s="97" t="s">
        <v>524</v>
      </c>
      <c r="L69" s="97" t="s">
        <v>524</v>
      </c>
      <c r="M69" s="97" t="s">
        <v>524</v>
      </c>
      <c r="N69" s="97" t="s">
        <v>524</v>
      </c>
      <c r="O69" s="101" t="s">
        <v>1015</v>
      </c>
      <c r="P69" s="99"/>
      <c r="Q69" s="99"/>
      <c r="R69" s="99"/>
      <c r="S69" s="99"/>
      <c r="T69" s="99"/>
      <c r="U69" s="99"/>
      <c r="V69" s="99"/>
      <c r="W69" s="99"/>
      <c r="X69" s="99"/>
      <c r="Y69" s="99"/>
      <c r="Z69" s="99"/>
      <c r="AA69" s="99"/>
      <c r="AB69" s="99"/>
      <c r="AC69" s="99"/>
      <c r="AD69" s="99"/>
      <c r="AE69" s="99"/>
      <c r="AF69" s="99"/>
      <c r="AG69" s="99"/>
      <c r="AH69" s="99"/>
    </row>
    <row r="70" spans="3:34">
      <c r="C70" s="3" t="s">
        <v>86</v>
      </c>
      <c r="D70" s="3" t="s">
        <v>114</v>
      </c>
      <c r="E70" s="3" t="s">
        <v>115</v>
      </c>
      <c r="F70" s="3" t="s">
        <v>628</v>
      </c>
      <c r="G70" s="97" t="s">
        <v>524</v>
      </c>
      <c r="H70" s="97" t="s">
        <v>524</v>
      </c>
      <c r="I70" s="97" t="s">
        <v>524</v>
      </c>
      <c r="J70" s="97" t="s">
        <v>524</v>
      </c>
      <c r="K70" s="97" t="s">
        <v>524</v>
      </c>
      <c r="L70" s="97" t="s">
        <v>524</v>
      </c>
      <c r="M70" s="97" t="s">
        <v>524</v>
      </c>
      <c r="N70" s="97" t="s">
        <v>524</v>
      </c>
      <c r="O70" s="101" t="s">
        <v>1015</v>
      </c>
      <c r="P70" s="99"/>
      <c r="Q70" s="99"/>
      <c r="R70" s="99"/>
      <c r="S70" s="99"/>
      <c r="T70" s="99"/>
      <c r="U70" s="99"/>
      <c r="V70" s="99"/>
      <c r="W70" s="99"/>
      <c r="X70" s="99"/>
      <c r="Y70" s="99"/>
      <c r="Z70" s="99"/>
      <c r="AA70" s="99"/>
      <c r="AB70" s="99"/>
      <c r="AC70" s="99"/>
      <c r="AD70" s="99"/>
      <c r="AE70" s="99"/>
      <c r="AF70" s="99"/>
      <c r="AG70" s="99"/>
      <c r="AH70" s="99"/>
    </row>
    <row r="71" spans="3:34">
      <c r="C71" s="3" t="s">
        <v>86</v>
      </c>
      <c r="D71" s="3" t="s">
        <v>116</v>
      </c>
      <c r="E71" s="3" t="s">
        <v>117</v>
      </c>
      <c r="F71" s="3" t="s">
        <v>628</v>
      </c>
      <c r="G71" s="97" t="s">
        <v>524</v>
      </c>
      <c r="H71" s="97" t="s">
        <v>524</v>
      </c>
      <c r="I71" s="97" t="s">
        <v>524</v>
      </c>
      <c r="J71" s="97" t="s">
        <v>524</v>
      </c>
      <c r="K71" s="97" t="s">
        <v>524</v>
      </c>
      <c r="L71" s="97" t="s">
        <v>524</v>
      </c>
      <c r="M71" s="97" t="s">
        <v>524</v>
      </c>
      <c r="N71" s="97" t="s">
        <v>524</v>
      </c>
      <c r="O71" s="101" t="s">
        <v>1015</v>
      </c>
      <c r="P71" s="99"/>
      <c r="Q71" s="99"/>
      <c r="R71" s="99"/>
      <c r="S71" s="99"/>
      <c r="T71" s="99"/>
      <c r="U71" s="99"/>
      <c r="V71" s="99"/>
      <c r="W71" s="99"/>
      <c r="X71" s="99"/>
      <c r="Y71" s="99"/>
      <c r="Z71" s="99"/>
      <c r="AA71" s="99"/>
      <c r="AB71" s="99"/>
      <c r="AC71" s="99"/>
      <c r="AD71" s="99"/>
      <c r="AE71" s="99"/>
      <c r="AF71" s="99"/>
      <c r="AG71" s="99"/>
      <c r="AH71" s="99"/>
    </row>
    <row r="72" spans="3:34">
      <c r="C72" s="3" t="s">
        <v>86</v>
      </c>
      <c r="D72" s="3" t="s">
        <v>118</v>
      </c>
      <c r="E72" s="3" t="s">
        <v>119</v>
      </c>
      <c r="F72" s="3" t="s">
        <v>628</v>
      </c>
      <c r="G72" s="97" t="s">
        <v>524</v>
      </c>
      <c r="H72" s="97" t="s">
        <v>524</v>
      </c>
      <c r="I72" s="97" t="s">
        <v>524</v>
      </c>
      <c r="J72" s="97" t="s">
        <v>524</v>
      </c>
      <c r="K72" s="97" t="s">
        <v>524</v>
      </c>
      <c r="L72" s="97" t="s">
        <v>524</v>
      </c>
      <c r="M72" s="97" t="s">
        <v>524</v>
      </c>
      <c r="N72" s="97" t="s">
        <v>524</v>
      </c>
      <c r="O72" s="101" t="s">
        <v>1015</v>
      </c>
      <c r="P72" s="99"/>
      <c r="Q72" s="99"/>
      <c r="R72" s="99"/>
      <c r="S72" s="99"/>
      <c r="T72" s="99"/>
      <c r="U72" s="99"/>
      <c r="V72" s="99"/>
      <c r="W72" s="99"/>
      <c r="X72" s="99"/>
      <c r="Y72" s="99"/>
      <c r="Z72" s="99"/>
      <c r="AA72" s="99"/>
      <c r="AB72" s="99"/>
      <c r="AC72" s="99"/>
      <c r="AD72" s="99"/>
      <c r="AE72" s="99"/>
      <c r="AF72" s="99"/>
      <c r="AG72" s="99"/>
      <c r="AH72" s="99"/>
    </row>
    <row r="73" spans="3:34">
      <c r="C73" s="3" t="s">
        <v>86</v>
      </c>
      <c r="D73" s="3" t="s">
        <v>120</v>
      </c>
      <c r="E73" s="3" t="s">
        <v>121</v>
      </c>
      <c r="F73" s="3" t="s">
        <v>628</v>
      </c>
      <c r="G73" s="97" t="s">
        <v>524</v>
      </c>
      <c r="H73" s="97" t="s">
        <v>524</v>
      </c>
      <c r="I73" s="97" t="s">
        <v>524</v>
      </c>
      <c r="J73" s="97" t="s">
        <v>524</v>
      </c>
      <c r="K73" s="97" t="s">
        <v>524</v>
      </c>
      <c r="L73" s="97" t="s">
        <v>524</v>
      </c>
      <c r="M73" s="97" t="s">
        <v>524</v>
      </c>
      <c r="N73" s="97" t="s">
        <v>524</v>
      </c>
      <c r="O73" s="101" t="s">
        <v>1015</v>
      </c>
      <c r="P73" s="99"/>
      <c r="Q73" s="99"/>
      <c r="R73" s="99"/>
      <c r="S73" s="99"/>
      <c r="T73" s="99"/>
      <c r="U73" s="99"/>
      <c r="V73" s="99"/>
      <c r="W73" s="99"/>
      <c r="X73" s="99"/>
      <c r="Y73" s="99"/>
      <c r="Z73" s="99"/>
      <c r="AA73" s="99"/>
      <c r="AB73" s="99"/>
      <c r="AC73" s="99"/>
      <c r="AD73" s="99"/>
      <c r="AE73" s="99"/>
      <c r="AF73" s="99"/>
      <c r="AG73" s="99"/>
      <c r="AH73" s="99"/>
    </row>
    <row r="74" spans="3:34">
      <c r="C74" s="3" t="s">
        <v>86</v>
      </c>
      <c r="D74" s="3" t="s">
        <v>122</v>
      </c>
      <c r="E74" s="3" t="s">
        <v>123</v>
      </c>
      <c r="F74" s="3" t="s">
        <v>628</v>
      </c>
      <c r="G74" s="97" t="s">
        <v>524</v>
      </c>
      <c r="H74" s="97" t="s">
        <v>524</v>
      </c>
      <c r="I74" s="97" t="s">
        <v>524</v>
      </c>
      <c r="J74" s="97" t="s">
        <v>524</v>
      </c>
      <c r="K74" s="97" t="s">
        <v>524</v>
      </c>
      <c r="L74" s="97" t="s">
        <v>524</v>
      </c>
      <c r="M74" s="97" t="s">
        <v>524</v>
      </c>
      <c r="N74" s="97" t="s">
        <v>524</v>
      </c>
      <c r="O74" s="101" t="s">
        <v>1015</v>
      </c>
      <c r="P74" s="99"/>
      <c r="Q74" s="99"/>
      <c r="R74" s="99"/>
      <c r="S74" s="99"/>
      <c r="T74" s="99"/>
      <c r="U74" s="99"/>
      <c r="V74" s="99"/>
      <c r="W74" s="99"/>
      <c r="X74" s="99"/>
      <c r="Y74" s="99"/>
      <c r="Z74" s="99"/>
      <c r="AA74" s="99"/>
      <c r="AB74" s="99"/>
      <c r="AC74" s="99"/>
      <c r="AD74" s="99"/>
      <c r="AE74" s="99"/>
      <c r="AF74" s="99"/>
      <c r="AG74" s="99"/>
      <c r="AH74" s="99"/>
    </row>
    <row r="75" spans="3:34">
      <c r="C75" s="3" t="s">
        <v>86</v>
      </c>
      <c r="D75" s="3" t="s">
        <v>124</v>
      </c>
      <c r="E75" s="3" t="s">
        <v>125</v>
      </c>
      <c r="F75" s="3" t="s">
        <v>628</v>
      </c>
      <c r="G75" s="97" t="s">
        <v>524</v>
      </c>
      <c r="H75" s="97" t="s">
        <v>524</v>
      </c>
      <c r="I75" s="97" t="s">
        <v>524</v>
      </c>
      <c r="J75" s="97" t="s">
        <v>524</v>
      </c>
      <c r="K75" s="97" t="s">
        <v>524</v>
      </c>
      <c r="L75" s="97" t="s">
        <v>524</v>
      </c>
      <c r="M75" s="97" t="s">
        <v>524</v>
      </c>
      <c r="N75" s="97" t="s">
        <v>524</v>
      </c>
      <c r="O75" s="101" t="s">
        <v>1015</v>
      </c>
      <c r="P75" s="99"/>
      <c r="Q75" s="99"/>
      <c r="R75" s="99"/>
      <c r="S75" s="99"/>
      <c r="T75" s="99"/>
      <c r="U75" s="99"/>
      <c r="V75" s="99"/>
      <c r="W75" s="99"/>
      <c r="X75" s="99"/>
      <c r="Y75" s="99"/>
      <c r="Z75" s="99"/>
      <c r="AA75" s="99"/>
      <c r="AB75" s="99"/>
      <c r="AC75" s="99"/>
      <c r="AD75" s="99"/>
      <c r="AE75" s="99"/>
      <c r="AF75" s="99"/>
      <c r="AG75" s="99"/>
      <c r="AH75" s="99"/>
    </row>
    <row r="76" spans="3:34">
      <c r="C76" s="3" t="s">
        <v>86</v>
      </c>
      <c r="D76" s="3" t="s">
        <v>126</v>
      </c>
      <c r="E76" s="3" t="s">
        <v>127</v>
      </c>
      <c r="F76" s="3" t="s">
        <v>628</v>
      </c>
      <c r="G76" s="97" t="s">
        <v>524</v>
      </c>
      <c r="H76" s="97" t="s">
        <v>524</v>
      </c>
      <c r="I76" s="97" t="s">
        <v>524</v>
      </c>
      <c r="J76" s="97" t="s">
        <v>524</v>
      </c>
      <c r="K76" s="97" t="s">
        <v>524</v>
      </c>
      <c r="L76" s="97" t="s">
        <v>524</v>
      </c>
      <c r="M76" s="97" t="s">
        <v>524</v>
      </c>
      <c r="N76" s="97" t="s">
        <v>524</v>
      </c>
      <c r="O76" s="101" t="s">
        <v>1015</v>
      </c>
      <c r="P76" s="99"/>
      <c r="Q76" s="99"/>
      <c r="R76" s="99"/>
      <c r="S76" s="99"/>
      <c r="T76" s="99"/>
      <c r="U76" s="99"/>
      <c r="V76" s="99"/>
      <c r="W76" s="99"/>
      <c r="X76" s="99"/>
      <c r="Y76" s="99"/>
      <c r="Z76" s="99"/>
      <c r="AA76" s="99"/>
      <c r="AB76" s="99"/>
      <c r="AC76" s="99"/>
      <c r="AD76" s="99"/>
      <c r="AE76" s="99"/>
      <c r="AF76" s="99"/>
      <c r="AG76" s="99"/>
      <c r="AH76" s="99"/>
    </row>
    <row r="77" spans="3:34">
      <c r="C77" s="3" t="s">
        <v>86</v>
      </c>
      <c r="D77" s="3" t="s">
        <v>128</v>
      </c>
      <c r="E77" s="3" t="s">
        <v>129</v>
      </c>
      <c r="F77" s="3" t="s">
        <v>628</v>
      </c>
      <c r="G77" s="97" t="s">
        <v>524</v>
      </c>
      <c r="H77" s="97" t="s">
        <v>524</v>
      </c>
      <c r="I77" s="97" t="s">
        <v>524</v>
      </c>
      <c r="J77" s="97" t="s">
        <v>524</v>
      </c>
      <c r="K77" s="97" t="s">
        <v>524</v>
      </c>
      <c r="L77" s="97" t="s">
        <v>524</v>
      </c>
      <c r="M77" s="97" t="s">
        <v>524</v>
      </c>
      <c r="N77" s="97" t="s">
        <v>524</v>
      </c>
      <c r="O77" s="101" t="s">
        <v>1015</v>
      </c>
      <c r="P77" s="99"/>
      <c r="Q77" s="99"/>
      <c r="R77" s="99"/>
      <c r="S77" s="99"/>
      <c r="T77" s="99"/>
      <c r="U77" s="99"/>
      <c r="V77" s="99"/>
      <c r="W77" s="99"/>
      <c r="X77" s="99"/>
      <c r="Y77" s="99"/>
      <c r="Z77" s="99"/>
      <c r="AA77" s="99"/>
      <c r="AB77" s="99"/>
      <c r="AC77" s="99"/>
      <c r="AD77" s="99"/>
      <c r="AE77" s="99"/>
      <c r="AF77" s="99"/>
      <c r="AG77" s="99"/>
      <c r="AH77" s="99"/>
    </row>
    <row r="78" spans="3:34">
      <c r="C78" s="3" t="s">
        <v>86</v>
      </c>
      <c r="D78" s="3" t="s">
        <v>130</v>
      </c>
      <c r="E78" s="3" t="s">
        <v>131</v>
      </c>
      <c r="F78" s="3" t="s">
        <v>628</v>
      </c>
      <c r="G78" s="97" t="s">
        <v>524</v>
      </c>
      <c r="H78" s="97" t="s">
        <v>524</v>
      </c>
      <c r="I78" s="97" t="s">
        <v>524</v>
      </c>
      <c r="J78" s="97" t="s">
        <v>524</v>
      </c>
      <c r="K78" s="97" t="s">
        <v>524</v>
      </c>
      <c r="L78" s="97" t="s">
        <v>524</v>
      </c>
      <c r="M78" s="97" t="s">
        <v>524</v>
      </c>
      <c r="N78" s="97" t="s">
        <v>524</v>
      </c>
      <c r="O78" s="101" t="s">
        <v>1015</v>
      </c>
      <c r="P78" s="99"/>
      <c r="Q78" s="99"/>
      <c r="R78" s="99"/>
      <c r="S78" s="99"/>
      <c r="T78" s="99"/>
      <c r="U78" s="99"/>
      <c r="V78" s="99"/>
      <c r="W78" s="99"/>
      <c r="X78" s="99"/>
      <c r="Y78" s="99"/>
      <c r="Z78" s="99"/>
      <c r="AA78" s="99"/>
      <c r="AB78" s="99"/>
      <c r="AC78" s="99"/>
      <c r="AD78" s="99"/>
      <c r="AE78" s="99"/>
      <c r="AF78" s="99"/>
      <c r="AG78" s="99"/>
      <c r="AH78" s="99"/>
    </row>
    <row r="79" spans="3:34">
      <c r="C79" s="3" t="s">
        <v>86</v>
      </c>
      <c r="D79" s="3" t="s">
        <v>132</v>
      </c>
      <c r="E79" s="3" t="s">
        <v>133</v>
      </c>
      <c r="F79" s="3" t="s">
        <v>628</v>
      </c>
      <c r="G79" s="97" t="s">
        <v>524</v>
      </c>
      <c r="H79" s="97" t="s">
        <v>524</v>
      </c>
      <c r="I79" s="97" t="s">
        <v>524</v>
      </c>
      <c r="J79" s="97" t="s">
        <v>524</v>
      </c>
      <c r="K79" s="97" t="s">
        <v>524</v>
      </c>
      <c r="L79" s="97" t="s">
        <v>524</v>
      </c>
      <c r="M79" s="97" t="s">
        <v>524</v>
      </c>
      <c r="N79" s="97" t="s">
        <v>524</v>
      </c>
      <c r="O79" s="101" t="s">
        <v>1015</v>
      </c>
      <c r="P79" s="99"/>
      <c r="Q79" s="99"/>
      <c r="R79" s="99"/>
      <c r="S79" s="99"/>
      <c r="T79" s="99"/>
      <c r="U79" s="99"/>
      <c r="V79" s="99"/>
      <c r="W79" s="99"/>
      <c r="X79" s="99"/>
      <c r="Y79" s="99"/>
      <c r="Z79" s="99"/>
      <c r="AA79" s="99"/>
      <c r="AB79" s="99"/>
      <c r="AC79" s="99"/>
      <c r="AD79" s="99"/>
      <c r="AE79" s="99"/>
      <c r="AF79" s="99"/>
      <c r="AG79" s="99"/>
      <c r="AH79" s="99"/>
    </row>
    <row r="80" spans="3:34">
      <c r="C80" s="3" t="s">
        <v>86</v>
      </c>
      <c r="D80" s="3" t="s">
        <v>134</v>
      </c>
      <c r="E80" s="3" t="s">
        <v>135</v>
      </c>
      <c r="F80" s="3" t="s">
        <v>628</v>
      </c>
      <c r="G80" s="97" t="s">
        <v>524</v>
      </c>
      <c r="H80" s="97" t="s">
        <v>524</v>
      </c>
      <c r="I80" s="97" t="s">
        <v>524</v>
      </c>
      <c r="J80" s="97" t="s">
        <v>524</v>
      </c>
      <c r="K80" s="97" t="s">
        <v>524</v>
      </c>
      <c r="L80" s="97" t="s">
        <v>524</v>
      </c>
      <c r="M80" s="97" t="s">
        <v>524</v>
      </c>
      <c r="N80" s="97" t="s">
        <v>524</v>
      </c>
      <c r="O80" s="101" t="s">
        <v>1015</v>
      </c>
      <c r="P80" s="99"/>
      <c r="Q80" s="99"/>
      <c r="R80" s="99"/>
      <c r="S80" s="99"/>
      <c r="T80" s="99"/>
      <c r="U80" s="99"/>
      <c r="V80" s="99"/>
      <c r="W80" s="99"/>
      <c r="X80" s="99"/>
      <c r="Y80" s="99"/>
      <c r="Z80" s="99"/>
      <c r="AA80" s="99"/>
      <c r="AB80" s="99"/>
      <c r="AC80" s="99"/>
      <c r="AD80" s="99"/>
      <c r="AE80" s="99"/>
      <c r="AF80" s="99"/>
      <c r="AG80" s="99"/>
      <c r="AH80" s="99"/>
    </row>
    <row r="81" spans="3:34">
      <c r="C81" s="3" t="s">
        <v>86</v>
      </c>
      <c r="D81" s="3" t="s">
        <v>136</v>
      </c>
      <c r="E81" s="3" t="s">
        <v>137</v>
      </c>
      <c r="F81" s="3" t="s">
        <v>628</v>
      </c>
      <c r="G81" s="97" t="s">
        <v>524</v>
      </c>
      <c r="H81" s="97" t="s">
        <v>524</v>
      </c>
      <c r="I81" s="97" t="s">
        <v>524</v>
      </c>
      <c r="J81" s="97" t="s">
        <v>524</v>
      </c>
      <c r="K81" s="97" t="s">
        <v>524</v>
      </c>
      <c r="L81" s="97" t="s">
        <v>524</v>
      </c>
      <c r="M81" s="97" t="s">
        <v>524</v>
      </c>
      <c r="N81" s="97" t="s">
        <v>524</v>
      </c>
      <c r="O81" s="101" t="s">
        <v>1015</v>
      </c>
      <c r="P81" s="99"/>
      <c r="Q81" s="99"/>
      <c r="R81" s="99"/>
      <c r="S81" s="99"/>
      <c r="T81" s="99"/>
      <c r="U81" s="99"/>
      <c r="V81" s="99"/>
      <c r="W81" s="99"/>
      <c r="X81" s="99"/>
      <c r="Y81" s="99"/>
      <c r="Z81" s="99"/>
      <c r="AA81" s="99"/>
      <c r="AB81" s="99"/>
      <c r="AC81" s="99"/>
      <c r="AD81" s="99"/>
      <c r="AE81" s="99"/>
      <c r="AF81" s="99"/>
      <c r="AG81" s="99"/>
      <c r="AH81" s="99"/>
    </row>
    <row r="82" spans="3:34">
      <c r="C82" s="3" t="s">
        <v>86</v>
      </c>
      <c r="D82" s="3" t="s">
        <v>138</v>
      </c>
      <c r="E82" s="3" t="s">
        <v>139</v>
      </c>
      <c r="F82" s="3" t="s">
        <v>628</v>
      </c>
      <c r="G82" s="97" t="s">
        <v>524</v>
      </c>
      <c r="H82" s="97" t="s">
        <v>524</v>
      </c>
      <c r="I82" s="97" t="s">
        <v>524</v>
      </c>
      <c r="J82" s="97" t="s">
        <v>524</v>
      </c>
      <c r="K82" s="97" t="s">
        <v>524</v>
      </c>
      <c r="L82" s="97" t="s">
        <v>524</v>
      </c>
      <c r="M82" s="97" t="s">
        <v>524</v>
      </c>
      <c r="N82" s="97" t="s">
        <v>524</v>
      </c>
      <c r="O82" s="101" t="s">
        <v>1015</v>
      </c>
      <c r="P82" s="99"/>
      <c r="Q82" s="99"/>
      <c r="R82" s="99"/>
      <c r="S82" s="99"/>
      <c r="T82" s="99"/>
      <c r="U82" s="99"/>
      <c r="V82" s="99"/>
      <c r="W82" s="99"/>
      <c r="X82" s="99"/>
      <c r="Y82" s="99"/>
      <c r="Z82" s="99"/>
      <c r="AA82" s="99"/>
      <c r="AB82" s="99"/>
      <c r="AC82" s="99"/>
      <c r="AD82" s="99"/>
      <c r="AE82" s="99"/>
      <c r="AF82" s="99"/>
      <c r="AG82" s="99"/>
      <c r="AH82" s="99"/>
    </row>
    <row r="83" spans="3:34">
      <c r="C83" s="3" t="s">
        <v>86</v>
      </c>
      <c r="D83" s="3" t="s">
        <v>140</v>
      </c>
      <c r="E83" s="3" t="s">
        <v>141</v>
      </c>
      <c r="F83" s="3" t="s">
        <v>628</v>
      </c>
      <c r="G83" s="97" t="s">
        <v>524</v>
      </c>
      <c r="H83" s="97" t="s">
        <v>524</v>
      </c>
      <c r="I83" s="97" t="s">
        <v>524</v>
      </c>
      <c r="J83" s="97" t="s">
        <v>524</v>
      </c>
      <c r="K83" s="97" t="s">
        <v>524</v>
      </c>
      <c r="L83" s="97" t="s">
        <v>524</v>
      </c>
      <c r="M83" s="97" t="s">
        <v>524</v>
      </c>
      <c r="N83" s="97" t="s">
        <v>524</v>
      </c>
      <c r="O83" s="101" t="s">
        <v>1015</v>
      </c>
      <c r="P83" s="99"/>
      <c r="Q83" s="99"/>
      <c r="R83" s="99"/>
      <c r="S83" s="99"/>
      <c r="T83" s="99"/>
      <c r="U83" s="99"/>
      <c r="V83" s="99"/>
      <c r="W83" s="99"/>
      <c r="X83" s="99"/>
      <c r="Y83" s="99"/>
      <c r="Z83" s="99"/>
      <c r="AA83" s="99"/>
      <c r="AB83" s="99"/>
      <c r="AC83" s="99"/>
      <c r="AD83" s="99"/>
      <c r="AE83" s="99"/>
      <c r="AF83" s="99"/>
      <c r="AG83" s="99"/>
      <c r="AH83" s="99"/>
    </row>
    <row r="84" spans="3:34">
      <c r="C84" s="3" t="s">
        <v>86</v>
      </c>
      <c r="D84" s="3" t="s">
        <v>142</v>
      </c>
      <c r="E84" s="3" t="s">
        <v>143</v>
      </c>
      <c r="F84" s="3" t="s">
        <v>628</v>
      </c>
      <c r="G84" s="97" t="s">
        <v>524</v>
      </c>
      <c r="H84" s="97" t="s">
        <v>524</v>
      </c>
      <c r="I84" s="97" t="s">
        <v>524</v>
      </c>
      <c r="J84" s="97" t="s">
        <v>524</v>
      </c>
      <c r="K84" s="97" t="s">
        <v>524</v>
      </c>
      <c r="L84" s="97" t="s">
        <v>524</v>
      </c>
      <c r="M84" s="97" t="s">
        <v>524</v>
      </c>
      <c r="N84" s="97" t="s">
        <v>524</v>
      </c>
      <c r="O84" s="101" t="s">
        <v>1015</v>
      </c>
      <c r="P84" s="99"/>
      <c r="Q84" s="99"/>
      <c r="R84" s="99"/>
      <c r="S84" s="99"/>
      <c r="T84" s="99"/>
      <c r="U84" s="99"/>
      <c r="V84" s="99"/>
      <c r="W84" s="99"/>
      <c r="X84" s="99"/>
      <c r="Y84" s="99"/>
      <c r="Z84" s="99"/>
      <c r="AA84" s="99"/>
      <c r="AB84" s="99"/>
      <c r="AC84" s="99"/>
      <c r="AD84" s="99"/>
      <c r="AE84" s="99"/>
      <c r="AF84" s="99"/>
      <c r="AG84" s="99"/>
      <c r="AH84" s="99"/>
    </row>
    <row r="85" spans="3:34">
      <c r="C85" s="3" t="s">
        <v>86</v>
      </c>
      <c r="D85" s="3" t="s">
        <v>144</v>
      </c>
      <c r="E85" s="3" t="s">
        <v>145</v>
      </c>
      <c r="F85" s="3" t="s">
        <v>628</v>
      </c>
      <c r="G85" s="97" t="s">
        <v>524</v>
      </c>
      <c r="H85" s="97" t="s">
        <v>524</v>
      </c>
      <c r="I85" s="97" t="s">
        <v>524</v>
      </c>
      <c r="J85" s="97" t="s">
        <v>524</v>
      </c>
      <c r="K85" s="97" t="s">
        <v>524</v>
      </c>
      <c r="L85" s="97" t="s">
        <v>524</v>
      </c>
      <c r="M85" s="97" t="s">
        <v>524</v>
      </c>
      <c r="N85" s="97" t="s">
        <v>524</v>
      </c>
      <c r="O85" s="101" t="s">
        <v>1015</v>
      </c>
      <c r="P85" s="99"/>
      <c r="Q85" s="99"/>
      <c r="R85" s="99"/>
      <c r="S85" s="99"/>
      <c r="T85" s="99"/>
      <c r="U85" s="99"/>
      <c r="V85" s="99"/>
      <c r="W85" s="99"/>
      <c r="X85" s="99"/>
      <c r="Y85" s="99"/>
      <c r="Z85" s="99"/>
      <c r="AA85" s="99"/>
      <c r="AB85" s="99"/>
      <c r="AC85" s="99"/>
      <c r="AD85" s="99"/>
      <c r="AE85" s="99"/>
      <c r="AF85" s="99"/>
      <c r="AG85" s="99"/>
      <c r="AH85" s="99"/>
    </row>
    <row r="86" spans="3:34">
      <c r="C86" s="3" t="s">
        <v>86</v>
      </c>
      <c r="D86" s="3" t="s">
        <v>146</v>
      </c>
      <c r="E86" s="3" t="s">
        <v>147</v>
      </c>
      <c r="F86" s="3" t="s">
        <v>628</v>
      </c>
      <c r="G86" s="97" t="s">
        <v>524</v>
      </c>
      <c r="H86" s="97" t="s">
        <v>524</v>
      </c>
      <c r="I86" s="97" t="s">
        <v>524</v>
      </c>
      <c r="J86" s="97" t="s">
        <v>524</v>
      </c>
      <c r="K86" s="97" t="s">
        <v>524</v>
      </c>
      <c r="L86" s="97" t="s">
        <v>524</v>
      </c>
      <c r="M86" s="97" t="s">
        <v>524</v>
      </c>
      <c r="N86" s="97" t="s">
        <v>524</v>
      </c>
      <c r="O86" s="101" t="s">
        <v>1015</v>
      </c>
      <c r="P86" s="99"/>
      <c r="Q86" s="99"/>
      <c r="R86" s="99"/>
      <c r="S86" s="99"/>
      <c r="T86" s="99"/>
      <c r="U86" s="99"/>
      <c r="V86" s="99"/>
      <c r="W86" s="99"/>
      <c r="X86" s="99"/>
      <c r="Y86" s="99"/>
      <c r="Z86" s="99"/>
      <c r="AA86" s="99"/>
      <c r="AB86" s="99"/>
      <c r="AC86" s="99"/>
      <c r="AD86" s="99"/>
      <c r="AE86" s="99"/>
      <c r="AF86" s="99"/>
      <c r="AG86" s="99"/>
      <c r="AH86" s="99"/>
    </row>
    <row r="87" spans="3:34">
      <c r="C87" s="3" t="s">
        <v>86</v>
      </c>
      <c r="D87" s="3" t="s">
        <v>148</v>
      </c>
      <c r="E87" s="3" t="s">
        <v>149</v>
      </c>
      <c r="F87" s="3" t="s">
        <v>628</v>
      </c>
      <c r="G87" s="97" t="s">
        <v>524</v>
      </c>
      <c r="H87" s="97" t="s">
        <v>524</v>
      </c>
      <c r="I87" s="97" t="s">
        <v>524</v>
      </c>
      <c r="J87" s="97" t="s">
        <v>524</v>
      </c>
      <c r="K87" s="97" t="s">
        <v>524</v>
      </c>
      <c r="L87" s="97" t="s">
        <v>524</v>
      </c>
      <c r="M87" s="97" t="s">
        <v>524</v>
      </c>
      <c r="N87" s="97" t="s">
        <v>524</v>
      </c>
      <c r="O87" s="101" t="s">
        <v>1015</v>
      </c>
      <c r="P87" s="99"/>
      <c r="Q87" s="99"/>
      <c r="R87" s="99"/>
      <c r="S87" s="99"/>
      <c r="T87" s="99"/>
      <c r="U87" s="99"/>
      <c r="V87" s="99"/>
      <c r="W87" s="99"/>
      <c r="X87" s="99"/>
      <c r="Y87" s="99"/>
      <c r="Z87" s="99"/>
      <c r="AA87" s="99"/>
      <c r="AB87" s="99"/>
      <c r="AC87" s="99"/>
      <c r="AD87" s="99"/>
      <c r="AE87" s="99"/>
      <c r="AF87" s="99"/>
      <c r="AG87" s="99"/>
      <c r="AH87" s="99"/>
    </row>
    <row r="88" spans="3:34">
      <c r="C88" s="3" t="s">
        <v>86</v>
      </c>
      <c r="D88" s="3" t="s">
        <v>150</v>
      </c>
      <c r="E88" s="3" t="s">
        <v>151</v>
      </c>
      <c r="F88" s="3" t="s">
        <v>628</v>
      </c>
      <c r="G88" s="97" t="s">
        <v>524</v>
      </c>
      <c r="H88" s="97" t="s">
        <v>524</v>
      </c>
      <c r="I88" s="97" t="s">
        <v>524</v>
      </c>
      <c r="J88" s="97" t="s">
        <v>524</v>
      </c>
      <c r="K88" s="97" t="s">
        <v>524</v>
      </c>
      <c r="L88" s="97" t="s">
        <v>524</v>
      </c>
      <c r="M88" s="97" t="s">
        <v>524</v>
      </c>
      <c r="N88" s="97" t="s">
        <v>524</v>
      </c>
      <c r="O88" s="101" t="s">
        <v>1015</v>
      </c>
      <c r="P88" s="99"/>
      <c r="Q88" s="99"/>
      <c r="R88" s="99"/>
      <c r="S88" s="99"/>
      <c r="T88" s="99"/>
      <c r="U88" s="99"/>
      <c r="V88" s="99"/>
      <c r="W88" s="99"/>
      <c r="X88" s="99"/>
      <c r="Y88" s="99"/>
      <c r="Z88" s="99"/>
      <c r="AA88" s="99"/>
      <c r="AB88" s="99"/>
      <c r="AC88" s="99"/>
      <c r="AD88" s="99"/>
      <c r="AE88" s="99"/>
      <c r="AF88" s="99"/>
      <c r="AG88" s="99"/>
      <c r="AH88" s="99"/>
    </row>
    <row r="89" spans="3:34">
      <c r="C89" s="3" t="s">
        <v>86</v>
      </c>
      <c r="D89" s="3" t="s">
        <v>152</v>
      </c>
      <c r="E89" s="3" t="s">
        <v>153</v>
      </c>
      <c r="F89" s="3" t="s">
        <v>628</v>
      </c>
      <c r="G89" s="97" t="s">
        <v>524</v>
      </c>
      <c r="H89" s="97" t="s">
        <v>524</v>
      </c>
      <c r="I89" s="97" t="s">
        <v>524</v>
      </c>
      <c r="J89" s="97" t="s">
        <v>524</v>
      </c>
      <c r="K89" s="97" t="s">
        <v>524</v>
      </c>
      <c r="L89" s="97" t="s">
        <v>524</v>
      </c>
      <c r="M89" s="97" t="s">
        <v>524</v>
      </c>
      <c r="N89" s="97" t="s">
        <v>524</v>
      </c>
      <c r="O89" s="101" t="s">
        <v>1015</v>
      </c>
      <c r="P89" s="99"/>
      <c r="Q89" s="99"/>
      <c r="R89" s="99"/>
      <c r="S89" s="99"/>
      <c r="T89" s="99"/>
      <c r="U89" s="99"/>
      <c r="V89" s="99"/>
      <c r="W89" s="99"/>
      <c r="X89" s="99"/>
      <c r="Y89" s="99"/>
      <c r="Z89" s="99"/>
      <c r="AA89" s="99"/>
      <c r="AB89" s="99"/>
      <c r="AC89" s="99"/>
      <c r="AD89" s="99"/>
      <c r="AE89" s="99"/>
      <c r="AF89" s="99"/>
      <c r="AG89" s="99"/>
      <c r="AH89" s="99"/>
    </row>
    <row r="90" spans="3:34">
      <c r="C90" s="3" t="s">
        <v>86</v>
      </c>
      <c r="D90" s="3" t="s">
        <v>154</v>
      </c>
      <c r="E90" s="3" t="s">
        <v>155</v>
      </c>
      <c r="F90" s="3" t="s">
        <v>628</v>
      </c>
      <c r="G90" s="97" t="s">
        <v>524</v>
      </c>
      <c r="H90" s="97" t="s">
        <v>524</v>
      </c>
      <c r="I90" s="97" t="s">
        <v>524</v>
      </c>
      <c r="J90" s="97" t="s">
        <v>524</v>
      </c>
      <c r="K90" s="97" t="s">
        <v>524</v>
      </c>
      <c r="L90" s="97" t="s">
        <v>524</v>
      </c>
      <c r="M90" s="97" t="s">
        <v>524</v>
      </c>
      <c r="N90" s="97" t="s">
        <v>524</v>
      </c>
      <c r="O90" s="101" t="s">
        <v>1015</v>
      </c>
      <c r="P90" s="99"/>
      <c r="Q90" s="99"/>
      <c r="R90" s="99"/>
      <c r="S90" s="99"/>
      <c r="T90" s="99"/>
      <c r="U90" s="99"/>
      <c r="V90" s="99"/>
      <c r="W90" s="99"/>
      <c r="X90" s="99"/>
      <c r="Y90" s="99"/>
      <c r="Z90" s="99"/>
      <c r="AA90" s="99"/>
      <c r="AB90" s="99"/>
      <c r="AC90" s="99"/>
      <c r="AD90" s="99"/>
      <c r="AE90" s="99"/>
      <c r="AF90" s="99"/>
      <c r="AG90" s="99"/>
      <c r="AH90" s="99"/>
    </row>
    <row r="91" spans="3:34">
      <c r="C91" s="3" t="s">
        <v>86</v>
      </c>
      <c r="D91" s="3" t="s">
        <v>156</v>
      </c>
      <c r="E91" s="3" t="s">
        <v>157</v>
      </c>
      <c r="F91" s="3" t="s">
        <v>628</v>
      </c>
      <c r="G91" s="97" t="s">
        <v>524</v>
      </c>
      <c r="H91" s="97" t="s">
        <v>524</v>
      </c>
      <c r="I91" s="97" t="s">
        <v>524</v>
      </c>
      <c r="J91" s="97" t="s">
        <v>524</v>
      </c>
      <c r="K91" s="97" t="s">
        <v>524</v>
      </c>
      <c r="L91" s="97" t="s">
        <v>524</v>
      </c>
      <c r="M91" s="97" t="s">
        <v>524</v>
      </c>
      <c r="N91" s="97" t="s">
        <v>524</v>
      </c>
      <c r="O91" s="101" t="s">
        <v>1015</v>
      </c>
      <c r="P91" s="99"/>
      <c r="Q91" s="99"/>
      <c r="R91" s="99"/>
      <c r="S91" s="99"/>
      <c r="T91" s="99"/>
      <c r="U91" s="99"/>
      <c r="V91" s="99"/>
      <c r="W91" s="99"/>
      <c r="X91" s="99"/>
      <c r="Y91" s="99"/>
      <c r="Z91" s="99"/>
      <c r="AA91" s="99"/>
      <c r="AB91" s="99"/>
      <c r="AC91" s="99"/>
      <c r="AD91" s="99"/>
      <c r="AE91" s="99"/>
      <c r="AF91" s="99"/>
      <c r="AG91" s="99"/>
      <c r="AH91" s="99"/>
    </row>
    <row r="92" spans="3:34">
      <c r="C92" s="3" t="s">
        <v>86</v>
      </c>
      <c r="D92" s="3" t="s">
        <v>158</v>
      </c>
      <c r="E92" s="3" t="s">
        <v>159</v>
      </c>
      <c r="F92" s="3" t="s">
        <v>628</v>
      </c>
      <c r="G92" s="97" t="s">
        <v>524</v>
      </c>
      <c r="H92" s="97" t="s">
        <v>524</v>
      </c>
      <c r="I92" s="97" t="s">
        <v>524</v>
      </c>
      <c r="J92" s="97" t="s">
        <v>524</v>
      </c>
      <c r="K92" s="97" t="s">
        <v>524</v>
      </c>
      <c r="L92" s="97" t="s">
        <v>524</v>
      </c>
      <c r="M92" s="97" t="s">
        <v>524</v>
      </c>
      <c r="N92" s="97" t="s">
        <v>524</v>
      </c>
      <c r="O92" s="101" t="s">
        <v>1015</v>
      </c>
      <c r="P92" s="99"/>
      <c r="Q92" s="99"/>
      <c r="R92" s="99"/>
      <c r="S92" s="99"/>
      <c r="T92" s="99"/>
      <c r="U92" s="99"/>
      <c r="V92" s="99"/>
      <c r="W92" s="99"/>
      <c r="X92" s="99"/>
      <c r="Y92" s="99"/>
      <c r="Z92" s="99"/>
      <c r="AA92" s="99"/>
      <c r="AB92" s="99"/>
      <c r="AC92" s="99"/>
      <c r="AD92" s="99"/>
      <c r="AE92" s="99"/>
      <c r="AF92" s="99"/>
      <c r="AG92" s="99"/>
      <c r="AH92" s="99"/>
    </row>
    <row r="93" spans="3:34">
      <c r="C93" s="3" t="s">
        <v>86</v>
      </c>
      <c r="D93" s="3" t="s">
        <v>160</v>
      </c>
      <c r="E93" s="3" t="s">
        <v>161</v>
      </c>
      <c r="F93" s="3" t="s">
        <v>628</v>
      </c>
      <c r="G93" s="97" t="s">
        <v>524</v>
      </c>
      <c r="H93" s="97" t="s">
        <v>524</v>
      </c>
      <c r="I93" s="97" t="s">
        <v>524</v>
      </c>
      <c r="J93" s="97" t="s">
        <v>524</v>
      </c>
      <c r="K93" s="97" t="s">
        <v>524</v>
      </c>
      <c r="L93" s="97" t="s">
        <v>524</v>
      </c>
      <c r="M93" s="97" t="s">
        <v>524</v>
      </c>
      <c r="N93" s="97" t="s">
        <v>524</v>
      </c>
      <c r="O93" s="101" t="s">
        <v>1015</v>
      </c>
      <c r="P93" s="99"/>
      <c r="Q93" s="99"/>
      <c r="R93" s="99"/>
      <c r="S93" s="99"/>
      <c r="T93" s="99"/>
      <c r="U93" s="99"/>
      <c r="V93" s="99"/>
      <c r="W93" s="99"/>
      <c r="X93" s="99"/>
      <c r="Y93" s="99"/>
      <c r="Z93" s="99"/>
      <c r="AA93" s="99"/>
      <c r="AB93" s="99"/>
      <c r="AC93" s="99"/>
      <c r="AD93" s="99"/>
      <c r="AE93" s="99"/>
      <c r="AF93" s="99"/>
      <c r="AG93" s="99"/>
      <c r="AH93" s="99"/>
    </row>
    <row r="94" spans="3:34">
      <c r="C94" s="3" t="s">
        <v>86</v>
      </c>
      <c r="D94" s="3" t="s">
        <v>162</v>
      </c>
      <c r="E94" s="3" t="s">
        <v>163</v>
      </c>
      <c r="F94" s="3" t="s">
        <v>628</v>
      </c>
      <c r="G94" s="97" t="s">
        <v>524</v>
      </c>
      <c r="H94" s="97" t="s">
        <v>524</v>
      </c>
      <c r="I94" s="97" t="s">
        <v>524</v>
      </c>
      <c r="J94" s="97" t="s">
        <v>524</v>
      </c>
      <c r="K94" s="97" t="s">
        <v>524</v>
      </c>
      <c r="L94" s="97" t="s">
        <v>524</v>
      </c>
      <c r="M94" s="97" t="s">
        <v>524</v>
      </c>
      <c r="N94" s="97" t="s">
        <v>524</v>
      </c>
      <c r="O94" s="101" t="s">
        <v>982</v>
      </c>
      <c r="P94" s="99"/>
      <c r="Q94" s="99"/>
      <c r="R94" s="99"/>
      <c r="S94" s="99"/>
      <c r="T94" s="99"/>
      <c r="U94" s="99"/>
      <c r="V94" s="99"/>
      <c r="W94" s="99"/>
      <c r="X94" s="99"/>
      <c r="Y94" s="99"/>
      <c r="Z94" s="99"/>
      <c r="AA94" s="99"/>
      <c r="AB94" s="99"/>
      <c r="AC94" s="99"/>
      <c r="AD94" s="99"/>
      <c r="AE94" s="99"/>
      <c r="AF94" s="99"/>
      <c r="AG94" s="99"/>
      <c r="AH94" s="99"/>
    </row>
    <row r="95" spans="3:34">
      <c r="C95" s="3" t="s">
        <v>86</v>
      </c>
      <c r="D95" s="3" t="s">
        <v>164</v>
      </c>
      <c r="E95" s="3" t="s">
        <v>165</v>
      </c>
      <c r="F95" s="3" t="s">
        <v>628</v>
      </c>
      <c r="G95" s="97" t="s">
        <v>524</v>
      </c>
      <c r="H95" s="97" t="s">
        <v>524</v>
      </c>
      <c r="I95" s="97" t="s">
        <v>524</v>
      </c>
      <c r="J95" s="97" t="s">
        <v>524</v>
      </c>
      <c r="K95" s="97" t="s">
        <v>524</v>
      </c>
      <c r="L95" s="97" t="s">
        <v>524</v>
      </c>
      <c r="M95" s="97" t="s">
        <v>524</v>
      </c>
      <c r="N95" s="97" t="s">
        <v>524</v>
      </c>
      <c r="O95" s="101" t="s">
        <v>982</v>
      </c>
      <c r="P95" s="99"/>
      <c r="Q95" s="99"/>
      <c r="R95" s="99"/>
      <c r="S95" s="99"/>
      <c r="T95" s="99"/>
      <c r="U95" s="99"/>
      <c r="V95" s="99"/>
      <c r="W95" s="99"/>
      <c r="X95" s="99"/>
      <c r="Y95" s="99"/>
      <c r="Z95" s="99"/>
      <c r="AA95" s="99"/>
      <c r="AB95" s="99"/>
      <c r="AC95" s="99"/>
      <c r="AD95" s="99"/>
      <c r="AE95" s="99"/>
      <c r="AF95" s="99"/>
      <c r="AG95" s="99"/>
      <c r="AH95" s="99"/>
    </row>
    <row r="96" spans="3:34">
      <c r="C96" s="3" t="s">
        <v>86</v>
      </c>
      <c r="D96" s="3" t="s">
        <v>166</v>
      </c>
      <c r="E96" s="3" t="s">
        <v>167</v>
      </c>
      <c r="F96" s="3" t="s">
        <v>628</v>
      </c>
      <c r="G96" s="97" t="s">
        <v>524</v>
      </c>
      <c r="H96" s="97" t="s">
        <v>524</v>
      </c>
      <c r="I96" s="97" t="s">
        <v>524</v>
      </c>
      <c r="J96" s="97" t="s">
        <v>524</v>
      </c>
      <c r="K96" s="97" t="s">
        <v>524</v>
      </c>
      <c r="L96" s="97" t="s">
        <v>524</v>
      </c>
      <c r="M96" s="97" t="s">
        <v>524</v>
      </c>
      <c r="N96" s="97" t="s">
        <v>524</v>
      </c>
      <c r="O96" s="101" t="s">
        <v>1015</v>
      </c>
      <c r="P96" s="99"/>
      <c r="Q96" s="99"/>
      <c r="R96" s="99"/>
      <c r="S96" s="99"/>
      <c r="T96" s="99"/>
      <c r="U96" s="99"/>
      <c r="V96" s="99"/>
      <c r="W96" s="99"/>
      <c r="X96" s="99"/>
      <c r="Y96" s="99"/>
      <c r="Z96" s="99"/>
      <c r="AA96" s="99"/>
      <c r="AB96" s="99"/>
      <c r="AC96" s="99"/>
      <c r="AD96" s="99"/>
      <c r="AE96" s="99"/>
      <c r="AF96" s="99"/>
      <c r="AG96" s="99"/>
      <c r="AH96" s="99"/>
    </row>
    <row r="97" spans="3:34">
      <c r="C97" s="3" t="s">
        <v>86</v>
      </c>
      <c r="D97" s="3" t="s">
        <v>168</v>
      </c>
      <c r="E97" s="3" t="s">
        <v>169</v>
      </c>
      <c r="F97" s="3" t="s">
        <v>628</v>
      </c>
      <c r="G97" s="97" t="s">
        <v>524</v>
      </c>
      <c r="H97" s="97" t="s">
        <v>524</v>
      </c>
      <c r="I97" s="97" t="s">
        <v>524</v>
      </c>
      <c r="J97" s="97" t="s">
        <v>524</v>
      </c>
      <c r="K97" s="97" t="s">
        <v>524</v>
      </c>
      <c r="L97" s="97" t="s">
        <v>524</v>
      </c>
      <c r="M97" s="97" t="s">
        <v>524</v>
      </c>
      <c r="N97" s="97" t="s">
        <v>524</v>
      </c>
      <c r="O97" s="101" t="s">
        <v>1015</v>
      </c>
      <c r="P97" s="99"/>
      <c r="Q97" s="99"/>
      <c r="R97" s="99"/>
      <c r="S97" s="99"/>
      <c r="T97" s="99"/>
      <c r="U97" s="99"/>
      <c r="V97" s="99"/>
      <c r="W97" s="99"/>
      <c r="X97" s="99"/>
      <c r="Y97" s="99"/>
      <c r="Z97" s="99"/>
      <c r="AA97" s="99"/>
      <c r="AB97" s="99"/>
      <c r="AC97" s="99"/>
      <c r="AD97" s="99"/>
      <c r="AE97" s="99"/>
      <c r="AF97" s="99"/>
      <c r="AG97" s="99"/>
      <c r="AH97" s="99"/>
    </row>
    <row r="98" spans="3:34">
      <c r="C98" s="3" t="s">
        <v>86</v>
      </c>
      <c r="D98" s="3" t="s">
        <v>170</v>
      </c>
      <c r="E98" s="3" t="s">
        <v>171</v>
      </c>
      <c r="F98" s="3" t="s">
        <v>628</v>
      </c>
      <c r="G98" s="97" t="s">
        <v>524</v>
      </c>
      <c r="H98" s="97" t="s">
        <v>524</v>
      </c>
      <c r="I98" s="97" t="s">
        <v>524</v>
      </c>
      <c r="J98" s="97" t="s">
        <v>524</v>
      </c>
      <c r="K98" s="97" t="s">
        <v>524</v>
      </c>
      <c r="L98" s="97" t="s">
        <v>524</v>
      </c>
      <c r="M98" s="97" t="s">
        <v>524</v>
      </c>
      <c r="N98" s="97" t="s">
        <v>524</v>
      </c>
      <c r="O98" s="101" t="s">
        <v>1015</v>
      </c>
      <c r="P98" s="99"/>
      <c r="Q98" s="99"/>
      <c r="R98" s="99"/>
      <c r="S98" s="99"/>
      <c r="T98" s="99"/>
      <c r="U98" s="99"/>
      <c r="V98" s="99"/>
      <c r="W98" s="99"/>
      <c r="X98" s="99"/>
      <c r="Y98" s="99"/>
      <c r="Z98" s="99"/>
      <c r="AA98" s="99"/>
      <c r="AB98" s="99"/>
      <c r="AC98" s="99"/>
      <c r="AD98" s="99"/>
      <c r="AE98" s="99"/>
      <c r="AF98" s="99"/>
      <c r="AG98" s="99"/>
      <c r="AH98" s="99"/>
    </row>
    <row r="99" spans="3:34">
      <c r="C99" s="3" t="s">
        <v>86</v>
      </c>
      <c r="D99" s="3" t="s">
        <v>172</v>
      </c>
      <c r="E99" s="3" t="s">
        <v>173</v>
      </c>
      <c r="F99" s="3" t="s">
        <v>628</v>
      </c>
      <c r="G99" s="97" t="s">
        <v>524</v>
      </c>
      <c r="H99" s="97" t="s">
        <v>524</v>
      </c>
      <c r="I99" s="97" t="s">
        <v>524</v>
      </c>
      <c r="J99" s="97" t="s">
        <v>524</v>
      </c>
      <c r="K99" s="97" t="s">
        <v>524</v>
      </c>
      <c r="L99" s="97" t="s">
        <v>524</v>
      </c>
      <c r="M99" s="97" t="s">
        <v>524</v>
      </c>
      <c r="N99" s="97" t="s">
        <v>524</v>
      </c>
      <c r="O99" s="101" t="s">
        <v>982</v>
      </c>
      <c r="P99" s="99"/>
      <c r="Q99" s="99"/>
      <c r="R99" s="99"/>
      <c r="S99" s="99"/>
      <c r="T99" s="99"/>
      <c r="U99" s="99"/>
      <c r="V99" s="99"/>
      <c r="W99" s="99"/>
      <c r="X99" s="99"/>
      <c r="Y99" s="99"/>
      <c r="Z99" s="99"/>
      <c r="AA99" s="99"/>
      <c r="AB99" s="99"/>
      <c r="AC99" s="99"/>
      <c r="AD99" s="99"/>
      <c r="AE99" s="99"/>
      <c r="AF99" s="99"/>
      <c r="AG99" s="99"/>
      <c r="AH99" s="99"/>
    </row>
    <row r="100" spans="3:34">
      <c r="C100" s="3" t="s">
        <v>86</v>
      </c>
      <c r="D100" s="3" t="s">
        <v>174</v>
      </c>
      <c r="E100" s="3" t="s">
        <v>175</v>
      </c>
      <c r="F100" s="3" t="s">
        <v>628</v>
      </c>
      <c r="G100" s="97" t="s">
        <v>524</v>
      </c>
      <c r="H100" s="97" t="s">
        <v>524</v>
      </c>
      <c r="I100" s="97" t="s">
        <v>524</v>
      </c>
      <c r="J100" s="97" t="s">
        <v>524</v>
      </c>
      <c r="K100" s="97" t="s">
        <v>524</v>
      </c>
      <c r="L100" s="97" t="s">
        <v>524</v>
      </c>
      <c r="M100" s="97" t="s">
        <v>524</v>
      </c>
      <c r="N100" s="97" t="s">
        <v>524</v>
      </c>
      <c r="O100" s="101" t="s">
        <v>1015</v>
      </c>
      <c r="P100" s="99"/>
      <c r="Q100" s="99"/>
      <c r="R100" s="99"/>
      <c r="S100" s="99"/>
      <c r="T100" s="99"/>
      <c r="U100" s="99"/>
      <c r="V100" s="99"/>
      <c r="W100" s="99"/>
      <c r="X100" s="99"/>
      <c r="Y100" s="99"/>
      <c r="Z100" s="99"/>
      <c r="AA100" s="99"/>
      <c r="AB100" s="99"/>
      <c r="AC100" s="99"/>
      <c r="AD100" s="99"/>
      <c r="AE100" s="99"/>
      <c r="AF100" s="99"/>
      <c r="AG100" s="99"/>
      <c r="AH100" s="99"/>
    </row>
    <row r="101" spans="3:34">
      <c r="C101" s="3" t="s">
        <v>86</v>
      </c>
      <c r="D101" s="3" t="s">
        <v>176</v>
      </c>
      <c r="E101" s="3" t="s">
        <v>177</v>
      </c>
      <c r="F101" s="3" t="s">
        <v>628</v>
      </c>
      <c r="G101" s="97" t="s">
        <v>524</v>
      </c>
      <c r="H101" s="97" t="s">
        <v>524</v>
      </c>
      <c r="I101" s="97" t="s">
        <v>524</v>
      </c>
      <c r="J101" s="97" t="s">
        <v>524</v>
      </c>
      <c r="K101" s="97" t="s">
        <v>524</v>
      </c>
      <c r="L101" s="97" t="s">
        <v>524</v>
      </c>
      <c r="M101" s="97" t="s">
        <v>524</v>
      </c>
      <c r="N101" s="97" t="s">
        <v>524</v>
      </c>
      <c r="O101" s="101" t="s">
        <v>1015</v>
      </c>
      <c r="P101" s="99"/>
      <c r="Q101" s="99"/>
      <c r="R101" s="99"/>
      <c r="S101" s="99"/>
      <c r="T101" s="99"/>
      <c r="U101" s="99"/>
      <c r="V101" s="99"/>
      <c r="W101" s="99"/>
      <c r="X101" s="99"/>
      <c r="Y101" s="99"/>
      <c r="Z101" s="99"/>
      <c r="AA101" s="99"/>
      <c r="AB101" s="99"/>
      <c r="AC101" s="99"/>
      <c r="AD101" s="99"/>
      <c r="AE101" s="99"/>
      <c r="AF101" s="99"/>
      <c r="AG101" s="99"/>
      <c r="AH101" s="99"/>
    </row>
    <row r="102" spans="3:34">
      <c r="C102" s="3" t="s">
        <v>86</v>
      </c>
      <c r="D102" s="3" t="s">
        <v>178</v>
      </c>
      <c r="E102" s="3" t="s">
        <v>179</v>
      </c>
      <c r="F102" s="3" t="s">
        <v>628</v>
      </c>
      <c r="G102" s="97" t="s">
        <v>524</v>
      </c>
      <c r="H102" s="97" t="s">
        <v>524</v>
      </c>
      <c r="I102" s="97" t="s">
        <v>524</v>
      </c>
      <c r="J102" s="97" t="s">
        <v>524</v>
      </c>
      <c r="K102" s="97" t="s">
        <v>524</v>
      </c>
      <c r="L102" s="97" t="s">
        <v>524</v>
      </c>
      <c r="M102" s="97" t="s">
        <v>524</v>
      </c>
      <c r="N102" s="97" t="s">
        <v>524</v>
      </c>
      <c r="O102" s="101" t="s">
        <v>1015</v>
      </c>
      <c r="P102" s="99"/>
      <c r="Q102" s="99"/>
      <c r="R102" s="99"/>
      <c r="S102" s="99"/>
      <c r="T102" s="99"/>
      <c r="U102" s="99"/>
      <c r="V102" s="99"/>
      <c r="W102" s="99"/>
      <c r="X102" s="99"/>
      <c r="Y102" s="99"/>
      <c r="Z102" s="99"/>
      <c r="AA102" s="99"/>
      <c r="AB102" s="99"/>
      <c r="AC102" s="99"/>
      <c r="AD102" s="99"/>
      <c r="AE102" s="99"/>
      <c r="AF102" s="99"/>
      <c r="AG102" s="99"/>
      <c r="AH102" s="99"/>
    </row>
    <row r="103" spans="3:34">
      <c r="C103" s="3" t="s">
        <v>86</v>
      </c>
      <c r="D103" s="3" t="s">
        <v>180</v>
      </c>
      <c r="E103" s="3" t="s">
        <v>181</v>
      </c>
      <c r="F103" s="3" t="s">
        <v>628</v>
      </c>
      <c r="G103" s="97" t="s">
        <v>524</v>
      </c>
      <c r="H103" s="97" t="s">
        <v>524</v>
      </c>
      <c r="I103" s="97" t="s">
        <v>524</v>
      </c>
      <c r="J103" s="97" t="s">
        <v>524</v>
      </c>
      <c r="K103" s="97" t="s">
        <v>524</v>
      </c>
      <c r="L103" s="97" t="s">
        <v>524</v>
      </c>
      <c r="M103" s="97" t="s">
        <v>524</v>
      </c>
      <c r="N103" s="97" t="s">
        <v>524</v>
      </c>
      <c r="O103" s="101" t="s">
        <v>1015</v>
      </c>
      <c r="P103" s="99"/>
      <c r="Q103" s="99"/>
      <c r="R103" s="99"/>
      <c r="S103" s="99"/>
      <c r="T103" s="99"/>
      <c r="U103" s="99"/>
      <c r="V103" s="99"/>
      <c r="W103" s="99"/>
      <c r="X103" s="99"/>
      <c r="Y103" s="99"/>
      <c r="Z103" s="99"/>
      <c r="AA103" s="99"/>
      <c r="AB103" s="99"/>
      <c r="AC103" s="99"/>
      <c r="AD103" s="99"/>
      <c r="AE103" s="99"/>
      <c r="AF103" s="99"/>
      <c r="AG103" s="99"/>
      <c r="AH103" s="99"/>
    </row>
    <row r="104" spans="3:34">
      <c r="C104" s="3" t="s">
        <v>86</v>
      </c>
      <c r="D104" s="3" t="s">
        <v>182</v>
      </c>
      <c r="E104" s="3" t="s">
        <v>183</v>
      </c>
      <c r="F104" s="3" t="s">
        <v>628</v>
      </c>
      <c r="G104" s="97" t="s">
        <v>524</v>
      </c>
      <c r="H104" s="97" t="s">
        <v>524</v>
      </c>
      <c r="I104" s="97" t="s">
        <v>524</v>
      </c>
      <c r="J104" s="97" t="s">
        <v>524</v>
      </c>
      <c r="K104" s="97" t="s">
        <v>524</v>
      </c>
      <c r="L104" s="97" t="s">
        <v>524</v>
      </c>
      <c r="M104" s="97" t="s">
        <v>524</v>
      </c>
      <c r="N104" s="97" t="s">
        <v>524</v>
      </c>
      <c r="O104" s="101" t="s">
        <v>982</v>
      </c>
      <c r="P104" s="99"/>
      <c r="Q104" s="99"/>
      <c r="R104" s="99"/>
      <c r="S104" s="99"/>
      <c r="T104" s="99"/>
      <c r="U104" s="99"/>
      <c r="V104" s="99"/>
      <c r="W104" s="99"/>
      <c r="X104" s="99"/>
      <c r="Y104" s="99"/>
      <c r="Z104" s="99"/>
      <c r="AA104" s="99"/>
      <c r="AB104" s="99"/>
      <c r="AC104" s="99"/>
      <c r="AD104" s="99"/>
      <c r="AE104" s="99"/>
      <c r="AF104" s="99"/>
      <c r="AG104" s="99"/>
      <c r="AH104" s="99"/>
    </row>
    <row r="105" spans="3:34">
      <c r="C105" s="3" t="s">
        <v>86</v>
      </c>
      <c r="D105" s="3" t="s">
        <v>184</v>
      </c>
      <c r="E105" s="3" t="s">
        <v>185</v>
      </c>
      <c r="F105" s="3" t="s">
        <v>628</v>
      </c>
      <c r="G105" s="97" t="s">
        <v>524</v>
      </c>
      <c r="H105" s="97" t="s">
        <v>524</v>
      </c>
      <c r="I105" s="97" t="s">
        <v>524</v>
      </c>
      <c r="J105" s="97" t="s">
        <v>524</v>
      </c>
      <c r="K105" s="97" t="s">
        <v>524</v>
      </c>
      <c r="L105" s="97" t="s">
        <v>524</v>
      </c>
      <c r="M105" s="97" t="s">
        <v>524</v>
      </c>
      <c r="N105" s="97" t="s">
        <v>524</v>
      </c>
      <c r="O105" s="101" t="s">
        <v>1015</v>
      </c>
      <c r="P105" s="99"/>
      <c r="Q105" s="99"/>
      <c r="R105" s="99"/>
      <c r="S105" s="99"/>
      <c r="T105" s="99"/>
      <c r="U105" s="99"/>
      <c r="V105" s="99"/>
      <c r="W105" s="99"/>
      <c r="X105" s="99"/>
      <c r="Y105" s="99"/>
      <c r="Z105" s="99"/>
      <c r="AA105" s="99"/>
      <c r="AB105" s="99"/>
      <c r="AC105" s="99"/>
      <c r="AD105" s="99"/>
      <c r="AE105" s="99"/>
      <c r="AF105" s="99"/>
      <c r="AG105" s="99"/>
      <c r="AH105" s="99"/>
    </row>
    <row r="106" spans="3:34">
      <c r="C106" s="3" t="s">
        <v>86</v>
      </c>
      <c r="D106" s="3" t="s">
        <v>186</v>
      </c>
      <c r="E106" s="3" t="s">
        <v>187</v>
      </c>
      <c r="F106" s="3" t="s">
        <v>628</v>
      </c>
      <c r="G106" s="97" t="s">
        <v>524</v>
      </c>
      <c r="H106" s="97" t="s">
        <v>524</v>
      </c>
      <c r="I106" s="97" t="s">
        <v>524</v>
      </c>
      <c r="J106" s="97" t="s">
        <v>524</v>
      </c>
      <c r="K106" s="97" t="s">
        <v>524</v>
      </c>
      <c r="L106" s="97" t="s">
        <v>524</v>
      </c>
      <c r="M106" s="97" t="s">
        <v>524</v>
      </c>
      <c r="N106" s="97" t="s">
        <v>524</v>
      </c>
      <c r="O106" s="101" t="s">
        <v>1015</v>
      </c>
      <c r="P106" s="99"/>
      <c r="Q106" s="99"/>
      <c r="R106" s="99"/>
      <c r="S106" s="99"/>
      <c r="T106" s="99"/>
      <c r="U106" s="99"/>
      <c r="V106" s="99"/>
      <c r="W106" s="99"/>
      <c r="X106" s="99"/>
      <c r="Y106" s="99"/>
      <c r="Z106" s="99"/>
      <c r="AA106" s="99"/>
      <c r="AB106" s="99"/>
      <c r="AC106" s="99"/>
      <c r="AD106" s="99"/>
      <c r="AE106" s="99"/>
      <c r="AF106" s="99"/>
      <c r="AG106" s="99"/>
      <c r="AH106" s="99"/>
    </row>
    <row r="107" spans="3:34">
      <c r="C107" s="3" t="s">
        <v>86</v>
      </c>
      <c r="D107" s="3" t="s">
        <v>188</v>
      </c>
      <c r="E107" s="3" t="s">
        <v>189</v>
      </c>
      <c r="F107" s="3" t="s">
        <v>628</v>
      </c>
      <c r="G107" s="97" t="s">
        <v>524</v>
      </c>
      <c r="H107" s="97" t="s">
        <v>524</v>
      </c>
      <c r="I107" s="97" t="s">
        <v>524</v>
      </c>
      <c r="J107" s="97" t="s">
        <v>524</v>
      </c>
      <c r="K107" s="97" t="s">
        <v>524</v>
      </c>
      <c r="L107" s="97" t="s">
        <v>524</v>
      </c>
      <c r="M107" s="97" t="s">
        <v>524</v>
      </c>
      <c r="N107" s="97" t="s">
        <v>524</v>
      </c>
      <c r="O107" s="101" t="s">
        <v>1015</v>
      </c>
      <c r="P107" s="99"/>
      <c r="Q107" s="99"/>
      <c r="R107" s="99"/>
      <c r="S107" s="99"/>
      <c r="T107" s="99"/>
      <c r="U107" s="99"/>
      <c r="V107" s="99"/>
      <c r="W107" s="99"/>
      <c r="X107" s="99"/>
      <c r="Y107" s="99"/>
      <c r="Z107" s="99"/>
      <c r="AA107" s="99"/>
      <c r="AB107" s="99"/>
      <c r="AC107" s="99"/>
      <c r="AD107" s="99"/>
      <c r="AE107" s="99"/>
      <c r="AF107" s="99"/>
      <c r="AG107" s="99"/>
      <c r="AH107" s="99"/>
    </row>
    <row r="108" spans="3:34">
      <c r="C108" s="3" t="s">
        <v>86</v>
      </c>
      <c r="D108" s="3" t="s">
        <v>190</v>
      </c>
      <c r="E108" s="3" t="s">
        <v>191</v>
      </c>
      <c r="F108" s="3" t="s">
        <v>628</v>
      </c>
      <c r="G108" s="97" t="s">
        <v>524</v>
      </c>
      <c r="H108" s="97" t="s">
        <v>524</v>
      </c>
      <c r="I108" s="97" t="s">
        <v>524</v>
      </c>
      <c r="J108" s="97" t="s">
        <v>524</v>
      </c>
      <c r="K108" s="97" t="s">
        <v>524</v>
      </c>
      <c r="L108" s="97" t="s">
        <v>524</v>
      </c>
      <c r="M108" s="97" t="s">
        <v>524</v>
      </c>
      <c r="N108" s="97" t="s">
        <v>524</v>
      </c>
      <c r="O108" s="101" t="s">
        <v>1015</v>
      </c>
      <c r="P108" s="99"/>
      <c r="Q108" s="99"/>
      <c r="R108" s="99"/>
      <c r="S108" s="99"/>
      <c r="T108" s="99"/>
      <c r="U108" s="99"/>
      <c r="V108" s="99"/>
      <c r="W108" s="99"/>
      <c r="X108" s="99"/>
      <c r="Y108" s="99"/>
      <c r="Z108" s="99"/>
      <c r="AA108" s="99"/>
      <c r="AB108" s="99"/>
      <c r="AC108" s="99"/>
      <c r="AD108" s="99"/>
      <c r="AE108" s="99"/>
      <c r="AF108" s="99"/>
      <c r="AG108" s="99"/>
      <c r="AH108" s="99"/>
    </row>
    <row r="109" spans="3:34">
      <c r="C109" s="3" t="s">
        <v>86</v>
      </c>
      <c r="D109" s="3" t="s">
        <v>192</v>
      </c>
      <c r="E109" s="3" t="s">
        <v>193</v>
      </c>
      <c r="F109" s="3" t="s">
        <v>628</v>
      </c>
      <c r="G109" s="97" t="s">
        <v>524</v>
      </c>
      <c r="H109" s="97" t="s">
        <v>524</v>
      </c>
      <c r="I109" s="97" t="s">
        <v>524</v>
      </c>
      <c r="J109" s="97" t="s">
        <v>524</v>
      </c>
      <c r="K109" s="97" t="s">
        <v>524</v>
      </c>
      <c r="L109" s="97" t="s">
        <v>524</v>
      </c>
      <c r="M109" s="97" t="s">
        <v>524</v>
      </c>
      <c r="N109" s="97" t="s">
        <v>524</v>
      </c>
      <c r="O109" s="101" t="s">
        <v>982</v>
      </c>
      <c r="P109" s="99"/>
      <c r="Q109" s="99"/>
      <c r="R109" s="99"/>
      <c r="S109" s="99"/>
      <c r="T109" s="99"/>
      <c r="U109" s="99"/>
      <c r="V109" s="99"/>
      <c r="W109" s="99"/>
      <c r="X109" s="99"/>
      <c r="Y109" s="99"/>
      <c r="Z109" s="99"/>
      <c r="AA109" s="99"/>
      <c r="AB109" s="99"/>
      <c r="AC109" s="99"/>
      <c r="AD109" s="99"/>
      <c r="AE109" s="99"/>
      <c r="AF109" s="99"/>
      <c r="AG109" s="99"/>
      <c r="AH109" s="99"/>
    </row>
    <row r="110" spans="3:34">
      <c r="C110" s="3" t="s">
        <v>86</v>
      </c>
      <c r="D110" s="3" t="s">
        <v>194</v>
      </c>
      <c r="E110" s="3" t="s">
        <v>195</v>
      </c>
      <c r="F110" s="3" t="s">
        <v>628</v>
      </c>
      <c r="G110" s="97" t="s">
        <v>524</v>
      </c>
      <c r="H110" s="97" t="s">
        <v>524</v>
      </c>
      <c r="I110" s="97" t="s">
        <v>524</v>
      </c>
      <c r="J110" s="97" t="s">
        <v>524</v>
      </c>
      <c r="K110" s="97" t="s">
        <v>524</v>
      </c>
      <c r="L110" s="97" t="s">
        <v>524</v>
      </c>
      <c r="M110" s="97" t="s">
        <v>524</v>
      </c>
      <c r="N110" s="97" t="s">
        <v>524</v>
      </c>
      <c r="O110" s="101" t="s">
        <v>982</v>
      </c>
      <c r="P110" s="99"/>
      <c r="Q110" s="99"/>
      <c r="R110" s="99"/>
      <c r="S110" s="99"/>
      <c r="T110" s="99"/>
      <c r="U110" s="99"/>
      <c r="V110" s="99"/>
      <c r="W110" s="99"/>
      <c r="X110" s="99"/>
      <c r="Y110" s="99"/>
      <c r="Z110" s="99"/>
      <c r="AA110" s="99"/>
      <c r="AB110" s="99"/>
      <c r="AC110" s="99"/>
      <c r="AD110" s="99"/>
      <c r="AE110" s="99"/>
      <c r="AF110" s="99"/>
      <c r="AG110" s="99"/>
      <c r="AH110" s="99"/>
    </row>
    <row r="111" spans="3:34">
      <c r="C111" s="3" t="s">
        <v>86</v>
      </c>
      <c r="D111" s="3" t="s">
        <v>196</v>
      </c>
      <c r="E111" s="3" t="s">
        <v>197</v>
      </c>
      <c r="F111" s="3" t="s">
        <v>628</v>
      </c>
      <c r="G111" s="97" t="s">
        <v>524</v>
      </c>
      <c r="H111" s="97" t="s">
        <v>524</v>
      </c>
      <c r="I111" s="97" t="s">
        <v>524</v>
      </c>
      <c r="J111" s="97" t="s">
        <v>524</v>
      </c>
      <c r="K111" s="97" t="s">
        <v>524</v>
      </c>
      <c r="L111" s="97" t="s">
        <v>524</v>
      </c>
      <c r="M111" s="97" t="s">
        <v>524</v>
      </c>
      <c r="N111" s="97" t="s">
        <v>524</v>
      </c>
      <c r="O111" s="101" t="s">
        <v>1015</v>
      </c>
      <c r="P111" s="99"/>
      <c r="Q111" s="99"/>
      <c r="R111" s="99"/>
      <c r="S111" s="99"/>
      <c r="T111" s="99"/>
      <c r="U111" s="99"/>
      <c r="V111" s="99"/>
      <c r="W111" s="99"/>
      <c r="X111" s="99"/>
      <c r="Y111" s="99"/>
      <c r="Z111" s="99"/>
      <c r="AA111" s="99"/>
      <c r="AB111" s="99"/>
      <c r="AC111" s="99"/>
      <c r="AD111" s="99"/>
      <c r="AE111" s="99"/>
      <c r="AF111" s="99"/>
      <c r="AG111" s="99"/>
      <c r="AH111" s="99"/>
    </row>
    <row r="112" spans="3:34">
      <c r="C112" s="3" t="s">
        <v>86</v>
      </c>
      <c r="D112" s="3" t="s">
        <v>198</v>
      </c>
      <c r="E112" s="3" t="s">
        <v>199</v>
      </c>
      <c r="F112" s="3" t="s">
        <v>628</v>
      </c>
      <c r="G112" s="97" t="s">
        <v>524</v>
      </c>
      <c r="H112" s="97" t="s">
        <v>524</v>
      </c>
      <c r="I112" s="97" t="s">
        <v>524</v>
      </c>
      <c r="J112" s="97" t="s">
        <v>524</v>
      </c>
      <c r="K112" s="97" t="s">
        <v>524</v>
      </c>
      <c r="L112" s="97" t="s">
        <v>524</v>
      </c>
      <c r="M112" s="97" t="s">
        <v>524</v>
      </c>
      <c r="N112" s="97" t="s">
        <v>524</v>
      </c>
      <c r="O112" s="101" t="s">
        <v>982</v>
      </c>
      <c r="P112" s="99"/>
      <c r="Q112" s="99"/>
      <c r="R112" s="99"/>
      <c r="S112" s="99"/>
      <c r="T112" s="99"/>
      <c r="U112" s="99"/>
      <c r="V112" s="99"/>
      <c r="W112" s="99"/>
      <c r="X112" s="99"/>
      <c r="Y112" s="99"/>
      <c r="Z112" s="99"/>
      <c r="AA112" s="99"/>
      <c r="AB112" s="99"/>
      <c r="AC112" s="99"/>
      <c r="AD112" s="99"/>
      <c r="AE112" s="99"/>
      <c r="AF112" s="99"/>
      <c r="AG112" s="99"/>
      <c r="AH112" s="99"/>
    </row>
    <row r="113" spans="3:34">
      <c r="C113" s="3" t="s">
        <v>86</v>
      </c>
      <c r="D113" s="3" t="s">
        <v>200</v>
      </c>
      <c r="E113" s="3" t="s">
        <v>201</v>
      </c>
      <c r="F113" s="3" t="s">
        <v>628</v>
      </c>
      <c r="G113" s="97" t="s">
        <v>524</v>
      </c>
      <c r="H113" s="97" t="s">
        <v>524</v>
      </c>
      <c r="I113" s="97" t="s">
        <v>524</v>
      </c>
      <c r="J113" s="97" t="s">
        <v>524</v>
      </c>
      <c r="K113" s="97" t="s">
        <v>524</v>
      </c>
      <c r="L113" s="97" t="s">
        <v>524</v>
      </c>
      <c r="M113" s="97" t="s">
        <v>524</v>
      </c>
      <c r="N113" s="97" t="s">
        <v>524</v>
      </c>
      <c r="O113" s="101" t="s">
        <v>1015</v>
      </c>
      <c r="P113" s="99"/>
      <c r="Q113" s="99"/>
      <c r="R113" s="99"/>
      <c r="S113" s="99"/>
      <c r="T113" s="99"/>
      <c r="U113" s="99"/>
      <c r="V113" s="99"/>
      <c r="W113" s="99"/>
      <c r="X113" s="99"/>
      <c r="Y113" s="99"/>
      <c r="Z113" s="99"/>
      <c r="AA113" s="99"/>
      <c r="AB113" s="99"/>
      <c r="AC113" s="99"/>
      <c r="AD113" s="99"/>
      <c r="AE113" s="99"/>
      <c r="AF113" s="99"/>
      <c r="AG113" s="99"/>
      <c r="AH113" s="99"/>
    </row>
    <row r="114" spans="3:34">
      <c r="C114" s="3" t="s">
        <v>86</v>
      </c>
      <c r="D114" s="3" t="s">
        <v>202</v>
      </c>
      <c r="E114" s="3" t="s">
        <v>203</v>
      </c>
      <c r="F114" s="3" t="s">
        <v>628</v>
      </c>
      <c r="G114" s="97" t="s">
        <v>524</v>
      </c>
      <c r="H114" s="97" t="s">
        <v>524</v>
      </c>
      <c r="I114" s="97" t="s">
        <v>524</v>
      </c>
      <c r="J114" s="97" t="s">
        <v>524</v>
      </c>
      <c r="K114" s="97" t="s">
        <v>524</v>
      </c>
      <c r="L114" s="97" t="s">
        <v>524</v>
      </c>
      <c r="M114" s="97" t="s">
        <v>524</v>
      </c>
      <c r="N114" s="97" t="s">
        <v>524</v>
      </c>
      <c r="O114" s="101" t="s">
        <v>1015</v>
      </c>
      <c r="P114" s="99"/>
      <c r="Q114" s="99"/>
      <c r="R114" s="99"/>
      <c r="S114" s="99"/>
      <c r="T114" s="99"/>
      <c r="U114" s="99"/>
      <c r="V114" s="99"/>
      <c r="W114" s="99"/>
      <c r="X114" s="99"/>
      <c r="Y114" s="99"/>
      <c r="Z114" s="99"/>
      <c r="AA114" s="99"/>
      <c r="AB114" s="99"/>
      <c r="AC114" s="99"/>
      <c r="AD114" s="99"/>
      <c r="AE114" s="99"/>
      <c r="AF114" s="99"/>
      <c r="AG114" s="99"/>
      <c r="AH114" s="99"/>
    </row>
    <row r="115" spans="3:34">
      <c r="C115" s="3" t="s">
        <v>86</v>
      </c>
      <c r="D115" s="3" t="s">
        <v>204</v>
      </c>
      <c r="E115" s="3" t="s">
        <v>205</v>
      </c>
      <c r="F115" s="3" t="s">
        <v>628</v>
      </c>
      <c r="G115" s="97" t="s">
        <v>524</v>
      </c>
      <c r="H115" s="97" t="s">
        <v>524</v>
      </c>
      <c r="I115" s="97" t="s">
        <v>524</v>
      </c>
      <c r="J115" s="97" t="s">
        <v>524</v>
      </c>
      <c r="K115" s="97" t="s">
        <v>524</v>
      </c>
      <c r="L115" s="97" t="s">
        <v>524</v>
      </c>
      <c r="M115" s="97" t="s">
        <v>524</v>
      </c>
      <c r="N115" s="97" t="s">
        <v>524</v>
      </c>
      <c r="O115" s="101" t="s">
        <v>982</v>
      </c>
      <c r="P115" s="99"/>
      <c r="Q115" s="99"/>
      <c r="R115" s="99"/>
      <c r="S115" s="99"/>
      <c r="T115" s="99"/>
      <c r="U115" s="99"/>
      <c r="V115" s="99"/>
      <c r="W115" s="99"/>
      <c r="X115" s="99"/>
      <c r="Y115" s="99"/>
      <c r="Z115" s="99"/>
      <c r="AA115" s="99"/>
      <c r="AB115" s="99"/>
      <c r="AC115" s="99"/>
      <c r="AD115" s="99"/>
      <c r="AE115" s="99"/>
      <c r="AF115" s="99"/>
      <c r="AG115" s="99"/>
      <c r="AH115" s="99"/>
    </row>
    <row r="116" spans="3:34">
      <c r="C116" s="3" t="s">
        <v>86</v>
      </c>
      <c r="D116" s="3" t="s">
        <v>206</v>
      </c>
      <c r="E116" s="3" t="s">
        <v>207</v>
      </c>
      <c r="F116" s="3" t="s">
        <v>628</v>
      </c>
      <c r="G116" s="97" t="s">
        <v>524</v>
      </c>
      <c r="H116" s="97" t="s">
        <v>524</v>
      </c>
      <c r="I116" s="97" t="s">
        <v>524</v>
      </c>
      <c r="J116" s="97" t="s">
        <v>524</v>
      </c>
      <c r="K116" s="97" t="s">
        <v>524</v>
      </c>
      <c r="L116" s="97" t="s">
        <v>524</v>
      </c>
      <c r="M116" s="97" t="s">
        <v>524</v>
      </c>
      <c r="N116" s="97" t="s">
        <v>524</v>
      </c>
      <c r="O116" s="101" t="s">
        <v>1015</v>
      </c>
      <c r="P116" s="99"/>
      <c r="Q116" s="99"/>
      <c r="R116" s="99"/>
      <c r="S116" s="99"/>
      <c r="T116" s="99"/>
      <c r="U116" s="99"/>
      <c r="V116" s="99"/>
      <c r="W116" s="99"/>
      <c r="X116" s="99"/>
      <c r="Y116" s="99"/>
      <c r="Z116" s="99"/>
      <c r="AA116" s="99"/>
      <c r="AB116" s="99"/>
      <c r="AC116" s="99"/>
      <c r="AD116" s="99"/>
      <c r="AE116" s="99"/>
      <c r="AF116" s="99"/>
      <c r="AG116" s="99"/>
      <c r="AH116" s="99"/>
    </row>
    <row r="117" spans="3:34">
      <c r="C117" s="3" t="s">
        <v>86</v>
      </c>
      <c r="D117" s="3" t="s">
        <v>208</v>
      </c>
      <c r="E117" s="3" t="s">
        <v>209</v>
      </c>
      <c r="F117" s="3" t="s">
        <v>628</v>
      </c>
      <c r="G117" s="97" t="s">
        <v>524</v>
      </c>
      <c r="H117" s="97" t="s">
        <v>524</v>
      </c>
      <c r="I117" s="97" t="s">
        <v>524</v>
      </c>
      <c r="J117" s="97" t="s">
        <v>524</v>
      </c>
      <c r="K117" s="97" t="s">
        <v>524</v>
      </c>
      <c r="L117" s="97" t="s">
        <v>524</v>
      </c>
      <c r="M117" s="97" t="s">
        <v>524</v>
      </c>
      <c r="N117" s="97" t="s">
        <v>524</v>
      </c>
      <c r="O117" s="101" t="s">
        <v>1015</v>
      </c>
      <c r="P117" s="99"/>
      <c r="Q117" s="99"/>
      <c r="R117" s="99"/>
      <c r="S117" s="99"/>
      <c r="T117" s="99"/>
      <c r="U117" s="99"/>
      <c r="V117" s="99"/>
      <c r="W117" s="99"/>
      <c r="X117" s="99"/>
      <c r="Y117" s="99"/>
      <c r="Z117" s="99"/>
      <c r="AA117" s="99"/>
      <c r="AB117" s="99"/>
      <c r="AC117" s="99"/>
      <c r="AD117" s="99"/>
      <c r="AE117" s="99"/>
      <c r="AF117" s="99"/>
      <c r="AG117" s="99"/>
      <c r="AH117" s="99"/>
    </row>
    <row r="118" spans="3:34">
      <c r="C118" s="3" t="s">
        <v>86</v>
      </c>
      <c r="D118" s="3" t="s">
        <v>210</v>
      </c>
      <c r="E118" s="3" t="s">
        <v>211</v>
      </c>
      <c r="F118" s="3" t="s">
        <v>628</v>
      </c>
      <c r="G118" s="97" t="s">
        <v>524</v>
      </c>
      <c r="H118" s="97" t="s">
        <v>524</v>
      </c>
      <c r="I118" s="97" t="s">
        <v>524</v>
      </c>
      <c r="J118" s="97" t="s">
        <v>524</v>
      </c>
      <c r="K118" s="97" t="s">
        <v>524</v>
      </c>
      <c r="L118" s="97" t="s">
        <v>524</v>
      </c>
      <c r="M118" s="97" t="s">
        <v>524</v>
      </c>
      <c r="N118" s="97" t="s">
        <v>524</v>
      </c>
      <c r="O118" s="101" t="s">
        <v>1015</v>
      </c>
      <c r="P118" s="99"/>
      <c r="Q118" s="99"/>
      <c r="R118" s="99"/>
      <c r="S118" s="99"/>
      <c r="T118" s="99"/>
      <c r="U118" s="99"/>
      <c r="V118" s="99"/>
      <c r="W118" s="99"/>
      <c r="X118" s="99"/>
      <c r="Y118" s="99"/>
      <c r="Z118" s="99"/>
      <c r="AA118" s="99"/>
      <c r="AB118" s="99"/>
      <c r="AC118" s="99"/>
      <c r="AD118" s="99"/>
      <c r="AE118" s="99"/>
      <c r="AF118" s="99"/>
      <c r="AG118" s="99"/>
      <c r="AH118" s="99"/>
    </row>
    <row r="119" spans="3:34">
      <c r="C119" s="3" t="s">
        <v>86</v>
      </c>
      <c r="D119" s="3" t="s">
        <v>212</v>
      </c>
      <c r="E119" s="3" t="s">
        <v>213</v>
      </c>
      <c r="F119" s="3" t="s">
        <v>628</v>
      </c>
      <c r="G119" s="97" t="s">
        <v>524</v>
      </c>
      <c r="H119" s="97" t="s">
        <v>524</v>
      </c>
      <c r="I119" s="97" t="s">
        <v>524</v>
      </c>
      <c r="J119" s="97" t="s">
        <v>524</v>
      </c>
      <c r="K119" s="97" t="s">
        <v>524</v>
      </c>
      <c r="L119" s="97" t="s">
        <v>524</v>
      </c>
      <c r="M119" s="97" t="s">
        <v>524</v>
      </c>
      <c r="N119" s="97" t="s">
        <v>524</v>
      </c>
      <c r="O119" s="101" t="s">
        <v>1015</v>
      </c>
      <c r="P119" s="99"/>
      <c r="Q119" s="99"/>
      <c r="R119" s="99"/>
      <c r="S119" s="99"/>
      <c r="T119" s="99"/>
      <c r="U119" s="99"/>
      <c r="V119" s="99"/>
      <c r="W119" s="99"/>
      <c r="X119" s="99"/>
      <c r="Y119" s="99"/>
      <c r="Z119" s="99"/>
      <c r="AA119" s="99"/>
      <c r="AB119" s="99"/>
      <c r="AC119" s="99"/>
      <c r="AD119" s="99"/>
      <c r="AE119" s="99"/>
      <c r="AF119" s="99"/>
      <c r="AG119" s="99"/>
      <c r="AH119" s="99"/>
    </row>
    <row r="120" spans="3:34">
      <c r="C120" s="3" t="s">
        <v>86</v>
      </c>
      <c r="D120" s="3" t="s">
        <v>214</v>
      </c>
      <c r="E120" s="3" t="s">
        <v>215</v>
      </c>
      <c r="F120" s="3" t="s">
        <v>628</v>
      </c>
      <c r="G120" s="97" t="s">
        <v>524</v>
      </c>
      <c r="H120" s="97" t="s">
        <v>524</v>
      </c>
      <c r="I120" s="97" t="s">
        <v>524</v>
      </c>
      <c r="J120" s="97" t="s">
        <v>524</v>
      </c>
      <c r="K120" s="97" t="s">
        <v>524</v>
      </c>
      <c r="L120" s="97" t="s">
        <v>524</v>
      </c>
      <c r="M120" s="97" t="s">
        <v>524</v>
      </c>
      <c r="N120" s="97" t="s">
        <v>524</v>
      </c>
      <c r="O120" s="101" t="s">
        <v>1015</v>
      </c>
      <c r="P120" s="99"/>
      <c r="Q120" s="99"/>
      <c r="R120" s="99"/>
      <c r="S120" s="99"/>
      <c r="T120" s="99"/>
      <c r="U120" s="99"/>
      <c r="V120" s="99"/>
      <c r="W120" s="99"/>
      <c r="X120" s="99"/>
      <c r="Y120" s="99"/>
      <c r="Z120" s="99"/>
      <c r="AA120" s="99"/>
      <c r="AB120" s="99"/>
      <c r="AC120" s="99"/>
      <c r="AD120" s="99"/>
      <c r="AE120" s="99"/>
      <c r="AF120" s="99"/>
      <c r="AG120" s="99"/>
      <c r="AH120" s="99"/>
    </row>
    <row r="121" spans="3:34">
      <c r="C121" s="3" t="s">
        <v>86</v>
      </c>
      <c r="D121" s="3" t="s">
        <v>216</v>
      </c>
      <c r="E121" s="3" t="s">
        <v>217</v>
      </c>
      <c r="F121" s="3" t="s">
        <v>628</v>
      </c>
      <c r="G121" s="97" t="s">
        <v>524</v>
      </c>
      <c r="H121" s="97" t="s">
        <v>524</v>
      </c>
      <c r="I121" s="97" t="s">
        <v>524</v>
      </c>
      <c r="J121" s="97" t="s">
        <v>524</v>
      </c>
      <c r="K121" s="97" t="s">
        <v>524</v>
      </c>
      <c r="L121" s="97" t="s">
        <v>524</v>
      </c>
      <c r="M121" s="97" t="s">
        <v>524</v>
      </c>
      <c r="N121" s="97" t="s">
        <v>524</v>
      </c>
      <c r="O121" s="101" t="s">
        <v>1015</v>
      </c>
      <c r="P121" s="99"/>
      <c r="Q121" s="99"/>
      <c r="R121" s="99"/>
      <c r="S121" s="99"/>
      <c r="T121" s="99"/>
      <c r="U121" s="99"/>
      <c r="V121" s="99"/>
      <c r="W121" s="99"/>
      <c r="X121" s="99"/>
      <c r="Y121" s="99"/>
      <c r="Z121" s="99"/>
      <c r="AA121" s="99"/>
      <c r="AB121" s="99"/>
      <c r="AC121" s="99"/>
      <c r="AD121" s="99"/>
      <c r="AE121" s="99"/>
      <c r="AF121" s="99"/>
      <c r="AG121" s="99"/>
      <c r="AH121" s="99"/>
    </row>
    <row r="122" spans="3:34">
      <c r="C122" s="3" t="s">
        <v>86</v>
      </c>
      <c r="D122" s="3" t="s">
        <v>218</v>
      </c>
      <c r="E122" s="3" t="s">
        <v>219</v>
      </c>
      <c r="F122" s="3" t="s">
        <v>628</v>
      </c>
      <c r="G122" s="97" t="s">
        <v>524</v>
      </c>
      <c r="H122" s="97" t="s">
        <v>524</v>
      </c>
      <c r="I122" s="97" t="s">
        <v>524</v>
      </c>
      <c r="J122" s="97" t="s">
        <v>524</v>
      </c>
      <c r="K122" s="97" t="s">
        <v>524</v>
      </c>
      <c r="L122" s="97" t="s">
        <v>524</v>
      </c>
      <c r="M122" s="97" t="s">
        <v>524</v>
      </c>
      <c r="N122" s="97" t="s">
        <v>524</v>
      </c>
      <c r="O122" s="101" t="s">
        <v>1015</v>
      </c>
      <c r="P122" s="99"/>
      <c r="Q122" s="99"/>
      <c r="R122" s="99"/>
      <c r="S122" s="99"/>
      <c r="T122" s="99"/>
      <c r="U122" s="99"/>
      <c r="V122" s="99"/>
      <c r="W122" s="99"/>
      <c r="X122" s="99"/>
      <c r="Y122" s="99"/>
      <c r="Z122" s="99"/>
      <c r="AA122" s="99"/>
      <c r="AB122" s="99"/>
      <c r="AC122" s="99"/>
      <c r="AD122" s="99"/>
      <c r="AE122" s="99"/>
      <c r="AF122" s="99"/>
      <c r="AG122" s="99"/>
      <c r="AH122" s="99"/>
    </row>
    <row r="123" spans="3:34">
      <c r="C123" s="3" t="s">
        <v>86</v>
      </c>
      <c r="D123" s="3" t="s">
        <v>220</v>
      </c>
      <c r="E123" s="3" t="s">
        <v>221</v>
      </c>
      <c r="F123" s="3" t="s">
        <v>628</v>
      </c>
      <c r="G123" s="97" t="s">
        <v>524</v>
      </c>
      <c r="H123" s="97" t="s">
        <v>524</v>
      </c>
      <c r="I123" s="97" t="s">
        <v>524</v>
      </c>
      <c r="J123" s="97" t="s">
        <v>524</v>
      </c>
      <c r="K123" s="97" t="s">
        <v>524</v>
      </c>
      <c r="L123" s="97" t="s">
        <v>524</v>
      </c>
      <c r="M123" s="97" t="s">
        <v>524</v>
      </c>
      <c r="N123" s="97" t="s">
        <v>524</v>
      </c>
      <c r="O123" s="101" t="s">
        <v>1015</v>
      </c>
      <c r="P123" s="99"/>
      <c r="Q123" s="99"/>
      <c r="R123" s="99"/>
      <c r="S123" s="99"/>
      <c r="T123" s="99"/>
      <c r="U123" s="99"/>
      <c r="V123" s="99"/>
      <c r="W123" s="99"/>
      <c r="X123" s="99"/>
      <c r="Y123" s="99"/>
      <c r="Z123" s="99"/>
      <c r="AA123" s="99"/>
      <c r="AB123" s="99"/>
      <c r="AC123" s="99"/>
      <c r="AD123" s="99"/>
      <c r="AE123" s="99"/>
      <c r="AF123" s="99"/>
      <c r="AG123" s="99"/>
      <c r="AH123" s="99"/>
    </row>
    <row r="124" spans="3:34">
      <c r="C124" s="3" t="s">
        <v>86</v>
      </c>
      <c r="D124" s="3" t="s">
        <v>222</v>
      </c>
      <c r="E124" s="3" t="s">
        <v>223</v>
      </c>
      <c r="F124" s="3" t="s">
        <v>628</v>
      </c>
      <c r="G124" s="97" t="s">
        <v>524</v>
      </c>
      <c r="H124" s="97" t="s">
        <v>524</v>
      </c>
      <c r="I124" s="97" t="s">
        <v>524</v>
      </c>
      <c r="J124" s="97" t="s">
        <v>524</v>
      </c>
      <c r="K124" s="97" t="s">
        <v>524</v>
      </c>
      <c r="L124" s="97" t="s">
        <v>524</v>
      </c>
      <c r="M124" s="97" t="s">
        <v>524</v>
      </c>
      <c r="N124" s="97" t="s">
        <v>524</v>
      </c>
      <c r="O124" s="101" t="s">
        <v>1015</v>
      </c>
      <c r="P124" s="99"/>
      <c r="Q124" s="99"/>
      <c r="R124" s="99"/>
      <c r="S124" s="99"/>
      <c r="T124" s="99"/>
      <c r="U124" s="99"/>
      <c r="V124" s="99"/>
      <c r="W124" s="99"/>
      <c r="X124" s="99"/>
      <c r="Y124" s="99"/>
      <c r="Z124" s="99"/>
      <c r="AA124" s="99"/>
      <c r="AB124" s="99"/>
      <c r="AC124" s="99"/>
      <c r="AD124" s="99"/>
      <c r="AE124" s="99"/>
      <c r="AF124" s="99"/>
      <c r="AG124" s="99"/>
      <c r="AH124" s="99"/>
    </row>
    <row r="125" spans="3:34">
      <c r="C125" s="3" t="s">
        <v>86</v>
      </c>
      <c r="D125" s="3" t="s">
        <v>224</v>
      </c>
      <c r="E125" s="3" t="s">
        <v>225</v>
      </c>
      <c r="F125" s="3" t="s">
        <v>628</v>
      </c>
      <c r="G125" s="97" t="s">
        <v>524</v>
      </c>
      <c r="H125" s="97" t="s">
        <v>524</v>
      </c>
      <c r="I125" s="97" t="s">
        <v>524</v>
      </c>
      <c r="J125" s="97" t="s">
        <v>524</v>
      </c>
      <c r="K125" s="97" t="s">
        <v>524</v>
      </c>
      <c r="L125" s="97" t="s">
        <v>524</v>
      </c>
      <c r="M125" s="97" t="s">
        <v>524</v>
      </c>
      <c r="N125" s="97" t="s">
        <v>524</v>
      </c>
      <c r="O125" s="101" t="s">
        <v>1015</v>
      </c>
      <c r="P125" s="99"/>
      <c r="Q125" s="99"/>
      <c r="R125" s="99"/>
      <c r="S125" s="99"/>
      <c r="T125" s="99"/>
      <c r="U125" s="99"/>
      <c r="V125" s="99"/>
      <c r="W125" s="99"/>
      <c r="X125" s="99"/>
      <c r="Y125" s="99"/>
      <c r="Z125" s="99"/>
      <c r="AA125" s="99"/>
      <c r="AB125" s="99"/>
      <c r="AC125" s="99"/>
      <c r="AD125" s="99"/>
      <c r="AE125" s="99"/>
      <c r="AF125" s="99"/>
      <c r="AG125" s="99"/>
      <c r="AH125" s="99"/>
    </row>
    <row r="126" spans="3:34">
      <c r="C126" s="3" t="s">
        <v>88</v>
      </c>
      <c r="D126" s="3" t="s">
        <v>226</v>
      </c>
      <c r="E126" s="3" t="s">
        <v>227</v>
      </c>
      <c r="F126" s="3" t="s">
        <v>628</v>
      </c>
      <c r="G126" s="97" t="s">
        <v>524</v>
      </c>
      <c r="H126" s="97" t="s">
        <v>524</v>
      </c>
      <c r="I126" s="97" t="s">
        <v>524</v>
      </c>
      <c r="J126" s="97" t="s">
        <v>524</v>
      </c>
      <c r="K126" s="97" t="s">
        <v>524</v>
      </c>
      <c r="L126" s="97" t="s">
        <v>524</v>
      </c>
      <c r="M126" s="97" t="s">
        <v>524</v>
      </c>
      <c r="N126" s="97" t="s">
        <v>524</v>
      </c>
      <c r="O126" s="101" t="s">
        <v>982</v>
      </c>
      <c r="P126" s="99"/>
      <c r="Q126" s="99"/>
      <c r="R126" s="99"/>
      <c r="S126" s="99"/>
      <c r="T126" s="99"/>
      <c r="U126" s="99"/>
      <c r="V126" s="99"/>
      <c r="W126" s="99"/>
      <c r="X126" s="99"/>
      <c r="Y126" s="99"/>
      <c r="Z126" s="99"/>
      <c r="AA126" s="99"/>
      <c r="AB126" s="99"/>
      <c r="AC126" s="99"/>
      <c r="AD126" s="99"/>
      <c r="AE126" s="99"/>
      <c r="AF126" s="99"/>
      <c r="AG126" s="99"/>
      <c r="AH126" s="99"/>
    </row>
    <row r="127" spans="3:34">
      <c r="C127" s="3" t="s">
        <v>88</v>
      </c>
      <c r="D127" s="3" t="s">
        <v>228</v>
      </c>
      <c r="E127" s="3" t="s">
        <v>229</v>
      </c>
      <c r="F127" s="3" t="s">
        <v>628</v>
      </c>
      <c r="G127" s="97" t="s">
        <v>524</v>
      </c>
      <c r="H127" s="97" t="s">
        <v>524</v>
      </c>
      <c r="I127" s="97" t="s">
        <v>524</v>
      </c>
      <c r="J127" s="97" t="s">
        <v>524</v>
      </c>
      <c r="K127" s="97" t="s">
        <v>524</v>
      </c>
      <c r="L127" s="97" t="s">
        <v>524</v>
      </c>
      <c r="M127" s="97" t="s">
        <v>524</v>
      </c>
      <c r="N127" s="97" t="s">
        <v>524</v>
      </c>
      <c r="O127" s="101" t="s">
        <v>982</v>
      </c>
      <c r="P127" s="99"/>
      <c r="Q127" s="99"/>
      <c r="R127" s="99"/>
      <c r="S127" s="99"/>
      <c r="T127" s="99"/>
      <c r="U127" s="99"/>
      <c r="V127" s="99"/>
      <c r="W127" s="99"/>
      <c r="X127" s="99"/>
      <c r="Y127" s="99"/>
      <c r="Z127" s="99"/>
      <c r="AA127" s="99"/>
      <c r="AB127" s="99"/>
      <c r="AC127" s="99"/>
      <c r="AD127" s="99"/>
      <c r="AE127" s="99"/>
      <c r="AF127" s="99"/>
      <c r="AG127" s="99"/>
      <c r="AH127" s="99"/>
    </row>
    <row r="128" spans="3:34">
      <c r="C128" s="3" t="s">
        <v>88</v>
      </c>
      <c r="D128" s="3" t="s">
        <v>230</v>
      </c>
      <c r="E128" s="3" t="s">
        <v>231</v>
      </c>
      <c r="F128" s="3" t="s">
        <v>628</v>
      </c>
      <c r="G128" s="97" t="s">
        <v>524</v>
      </c>
      <c r="H128" s="97" t="s">
        <v>524</v>
      </c>
      <c r="I128" s="97" t="s">
        <v>524</v>
      </c>
      <c r="J128" s="97" t="s">
        <v>524</v>
      </c>
      <c r="K128" s="97" t="s">
        <v>524</v>
      </c>
      <c r="L128" s="97" t="s">
        <v>524</v>
      </c>
      <c r="M128" s="97" t="s">
        <v>524</v>
      </c>
      <c r="N128" s="97" t="s">
        <v>524</v>
      </c>
      <c r="O128" s="101" t="s">
        <v>1015</v>
      </c>
      <c r="P128" s="99"/>
      <c r="Q128" s="99"/>
      <c r="R128" s="99"/>
      <c r="S128" s="99"/>
      <c r="T128" s="99"/>
      <c r="U128" s="99"/>
      <c r="V128" s="99"/>
      <c r="W128" s="99"/>
      <c r="X128" s="99"/>
      <c r="Y128" s="99"/>
      <c r="Z128" s="99"/>
      <c r="AA128" s="99"/>
      <c r="AB128" s="99"/>
      <c r="AC128" s="99"/>
      <c r="AD128" s="99"/>
      <c r="AE128" s="99"/>
      <c r="AF128" s="99"/>
      <c r="AG128" s="99"/>
      <c r="AH128" s="99"/>
    </row>
    <row r="129" spans="3:34">
      <c r="C129" s="3" t="s">
        <v>88</v>
      </c>
      <c r="D129" s="3" t="s">
        <v>232</v>
      </c>
      <c r="E129" s="3" t="s">
        <v>233</v>
      </c>
      <c r="F129" s="3" t="s">
        <v>628</v>
      </c>
      <c r="G129" s="97" t="s">
        <v>524</v>
      </c>
      <c r="H129" s="97" t="s">
        <v>524</v>
      </c>
      <c r="I129" s="97" t="s">
        <v>524</v>
      </c>
      <c r="J129" s="97" t="s">
        <v>524</v>
      </c>
      <c r="K129" s="97" t="s">
        <v>524</v>
      </c>
      <c r="L129" s="97" t="s">
        <v>524</v>
      </c>
      <c r="M129" s="97" t="s">
        <v>524</v>
      </c>
      <c r="N129" s="97" t="s">
        <v>524</v>
      </c>
      <c r="O129" s="101" t="s">
        <v>1015</v>
      </c>
      <c r="P129" s="99"/>
      <c r="Q129" s="99"/>
      <c r="R129" s="99"/>
      <c r="S129" s="99"/>
      <c r="T129" s="99"/>
      <c r="U129" s="99"/>
      <c r="V129" s="99"/>
      <c r="W129" s="99"/>
      <c r="X129" s="99"/>
      <c r="Y129" s="99"/>
      <c r="Z129" s="99"/>
      <c r="AA129" s="99"/>
      <c r="AB129" s="99"/>
      <c r="AC129" s="99"/>
      <c r="AD129" s="99"/>
      <c r="AE129" s="99"/>
      <c r="AF129" s="99"/>
      <c r="AG129" s="99"/>
      <c r="AH129" s="99"/>
    </row>
    <row r="130" spans="3:34">
      <c r="C130" s="3" t="s">
        <v>88</v>
      </c>
      <c r="D130" s="3" t="s">
        <v>234</v>
      </c>
      <c r="E130" s="3" t="s">
        <v>235</v>
      </c>
      <c r="F130" s="3" t="s">
        <v>628</v>
      </c>
      <c r="G130" s="97" t="s">
        <v>524</v>
      </c>
      <c r="H130" s="97" t="s">
        <v>524</v>
      </c>
      <c r="I130" s="97" t="s">
        <v>524</v>
      </c>
      <c r="J130" s="97" t="s">
        <v>524</v>
      </c>
      <c r="K130" s="97" t="s">
        <v>524</v>
      </c>
      <c r="L130" s="97" t="s">
        <v>524</v>
      </c>
      <c r="M130" s="97" t="s">
        <v>524</v>
      </c>
      <c r="N130" s="97" t="s">
        <v>524</v>
      </c>
      <c r="O130" s="101" t="s">
        <v>1015</v>
      </c>
      <c r="P130" s="99"/>
      <c r="Q130" s="99"/>
      <c r="R130" s="99"/>
      <c r="S130" s="99"/>
      <c r="T130" s="99"/>
      <c r="U130" s="99"/>
      <c r="V130" s="99"/>
      <c r="W130" s="99"/>
      <c r="X130" s="99"/>
      <c r="Y130" s="99"/>
      <c r="Z130" s="99"/>
      <c r="AA130" s="99"/>
      <c r="AB130" s="99"/>
      <c r="AC130" s="99"/>
      <c r="AD130" s="99"/>
      <c r="AE130" s="99"/>
      <c r="AF130" s="99"/>
      <c r="AG130" s="99"/>
      <c r="AH130" s="99"/>
    </row>
    <row r="131" spans="3:34">
      <c r="C131" s="3" t="s">
        <v>88</v>
      </c>
      <c r="D131" s="3" t="s">
        <v>236</v>
      </c>
      <c r="E131" s="3" t="s">
        <v>237</v>
      </c>
      <c r="F131" s="3" t="s">
        <v>628</v>
      </c>
      <c r="G131" s="97" t="s">
        <v>524</v>
      </c>
      <c r="H131" s="97" t="s">
        <v>524</v>
      </c>
      <c r="I131" s="97" t="s">
        <v>524</v>
      </c>
      <c r="J131" s="97" t="s">
        <v>524</v>
      </c>
      <c r="K131" s="97" t="s">
        <v>524</v>
      </c>
      <c r="L131" s="97" t="s">
        <v>524</v>
      </c>
      <c r="M131" s="97" t="s">
        <v>524</v>
      </c>
      <c r="N131" s="97" t="s">
        <v>524</v>
      </c>
      <c r="O131" s="101" t="s">
        <v>982</v>
      </c>
      <c r="P131" s="99"/>
      <c r="Q131" s="99"/>
      <c r="R131" s="99"/>
      <c r="S131" s="99"/>
      <c r="T131" s="99"/>
      <c r="U131" s="99"/>
      <c r="V131" s="99"/>
      <c r="W131" s="99"/>
      <c r="X131" s="99"/>
      <c r="Y131" s="99"/>
      <c r="Z131" s="99"/>
      <c r="AA131" s="99"/>
      <c r="AB131" s="99"/>
      <c r="AC131" s="99"/>
      <c r="AD131" s="99"/>
      <c r="AE131" s="99"/>
      <c r="AF131" s="99"/>
      <c r="AG131" s="99"/>
      <c r="AH131" s="99"/>
    </row>
    <row r="132" spans="3:34">
      <c r="C132" s="3" t="s">
        <v>88</v>
      </c>
      <c r="D132" s="3" t="s">
        <v>238</v>
      </c>
      <c r="E132" s="3" t="s">
        <v>239</v>
      </c>
      <c r="F132" s="3" t="s">
        <v>628</v>
      </c>
      <c r="G132" s="97" t="s">
        <v>524</v>
      </c>
      <c r="H132" s="97" t="s">
        <v>524</v>
      </c>
      <c r="I132" s="97" t="s">
        <v>524</v>
      </c>
      <c r="J132" s="97" t="s">
        <v>524</v>
      </c>
      <c r="K132" s="97" t="s">
        <v>524</v>
      </c>
      <c r="L132" s="97" t="s">
        <v>524</v>
      </c>
      <c r="M132" s="97" t="s">
        <v>524</v>
      </c>
      <c r="N132" s="97" t="s">
        <v>524</v>
      </c>
      <c r="O132" s="101" t="s">
        <v>1015</v>
      </c>
      <c r="P132" s="99"/>
      <c r="Q132" s="99"/>
      <c r="R132" s="99"/>
      <c r="S132" s="99"/>
      <c r="T132" s="99"/>
      <c r="U132" s="99"/>
      <c r="V132" s="99"/>
      <c r="W132" s="99"/>
      <c r="X132" s="99"/>
      <c r="Y132" s="99"/>
      <c r="Z132" s="99"/>
      <c r="AA132" s="99"/>
      <c r="AB132" s="99"/>
      <c r="AC132" s="99"/>
      <c r="AD132" s="99"/>
      <c r="AE132" s="99"/>
      <c r="AF132" s="99"/>
      <c r="AG132" s="99"/>
      <c r="AH132" s="99"/>
    </row>
    <row r="133" spans="3:34">
      <c r="C133" s="3" t="s">
        <v>88</v>
      </c>
      <c r="D133" s="3" t="s">
        <v>240</v>
      </c>
      <c r="E133" s="3" t="s">
        <v>241</v>
      </c>
      <c r="F133" s="3" t="s">
        <v>628</v>
      </c>
      <c r="G133" s="97" t="s">
        <v>524</v>
      </c>
      <c r="H133" s="97" t="s">
        <v>524</v>
      </c>
      <c r="I133" s="97" t="s">
        <v>524</v>
      </c>
      <c r="J133" s="97" t="s">
        <v>524</v>
      </c>
      <c r="K133" s="97" t="s">
        <v>524</v>
      </c>
      <c r="L133" s="97" t="s">
        <v>524</v>
      </c>
      <c r="M133" s="97" t="s">
        <v>524</v>
      </c>
      <c r="N133" s="97" t="s">
        <v>524</v>
      </c>
      <c r="O133" s="101" t="s">
        <v>982</v>
      </c>
      <c r="P133" s="99"/>
      <c r="Q133" s="99"/>
      <c r="R133" s="99"/>
      <c r="S133" s="99"/>
      <c r="T133" s="99"/>
      <c r="U133" s="99"/>
      <c r="V133" s="99"/>
      <c r="W133" s="99"/>
      <c r="X133" s="99"/>
      <c r="Y133" s="99"/>
      <c r="Z133" s="99"/>
      <c r="AA133" s="99"/>
      <c r="AB133" s="99"/>
      <c r="AC133" s="99"/>
      <c r="AD133" s="99"/>
      <c r="AE133" s="99"/>
      <c r="AF133" s="99"/>
      <c r="AG133" s="99"/>
      <c r="AH133" s="99"/>
    </row>
    <row r="134" spans="3:34">
      <c r="C134" s="3" t="s">
        <v>88</v>
      </c>
      <c r="D134" s="3" t="s">
        <v>242</v>
      </c>
      <c r="E134" s="3" t="s">
        <v>243</v>
      </c>
      <c r="F134" s="3" t="s">
        <v>628</v>
      </c>
      <c r="G134" s="97" t="s">
        <v>524</v>
      </c>
      <c r="H134" s="97" t="s">
        <v>524</v>
      </c>
      <c r="I134" s="97" t="s">
        <v>524</v>
      </c>
      <c r="J134" s="97" t="s">
        <v>524</v>
      </c>
      <c r="K134" s="97" t="s">
        <v>524</v>
      </c>
      <c r="L134" s="97" t="s">
        <v>524</v>
      </c>
      <c r="M134" s="97" t="s">
        <v>524</v>
      </c>
      <c r="N134" s="97" t="s">
        <v>524</v>
      </c>
      <c r="O134" s="101" t="s">
        <v>1015</v>
      </c>
      <c r="P134" s="99"/>
      <c r="Q134" s="99"/>
      <c r="R134" s="99"/>
      <c r="S134" s="99"/>
      <c r="T134" s="99"/>
      <c r="U134" s="99"/>
      <c r="V134" s="99"/>
      <c r="W134" s="99"/>
      <c r="X134" s="99"/>
      <c r="Y134" s="99"/>
      <c r="Z134" s="99"/>
      <c r="AA134" s="99"/>
      <c r="AB134" s="99"/>
      <c r="AC134" s="99"/>
      <c r="AD134" s="99"/>
      <c r="AE134" s="99"/>
      <c r="AF134" s="99"/>
      <c r="AG134" s="99"/>
      <c r="AH134" s="99"/>
    </row>
    <row r="135" spans="3:34">
      <c r="C135" s="3" t="s">
        <v>88</v>
      </c>
      <c r="D135" s="3" t="s">
        <v>244</v>
      </c>
      <c r="E135" s="3" t="s">
        <v>245</v>
      </c>
      <c r="F135" s="3" t="s">
        <v>628</v>
      </c>
      <c r="G135" s="97" t="s">
        <v>524</v>
      </c>
      <c r="H135" s="97" t="s">
        <v>524</v>
      </c>
      <c r="I135" s="97" t="s">
        <v>524</v>
      </c>
      <c r="J135" s="97" t="s">
        <v>524</v>
      </c>
      <c r="K135" s="97" t="s">
        <v>524</v>
      </c>
      <c r="L135" s="97" t="s">
        <v>524</v>
      </c>
      <c r="M135" s="97" t="s">
        <v>524</v>
      </c>
      <c r="N135" s="97" t="s">
        <v>524</v>
      </c>
      <c r="O135" s="101" t="s">
        <v>1015</v>
      </c>
      <c r="P135" s="99"/>
      <c r="Q135" s="99"/>
      <c r="R135" s="99"/>
      <c r="S135" s="99"/>
      <c r="T135" s="99"/>
      <c r="U135" s="99"/>
      <c r="V135" s="99"/>
      <c r="W135" s="99"/>
      <c r="X135" s="99"/>
      <c r="Y135" s="99"/>
      <c r="Z135" s="99"/>
      <c r="AA135" s="99"/>
      <c r="AB135" s="99"/>
      <c r="AC135" s="99"/>
      <c r="AD135" s="99"/>
      <c r="AE135" s="99"/>
      <c r="AF135" s="99"/>
      <c r="AG135" s="99"/>
      <c r="AH135" s="99"/>
    </row>
    <row r="136" spans="3:34">
      <c r="C136" s="3" t="s">
        <v>88</v>
      </c>
      <c r="D136" s="3" t="s">
        <v>246</v>
      </c>
      <c r="E136" s="3" t="s">
        <v>247</v>
      </c>
      <c r="F136" s="3" t="s">
        <v>628</v>
      </c>
      <c r="G136" s="97" t="s">
        <v>524</v>
      </c>
      <c r="H136" s="97" t="s">
        <v>524</v>
      </c>
      <c r="I136" s="97" t="s">
        <v>524</v>
      </c>
      <c r="J136" s="97" t="s">
        <v>524</v>
      </c>
      <c r="K136" s="97" t="s">
        <v>524</v>
      </c>
      <c r="L136" s="97" t="s">
        <v>524</v>
      </c>
      <c r="M136" s="97" t="s">
        <v>524</v>
      </c>
      <c r="N136" s="97" t="s">
        <v>524</v>
      </c>
      <c r="O136" s="101" t="s">
        <v>1015</v>
      </c>
      <c r="P136" s="99"/>
      <c r="Q136" s="99"/>
      <c r="R136" s="99"/>
      <c r="S136" s="99"/>
      <c r="T136" s="99"/>
      <c r="U136" s="99"/>
      <c r="V136" s="99"/>
      <c r="W136" s="99"/>
      <c r="X136" s="99"/>
      <c r="Y136" s="99"/>
      <c r="Z136" s="99"/>
      <c r="AA136" s="99"/>
      <c r="AB136" s="99"/>
      <c r="AC136" s="99"/>
      <c r="AD136" s="99"/>
      <c r="AE136" s="99"/>
      <c r="AF136" s="99"/>
      <c r="AG136" s="99"/>
      <c r="AH136" s="99"/>
    </row>
    <row r="137" spans="3:34">
      <c r="C137" s="3" t="s">
        <v>88</v>
      </c>
      <c r="D137" s="3" t="s">
        <v>248</v>
      </c>
      <c r="E137" s="3" t="s">
        <v>249</v>
      </c>
      <c r="F137" s="3" t="s">
        <v>628</v>
      </c>
      <c r="G137" s="97" t="s">
        <v>524</v>
      </c>
      <c r="H137" s="97" t="s">
        <v>524</v>
      </c>
      <c r="I137" s="97" t="s">
        <v>524</v>
      </c>
      <c r="J137" s="97" t="s">
        <v>524</v>
      </c>
      <c r="K137" s="97" t="s">
        <v>524</v>
      </c>
      <c r="L137" s="97" t="s">
        <v>524</v>
      </c>
      <c r="M137" s="97" t="s">
        <v>524</v>
      </c>
      <c r="N137" s="97" t="s">
        <v>524</v>
      </c>
      <c r="O137" s="101" t="s">
        <v>982</v>
      </c>
      <c r="P137" s="99"/>
      <c r="Q137" s="99"/>
      <c r="R137" s="99"/>
      <c r="S137" s="99"/>
      <c r="T137" s="99"/>
      <c r="U137" s="99"/>
      <c r="V137" s="99"/>
      <c r="W137" s="99"/>
      <c r="X137" s="99"/>
      <c r="Y137" s="99"/>
      <c r="Z137" s="99"/>
      <c r="AA137" s="99"/>
      <c r="AB137" s="99"/>
      <c r="AC137" s="99"/>
      <c r="AD137" s="99"/>
      <c r="AE137" s="99"/>
      <c r="AF137" s="99"/>
      <c r="AG137" s="99"/>
      <c r="AH137" s="99"/>
    </row>
    <row r="138" spans="3:34">
      <c r="C138" s="3" t="s">
        <v>88</v>
      </c>
      <c r="D138" s="3" t="s">
        <v>250</v>
      </c>
      <c r="E138" s="3" t="s">
        <v>251</v>
      </c>
      <c r="F138" s="3" t="s">
        <v>628</v>
      </c>
      <c r="G138" s="97" t="s">
        <v>524</v>
      </c>
      <c r="H138" s="97" t="s">
        <v>524</v>
      </c>
      <c r="I138" s="97" t="s">
        <v>524</v>
      </c>
      <c r="J138" s="97" t="s">
        <v>524</v>
      </c>
      <c r="K138" s="97" t="s">
        <v>524</v>
      </c>
      <c r="L138" s="97" t="s">
        <v>524</v>
      </c>
      <c r="M138" s="97" t="s">
        <v>524</v>
      </c>
      <c r="N138" s="97" t="s">
        <v>524</v>
      </c>
      <c r="O138" s="101" t="s">
        <v>982</v>
      </c>
      <c r="P138" s="99"/>
      <c r="Q138" s="99"/>
      <c r="R138" s="99"/>
      <c r="S138" s="99"/>
      <c r="T138" s="99"/>
      <c r="U138" s="99"/>
      <c r="V138" s="99"/>
      <c r="W138" s="99"/>
      <c r="X138" s="99"/>
      <c r="Y138" s="99"/>
      <c r="Z138" s="99"/>
      <c r="AA138" s="99"/>
      <c r="AB138" s="99"/>
      <c r="AC138" s="99"/>
      <c r="AD138" s="99"/>
      <c r="AE138" s="99"/>
      <c r="AF138" s="99"/>
      <c r="AG138" s="99"/>
      <c r="AH138" s="99"/>
    </row>
    <row r="139" spans="3:34">
      <c r="C139" s="3" t="s">
        <v>88</v>
      </c>
      <c r="D139" s="3" t="s">
        <v>252</v>
      </c>
      <c r="E139" s="3" t="s">
        <v>253</v>
      </c>
      <c r="F139" s="3" t="s">
        <v>628</v>
      </c>
      <c r="G139" s="97" t="s">
        <v>524</v>
      </c>
      <c r="H139" s="97" t="s">
        <v>524</v>
      </c>
      <c r="I139" s="97" t="s">
        <v>524</v>
      </c>
      <c r="J139" s="97" t="s">
        <v>524</v>
      </c>
      <c r="K139" s="97" t="s">
        <v>524</v>
      </c>
      <c r="L139" s="97" t="s">
        <v>524</v>
      </c>
      <c r="M139" s="97" t="s">
        <v>524</v>
      </c>
      <c r="N139" s="97" t="s">
        <v>524</v>
      </c>
      <c r="O139" s="101" t="s">
        <v>1015</v>
      </c>
      <c r="P139" s="99"/>
      <c r="Q139" s="99"/>
      <c r="R139" s="99"/>
      <c r="S139" s="99"/>
      <c r="T139" s="99"/>
      <c r="U139" s="99"/>
      <c r="V139" s="99"/>
      <c r="W139" s="99"/>
      <c r="X139" s="99"/>
      <c r="Y139" s="99"/>
      <c r="Z139" s="99"/>
      <c r="AA139" s="99"/>
      <c r="AB139" s="99"/>
      <c r="AC139" s="99"/>
      <c r="AD139" s="99"/>
      <c r="AE139" s="99"/>
      <c r="AF139" s="99"/>
      <c r="AG139" s="99"/>
      <c r="AH139" s="99"/>
    </row>
    <row r="140" spans="3:34">
      <c r="C140" s="3" t="s">
        <v>88</v>
      </c>
      <c r="D140" s="3" t="s">
        <v>254</v>
      </c>
      <c r="E140" s="3" t="s">
        <v>255</v>
      </c>
      <c r="F140" s="3" t="s">
        <v>628</v>
      </c>
      <c r="G140" s="97" t="s">
        <v>524</v>
      </c>
      <c r="H140" s="97" t="s">
        <v>524</v>
      </c>
      <c r="I140" s="97" t="s">
        <v>524</v>
      </c>
      <c r="J140" s="97" t="s">
        <v>524</v>
      </c>
      <c r="K140" s="97" t="s">
        <v>524</v>
      </c>
      <c r="L140" s="97" t="s">
        <v>524</v>
      </c>
      <c r="M140" s="97" t="s">
        <v>524</v>
      </c>
      <c r="N140" s="97" t="s">
        <v>524</v>
      </c>
      <c r="O140" s="101" t="s">
        <v>1015</v>
      </c>
      <c r="P140" s="99"/>
      <c r="Q140" s="99"/>
      <c r="R140" s="99"/>
      <c r="S140" s="99"/>
      <c r="T140" s="99"/>
      <c r="U140" s="99"/>
      <c r="V140" s="99"/>
      <c r="W140" s="99"/>
      <c r="X140" s="99"/>
      <c r="Y140" s="99"/>
      <c r="Z140" s="99"/>
      <c r="AA140" s="99"/>
      <c r="AB140" s="99"/>
      <c r="AC140" s="99"/>
      <c r="AD140" s="99"/>
      <c r="AE140" s="99"/>
      <c r="AF140" s="99"/>
      <c r="AG140" s="99"/>
      <c r="AH140" s="99"/>
    </row>
    <row r="141" spans="3:34">
      <c r="C141" s="3" t="s">
        <v>88</v>
      </c>
      <c r="D141" s="3" t="s">
        <v>256</v>
      </c>
      <c r="E141" s="3" t="s">
        <v>257</v>
      </c>
      <c r="F141" s="3" t="s">
        <v>628</v>
      </c>
      <c r="G141" s="97" t="s">
        <v>524</v>
      </c>
      <c r="H141" s="97" t="s">
        <v>524</v>
      </c>
      <c r="I141" s="97" t="s">
        <v>524</v>
      </c>
      <c r="J141" s="97" t="s">
        <v>524</v>
      </c>
      <c r="K141" s="97" t="s">
        <v>524</v>
      </c>
      <c r="L141" s="97" t="s">
        <v>524</v>
      </c>
      <c r="M141" s="97" t="s">
        <v>524</v>
      </c>
      <c r="N141" s="97" t="s">
        <v>524</v>
      </c>
      <c r="O141" s="101" t="s">
        <v>1015</v>
      </c>
      <c r="P141" s="99"/>
      <c r="Q141" s="99"/>
      <c r="R141" s="99"/>
      <c r="S141" s="99"/>
      <c r="T141" s="99"/>
      <c r="U141" s="99"/>
      <c r="V141" s="99"/>
      <c r="W141" s="99"/>
      <c r="X141" s="99"/>
      <c r="Y141" s="99"/>
      <c r="Z141" s="99"/>
      <c r="AA141" s="99"/>
      <c r="AB141" s="99"/>
      <c r="AC141" s="99"/>
      <c r="AD141" s="99"/>
      <c r="AE141" s="99"/>
      <c r="AF141" s="99"/>
      <c r="AG141" s="99"/>
      <c r="AH141" s="99"/>
    </row>
    <row r="142" spans="3:34">
      <c r="C142" s="3" t="s">
        <v>88</v>
      </c>
      <c r="D142" s="3" t="s">
        <v>258</v>
      </c>
      <c r="E142" s="3" t="s">
        <v>259</v>
      </c>
      <c r="F142" s="3" t="s">
        <v>628</v>
      </c>
      <c r="G142" s="97" t="s">
        <v>524</v>
      </c>
      <c r="H142" s="97" t="s">
        <v>524</v>
      </c>
      <c r="I142" s="97" t="s">
        <v>524</v>
      </c>
      <c r="J142" s="97" t="s">
        <v>524</v>
      </c>
      <c r="K142" s="97" t="s">
        <v>524</v>
      </c>
      <c r="L142" s="97" t="s">
        <v>524</v>
      </c>
      <c r="M142" s="97" t="s">
        <v>524</v>
      </c>
      <c r="N142" s="97" t="s">
        <v>524</v>
      </c>
      <c r="O142" s="101" t="s">
        <v>1015</v>
      </c>
      <c r="P142" s="99"/>
      <c r="Q142" s="99"/>
      <c r="R142" s="99"/>
      <c r="S142" s="99"/>
      <c r="T142" s="99"/>
      <c r="U142" s="99"/>
      <c r="V142" s="99"/>
      <c r="W142" s="99"/>
      <c r="X142" s="99"/>
      <c r="Y142" s="99"/>
      <c r="Z142" s="99"/>
      <c r="AA142" s="99"/>
      <c r="AB142" s="99"/>
      <c r="AC142" s="99"/>
      <c r="AD142" s="99"/>
      <c r="AE142" s="99"/>
      <c r="AF142" s="99"/>
      <c r="AG142" s="99"/>
      <c r="AH142" s="99"/>
    </row>
    <row r="143" spans="3:34">
      <c r="C143" s="3" t="s">
        <v>88</v>
      </c>
      <c r="D143" s="3" t="s">
        <v>260</v>
      </c>
      <c r="E143" s="3" t="s">
        <v>261</v>
      </c>
      <c r="F143" s="3" t="s">
        <v>628</v>
      </c>
      <c r="G143" s="97" t="s">
        <v>524</v>
      </c>
      <c r="H143" s="97" t="s">
        <v>524</v>
      </c>
      <c r="I143" s="97" t="s">
        <v>524</v>
      </c>
      <c r="J143" s="97" t="s">
        <v>524</v>
      </c>
      <c r="K143" s="97" t="s">
        <v>524</v>
      </c>
      <c r="L143" s="97" t="s">
        <v>524</v>
      </c>
      <c r="M143" s="97" t="s">
        <v>524</v>
      </c>
      <c r="N143" s="97" t="s">
        <v>524</v>
      </c>
      <c r="O143" s="101" t="s">
        <v>1015</v>
      </c>
      <c r="P143" s="99"/>
      <c r="Q143" s="99"/>
      <c r="R143" s="99"/>
      <c r="S143" s="99"/>
      <c r="T143" s="99"/>
      <c r="U143" s="99"/>
      <c r="V143" s="99"/>
      <c r="W143" s="99"/>
      <c r="X143" s="99"/>
      <c r="Y143" s="99"/>
      <c r="Z143" s="99"/>
      <c r="AA143" s="99"/>
      <c r="AB143" s="99"/>
      <c r="AC143" s="99"/>
      <c r="AD143" s="99"/>
      <c r="AE143" s="99"/>
      <c r="AF143" s="99"/>
      <c r="AG143" s="99"/>
      <c r="AH143" s="99"/>
    </row>
    <row r="144" spans="3:34">
      <c r="C144" s="3" t="s">
        <v>88</v>
      </c>
      <c r="D144" s="3" t="s">
        <v>262</v>
      </c>
      <c r="E144" s="3" t="s">
        <v>263</v>
      </c>
      <c r="F144" s="3" t="s">
        <v>628</v>
      </c>
      <c r="G144" s="97" t="s">
        <v>524</v>
      </c>
      <c r="H144" s="97" t="s">
        <v>524</v>
      </c>
      <c r="I144" s="97" t="s">
        <v>524</v>
      </c>
      <c r="J144" s="97" t="s">
        <v>524</v>
      </c>
      <c r="K144" s="97" t="s">
        <v>524</v>
      </c>
      <c r="L144" s="97" t="s">
        <v>524</v>
      </c>
      <c r="M144" s="97" t="s">
        <v>524</v>
      </c>
      <c r="N144" s="97" t="s">
        <v>524</v>
      </c>
      <c r="O144" s="101" t="s">
        <v>1015</v>
      </c>
      <c r="P144" s="99"/>
      <c r="Q144" s="99"/>
      <c r="R144" s="99"/>
      <c r="S144" s="99"/>
      <c r="T144" s="99"/>
      <c r="U144" s="99"/>
      <c r="V144" s="99"/>
      <c r="W144" s="99"/>
      <c r="X144" s="99"/>
      <c r="Y144" s="99"/>
      <c r="Z144" s="99"/>
      <c r="AA144" s="99"/>
      <c r="AB144" s="99"/>
      <c r="AC144" s="99"/>
      <c r="AD144" s="99"/>
      <c r="AE144" s="99"/>
      <c r="AF144" s="99"/>
      <c r="AG144" s="99"/>
      <c r="AH144" s="99"/>
    </row>
    <row r="145" spans="3:34">
      <c r="C145" s="3" t="s">
        <v>88</v>
      </c>
      <c r="D145" s="3" t="s">
        <v>264</v>
      </c>
      <c r="E145" s="3" t="s">
        <v>265</v>
      </c>
      <c r="F145" s="3" t="s">
        <v>628</v>
      </c>
      <c r="G145" s="97" t="s">
        <v>524</v>
      </c>
      <c r="H145" s="97" t="s">
        <v>524</v>
      </c>
      <c r="I145" s="97" t="s">
        <v>524</v>
      </c>
      <c r="J145" s="97" t="s">
        <v>524</v>
      </c>
      <c r="K145" s="97" t="s">
        <v>524</v>
      </c>
      <c r="L145" s="97" t="s">
        <v>524</v>
      </c>
      <c r="M145" s="97" t="s">
        <v>524</v>
      </c>
      <c r="N145" s="97" t="s">
        <v>524</v>
      </c>
      <c r="O145" s="101" t="s">
        <v>1015</v>
      </c>
      <c r="P145" s="99"/>
      <c r="Q145" s="99"/>
      <c r="R145" s="99"/>
      <c r="S145" s="99"/>
      <c r="T145" s="99"/>
      <c r="U145" s="99"/>
      <c r="V145" s="99"/>
      <c r="W145" s="99"/>
      <c r="X145" s="99"/>
      <c r="Y145" s="99"/>
      <c r="Z145" s="99"/>
      <c r="AA145" s="99"/>
      <c r="AB145" s="99"/>
      <c r="AC145" s="99"/>
      <c r="AD145" s="99"/>
      <c r="AE145" s="99"/>
      <c r="AF145" s="99"/>
      <c r="AG145" s="99"/>
      <c r="AH145" s="99"/>
    </row>
    <row r="146" spans="3:34">
      <c r="C146" s="3" t="s">
        <v>88</v>
      </c>
      <c r="D146" s="3" t="s">
        <v>266</v>
      </c>
      <c r="E146" s="3" t="s">
        <v>267</v>
      </c>
      <c r="F146" s="3" t="s">
        <v>628</v>
      </c>
      <c r="G146" s="97" t="s">
        <v>524</v>
      </c>
      <c r="H146" s="97" t="s">
        <v>524</v>
      </c>
      <c r="I146" s="97" t="s">
        <v>524</v>
      </c>
      <c r="J146" s="97" t="s">
        <v>524</v>
      </c>
      <c r="K146" s="97" t="s">
        <v>524</v>
      </c>
      <c r="L146" s="97" t="s">
        <v>524</v>
      </c>
      <c r="M146" s="97" t="s">
        <v>524</v>
      </c>
      <c r="N146" s="97" t="s">
        <v>524</v>
      </c>
      <c r="O146" s="101" t="s">
        <v>1015</v>
      </c>
      <c r="P146" s="99"/>
      <c r="Q146" s="99"/>
      <c r="R146" s="99"/>
      <c r="S146" s="99"/>
      <c r="T146" s="99"/>
      <c r="U146" s="99"/>
      <c r="V146" s="99"/>
      <c r="W146" s="99"/>
      <c r="X146" s="99"/>
      <c r="Y146" s="99"/>
      <c r="Z146" s="99"/>
      <c r="AA146" s="99"/>
      <c r="AB146" s="99"/>
      <c r="AC146" s="99"/>
      <c r="AD146" s="99"/>
      <c r="AE146" s="99"/>
      <c r="AF146" s="99"/>
      <c r="AG146" s="99"/>
      <c r="AH146" s="99"/>
    </row>
    <row r="147" spans="3:34">
      <c r="C147" s="3" t="s">
        <v>88</v>
      </c>
      <c r="D147" s="3" t="s">
        <v>268</v>
      </c>
      <c r="E147" s="3" t="s">
        <v>269</v>
      </c>
      <c r="F147" s="3" t="s">
        <v>628</v>
      </c>
      <c r="G147" s="97" t="s">
        <v>524</v>
      </c>
      <c r="H147" s="97" t="s">
        <v>524</v>
      </c>
      <c r="I147" s="97" t="s">
        <v>524</v>
      </c>
      <c r="J147" s="97" t="s">
        <v>524</v>
      </c>
      <c r="K147" s="97" t="s">
        <v>524</v>
      </c>
      <c r="L147" s="97" t="s">
        <v>524</v>
      </c>
      <c r="M147" s="97" t="s">
        <v>524</v>
      </c>
      <c r="N147" s="97" t="s">
        <v>524</v>
      </c>
      <c r="O147" s="101" t="s">
        <v>1015</v>
      </c>
      <c r="P147" s="99"/>
      <c r="Q147" s="99"/>
      <c r="R147" s="99"/>
      <c r="S147" s="99"/>
      <c r="T147" s="99"/>
      <c r="U147" s="99"/>
      <c r="V147" s="99"/>
      <c r="W147" s="99"/>
      <c r="X147" s="99"/>
      <c r="Y147" s="99"/>
      <c r="Z147" s="99"/>
      <c r="AA147" s="99"/>
      <c r="AB147" s="99"/>
      <c r="AC147" s="99"/>
      <c r="AD147" s="99"/>
      <c r="AE147" s="99"/>
      <c r="AF147" s="99"/>
      <c r="AG147" s="99"/>
      <c r="AH147" s="99"/>
    </row>
    <row r="148" spans="3:34">
      <c r="C148" s="3" t="s">
        <v>88</v>
      </c>
      <c r="D148" s="3" t="s">
        <v>270</v>
      </c>
      <c r="E148" s="3" t="s">
        <v>271</v>
      </c>
      <c r="F148" s="3" t="s">
        <v>628</v>
      </c>
      <c r="G148" s="97" t="s">
        <v>524</v>
      </c>
      <c r="H148" s="97" t="s">
        <v>524</v>
      </c>
      <c r="I148" s="97" t="s">
        <v>524</v>
      </c>
      <c r="J148" s="97" t="s">
        <v>524</v>
      </c>
      <c r="K148" s="97" t="s">
        <v>524</v>
      </c>
      <c r="L148" s="97" t="s">
        <v>524</v>
      </c>
      <c r="M148" s="97" t="s">
        <v>524</v>
      </c>
      <c r="N148" s="97" t="s">
        <v>524</v>
      </c>
      <c r="O148" s="101" t="s">
        <v>1015</v>
      </c>
      <c r="P148" s="99"/>
      <c r="Q148" s="99"/>
      <c r="R148" s="99"/>
      <c r="S148" s="99"/>
      <c r="T148" s="99"/>
      <c r="U148" s="99"/>
      <c r="V148" s="99"/>
      <c r="W148" s="99"/>
      <c r="X148" s="99"/>
      <c r="Y148" s="99"/>
      <c r="Z148" s="99"/>
      <c r="AA148" s="99"/>
      <c r="AB148" s="99"/>
      <c r="AC148" s="99"/>
      <c r="AD148" s="99"/>
      <c r="AE148" s="99"/>
      <c r="AF148" s="99"/>
      <c r="AG148" s="99"/>
      <c r="AH148" s="99"/>
    </row>
    <row r="149" spans="3:34">
      <c r="C149" s="3" t="s">
        <v>88</v>
      </c>
      <c r="D149" s="3" t="s">
        <v>272</v>
      </c>
      <c r="E149" s="3" t="s">
        <v>273</v>
      </c>
      <c r="F149" s="3" t="s">
        <v>628</v>
      </c>
      <c r="G149" s="97" t="s">
        <v>524</v>
      </c>
      <c r="H149" s="97" t="s">
        <v>524</v>
      </c>
      <c r="I149" s="97" t="s">
        <v>524</v>
      </c>
      <c r="J149" s="97" t="s">
        <v>524</v>
      </c>
      <c r="K149" s="97" t="s">
        <v>524</v>
      </c>
      <c r="L149" s="97" t="s">
        <v>524</v>
      </c>
      <c r="M149" s="97" t="s">
        <v>524</v>
      </c>
      <c r="N149" s="97" t="s">
        <v>524</v>
      </c>
      <c r="O149" s="101" t="s">
        <v>1015</v>
      </c>
      <c r="P149" s="99"/>
      <c r="Q149" s="99"/>
      <c r="R149" s="99"/>
      <c r="S149" s="99"/>
      <c r="T149" s="99"/>
      <c r="U149" s="99"/>
      <c r="V149" s="99"/>
      <c r="W149" s="99"/>
      <c r="X149" s="99"/>
      <c r="Y149" s="99"/>
      <c r="Z149" s="99"/>
      <c r="AA149" s="99"/>
      <c r="AB149" s="99"/>
      <c r="AC149" s="99"/>
      <c r="AD149" s="99"/>
      <c r="AE149" s="99"/>
      <c r="AF149" s="99"/>
      <c r="AG149" s="99"/>
      <c r="AH149" s="99"/>
    </row>
    <row r="150" spans="3:34">
      <c r="C150" s="3" t="s">
        <v>88</v>
      </c>
      <c r="D150" s="3" t="s">
        <v>274</v>
      </c>
      <c r="E150" s="3" t="s">
        <v>275</v>
      </c>
      <c r="F150" s="3" t="s">
        <v>628</v>
      </c>
      <c r="G150" s="97" t="s">
        <v>524</v>
      </c>
      <c r="H150" s="97" t="s">
        <v>524</v>
      </c>
      <c r="I150" s="97" t="s">
        <v>524</v>
      </c>
      <c r="J150" s="97" t="s">
        <v>524</v>
      </c>
      <c r="K150" s="97" t="s">
        <v>524</v>
      </c>
      <c r="L150" s="97" t="s">
        <v>524</v>
      </c>
      <c r="M150" s="97" t="s">
        <v>524</v>
      </c>
      <c r="N150" s="97" t="s">
        <v>524</v>
      </c>
      <c r="O150" s="101" t="s">
        <v>1015</v>
      </c>
      <c r="P150" s="99"/>
      <c r="Q150" s="99"/>
      <c r="R150" s="99"/>
      <c r="S150" s="99"/>
      <c r="T150" s="99"/>
      <c r="U150" s="99"/>
      <c r="V150" s="99"/>
      <c r="W150" s="99"/>
      <c r="X150" s="99"/>
      <c r="Y150" s="99"/>
      <c r="Z150" s="99"/>
      <c r="AA150" s="99"/>
      <c r="AB150" s="99"/>
      <c r="AC150" s="99"/>
      <c r="AD150" s="99"/>
      <c r="AE150" s="99"/>
      <c r="AF150" s="99"/>
      <c r="AG150" s="99"/>
      <c r="AH150" s="99"/>
    </row>
    <row r="151" spans="3:34">
      <c r="C151" s="3" t="s">
        <v>88</v>
      </c>
      <c r="D151" s="3" t="s">
        <v>276</v>
      </c>
      <c r="E151" s="3" t="s">
        <v>277</v>
      </c>
      <c r="F151" s="3" t="s">
        <v>628</v>
      </c>
      <c r="G151" s="97" t="s">
        <v>524</v>
      </c>
      <c r="H151" s="97" t="s">
        <v>524</v>
      </c>
      <c r="I151" s="97" t="s">
        <v>524</v>
      </c>
      <c r="J151" s="97" t="s">
        <v>524</v>
      </c>
      <c r="K151" s="97" t="s">
        <v>524</v>
      </c>
      <c r="L151" s="97" t="s">
        <v>524</v>
      </c>
      <c r="M151" s="97" t="s">
        <v>524</v>
      </c>
      <c r="N151" s="97" t="s">
        <v>524</v>
      </c>
      <c r="O151" s="101" t="s">
        <v>1015</v>
      </c>
      <c r="P151" s="99"/>
      <c r="Q151" s="99"/>
      <c r="R151" s="99"/>
      <c r="S151" s="99"/>
      <c r="T151" s="99"/>
      <c r="U151" s="99"/>
      <c r="V151" s="99"/>
      <c r="W151" s="99"/>
      <c r="X151" s="99"/>
      <c r="Y151" s="99"/>
      <c r="Z151" s="99"/>
      <c r="AA151" s="99"/>
      <c r="AB151" s="99"/>
      <c r="AC151" s="99"/>
      <c r="AD151" s="99"/>
      <c r="AE151" s="99"/>
      <c r="AF151" s="99"/>
      <c r="AG151" s="99"/>
      <c r="AH151" s="99"/>
    </row>
    <row r="152" spans="3:34">
      <c r="C152" s="3" t="s">
        <v>88</v>
      </c>
      <c r="D152" s="3" t="s">
        <v>278</v>
      </c>
      <c r="E152" s="3" t="s">
        <v>279</v>
      </c>
      <c r="F152" s="3" t="s">
        <v>628</v>
      </c>
      <c r="G152" s="97" t="s">
        <v>524</v>
      </c>
      <c r="H152" s="97" t="s">
        <v>524</v>
      </c>
      <c r="I152" s="97" t="s">
        <v>524</v>
      </c>
      <c r="J152" s="97" t="s">
        <v>524</v>
      </c>
      <c r="K152" s="97" t="s">
        <v>524</v>
      </c>
      <c r="L152" s="97" t="s">
        <v>524</v>
      </c>
      <c r="M152" s="97" t="s">
        <v>524</v>
      </c>
      <c r="N152" s="97" t="s">
        <v>524</v>
      </c>
      <c r="O152" s="101" t="s">
        <v>1015</v>
      </c>
      <c r="P152" s="99"/>
      <c r="Q152" s="99"/>
      <c r="R152" s="99"/>
      <c r="S152" s="99"/>
      <c r="T152" s="99"/>
      <c r="U152" s="99"/>
      <c r="V152" s="99"/>
      <c r="W152" s="99"/>
      <c r="X152" s="99"/>
      <c r="Y152" s="99"/>
      <c r="Z152" s="99"/>
      <c r="AA152" s="99"/>
      <c r="AB152" s="99"/>
      <c r="AC152" s="99"/>
      <c r="AD152" s="99"/>
      <c r="AE152" s="99"/>
      <c r="AF152" s="99"/>
      <c r="AG152" s="99"/>
      <c r="AH152" s="99"/>
    </row>
    <row r="153" spans="3:34">
      <c r="C153" s="3" t="s">
        <v>88</v>
      </c>
      <c r="D153" s="3" t="s">
        <v>280</v>
      </c>
      <c r="E153" s="3" t="s">
        <v>281</v>
      </c>
      <c r="F153" s="3" t="s">
        <v>628</v>
      </c>
      <c r="G153" s="97" t="s">
        <v>524</v>
      </c>
      <c r="H153" s="97" t="s">
        <v>524</v>
      </c>
      <c r="I153" s="97" t="s">
        <v>524</v>
      </c>
      <c r="J153" s="97" t="s">
        <v>524</v>
      </c>
      <c r="K153" s="97" t="s">
        <v>524</v>
      </c>
      <c r="L153" s="97" t="s">
        <v>524</v>
      </c>
      <c r="M153" s="97" t="s">
        <v>524</v>
      </c>
      <c r="N153" s="97" t="s">
        <v>524</v>
      </c>
      <c r="O153" s="101" t="s">
        <v>1015</v>
      </c>
      <c r="P153" s="99"/>
      <c r="Q153" s="99"/>
      <c r="R153" s="99"/>
      <c r="S153" s="99"/>
      <c r="T153" s="99"/>
      <c r="U153" s="99"/>
      <c r="V153" s="99"/>
      <c r="W153" s="99"/>
      <c r="X153" s="99"/>
      <c r="Y153" s="99"/>
      <c r="Z153" s="99"/>
      <c r="AA153" s="99"/>
      <c r="AB153" s="99"/>
      <c r="AC153" s="99"/>
      <c r="AD153" s="99"/>
      <c r="AE153" s="99"/>
      <c r="AF153" s="99"/>
      <c r="AG153" s="99"/>
      <c r="AH153" s="99"/>
    </row>
    <row r="154" spans="3:34">
      <c r="C154" s="3" t="s">
        <v>88</v>
      </c>
      <c r="D154" s="3" t="s">
        <v>282</v>
      </c>
      <c r="E154" s="3" t="s">
        <v>283</v>
      </c>
      <c r="F154" s="3" t="s">
        <v>628</v>
      </c>
      <c r="G154" s="97" t="s">
        <v>524</v>
      </c>
      <c r="H154" s="97" t="s">
        <v>524</v>
      </c>
      <c r="I154" s="97" t="s">
        <v>524</v>
      </c>
      <c r="J154" s="97" t="s">
        <v>524</v>
      </c>
      <c r="K154" s="97" t="s">
        <v>524</v>
      </c>
      <c r="L154" s="97" t="s">
        <v>524</v>
      </c>
      <c r="M154" s="97" t="s">
        <v>524</v>
      </c>
      <c r="N154" s="97" t="s">
        <v>524</v>
      </c>
      <c r="O154" s="101" t="s">
        <v>1015</v>
      </c>
      <c r="P154" s="99"/>
      <c r="Q154" s="99"/>
      <c r="R154" s="99"/>
      <c r="S154" s="99"/>
      <c r="T154" s="99"/>
      <c r="U154" s="99"/>
      <c r="V154" s="99"/>
      <c r="W154" s="99"/>
      <c r="X154" s="99"/>
      <c r="Y154" s="99"/>
      <c r="Z154" s="99"/>
      <c r="AA154" s="99"/>
      <c r="AB154" s="99"/>
      <c r="AC154" s="99"/>
      <c r="AD154" s="99"/>
      <c r="AE154" s="99"/>
      <c r="AF154" s="99"/>
      <c r="AG154" s="99"/>
      <c r="AH154" s="99"/>
    </row>
    <row r="155" spans="3:34">
      <c r="C155" s="3" t="s">
        <v>88</v>
      </c>
      <c r="D155" s="3" t="s">
        <v>284</v>
      </c>
      <c r="E155" s="3" t="s">
        <v>285</v>
      </c>
      <c r="F155" s="3" t="s">
        <v>628</v>
      </c>
      <c r="G155" s="97" t="s">
        <v>524</v>
      </c>
      <c r="H155" s="97" t="s">
        <v>524</v>
      </c>
      <c r="I155" s="97" t="s">
        <v>524</v>
      </c>
      <c r="J155" s="97" t="s">
        <v>524</v>
      </c>
      <c r="K155" s="97" t="s">
        <v>524</v>
      </c>
      <c r="L155" s="97" t="s">
        <v>524</v>
      </c>
      <c r="M155" s="97" t="s">
        <v>524</v>
      </c>
      <c r="N155" s="97" t="s">
        <v>524</v>
      </c>
      <c r="O155" s="101" t="s">
        <v>1015</v>
      </c>
      <c r="P155" s="99"/>
      <c r="Q155" s="99"/>
      <c r="R155" s="99"/>
      <c r="S155" s="99"/>
      <c r="T155" s="99"/>
      <c r="U155" s="99"/>
      <c r="V155" s="99"/>
      <c r="W155" s="99"/>
      <c r="X155" s="99"/>
      <c r="Y155" s="99"/>
      <c r="Z155" s="99"/>
      <c r="AA155" s="99"/>
      <c r="AB155" s="99"/>
      <c r="AC155" s="99"/>
      <c r="AD155" s="99"/>
      <c r="AE155" s="99"/>
      <c r="AF155" s="99"/>
      <c r="AG155" s="99"/>
      <c r="AH155" s="99"/>
    </row>
    <row r="156" spans="3:34">
      <c r="C156" s="3" t="s">
        <v>88</v>
      </c>
      <c r="D156" s="3" t="s">
        <v>286</v>
      </c>
      <c r="E156" s="3" t="s">
        <v>287</v>
      </c>
      <c r="F156" s="3" t="s">
        <v>628</v>
      </c>
      <c r="G156" s="97" t="s">
        <v>524</v>
      </c>
      <c r="H156" s="97" t="s">
        <v>524</v>
      </c>
      <c r="I156" s="97" t="s">
        <v>524</v>
      </c>
      <c r="J156" s="97" t="s">
        <v>524</v>
      </c>
      <c r="K156" s="97" t="s">
        <v>524</v>
      </c>
      <c r="L156" s="97" t="s">
        <v>524</v>
      </c>
      <c r="M156" s="97" t="s">
        <v>524</v>
      </c>
      <c r="N156" s="97" t="s">
        <v>524</v>
      </c>
      <c r="O156" s="101" t="s">
        <v>1015</v>
      </c>
      <c r="P156" s="99"/>
      <c r="Q156" s="99"/>
      <c r="R156" s="99"/>
      <c r="S156" s="99"/>
      <c r="T156" s="99"/>
      <c r="U156" s="99"/>
      <c r="V156" s="99"/>
      <c r="W156" s="99"/>
      <c r="X156" s="99"/>
      <c r="Y156" s="99"/>
      <c r="Z156" s="99"/>
      <c r="AA156" s="99"/>
      <c r="AB156" s="99"/>
      <c r="AC156" s="99"/>
      <c r="AD156" s="99"/>
      <c r="AE156" s="99"/>
      <c r="AF156" s="99"/>
      <c r="AG156" s="99"/>
      <c r="AH156" s="99"/>
    </row>
    <row r="157" spans="3:34">
      <c r="C157" s="3" t="s">
        <v>88</v>
      </c>
      <c r="D157" s="3" t="s">
        <v>288</v>
      </c>
      <c r="E157" s="3" t="s">
        <v>289</v>
      </c>
      <c r="F157" s="3" t="s">
        <v>628</v>
      </c>
      <c r="G157" s="97" t="s">
        <v>524</v>
      </c>
      <c r="H157" s="97" t="s">
        <v>524</v>
      </c>
      <c r="I157" s="97" t="s">
        <v>524</v>
      </c>
      <c r="J157" s="97" t="s">
        <v>524</v>
      </c>
      <c r="K157" s="97" t="s">
        <v>524</v>
      </c>
      <c r="L157" s="97" t="s">
        <v>524</v>
      </c>
      <c r="M157" s="97" t="s">
        <v>524</v>
      </c>
      <c r="N157" s="97" t="s">
        <v>524</v>
      </c>
      <c r="O157" s="101" t="s">
        <v>1015</v>
      </c>
      <c r="P157" s="99"/>
      <c r="Q157" s="99"/>
      <c r="R157" s="99"/>
      <c r="S157" s="99"/>
      <c r="T157" s="99"/>
      <c r="U157" s="99"/>
      <c r="V157" s="99"/>
      <c r="W157" s="99"/>
      <c r="X157" s="99"/>
      <c r="Y157" s="99"/>
      <c r="Z157" s="99"/>
      <c r="AA157" s="99"/>
      <c r="AB157" s="99"/>
      <c r="AC157" s="99"/>
      <c r="AD157" s="99"/>
      <c r="AE157" s="99"/>
      <c r="AF157" s="99"/>
      <c r="AG157" s="99"/>
      <c r="AH157" s="99"/>
    </row>
    <row r="158" spans="3:34">
      <c r="C158" s="3" t="s">
        <v>88</v>
      </c>
      <c r="D158" s="3" t="s">
        <v>290</v>
      </c>
      <c r="E158" s="3" t="s">
        <v>291</v>
      </c>
      <c r="F158" s="3" t="s">
        <v>628</v>
      </c>
      <c r="G158" s="97" t="s">
        <v>524</v>
      </c>
      <c r="H158" s="97" t="s">
        <v>524</v>
      </c>
      <c r="I158" s="97" t="s">
        <v>524</v>
      </c>
      <c r="J158" s="97" t="s">
        <v>524</v>
      </c>
      <c r="K158" s="97" t="s">
        <v>524</v>
      </c>
      <c r="L158" s="97" t="s">
        <v>524</v>
      </c>
      <c r="M158" s="97" t="s">
        <v>524</v>
      </c>
      <c r="N158" s="97" t="s">
        <v>524</v>
      </c>
      <c r="O158" s="101" t="s">
        <v>982</v>
      </c>
      <c r="P158" s="99"/>
      <c r="Q158" s="99"/>
      <c r="R158" s="99"/>
      <c r="S158" s="99"/>
      <c r="T158" s="99"/>
      <c r="U158" s="99"/>
      <c r="V158" s="99"/>
      <c r="W158" s="99"/>
      <c r="X158" s="99"/>
      <c r="Y158" s="99"/>
      <c r="Z158" s="99"/>
      <c r="AA158" s="99"/>
      <c r="AB158" s="99"/>
      <c r="AC158" s="99"/>
      <c r="AD158" s="99"/>
      <c r="AE158" s="99"/>
      <c r="AF158" s="99"/>
      <c r="AG158" s="99"/>
      <c r="AH158" s="99"/>
    </row>
    <row r="159" spans="3:34">
      <c r="C159" s="3" t="s">
        <v>88</v>
      </c>
      <c r="D159" s="3" t="s">
        <v>292</v>
      </c>
      <c r="E159" s="3" t="s">
        <v>293</v>
      </c>
      <c r="F159" s="3" t="s">
        <v>628</v>
      </c>
      <c r="G159" s="97" t="s">
        <v>524</v>
      </c>
      <c r="H159" s="97" t="s">
        <v>524</v>
      </c>
      <c r="I159" s="97" t="s">
        <v>524</v>
      </c>
      <c r="J159" s="97" t="s">
        <v>524</v>
      </c>
      <c r="K159" s="97" t="s">
        <v>524</v>
      </c>
      <c r="L159" s="97" t="s">
        <v>524</v>
      </c>
      <c r="M159" s="97" t="s">
        <v>524</v>
      </c>
      <c r="N159" s="97" t="s">
        <v>524</v>
      </c>
      <c r="O159" s="101" t="s">
        <v>982</v>
      </c>
      <c r="P159" s="99"/>
      <c r="Q159" s="99"/>
      <c r="R159" s="99"/>
      <c r="S159" s="99"/>
      <c r="T159" s="99"/>
      <c r="U159" s="99"/>
      <c r="V159" s="99"/>
      <c r="W159" s="99"/>
      <c r="X159" s="99"/>
      <c r="Y159" s="99"/>
      <c r="Z159" s="99"/>
      <c r="AA159" s="99"/>
      <c r="AB159" s="99"/>
      <c r="AC159" s="99"/>
      <c r="AD159" s="99"/>
      <c r="AE159" s="99"/>
      <c r="AF159" s="99"/>
      <c r="AG159" s="99"/>
      <c r="AH159" s="99"/>
    </row>
    <row r="160" spans="3:34">
      <c r="C160" s="3" t="s">
        <v>88</v>
      </c>
      <c r="D160" s="3" t="s">
        <v>294</v>
      </c>
      <c r="E160" s="3" t="s">
        <v>295</v>
      </c>
      <c r="F160" s="3" t="s">
        <v>628</v>
      </c>
      <c r="G160" s="97" t="s">
        <v>524</v>
      </c>
      <c r="H160" s="97" t="s">
        <v>524</v>
      </c>
      <c r="I160" s="97" t="s">
        <v>524</v>
      </c>
      <c r="J160" s="97" t="s">
        <v>524</v>
      </c>
      <c r="K160" s="97" t="s">
        <v>524</v>
      </c>
      <c r="L160" s="97" t="s">
        <v>524</v>
      </c>
      <c r="M160" s="97" t="s">
        <v>524</v>
      </c>
      <c r="N160" s="97" t="s">
        <v>524</v>
      </c>
      <c r="O160" s="101" t="s">
        <v>1015</v>
      </c>
      <c r="P160" s="99"/>
      <c r="Q160" s="99"/>
      <c r="R160" s="99"/>
      <c r="S160" s="99"/>
      <c r="T160" s="99"/>
      <c r="U160" s="99"/>
      <c r="V160" s="99"/>
      <c r="W160" s="99"/>
      <c r="X160" s="99"/>
      <c r="Y160" s="99"/>
      <c r="Z160" s="99"/>
      <c r="AA160" s="99"/>
      <c r="AB160" s="99"/>
      <c r="AC160" s="99"/>
      <c r="AD160" s="99"/>
      <c r="AE160" s="99"/>
      <c r="AF160" s="99"/>
      <c r="AG160" s="99"/>
      <c r="AH160" s="99"/>
    </row>
    <row r="161" spans="3:34">
      <c r="C161" s="3" t="s">
        <v>88</v>
      </c>
      <c r="D161" s="3" t="s">
        <v>296</v>
      </c>
      <c r="E161" s="3" t="s">
        <v>297</v>
      </c>
      <c r="F161" s="3" t="s">
        <v>628</v>
      </c>
      <c r="G161" s="97" t="s">
        <v>524</v>
      </c>
      <c r="H161" s="97" t="s">
        <v>524</v>
      </c>
      <c r="I161" s="97" t="s">
        <v>524</v>
      </c>
      <c r="J161" s="97" t="s">
        <v>524</v>
      </c>
      <c r="K161" s="97" t="s">
        <v>524</v>
      </c>
      <c r="L161" s="97" t="s">
        <v>524</v>
      </c>
      <c r="M161" s="97" t="s">
        <v>524</v>
      </c>
      <c r="N161" s="97" t="s">
        <v>524</v>
      </c>
      <c r="O161" s="101" t="s">
        <v>982</v>
      </c>
      <c r="P161" s="99"/>
      <c r="Q161" s="99"/>
      <c r="R161" s="99"/>
      <c r="S161" s="99"/>
      <c r="T161" s="99"/>
      <c r="U161" s="99"/>
      <c r="V161" s="99"/>
      <c r="W161" s="99"/>
      <c r="X161" s="99"/>
      <c r="Y161" s="99"/>
      <c r="Z161" s="99"/>
      <c r="AA161" s="99"/>
      <c r="AB161" s="99"/>
      <c r="AC161" s="99"/>
      <c r="AD161" s="99"/>
      <c r="AE161" s="99"/>
      <c r="AF161" s="99"/>
      <c r="AG161" s="99"/>
      <c r="AH161" s="99"/>
    </row>
    <row r="162" spans="3:34">
      <c r="C162" s="3" t="s">
        <v>88</v>
      </c>
      <c r="D162" s="3" t="s">
        <v>298</v>
      </c>
      <c r="E162" s="3" t="s">
        <v>299</v>
      </c>
      <c r="F162" s="3" t="s">
        <v>628</v>
      </c>
      <c r="G162" s="97" t="s">
        <v>524</v>
      </c>
      <c r="H162" s="97" t="s">
        <v>524</v>
      </c>
      <c r="I162" s="97" t="s">
        <v>524</v>
      </c>
      <c r="J162" s="97" t="s">
        <v>524</v>
      </c>
      <c r="K162" s="97" t="s">
        <v>524</v>
      </c>
      <c r="L162" s="97" t="s">
        <v>524</v>
      </c>
      <c r="M162" s="97" t="s">
        <v>524</v>
      </c>
      <c r="N162" s="97" t="s">
        <v>524</v>
      </c>
      <c r="O162" s="101" t="s">
        <v>1015</v>
      </c>
      <c r="P162" s="99"/>
      <c r="Q162" s="99"/>
      <c r="R162" s="99"/>
      <c r="S162" s="99"/>
      <c r="T162" s="99"/>
      <c r="U162" s="99"/>
      <c r="V162" s="99"/>
      <c r="W162" s="99"/>
      <c r="X162" s="99"/>
      <c r="Y162" s="99"/>
      <c r="Z162" s="99"/>
      <c r="AA162" s="99"/>
      <c r="AB162" s="99"/>
      <c r="AC162" s="99"/>
      <c r="AD162" s="99"/>
      <c r="AE162" s="99"/>
      <c r="AF162" s="99"/>
      <c r="AG162" s="99"/>
      <c r="AH162" s="99"/>
    </row>
    <row r="163" spans="3:34">
      <c r="C163" s="3" t="s">
        <v>88</v>
      </c>
      <c r="D163" s="3" t="s">
        <v>300</v>
      </c>
      <c r="E163" s="3" t="s">
        <v>301</v>
      </c>
      <c r="F163" s="3" t="s">
        <v>628</v>
      </c>
      <c r="G163" s="97" t="s">
        <v>524</v>
      </c>
      <c r="H163" s="97" t="s">
        <v>524</v>
      </c>
      <c r="I163" s="97" t="s">
        <v>524</v>
      </c>
      <c r="J163" s="97" t="s">
        <v>524</v>
      </c>
      <c r="K163" s="97" t="s">
        <v>524</v>
      </c>
      <c r="L163" s="97" t="s">
        <v>524</v>
      </c>
      <c r="M163" s="97" t="s">
        <v>524</v>
      </c>
      <c r="N163" s="97" t="s">
        <v>524</v>
      </c>
      <c r="O163" s="101" t="s">
        <v>1015</v>
      </c>
      <c r="P163" s="99"/>
      <c r="Q163" s="99"/>
      <c r="R163" s="99"/>
      <c r="S163" s="99"/>
      <c r="T163" s="99"/>
      <c r="U163" s="99"/>
      <c r="V163" s="99"/>
      <c r="W163" s="99"/>
      <c r="X163" s="99"/>
      <c r="Y163" s="99"/>
      <c r="Z163" s="99"/>
      <c r="AA163" s="99"/>
      <c r="AB163" s="99"/>
      <c r="AC163" s="99"/>
      <c r="AD163" s="99"/>
      <c r="AE163" s="99"/>
      <c r="AF163" s="99"/>
      <c r="AG163" s="99"/>
      <c r="AH163" s="99"/>
    </row>
    <row r="164" spans="3:34">
      <c r="C164" s="3" t="s">
        <v>88</v>
      </c>
      <c r="D164" s="3" t="s">
        <v>302</v>
      </c>
      <c r="E164" s="3" t="s">
        <v>303</v>
      </c>
      <c r="F164" s="3" t="s">
        <v>628</v>
      </c>
      <c r="G164" s="97" t="s">
        <v>524</v>
      </c>
      <c r="H164" s="97" t="s">
        <v>524</v>
      </c>
      <c r="I164" s="97" t="s">
        <v>524</v>
      </c>
      <c r="J164" s="97" t="s">
        <v>524</v>
      </c>
      <c r="K164" s="97" t="s">
        <v>524</v>
      </c>
      <c r="L164" s="97" t="s">
        <v>524</v>
      </c>
      <c r="M164" s="97" t="s">
        <v>524</v>
      </c>
      <c r="N164" s="97" t="s">
        <v>524</v>
      </c>
      <c r="O164" s="101" t="s">
        <v>982</v>
      </c>
      <c r="P164" s="99"/>
      <c r="Q164" s="99"/>
      <c r="R164" s="99"/>
      <c r="S164" s="99"/>
      <c r="T164" s="99"/>
      <c r="U164" s="99"/>
      <c r="V164" s="99"/>
      <c r="W164" s="99"/>
      <c r="X164" s="99"/>
      <c r="Y164" s="99"/>
      <c r="Z164" s="99"/>
      <c r="AA164" s="99"/>
      <c r="AB164" s="99"/>
      <c r="AC164" s="99"/>
      <c r="AD164" s="99"/>
      <c r="AE164" s="99"/>
      <c r="AF164" s="99"/>
      <c r="AG164" s="99"/>
      <c r="AH164" s="99"/>
    </row>
    <row r="165" spans="3:34">
      <c r="C165" s="3" t="s">
        <v>88</v>
      </c>
      <c r="D165" s="3" t="s">
        <v>304</v>
      </c>
      <c r="E165" s="3" t="s">
        <v>305</v>
      </c>
      <c r="F165" s="3" t="s">
        <v>628</v>
      </c>
      <c r="G165" s="97" t="s">
        <v>524</v>
      </c>
      <c r="H165" s="97" t="s">
        <v>524</v>
      </c>
      <c r="I165" s="97" t="s">
        <v>524</v>
      </c>
      <c r="J165" s="97" t="s">
        <v>524</v>
      </c>
      <c r="K165" s="97" t="s">
        <v>524</v>
      </c>
      <c r="L165" s="97" t="s">
        <v>524</v>
      </c>
      <c r="M165" s="97" t="s">
        <v>524</v>
      </c>
      <c r="N165" s="97" t="s">
        <v>524</v>
      </c>
      <c r="O165" s="101" t="s">
        <v>982</v>
      </c>
      <c r="P165" s="99"/>
      <c r="Q165" s="99"/>
      <c r="R165" s="99"/>
      <c r="S165" s="99"/>
      <c r="T165" s="99"/>
      <c r="U165" s="99"/>
      <c r="V165" s="99"/>
      <c r="W165" s="99"/>
      <c r="X165" s="99"/>
      <c r="Y165" s="99"/>
      <c r="Z165" s="99"/>
      <c r="AA165" s="99"/>
      <c r="AB165" s="99"/>
      <c r="AC165" s="99"/>
      <c r="AD165" s="99"/>
      <c r="AE165" s="99"/>
      <c r="AF165" s="99"/>
      <c r="AG165" s="99"/>
      <c r="AH165" s="99"/>
    </row>
    <row r="166" spans="3:34">
      <c r="C166" s="3" t="s">
        <v>88</v>
      </c>
      <c r="D166" s="3" t="s">
        <v>306</v>
      </c>
      <c r="E166" s="3" t="s">
        <v>307</v>
      </c>
      <c r="F166" s="3" t="s">
        <v>628</v>
      </c>
      <c r="G166" s="97" t="s">
        <v>524</v>
      </c>
      <c r="H166" s="97" t="s">
        <v>524</v>
      </c>
      <c r="I166" s="97" t="s">
        <v>524</v>
      </c>
      <c r="J166" s="97" t="s">
        <v>524</v>
      </c>
      <c r="K166" s="97" t="s">
        <v>524</v>
      </c>
      <c r="L166" s="97" t="s">
        <v>524</v>
      </c>
      <c r="M166" s="97" t="s">
        <v>524</v>
      </c>
      <c r="N166" s="97" t="s">
        <v>524</v>
      </c>
      <c r="O166" s="101" t="s">
        <v>1015</v>
      </c>
      <c r="P166" s="99"/>
      <c r="Q166" s="99"/>
      <c r="R166" s="99"/>
      <c r="S166" s="99"/>
      <c r="T166" s="99"/>
      <c r="U166" s="99"/>
      <c r="V166" s="99"/>
      <c r="W166" s="99"/>
      <c r="X166" s="99"/>
      <c r="Y166" s="99"/>
      <c r="Z166" s="99"/>
      <c r="AA166" s="99"/>
      <c r="AB166" s="99"/>
      <c r="AC166" s="99"/>
      <c r="AD166" s="99"/>
      <c r="AE166" s="99"/>
      <c r="AF166" s="99"/>
      <c r="AG166" s="99"/>
      <c r="AH166" s="99"/>
    </row>
    <row r="167" spans="3:34">
      <c r="C167" s="3" t="s">
        <v>88</v>
      </c>
      <c r="D167" s="3" t="s">
        <v>308</v>
      </c>
      <c r="E167" s="3" t="s">
        <v>309</v>
      </c>
      <c r="F167" s="3" t="s">
        <v>628</v>
      </c>
      <c r="G167" s="97" t="s">
        <v>524</v>
      </c>
      <c r="H167" s="97" t="s">
        <v>524</v>
      </c>
      <c r="I167" s="97" t="s">
        <v>524</v>
      </c>
      <c r="J167" s="97" t="s">
        <v>524</v>
      </c>
      <c r="K167" s="97" t="s">
        <v>524</v>
      </c>
      <c r="L167" s="97" t="s">
        <v>524</v>
      </c>
      <c r="M167" s="97" t="s">
        <v>524</v>
      </c>
      <c r="N167" s="97" t="s">
        <v>524</v>
      </c>
      <c r="O167" s="101" t="s">
        <v>1015</v>
      </c>
      <c r="P167" s="99"/>
      <c r="Q167" s="99"/>
      <c r="R167" s="99"/>
      <c r="S167" s="99"/>
      <c r="T167" s="99"/>
      <c r="U167" s="99"/>
      <c r="V167" s="99"/>
      <c r="W167" s="99"/>
      <c r="X167" s="99"/>
      <c r="Y167" s="99"/>
      <c r="Z167" s="99"/>
      <c r="AA167" s="99"/>
      <c r="AB167" s="99"/>
      <c r="AC167" s="99"/>
      <c r="AD167" s="99"/>
      <c r="AE167" s="99"/>
      <c r="AF167" s="99"/>
      <c r="AG167" s="99"/>
      <c r="AH167" s="99"/>
    </row>
    <row r="168" spans="3:34">
      <c r="C168" s="3" t="s">
        <v>88</v>
      </c>
      <c r="D168" s="3" t="s">
        <v>310</v>
      </c>
      <c r="E168" s="3" t="s">
        <v>311</v>
      </c>
      <c r="F168" s="3" t="s">
        <v>628</v>
      </c>
      <c r="G168" s="97" t="s">
        <v>524</v>
      </c>
      <c r="H168" s="97" t="s">
        <v>524</v>
      </c>
      <c r="I168" s="97" t="s">
        <v>524</v>
      </c>
      <c r="J168" s="97" t="s">
        <v>524</v>
      </c>
      <c r="K168" s="97" t="s">
        <v>524</v>
      </c>
      <c r="L168" s="97" t="s">
        <v>524</v>
      </c>
      <c r="M168" s="97" t="s">
        <v>524</v>
      </c>
      <c r="N168" s="97" t="s">
        <v>524</v>
      </c>
      <c r="O168" s="101" t="s">
        <v>1015</v>
      </c>
      <c r="P168" s="99"/>
      <c r="Q168" s="99"/>
      <c r="R168" s="99"/>
      <c r="S168" s="99"/>
      <c r="T168" s="99"/>
      <c r="U168" s="99"/>
      <c r="V168" s="99"/>
      <c r="W168" s="99"/>
      <c r="X168" s="99"/>
      <c r="Y168" s="99"/>
      <c r="Z168" s="99"/>
      <c r="AA168" s="99"/>
      <c r="AB168" s="99"/>
      <c r="AC168" s="99"/>
      <c r="AD168" s="99"/>
      <c r="AE168" s="99"/>
      <c r="AF168" s="99"/>
      <c r="AG168" s="99"/>
      <c r="AH168" s="99"/>
    </row>
    <row r="169" spans="3:34">
      <c r="C169" s="3" t="s">
        <v>88</v>
      </c>
      <c r="D169" s="3" t="s">
        <v>312</v>
      </c>
      <c r="E169" s="3" t="s">
        <v>313</v>
      </c>
      <c r="F169" s="3" t="s">
        <v>628</v>
      </c>
      <c r="G169" s="97" t="s">
        <v>524</v>
      </c>
      <c r="H169" s="97" t="s">
        <v>524</v>
      </c>
      <c r="I169" s="97" t="s">
        <v>524</v>
      </c>
      <c r="J169" s="97" t="s">
        <v>524</v>
      </c>
      <c r="K169" s="97" t="s">
        <v>524</v>
      </c>
      <c r="L169" s="97" t="s">
        <v>524</v>
      </c>
      <c r="M169" s="97" t="s">
        <v>524</v>
      </c>
      <c r="N169" s="97" t="s">
        <v>524</v>
      </c>
      <c r="O169" s="101" t="s">
        <v>982</v>
      </c>
      <c r="P169" s="99"/>
      <c r="Q169" s="99"/>
      <c r="R169" s="99"/>
      <c r="S169" s="99"/>
      <c r="T169" s="99"/>
      <c r="U169" s="99"/>
      <c r="V169" s="99"/>
      <c r="W169" s="99"/>
      <c r="X169" s="99"/>
      <c r="Y169" s="99"/>
      <c r="Z169" s="99"/>
      <c r="AA169" s="99"/>
      <c r="AB169" s="99"/>
      <c r="AC169" s="99"/>
      <c r="AD169" s="99"/>
      <c r="AE169" s="99"/>
      <c r="AF169" s="99"/>
      <c r="AG169" s="99"/>
      <c r="AH169" s="99"/>
    </row>
    <row r="170" spans="3:34">
      <c r="C170" s="3" t="s">
        <v>88</v>
      </c>
      <c r="D170" s="3" t="s">
        <v>314</v>
      </c>
      <c r="E170" s="3" t="s">
        <v>315</v>
      </c>
      <c r="F170" s="3" t="s">
        <v>628</v>
      </c>
      <c r="G170" s="97" t="s">
        <v>524</v>
      </c>
      <c r="H170" s="97" t="s">
        <v>524</v>
      </c>
      <c r="I170" s="97" t="s">
        <v>524</v>
      </c>
      <c r="J170" s="97" t="s">
        <v>524</v>
      </c>
      <c r="K170" s="97" t="s">
        <v>524</v>
      </c>
      <c r="L170" s="97" t="s">
        <v>524</v>
      </c>
      <c r="M170" s="97" t="s">
        <v>524</v>
      </c>
      <c r="N170" s="97" t="s">
        <v>524</v>
      </c>
      <c r="O170" s="101" t="s">
        <v>1015</v>
      </c>
      <c r="P170" s="99"/>
      <c r="Q170" s="99"/>
      <c r="R170" s="99"/>
      <c r="S170" s="99"/>
      <c r="T170" s="99"/>
      <c r="U170" s="99"/>
      <c r="V170" s="99"/>
      <c r="W170" s="99"/>
      <c r="X170" s="99"/>
      <c r="Y170" s="99"/>
      <c r="Z170" s="99"/>
      <c r="AA170" s="99"/>
      <c r="AB170" s="99"/>
      <c r="AC170" s="99"/>
      <c r="AD170" s="99"/>
      <c r="AE170" s="99"/>
      <c r="AF170" s="99"/>
      <c r="AG170" s="99"/>
      <c r="AH170" s="99"/>
    </row>
    <row r="171" spans="3:34">
      <c r="C171" s="3" t="s">
        <v>88</v>
      </c>
      <c r="D171" s="3" t="s">
        <v>316</v>
      </c>
      <c r="E171" s="3" t="s">
        <v>317</v>
      </c>
      <c r="F171" s="3" t="s">
        <v>628</v>
      </c>
      <c r="G171" s="97" t="s">
        <v>524</v>
      </c>
      <c r="H171" s="97" t="s">
        <v>524</v>
      </c>
      <c r="I171" s="97" t="s">
        <v>524</v>
      </c>
      <c r="J171" s="97" t="s">
        <v>524</v>
      </c>
      <c r="K171" s="97" t="s">
        <v>524</v>
      </c>
      <c r="L171" s="97" t="s">
        <v>524</v>
      </c>
      <c r="M171" s="97" t="s">
        <v>524</v>
      </c>
      <c r="N171" s="97" t="s">
        <v>524</v>
      </c>
      <c r="O171" s="101" t="s">
        <v>1015</v>
      </c>
      <c r="P171" s="99"/>
      <c r="Q171" s="99"/>
      <c r="R171" s="99"/>
      <c r="S171" s="99"/>
      <c r="T171" s="99"/>
      <c r="U171" s="99"/>
      <c r="V171" s="99"/>
      <c r="W171" s="99"/>
      <c r="X171" s="99"/>
      <c r="Y171" s="99"/>
      <c r="Z171" s="99"/>
      <c r="AA171" s="99"/>
      <c r="AB171" s="99"/>
      <c r="AC171" s="99"/>
      <c r="AD171" s="99"/>
      <c r="AE171" s="99"/>
      <c r="AF171" s="99"/>
      <c r="AG171" s="99"/>
      <c r="AH171" s="99"/>
    </row>
    <row r="172" spans="3:34">
      <c r="C172" s="3" t="s">
        <v>88</v>
      </c>
      <c r="D172" s="3" t="s">
        <v>318</v>
      </c>
      <c r="E172" s="3" t="s">
        <v>319</v>
      </c>
      <c r="F172" s="3" t="s">
        <v>628</v>
      </c>
      <c r="G172" s="97" t="s">
        <v>524</v>
      </c>
      <c r="H172" s="97" t="s">
        <v>524</v>
      </c>
      <c r="I172" s="97" t="s">
        <v>524</v>
      </c>
      <c r="J172" s="97" t="s">
        <v>524</v>
      </c>
      <c r="K172" s="97" t="s">
        <v>524</v>
      </c>
      <c r="L172" s="97" t="s">
        <v>524</v>
      </c>
      <c r="M172" s="97" t="s">
        <v>524</v>
      </c>
      <c r="N172" s="97" t="s">
        <v>524</v>
      </c>
      <c r="O172" s="101" t="s">
        <v>1015</v>
      </c>
      <c r="P172" s="99"/>
      <c r="Q172" s="99"/>
      <c r="R172" s="99"/>
      <c r="S172" s="99"/>
      <c r="T172" s="99"/>
      <c r="U172" s="99"/>
      <c r="V172" s="99"/>
      <c r="W172" s="99"/>
      <c r="X172" s="99"/>
      <c r="Y172" s="99"/>
      <c r="Z172" s="99"/>
      <c r="AA172" s="99"/>
      <c r="AB172" s="99"/>
      <c r="AC172" s="99"/>
      <c r="AD172" s="99"/>
      <c r="AE172" s="99"/>
      <c r="AF172" s="99"/>
      <c r="AG172" s="99"/>
      <c r="AH172" s="99"/>
    </row>
    <row r="173" spans="3:34">
      <c r="C173" s="3" t="s">
        <v>88</v>
      </c>
      <c r="D173" s="3" t="s">
        <v>320</v>
      </c>
      <c r="E173" s="3" t="s">
        <v>321</v>
      </c>
      <c r="F173" s="3" t="s">
        <v>628</v>
      </c>
      <c r="G173" s="97" t="s">
        <v>524</v>
      </c>
      <c r="H173" s="97" t="s">
        <v>524</v>
      </c>
      <c r="I173" s="97" t="s">
        <v>524</v>
      </c>
      <c r="J173" s="97" t="s">
        <v>524</v>
      </c>
      <c r="K173" s="97" t="s">
        <v>524</v>
      </c>
      <c r="L173" s="97" t="s">
        <v>524</v>
      </c>
      <c r="M173" s="97" t="s">
        <v>524</v>
      </c>
      <c r="N173" s="97" t="s">
        <v>524</v>
      </c>
      <c r="O173" s="101" t="s">
        <v>1015</v>
      </c>
      <c r="P173" s="99"/>
      <c r="Q173" s="99"/>
      <c r="R173" s="99"/>
      <c r="S173" s="99"/>
      <c r="T173" s="99"/>
      <c r="U173" s="99"/>
      <c r="V173" s="99"/>
      <c r="W173" s="99"/>
      <c r="X173" s="99"/>
      <c r="Y173" s="99"/>
      <c r="Z173" s="99"/>
      <c r="AA173" s="99"/>
      <c r="AB173" s="99"/>
      <c r="AC173" s="99"/>
      <c r="AD173" s="99"/>
      <c r="AE173" s="99"/>
      <c r="AF173" s="99"/>
      <c r="AG173" s="99"/>
      <c r="AH173" s="99"/>
    </row>
    <row r="174" spans="3:34">
      <c r="C174" s="3" t="s">
        <v>88</v>
      </c>
      <c r="D174" s="3" t="s">
        <v>322</v>
      </c>
      <c r="E174" s="3" t="s">
        <v>323</v>
      </c>
      <c r="F174" s="3" t="s">
        <v>628</v>
      </c>
      <c r="G174" s="97" t="s">
        <v>524</v>
      </c>
      <c r="H174" s="97" t="s">
        <v>524</v>
      </c>
      <c r="I174" s="97" t="s">
        <v>524</v>
      </c>
      <c r="J174" s="97" t="s">
        <v>524</v>
      </c>
      <c r="K174" s="97" t="s">
        <v>524</v>
      </c>
      <c r="L174" s="97" t="s">
        <v>524</v>
      </c>
      <c r="M174" s="97" t="s">
        <v>524</v>
      </c>
      <c r="N174" s="97" t="s">
        <v>524</v>
      </c>
      <c r="O174" s="101" t="s">
        <v>982</v>
      </c>
      <c r="P174" s="99"/>
      <c r="Q174" s="99"/>
      <c r="R174" s="99"/>
      <c r="S174" s="99"/>
      <c r="T174" s="99"/>
      <c r="U174" s="99"/>
      <c r="V174" s="99"/>
      <c r="W174" s="99"/>
      <c r="X174" s="99"/>
      <c r="Y174" s="99"/>
      <c r="Z174" s="99"/>
      <c r="AA174" s="99"/>
      <c r="AB174" s="99"/>
      <c r="AC174" s="99"/>
      <c r="AD174" s="99"/>
      <c r="AE174" s="99"/>
      <c r="AF174" s="99"/>
      <c r="AG174" s="99"/>
      <c r="AH174" s="99"/>
    </row>
    <row r="175" spans="3:34">
      <c r="C175" s="3" t="s">
        <v>88</v>
      </c>
      <c r="D175" s="3" t="s">
        <v>324</v>
      </c>
      <c r="E175" s="3" t="s">
        <v>325</v>
      </c>
      <c r="F175" s="3" t="s">
        <v>628</v>
      </c>
      <c r="G175" s="97" t="s">
        <v>524</v>
      </c>
      <c r="H175" s="97" t="s">
        <v>524</v>
      </c>
      <c r="I175" s="97" t="s">
        <v>524</v>
      </c>
      <c r="J175" s="97" t="s">
        <v>524</v>
      </c>
      <c r="K175" s="97" t="s">
        <v>524</v>
      </c>
      <c r="L175" s="97" t="s">
        <v>524</v>
      </c>
      <c r="M175" s="97" t="s">
        <v>524</v>
      </c>
      <c r="N175" s="97" t="s">
        <v>524</v>
      </c>
      <c r="O175" s="101" t="s">
        <v>1015</v>
      </c>
      <c r="P175" s="99"/>
      <c r="Q175" s="99"/>
      <c r="R175" s="99"/>
      <c r="S175" s="99"/>
      <c r="T175" s="99"/>
      <c r="U175" s="99"/>
      <c r="V175" s="99"/>
      <c r="W175" s="99"/>
      <c r="X175" s="99"/>
      <c r="Y175" s="99"/>
      <c r="Z175" s="99"/>
      <c r="AA175" s="99"/>
      <c r="AB175" s="99"/>
      <c r="AC175" s="99"/>
      <c r="AD175" s="99"/>
      <c r="AE175" s="99"/>
      <c r="AF175" s="99"/>
      <c r="AG175" s="99"/>
      <c r="AH175" s="99"/>
    </row>
    <row r="176" spans="3:34">
      <c r="C176" s="3" t="s">
        <v>88</v>
      </c>
      <c r="D176" s="3" t="s">
        <v>326</v>
      </c>
      <c r="E176" s="3" t="s">
        <v>327</v>
      </c>
      <c r="F176" s="3" t="s">
        <v>628</v>
      </c>
      <c r="G176" s="97" t="s">
        <v>524</v>
      </c>
      <c r="H176" s="97" t="s">
        <v>524</v>
      </c>
      <c r="I176" s="97" t="s">
        <v>524</v>
      </c>
      <c r="J176" s="97" t="s">
        <v>524</v>
      </c>
      <c r="K176" s="97" t="s">
        <v>524</v>
      </c>
      <c r="L176" s="97" t="s">
        <v>524</v>
      </c>
      <c r="M176" s="97" t="s">
        <v>524</v>
      </c>
      <c r="N176" s="97" t="s">
        <v>524</v>
      </c>
      <c r="O176" s="101" t="s">
        <v>982</v>
      </c>
      <c r="P176" s="99"/>
      <c r="Q176" s="99"/>
      <c r="R176" s="99"/>
      <c r="S176" s="99"/>
      <c r="T176" s="99"/>
      <c r="U176" s="99"/>
      <c r="V176" s="99"/>
      <c r="W176" s="99"/>
      <c r="X176" s="99"/>
      <c r="Y176" s="99"/>
      <c r="Z176" s="99"/>
      <c r="AA176" s="99"/>
      <c r="AB176" s="99"/>
      <c r="AC176" s="99"/>
      <c r="AD176" s="99"/>
      <c r="AE176" s="99"/>
      <c r="AF176" s="99"/>
      <c r="AG176" s="99"/>
      <c r="AH176" s="99"/>
    </row>
    <row r="177" spans="3:34">
      <c r="C177" s="3" t="s">
        <v>88</v>
      </c>
      <c r="D177" s="3" t="s">
        <v>328</v>
      </c>
      <c r="E177" s="3" t="s">
        <v>329</v>
      </c>
      <c r="F177" s="3" t="s">
        <v>628</v>
      </c>
      <c r="G177" s="97" t="s">
        <v>524</v>
      </c>
      <c r="H177" s="97" t="s">
        <v>524</v>
      </c>
      <c r="I177" s="97" t="s">
        <v>524</v>
      </c>
      <c r="J177" s="97" t="s">
        <v>524</v>
      </c>
      <c r="K177" s="97" t="s">
        <v>524</v>
      </c>
      <c r="L177" s="97" t="s">
        <v>524</v>
      </c>
      <c r="M177" s="97" t="s">
        <v>524</v>
      </c>
      <c r="N177" s="97" t="s">
        <v>524</v>
      </c>
      <c r="O177" s="101" t="s">
        <v>1015</v>
      </c>
      <c r="P177" s="99"/>
      <c r="Q177" s="99"/>
      <c r="R177" s="99"/>
      <c r="S177" s="99"/>
      <c r="T177" s="99"/>
      <c r="U177" s="99"/>
      <c r="V177" s="99"/>
      <c r="W177" s="99"/>
      <c r="X177" s="99"/>
      <c r="Y177" s="99"/>
      <c r="Z177" s="99"/>
      <c r="AA177" s="99"/>
      <c r="AB177" s="99"/>
      <c r="AC177" s="99"/>
      <c r="AD177" s="99"/>
      <c r="AE177" s="99"/>
      <c r="AF177" s="99"/>
      <c r="AG177" s="99"/>
      <c r="AH177" s="99"/>
    </row>
    <row r="178" spans="3:34">
      <c r="C178" s="3" t="s">
        <v>88</v>
      </c>
      <c r="D178" s="3" t="s">
        <v>330</v>
      </c>
      <c r="E178" s="3" t="s">
        <v>331</v>
      </c>
      <c r="F178" s="3" t="s">
        <v>628</v>
      </c>
      <c r="G178" s="97" t="s">
        <v>524</v>
      </c>
      <c r="H178" s="97" t="s">
        <v>524</v>
      </c>
      <c r="I178" s="97" t="s">
        <v>524</v>
      </c>
      <c r="J178" s="97" t="s">
        <v>524</v>
      </c>
      <c r="K178" s="97" t="s">
        <v>524</v>
      </c>
      <c r="L178" s="97" t="s">
        <v>524</v>
      </c>
      <c r="M178" s="97" t="s">
        <v>524</v>
      </c>
      <c r="N178" s="97" t="s">
        <v>524</v>
      </c>
      <c r="O178" s="101" t="s">
        <v>1015</v>
      </c>
      <c r="P178" s="99"/>
      <c r="Q178" s="99"/>
      <c r="R178" s="99"/>
      <c r="S178" s="99"/>
      <c r="T178" s="99"/>
      <c r="U178" s="99"/>
      <c r="V178" s="99"/>
      <c r="W178" s="99"/>
      <c r="X178" s="99"/>
      <c r="Y178" s="99"/>
      <c r="Z178" s="99"/>
      <c r="AA178" s="99"/>
      <c r="AB178" s="99"/>
      <c r="AC178" s="99"/>
      <c r="AD178" s="99"/>
      <c r="AE178" s="99"/>
      <c r="AF178" s="99"/>
      <c r="AG178" s="99"/>
      <c r="AH178" s="99"/>
    </row>
    <row r="179" spans="3:34">
      <c r="C179" s="3" t="s">
        <v>88</v>
      </c>
      <c r="D179" s="3" t="s">
        <v>332</v>
      </c>
      <c r="E179" s="3" t="s">
        <v>333</v>
      </c>
      <c r="F179" s="3" t="s">
        <v>628</v>
      </c>
      <c r="G179" s="97" t="s">
        <v>524</v>
      </c>
      <c r="H179" s="97" t="s">
        <v>524</v>
      </c>
      <c r="I179" s="97" t="s">
        <v>524</v>
      </c>
      <c r="J179" s="97" t="s">
        <v>524</v>
      </c>
      <c r="K179" s="97" t="s">
        <v>524</v>
      </c>
      <c r="L179" s="97" t="s">
        <v>524</v>
      </c>
      <c r="M179" s="97" t="s">
        <v>524</v>
      </c>
      <c r="N179" s="97" t="s">
        <v>524</v>
      </c>
      <c r="O179" s="101" t="s">
        <v>982</v>
      </c>
      <c r="P179" s="99"/>
      <c r="Q179" s="99"/>
      <c r="R179" s="99"/>
      <c r="S179" s="99"/>
      <c r="T179" s="99"/>
      <c r="U179" s="99"/>
      <c r="V179" s="99"/>
      <c r="W179" s="99"/>
      <c r="X179" s="99"/>
      <c r="Y179" s="99"/>
      <c r="Z179" s="99"/>
      <c r="AA179" s="99"/>
      <c r="AB179" s="99"/>
      <c r="AC179" s="99"/>
      <c r="AD179" s="99"/>
      <c r="AE179" s="99"/>
      <c r="AF179" s="99"/>
      <c r="AG179" s="99"/>
      <c r="AH179" s="99"/>
    </row>
    <row r="180" spans="3:34">
      <c r="C180" s="3" t="s">
        <v>88</v>
      </c>
      <c r="D180" s="3" t="s">
        <v>334</v>
      </c>
      <c r="E180" s="3" t="s">
        <v>335</v>
      </c>
      <c r="F180" s="3" t="s">
        <v>628</v>
      </c>
      <c r="G180" s="97" t="s">
        <v>524</v>
      </c>
      <c r="H180" s="97" t="s">
        <v>524</v>
      </c>
      <c r="I180" s="97" t="s">
        <v>524</v>
      </c>
      <c r="J180" s="97" t="s">
        <v>524</v>
      </c>
      <c r="K180" s="97" t="s">
        <v>524</v>
      </c>
      <c r="L180" s="97" t="s">
        <v>524</v>
      </c>
      <c r="M180" s="97" t="s">
        <v>524</v>
      </c>
      <c r="N180" s="97" t="s">
        <v>524</v>
      </c>
      <c r="O180" s="101" t="s">
        <v>982</v>
      </c>
      <c r="P180" s="99"/>
      <c r="Q180" s="99"/>
      <c r="R180" s="99"/>
      <c r="S180" s="99"/>
      <c r="T180" s="99"/>
      <c r="U180" s="99"/>
      <c r="V180" s="99"/>
      <c r="W180" s="99"/>
      <c r="X180" s="99"/>
      <c r="Y180" s="99"/>
      <c r="Z180" s="99"/>
      <c r="AA180" s="99"/>
      <c r="AB180" s="99"/>
      <c r="AC180" s="99"/>
      <c r="AD180" s="99"/>
      <c r="AE180" s="99"/>
      <c r="AF180" s="99"/>
      <c r="AG180" s="99"/>
      <c r="AH180" s="99"/>
    </row>
    <row r="181" spans="3:34">
      <c r="C181" s="3" t="s">
        <v>88</v>
      </c>
      <c r="D181" s="3" t="s">
        <v>336</v>
      </c>
      <c r="E181" s="3" t="s">
        <v>337</v>
      </c>
      <c r="F181" s="3" t="s">
        <v>628</v>
      </c>
      <c r="G181" s="97" t="s">
        <v>524</v>
      </c>
      <c r="H181" s="97" t="s">
        <v>524</v>
      </c>
      <c r="I181" s="97" t="s">
        <v>524</v>
      </c>
      <c r="J181" s="97" t="s">
        <v>524</v>
      </c>
      <c r="K181" s="97" t="s">
        <v>524</v>
      </c>
      <c r="L181" s="97" t="s">
        <v>524</v>
      </c>
      <c r="M181" s="97" t="s">
        <v>524</v>
      </c>
      <c r="N181" s="97" t="s">
        <v>524</v>
      </c>
      <c r="O181" s="101" t="s">
        <v>1015</v>
      </c>
      <c r="P181" s="99"/>
      <c r="Q181" s="99"/>
      <c r="R181" s="99"/>
      <c r="S181" s="99"/>
      <c r="T181" s="99"/>
      <c r="U181" s="99"/>
      <c r="V181" s="99"/>
      <c r="W181" s="99"/>
      <c r="X181" s="99"/>
      <c r="Y181" s="99"/>
      <c r="Z181" s="99"/>
      <c r="AA181" s="99"/>
      <c r="AB181" s="99"/>
      <c r="AC181" s="99"/>
      <c r="AD181" s="99"/>
      <c r="AE181" s="99"/>
      <c r="AF181" s="99"/>
      <c r="AG181" s="99"/>
      <c r="AH181" s="99"/>
    </row>
    <row r="182" spans="3:34">
      <c r="C182" s="3" t="s">
        <v>88</v>
      </c>
      <c r="D182" s="3" t="s">
        <v>338</v>
      </c>
      <c r="E182" s="3" t="s">
        <v>339</v>
      </c>
      <c r="F182" s="3" t="s">
        <v>628</v>
      </c>
      <c r="G182" s="97" t="s">
        <v>524</v>
      </c>
      <c r="H182" s="97" t="s">
        <v>524</v>
      </c>
      <c r="I182" s="97" t="s">
        <v>524</v>
      </c>
      <c r="J182" s="97" t="s">
        <v>524</v>
      </c>
      <c r="K182" s="97" t="s">
        <v>524</v>
      </c>
      <c r="L182" s="97" t="s">
        <v>524</v>
      </c>
      <c r="M182" s="97" t="s">
        <v>524</v>
      </c>
      <c r="N182" s="97" t="s">
        <v>524</v>
      </c>
      <c r="O182" s="101" t="s">
        <v>982</v>
      </c>
      <c r="P182" s="99"/>
      <c r="Q182" s="99"/>
      <c r="R182" s="99"/>
      <c r="S182" s="99"/>
      <c r="T182" s="99"/>
      <c r="U182" s="99"/>
      <c r="V182" s="99"/>
      <c r="W182" s="99"/>
      <c r="X182" s="99"/>
      <c r="Y182" s="99"/>
      <c r="Z182" s="99"/>
      <c r="AA182" s="99"/>
      <c r="AB182" s="99"/>
      <c r="AC182" s="99"/>
      <c r="AD182" s="99"/>
      <c r="AE182" s="99"/>
      <c r="AF182" s="99"/>
      <c r="AG182" s="99"/>
      <c r="AH182" s="99"/>
    </row>
    <row r="183" spans="3:34">
      <c r="C183" s="3" t="s">
        <v>88</v>
      </c>
      <c r="D183" s="3" t="s">
        <v>340</v>
      </c>
      <c r="E183" s="3" t="s">
        <v>341</v>
      </c>
      <c r="F183" s="3" t="s">
        <v>628</v>
      </c>
      <c r="G183" s="97" t="s">
        <v>524</v>
      </c>
      <c r="H183" s="97" t="s">
        <v>524</v>
      </c>
      <c r="I183" s="97" t="s">
        <v>524</v>
      </c>
      <c r="J183" s="97" t="s">
        <v>524</v>
      </c>
      <c r="K183" s="97" t="s">
        <v>524</v>
      </c>
      <c r="L183" s="97" t="s">
        <v>524</v>
      </c>
      <c r="M183" s="97" t="s">
        <v>524</v>
      </c>
      <c r="N183" s="97" t="s">
        <v>524</v>
      </c>
      <c r="O183" s="101" t="s">
        <v>982</v>
      </c>
      <c r="P183" s="99"/>
      <c r="Q183" s="99"/>
      <c r="R183" s="99"/>
      <c r="S183" s="99"/>
      <c r="T183" s="99"/>
      <c r="U183" s="99"/>
      <c r="V183" s="99"/>
      <c r="W183" s="99"/>
      <c r="X183" s="99"/>
      <c r="Y183" s="99"/>
      <c r="Z183" s="99"/>
      <c r="AA183" s="99"/>
      <c r="AB183" s="99"/>
      <c r="AC183" s="99"/>
      <c r="AD183" s="99"/>
      <c r="AE183" s="99"/>
      <c r="AF183" s="99"/>
      <c r="AG183" s="99"/>
      <c r="AH183" s="99"/>
    </row>
    <row r="184" spans="3:34">
      <c r="C184" s="3" t="s">
        <v>88</v>
      </c>
      <c r="D184" s="3" t="s">
        <v>342</v>
      </c>
      <c r="E184" s="3" t="s">
        <v>343</v>
      </c>
      <c r="F184" s="3" t="s">
        <v>628</v>
      </c>
      <c r="G184" s="97" t="s">
        <v>524</v>
      </c>
      <c r="H184" s="97" t="s">
        <v>524</v>
      </c>
      <c r="I184" s="97" t="s">
        <v>524</v>
      </c>
      <c r="J184" s="97" t="s">
        <v>524</v>
      </c>
      <c r="K184" s="97" t="s">
        <v>524</v>
      </c>
      <c r="L184" s="97" t="s">
        <v>524</v>
      </c>
      <c r="M184" s="97" t="s">
        <v>524</v>
      </c>
      <c r="N184" s="97" t="s">
        <v>524</v>
      </c>
      <c r="O184" s="101" t="s">
        <v>982</v>
      </c>
      <c r="P184" s="99"/>
      <c r="Q184" s="99"/>
      <c r="R184" s="99"/>
      <c r="S184" s="99"/>
      <c r="T184" s="99"/>
      <c r="U184" s="99"/>
      <c r="V184" s="99"/>
      <c r="W184" s="99"/>
      <c r="X184" s="99"/>
      <c r="Y184" s="99"/>
      <c r="Z184" s="99"/>
      <c r="AA184" s="99"/>
      <c r="AB184" s="99"/>
      <c r="AC184" s="99"/>
      <c r="AD184" s="99"/>
      <c r="AE184" s="99"/>
      <c r="AF184" s="99"/>
      <c r="AG184" s="99"/>
      <c r="AH184" s="99"/>
    </row>
    <row r="185" spans="3:34">
      <c r="C185" s="3" t="s">
        <v>88</v>
      </c>
      <c r="D185" s="3" t="s">
        <v>344</v>
      </c>
      <c r="E185" s="3" t="s">
        <v>345</v>
      </c>
      <c r="F185" s="3" t="s">
        <v>628</v>
      </c>
      <c r="G185" s="97" t="s">
        <v>524</v>
      </c>
      <c r="H185" s="97" t="s">
        <v>524</v>
      </c>
      <c r="I185" s="97" t="s">
        <v>524</v>
      </c>
      <c r="J185" s="97" t="s">
        <v>524</v>
      </c>
      <c r="K185" s="97" t="s">
        <v>524</v>
      </c>
      <c r="L185" s="97" t="s">
        <v>524</v>
      </c>
      <c r="M185" s="97" t="s">
        <v>524</v>
      </c>
      <c r="N185" s="97" t="s">
        <v>524</v>
      </c>
      <c r="O185" s="101" t="s">
        <v>982</v>
      </c>
      <c r="P185" s="99"/>
      <c r="Q185" s="99"/>
      <c r="R185" s="99"/>
      <c r="S185" s="99"/>
      <c r="T185" s="99"/>
      <c r="U185" s="99"/>
      <c r="V185" s="99"/>
      <c r="W185" s="99"/>
      <c r="X185" s="99"/>
      <c r="Y185" s="99"/>
      <c r="Z185" s="99"/>
      <c r="AA185" s="99"/>
      <c r="AB185" s="99"/>
      <c r="AC185" s="99"/>
      <c r="AD185" s="99"/>
      <c r="AE185" s="99"/>
      <c r="AF185" s="99"/>
      <c r="AG185" s="99"/>
      <c r="AH185" s="99"/>
    </row>
    <row r="186" spans="3:34">
      <c r="C186" s="3" t="s">
        <v>88</v>
      </c>
      <c r="D186" s="3" t="s">
        <v>346</v>
      </c>
      <c r="E186" s="3" t="s">
        <v>347</v>
      </c>
      <c r="F186" s="3" t="s">
        <v>628</v>
      </c>
      <c r="G186" s="97" t="s">
        <v>524</v>
      </c>
      <c r="H186" s="97" t="s">
        <v>524</v>
      </c>
      <c r="I186" s="97" t="s">
        <v>524</v>
      </c>
      <c r="J186" s="97" t="s">
        <v>524</v>
      </c>
      <c r="K186" s="97" t="s">
        <v>524</v>
      </c>
      <c r="L186" s="97" t="s">
        <v>524</v>
      </c>
      <c r="M186" s="97" t="s">
        <v>524</v>
      </c>
      <c r="N186" s="97" t="s">
        <v>524</v>
      </c>
      <c r="O186" s="101" t="s">
        <v>1015</v>
      </c>
      <c r="P186" s="99"/>
      <c r="Q186" s="99"/>
      <c r="R186" s="99"/>
      <c r="S186" s="99"/>
      <c r="T186" s="99"/>
      <c r="U186" s="99"/>
      <c r="V186" s="99"/>
      <c r="W186" s="99"/>
      <c r="X186" s="99"/>
      <c r="Y186" s="99"/>
      <c r="Z186" s="99"/>
      <c r="AA186" s="99"/>
      <c r="AB186" s="99"/>
      <c r="AC186" s="99"/>
      <c r="AD186" s="99"/>
      <c r="AE186" s="99"/>
      <c r="AF186" s="99"/>
      <c r="AG186" s="99"/>
      <c r="AH186" s="99"/>
    </row>
    <row r="187" spans="3:34">
      <c r="C187" s="3" t="s">
        <v>92</v>
      </c>
      <c r="D187" s="3" t="s">
        <v>348</v>
      </c>
      <c r="E187" s="3" t="s">
        <v>349</v>
      </c>
      <c r="F187" s="3" t="s">
        <v>628</v>
      </c>
      <c r="G187" s="97" t="s">
        <v>524</v>
      </c>
      <c r="H187" s="97" t="s">
        <v>524</v>
      </c>
      <c r="I187" s="97" t="s">
        <v>524</v>
      </c>
      <c r="J187" s="97" t="s">
        <v>524</v>
      </c>
      <c r="K187" s="97" t="s">
        <v>524</v>
      </c>
      <c r="L187" s="97" t="s">
        <v>524</v>
      </c>
      <c r="M187" s="97" t="s">
        <v>524</v>
      </c>
      <c r="N187" s="97" t="s">
        <v>524</v>
      </c>
      <c r="O187" s="101" t="s">
        <v>1015</v>
      </c>
      <c r="P187" s="99"/>
      <c r="Q187" s="99"/>
      <c r="R187" s="99"/>
      <c r="S187" s="99"/>
      <c r="T187" s="99"/>
      <c r="U187" s="99"/>
      <c r="V187" s="99"/>
      <c r="W187" s="99"/>
      <c r="X187" s="99"/>
      <c r="Y187" s="99"/>
      <c r="Z187" s="99"/>
      <c r="AA187" s="99"/>
      <c r="AB187" s="99"/>
      <c r="AC187" s="99"/>
      <c r="AD187" s="99"/>
      <c r="AE187" s="99"/>
      <c r="AF187" s="99"/>
      <c r="AG187" s="99"/>
      <c r="AH187" s="99"/>
    </row>
    <row r="188" spans="3:34">
      <c r="C188" s="3" t="s">
        <v>92</v>
      </c>
      <c r="D188" s="3" t="s">
        <v>350</v>
      </c>
      <c r="E188" s="3" t="s">
        <v>351</v>
      </c>
      <c r="F188" s="3" t="s">
        <v>628</v>
      </c>
      <c r="G188" s="97" t="s">
        <v>524</v>
      </c>
      <c r="H188" s="97" t="s">
        <v>524</v>
      </c>
      <c r="I188" s="97" t="s">
        <v>524</v>
      </c>
      <c r="J188" s="97" t="s">
        <v>524</v>
      </c>
      <c r="K188" s="97" t="s">
        <v>524</v>
      </c>
      <c r="L188" s="97" t="s">
        <v>524</v>
      </c>
      <c r="M188" s="97" t="s">
        <v>524</v>
      </c>
      <c r="N188" s="97" t="s">
        <v>524</v>
      </c>
      <c r="O188" s="101" t="s">
        <v>1015</v>
      </c>
      <c r="P188" s="99"/>
      <c r="Q188" s="99"/>
      <c r="R188" s="99"/>
      <c r="S188" s="99"/>
      <c r="T188" s="99"/>
      <c r="U188" s="99"/>
      <c r="V188" s="99"/>
      <c r="W188" s="99"/>
      <c r="X188" s="99"/>
      <c r="Y188" s="99"/>
      <c r="Z188" s="99"/>
      <c r="AA188" s="99"/>
      <c r="AB188" s="99"/>
      <c r="AC188" s="99"/>
      <c r="AD188" s="99"/>
      <c r="AE188" s="99"/>
      <c r="AF188" s="99"/>
      <c r="AG188" s="99"/>
      <c r="AH188" s="99"/>
    </row>
    <row r="189" spans="3:34">
      <c r="C189" s="3" t="s">
        <v>92</v>
      </c>
      <c r="D189" s="3" t="s">
        <v>352</v>
      </c>
      <c r="E189" s="3" t="s">
        <v>353</v>
      </c>
      <c r="F189" s="3" t="s">
        <v>628</v>
      </c>
      <c r="G189" s="97" t="s">
        <v>524</v>
      </c>
      <c r="H189" s="97" t="s">
        <v>524</v>
      </c>
      <c r="I189" s="97" t="s">
        <v>524</v>
      </c>
      <c r="J189" s="97" t="s">
        <v>524</v>
      </c>
      <c r="K189" s="97" t="s">
        <v>524</v>
      </c>
      <c r="L189" s="97" t="s">
        <v>524</v>
      </c>
      <c r="M189" s="97" t="s">
        <v>524</v>
      </c>
      <c r="N189" s="97" t="s">
        <v>524</v>
      </c>
      <c r="O189" s="101" t="s">
        <v>1015</v>
      </c>
      <c r="P189" s="99"/>
      <c r="Q189" s="99"/>
      <c r="R189" s="99"/>
      <c r="S189" s="99"/>
      <c r="T189" s="99"/>
      <c r="U189" s="99"/>
      <c r="V189" s="99"/>
      <c r="W189" s="99"/>
      <c r="X189" s="99"/>
      <c r="Y189" s="99"/>
      <c r="Z189" s="99"/>
      <c r="AA189" s="99"/>
      <c r="AB189" s="99"/>
      <c r="AC189" s="99"/>
      <c r="AD189" s="99"/>
      <c r="AE189" s="99"/>
      <c r="AF189" s="99"/>
      <c r="AG189" s="99"/>
      <c r="AH189" s="99"/>
    </row>
    <row r="190" spans="3:34">
      <c r="C190" s="3" t="s">
        <v>92</v>
      </c>
      <c r="D190" s="3" t="s">
        <v>354</v>
      </c>
      <c r="E190" s="3" t="s">
        <v>355</v>
      </c>
      <c r="F190" s="3" t="s">
        <v>628</v>
      </c>
      <c r="G190" s="97" t="s">
        <v>524</v>
      </c>
      <c r="H190" s="97" t="s">
        <v>524</v>
      </c>
      <c r="I190" s="97" t="s">
        <v>524</v>
      </c>
      <c r="J190" s="97" t="s">
        <v>524</v>
      </c>
      <c r="K190" s="97" t="s">
        <v>524</v>
      </c>
      <c r="L190" s="97" t="s">
        <v>524</v>
      </c>
      <c r="M190" s="97" t="s">
        <v>524</v>
      </c>
      <c r="N190" s="97" t="s">
        <v>524</v>
      </c>
      <c r="O190" s="101" t="s">
        <v>1015</v>
      </c>
      <c r="P190" s="99"/>
      <c r="Q190" s="99"/>
      <c r="R190" s="99"/>
      <c r="S190" s="99"/>
      <c r="T190" s="99"/>
      <c r="U190" s="99"/>
      <c r="V190" s="99"/>
      <c r="W190" s="99"/>
      <c r="X190" s="99"/>
      <c r="Y190" s="99"/>
      <c r="Z190" s="99"/>
      <c r="AA190" s="99"/>
      <c r="AB190" s="99"/>
      <c r="AC190" s="99"/>
      <c r="AD190" s="99"/>
      <c r="AE190" s="99"/>
      <c r="AF190" s="99"/>
      <c r="AG190" s="99"/>
      <c r="AH190" s="99"/>
    </row>
    <row r="191" spans="3:34">
      <c r="C191" s="3" t="s">
        <v>92</v>
      </c>
      <c r="D191" s="3" t="s">
        <v>356</v>
      </c>
      <c r="E191" s="3" t="s">
        <v>357</v>
      </c>
      <c r="F191" s="3" t="s">
        <v>628</v>
      </c>
      <c r="G191" s="97" t="s">
        <v>524</v>
      </c>
      <c r="H191" s="97" t="s">
        <v>524</v>
      </c>
      <c r="I191" s="97" t="s">
        <v>524</v>
      </c>
      <c r="J191" s="97" t="s">
        <v>524</v>
      </c>
      <c r="K191" s="97" t="s">
        <v>524</v>
      </c>
      <c r="L191" s="97" t="s">
        <v>524</v>
      </c>
      <c r="M191" s="97" t="s">
        <v>524</v>
      </c>
      <c r="N191" s="97" t="s">
        <v>524</v>
      </c>
      <c r="O191" s="101" t="s">
        <v>1015</v>
      </c>
      <c r="P191" s="99"/>
      <c r="Q191" s="99"/>
      <c r="R191" s="99"/>
      <c r="S191" s="99"/>
      <c r="T191" s="99"/>
      <c r="U191" s="99"/>
      <c r="V191" s="99"/>
      <c r="W191" s="99"/>
      <c r="X191" s="99"/>
      <c r="Y191" s="99"/>
      <c r="Z191" s="99"/>
      <c r="AA191" s="99"/>
      <c r="AB191" s="99"/>
      <c r="AC191" s="99"/>
      <c r="AD191" s="99"/>
      <c r="AE191" s="99"/>
      <c r="AF191" s="99"/>
      <c r="AG191" s="99"/>
      <c r="AH191" s="99"/>
    </row>
    <row r="192" spans="3:34">
      <c r="C192" s="3" t="s">
        <v>92</v>
      </c>
      <c r="D192" s="3" t="s">
        <v>358</v>
      </c>
      <c r="E192" s="3" t="s">
        <v>359</v>
      </c>
      <c r="F192" s="3" t="s">
        <v>628</v>
      </c>
      <c r="G192" s="97" t="s">
        <v>524</v>
      </c>
      <c r="H192" s="97" t="s">
        <v>524</v>
      </c>
      <c r="I192" s="97" t="s">
        <v>524</v>
      </c>
      <c r="J192" s="97" t="s">
        <v>524</v>
      </c>
      <c r="K192" s="97" t="s">
        <v>524</v>
      </c>
      <c r="L192" s="97" t="s">
        <v>524</v>
      </c>
      <c r="M192" s="97" t="s">
        <v>524</v>
      </c>
      <c r="N192" s="97" t="s">
        <v>524</v>
      </c>
      <c r="O192" s="101" t="s">
        <v>982</v>
      </c>
      <c r="P192" s="99"/>
      <c r="Q192" s="99"/>
      <c r="R192" s="99"/>
      <c r="S192" s="99"/>
      <c r="T192" s="99"/>
      <c r="U192" s="99"/>
      <c r="V192" s="99"/>
      <c r="W192" s="99"/>
      <c r="X192" s="99"/>
      <c r="Y192" s="99"/>
      <c r="Z192" s="99"/>
      <c r="AA192" s="99"/>
      <c r="AB192" s="99"/>
      <c r="AC192" s="99"/>
      <c r="AD192" s="99"/>
      <c r="AE192" s="99"/>
      <c r="AF192" s="99"/>
      <c r="AG192" s="99"/>
      <c r="AH192" s="99"/>
    </row>
    <row r="193" spans="3:34">
      <c r="C193" s="3" t="s">
        <v>92</v>
      </c>
      <c r="D193" s="3" t="s">
        <v>360</v>
      </c>
      <c r="E193" s="3" t="s">
        <v>361</v>
      </c>
      <c r="F193" s="3" t="s">
        <v>628</v>
      </c>
      <c r="G193" s="97" t="s">
        <v>524</v>
      </c>
      <c r="H193" s="97" t="s">
        <v>524</v>
      </c>
      <c r="I193" s="97" t="s">
        <v>524</v>
      </c>
      <c r="J193" s="97" t="s">
        <v>524</v>
      </c>
      <c r="K193" s="97" t="s">
        <v>524</v>
      </c>
      <c r="L193" s="97" t="s">
        <v>524</v>
      </c>
      <c r="M193" s="97" t="s">
        <v>524</v>
      </c>
      <c r="N193" s="97" t="s">
        <v>524</v>
      </c>
      <c r="O193" s="101" t="s">
        <v>1015</v>
      </c>
      <c r="P193" s="99"/>
      <c r="Q193" s="99"/>
      <c r="R193" s="99"/>
      <c r="S193" s="99"/>
      <c r="T193" s="99"/>
      <c r="U193" s="99"/>
      <c r="V193" s="99"/>
      <c r="W193" s="99"/>
      <c r="X193" s="99"/>
      <c r="Y193" s="99"/>
      <c r="Z193" s="99"/>
      <c r="AA193" s="99"/>
      <c r="AB193" s="99"/>
      <c r="AC193" s="99"/>
      <c r="AD193" s="99"/>
      <c r="AE193" s="99"/>
      <c r="AF193" s="99"/>
      <c r="AG193" s="99"/>
      <c r="AH193" s="99"/>
    </row>
    <row r="194" spans="3:34">
      <c r="C194" s="3" t="s">
        <v>92</v>
      </c>
      <c r="D194" s="3" t="s">
        <v>362</v>
      </c>
      <c r="E194" s="3" t="s">
        <v>363</v>
      </c>
      <c r="F194" s="3" t="s">
        <v>628</v>
      </c>
      <c r="G194" s="97" t="s">
        <v>524</v>
      </c>
      <c r="H194" s="97" t="s">
        <v>524</v>
      </c>
      <c r="I194" s="97" t="s">
        <v>524</v>
      </c>
      <c r="J194" s="97" t="s">
        <v>524</v>
      </c>
      <c r="K194" s="97" t="s">
        <v>524</v>
      </c>
      <c r="L194" s="97" t="s">
        <v>524</v>
      </c>
      <c r="M194" s="97" t="s">
        <v>524</v>
      </c>
      <c r="N194" s="97" t="s">
        <v>524</v>
      </c>
      <c r="O194" s="101" t="s">
        <v>1015</v>
      </c>
      <c r="P194" s="99"/>
      <c r="Q194" s="99"/>
      <c r="R194" s="99"/>
      <c r="S194" s="99"/>
      <c r="T194" s="99"/>
      <c r="U194" s="99"/>
      <c r="V194" s="99"/>
      <c r="W194" s="99"/>
      <c r="X194" s="99"/>
      <c r="Y194" s="99"/>
      <c r="Z194" s="99"/>
      <c r="AA194" s="99"/>
      <c r="AB194" s="99"/>
      <c r="AC194" s="99"/>
      <c r="AD194" s="99"/>
      <c r="AE194" s="99"/>
      <c r="AF194" s="99"/>
      <c r="AG194" s="99"/>
      <c r="AH194" s="99"/>
    </row>
    <row r="195" spans="3:34">
      <c r="C195" s="3" t="s">
        <v>92</v>
      </c>
      <c r="D195" s="3" t="s">
        <v>364</v>
      </c>
      <c r="E195" s="3" t="s">
        <v>365</v>
      </c>
      <c r="F195" s="3" t="s">
        <v>628</v>
      </c>
      <c r="G195" s="97" t="s">
        <v>524</v>
      </c>
      <c r="H195" s="97" t="s">
        <v>524</v>
      </c>
      <c r="I195" s="97" t="s">
        <v>524</v>
      </c>
      <c r="J195" s="97" t="s">
        <v>524</v>
      </c>
      <c r="K195" s="97" t="s">
        <v>524</v>
      </c>
      <c r="L195" s="97" t="s">
        <v>524</v>
      </c>
      <c r="M195" s="97" t="s">
        <v>524</v>
      </c>
      <c r="N195" s="97" t="s">
        <v>524</v>
      </c>
      <c r="O195" s="101" t="s">
        <v>982</v>
      </c>
      <c r="P195" s="99"/>
      <c r="Q195" s="99"/>
      <c r="R195" s="99"/>
      <c r="S195" s="99"/>
      <c r="T195" s="99"/>
      <c r="U195" s="99"/>
      <c r="V195" s="99"/>
      <c r="W195" s="99"/>
      <c r="X195" s="99"/>
      <c r="Y195" s="99"/>
      <c r="Z195" s="99"/>
      <c r="AA195" s="99"/>
      <c r="AB195" s="99"/>
      <c r="AC195" s="99"/>
      <c r="AD195" s="99"/>
      <c r="AE195" s="99"/>
      <c r="AF195" s="99"/>
      <c r="AG195" s="99"/>
      <c r="AH195" s="99"/>
    </row>
    <row r="196" spans="3:34">
      <c r="C196" s="3" t="s">
        <v>92</v>
      </c>
      <c r="D196" s="3" t="s">
        <v>366</v>
      </c>
      <c r="E196" s="3" t="s">
        <v>367</v>
      </c>
      <c r="F196" s="3" t="s">
        <v>628</v>
      </c>
      <c r="G196" s="97" t="s">
        <v>524</v>
      </c>
      <c r="H196" s="97" t="s">
        <v>524</v>
      </c>
      <c r="I196" s="97" t="s">
        <v>524</v>
      </c>
      <c r="J196" s="97" t="s">
        <v>524</v>
      </c>
      <c r="K196" s="97" t="s">
        <v>524</v>
      </c>
      <c r="L196" s="97" t="s">
        <v>524</v>
      </c>
      <c r="M196" s="97" t="s">
        <v>524</v>
      </c>
      <c r="N196" s="97" t="s">
        <v>524</v>
      </c>
      <c r="O196" s="101" t="s">
        <v>982</v>
      </c>
      <c r="P196" s="99"/>
      <c r="Q196" s="99"/>
      <c r="R196" s="99"/>
      <c r="S196" s="99"/>
      <c r="T196" s="99"/>
      <c r="U196" s="99"/>
      <c r="V196" s="99"/>
      <c r="W196" s="99"/>
      <c r="X196" s="99"/>
      <c r="Y196" s="99"/>
      <c r="Z196" s="99"/>
      <c r="AA196" s="99"/>
      <c r="AB196" s="99"/>
      <c r="AC196" s="99"/>
      <c r="AD196" s="99"/>
      <c r="AE196" s="99"/>
      <c r="AF196" s="99"/>
      <c r="AG196" s="99"/>
      <c r="AH196" s="99"/>
    </row>
    <row r="197" spans="3:34">
      <c r="C197" s="3" t="s">
        <v>92</v>
      </c>
      <c r="D197" s="3" t="s">
        <v>368</v>
      </c>
      <c r="E197" s="3" t="s">
        <v>369</v>
      </c>
      <c r="F197" s="3" t="s">
        <v>628</v>
      </c>
      <c r="G197" s="97" t="s">
        <v>524</v>
      </c>
      <c r="H197" s="97" t="s">
        <v>524</v>
      </c>
      <c r="I197" s="97" t="s">
        <v>524</v>
      </c>
      <c r="J197" s="97" t="s">
        <v>524</v>
      </c>
      <c r="K197" s="97" t="s">
        <v>524</v>
      </c>
      <c r="L197" s="97" t="s">
        <v>524</v>
      </c>
      <c r="M197" s="97" t="s">
        <v>524</v>
      </c>
      <c r="N197" s="97" t="s">
        <v>524</v>
      </c>
      <c r="O197" s="101" t="s">
        <v>982</v>
      </c>
      <c r="P197" s="99"/>
      <c r="Q197" s="99"/>
      <c r="R197" s="99"/>
      <c r="S197" s="99"/>
      <c r="T197" s="99"/>
      <c r="U197" s="99"/>
      <c r="V197" s="99"/>
      <c r="W197" s="99"/>
      <c r="X197" s="99"/>
      <c r="Y197" s="99"/>
      <c r="Z197" s="99"/>
      <c r="AA197" s="99"/>
      <c r="AB197" s="99"/>
      <c r="AC197" s="99"/>
      <c r="AD197" s="99"/>
      <c r="AE197" s="99"/>
      <c r="AF197" s="99"/>
      <c r="AG197" s="99"/>
      <c r="AH197" s="99"/>
    </row>
    <row r="198" spans="3:34">
      <c r="C198" s="3" t="s">
        <v>92</v>
      </c>
      <c r="D198" s="3" t="s">
        <v>370</v>
      </c>
      <c r="E198" s="3" t="s">
        <v>371</v>
      </c>
      <c r="F198" s="3" t="s">
        <v>628</v>
      </c>
      <c r="G198" s="97" t="s">
        <v>524</v>
      </c>
      <c r="H198" s="97" t="s">
        <v>524</v>
      </c>
      <c r="I198" s="97" t="s">
        <v>524</v>
      </c>
      <c r="J198" s="97" t="s">
        <v>524</v>
      </c>
      <c r="K198" s="97" t="s">
        <v>524</v>
      </c>
      <c r="L198" s="97" t="s">
        <v>524</v>
      </c>
      <c r="M198" s="97" t="s">
        <v>524</v>
      </c>
      <c r="N198" s="97" t="s">
        <v>524</v>
      </c>
      <c r="O198" s="101" t="s">
        <v>1015</v>
      </c>
      <c r="P198" s="99"/>
      <c r="Q198" s="99"/>
      <c r="R198" s="99"/>
      <c r="S198" s="99"/>
      <c r="T198" s="99"/>
      <c r="U198" s="99"/>
      <c r="V198" s="99"/>
      <c r="W198" s="99"/>
      <c r="X198" s="99"/>
      <c r="Y198" s="99"/>
      <c r="Z198" s="99"/>
      <c r="AA198" s="99"/>
      <c r="AB198" s="99"/>
      <c r="AC198" s="99"/>
      <c r="AD198" s="99"/>
      <c r="AE198" s="99"/>
      <c r="AF198" s="99"/>
      <c r="AG198" s="99"/>
      <c r="AH198" s="99"/>
    </row>
    <row r="199" spans="3:34">
      <c r="C199" s="3" t="s">
        <v>92</v>
      </c>
      <c r="D199" s="3" t="s">
        <v>372</v>
      </c>
      <c r="E199" s="3" t="s">
        <v>373</v>
      </c>
      <c r="F199" s="3" t="s">
        <v>628</v>
      </c>
      <c r="G199" s="97" t="s">
        <v>524</v>
      </c>
      <c r="H199" s="97" t="s">
        <v>524</v>
      </c>
      <c r="I199" s="97" t="s">
        <v>524</v>
      </c>
      <c r="J199" s="97" t="s">
        <v>524</v>
      </c>
      <c r="K199" s="97" t="s">
        <v>524</v>
      </c>
      <c r="L199" s="97" t="s">
        <v>524</v>
      </c>
      <c r="M199" s="97" t="s">
        <v>524</v>
      </c>
      <c r="N199" s="97" t="s">
        <v>524</v>
      </c>
      <c r="O199" s="101" t="s">
        <v>1015</v>
      </c>
      <c r="P199" s="99"/>
      <c r="Q199" s="99"/>
      <c r="R199" s="99"/>
      <c r="S199" s="99"/>
      <c r="T199" s="99"/>
      <c r="U199" s="99"/>
      <c r="V199" s="99"/>
      <c r="W199" s="99"/>
      <c r="X199" s="99"/>
      <c r="Y199" s="99"/>
      <c r="Z199" s="99"/>
      <c r="AA199" s="99"/>
      <c r="AB199" s="99"/>
      <c r="AC199" s="99"/>
      <c r="AD199" s="99"/>
      <c r="AE199" s="99"/>
      <c r="AF199" s="99"/>
      <c r="AG199" s="99"/>
      <c r="AH199" s="99"/>
    </row>
    <row r="200" spans="3:34">
      <c r="C200" s="3" t="s">
        <v>92</v>
      </c>
      <c r="D200" s="3" t="s">
        <v>374</v>
      </c>
      <c r="E200" s="3" t="s">
        <v>375</v>
      </c>
      <c r="F200" s="3" t="s">
        <v>628</v>
      </c>
      <c r="G200" s="97" t="s">
        <v>524</v>
      </c>
      <c r="H200" s="97" t="s">
        <v>524</v>
      </c>
      <c r="I200" s="97" t="s">
        <v>524</v>
      </c>
      <c r="J200" s="97" t="s">
        <v>524</v>
      </c>
      <c r="K200" s="97" t="s">
        <v>524</v>
      </c>
      <c r="L200" s="97" t="s">
        <v>524</v>
      </c>
      <c r="M200" s="97" t="s">
        <v>524</v>
      </c>
      <c r="N200" s="97" t="s">
        <v>524</v>
      </c>
      <c r="O200" s="101" t="s">
        <v>982</v>
      </c>
      <c r="P200" s="99"/>
      <c r="Q200" s="99"/>
      <c r="R200" s="99"/>
      <c r="S200" s="99"/>
      <c r="T200" s="99"/>
      <c r="U200" s="99"/>
      <c r="V200" s="99"/>
      <c r="W200" s="99"/>
      <c r="X200" s="99"/>
      <c r="Y200" s="99"/>
      <c r="Z200" s="99"/>
      <c r="AA200" s="99"/>
      <c r="AB200" s="99"/>
      <c r="AC200" s="99"/>
      <c r="AD200" s="99"/>
      <c r="AE200" s="99"/>
      <c r="AF200" s="99"/>
      <c r="AG200" s="99"/>
      <c r="AH200" s="99"/>
    </row>
    <row r="201" spans="3:34">
      <c r="C201" s="3" t="s">
        <v>92</v>
      </c>
      <c r="D201" s="3" t="s">
        <v>376</v>
      </c>
      <c r="E201" s="3" t="s">
        <v>377</v>
      </c>
      <c r="F201" s="3" t="s">
        <v>628</v>
      </c>
      <c r="G201" s="97" t="s">
        <v>524</v>
      </c>
      <c r="H201" s="97" t="s">
        <v>524</v>
      </c>
      <c r="I201" s="97" t="s">
        <v>524</v>
      </c>
      <c r="J201" s="97" t="s">
        <v>524</v>
      </c>
      <c r="K201" s="97" t="s">
        <v>524</v>
      </c>
      <c r="L201" s="97" t="s">
        <v>524</v>
      </c>
      <c r="M201" s="97" t="s">
        <v>524</v>
      </c>
      <c r="N201" s="97" t="s">
        <v>524</v>
      </c>
      <c r="O201" s="101" t="s">
        <v>1015</v>
      </c>
      <c r="P201" s="99"/>
      <c r="Q201" s="99"/>
      <c r="R201" s="99"/>
      <c r="S201" s="99"/>
      <c r="T201" s="99"/>
      <c r="U201" s="99"/>
      <c r="V201" s="99"/>
      <c r="W201" s="99"/>
      <c r="X201" s="99"/>
      <c r="Y201" s="99"/>
      <c r="Z201" s="99"/>
      <c r="AA201" s="99"/>
      <c r="AB201" s="99"/>
      <c r="AC201" s="99"/>
      <c r="AD201" s="99"/>
      <c r="AE201" s="99"/>
      <c r="AF201" s="99"/>
      <c r="AG201" s="99"/>
      <c r="AH201" s="99"/>
    </row>
    <row r="202" spans="3:34">
      <c r="C202" s="3" t="s">
        <v>92</v>
      </c>
      <c r="D202" s="3" t="s">
        <v>378</v>
      </c>
      <c r="E202" s="3" t="s">
        <v>379</v>
      </c>
      <c r="F202" s="3" t="s">
        <v>628</v>
      </c>
      <c r="G202" s="97" t="s">
        <v>524</v>
      </c>
      <c r="H202" s="97" t="s">
        <v>524</v>
      </c>
      <c r="I202" s="97" t="s">
        <v>524</v>
      </c>
      <c r="J202" s="97" t="s">
        <v>524</v>
      </c>
      <c r="K202" s="97" t="s">
        <v>524</v>
      </c>
      <c r="L202" s="97" t="s">
        <v>524</v>
      </c>
      <c r="M202" s="97" t="s">
        <v>524</v>
      </c>
      <c r="N202" s="97" t="s">
        <v>524</v>
      </c>
      <c r="O202" s="101" t="s">
        <v>1015</v>
      </c>
      <c r="P202" s="99"/>
      <c r="Q202" s="99"/>
      <c r="R202" s="99"/>
      <c r="S202" s="99"/>
      <c r="T202" s="99"/>
      <c r="U202" s="99"/>
      <c r="V202" s="99"/>
      <c r="W202" s="99"/>
      <c r="X202" s="99"/>
      <c r="Y202" s="99"/>
      <c r="Z202" s="99"/>
      <c r="AA202" s="99"/>
      <c r="AB202" s="99"/>
      <c r="AC202" s="99"/>
      <c r="AD202" s="99"/>
      <c r="AE202" s="99"/>
      <c r="AF202" s="99"/>
      <c r="AG202" s="99"/>
      <c r="AH202" s="99"/>
    </row>
    <row r="203" spans="3:34">
      <c r="C203" s="3" t="s">
        <v>92</v>
      </c>
      <c r="D203" s="3" t="s">
        <v>380</v>
      </c>
      <c r="E203" s="3" t="s">
        <v>381</v>
      </c>
      <c r="F203" s="3" t="s">
        <v>628</v>
      </c>
      <c r="G203" s="97" t="s">
        <v>524</v>
      </c>
      <c r="H203" s="97" t="s">
        <v>524</v>
      </c>
      <c r="I203" s="97" t="s">
        <v>524</v>
      </c>
      <c r="J203" s="97" t="s">
        <v>524</v>
      </c>
      <c r="K203" s="97" t="s">
        <v>524</v>
      </c>
      <c r="L203" s="97" t="s">
        <v>524</v>
      </c>
      <c r="M203" s="97" t="s">
        <v>524</v>
      </c>
      <c r="N203" s="97" t="s">
        <v>524</v>
      </c>
      <c r="O203" s="101" t="s">
        <v>1015</v>
      </c>
      <c r="P203" s="99"/>
      <c r="Q203" s="99"/>
      <c r="R203" s="99"/>
      <c r="S203" s="99"/>
      <c r="T203" s="99"/>
      <c r="U203" s="99"/>
      <c r="V203" s="99"/>
      <c r="W203" s="99"/>
      <c r="X203" s="99"/>
      <c r="Y203" s="99"/>
      <c r="Z203" s="99"/>
      <c r="AA203" s="99"/>
      <c r="AB203" s="99"/>
      <c r="AC203" s="99"/>
      <c r="AD203" s="99"/>
      <c r="AE203" s="99"/>
      <c r="AF203" s="99"/>
      <c r="AG203" s="99"/>
      <c r="AH203" s="99"/>
    </row>
    <row r="204" spans="3:34">
      <c r="C204" s="3" t="s">
        <v>92</v>
      </c>
      <c r="D204" s="3" t="s">
        <v>382</v>
      </c>
      <c r="E204" s="3" t="s">
        <v>383</v>
      </c>
      <c r="F204" s="3" t="s">
        <v>628</v>
      </c>
      <c r="G204" s="97" t="s">
        <v>524</v>
      </c>
      <c r="H204" s="97" t="s">
        <v>524</v>
      </c>
      <c r="I204" s="97" t="s">
        <v>524</v>
      </c>
      <c r="J204" s="97" t="s">
        <v>524</v>
      </c>
      <c r="K204" s="97" t="s">
        <v>524</v>
      </c>
      <c r="L204" s="97" t="s">
        <v>524</v>
      </c>
      <c r="M204" s="97" t="s">
        <v>524</v>
      </c>
      <c r="N204" s="97" t="s">
        <v>524</v>
      </c>
      <c r="O204" s="101" t="s">
        <v>1015</v>
      </c>
      <c r="P204" s="99"/>
      <c r="Q204" s="99"/>
      <c r="R204" s="99"/>
      <c r="S204" s="99"/>
      <c r="T204" s="99"/>
      <c r="U204" s="99"/>
      <c r="V204" s="99"/>
      <c r="W204" s="99"/>
      <c r="X204" s="99"/>
      <c r="Y204" s="99"/>
      <c r="Z204" s="99"/>
      <c r="AA204" s="99"/>
      <c r="AB204" s="99"/>
      <c r="AC204" s="99"/>
      <c r="AD204" s="99"/>
      <c r="AE204" s="99"/>
      <c r="AF204" s="99"/>
      <c r="AG204" s="99"/>
      <c r="AH204" s="99"/>
    </row>
    <row r="205" spans="3:34">
      <c r="C205" s="3" t="s">
        <v>92</v>
      </c>
      <c r="D205" s="3" t="s">
        <v>384</v>
      </c>
      <c r="E205" s="3" t="s">
        <v>385</v>
      </c>
      <c r="F205" s="3" t="s">
        <v>628</v>
      </c>
      <c r="G205" s="97" t="s">
        <v>524</v>
      </c>
      <c r="H205" s="97" t="s">
        <v>524</v>
      </c>
      <c r="I205" s="97" t="s">
        <v>524</v>
      </c>
      <c r="J205" s="97" t="s">
        <v>524</v>
      </c>
      <c r="K205" s="97" t="s">
        <v>524</v>
      </c>
      <c r="L205" s="97" t="s">
        <v>524</v>
      </c>
      <c r="M205" s="97" t="s">
        <v>524</v>
      </c>
      <c r="N205" s="97" t="s">
        <v>524</v>
      </c>
      <c r="O205" s="101" t="s">
        <v>1015</v>
      </c>
      <c r="P205" s="99"/>
      <c r="Q205" s="99"/>
      <c r="R205" s="99"/>
      <c r="S205" s="99"/>
      <c r="T205" s="99"/>
      <c r="U205" s="99"/>
      <c r="V205" s="99"/>
      <c r="W205" s="99"/>
      <c r="X205" s="99"/>
      <c r="Y205" s="99"/>
      <c r="Z205" s="99"/>
      <c r="AA205" s="99"/>
      <c r="AB205" s="99"/>
      <c r="AC205" s="99"/>
      <c r="AD205" s="99"/>
      <c r="AE205" s="99"/>
      <c r="AF205" s="99"/>
      <c r="AG205" s="99"/>
      <c r="AH205" s="99"/>
    </row>
    <row r="206" spans="3:34">
      <c r="C206" s="3" t="s">
        <v>92</v>
      </c>
      <c r="D206" s="3" t="s">
        <v>386</v>
      </c>
      <c r="E206" s="3" t="s">
        <v>387</v>
      </c>
      <c r="F206" s="3" t="s">
        <v>628</v>
      </c>
      <c r="G206" s="97" t="s">
        <v>524</v>
      </c>
      <c r="H206" s="97" t="s">
        <v>524</v>
      </c>
      <c r="I206" s="97" t="s">
        <v>524</v>
      </c>
      <c r="J206" s="97" t="s">
        <v>524</v>
      </c>
      <c r="K206" s="97" t="s">
        <v>524</v>
      </c>
      <c r="L206" s="97" t="s">
        <v>524</v>
      </c>
      <c r="M206" s="97" t="s">
        <v>524</v>
      </c>
      <c r="N206" s="97" t="s">
        <v>524</v>
      </c>
      <c r="O206" s="101" t="s">
        <v>1015</v>
      </c>
      <c r="P206" s="99"/>
      <c r="Q206" s="99"/>
      <c r="R206" s="99"/>
      <c r="S206" s="99"/>
      <c r="T206" s="99"/>
      <c r="U206" s="99"/>
      <c r="V206" s="99"/>
      <c r="W206" s="99"/>
      <c r="X206" s="99"/>
      <c r="Y206" s="99"/>
      <c r="Z206" s="99"/>
      <c r="AA206" s="99"/>
      <c r="AB206" s="99"/>
      <c r="AC206" s="99"/>
      <c r="AD206" s="99"/>
      <c r="AE206" s="99"/>
      <c r="AF206" s="99"/>
      <c r="AG206" s="99"/>
      <c r="AH206" s="99"/>
    </row>
    <row r="207" spans="3:34">
      <c r="C207" s="3" t="s">
        <v>92</v>
      </c>
      <c r="D207" s="3" t="s">
        <v>388</v>
      </c>
      <c r="E207" s="3" t="s">
        <v>389</v>
      </c>
      <c r="F207" s="3" t="s">
        <v>628</v>
      </c>
      <c r="G207" s="97" t="s">
        <v>524</v>
      </c>
      <c r="H207" s="97" t="s">
        <v>524</v>
      </c>
      <c r="I207" s="97" t="s">
        <v>524</v>
      </c>
      <c r="J207" s="97" t="s">
        <v>524</v>
      </c>
      <c r="K207" s="97" t="s">
        <v>524</v>
      </c>
      <c r="L207" s="97" t="s">
        <v>524</v>
      </c>
      <c r="M207" s="97" t="s">
        <v>524</v>
      </c>
      <c r="N207" s="97" t="s">
        <v>524</v>
      </c>
      <c r="O207" s="101" t="s">
        <v>1015</v>
      </c>
      <c r="P207" s="99"/>
      <c r="Q207" s="99"/>
      <c r="R207" s="99"/>
      <c r="S207" s="99"/>
      <c r="T207" s="99"/>
      <c r="U207" s="99"/>
      <c r="V207" s="99"/>
      <c r="W207" s="99"/>
      <c r="X207" s="99"/>
      <c r="Y207" s="99"/>
      <c r="Z207" s="99"/>
      <c r="AA207" s="99"/>
      <c r="AB207" s="99"/>
      <c r="AC207" s="99"/>
      <c r="AD207" s="99"/>
      <c r="AE207" s="99"/>
      <c r="AF207" s="99"/>
      <c r="AG207" s="99"/>
      <c r="AH207" s="99"/>
    </row>
    <row r="208" spans="3:34">
      <c r="C208" s="3" t="s">
        <v>92</v>
      </c>
      <c r="D208" s="3" t="s">
        <v>390</v>
      </c>
      <c r="E208" s="3" t="s">
        <v>391</v>
      </c>
      <c r="F208" s="3" t="s">
        <v>628</v>
      </c>
      <c r="G208" s="97" t="s">
        <v>524</v>
      </c>
      <c r="H208" s="97" t="s">
        <v>524</v>
      </c>
      <c r="I208" s="97" t="s">
        <v>524</v>
      </c>
      <c r="J208" s="97" t="s">
        <v>524</v>
      </c>
      <c r="K208" s="97" t="s">
        <v>524</v>
      </c>
      <c r="L208" s="97" t="s">
        <v>524</v>
      </c>
      <c r="M208" s="97" t="s">
        <v>524</v>
      </c>
      <c r="N208" s="97" t="s">
        <v>524</v>
      </c>
      <c r="O208" s="101" t="s">
        <v>1015</v>
      </c>
      <c r="P208" s="99"/>
      <c r="Q208" s="99"/>
      <c r="R208" s="99"/>
      <c r="S208" s="99"/>
      <c r="T208" s="99"/>
      <c r="U208" s="99"/>
      <c r="V208" s="99"/>
      <c r="W208" s="99"/>
      <c r="X208" s="99"/>
      <c r="Y208" s="99"/>
      <c r="Z208" s="99"/>
      <c r="AA208" s="99"/>
      <c r="AB208" s="99"/>
      <c r="AC208" s="99"/>
      <c r="AD208" s="99"/>
      <c r="AE208" s="99"/>
      <c r="AF208" s="99"/>
      <c r="AG208" s="99"/>
      <c r="AH208" s="99"/>
    </row>
    <row r="209" spans="3:34">
      <c r="C209" s="3" t="s">
        <v>92</v>
      </c>
      <c r="D209" s="3" t="s">
        <v>392</v>
      </c>
      <c r="E209" s="3" t="s">
        <v>393</v>
      </c>
      <c r="F209" s="3" t="s">
        <v>628</v>
      </c>
      <c r="G209" s="97" t="s">
        <v>524</v>
      </c>
      <c r="H209" s="97" t="s">
        <v>524</v>
      </c>
      <c r="I209" s="97" t="s">
        <v>524</v>
      </c>
      <c r="J209" s="97" t="s">
        <v>524</v>
      </c>
      <c r="K209" s="97" t="s">
        <v>524</v>
      </c>
      <c r="L209" s="97" t="s">
        <v>524</v>
      </c>
      <c r="M209" s="97" t="s">
        <v>524</v>
      </c>
      <c r="N209" s="97" t="s">
        <v>524</v>
      </c>
      <c r="O209" s="101" t="s">
        <v>982</v>
      </c>
      <c r="P209" s="99"/>
      <c r="Q209" s="99"/>
      <c r="R209" s="99"/>
      <c r="S209" s="99"/>
      <c r="T209" s="99"/>
      <c r="U209" s="99"/>
      <c r="V209" s="99"/>
      <c r="W209" s="99"/>
      <c r="X209" s="99"/>
      <c r="Y209" s="99"/>
      <c r="Z209" s="99"/>
      <c r="AA209" s="99"/>
      <c r="AB209" s="99"/>
      <c r="AC209" s="99"/>
      <c r="AD209" s="99"/>
      <c r="AE209" s="99"/>
      <c r="AF209" s="99"/>
      <c r="AG209" s="99"/>
      <c r="AH209" s="99"/>
    </row>
    <row r="210" spans="3:34">
      <c r="C210" s="3" t="s">
        <v>92</v>
      </c>
      <c r="D210" s="3" t="s">
        <v>394</v>
      </c>
      <c r="E210" s="3" t="s">
        <v>395</v>
      </c>
      <c r="F210" s="3" t="s">
        <v>628</v>
      </c>
      <c r="G210" s="97" t="s">
        <v>524</v>
      </c>
      <c r="H210" s="97" t="s">
        <v>524</v>
      </c>
      <c r="I210" s="97" t="s">
        <v>524</v>
      </c>
      <c r="J210" s="97" t="s">
        <v>524</v>
      </c>
      <c r="K210" s="97" t="s">
        <v>524</v>
      </c>
      <c r="L210" s="97" t="s">
        <v>524</v>
      </c>
      <c r="M210" s="97" t="s">
        <v>524</v>
      </c>
      <c r="N210" s="97" t="s">
        <v>524</v>
      </c>
      <c r="O210" s="101" t="s">
        <v>1015</v>
      </c>
      <c r="P210" s="99"/>
      <c r="Q210" s="99"/>
      <c r="R210" s="99"/>
      <c r="S210" s="99"/>
      <c r="T210" s="99"/>
      <c r="U210" s="99"/>
      <c r="V210" s="99"/>
      <c r="W210" s="99"/>
      <c r="X210" s="99"/>
      <c r="Y210" s="99"/>
      <c r="Z210" s="99"/>
      <c r="AA210" s="99"/>
      <c r="AB210" s="99"/>
      <c r="AC210" s="99"/>
      <c r="AD210" s="99"/>
      <c r="AE210" s="99"/>
      <c r="AF210" s="99"/>
      <c r="AG210" s="99"/>
      <c r="AH210" s="99"/>
    </row>
    <row r="211" spans="3:34">
      <c r="C211" s="3" t="s">
        <v>92</v>
      </c>
      <c r="D211" s="3" t="s">
        <v>396</v>
      </c>
      <c r="E211" s="3" t="s">
        <v>397</v>
      </c>
      <c r="F211" s="3" t="s">
        <v>628</v>
      </c>
      <c r="G211" s="97" t="s">
        <v>524</v>
      </c>
      <c r="H211" s="97" t="s">
        <v>524</v>
      </c>
      <c r="I211" s="97" t="s">
        <v>524</v>
      </c>
      <c r="J211" s="97" t="s">
        <v>524</v>
      </c>
      <c r="K211" s="97" t="s">
        <v>524</v>
      </c>
      <c r="L211" s="97" t="s">
        <v>524</v>
      </c>
      <c r="M211" s="97" t="s">
        <v>524</v>
      </c>
      <c r="N211" s="97" t="s">
        <v>524</v>
      </c>
      <c r="O211" s="101" t="s">
        <v>1015</v>
      </c>
      <c r="P211" s="99"/>
      <c r="Q211" s="99"/>
      <c r="R211" s="99"/>
      <c r="S211" s="99"/>
      <c r="T211" s="99"/>
      <c r="U211" s="99"/>
      <c r="V211" s="99"/>
      <c r="W211" s="99"/>
      <c r="X211" s="99"/>
      <c r="Y211" s="99"/>
      <c r="Z211" s="99"/>
      <c r="AA211" s="99"/>
      <c r="AB211" s="99"/>
      <c r="AC211" s="99"/>
      <c r="AD211" s="99"/>
      <c r="AE211" s="99"/>
      <c r="AF211" s="99"/>
      <c r="AG211" s="99"/>
      <c r="AH211" s="99"/>
    </row>
    <row r="212" spans="3:34">
      <c r="C212" s="3" t="s">
        <v>92</v>
      </c>
      <c r="D212" s="3" t="s">
        <v>398</v>
      </c>
      <c r="E212" s="3" t="s">
        <v>399</v>
      </c>
      <c r="F212" s="3" t="s">
        <v>628</v>
      </c>
      <c r="G212" s="97" t="s">
        <v>524</v>
      </c>
      <c r="H212" s="97" t="s">
        <v>524</v>
      </c>
      <c r="I212" s="97" t="s">
        <v>524</v>
      </c>
      <c r="J212" s="97" t="s">
        <v>524</v>
      </c>
      <c r="K212" s="97" t="s">
        <v>524</v>
      </c>
      <c r="L212" s="97" t="s">
        <v>524</v>
      </c>
      <c r="M212" s="97" t="s">
        <v>524</v>
      </c>
      <c r="N212" s="97" t="s">
        <v>524</v>
      </c>
      <c r="O212" s="101" t="s">
        <v>1015</v>
      </c>
      <c r="P212" s="99"/>
      <c r="Q212" s="99"/>
      <c r="R212" s="99"/>
      <c r="S212" s="99"/>
      <c r="T212" s="99"/>
      <c r="U212" s="99"/>
      <c r="V212" s="99"/>
      <c r="W212" s="99"/>
      <c r="X212" s="99"/>
      <c r="Y212" s="99"/>
      <c r="Z212" s="99"/>
      <c r="AA212" s="99"/>
      <c r="AB212" s="99"/>
      <c r="AC212" s="99"/>
      <c r="AD212" s="99"/>
      <c r="AE212" s="99"/>
      <c r="AF212" s="99"/>
      <c r="AG212" s="99"/>
      <c r="AH212" s="99"/>
    </row>
    <row r="213" spans="3:34">
      <c r="C213" s="3" t="s">
        <v>92</v>
      </c>
      <c r="D213" s="3" t="s">
        <v>400</v>
      </c>
      <c r="E213" s="3" t="s">
        <v>401</v>
      </c>
      <c r="F213" s="3" t="s">
        <v>628</v>
      </c>
      <c r="G213" s="97" t="s">
        <v>524</v>
      </c>
      <c r="H213" s="97" t="s">
        <v>524</v>
      </c>
      <c r="I213" s="97" t="s">
        <v>524</v>
      </c>
      <c r="J213" s="97" t="s">
        <v>524</v>
      </c>
      <c r="K213" s="97" t="s">
        <v>524</v>
      </c>
      <c r="L213" s="97" t="s">
        <v>524</v>
      </c>
      <c r="M213" s="97" t="s">
        <v>524</v>
      </c>
      <c r="N213" s="97" t="s">
        <v>524</v>
      </c>
      <c r="O213" s="101" t="s">
        <v>1015</v>
      </c>
      <c r="P213" s="99"/>
      <c r="Q213" s="99"/>
      <c r="R213" s="99"/>
      <c r="S213" s="99"/>
      <c r="T213" s="99"/>
      <c r="U213" s="99"/>
      <c r="V213" s="99"/>
      <c r="W213" s="99"/>
      <c r="X213" s="99"/>
      <c r="Y213" s="99"/>
      <c r="Z213" s="99"/>
      <c r="AA213" s="99"/>
      <c r="AB213" s="99"/>
      <c r="AC213" s="99"/>
      <c r="AD213" s="99"/>
      <c r="AE213" s="99"/>
      <c r="AF213" s="99"/>
      <c r="AG213" s="99"/>
      <c r="AH213" s="99"/>
    </row>
    <row r="214" spans="3:34">
      <c r="C214" s="3" t="s">
        <v>92</v>
      </c>
      <c r="D214" s="3" t="s">
        <v>402</v>
      </c>
      <c r="E214" s="3" t="s">
        <v>403</v>
      </c>
      <c r="F214" s="3" t="s">
        <v>628</v>
      </c>
      <c r="G214" s="97" t="s">
        <v>524</v>
      </c>
      <c r="H214" s="97" t="s">
        <v>524</v>
      </c>
      <c r="I214" s="97" t="s">
        <v>524</v>
      </c>
      <c r="J214" s="97" t="s">
        <v>524</v>
      </c>
      <c r="K214" s="97" t="s">
        <v>524</v>
      </c>
      <c r="L214" s="97" t="s">
        <v>524</v>
      </c>
      <c r="M214" s="97" t="s">
        <v>524</v>
      </c>
      <c r="N214" s="97" t="s">
        <v>524</v>
      </c>
      <c r="O214" s="101" t="s">
        <v>1015</v>
      </c>
      <c r="P214" s="99"/>
      <c r="Q214" s="99"/>
      <c r="R214" s="99"/>
      <c r="S214" s="99"/>
      <c r="T214" s="99"/>
      <c r="U214" s="99"/>
      <c r="V214" s="99"/>
      <c r="W214" s="99"/>
      <c r="X214" s="99"/>
      <c r="Y214" s="99"/>
      <c r="Z214" s="99"/>
      <c r="AA214" s="99"/>
      <c r="AB214" s="99"/>
      <c r="AC214" s="99"/>
      <c r="AD214" s="99"/>
      <c r="AE214" s="99"/>
      <c r="AF214" s="99"/>
      <c r="AG214" s="99"/>
      <c r="AH214" s="99"/>
    </row>
    <row r="215" spans="3:34">
      <c r="C215" s="3" t="s">
        <v>92</v>
      </c>
      <c r="D215" s="3" t="s">
        <v>404</v>
      </c>
      <c r="E215" s="3" t="s">
        <v>405</v>
      </c>
      <c r="F215" s="3" t="s">
        <v>628</v>
      </c>
      <c r="G215" s="97" t="s">
        <v>524</v>
      </c>
      <c r="H215" s="97" t="s">
        <v>524</v>
      </c>
      <c r="I215" s="97" t="s">
        <v>524</v>
      </c>
      <c r="J215" s="97" t="s">
        <v>524</v>
      </c>
      <c r="K215" s="97" t="s">
        <v>524</v>
      </c>
      <c r="L215" s="97" t="s">
        <v>524</v>
      </c>
      <c r="M215" s="97" t="s">
        <v>524</v>
      </c>
      <c r="N215" s="97" t="s">
        <v>524</v>
      </c>
      <c r="O215" s="101" t="s">
        <v>1015</v>
      </c>
      <c r="P215" s="99"/>
      <c r="Q215" s="99"/>
      <c r="R215" s="99"/>
      <c r="S215" s="99"/>
      <c r="T215" s="99"/>
      <c r="U215" s="99"/>
      <c r="V215" s="99"/>
      <c r="W215" s="99"/>
      <c r="X215" s="99"/>
      <c r="Y215" s="99"/>
      <c r="Z215" s="99"/>
      <c r="AA215" s="99"/>
      <c r="AB215" s="99"/>
      <c r="AC215" s="99"/>
      <c r="AD215" s="99"/>
      <c r="AE215" s="99"/>
      <c r="AF215" s="99"/>
      <c r="AG215" s="99"/>
      <c r="AH215" s="99"/>
    </row>
    <row r="216" spans="3:34">
      <c r="C216" s="3" t="s">
        <v>92</v>
      </c>
      <c r="D216" s="3" t="s">
        <v>406</v>
      </c>
      <c r="E216" s="3" t="s">
        <v>407</v>
      </c>
      <c r="F216" s="3" t="s">
        <v>628</v>
      </c>
      <c r="G216" s="97" t="s">
        <v>524</v>
      </c>
      <c r="H216" s="97" t="s">
        <v>524</v>
      </c>
      <c r="I216" s="97" t="s">
        <v>524</v>
      </c>
      <c r="J216" s="97" t="s">
        <v>524</v>
      </c>
      <c r="K216" s="97" t="s">
        <v>524</v>
      </c>
      <c r="L216" s="97" t="s">
        <v>524</v>
      </c>
      <c r="M216" s="97" t="s">
        <v>524</v>
      </c>
      <c r="N216" s="97" t="s">
        <v>524</v>
      </c>
      <c r="O216" s="101" t="s">
        <v>1015</v>
      </c>
      <c r="P216" s="99"/>
      <c r="Q216" s="99"/>
      <c r="R216" s="99"/>
      <c r="S216" s="99"/>
      <c r="T216" s="99"/>
      <c r="U216" s="99"/>
      <c r="V216" s="99"/>
      <c r="W216" s="99"/>
      <c r="X216" s="99"/>
      <c r="Y216" s="99"/>
      <c r="Z216" s="99"/>
      <c r="AA216" s="99"/>
      <c r="AB216" s="99"/>
      <c r="AC216" s="99"/>
      <c r="AD216" s="99"/>
      <c r="AE216" s="99"/>
      <c r="AF216" s="99"/>
      <c r="AG216" s="99"/>
      <c r="AH216" s="99"/>
    </row>
    <row r="217" spans="3:34">
      <c r="C217" s="3" t="s">
        <v>92</v>
      </c>
      <c r="D217" s="3" t="s">
        <v>408</v>
      </c>
      <c r="E217" s="3" t="s">
        <v>409</v>
      </c>
      <c r="F217" s="3" t="s">
        <v>628</v>
      </c>
      <c r="G217" s="97" t="s">
        <v>524</v>
      </c>
      <c r="H217" s="97" t="s">
        <v>524</v>
      </c>
      <c r="I217" s="97" t="s">
        <v>524</v>
      </c>
      <c r="J217" s="97" t="s">
        <v>524</v>
      </c>
      <c r="K217" s="97" t="s">
        <v>524</v>
      </c>
      <c r="L217" s="97" t="s">
        <v>524</v>
      </c>
      <c r="M217" s="97" t="s">
        <v>524</v>
      </c>
      <c r="N217" s="97" t="s">
        <v>524</v>
      </c>
      <c r="O217" s="101" t="s">
        <v>1015</v>
      </c>
      <c r="P217" s="99"/>
      <c r="Q217" s="99"/>
      <c r="R217" s="99"/>
      <c r="S217" s="99"/>
      <c r="T217" s="99"/>
      <c r="U217" s="99"/>
      <c r="V217" s="99"/>
      <c r="W217" s="99"/>
      <c r="X217" s="99"/>
      <c r="Y217" s="99"/>
      <c r="Z217" s="99"/>
      <c r="AA217" s="99"/>
      <c r="AB217" s="99"/>
      <c r="AC217" s="99"/>
      <c r="AD217" s="99"/>
      <c r="AE217" s="99"/>
      <c r="AF217" s="99"/>
      <c r="AG217" s="99"/>
      <c r="AH217" s="99"/>
    </row>
    <row r="218" spans="3:34">
      <c r="C218" s="3" t="s">
        <v>92</v>
      </c>
      <c r="D218" s="3" t="s">
        <v>410</v>
      </c>
      <c r="E218" s="3" t="s">
        <v>411</v>
      </c>
      <c r="F218" s="3" t="s">
        <v>628</v>
      </c>
      <c r="G218" s="97" t="s">
        <v>524</v>
      </c>
      <c r="H218" s="97" t="s">
        <v>524</v>
      </c>
      <c r="I218" s="97" t="s">
        <v>524</v>
      </c>
      <c r="J218" s="97" t="s">
        <v>524</v>
      </c>
      <c r="K218" s="97" t="s">
        <v>524</v>
      </c>
      <c r="L218" s="97" t="s">
        <v>524</v>
      </c>
      <c r="M218" s="97" t="s">
        <v>524</v>
      </c>
      <c r="N218" s="97" t="s">
        <v>524</v>
      </c>
      <c r="O218" s="101" t="s">
        <v>1015</v>
      </c>
      <c r="P218" s="99"/>
      <c r="Q218" s="99"/>
      <c r="R218" s="99"/>
      <c r="S218" s="99"/>
      <c r="T218" s="99"/>
      <c r="U218" s="99"/>
      <c r="V218" s="99"/>
      <c r="W218" s="99"/>
      <c r="X218" s="99"/>
      <c r="Y218" s="99"/>
      <c r="Z218" s="99"/>
      <c r="AA218" s="99"/>
      <c r="AB218" s="99"/>
      <c r="AC218" s="99"/>
      <c r="AD218" s="99"/>
      <c r="AE218" s="99"/>
      <c r="AF218" s="99"/>
      <c r="AG218" s="99"/>
      <c r="AH218" s="99"/>
    </row>
    <row r="219" spans="3:34">
      <c r="C219" s="3" t="s">
        <v>92</v>
      </c>
      <c r="D219" s="3" t="s">
        <v>412</v>
      </c>
      <c r="E219" s="3" t="s">
        <v>413</v>
      </c>
      <c r="F219" s="3" t="s">
        <v>628</v>
      </c>
      <c r="G219" s="97" t="s">
        <v>524</v>
      </c>
      <c r="H219" s="97" t="s">
        <v>524</v>
      </c>
      <c r="I219" s="97" t="s">
        <v>524</v>
      </c>
      <c r="J219" s="97" t="s">
        <v>524</v>
      </c>
      <c r="K219" s="97" t="s">
        <v>524</v>
      </c>
      <c r="L219" s="97" t="s">
        <v>524</v>
      </c>
      <c r="M219" s="97" t="s">
        <v>524</v>
      </c>
      <c r="N219" s="97" t="s">
        <v>524</v>
      </c>
      <c r="O219" s="101" t="s">
        <v>1015</v>
      </c>
      <c r="P219" s="99"/>
      <c r="Q219" s="99"/>
      <c r="R219" s="99"/>
      <c r="S219" s="99"/>
      <c r="T219" s="99"/>
      <c r="U219" s="99"/>
      <c r="V219" s="99"/>
      <c r="W219" s="99"/>
      <c r="X219" s="99"/>
      <c r="Y219" s="99"/>
      <c r="Z219" s="99"/>
      <c r="AA219" s="99"/>
      <c r="AB219" s="99"/>
      <c r="AC219" s="99"/>
      <c r="AD219" s="99"/>
      <c r="AE219" s="99"/>
      <c r="AF219" s="99"/>
      <c r="AG219" s="99"/>
      <c r="AH219" s="99"/>
    </row>
    <row r="220" spans="3:34">
      <c r="C220" s="3" t="s">
        <v>92</v>
      </c>
      <c r="D220" s="3" t="s">
        <v>414</v>
      </c>
      <c r="E220" s="3" t="s">
        <v>415</v>
      </c>
      <c r="F220" s="3" t="s">
        <v>628</v>
      </c>
      <c r="G220" s="97" t="s">
        <v>524</v>
      </c>
      <c r="H220" s="97" t="s">
        <v>524</v>
      </c>
      <c r="I220" s="97" t="s">
        <v>524</v>
      </c>
      <c r="J220" s="97" t="s">
        <v>524</v>
      </c>
      <c r="K220" s="97" t="s">
        <v>524</v>
      </c>
      <c r="L220" s="97" t="s">
        <v>524</v>
      </c>
      <c r="M220" s="97" t="s">
        <v>524</v>
      </c>
      <c r="N220" s="97" t="s">
        <v>524</v>
      </c>
      <c r="O220" s="101" t="s">
        <v>1015</v>
      </c>
      <c r="P220" s="99"/>
      <c r="Q220" s="99"/>
      <c r="R220" s="99"/>
      <c r="S220" s="99"/>
      <c r="T220" s="99"/>
      <c r="U220" s="99"/>
      <c r="V220" s="99"/>
      <c r="W220" s="99"/>
      <c r="X220" s="99"/>
      <c r="Y220" s="99"/>
      <c r="Z220" s="99"/>
      <c r="AA220" s="99"/>
      <c r="AB220" s="99"/>
      <c r="AC220" s="99"/>
      <c r="AD220" s="99"/>
      <c r="AE220" s="99"/>
      <c r="AF220" s="99"/>
      <c r="AG220" s="99"/>
      <c r="AH220" s="99"/>
    </row>
    <row r="221" spans="3:34">
      <c r="C221" s="3" t="s">
        <v>92</v>
      </c>
      <c r="D221" s="3" t="s">
        <v>416</v>
      </c>
      <c r="E221" s="3" t="s">
        <v>417</v>
      </c>
      <c r="F221" s="3" t="s">
        <v>628</v>
      </c>
      <c r="G221" s="97" t="s">
        <v>524</v>
      </c>
      <c r="H221" s="97" t="s">
        <v>524</v>
      </c>
      <c r="I221" s="97" t="s">
        <v>524</v>
      </c>
      <c r="J221" s="97" t="s">
        <v>524</v>
      </c>
      <c r="K221" s="97" t="s">
        <v>524</v>
      </c>
      <c r="L221" s="97" t="s">
        <v>524</v>
      </c>
      <c r="M221" s="97" t="s">
        <v>524</v>
      </c>
      <c r="N221" s="97" t="s">
        <v>524</v>
      </c>
      <c r="O221" s="101" t="s">
        <v>1015</v>
      </c>
      <c r="P221" s="99"/>
      <c r="Q221" s="99"/>
      <c r="R221" s="99"/>
      <c r="S221" s="99"/>
      <c r="T221" s="99"/>
      <c r="U221" s="99"/>
      <c r="V221" s="99"/>
      <c r="W221" s="99"/>
      <c r="X221" s="99"/>
      <c r="Y221" s="99"/>
      <c r="Z221" s="99"/>
      <c r="AA221" s="99"/>
      <c r="AB221" s="99"/>
      <c r="AC221" s="99"/>
      <c r="AD221" s="99"/>
      <c r="AE221" s="99"/>
      <c r="AF221" s="99"/>
      <c r="AG221" s="99"/>
      <c r="AH221" s="99"/>
    </row>
    <row r="222" spans="3:34">
      <c r="C222" s="3" t="s">
        <v>92</v>
      </c>
      <c r="D222" s="3" t="s">
        <v>418</v>
      </c>
      <c r="E222" s="3" t="s">
        <v>419</v>
      </c>
      <c r="F222" s="3" t="s">
        <v>628</v>
      </c>
      <c r="G222" s="97" t="s">
        <v>524</v>
      </c>
      <c r="H222" s="97" t="s">
        <v>524</v>
      </c>
      <c r="I222" s="97" t="s">
        <v>524</v>
      </c>
      <c r="J222" s="97" t="s">
        <v>524</v>
      </c>
      <c r="K222" s="97" t="s">
        <v>524</v>
      </c>
      <c r="L222" s="97" t="s">
        <v>524</v>
      </c>
      <c r="M222" s="97" t="s">
        <v>524</v>
      </c>
      <c r="N222" s="97" t="s">
        <v>524</v>
      </c>
      <c r="O222" s="101" t="s">
        <v>1015</v>
      </c>
      <c r="P222" s="99"/>
      <c r="Q222" s="99"/>
      <c r="R222" s="99"/>
      <c r="S222" s="99"/>
      <c r="T222" s="99"/>
      <c r="U222" s="99"/>
      <c r="V222" s="99"/>
      <c r="W222" s="99"/>
      <c r="X222" s="99"/>
      <c r="Y222" s="99"/>
      <c r="Z222" s="99"/>
      <c r="AA222" s="99"/>
      <c r="AB222" s="99"/>
      <c r="AC222" s="99"/>
      <c r="AD222" s="99"/>
      <c r="AE222" s="99"/>
      <c r="AF222" s="99"/>
      <c r="AG222" s="99"/>
      <c r="AH222" s="99"/>
    </row>
    <row r="223" spans="3:34">
      <c r="C223" s="3" t="s">
        <v>92</v>
      </c>
      <c r="D223" s="3" t="s">
        <v>420</v>
      </c>
      <c r="E223" s="3" t="s">
        <v>421</v>
      </c>
      <c r="F223" s="3" t="s">
        <v>628</v>
      </c>
      <c r="G223" s="97" t="s">
        <v>524</v>
      </c>
      <c r="H223" s="97" t="s">
        <v>524</v>
      </c>
      <c r="I223" s="97" t="s">
        <v>524</v>
      </c>
      <c r="J223" s="97" t="s">
        <v>524</v>
      </c>
      <c r="K223" s="97" t="s">
        <v>524</v>
      </c>
      <c r="L223" s="97" t="s">
        <v>524</v>
      </c>
      <c r="M223" s="97" t="s">
        <v>524</v>
      </c>
      <c r="N223" s="97" t="s">
        <v>524</v>
      </c>
      <c r="O223" s="101" t="s">
        <v>982</v>
      </c>
      <c r="P223" s="99"/>
      <c r="Q223" s="99"/>
      <c r="R223" s="99"/>
      <c r="S223" s="99"/>
      <c r="T223" s="99"/>
      <c r="U223" s="99"/>
      <c r="V223" s="99"/>
      <c r="W223" s="99"/>
      <c r="X223" s="99"/>
      <c r="Y223" s="99"/>
      <c r="Z223" s="99"/>
      <c r="AA223" s="99"/>
      <c r="AB223" s="99"/>
      <c r="AC223" s="99"/>
      <c r="AD223" s="99"/>
      <c r="AE223" s="99"/>
      <c r="AF223" s="99"/>
      <c r="AG223" s="99"/>
      <c r="AH223" s="99"/>
    </row>
    <row r="224" spans="3:34">
      <c r="C224" s="3" t="s">
        <v>92</v>
      </c>
      <c r="D224" s="3" t="s">
        <v>422</v>
      </c>
      <c r="E224" s="3" t="s">
        <v>423</v>
      </c>
      <c r="F224" s="3" t="s">
        <v>628</v>
      </c>
      <c r="G224" s="97" t="s">
        <v>524</v>
      </c>
      <c r="H224" s="97" t="s">
        <v>524</v>
      </c>
      <c r="I224" s="97" t="s">
        <v>524</v>
      </c>
      <c r="J224" s="97" t="s">
        <v>524</v>
      </c>
      <c r="K224" s="97" t="s">
        <v>524</v>
      </c>
      <c r="L224" s="97" t="s">
        <v>524</v>
      </c>
      <c r="M224" s="97" t="s">
        <v>524</v>
      </c>
      <c r="N224" s="97" t="s">
        <v>524</v>
      </c>
      <c r="O224" s="101" t="s">
        <v>1015</v>
      </c>
      <c r="P224" s="99"/>
      <c r="Q224" s="99"/>
      <c r="R224" s="99"/>
      <c r="S224" s="99"/>
      <c r="T224" s="99"/>
      <c r="U224" s="99"/>
      <c r="V224" s="99"/>
      <c r="W224" s="99"/>
      <c r="X224" s="99"/>
      <c r="Y224" s="99"/>
      <c r="Z224" s="99"/>
      <c r="AA224" s="99"/>
      <c r="AB224" s="99"/>
      <c r="AC224" s="99"/>
      <c r="AD224" s="99"/>
      <c r="AE224" s="99"/>
      <c r="AF224" s="99"/>
      <c r="AG224" s="99"/>
      <c r="AH224" s="99"/>
    </row>
    <row r="225" spans="3:34">
      <c r="C225" s="3" t="s">
        <v>92</v>
      </c>
      <c r="D225" s="3" t="s">
        <v>424</v>
      </c>
      <c r="E225" s="3" t="s">
        <v>425</v>
      </c>
      <c r="F225" s="3" t="s">
        <v>628</v>
      </c>
      <c r="G225" s="97" t="s">
        <v>524</v>
      </c>
      <c r="H225" s="97" t="s">
        <v>524</v>
      </c>
      <c r="I225" s="97" t="s">
        <v>524</v>
      </c>
      <c r="J225" s="97" t="s">
        <v>524</v>
      </c>
      <c r="K225" s="97" t="s">
        <v>524</v>
      </c>
      <c r="L225" s="97" t="s">
        <v>524</v>
      </c>
      <c r="M225" s="97" t="s">
        <v>524</v>
      </c>
      <c r="N225" s="97" t="s">
        <v>524</v>
      </c>
      <c r="O225" s="101" t="s">
        <v>1015</v>
      </c>
      <c r="P225" s="99"/>
      <c r="Q225" s="99"/>
      <c r="R225" s="99"/>
      <c r="S225" s="99"/>
      <c r="T225" s="99"/>
      <c r="U225" s="99"/>
      <c r="V225" s="99"/>
      <c r="W225" s="99"/>
      <c r="X225" s="99"/>
      <c r="Y225" s="99"/>
      <c r="Z225" s="99"/>
      <c r="AA225" s="99"/>
      <c r="AB225" s="99"/>
      <c r="AC225" s="99"/>
      <c r="AD225" s="99"/>
      <c r="AE225" s="99"/>
      <c r="AF225" s="99"/>
      <c r="AG225" s="99"/>
      <c r="AH225" s="99"/>
    </row>
    <row r="226" spans="3:34">
      <c r="C226" s="3" t="s">
        <v>92</v>
      </c>
      <c r="D226" s="3" t="s">
        <v>426</v>
      </c>
      <c r="E226" s="3" t="s">
        <v>427</v>
      </c>
      <c r="F226" s="3" t="s">
        <v>628</v>
      </c>
      <c r="G226" s="97" t="s">
        <v>524</v>
      </c>
      <c r="H226" s="97" t="s">
        <v>524</v>
      </c>
      <c r="I226" s="97" t="s">
        <v>524</v>
      </c>
      <c r="J226" s="97" t="s">
        <v>524</v>
      </c>
      <c r="K226" s="97" t="s">
        <v>524</v>
      </c>
      <c r="L226" s="97" t="s">
        <v>524</v>
      </c>
      <c r="M226" s="97" t="s">
        <v>524</v>
      </c>
      <c r="N226" s="97" t="s">
        <v>524</v>
      </c>
      <c r="O226" s="101" t="s">
        <v>1015</v>
      </c>
      <c r="P226" s="99"/>
      <c r="Q226" s="99"/>
      <c r="R226" s="99"/>
      <c r="S226" s="99"/>
      <c r="T226" s="99"/>
      <c r="U226" s="99"/>
      <c r="V226" s="99"/>
      <c r="W226" s="99"/>
      <c r="X226" s="99"/>
      <c r="Y226" s="99"/>
      <c r="Z226" s="99"/>
      <c r="AA226" s="99"/>
      <c r="AB226" s="99"/>
      <c r="AC226" s="99"/>
      <c r="AD226" s="99"/>
      <c r="AE226" s="99"/>
      <c r="AF226" s="99"/>
      <c r="AG226" s="99"/>
      <c r="AH226" s="99"/>
    </row>
    <row r="227" spans="3:34">
      <c r="C227" s="3" t="s">
        <v>92</v>
      </c>
      <c r="D227" s="3" t="s">
        <v>428</v>
      </c>
      <c r="E227" s="3" t="s">
        <v>429</v>
      </c>
      <c r="F227" s="3" t="s">
        <v>628</v>
      </c>
      <c r="G227" s="97" t="s">
        <v>524</v>
      </c>
      <c r="H227" s="97" t="s">
        <v>524</v>
      </c>
      <c r="I227" s="97" t="s">
        <v>524</v>
      </c>
      <c r="J227" s="97" t="s">
        <v>524</v>
      </c>
      <c r="K227" s="97" t="s">
        <v>524</v>
      </c>
      <c r="L227" s="97" t="s">
        <v>524</v>
      </c>
      <c r="M227" s="97" t="s">
        <v>524</v>
      </c>
      <c r="N227" s="97" t="s">
        <v>524</v>
      </c>
      <c r="O227" s="101" t="s">
        <v>1015</v>
      </c>
      <c r="P227" s="99"/>
      <c r="Q227" s="99"/>
      <c r="R227" s="99"/>
      <c r="S227" s="99"/>
      <c r="T227" s="99"/>
      <c r="U227" s="99"/>
      <c r="V227" s="99"/>
      <c r="W227" s="99"/>
      <c r="X227" s="99"/>
      <c r="Y227" s="99"/>
      <c r="Z227" s="99"/>
      <c r="AA227" s="99"/>
      <c r="AB227" s="99"/>
      <c r="AC227" s="99"/>
      <c r="AD227" s="99"/>
      <c r="AE227" s="99"/>
      <c r="AF227" s="99"/>
      <c r="AG227" s="99"/>
      <c r="AH227" s="99"/>
    </row>
    <row r="228" spans="3:34">
      <c r="C228" s="3" t="s">
        <v>92</v>
      </c>
      <c r="D228" s="3" t="s">
        <v>430</v>
      </c>
      <c r="E228" s="3" t="s">
        <v>431</v>
      </c>
      <c r="F228" s="3" t="s">
        <v>628</v>
      </c>
      <c r="G228" s="97" t="s">
        <v>524</v>
      </c>
      <c r="H228" s="97" t="s">
        <v>524</v>
      </c>
      <c r="I228" s="97" t="s">
        <v>524</v>
      </c>
      <c r="J228" s="97" t="s">
        <v>524</v>
      </c>
      <c r="K228" s="97" t="s">
        <v>524</v>
      </c>
      <c r="L228" s="97" t="s">
        <v>524</v>
      </c>
      <c r="M228" s="97" t="s">
        <v>524</v>
      </c>
      <c r="N228" s="97" t="s">
        <v>524</v>
      </c>
      <c r="O228" s="101" t="s">
        <v>982</v>
      </c>
      <c r="P228" s="99"/>
      <c r="Q228" s="99"/>
      <c r="R228" s="99"/>
      <c r="S228" s="99"/>
      <c r="T228" s="99"/>
      <c r="U228" s="99"/>
      <c r="V228" s="99"/>
      <c r="W228" s="99"/>
      <c r="X228" s="99"/>
      <c r="Y228" s="99"/>
      <c r="Z228" s="99"/>
      <c r="AA228" s="99"/>
      <c r="AB228" s="99"/>
      <c r="AC228" s="99"/>
      <c r="AD228" s="99"/>
      <c r="AE228" s="99"/>
      <c r="AF228" s="99"/>
      <c r="AG228" s="99"/>
      <c r="AH228" s="99"/>
    </row>
    <row r="229" spans="3:34">
      <c r="C229" s="3" t="s">
        <v>92</v>
      </c>
      <c r="D229" s="3" t="s">
        <v>432</v>
      </c>
      <c r="E229" s="3" t="s">
        <v>433</v>
      </c>
      <c r="F229" s="3" t="s">
        <v>628</v>
      </c>
      <c r="G229" s="97" t="s">
        <v>524</v>
      </c>
      <c r="H229" s="97" t="s">
        <v>524</v>
      </c>
      <c r="I229" s="97" t="s">
        <v>524</v>
      </c>
      <c r="J229" s="97" t="s">
        <v>524</v>
      </c>
      <c r="K229" s="97" t="s">
        <v>524</v>
      </c>
      <c r="L229" s="97" t="s">
        <v>524</v>
      </c>
      <c r="M229" s="97" t="s">
        <v>524</v>
      </c>
      <c r="N229" s="97" t="s">
        <v>524</v>
      </c>
      <c r="O229" s="101" t="s">
        <v>1015</v>
      </c>
      <c r="P229" s="99"/>
      <c r="Q229" s="99"/>
      <c r="R229" s="99"/>
      <c r="S229" s="99"/>
      <c r="T229" s="99"/>
      <c r="U229" s="99"/>
      <c r="V229" s="99"/>
      <c r="W229" s="99"/>
      <c r="X229" s="99"/>
      <c r="Y229" s="99"/>
      <c r="Z229" s="99"/>
      <c r="AA229" s="99"/>
      <c r="AB229" s="99"/>
      <c r="AC229" s="99"/>
      <c r="AD229" s="99"/>
      <c r="AE229" s="99"/>
      <c r="AF229" s="99"/>
      <c r="AG229" s="99"/>
      <c r="AH229" s="99"/>
    </row>
    <row r="230" spans="3:34">
      <c r="C230" s="3" t="s">
        <v>92</v>
      </c>
      <c r="D230" s="3" t="s">
        <v>434</v>
      </c>
      <c r="E230" s="3" t="s">
        <v>435</v>
      </c>
      <c r="F230" s="3" t="s">
        <v>628</v>
      </c>
      <c r="G230" s="97" t="s">
        <v>524</v>
      </c>
      <c r="H230" s="97" t="s">
        <v>524</v>
      </c>
      <c r="I230" s="97" t="s">
        <v>524</v>
      </c>
      <c r="J230" s="97" t="s">
        <v>524</v>
      </c>
      <c r="K230" s="97" t="s">
        <v>524</v>
      </c>
      <c r="L230" s="97" t="s">
        <v>524</v>
      </c>
      <c r="M230" s="97" t="s">
        <v>524</v>
      </c>
      <c r="N230" s="97" t="s">
        <v>524</v>
      </c>
      <c r="O230" s="101" t="s">
        <v>1015</v>
      </c>
      <c r="P230" s="99"/>
      <c r="Q230" s="99"/>
      <c r="R230" s="99"/>
      <c r="S230" s="99"/>
      <c r="T230" s="99"/>
      <c r="U230" s="99"/>
      <c r="V230" s="99"/>
      <c r="W230" s="99"/>
      <c r="X230" s="99"/>
      <c r="Y230" s="99"/>
      <c r="Z230" s="99"/>
      <c r="AA230" s="99"/>
      <c r="AB230" s="99"/>
      <c r="AC230" s="99"/>
      <c r="AD230" s="99"/>
      <c r="AE230" s="99"/>
      <c r="AF230" s="99"/>
      <c r="AG230" s="99"/>
      <c r="AH230" s="99"/>
    </row>
    <row r="231" spans="3:34">
      <c r="C231" s="3" t="s">
        <v>92</v>
      </c>
      <c r="D231" s="3" t="s">
        <v>436</v>
      </c>
      <c r="E231" s="3" t="s">
        <v>437</v>
      </c>
      <c r="F231" s="3" t="s">
        <v>628</v>
      </c>
      <c r="G231" s="97" t="s">
        <v>524</v>
      </c>
      <c r="H231" s="97" t="s">
        <v>524</v>
      </c>
      <c r="I231" s="97" t="s">
        <v>524</v>
      </c>
      <c r="J231" s="97" t="s">
        <v>524</v>
      </c>
      <c r="K231" s="97" t="s">
        <v>524</v>
      </c>
      <c r="L231" s="97" t="s">
        <v>524</v>
      </c>
      <c r="M231" s="97" t="s">
        <v>524</v>
      </c>
      <c r="N231" s="97" t="s">
        <v>524</v>
      </c>
      <c r="O231" s="101" t="s">
        <v>1015</v>
      </c>
      <c r="P231" s="99"/>
      <c r="Q231" s="99"/>
      <c r="R231" s="99"/>
      <c r="S231" s="99"/>
      <c r="T231" s="99"/>
      <c r="U231" s="99"/>
      <c r="V231" s="99"/>
      <c r="W231" s="99"/>
      <c r="X231" s="99"/>
      <c r="Y231" s="99"/>
      <c r="Z231" s="99"/>
      <c r="AA231" s="99"/>
      <c r="AB231" s="99"/>
      <c r="AC231" s="99"/>
      <c r="AD231" s="99"/>
      <c r="AE231" s="99"/>
      <c r="AF231" s="99"/>
      <c r="AG231" s="99"/>
      <c r="AH231" s="99"/>
    </row>
    <row r="232" spans="3:34">
      <c r="C232" s="3" t="s">
        <v>92</v>
      </c>
      <c r="D232" s="3" t="s">
        <v>438</v>
      </c>
      <c r="E232" s="3" t="s">
        <v>439</v>
      </c>
      <c r="F232" s="3" t="s">
        <v>628</v>
      </c>
      <c r="G232" s="97" t="s">
        <v>524</v>
      </c>
      <c r="H232" s="97" t="s">
        <v>524</v>
      </c>
      <c r="I232" s="97" t="s">
        <v>524</v>
      </c>
      <c r="J232" s="97" t="s">
        <v>524</v>
      </c>
      <c r="K232" s="97" t="s">
        <v>524</v>
      </c>
      <c r="L232" s="97" t="s">
        <v>524</v>
      </c>
      <c r="M232" s="97" t="s">
        <v>524</v>
      </c>
      <c r="N232" s="97" t="s">
        <v>524</v>
      </c>
      <c r="O232" s="101" t="s">
        <v>1015</v>
      </c>
      <c r="P232" s="99"/>
      <c r="Q232" s="99"/>
      <c r="R232" s="99"/>
      <c r="S232" s="99"/>
      <c r="T232" s="99"/>
      <c r="U232" s="99"/>
      <c r="V232" s="99"/>
      <c r="W232" s="99"/>
      <c r="X232" s="99"/>
      <c r="Y232" s="99"/>
      <c r="Z232" s="99"/>
      <c r="AA232" s="99"/>
      <c r="AB232" s="99"/>
      <c r="AC232" s="99"/>
      <c r="AD232" s="99"/>
      <c r="AE232" s="99"/>
      <c r="AF232" s="99"/>
      <c r="AG232" s="99"/>
      <c r="AH232" s="99"/>
    </row>
    <row r="233" spans="3:34">
      <c r="C233" s="3" t="s">
        <v>92</v>
      </c>
      <c r="D233" s="3" t="s">
        <v>440</v>
      </c>
      <c r="E233" s="3" t="s">
        <v>441</v>
      </c>
      <c r="F233" s="3" t="s">
        <v>628</v>
      </c>
      <c r="G233" s="97" t="s">
        <v>524</v>
      </c>
      <c r="H233" s="97" t="s">
        <v>524</v>
      </c>
      <c r="I233" s="97" t="s">
        <v>524</v>
      </c>
      <c r="J233" s="97" t="s">
        <v>524</v>
      </c>
      <c r="K233" s="97" t="s">
        <v>524</v>
      </c>
      <c r="L233" s="97" t="s">
        <v>524</v>
      </c>
      <c r="M233" s="97" t="s">
        <v>524</v>
      </c>
      <c r="N233" s="97" t="s">
        <v>524</v>
      </c>
      <c r="O233" s="101" t="s">
        <v>1015</v>
      </c>
      <c r="P233" s="99"/>
      <c r="Q233" s="99"/>
      <c r="R233" s="99"/>
      <c r="S233" s="99"/>
      <c r="T233" s="99"/>
      <c r="U233" s="99"/>
      <c r="V233" s="99"/>
      <c r="W233" s="99"/>
      <c r="X233" s="99"/>
      <c r="Y233" s="99"/>
      <c r="Z233" s="99"/>
      <c r="AA233" s="99"/>
      <c r="AB233" s="99"/>
      <c r="AC233" s="99"/>
      <c r="AD233" s="99"/>
      <c r="AE233" s="99"/>
      <c r="AF233" s="99"/>
      <c r="AG233" s="99"/>
      <c r="AH233" s="99"/>
    </row>
    <row r="234" spans="3:34">
      <c r="C234" s="3" t="s">
        <v>92</v>
      </c>
      <c r="D234" s="3" t="s">
        <v>442</v>
      </c>
      <c r="E234" s="3" t="s">
        <v>443</v>
      </c>
      <c r="F234" s="3" t="s">
        <v>628</v>
      </c>
      <c r="G234" s="97" t="s">
        <v>524</v>
      </c>
      <c r="H234" s="97" t="s">
        <v>524</v>
      </c>
      <c r="I234" s="97" t="s">
        <v>524</v>
      </c>
      <c r="J234" s="97" t="s">
        <v>524</v>
      </c>
      <c r="K234" s="97" t="s">
        <v>524</v>
      </c>
      <c r="L234" s="97" t="s">
        <v>524</v>
      </c>
      <c r="M234" s="97" t="s">
        <v>524</v>
      </c>
      <c r="N234" s="97" t="s">
        <v>524</v>
      </c>
      <c r="O234" s="101" t="s">
        <v>1015</v>
      </c>
      <c r="P234" s="99"/>
      <c r="Q234" s="99"/>
      <c r="R234" s="99"/>
      <c r="S234" s="99"/>
      <c r="T234" s="99"/>
      <c r="U234" s="99"/>
      <c r="V234" s="99"/>
      <c r="W234" s="99"/>
      <c r="X234" s="99"/>
      <c r="Y234" s="99"/>
      <c r="Z234" s="99"/>
      <c r="AA234" s="99"/>
      <c r="AB234" s="99"/>
      <c r="AC234" s="99"/>
      <c r="AD234" s="99"/>
      <c r="AE234" s="99"/>
      <c r="AF234" s="99"/>
      <c r="AG234" s="99"/>
      <c r="AH234" s="99"/>
    </row>
    <row r="235" spans="3:34">
      <c r="C235" s="3" t="s">
        <v>92</v>
      </c>
      <c r="D235" s="3" t="s">
        <v>444</v>
      </c>
      <c r="E235" s="3" t="s">
        <v>445</v>
      </c>
      <c r="F235" s="3" t="s">
        <v>628</v>
      </c>
      <c r="G235" s="97" t="s">
        <v>524</v>
      </c>
      <c r="H235" s="97" t="s">
        <v>524</v>
      </c>
      <c r="I235" s="97" t="s">
        <v>524</v>
      </c>
      <c r="J235" s="97" t="s">
        <v>524</v>
      </c>
      <c r="K235" s="97" t="s">
        <v>524</v>
      </c>
      <c r="L235" s="97" t="s">
        <v>524</v>
      </c>
      <c r="M235" s="97" t="s">
        <v>524</v>
      </c>
      <c r="N235" s="97" t="s">
        <v>524</v>
      </c>
      <c r="O235" s="101" t="s">
        <v>982</v>
      </c>
      <c r="P235" s="99"/>
      <c r="Q235" s="99"/>
      <c r="R235" s="99"/>
      <c r="S235" s="99"/>
      <c r="T235" s="99"/>
      <c r="U235" s="99"/>
      <c r="V235" s="99"/>
      <c r="W235" s="99"/>
      <c r="X235" s="99"/>
      <c r="Y235" s="99"/>
      <c r="Z235" s="99"/>
      <c r="AA235" s="99"/>
      <c r="AB235" s="99"/>
      <c r="AC235" s="99"/>
      <c r="AD235" s="99"/>
      <c r="AE235" s="99"/>
      <c r="AF235" s="99"/>
      <c r="AG235" s="99"/>
      <c r="AH235" s="99"/>
    </row>
    <row r="236" spans="3:34">
      <c r="C236" s="3" t="s">
        <v>92</v>
      </c>
      <c r="D236" s="3" t="s">
        <v>446</v>
      </c>
      <c r="E236" s="3" t="s">
        <v>447</v>
      </c>
      <c r="F236" s="3" t="s">
        <v>628</v>
      </c>
      <c r="G236" s="97" t="s">
        <v>524</v>
      </c>
      <c r="H236" s="97" t="s">
        <v>524</v>
      </c>
      <c r="I236" s="97" t="s">
        <v>524</v>
      </c>
      <c r="J236" s="97" t="s">
        <v>524</v>
      </c>
      <c r="K236" s="97" t="s">
        <v>524</v>
      </c>
      <c r="L236" s="97" t="s">
        <v>524</v>
      </c>
      <c r="M236" s="97" t="s">
        <v>524</v>
      </c>
      <c r="N236" s="97" t="s">
        <v>524</v>
      </c>
      <c r="O236" s="101" t="s">
        <v>1015</v>
      </c>
      <c r="P236" s="99"/>
      <c r="Q236" s="99"/>
      <c r="R236" s="99"/>
      <c r="S236" s="99"/>
      <c r="T236" s="99"/>
      <c r="U236" s="99"/>
      <c r="V236" s="99"/>
      <c r="W236" s="99"/>
      <c r="X236" s="99"/>
      <c r="Y236" s="99"/>
      <c r="Z236" s="99"/>
      <c r="AA236" s="99"/>
      <c r="AB236" s="99"/>
      <c r="AC236" s="99"/>
      <c r="AD236" s="99"/>
      <c r="AE236" s="99"/>
      <c r="AF236" s="99"/>
      <c r="AG236" s="99"/>
      <c r="AH236" s="99"/>
    </row>
    <row r="237" spans="3:34">
      <c r="C237" s="3" t="s">
        <v>90</v>
      </c>
      <c r="D237" s="3" t="s">
        <v>448</v>
      </c>
      <c r="E237" s="3" t="s">
        <v>449</v>
      </c>
      <c r="F237" s="3" t="s">
        <v>628</v>
      </c>
      <c r="G237" s="97" t="s">
        <v>524</v>
      </c>
      <c r="H237" s="97" t="s">
        <v>524</v>
      </c>
      <c r="I237" s="97" t="s">
        <v>524</v>
      </c>
      <c r="J237" s="97" t="s">
        <v>524</v>
      </c>
      <c r="K237" s="97" t="s">
        <v>524</v>
      </c>
      <c r="L237" s="97" t="s">
        <v>524</v>
      </c>
      <c r="M237" s="97" t="s">
        <v>524</v>
      </c>
      <c r="N237" s="97" t="s">
        <v>524</v>
      </c>
      <c r="O237" s="101" t="s">
        <v>1015</v>
      </c>
      <c r="P237" s="99"/>
      <c r="Q237" s="99"/>
      <c r="R237" s="99"/>
      <c r="S237" s="99"/>
      <c r="T237" s="99"/>
      <c r="U237" s="99"/>
      <c r="V237" s="99"/>
      <c r="W237" s="99"/>
      <c r="X237" s="99"/>
      <c r="Y237" s="99"/>
      <c r="Z237" s="99"/>
      <c r="AA237" s="99"/>
      <c r="AB237" s="99"/>
      <c r="AC237" s="99"/>
      <c r="AD237" s="99"/>
      <c r="AE237" s="99"/>
      <c r="AF237" s="99"/>
      <c r="AG237" s="99"/>
      <c r="AH237" s="99"/>
    </row>
    <row r="238" spans="3:34">
      <c r="C238" s="3" t="s">
        <v>90</v>
      </c>
      <c r="D238" s="3" t="s">
        <v>450</v>
      </c>
      <c r="E238" s="3" t="s">
        <v>451</v>
      </c>
      <c r="F238" s="3" t="s">
        <v>628</v>
      </c>
      <c r="G238" s="97" t="s">
        <v>524</v>
      </c>
      <c r="H238" s="97" t="s">
        <v>524</v>
      </c>
      <c r="I238" s="97" t="s">
        <v>524</v>
      </c>
      <c r="J238" s="97" t="s">
        <v>524</v>
      </c>
      <c r="K238" s="97" t="s">
        <v>524</v>
      </c>
      <c r="L238" s="97" t="s">
        <v>524</v>
      </c>
      <c r="M238" s="97" t="s">
        <v>524</v>
      </c>
      <c r="N238" s="97" t="s">
        <v>524</v>
      </c>
      <c r="O238" s="101" t="s">
        <v>1015</v>
      </c>
      <c r="P238" s="99"/>
      <c r="Q238" s="99"/>
      <c r="R238" s="99"/>
      <c r="S238" s="99"/>
      <c r="T238" s="99"/>
      <c r="U238" s="99"/>
      <c r="V238" s="99"/>
      <c r="W238" s="99"/>
      <c r="X238" s="99"/>
      <c r="Y238" s="99"/>
      <c r="Z238" s="99"/>
      <c r="AA238" s="99"/>
      <c r="AB238" s="99"/>
      <c r="AC238" s="99"/>
      <c r="AD238" s="99"/>
      <c r="AE238" s="99"/>
      <c r="AF238" s="99"/>
      <c r="AG238" s="99"/>
      <c r="AH238" s="99"/>
    </row>
    <row r="239" spans="3:34">
      <c r="C239" s="3" t="s">
        <v>90</v>
      </c>
      <c r="D239" s="3" t="s">
        <v>452</v>
      </c>
      <c r="E239" s="3" t="s">
        <v>453</v>
      </c>
      <c r="F239" s="3" t="s">
        <v>628</v>
      </c>
      <c r="G239" s="97" t="s">
        <v>524</v>
      </c>
      <c r="H239" s="97" t="s">
        <v>524</v>
      </c>
      <c r="I239" s="97" t="s">
        <v>524</v>
      </c>
      <c r="J239" s="97" t="s">
        <v>524</v>
      </c>
      <c r="K239" s="97" t="s">
        <v>524</v>
      </c>
      <c r="L239" s="97" t="s">
        <v>524</v>
      </c>
      <c r="M239" s="97" t="s">
        <v>524</v>
      </c>
      <c r="N239" s="97" t="s">
        <v>524</v>
      </c>
      <c r="O239" s="101" t="s">
        <v>982</v>
      </c>
      <c r="P239" s="99"/>
      <c r="Q239" s="99"/>
      <c r="R239" s="99"/>
      <c r="S239" s="99"/>
      <c r="T239" s="99"/>
      <c r="U239" s="99"/>
      <c r="V239" s="99"/>
      <c r="W239" s="99"/>
      <c r="X239" s="99"/>
      <c r="Y239" s="99"/>
      <c r="Z239" s="99"/>
      <c r="AA239" s="99"/>
      <c r="AB239" s="99"/>
      <c r="AC239" s="99"/>
      <c r="AD239" s="99"/>
      <c r="AE239" s="99"/>
      <c r="AF239" s="99"/>
      <c r="AG239" s="99"/>
      <c r="AH239" s="99"/>
    </row>
    <row r="240" spans="3:34">
      <c r="C240" s="3" t="s">
        <v>90</v>
      </c>
      <c r="D240" s="3" t="s">
        <v>454</v>
      </c>
      <c r="E240" s="3" t="s">
        <v>455</v>
      </c>
      <c r="F240" s="3" t="s">
        <v>628</v>
      </c>
      <c r="G240" s="97" t="s">
        <v>524</v>
      </c>
      <c r="H240" s="97" t="s">
        <v>524</v>
      </c>
      <c r="I240" s="97" t="s">
        <v>524</v>
      </c>
      <c r="J240" s="97" t="s">
        <v>524</v>
      </c>
      <c r="K240" s="97" t="s">
        <v>524</v>
      </c>
      <c r="L240" s="97" t="s">
        <v>524</v>
      </c>
      <c r="M240" s="97" t="s">
        <v>524</v>
      </c>
      <c r="N240" s="97" t="s">
        <v>524</v>
      </c>
      <c r="O240" s="101" t="s">
        <v>1015</v>
      </c>
      <c r="P240" s="99"/>
      <c r="Q240" s="99"/>
      <c r="R240" s="99"/>
      <c r="S240" s="99"/>
      <c r="T240" s="99"/>
      <c r="U240" s="99"/>
      <c r="V240" s="99"/>
      <c r="W240" s="99"/>
      <c r="X240" s="99"/>
      <c r="Y240" s="99"/>
      <c r="Z240" s="99"/>
      <c r="AA240" s="99"/>
      <c r="AB240" s="99"/>
      <c r="AC240" s="99"/>
      <c r="AD240" s="99"/>
      <c r="AE240" s="99"/>
      <c r="AF240" s="99"/>
      <c r="AG240" s="99"/>
      <c r="AH240" s="99"/>
    </row>
    <row r="241" spans="3:34">
      <c r="C241" s="3" t="s">
        <v>90</v>
      </c>
      <c r="D241" s="3" t="s">
        <v>456</v>
      </c>
      <c r="E241" s="3" t="s">
        <v>457</v>
      </c>
      <c r="F241" s="3" t="s">
        <v>628</v>
      </c>
      <c r="G241" s="97" t="s">
        <v>524</v>
      </c>
      <c r="H241" s="97" t="s">
        <v>524</v>
      </c>
      <c r="I241" s="97" t="s">
        <v>524</v>
      </c>
      <c r="J241" s="97" t="s">
        <v>524</v>
      </c>
      <c r="K241" s="97" t="s">
        <v>524</v>
      </c>
      <c r="L241" s="97" t="s">
        <v>524</v>
      </c>
      <c r="M241" s="97" t="s">
        <v>524</v>
      </c>
      <c r="N241" s="97" t="s">
        <v>524</v>
      </c>
      <c r="O241" s="101" t="s">
        <v>1015</v>
      </c>
      <c r="P241" s="99"/>
      <c r="Q241" s="99"/>
      <c r="R241" s="99"/>
      <c r="S241" s="99"/>
      <c r="T241" s="99"/>
      <c r="U241" s="99"/>
      <c r="V241" s="99"/>
      <c r="W241" s="99"/>
      <c r="X241" s="99"/>
      <c r="Y241" s="99"/>
      <c r="Z241" s="99"/>
      <c r="AA241" s="99"/>
      <c r="AB241" s="99"/>
      <c r="AC241" s="99"/>
      <c r="AD241" s="99"/>
      <c r="AE241" s="99"/>
      <c r="AF241" s="99"/>
      <c r="AG241" s="99"/>
      <c r="AH241" s="99"/>
    </row>
    <row r="242" spans="3:34">
      <c r="C242" s="3" t="s">
        <v>90</v>
      </c>
      <c r="D242" s="3" t="s">
        <v>458</v>
      </c>
      <c r="E242" s="3" t="s">
        <v>459</v>
      </c>
      <c r="F242" s="3" t="s">
        <v>628</v>
      </c>
      <c r="G242" s="97" t="s">
        <v>524</v>
      </c>
      <c r="H242" s="97" t="s">
        <v>524</v>
      </c>
      <c r="I242" s="97" t="s">
        <v>524</v>
      </c>
      <c r="J242" s="97" t="s">
        <v>524</v>
      </c>
      <c r="K242" s="97" t="s">
        <v>524</v>
      </c>
      <c r="L242" s="97" t="s">
        <v>524</v>
      </c>
      <c r="M242" s="97" t="s">
        <v>524</v>
      </c>
      <c r="N242" s="97" t="s">
        <v>524</v>
      </c>
      <c r="O242" s="101" t="s">
        <v>1015</v>
      </c>
      <c r="P242" s="99"/>
      <c r="Q242" s="99"/>
      <c r="R242" s="99"/>
      <c r="S242" s="99"/>
      <c r="T242" s="99"/>
      <c r="U242" s="99"/>
      <c r="V242" s="99"/>
      <c r="W242" s="99"/>
      <c r="X242" s="99"/>
      <c r="Y242" s="99"/>
      <c r="Z242" s="99"/>
      <c r="AA242" s="99"/>
      <c r="AB242" s="99"/>
      <c r="AC242" s="99"/>
      <c r="AD242" s="99"/>
      <c r="AE242" s="99"/>
      <c r="AF242" s="99"/>
      <c r="AG242" s="99"/>
      <c r="AH242" s="99"/>
    </row>
    <row r="243" spans="3:34">
      <c r="C243" s="3" t="s">
        <v>90</v>
      </c>
      <c r="D243" s="3" t="s">
        <v>460</v>
      </c>
      <c r="E243" s="3" t="s">
        <v>461</v>
      </c>
      <c r="F243" s="3" t="s">
        <v>628</v>
      </c>
      <c r="G243" s="97" t="s">
        <v>524</v>
      </c>
      <c r="H243" s="97" t="s">
        <v>524</v>
      </c>
      <c r="I243" s="97" t="s">
        <v>524</v>
      </c>
      <c r="J243" s="97" t="s">
        <v>524</v>
      </c>
      <c r="K243" s="97" t="s">
        <v>524</v>
      </c>
      <c r="L243" s="97" t="s">
        <v>524</v>
      </c>
      <c r="M243" s="97" t="s">
        <v>524</v>
      </c>
      <c r="N243" s="97" t="s">
        <v>524</v>
      </c>
      <c r="O243" s="101" t="s">
        <v>982</v>
      </c>
      <c r="P243" s="99"/>
      <c r="Q243" s="99"/>
      <c r="R243" s="99"/>
      <c r="S243" s="99"/>
      <c r="T243" s="99"/>
      <c r="U243" s="99"/>
      <c r="V243" s="99"/>
      <c r="W243" s="99"/>
      <c r="X243" s="99"/>
      <c r="Y243" s="99"/>
      <c r="Z243" s="99"/>
      <c r="AA243" s="99"/>
      <c r="AB243" s="99"/>
      <c r="AC243" s="99"/>
      <c r="AD243" s="99"/>
      <c r="AE243" s="99"/>
      <c r="AF243" s="99"/>
      <c r="AG243" s="99"/>
      <c r="AH243" s="99"/>
    </row>
    <row r="244" spans="3:34">
      <c r="C244" s="3" t="s">
        <v>90</v>
      </c>
      <c r="D244" s="3" t="s">
        <v>462</v>
      </c>
      <c r="E244" s="3" t="s">
        <v>463</v>
      </c>
      <c r="F244" s="3" t="s">
        <v>628</v>
      </c>
      <c r="G244" s="97" t="s">
        <v>524</v>
      </c>
      <c r="H244" s="97" t="s">
        <v>524</v>
      </c>
      <c r="I244" s="97" t="s">
        <v>524</v>
      </c>
      <c r="J244" s="97" t="s">
        <v>524</v>
      </c>
      <c r="K244" s="97" t="s">
        <v>524</v>
      </c>
      <c r="L244" s="97" t="s">
        <v>524</v>
      </c>
      <c r="M244" s="97" t="s">
        <v>524</v>
      </c>
      <c r="N244" s="97" t="s">
        <v>524</v>
      </c>
      <c r="O244" s="101" t="s">
        <v>1015</v>
      </c>
      <c r="P244" s="99"/>
      <c r="Q244" s="99"/>
      <c r="R244" s="99"/>
      <c r="S244" s="99"/>
      <c r="T244" s="99"/>
      <c r="U244" s="99"/>
      <c r="V244" s="99"/>
      <c r="W244" s="99"/>
      <c r="X244" s="99"/>
      <c r="Y244" s="99"/>
      <c r="Z244" s="99"/>
      <c r="AA244" s="99"/>
      <c r="AB244" s="99"/>
      <c r="AC244" s="99"/>
      <c r="AD244" s="99"/>
      <c r="AE244" s="99"/>
      <c r="AF244" s="99"/>
      <c r="AG244" s="99"/>
      <c r="AH244" s="99"/>
    </row>
    <row r="245" spans="3:34">
      <c r="C245" s="3" t="s">
        <v>90</v>
      </c>
      <c r="D245" s="3" t="s">
        <v>464</v>
      </c>
      <c r="E245" s="3" t="s">
        <v>465</v>
      </c>
      <c r="F245" s="3" t="s">
        <v>628</v>
      </c>
      <c r="G245" s="97" t="s">
        <v>524</v>
      </c>
      <c r="H245" s="97" t="s">
        <v>524</v>
      </c>
      <c r="I245" s="97" t="s">
        <v>524</v>
      </c>
      <c r="J245" s="97" t="s">
        <v>524</v>
      </c>
      <c r="K245" s="97" t="s">
        <v>524</v>
      </c>
      <c r="L245" s="97" t="s">
        <v>524</v>
      </c>
      <c r="M245" s="97" t="s">
        <v>524</v>
      </c>
      <c r="N245" s="97" t="s">
        <v>524</v>
      </c>
      <c r="O245" s="101" t="s">
        <v>1015</v>
      </c>
      <c r="P245" s="99"/>
      <c r="Q245" s="99"/>
      <c r="R245" s="99"/>
      <c r="S245" s="99"/>
      <c r="T245" s="99"/>
      <c r="U245" s="99"/>
      <c r="V245" s="99"/>
      <c r="W245" s="99"/>
      <c r="X245" s="99"/>
      <c r="Y245" s="99"/>
      <c r="Z245" s="99"/>
      <c r="AA245" s="99"/>
      <c r="AB245" s="99"/>
      <c r="AC245" s="99"/>
      <c r="AD245" s="99"/>
      <c r="AE245" s="99"/>
      <c r="AF245" s="99"/>
      <c r="AG245" s="99"/>
      <c r="AH245" s="99"/>
    </row>
    <row r="246" spans="3:34">
      <c r="C246" s="3" t="s">
        <v>90</v>
      </c>
      <c r="D246" s="3" t="s">
        <v>466</v>
      </c>
      <c r="E246" s="3" t="s">
        <v>467</v>
      </c>
      <c r="F246" s="3" t="s">
        <v>628</v>
      </c>
      <c r="G246" s="97" t="s">
        <v>524</v>
      </c>
      <c r="H246" s="97" t="s">
        <v>524</v>
      </c>
      <c r="I246" s="97" t="s">
        <v>524</v>
      </c>
      <c r="J246" s="97" t="s">
        <v>524</v>
      </c>
      <c r="K246" s="97" t="s">
        <v>524</v>
      </c>
      <c r="L246" s="97" t="s">
        <v>524</v>
      </c>
      <c r="M246" s="97" t="s">
        <v>524</v>
      </c>
      <c r="N246" s="97" t="s">
        <v>524</v>
      </c>
      <c r="O246" s="101" t="s">
        <v>982</v>
      </c>
      <c r="P246" s="99"/>
      <c r="Q246" s="99"/>
      <c r="R246" s="99"/>
      <c r="S246" s="99"/>
      <c r="T246" s="99"/>
      <c r="U246" s="99"/>
      <c r="V246" s="99"/>
      <c r="W246" s="99"/>
      <c r="X246" s="99"/>
      <c r="Y246" s="99"/>
      <c r="Z246" s="99"/>
      <c r="AA246" s="99"/>
      <c r="AB246" s="99"/>
      <c r="AC246" s="99"/>
      <c r="AD246" s="99"/>
      <c r="AE246" s="99"/>
      <c r="AF246" s="99"/>
      <c r="AG246" s="99"/>
      <c r="AH246" s="99"/>
    </row>
    <row r="247" spans="3:34">
      <c r="C247" s="3" t="s">
        <v>90</v>
      </c>
      <c r="D247" s="3" t="s">
        <v>468</v>
      </c>
      <c r="E247" s="3" t="s">
        <v>469</v>
      </c>
      <c r="F247" s="3" t="s">
        <v>628</v>
      </c>
      <c r="G247" s="97" t="s">
        <v>524</v>
      </c>
      <c r="H247" s="97" t="s">
        <v>524</v>
      </c>
      <c r="I247" s="97" t="s">
        <v>524</v>
      </c>
      <c r="J247" s="97" t="s">
        <v>524</v>
      </c>
      <c r="K247" s="97" t="s">
        <v>524</v>
      </c>
      <c r="L247" s="97" t="s">
        <v>524</v>
      </c>
      <c r="M247" s="97" t="s">
        <v>524</v>
      </c>
      <c r="N247" s="97" t="s">
        <v>524</v>
      </c>
      <c r="O247" s="101" t="s">
        <v>1015</v>
      </c>
      <c r="P247" s="99"/>
      <c r="Q247" s="99"/>
      <c r="R247" s="99"/>
      <c r="S247" s="99"/>
      <c r="T247" s="99"/>
      <c r="U247" s="99"/>
      <c r="V247" s="99"/>
      <c r="W247" s="99"/>
      <c r="X247" s="99"/>
      <c r="Y247" s="99"/>
      <c r="Z247" s="99"/>
      <c r="AA247" s="99"/>
      <c r="AB247" s="99"/>
      <c r="AC247" s="99"/>
      <c r="AD247" s="99"/>
      <c r="AE247" s="99"/>
      <c r="AF247" s="99"/>
      <c r="AG247" s="99"/>
      <c r="AH247" s="99"/>
    </row>
    <row r="248" spans="3:34">
      <c r="C248" s="3" t="s">
        <v>90</v>
      </c>
      <c r="D248" s="3" t="s">
        <v>470</v>
      </c>
      <c r="E248" s="3" t="s">
        <v>471</v>
      </c>
      <c r="F248" s="3" t="s">
        <v>628</v>
      </c>
      <c r="G248" s="97" t="s">
        <v>524</v>
      </c>
      <c r="H248" s="97" t="s">
        <v>524</v>
      </c>
      <c r="I248" s="97" t="s">
        <v>524</v>
      </c>
      <c r="J248" s="97" t="s">
        <v>524</v>
      </c>
      <c r="K248" s="97" t="s">
        <v>524</v>
      </c>
      <c r="L248" s="97" t="s">
        <v>524</v>
      </c>
      <c r="M248" s="97" t="s">
        <v>524</v>
      </c>
      <c r="N248" s="97" t="s">
        <v>524</v>
      </c>
      <c r="O248" s="101" t="s">
        <v>982</v>
      </c>
      <c r="P248" s="99"/>
      <c r="Q248" s="99"/>
      <c r="R248" s="99"/>
      <c r="S248" s="99"/>
      <c r="T248" s="99"/>
      <c r="U248" s="99"/>
      <c r="V248" s="99"/>
      <c r="W248" s="99"/>
      <c r="X248" s="99"/>
      <c r="Y248" s="99"/>
      <c r="Z248" s="99"/>
      <c r="AA248" s="99"/>
      <c r="AB248" s="99"/>
      <c r="AC248" s="99"/>
      <c r="AD248" s="99"/>
      <c r="AE248" s="99"/>
      <c r="AF248" s="99"/>
      <c r="AG248" s="99"/>
      <c r="AH248" s="99"/>
    </row>
    <row r="249" spans="3:34">
      <c r="C249" s="3" t="s">
        <v>90</v>
      </c>
      <c r="D249" s="3" t="s">
        <v>472</v>
      </c>
      <c r="E249" s="3" t="s">
        <v>473</v>
      </c>
      <c r="F249" s="3" t="s">
        <v>628</v>
      </c>
      <c r="G249" s="97" t="s">
        <v>524</v>
      </c>
      <c r="H249" s="97" t="s">
        <v>524</v>
      </c>
      <c r="I249" s="97" t="s">
        <v>524</v>
      </c>
      <c r="J249" s="97" t="s">
        <v>524</v>
      </c>
      <c r="K249" s="97" t="s">
        <v>524</v>
      </c>
      <c r="L249" s="97" t="s">
        <v>524</v>
      </c>
      <c r="M249" s="97" t="s">
        <v>524</v>
      </c>
      <c r="N249" s="97" t="s">
        <v>524</v>
      </c>
      <c r="O249" s="101" t="s">
        <v>1015</v>
      </c>
      <c r="P249" s="99"/>
      <c r="Q249" s="99"/>
      <c r="R249" s="99"/>
      <c r="S249" s="99"/>
      <c r="T249" s="99"/>
      <c r="U249" s="99"/>
      <c r="V249" s="99"/>
      <c r="W249" s="99"/>
      <c r="X249" s="99"/>
      <c r="Y249" s="99"/>
      <c r="Z249" s="99"/>
      <c r="AA249" s="99"/>
      <c r="AB249" s="99"/>
      <c r="AC249" s="99"/>
      <c r="AD249" s="99"/>
      <c r="AE249" s="99"/>
      <c r="AF249" s="99"/>
      <c r="AG249" s="99"/>
      <c r="AH249" s="99"/>
    </row>
    <row r="250" spans="3:34">
      <c r="C250" s="3" t="s">
        <v>90</v>
      </c>
      <c r="D250" s="3" t="s">
        <v>474</v>
      </c>
      <c r="E250" s="3" t="s">
        <v>475</v>
      </c>
      <c r="F250" s="3" t="s">
        <v>628</v>
      </c>
      <c r="G250" s="97" t="s">
        <v>524</v>
      </c>
      <c r="H250" s="97" t="s">
        <v>524</v>
      </c>
      <c r="I250" s="97" t="s">
        <v>524</v>
      </c>
      <c r="J250" s="97" t="s">
        <v>524</v>
      </c>
      <c r="K250" s="97" t="s">
        <v>524</v>
      </c>
      <c r="L250" s="97" t="s">
        <v>524</v>
      </c>
      <c r="M250" s="97" t="s">
        <v>524</v>
      </c>
      <c r="N250" s="97" t="s">
        <v>524</v>
      </c>
      <c r="O250" s="101" t="s">
        <v>1015</v>
      </c>
      <c r="P250" s="99"/>
      <c r="Q250" s="99"/>
      <c r="R250" s="99"/>
      <c r="S250" s="99"/>
      <c r="T250" s="99"/>
      <c r="U250" s="99"/>
      <c r="V250" s="99"/>
      <c r="W250" s="99"/>
      <c r="X250" s="99"/>
      <c r="Y250" s="99"/>
      <c r="Z250" s="99"/>
      <c r="AA250" s="99"/>
      <c r="AB250" s="99"/>
      <c r="AC250" s="99"/>
      <c r="AD250" s="99"/>
      <c r="AE250" s="99"/>
      <c r="AF250" s="99"/>
      <c r="AG250" s="99"/>
      <c r="AH250" s="99"/>
    </row>
    <row r="251" spans="3:34">
      <c r="C251" s="3" t="s">
        <v>90</v>
      </c>
      <c r="D251" s="3" t="s">
        <v>476</v>
      </c>
      <c r="E251" s="3" t="s">
        <v>477</v>
      </c>
      <c r="F251" s="3" t="s">
        <v>628</v>
      </c>
      <c r="G251" s="97" t="s">
        <v>524</v>
      </c>
      <c r="H251" s="97" t="s">
        <v>524</v>
      </c>
      <c r="I251" s="97" t="s">
        <v>524</v>
      </c>
      <c r="J251" s="97" t="s">
        <v>524</v>
      </c>
      <c r="K251" s="97" t="s">
        <v>524</v>
      </c>
      <c r="L251" s="97" t="s">
        <v>524</v>
      </c>
      <c r="M251" s="97" t="s">
        <v>524</v>
      </c>
      <c r="N251" s="97" t="s">
        <v>524</v>
      </c>
      <c r="O251" s="101" t="s">
        <v>1015</v>
      </c>
      <c r="P251" s="99"/>
      <c r="Q251" s="99"/>
      <c r="R251" s="99"/>
      <c r="S251" s="99"/>
      <c r="T251" s="99"/>
      <c r="U251" s="99"/>
      <c r="V251" s="99"/>
      <c r="W251" s="99"/>
      <c r="X251" s="99"/>
      <c r="Y251" s="99"/>
      <c r="Z251" s="99"/>
      <c r="AA251" s="99"/>
      <c r="AB251" s="99"/>
      <c r="AC251" s="99"/>
      <c r="AD251" s="99"/>
      <c r="AE251" s="99"/>
      <c r="AF251" s="99"/>
      <c r="AG251" s="99"/>
      <c r="AH251" s="99"/>
    </row>
    <row r="252" spans="3:34">
      <c r="C252" s="3" t="s">
        <v>90</v>
      </c>
      <c r="D252" s="3" t="s">
        <v>478</v>
      </c>
      <c r="E252" s="3" t="s">
        <v>479</v>
      </c>
      <c r="F252" s="3" t="s">
        <v>628</v>
      </c>
      <c r="G252" s="97" t="s">
        <v>524</v>
      </c>
      <c r="H252" s="97" t="s">
        <v>524</v>
      </c>
      <c r="I252" s="97" t="s">
        <v>524</v>
      </c>
      <c r="J252" s="97" t="s">
        <v>524</v>
      </c>
      <c r="K252" s="97" t="s">
        <v>524</v>
      </c>
      <c r="L252" s="97" t="s">
        <v>524</v>
      </c>
      <c r="M252" s="97" t="s">
        <v>524</v>
      </c>
      <c r="N252" s="97" t="s">
        <v>524</v>
      </c>
      <c r="O252" s="101" t="s">
        <v>1015</v>
      </c>
      <c r="P252" s="99"/>
      <c r="Q252" s="99"/>
      <c r="R252" s="99"/>
      <c r="S252" s="99"/>
      <c r="T252" s="99"/>
      <c r="U252" s="99"/>
      <c r="V252" s="99"/>
      <c r="W252" s="99"/>
      <c r="X252" s="99"/>
      <c r="Y252" s="99"/>
      <c r="Z252" s="99"/>
      <c r="AA252" s="99"/>
      <c r="AB252" s="99"/>
      <c r="AC252" s="99"/>
      <c r="AD252" s="99"/>
      <c r="AE252" s="99"/>
      <c r="AF252" s="99"/>
      <c r="AG252" s="99"/>
      <c r="AH252" s="99"/>
    </row>
    <row r="253" spans="3:34">
      <c r="C253" s="3" t="s">
        <v>90</v>
      </c>
      <c r="D253" s="3" t="s">
        <v>480</v>
      </c>
      <c r="E253" s="3" t="s">
        <v>481</v>
      </c>
      <c r="F253" s="3" t="s">
        <v>628</v>
      </c>
      <c r="G253" s="97" t="s">
        <v>524</v>
      </c>
      <c r="H253" s="97" t="s">
        <v>524</v>
      </c>
      <c r="I253" s="97" t="s">
        <v>524</v>
      </c>
      <c r="J253" s="97" t="s">
        <v>524</v>
      </c>
      <c r="K253" s="97" t="s">
        <v>524</v>
      </c>
      <c r="L253" s="97" t="s">
        <v>524</v>
      </c>
      <c r="M253" s="97" t="s">
        <v>524</v>
      </c>
      <c r="N253" s="97" t="s">
        <v>524</v>
      </c>
      <c r="O253" s="101" t="s">
        <v>1015</v>
      </c>
      <c r="P253" s="99"/>
      <c r="Q253" s="99"/>
      <c r="R253" s="99"/>
      <c r="S253" s="99"/>
      <c r="T253" s="99"/>
      <c r="U253" s="99"/>
      <c r="V253" s="99"/>
      <c r="W253" s="99"/>
      <c r="X253" s="99"/>
      <c r="Y253" s="99"/>
      <c r="Z253" s="99"/>
      <c r="AA253" s="99"/>
      <c r="AB253" s="99"/>
      <c r="AC253" s="99"/>
      <c r="AD253" s="99"/>
      <c r="AE253" s="99"/>
      <c r="AF253" s="99"/>
      <c r="AG253" s="99"/>
      <c r="AH253" s="99"/>
    </row>
    <row r="254" spans="3:34">
      <c r="C254" s="3" t="s">
        <v>90</v>
      </c>
      <c r="D254" s="3" t="s">
        <v>482</v>
      </c>
      <c r="E254" s="3" t="s">
        <v>483</v>
      </c>
      <c r="F254" s="3" t="s">
        <v>628</v>
      </c>
      <c r="G254" s="97" t="s">
        <v>524</v>
      </c>
      <c r="H254" s="97" t="s">
        <v>524</v>
      </c>
      <c r="I254" s="97" t="s">
        <v>524</v>
      </c>
      <c r="J254" s="97" t="s">
        <v>524</v>
      </c>
      <c r="K254" s="97" t="s">
        <v>524</v>
      </c>
      <c r="L254" s="97" t="s">
        <v>524</v>
      </c>
      <c r="M254" s="97" t="s">
        <v>524</v>
      </c>
      <c r="N254" s="97" t="s">
        <v>524</v>
      </c>
      <c r="O254" s="101" t="s">
        <v>1015</v>
      </c>
      <c r="P254" s="99"/>
      <c r="Q254" s="99"/>
      <c r="R254" s="99"/>
      <c r="S254" s="99"/>
      <c r="T254" s="99"/>
      <c r="U254" s="99"/>
      <c r="V254" s="99"/>
      <c r="W254" s="99"/>
      <c r="X254" s="99"/>
      <c r="Y254" s="99"/>
      <c r="Z254" s="99"/>
      <c r="AA254" s="99"/>
      <c r="AB254" s="99"/>
      <c r="AC254" s="99"/>
      <c r="AD254" s="99"/>
      <c r="AE254" s="99"/>
      <c r="AF254" s="99"/>
      <c r="AG254" s="99"/>
      <c r="AH254" s="99"/>
    </row>
    <row r="255" spans="3:34">
      <c r="C255" s="3" t="s">
        <v>90</v>
      </c>
      <c r="D255" s="3" t="s">
        <v>484</v>
      </c>
      <c r="E255" s="3" t="s">
        <v>485</v>
      </c>
      <c r="F255" s="3" t="s">
        <v>628</v>
      </c>
      <c r="G255" s="97" t="s">
        <v>524</v>
      </c>
      <c r="H255" s="97" t="s">
        <v>524</v>
      </c>
      <c r="I255" s="97" t="s">
        <v>524</v>
      </c>
      <c r="J255" s="97" t="s">
        <v>524</v>
      </c>
      <c r="K255" s="97" t="s">
        <v>524</v>
      </c>
      <c r="L255" s="97" t="s">
        <v>524</v>
      </c>
      <c r="M255" s="97" t="s">
        <v>524</v>
      </c>
      <c r="N255" s="97" t="s">
        <v>524</v>
      </c>
      <c r="O255" s="101" t="s">
        <v>1015</v>
      </c>
      <c r="P255" s="99"/>
      <c r="Q255" s="99"/>
      <c r="R255" s="99"/>
      <c r="S255" s="99"/>
      <c r="T255" s="99"/>
      <c r="U255" s="99"/>
      <c r="V255" s="99"/>
      <c r="W255" s="99"/>
      <c r="X255" s="99"/>
      <c r="Y255" s="99"/>
      <c r="Z255" s="99"/>
      <c r="AA255" s="99"/>
      <c r="AB255" s="99"/>
      <c r="AC255" s="99"/>
      <c r="AD255" s="99"/>
      <c r="AE255" s="99"/>
      <c r="AF255" s="99"/>
      <c r="AG255" s="99"/>
      <c r="AH255" s="99"/>
    </row>
    <row r="256" spans="3:34">
      <c r="C256" s="3" t="s">
        <v>90</v>
      </c>
      <c r="D256" s="3" t="s">
        <v>486</v>
      </c>
      <c r="E256" s="3" t="s">
        <v>487</v>
      </c>
      <c r="F256" s="3" t="s">
        <v>628</v>
      </c>
      <c r="G256" s="97" t="s">
        <v>524</v>
      </c>
      <c r="H256" s="97" t="s">
        <v>524</v>
      </c>
      <c r="I256" s="97" t="s">
        <v>524</v>
      </c>
      <c r="J256" s="97" t="s">
        <v>524</v>
      </c>
      <c r="K256" s="97" t="s">
        <v>524</v>
      </c>
      <c r="L256" s="97" t="s">
        <v>524</v>
      </c>
      <c r="M256" s="97" t="s">
        <v>524</v>
      </c>
      <c r="N256" s="97" t="s">
        <v>524</v>
      </c>
      <c r="O256" s="101" t="s">
        <v>1015</v>
      </c>
      <c r="P256" s="99"/>
      <c r="Q256" s="99"/>
      <c r="R256" s="99"/>
      <c r="S256" s="99"/>
      <c r="T256" s="99"/>
      <c r="U256" s="99"/>
      <c r="V256" s="99"/>
      <c r="W256" s="99"/>
      <c r="X256" s="99"/>
      <c r="Y256" s="99"/>
      <c r="Z256" s="99"/>
      <c r="AA256" s="99"/>
      <c r="AB256" s="99"/>
      <c r="AC256" s="99"/>
      <c r="AD256" s="99"/>
      <c r="AE256" s="99"/>
      <c r="AF256" s="99"/>
      <c r="AG256" s="99"/>
      <c r="AH256" s="99"/>
    </row>
    <row r="257" spans="3:34">
      <c r="C257" s="3" t="s">
        <v>90</v>
      </c>
      <c r="D257" s="3" t="s">
        <v>488</v>
      </c>
      <c r="E257" s="3" t="s">
        <v>489</v>
      </c>
      <c r="F257" s="3" t="s">
        <v>628</v>
      </c>
      <c r="G257" s="97" t="s">
        <v>524</v>
      </c>
      <c r="H257" s="97" t="s">
        <v>524</v>
      </c>
      <c r="I257" s="97" t="s">
        <v>524</v>
      </c>
      <c r="J257" s="97" t="s">
        <v>524</v>
      </c>
      <c r="K257" s="97" t="s">
        <v>524</v>
      </c>
      <c r="L257" s="97" t="s">
        <v>524</v>
      </c>
      <c r="M257" s="97" t="s">
        <v>524</v>
      </c>
      <c r="N257" s="97" t="s">
        <v>524</v>
      </c>
      <c r="O257" s="101" t="s">
        <v>1015</v>
      </c>
      <c r="P257" s="99"/>
      <c r="Q257" s="99"/>
      <c r="R257" s="99"/>
      <c r="S257" s="99"/>
      <c r="T257" s="99"/>
      <c r="U257" s="99"/>
      <c r="V257" s="99"/>
      <c r="W257" s="99"/>
      <c r="X257" s="99"/>
      <c r="Y257" s="99"/>
      <c r="Z257" s="99"/>
      <c r="AA257" s="99"/>
      <c r="AB257" s="99"/>
      <c r="AC257" s="99"/>
      <c r="AD257" s="99"/>
      <c r="AE257" s="99"/>
      <c r="AF257" s="99"/>
      <c r="AG257" s="99"/>
      <c r="AH257" s="99"/>
    </row>
    <row r="258" spans="3:34">
      <c r="C258" s="3" t="s">
        <v>90</v>
      </c>
      <c r="D258" s="3" t="s">
        <v>490</v>
      </c>
      <c r="E258" s="3" t="s">
        <v>491</v>
      </c>
      <c r="F258" s="3" t="s">
        <v>628</v>
      </c>
      <c r="G258" s="97" t="s">
        <v>524</v>
      </c>
      <c r="H258" s="97" t="s">
        <v>524</v>
      </c>
      <c r="I258" s="97" t="s">
        <v>524</v>
      </c>
      <c r="J258" s="97" t="s">
        <v>524</v>
      </c>
      <c r="K258" s="97" t="s">
        <v>524</v>
      </c>
      <c r="L258" s="97" t="s">
        <v>524</v>
      </c>
      <c r="M258" s="97" t="s">
        <v>524</v>
      </c>
      <c r="N258" s="97" t="s">
        <v>524</v>
      </c>
      <c r="O258" s="101" t="s">
        <v>1015</v>
      </c>
      <c r="P258" s="99"/>
      <c r="Q258" s="99"/>
      <c r="R258" s="99"/>
      <c r="S258" s="99"/>
      <c r="T258" s="99"/>
      <c r="U258" s="99"/>
      <c r="V258" s="99"/>
      <c r="W258" s="99"/>
      <c r="X258" s="99"/>
      <c r="Y258" s="99"/>
      <c r="Z258" s="99"/>
      <c r="AA258" s="99"/>
      <c r="AB258" s="99"/>
      <c r="AC258" s="99"/>
      <c r="AD258" s="99"/>
      <c r="AE258" s="99"/>
      <c r="AF258" s="99"/>
      <c r="AG258" s="99"/>
      <c r="AH258" s="99"/>
    </row>
    <row r="259" spans="3:34">
      <c r="C259" s="3" t="s">
        <v>90</v>
      </c>
      <c r="D259" s="3" t="s">
        <v>492</v>
      </c>
      <c r="E259" s="3" t="s">
        <v>493</v>
      </c>
      <c r="F259" s="3" t="s">
        <v>628</v>
      </c>
      <c r="G259" s="97" t="s">
        <v>524</v>
      </c>
      <c r="H259" s="97" t="s">
        <v>524</v>
      </c>
      <c r="I259" s="97" t="s">
        <v>524</v>
      </c>
      <c r="J259" s="97" t="s">
        <v>524</v>
      </c>
      <c r="K259" s="97" t="s">
        <v>524</v>
      </c>
      <c r="L259" s="97" t="s">
        <v>524</v>
      </c>
      <c r="M259" s="97" t="s">
        <v>524</v>
      </c>
      <c r="N259" s="97" t="s">
        <v>524</v>
      </c>
      <c r="O259" s="101" t="s">
        <v>1015</v>
      </c>
      <c r="P259" s="99"/>
      <c r="Q259" s="99"/>
      <c r="R259" s="99"/>
      <c r="S259" s="99"/>
      <c r="T259" s="99"/>
      <c r="U259" s="99"/>
      <c r="V259" s="99"/>
      <c r="W259" s="99"/>
      <c r="X259" s="99"/>
      <c r="Y259" s="99"/>
      <c r="Z259" s="99"/>
      <c r="AA259" s="99"/>
      <c r="AB259" s="99"/>
      <c r="AC259" s="99"/>
      <c r="AD259" s="99"/>
      <c r="AE259" s="99"/>
      <c r="AF259" s="99"/>
      <c r="AG259" s="99"/>
      <c r="AH259" s="99"/>
    </row>
    <row r="260" spans="3:34">
      <c r="C260" s="3" t="s">
        <v>90</v>
      </c>
      <c r="D260" s="3" t="s">
        <v>494</v>
      </c>
      <c r="E260" s="3" t="s">
        <v>495</v>
      </c>
      <c r="F260" s="3" t="s">
        <v>628</v>
      </c>
      <c r="G260" s="97" t="s">
        <v>524</v>
      </c>
      <c r="H260" s="97" t="s">
        <v>524</v>
      </c>
      <c r="I260" s="97" t="s">
        <v>524</v>
      </c>
      <c r="J260" s="97" t="s">
        <v>524</v>
      </c>
      <c r="K260" s="97" t="s">
        <v>524</v>
      </c>
      <c r="L260" s="97" t="s">
        <v>524</v>
      </c>
      <c r="M260" s="97" t="s">
        <v>524</v>
      </c>
      <c r="N260" s="97" t="s">
        <v>524</v>
      </c>
      <c r="O260" s="101" t="s">
        <v>1015</v>
      </c>
      <c r="P260" s="99"/>
      <c r="Q260" s="99"/>
      <c r="R260" s="99"/>
      <c r="S260" s="99"/>
      <c r="T260" s="99"/>
      <c r="U260" s="99"/>
      <c r="V260" s="99"/>
      <c r="W260" s="99"/>
      <c r="X260" s="99"/>
      <c r="Y260" s="99"/>
      <c r="Z260" s="99"/>
      <c r="AA260" s="99"/>
      <c r="AB260" s="99"/>
      <c r="AC260" s="99"/>
      <c r="AD260" s="99"/>
      <c r="AE260" s="99"/>
      <c r="AF260" s="99"/>
      <c r="AG260" s="99"/>
      <c r="AH260" s="99"/>
    </row>
    <row r="261" spans="3:34">
      <c r="C261" s="3" t="s">
        <v>90</v>
      </c>
      <c r="D261" s="3" t="s">
        <v>496</v>
      </c>
      <c r="E261" s="3" t="s">
        <v>497</v>
      </c>
      <c r="F261" s="3" t="s">
        <v>628</v>
      </c>
      <c r="G261" s="97" t="s">
        <v>524</v>
      </c>
      <c r="H261" s="97" t="s">
        <v>524</v>
      </c>
      <c r="I261" s="97" t="s">
        <v>524</v>
      </c>
      <c r="J261" s="97" t="s">
        <v>524</v>
      </c>
      <c r="K261" s="97" t="s">
        <v>524</v>
      </c>
      <c r="L261" s="97" t="s">
        <v>524</v>
      </c>
      <c r="M261" s="97" t="s">
        <v>524</v>
      </c>
      <c r="N261" s="97" t="s">
        <v>524</v>
      </c>
      <c r="O261" s="101" t="s">
        <v>982</v>
      </c>
      <c r="P261" s="99"/>
      <c r="Q261" s="99"/>
      <c r="R261" s="99"/>
      <c r="S261" s="99"/>
      <c r="T261" s="99"/>
      <c r="U261" s="99"/>
      <c r="V261" s="99"/>
      <c r="W261" s="99"/>
      <c r="X261" s="99"/>
      <c r="Y261" s="99"/>
      <c r="Z261" s="99"/>
      <c r="AA261" s="99"/>
      <c r="AB261" s="99"/>
      <c r="AC261" s="99"/>
      <c r="AD261" s="99"/>
      <c r="AE261" s="99"/>
      <c r="AF261" s="99"/>
      <c r="AG261" s="99"/>
      <c r="AH261" s="99"/>
    </row>
    <row r="262" spans="3:34">
      <c r="C262" s="3" t="s">
        <v>90</v>
      </c>
      <c r="D262" s="3" t="s">
        <v>498</v>
      </c>
      <c r="E262" s="3" t="s">
        <v>499</v>
      </c>
      <c r="F262" s="3" t="s">
        <v>628</v>
      </c>
      <c r="G262" s="97" t="s">
        <v>524</v>
      </c>
      <c r="H262" s="97" t="s">
        <v>524</v>
      </c>
      <c r="I262" s="97" t="s">
        <v>524</v>
      </c>
      <c r="J262" s="97" t="s">
        <v>524</v>
      </c>
      <c r="K262" s="97" t="s">
        <v>524</v>
      </c>
      <c r="L262" s="97" t="s">
        <v>524</v>
      </c>
      <c r="M262" s="97" t="s">
        <v>524</v>
      </c>
      <c r="N262" s="97" t="s">
        <v>524</v>
      </c>
      <c r="O262" s="101" t="s">
        <v>982</v>
      </c>
      <c r="P262" s="99"/>
      <c r="Q262" s="99"/>
      <c r="R262" s="99"/>
      <c r="S262" s="99"/>
      <c r="T262" s="99"/>
      <c r="U262" s="99"/>
      <c r="V262" s="99"/>
      <c r="W262" s="99"/>
      <c r="X262" s="99"/>
      <c r="Y262" s="99"/>
      <c r="Z262" s="99"/>
      <c r="AA262" s="99"/>
      <c r="AB262" s="99"/>
      <c r="AC262" s="99"/>
      <c r="AD262" s="99"/>
      <c r="AE262" s="99"/>
      <c r="AF262" s="99"/>
      <c r="AG262" s="99"/>
      <c r="AH262" s="99"/>
    </row>
    <row r="263" spans="3:34">
      <c r="C263" s="3" t="s">
        <v>90</v>
      </c>
      <c r="D263" s="3" t="s">
        <v>500</v>
      </c>
      <c r="E263" s="3" t="s">
        <v>501</v>
      </c>
      <c r="F263" s="3" t="s">
        <v>628</v>
      </c>
      <c r="G263" s="97" t="s">
        <v>524</v>
      </c>
      <c r="H263" s="97" t="s">
        <v>524</v>
      </c>
      <c r="I263" s="97" t="s">
        <v>524</v>
      </c>
      <c r="J263" s="97" t="s">
        <v>524</v>
      </c>
      <c r="K263" s="97" t="s">
        <v>524</v>
      </c>
      <c r="L263" s="97" t="s">
        <v>524</v>
      </c>
      <c r="M263" s="97" t="s">
        <v>524</v>
      </c>
      <c r="N263" s="97" t="s">
        <v>524</v>
      </c>
      <c r="O263" s="101" t="s">
        <v>1015</v>
      </c>
      <c r="P263" s="99"/>
      <c r="Q263" s="99"/>
      <c r="R263" s="99"/>
      <c r="S263" s="99"/>
      <c r="T263" s="99"/>
      <c r="U263" s="99"/>
      <c r="V263" s="99"/>
      <c r="W263" s="99"/>
      <c r="X263" s="99"/>
      <c r="Y263" s="99"/>
      <c r="Z263" s="99"/>
      <c r="AA263" s="99"/>
      <c r="AB263" s="99"/>
      <c r="AC263" s="99"/>
      <c r="AD263" s="99"/>
      <c r="AE263" s="99"/>
      <c r="AF263" s="99"/>
      <c r="AG263" s="99"/>
      <c r="AH263" s="99"/>
    </row>
    <row r="264" spans="3:34">
      <c r="C264" s="3" t="s">
        <v>90</v>
      </c>
      <c r="D264" s="3" t="s">
        <v>502</v>
      </c>
      <c r="E264" s="3" t="s">
        <v>503</v>
      </c>
      <c r="F264" s="3" t="s">
        <v>628</v>
      </c>
      <c r="G264" s="97" t="s">
        <v>524</v>
      </c>
      <c r="H264" s="97" t="s">
        <v>524</v>
      </c>
      <c r="I264" s="97" t="s">
        <v>524</v>
      </c>
      <c r="J264" s="97" t="s">
        <v>524</v>
      </c>
      <c r="K264" s="97" t="s">
        <v>524</v>
      </c>
      <c r="L264" s="97" t="s">
        <v>524</v>
      </c>
      <c r="M264" s="97" t="s">
        <v>524</v>
      </c>
      <c r="N264" s="97" t="s">
        <v>524</v>
      </c>
      <c r="O264" s="101" t="s">
        <v>1015</v>
      </c>
      <c r="P264" s="99"/>
      <c r="Q264" s="99"/>
      <c r="R264" s="99"/>
      <c r="S264" s="99"/>
      <c r="T264" s="99"/>
      <c r="U264" s="99"/>
      <c r="V264" s="99"/>
      <c r="W264" s="99"/>
      <c r="X264" s="99"/>
      <c r="Y264" s="99"/>
      <c r="Z264" s="99"/>
      <c r="AA264" s="99"/>
      <c r="AB264" s="99"/>
      <c r="AC264" s="99"/>
      <c r="AD264" s="99"/>
      <c r="AE264" s="99"/>
      <c r="AF264" s="99"/>
      <c r="AG264" s="99"/>
      <c r="AH264" s="99"/>
    </row>
    <row r="265" spans="3:34">
      <c r="C265" s="3" t="s">
        <v>90</v>
      </c>
      <c r="D265" s="3" t="s">
        <v>504</v>
      </c>
      <c r="E265" s="3" t="s">
        <v>505</v>
      </c>
      <c r="F265" s="3" t="s">
        <v>628</v>
      </c>
      <c r="G265" s="97" t="s">
        <v>524</v>
      </c>
      <c r="H265" s="97" t="s">
        <v>524</v>
      </c>
      <c r="I265" s="97" t="s">
        <v>524</v>
      </c>
      <c r="J265" s="97" t="s">
        <v>524</v>
      </c>
      <c r="K265" s="97" t="s">
        <v>524</v>
      </c>
      <c r="L265" s="97" t="s">
        <v>524</v>
      </c>
      <c r="M265" s="97" t="s">
        <v>524</v>
      </c>
      <c r="N265" s="97" t="s">
        <v>524</v>
      </c>
      <c r="O265" s="101" t="s">
        <v>1015</v>
      </c>
      <c r="P265" s="99"/>
      <c r="Q265" s="99"/>
      <c r="R265" s="99"/>
      <c r="S265" s="99"/>
      <c r="T265" s="99"/>
      <c r="U265" s="99"/>
      <c r="V265" s="99"/>
      <c r="W265" s="99"/>
      <c r="X265" s="99"/>
      <c r="Y265" s="99"/>
      <c r="Z265" s="99"/>
      <c r="AA265" s="99"/>
      <c r="AB265" s="99"/>
      <c r="AC265" s="99"/>
      <c r="AD265" s="99"/>
      <c r="AE265" s="99"/>
      <c r="AF265" s="99"/>
      <c r="AG265" s="99"/>
      <c r="AH265" s="99"/>
    </row>
    <row r="266" spans="3:34">
      <c r="C266" s="3" t="s">
        <v>90</v>
      </c>
      <c r="D266" s="3" t="s">
        <v>506</v>
      </c>
      <c r="E266" s="3" t="s">
        <v>507</v>
      </c>
      <c r="F266" s="3" t="s">
        <v>628</v>
      </c>
      <c r="G266" s="97" t="s">
        <v>524</v>
      </c>
      <c r="H266" s="97" t="s">
        <v>524</v>
      </c>
      <c r="I266" s="97" t="s">
        <v>524</v>
      </c>
      <c r="J266" s="97" t="s">
        <v>524</v>
      </c>
      <c r="K266" s="97" t="s">
        <v>524</v>
      </c>
      <c r="L266" s="97" t="s">
        <v>524</v>
      </c>
      <c r="M266" s="97" t="s">
        <v>524</v>
      </c>
      <c r="N266" s="97" t="s">
        <v>524</v>
      </c>
      <c r="O266" s="101" t="s">
        <v>1015</v>
      </c>
      <c r="P266" s="99"/>
      <c r="Q266" s="99"/>
      <c r="R266" s="99"/>
      <c r="S266" s="99"/>
      <c r="T266" s="99"/>
      <c r="U266" s="99"/>
      <c r="V266" s="99"/>
      <c r="W266" s="99"/>
      <c r="X266" s="99"/>
      <c r="Y266" s="99"/>
      <c r="Z266" s="99"/>
      <c r="AA266" s="99"/>
      <c r="AB266" s="99"/>
      <c r="AC266" s="99"/>
      <c r="AD266" s="99"/>
      <c r="AE266" s="99"/>
      <c r="AF266" s="99"/>
      <c r="AG266" s="99"/>
      <c r="AH266" s="99"/>
    </row>
    <row r="267" spans="3:34">
      <c r="C267" s="3" t="s">
        <v>90</v>
      </c>
      <c r="D267" s="3" t="s">
        <v>508</v>
      </c>
      <c r="E267" s="3" t="s">
        <v>509</v>
      </c>
      <c r="F267" s="3" t="s">
        <v>628</v>
      </c>
      <c r="G267" s="97" t="s">
        <v>524</v>
      </c>
      <c r="H267" s="97" t="s">
        <v>524</v>
      </c>
      <c r="I267" s="97" t="s">
        <v>524</v>
      </c>
      <c r="J267" s="97" t="s">
        <v>524</v>
      </c>
      <c r="K267" s="97" t="s">
        <v>524</v>
      </c>
      <c r="L267" s="97" t="s">
        <v>524</v>
      </c>
      <c r="M267" s="97" t="s">
        <v>524</v>
      </c>
      <c r="N267" s="97" t="s">
        <v>524</v>
      </c>
      <c r="O267" s="101" t="s">
        <v>1015</v>
      </c>
      <c r="P267" s="99"/>
      <c r="Q267" s="99"/>
      <c r="R267" s="99"/>
      <c r="S267" s="99"/>
      <c r="T267" s="99"/>
      <c r="U267" s="99"/>
      <c r="V267" s="99"/>
      <c r="W267" s="99"/>
      <c r="X267" s="99"/>
      <c r="Y267" s="99"/>
      <c r="Z267" s="99"/>
      <c r="AA267" s="99"/>
      <c r="AB267" s="99"/>
      <c r="AC267" s="99"/>
      <c r="AD267" s="99"/>
      <c r="AE267" s="99"/>
      <c r="AF267" s="99"/>
      <c r="AG267" s="99"/>
      <c r="AH267" s="99"/>
    </row>
    <row r="268" spans="3:34">
      <c r="C268" s="3" t="s">
        <v>90</v>
      </c>
      <c r="D268" s="3" t="s">
        <v>510</v>
      </c>
      <c r="E268" s="3" t="s">
        <v>511</v>
      </c>
      <c r="F268" s="3" t="s">
        <v>628</v>
      </c>
      <c r="G268" s="97" t="s">
        <v>524</v>
      </c>
      <c r="H268" s="97" t="s">
        <v>524</v>
      </c>
      <c r="I268" s="97" t="s">
        <v>524</v>
      </c>
      <c r="J268" s="97" t="s">
        <v>524</v>
      </c>
      <c r="K268" s="97" t="s">
        <v>524</v>
      </c>
      <c r="L268" s="97" t="s">
        <v>524</v>
      </c>
      <c r="M268" s="97" t="s">
        <v>524</v>
      </c>
      <c r="N268" s="97" t="s">
        <v>524</v>
      </c>
      <c r="O268" s="101" t="s">
        <v>1015</v>
      </c>
      <c r="P268" s="99"/>
      <c r="Q268" s="99"/>
      <c r="R268" s="99"/>
      <c r="S268" s="99"/>
      <c r="T268" s="99"/>
      <c r="U268" s="99"/>
      <c r="V268" s="99"/>
      <c r="W268" s="99"/>
      <c r="X268" s="99"/>
      <c r="Y268" s="99"/>
      <c r="Z268" s="99"/>
      <c r="AA268" s="99"/>
      <c r="AB268" s="99"/>
      <c r="AC268" s="99"/>
      <c r="AD268" s="99"/>
      <c r="AE268" s="99"/>
      <c r="AF268" s="99"/>
      <c r="AG268" s="99"/>
      <c r="AH268" s="99"/>
    </row>
  </sheetData>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A00054"/>
  </sheetPr>
  <dimension ref="A1:P89"/>
  <sheetViews>
    <sheetView showGridLines="0" showRowColHeaders="0" zoomScaleNormal="100" zoomScaleSheetLayoutView="70" workbookViewId="0">
      <pane ySplit="7" topLeftCell="A8" activePane="bottomLeft" state="frozen"/>
      <selection pane="bottomLeft" activeCell="B108" sqref="B108"/>
    </sheetView>
  </sheetViews>
  <sheetFormatPr defaultColWidth="8.5703125" defaultRowHeight="11.25" customHeight="1"/>
  <cols>
    <col min="1" max="1" width="0.5703125" style="25" customWidth="1"/>
    <col min="2" max="2" width="6.28515625" style="25" customWidth="1"/>
    <col min="3" max="3" width="74.28515625" style="27" customWidth="1"/>
    <col min="4" max="4" width="7.7109375" style="27" customWidth="1"/>
    <col min="5" max="5" width="12.28515625" style="27" customWidth="1"/>
    <col min="6" max="6" width="2.28515625" style="25" customWidth="1"/>
    <col min="7" max="7" width="23.140625" style="25" customWidth="1"/>
    <col min="8" max="8" width="15.7109375" style="30" customWidth="1"/>
    <col min="9" max="9" width="8.28515625" style="80" customWidth="1"/>
    <col min="10" max="10" width="25.7109375" style="30" customWidth="1"/>
    <col min="11" max="12" width="8.5703125" style="24" customWidth="1"/>
    <col min="13" max="14" width="8.5703125" style="25"/>
    <col min="15" max="15" width="8.5703125" style="25" hidden="1" customWidth="1"/>
    <col min="16" max="16384" width="8.5703125" style="25"/>
  </cols>
  <sheetData>
    <row r="1" spans="1:16" ht="24.95" customHeight="1">
      <c r="A1" s="17"/>
      <c r="B1" s="18" t="s">
        <v>523</v>
      </c>
      <c r="C1" s="19"/>
      <c r="D1" s="20"/>
      <c r="E1" s="19"/>
      <c r="F1" s="20"/>
      <c r="G1" s="21"/>
      <c r="H1" s="22"/>
      <c r="I1" s="23"/>
      <c r="J1" s="22"/>
    </row>
    <row r="2" spans="1:16" ht="15" customHeight="1">
      <c r="A2" s="17"/>
      <c r="B2" s="26"/>
      <c r="D2" s="20"/>
      <c r="E2" s="19"/>
      <c r="F2" s="21"/>
      <c r="G2" s="21"/>
      <c r="H2" s="22"/>
      <c r="I2" s="23"/>
      <c r="J2" s="22"/>
      <c r="K2" s="25"/>
      <c r="L2" s="25"/>
      <c r="P2" s="487"/>
    </row>
    <row r="3" spans="1:16" ht="15" customHeight="1">
      <c r="A3" s="17"/>
      <c r="B3" s="17"/>
      <c r="C3" s="19"/>
      <c r="D3" s="19"/>
      <c r="E3" s="19"/>
      <c r="F3" s="21"/>
      <c r="G3" s="21"/>
      <c r="H3" s="22"/>
      <c r="I3" s="23"/>
      <c r="J3" s="22"/>
      <c r="K3" s="81"/>
      <c r="L3" s="90"/>
      <c r="O3" s="402">
        <v>1</v>
      </c>
    </row>
    <row r="4" spans="1:16" ht="15" customHeight="1">
      <c r="A4" s="17"/>
      <c r="B4" s="17"/>
      <c r="C4" s="19"/>
      <c r="D4" s="19"/>
      <c r="E4" s="19"/>
      <c r="F4" s="21"/>
      <c r="G4" s="21"/>
      <c r="H4" s="22"/>
      <c r="I4" s="23"/>
      <c r="J4" s="22"/>
      <c r="O4" s="402" t="str">
        <f ca="1">OFFSET('ORG codes'!$B$2,O3,0)</f>
        <v>ENGLAND</v>
      </c>
    </row>
    <row r="5" spans="1:16" ht="15" customHeight="1">
      <c r="A5" s="28"/>
      <c r="B5" s="28"/>
      <c r="C5" s="19"/>
      <c r="D5" s="19"/>
      <c r="E5" s="28"/>
      <c r="F5" s="17"/>
      <c r="G5" s="21"/>
      <c r="H5" s="29"/>
      <c r="I5" s="23"/>
      <c r="O5" s="402" t="str">
        <f ca="1">OFFSET('ORG codes'!$A$2,O3,0)</f>
        <v>EN</v>
      </c>
    </row>
    <row r="6" spans="1:16" s="261" customFormat="1" ht="15" customHeight="1" thickBot="1">
      <c r="B6" s="397"/>
      <c r="C6" s="397"/>
      <c r="D6" s="398" t="s">
        <v>893</v>
      </c>
      <c r="E6" s="397"/>
      <c r="F6" s="397"/>
      <c r="G6" s="397"/>
      <c r="H6" s="397"/>
      <c r="I6" s="397"/>
      <c r="J6" s="397"/>
    </row>
    <row r="7" spans="1:16" ht="25.5" thickTop="1" thickBot="1">
      <c r="A7" s="21"/>
      <c r="B7" s="389" t="s">
        <v>1027</v>
      </c>
      <c r="C7" s="375" t="s">
        <v>939</v>
      </c>
      <c r="D7" s="377" t="s">
        <v>1048</v>
      </c>
      <c r="E7" s="377" t="s">
        <v>1086</v>
      </c>
      <c r="F7" s="573" t="s">
        <v>1171</v>
      </c>
      <c r="G7" s="574"/>
      <c r="H7" s="377" t="s">
        <v>1088</v>
      </c>
      <c r="I7" s="377" t="s">
        <v>2</v>
      </c>
      <c r="J7" s="376" t="s">
        <v>1089</v>
      </c>
    </row>
    <row r="8" spans="1:16" s="33" customFormat="1" ht="12.75" customHeight="1" thickTop="1" thickBot="1">
      <c r="A8" s="31"/>
      <c r="B8" s="152" t="s">
        <v>4</v>
      </c>
      <c r="C8" s="153"/>
      <c r="D8" s="153"/>
      <c r="E8" s="153"/>
      <c r="F8" s="153"/>
      <c r="G8" s="172" t="str">
        <f>IF(Sparklines!T9="","",Sparklines!T9)</f>
        <v/>
      </c>
      <c r="H8" s="153"/>
      <c r="I8" s="153"/>
      <c r="J8" s="154"/>
      <c r="K8" s="32"/>
      <c r="L8" s="32"/>
    </row>
    <row r="9" spans="1:16" ht="12.75" customHeight="1" thickBot="1">
      <c r="A9" s="21"/>
      <c r="B9" s="34" t="s">
        <v>26</v>
      </c>
      <c r="C9" s="350" t="s">
        <v>5</v>
      </c>
      <c r="D9" s="155" t="str">
        <f ca="1">Sparklines!W10</f>
        <v/>
      </c>
      <c r="E9" s="155"/>
      <c r="F9" s="155"/>
      <c r="G9" s="155" t="str">
        <f>IF(Sparklines!T10="","",Sparklines!T10)</f>
        <v/>
      </c>
      <c r="H9" s="155"/>
      <c r="I9" s="155"/>
      <c r="J9" s="198" t="s">
        <v>6</v>
      </c>
    </row>
    <row r="10" spans="1:16" s="37" customFormat="1" ht="12.75" customHeight="1" thickBot="1">
      <c r="A10" s="35"/>
      <c r="B10" s="422" t="s">
        <v>1067</v>
      </c>
      <c r="C10" s="188"/>
      <c r="D10" s="188" t="str">
        <f ca="1">Sparklines!W11</f>
        <v/>
      </c>
      <c r="E10" s="188"/>
      <c r="F10" s="188"/>
      <c r="G10" s="189" t="str">
        <f>IF(Sparklines!T11="","",Sparklines!T11)</f>
        <v/>
      </c>
      <c r="H10" s="188"/>
      <c r="I10" s="188"/>
      <c r="J10" s="223"/>
      <c r="K10" s="36"/>
      <c r="L10" s="36"/>
    </row>
    <row r="11" spans="1:16" ht="12.75" customHeight="1" thickTop="1">
      <c r="A11" s="21"/>
      <c r="B11" s="423" t="s">
        <v>27</v>
      </c>
      <c r="C11" s="424" t="str">
        <f>IF(OR(O3=1,O3=2,O3=3,O3=4,O3=5),"% of CCGs with a total greater or equal to 5 in the CCG IAF mental health transformation CYPMH milestones",  "CCG IAF mental health transformation milestones- Total CYPMH score")</f>
        <v>% of CCGs with a total greater or equal to 5 in the CCG IAF mental health transformation CYPMH milestones</v>
      </c>
      <c r="D11" s="425" t="s">
        <v>524</v>
      </c>
      <c r="E11" s="426" t="s">
        <v>1135</v>
      </c>
      <c r="F11" s="498"/>
      <c r="G11" s="491">
        <f ca="1">IF(Sparklines!T12="","",Sparklines!T12)</f>
        <v>0.20574162679425836</v>
      </c>
      <c r="H11" s="427" t="s">
        <v>524</v>
      </c>
      <c r="I11" s="428" t="s">
        <v>532</v>
      </c>
      <c r="J11" s="429" t="str">
        <f>IF(OR(O3=1,O3=2,O3=3,O3=4,O3=5),"Chart available at CCG level only","")</f>
        <v>Chart available at CCG level only</v>
      </c>
    </row>
    <row r="12" spans="1:16" ht="12.75" customHeight="1">
      <c r="A12" s="21"/>
      <c r="B12" s="412" t="s">
        <v>28</v>
      </c>
      <c r="C12" s="68" t="s">
        <v>1161</v>
      </c>
      <c r="D12" s="177" t="str">
        <f ca="1">Sparklines!W13</f>
        <v>p</v>
      </c>
      <c r="E12" s="43" t="s">
        <v>525</v>
      </c>
      <c r="F12" s="499"/>
      <c r="G12" s="492">
        <f ca="1">IF(Sparklines!T13="","",Sparklines!T13)</f>
        <v>16274</v>
      </c>
      <c r="H12" s="421"/>
      <c r="I12" s="38" t="s">
        <v>532</v>
      </c>
      <c r="J12" s="378" t="str">
        <f>IF(OR(O3=1,O3=2,O3=3,O3=4,O3=5),"Chart available at CCG level only","")</f>
        <v>Chart available at CCG level only</v>
      </c>
    </row>
    <row r="13" spans="1:16" ht="12.75" customHeight="1">
      <c r="A13" s="21"/>
      <c r="B13" s="83" t="s">
        <v>29</v>
      </c>
      <c r="C13" s="352" t="s">
        <v>912</v>
      </c>
      <c r="D13" s="125" t="str">
        <f ca="1">Sparklines!W14</f>
        <v/>
      </c>
      <c r="E13" s="125"/>
      <c r="F13" s="125"/>
      <c r="G13" s="125" t="str">
        <f>IF(Sparklines!T14="","",Sparklines!T14)</f>
        <v/>
      </c>
      <c r="H13" s="125"/>
      <c r="I13" s="125"/>
      <c r="J13" s="126" t="s">
        <v>6</v>
      </c>
    </row>
    <row r="14" spans="1:16" ht="12.75" customHeight="1">
      <c r="A14" s="21"/>
      <c r="B14" s="575" t="s">
        <v>30</v>
      </c>
      <c r="C14" s="249" t="s">
        <v>1078</v>
      </c>
      <c r="D14" s="177" t="str">
        <f ca="1">Sparklines!W15</f>
        <v>p</v>
      </c>
      <c r="E14" s="43" t="s">
        <v>525</v>
      </c>
      <c r="F14" s="499"/>
      <c r="G14" s="493">
        <f ca="1">IF(Sparklines!T15="","",Sparklines!T15)</f>
        <v>107701</v>
      </c>
      <c r="H14" s="44"/>
      <c r="I14" s="38" t="s">
        <v>531</v>
      </c>
      <c r="J14" s="45" t="str">
        <f>IF(OR(O3=1,O3=2,O3=3,O3=4,O3=5),"Chart available at CCG level only","")</f>
        <v>Chart available at CCG level only</v>
      </c>
      <c r="K14" s="173"/>
    </row>
    <row r="15" spans="1:16" ht="12.75" customHeight="1">
      <c r="A15" s="21"/>
      <c r="B15" s="576"/>
      <c r="C15" s="249" t="s">
        <v>1058</v>
      </c>
      <c r="D15" s="177" t="str">
        <f ca="1">Sparklines!W16</f>
        <v>p</v>
      </c>
      <c r="E15" s="43" t="s">
        <v>525</v>
      </c>
      <c r="F15" s="499"/>
      <c r="G15" s="493">
        <f ca="1">IF(Sparklines!T16="","",Sparklines!T16)</f>
        <v>4399</v>
      </c>
      <c r="H15" s="44"/>
      <c r="I15" s="38" t="s">
        <v>531</v>
      </c>
      <c r="J15" s="45" t="str">
        <f>IF(OR(O3=1,O3=2,O3=3,O3=4,O3=5),"Chart available at CCG level only","")</f>
        <v>Chart available at CCG level only</v>
      </c>
      <c r="K15" s="173"/>
    </row>
    <row r="16" spans="1:16" s="37" customFormat="1" ht="12.75" customHeight="1">
      <c r="A16" s="35"/>
      <c r="B16" s="577" t="s">
        <v>31</v>
      </c>
      <c r="C16" s="42" t="s">
        <v>1057</v>
      </c>
      <c r="D16" s="177" t="str">
        <f ca="1">Sparklines!W17</f>
        <v>p</v>
      </c>
      <c r="E16" s="43" t="s">
        <v>525</v>
      </c>
      <c r="F16" s="499"/>
      <c r="G16" s="492">
        <f ca="1">IF(Sparklines!T17="","",Sparklines!T17)</f>
        <v>1938</v>
      </c>
      <c r="H16" s="212"/>
      <c r="I16" s="38" t="s">
        <v>531</v>
      </c>
      <c r="J16" s="240" t="s">
        <v>983</v>
      </c>
      <c r="K16" s="36"/>
      <c r="L16" s="36"/>
    </row>
    <row r="17" spans="1:12" s="37" customFormat="1" ht="12.75" customHeight="1">
      <c r="A17" s="35"/>
      <c r="B17" s="578"/>
      <c r="C17" s="42" t="s">
        <v>1056</v>
      </c>
      <c r="D17" s="177" t="str">
        <f ca="1">Sparklines!W18</f>
        <v>q</v>
      </c>
      <c r="E17" s="43" t="s">
        <v>525</v>
      </c>
      <c r="F17" s="499"/>
      <c r="G17" s="492">
        <f ca="1">IF(Sparklines!T18="","",Sparklines!T18)</f>
        <v>79</v>
      </c>
      <c r="H17" s="212"/>
      <c r="I17" s="38" t="s">
        <v>531</v>
      </c>
      <c r="J17" s="240" t="s">
        <v>983</v>
      </c>
      <c r="K17" s="36"/>
      <c r="L17" s="36"/>
    </row>
    <row r="18" spans="1:12" s="37" customFormat="1" ht="12.75" customHeight="1">
      <c r="A18" s="35"/>
      <c r="B18" s="395" t="s">
        <v>32</v>
      </c>
      <c r="C18" s="404" t="str">
        <f>IF(OR(O3=1,O3=2,O3=3,O3=4,O3=5),"% of CCGs that are fully compliant in CCG IAF mental health transformation milestones- Crisis Q1b","CCG IAF mental health transformation milestones- Crisis Q1b answer")</f>
        <v>% of CCGs that are fully compliant in CCG IAF mental health transformation milestones- Crisis Q1b</v>
      </c>
      <c r="D18" s="178" t="str">
        <f ca="1">Sparklines!W19</f>
        <v>N/A</v>
      </c>
      <c r="E18" s="43" t="s">
        <v>525</v>
      </c>
      <c r="F18" s="499"/>
      <c r="G18" s="494">
        <f ca="1">IF(Sparklines!T19="","",Sparklines!T19)</f>
        <v>0.27272727272727271</v>
      </c>
      <c r="H18" s="49" t="s">
        <v>524</v>
      </c>
      <c r="I18" s="51" t="s">
        <v>1116</v>
      </c>
      <c r="J18" s="405" t="s">
        <v>524</v>
      </c>
      <c r="K18" s="36"/>
      <c r="L18" s="36"/>
    </row>
    <row r="19" spans="1:12" s="37" customFormat="1" ht="12.75" customHeight="1">
      <c r="A19" s="35"/>
      <c r="B19" s="575" t="s">
        <v>56</v>
      </c>
      <c r="C19" s="248" t="s">
        <v>1055</v>
      </c>
      <c r="D19" s="178" t="str">
        <f ca="1">Sparklines!W20</f>
        <v>N/A</v>
      </c>
      <c r="E19" s="47" t="s">
        <v>644</v>
      </c>
      <c r="F19" s="499"/>
      <c r="G19" s="492" t="str">
        <f ca="1">IF(Sparklines!T20="","",Sparklines!T20)</f>
        <v>N/A</v>
      </c>
      <c r="H19" s="63" t="s">
        <v>524</v>
      </c>
      <c r="I19" s="49" t="s">
        <v>524</v>
      </c>
      <c r="J19" s="50" t="s">
        <v>524</v>
      </c>
      <c r="K19" s="36"/>
      <c r="L19" s="36"/>
    </row>
    <row r="20" spans="1:12" ht="12.75" customHeight="1" thickBot="1">
      <c r="B20" s="579"/>
      <c r="C20" s="248" t="s">
        <v>1077</v>
      </c>
      <c r="D20" s="179" t="str">
        <f ca="1">Sparklines!W21</f>
        <v>N/A</v>
      </c>
      <c r="E20" s="180" t="s">
        <v>1002</v>
      </c>
      <c r="F20" s="500"/>
      <c r="G20" s="495" t="str">
        <f ca="1">IF(Sparklines!T21="","",Sparklines!T21)</f>
        <v>N/A</v>
      </c>
      <c r="H20" s="181" t="s">
        <v>524</v>
      </c>
      <c r="I20" s="182" t="s">
        <v>524</v>
      </c>
      <c r="J20" s="183" t="s">
        <v>524</v>
      </c>
    </row>
    <row r="21" spans="1:12" s="37" customFormat="1" ht="12.75" customHeight="1" thickBot="1">
      <c r="A21" s="35"/>
      <c r="B21" s="156" t="s">
        <v>13</v>
      </c>
      <c r="C21" s="157"/>
      <c r="D21" s="157" t="str">
        <f ca="1">Sparklines!W22</f>
        <v/>
      </c>
      <c r="E21" s="157"/>
      <c r="F21" s="188"/>
      <c r="G21" s="189" t="str">
        <f>IF(Sparklines!T22="","",Sparklines!T22)</f>
        <v/>
      </c>
      <c r="H21" s="157"/>
      <c r="I21" s="157"/>
      <c r="J21" s="158"/>
      <c r="K21" s="36"/>
      <c r="L21" s="36"/>
    </row>
    <row r="22" spans="1:12" s="37" customFormat="1" ht="12.75" customHeight="1">
      <c r="A22" s="35"/>
      <c r="B22" s="583" t="s">
        <v>33</v>
      </c>
      <c r="C22" s="58" t="s">
        <v>1178</v>
      </c>
      <c r="D22" s="207" t="str">
        <f ca="1">Sparklines!W23</f>
        <v>q</v>
      </c>
      <c r="E22" s="488" t="s">
        <v>525</v>
      </c>
      <c r="F22" s="490">
        <f ca="1">IF(Sparklines!T23="","",Sparklines!T23)</f>
        <v>4.0040396615965271E-2</v>
      </c>
      <c r="G22" s="489" t="str">
        <f ca="1">IF(Sparklines!T23="","",ROUND(Sparklines!T23*100,1)) &amp; "%"  &amp; "    (15.8% (3.95% per quarter)) "</f>
        <v xml:space="preserve">4%    (15.8% (3.95% per quarter)) </v>
      </c>
      <c r="H22" s="349"/>
      <c r="I22" s="208" t="s">
        <v>532</v>
      </c>
      <c r="J22" s="39" t="str">
        <f>IF(OR(O3=1,O3=2,O3=3,O3=4,O3=5),"Chart available at CCG level only","")</f>
        <v>Chart available at CCG level only</v>
      </c>
      <c r="K22" s="173"/>
      <c r="L22" s="36"/>
    </row>
    <row r="23" spans="1:12" s="37" customFormat="1" ht="12.75" customHeight="1">
      <c r="A23" s="35"/>
      <c r="B23" s="584"/>
      <c r="C23" s="335" t="s">
        <v>1068</v>
      </c>
      <c r="D23" s="341" t="str">
        <f ca="1">Sparklines!W24</f>
        <v/>
      </c>
      <c r="E23" s="342"/>
      <c r="F23" s="343"/>
      <c r="G23" s="394" t="str">
        <f>IF(Sparklines!T24="","",Sparklines!T24)</f>
        <v/>
      </c>
      <c r="H23" s="344"/>
      <c r="I23" s="345"/>
      <c r="J23" s="85" t="s">
        <v>6</v>
      </c>
      <c r="K23" s="173"/>
      <c r="L23" s="36"/>
    </row>
    <row r="24" spans="1:12" s="37" customFormat="1" ht="12.75" customHeight="1">
      <c r="A24" s="35"/>
      <c r="B24" s="585" t="s">
        <v>34</v>
      </c>
      <c r="C24" s="46" t="s">
        <v>1053</v>
      </c>
      <c r="D24" s="171" t="str">
        <f ca="1">Sparklines!W25</f>
        <v>p</v>
      </c>
      <c r="E24" s="43" t="s">
        <v>525</v>
      </c>
      <c r="F24" s="501">
        <f ca="1">IF(Sparklines!T25="","",Sparklines!T25)</f>
        <v>0.48899999999999999</v>
      </c>
      <c r="G24" s="496" t="str">
        <f ca="1">IF(Sparklines!T25="","",ROUND(Sparklines!T25*100,1))&amp;"%" &amp; "   (50% in 2015/16)"</f>
        <v>48.9%   (50% in 2015/16)</v>
      </c>
      <c r="H24" s="48"/>
      <c r="I24" s="38" t="s">
        <v>532</v>
      </c>
      <c r="J24" s="45" t="str">
        <f>IF(OR(O3=1,O3=2,O3=3,O3=4,O3=5),"Chart available at CCG level only","")</f>
        <v>Chart available at CCG level only</v>
      </c>
      <c r="K24" s="36"/>
      <c r="L24" s="36"/>
    </row>
    <row r="25" spans="1:12" s="37" customFormat="1" ht="12.75" customHeight="1">
      <c r="A25" s="35"/>
      <c r="B25" s="584"/>
      <c r="C25" s="335" t="s">
        <v>1069</v>
      </c>
      <c r="D25" s="341" t="str">
        <f ca="1">Sparklines!W26</f>
        <v/>
      </c>
      <c r="E25" s="342"/>
      <c r="F25" s="343"/>
      <c r="G25" s="394" t="str">
        <f>IF(Sparklines!T26="","",Sparklines!T26)</f>
        <v/>
      </c>
      <c r="H25" s="344"/>
      <c r="I25" s="345"/>
      <c r="J25" s="340" t="s">
        <v>6</v>
      </c>
      <c r="K25" s="36"/>
      <c r="L25" s="36"/>
    </row>
    <row r="26" spans="1:12" s="37" customFormat="1" ht="12.75" customHeight="1">
      <c r="A26" s="35"/>
      <c r="B26" s="82" t="s">
        <v>35</v>
      </c>
      <c r="C26" s="46" t="s">
        <v>1054</v>
      </c>
      <c r="D26" s="171" t="str">
        <f ca="1">Sparklines!W27</f>
        <v>p</v>
      </c>
      <c r="E26" s="43" t="s">
        <v>525</v>
      </c>
      <c r="F26" s="502">
        <f ca="1">IF(Sparklines!T27="","",Sparklines!T27)</f>
        <v>0.84599999999999997</v>
      </c>
      <c r="G26" s="496" t="str">
        <f ca="1">IF(Sparklines!T27="","",ROUND(Sparklines!T27*100,1))&amp; "%" &amp; "   (75% in 6 weeks)"</f>
        <v>84.6%   (75% in 6 weeks)</v>
      </c>
      <c r="H26" s="48"/>
      <c r="I26" s="38" t="s">
        <v>532</v>
      </c>
      <c r="J26" s="45" t="str">
        <f>IF(OR(O3=1,O3=2,O3=3,O3=4,O3=5),"Chart available at CCG level only","")</f>
        <v>Chart available at CCG level only</v>
      </c>
      <c r="K26" s="173"/>
      <c r="L26" s="36"/>
    </row>
    <row r="27" spans="1:12" s="37" customFormat="1" ht="12.75" customHeight="1" thickBot="1">
      <c r="A27" s="35"/>
      <c r="B27" s="59" t="s">
        <v>36</v>
      </c>
      <c r="C27" s="53" t="s">
        <v>1003</v>
      </c>
      <c r="D27" s="170" t="str">
        <f ca="1">Sparklines!W28</f>
        <v>N/A</v>
      </c>
      <c r="E27" s="54" t="s">
        <v>1002</v>
      </c>
      <c r="F27" s="503"/>
      <c r="G27" s="497" t="str">
        <f ca="1">IF(Sparklines!T28="","",Sparklines!T28)</f>
        <v>N/A</v>
      </c>
      <c r="H27" s="55" t="s">
        <v>524</v>
      </c>
      <c r="I27" s="56" t="s">
        <v>524</v>
      </c>
      <c r="J27" s="57" t="s">
        <v>524</v>
      </c>
      <c r="K27" s="36"/>
      <c r="L27" s="36"/>
    </row>
    <row r="28" spans="1:12" s="37" customFormat="1" ht="12.75" customHeight="1" thickTop="1" thickBot="1">
      <c r="A28" s="35"/>
      <c r="B28" s="156" t="s">
        <v>12</v>
      </c>
      <c r="C28" s="157"/>
      <c r="D28" s="157"/>
      <c r="E28" s="157"/>
      <c r="F28" s="153"/>
      <c r="G28" s="172" t="str">
        <f>IF(Sparklines!T29="","",Sparklines!T29)</f>
        <v/>
      </c>
      <c r="H28" s="157"/>
      <c r="I28" s="157"/>
      <c r="J28" s="158"/>
      <c r="K28" s="36"/>
      <c r="L28" s="36"/>
    </row>
    <row r="29" spans="1:12" s="37" customFormat="1" ht="12.75" customHeight="1">
      <c r="A29" s="35"/>
      <c r="B29" s="159" t="s">
        <v>1076</v>
      </c>
      <c r="C29" s="160"/>
      <c r="D29" s="160"/>
      <c r="E29" s="160"/>
      <c r="F29" s="196"/>
      <c r="G29" s="185" t="str">
        <f>IF(Sparklines!T30="","",Sparklines!T30)</f>
        <v/>
      </c>
      <c r="H29" s="160"/>
      <c r="I29" s="160"/>
      <c r="J29" s="161"/>
      <c r="K29" s="36"/>
      <c r="L29" s="36"/>
    </row>
    <row r="30" spans="1:12" s="37" customFormat="1" ht="12.75" customHeight="1">
      <c r="A30" s="35"/>
      <c r="B30" s="580" t="s">
        <v>37</v>
      </c>
      <c r="C30" s="351" t="s">
        <v>949</v>
      </c>
      <c r="D30" s="162" t="str">
        <f ca="1">Sparklines!W31</f>
        <v/>
      </c>
      <c r="E30" s="162"/>
      <c r="F30" s="162"/>
      <c r="G30" s="193" t="str">
        <f>IF(Sparklines!T31="","",Sparklines!T31)</f>
        <v/>
      </c>
      <c r="H30" s="162"/>
      <c r="I30" s="162"/>
      <c r="J30" s="86" t="s">
        <v>6</v>
      </c>
      <c r="K30" s="36"/>
      <c r="L30" s="36"/>
    </row>
    <row r="31" spans="1:12" s="37" customFormat="1" ht="12.75" customHeight="1">
      <c r="A31" s="35"/>
      <c r="B31" s="581"/>
      <c r="C31" s="42" t="s">
        <v>1103</v>
      </c>
      <c r="D31" s="171" t="str">
        <f ca="1">Sparklines!W32</f>
        <v>p</v>
      </c>
      <c r="E31" s="47" t="s">
        <v>525</v>
      </c>
      <c r="F31" s="519">
        <f ca="1">IF(Sparklines!T32="","",Sparklines!T32)</f>
        <v>0.68670618120237092</v>
      </c>
      <c r="G31" s="494" t="str">
        <f ca="1">IF(Sparklines!T32="","",ROUND(Sparklines!T32*100,1))&amp;"%"&amp;"   (50% in 2016/17)"</f>
        <v>68.7%   (50% in 2016/17)</v>
      </c>
      <c r="H31" s="48"/>
      <c r="I31" s="38" t="s">
        <v>532</v>
      </c>
      <c r="J31" s="45" t="str">
        <f>IF(OR(O3=1,O3=2,O3=3,O3=4,O3=5),"Chart available at CCG level only","")</f>
        <v>Chart available at CCG level only</v>
      </c>
      <c r="K31" s="173"/>
      <c r="L31" s="36"/>
    </row>
    <row r="32" spans="1:12" s="37" customFormat="1" ht="12.75" customHeight="1">
      <c r="A32" s="35"/>
      <c r="B32" s="582"/>
      <c r="C32" s="352" t="s">
        <v>957</v>
      </c>
      <c r="D32" s="163" t="str">
        <f ca="1">Sparklines!W33</f>
        <v/>
      </c>
      <c r="E32" s="163"/>
      <c r="F32" s="163"/>
      <c r="G32" s="187" t="str">
        <f>IF(Sparklines!T33="","",Sparklines!T33)</f>
        <v/>
      </c>
      <c r="H32" s="163"/>
      <c r="I32" s="163"/>
      <c r="J32" s="84" t="s">
        <v>6</v>
      </c>
      <c r="K32" s="36"/>
      <c r="L32" s="36"/>
    </row>
    <row r="33" spans="1:12" s="37" customFormat="1" ht="12.75" customHeight="1">
      <c r="A33" s="35"/>
      <c r="B33" s="61" t="s">
        <v>38</v>
      </c>
      <c r="C33" s="62" t="s">
        <v>1129</v>
      </c>
      <c r="D33" s="171" t="str">
        <f ca="1">Sparklines!W34</f>
        <v>q</v>
      </c>
      <c r="E33" s="43" t="s">
        <v>525</v>
      </c>
      <c r="F33" s="499"/>
      <c r="G33" s="496">
        <f ca="1">IF(Sparklines!T34="","",Sparklines!T34)</f>
        <v>0.53295128939828085</v>
      </c>
      <c r="H33" s="48"/>
      <c r="I33" s="38" t="s">
        <v>531</v>
      </c>
      <c r="J33" s="45" t="str">
        <f>IF(OR(O3=1,O3=2,O3=3,O3=4,O3=5),"Chart available at CCG level only","")</f>
        <v>Chart available at CCG level only</v>
      </c>
      <c r="K33" s="173"/>
      <c r="L33" s="36"/>
    </row>
    <row r="34" spans="1:12" s="37" customFormat="1" ht="12.75" customHeight="1">
      <c r="A34" s="35"/>
      <c r="B34" s="61" t="s">
        <v>39</v>
      </c>
      <c r="C34" s="42" t="s">
        <v>1004</v>
      </c>
      <c r="D34" s="170" t="str">
        <f ca="1">Sparklines!W35</f>
        <v>N/A</v>
      </c>
      <c r="E34" s="43" t="s">
        <v>644</v>
      </c>
      <c r="F34" s="499"/>
      <c r="G34" s="492" t="str">
        <f ca="1">IF(Sparklines!T35="","",Sparklines!T35)</f>
        <v>N/A</v>
      </c>
      <c r="H34" s="63" t="s">
        <v>524</v>
      </c>
      <c r="I34" s="49" t="s">
        <v>524</v>
      </c>
      <c r="J34" s="50" t="s">
        <v>524</v>
      </c>
      <c r="K34" s="36"/>
      <c r="L34" s="36"/>
    </row>
    <row r="35" spans="1:12" s="37" customFormat="1" ht="12.75" customHeight="1">
      <c r="A35" s="35"/>
      <c r="B35" s="164" t="s">
        <v>1074</v>
      </c>
      <c r="C35" s="165"/>
      <c r="D35" s="165" t="str">
        <f ca="1">Sparklines!W36</f>
        <v/>
      </c>
      <c r="E35" s="165"/>
      <c r="F35" s="190"/>
      <c r="G35" s="185" t="str">
        <f>IF(Sparklines!T36="","",Sparklines!T36)</f>
        <v/>
      </c>
      <c r="H35" s="165"/>
      <c r="I35" s="165"/>
      <c r="J35" s="166"/>
      <c r="K35" s="36"/>
      <c r="L35" s="36"/>
    </row>
    <row r="36" spans="1:12" s="37" customFormat="1" ht="12.75" customHeight="1">
      <c r="A36" s="35"/>
      <c r="B36" s="82" t="s">
        <v>40</v>
      </c>
      <c r="C36" s="64" t="s">
        <v>1070</v>
      </c>
      <c r="D36" s="171" t="str">
        <f ca="1">Sparklines!W37</f>
        <v>q</v>
      </c>
      <c r="E36" s="52">
        <v>2015</v>
      </c>
      <c r="F36" s="499"/>
      <c r="G36" s="496">
        <f ca="1">IF(Sparklines!T37="","",Sparklines!T37)</f>
        <v>0.64759588055983608</v>
      </c>
      <c r="H36" s="49"/>
      <c r="I36" s="38" t="s">
        <v>532</v>
      </c>
      <c r="J36" s="239" t="s">
        <v>979</v>
      </c>
      <c r="K36" s="173"/>
      <c r="L36" s="36"/>
    </row>
    <row r="37" spans="1:12" s="37" customFormat="1" ht="12.75" customHeight="1">
      <c r="A37" s="35"/>
      <c r="B37" s="320" t="s">
        <v>41</v>
      </c>
      <c r="C37" s="64" t="s">
        <v>77</v>
      </c>
      <c r="D37" s="177" t="str">
        <f ca="1">Sparklines!W38</f>
        <v>q</v>
      </c>
      <c r="E37" s="54" t="s">
        <v>526</v>
      </c>
      <c r="F37" s="520"/>
      <c r="G37" s="504">
        <f ca="1">IF(Sparklines!T38="","",Sparklines!T38)</f>
        <v>0.34799999999999998</v>
      </c>
      <c r="H37" s="415"/>
      <c r="I37" s="208" t="s">
        <v>532</v>
      </c>
      <c r="J37" s="45" t="str">
        <f>IF(OR(O3=1,O3=2,O3=3,O3=4,O3=5),"Chart available at CCG level only","")</f>
        <v>Chart available at CCG level only</v>
      </c>
      <c r="K37" s="173"/>
      <c r="L37" s="36"/>
    </row>
    <row r="38" spans="1:12" s="37" customFormat="1" ht="12.75" customHeight="1">
      <c r="A38" s="35"/>
      <c r="B38" s="320" t="s">
        <v>42</v>
      </c>
      <c r="C38" s="413" t="s">
        <v>1075</v>
      </c>
      <c r="D38" s="177" t="str">
        <f ca="1">Sparklines!W39</f>
        <v>p</v>
      </c>
      <c r="E38" s="406" t="s">
        <v>527</v>
      </c>
      <c r="F38" s="499"/>
      <c r="G38" s="496">
        <f ca="1">IF(Sparklines!T39="","",Sparklines!T39)</f>
        <v>0.54926273458445041</v>
      </c>
      <c r="H38" s="418"/>
      <c r="I38" s="38" t="s">
        <v>532</v>
      </c>
      <c r="J38" s="414" t="s">
        <v>979</v>
      </c>
      <c r="K38" s="36"/>
      <c r="L38" s="36"/>
    </row>
    <row r="39" spans="1:12" s="37" customFormat="1" ht="12.75" customHeight="1">
      <c r="A39" s="35"/>
      <c r="B39" s="164" t="s">
        <v>23</v>
      </c>
      <c r="C39" s="165"/>
      <c r="D39" s="416" t="str">
        <f ca="1">Sparklines!W40</f>
        <v/>
      </c>
      <c r="E39" s="416"/>
      <c r="F39" s="521"/>
      <c r="G39" s="417" t="str">
        <f>IF(Sparklines!T40="","",Sparklines!T40)</f>
        <v/>
      </c>
      <c r="H39" s="416"/>
      <c r="I39" s="416"/>
      <c r="J39" s="166"/>
      <c r="K39" s="36"/>
      <c r="L39" s="36"/>
    </row>
    <row r="40" spans="1:12" s="37" customFormat="1" ht="12.75" customHeight="1">
      <c r="A40" s="35"/>
      <c r="B40" s="82" t="s">
        <v>43</v>
      </c>
      <c r="C40" s="62" t="s">
        <v>1071</v>
      </c>
      <c r="D40" s="171" t="str">
        <f ca="1">Sparklines!W41</f>
        <v>p</v>
      </c>
      <c r="E40" s="43" t="s">
        <v>525</v>
      </c>
      <c r="F40" s="499"/>
      <c r="G40" s="505">
        <f ca="1">IF(Sparklines!T41="","",Sparklines!T41)</f>
        <v>5.0999999999999997E-2</v>
      </c>
      <c r="H40" s="44"/>
      <c r="I40" s="38" t="s">
        <v>532</v>
      </c>
      <c r="J40" s="45" t="str">
        <f>IF(OR(O3=1,O3=2,O3=3,O3=4,O3=5),"Chart available at CCG level only","")</f>
        <v>Chart available at CCG level only</v>
      </c>
      <c r="K40" s="173"/>
      <c r="L40" s="36"/>
    </row>
    <row r="41" spans="1:12" s="37" customFormat="1" ht="12.75" customHeight="1">
      <c r="A41" s="35"/>
      <c r="B41" s="82" t="s">
        <v>44</v>
      </c>
      <c r="C41" s="42" t="s">
        <v>1072</v>
      </c>
      <c r="D41" s="171" t="str">
        <f ca="1">Sparklines!W42</f>
        <v>p</v>
      </c>
      <c r="E41" s="43" t="s">
        <v>525</v>
      </c>
      <c r="F41" s="499"/>
      <c r="G41" s="506">
        <f ca="1">IF(Sparklines!T42="","",Sparklines!T42)</f>
        <v>0.23200000000000001</v>
      </c>
      <c r="H41" s="44"/>
      <c r="I41" s="38" t="s">
        <v>532</v>
      </c>
      <c r="J41" s="45" t="str">
        <f>IF(OR(O3=1,O3=2,O3=3,O3=4,O3=5),"Chart available at CCG level only","")</f>
        <v>Chart available at CCG level only</v>
      </c>
      <c r="K41" s="173"/>
      <c r="L41" s="36"/>
    </row>
    <row r="42" spans="1:12" s="37" customFormat="1" ht="12.75" customHeight="1">
      <c r="A42" s="35"/>
      <c r="B42" s="164" t="s">
        <v>1073</v>
      </c>
      <c r="C42" s="165"/>
      <c r="D42" s="165" t="str">
        <f ca="1">Sparklines!W43</f>
        <v/>
      </c>
      <c r="E42" s="165"/>
      <c r="F42" s="184"/>
      <c r="G42" s="197" t="str">
        <f>IF(Sparklines!T43="","",Sparklines!T43)</f>
        <v/>
      </c>
      <c r="H42" s="184"/>
      <c r="I42" s="165"/>
      <c r="J42" s="166"/>
      <c r="K42" s="36"/>
      <c r="L42" s="36"/>
    </row>
    <row r="43" spans="1:12" s="37" customFormat="1" ht="12.75" customHeight="1">
      <c r="A43" s="35"/>
      <c r="B43" s="589" t="s">
        <v>45</v>
      </c>
      <c r="C43" s="351" t="s">
        <v>1079</v>
      </c>
      <c r="D43" s="168"/>
      <c r="E43" s="168"/>
      <c r="F43" s="168"/>
      <c r="G43" s="193" t="str">
        <f>IF(Sparklines!T44="","",Sparklines!T44)</f>
        <v/>
      </c>
      <c r="H43" s="168"/>
      <c r="I43" s="168"/>
      <c r="J43" s="199" t="s">
        <v>6</v>
      </c>
      <c r="K43" s="36"/>
      <c r="L43" s="36"/>
    </row>
    <row r="44" spans="1:12" s="37" customFormat="1" ht="12.75" customHeight="1">
      <c r="A44" s="35"/>
      <c r="B44" s="590"/>
      <c r="C44" s="352" t="s">
        <v>989</v>
      </c>
      <c r="D44" s="192"/>
      <c r="E44" s="168"/>
      <c r="F44" s="168"/>
      <c r="G44" s="193"/>
      <c r="H44" s="168"/>
      <c r="I44" s="168"/>
      <c r="J44" s="199" t="s">
        <v>6</v>
      </c>
      <c r="K44" s="36"/>
      <c r="L44" s="36"/>
    </row>
    <row r="45" spans="1:12" s="37" customFormat="1" ht="12.75" customHeight="1">
      <c r="A45" s="35"/>
      <c r="B45" s="590"/>
      <c r="C45" s="352" t="s">
        <v>992</v>
      </c>
      <c r="D45" s="192"/>
      <c r="E45" s="168"/>
      <c r="F45" s="168"/>
      <c r="G45" s="193"/>
      <c r="H45" s="168"/>
      <c r="I45" s="168"/>
      <c r="J45" s="199" t="s">
        <v>6</v>
      </c>
      <c r="K45" s="36"/>
      <c r="L45" s="36"/>
    </row>
    <row r="46" spans="1:12" s="37" customFormat="1" ht="12.75" customHeight="1">
      <c r="A46" s="35"/>
      <c r="B46" s="591"/>
      <c r="C46" s="352" t="s">
        <v>991</v>
      </c>
      <c r="D46" s="192"/>
      <c r="E46" s="168"/>
      <c r="F46" s="168"/>
      <c r="G46" s="193"/>
      <c r="H46" s="168"/>
      <c r="I46" s="168"/>
      <c r="J46" s="199" t="s">
        <v>6</v>
      </c>
      <c r="K46" s="36"/>
      <c r="L46" s="36"/>
    </row>
    <row r="47" spans="1:12" s="37" customFormat="1" ht="12.75" customHeight="1">
      <c r="A47" s="35"/>
      <c r="B47" s="320" t="s">
        <v>530</v>
      </c>
      <c r="C47" s="62" t="str">
        <f>IF(OR(O3=1,O3=2,O3=3,O3=4,O3=5),"% of CCGs with a total greater or equal to 14 in the CCG IAF mental health transformation Crisis milestones",  "CCG IAF mental health transformation milestones- Total Crisis score")</f>
        <v>% of CCGs with a total greater or equal to 14 in the CCG IAF mental health transformation Crisis milestones</v>
      </c>
      <c r="D47" s="178" t="str">
        <f ca="1">Sparklines!W48</f>
        <v>N/A</v>
      </c>
      <c r="E47" s="406" t="s">
        <v>525</v>
      </c>
      <c r="F47" s="499"/>
      <c r="G47" s="494">
        <f ca="1">IF(Sparklines!T48="","",Sparklines!T48)</f>
        <v>6.2200956937799042E-2</v>
      </c>
      <c r="H47" s="49" t="s">
        <v>524</v>
      </c>
      <c r="I47" s="38" t="s">
        <v>532</v>
      </c>
      <c r="J47" s="378" t="str">
        <f>IF(OR(O3=1,O3=2,O3=3,O3=4,O3=5),"Chart available at CCG level only","")</f>
        <v>Chart available at CCG level only</v>
      </c>
      <c r="K47" s="36"/>
      <c r="L47" s="36"/>
    </row>
    <row r="48" spans="1:12" s="37" customFormat="1" ht="12.75" customHeight="1">
      <c r="A48" s="35"/>
      <c r="B48" s="320" t="s">
        <v>529</v>
      </c>
      <c r="C48" s="42" t="s">
        <v>1110</v>
      </c>
      <c r="D48" s="170" t="str">
        <f ca="1">Sparklines!W49</f>
        <v>N/A</v>
      </c>
      <c r="E48" s="43" t="s">
        <v>644</v>
      </c>
      <c r="F48" s="499"/>
      <c r="G48" s="492" t="str">
        <f ca="1">IF(Sparklines!T49="","",Sparklines!T49)</f>
        <v>N/A</v>
      </c>
      <c r="H48" s="49" t="s">
        <v>524</v>
      </c>
      <c r="I48" s="49" t="s">
        <v>524</v>
      </c>
      <c r="J48" s="50" t="s">
        <v>524</v>
      </c>
      <c r="K48" s="36"/>
      <c r="L48" s="36"/>
    </row>
    <row r="49" spans="1:12" s="37" customFormat="1" ht="12.75" customHeight="1">
      <c r="A49" s="35"/>
      <c r="B49" s="320" t="s">
        <v>46</v>
      </c>
      <c r="C49" s="42" t="str">
        <f>IF(OR(O3=1,O3=2,O3=3,O3=4,O3=5),"% of CCGs with a total of 3 in the CCG IAF mental health transformation OAPs milestones", "CCG IAF mental health transformation milestone- Total OAPs score")</f>
        <v>% of CCGs with a total of 3 in the CCG IAF mental health transformation OAPs milestones</v>
      </c>
      <c r="D49" s="178" t="str">
        <f ca="1">Sparklines!W50</f>
        <v>N/A</v>
      </c>
      <c r="E49" s="43" t="s">
        <v>525</v>
      </c>
      <c r="F49" s="499"/>
      <c r="G49" s="494">
        <f ca="1">IF(Sparklines!T50="","",Sparklines!T50)</f>
        <v>0.26794258373205743</v>
      </c>
      <c r="H49" s="49" t="s">
        <v>524</v>
      </c>
      <c r="I49" s="38" t="s">
        <v>532</v>
      </c>
      <c r="J49" s="405" t="s">
        <v>524</v>
      </c>
      <c r="K49" s="36"/>
      <c r="L49" s="36"/>
    </row>
    <row r="50" spans="1:12" s="37" customFormat="1" ht="12.75" customHeight="1">
      <c r="A50" s="35"/>
      <c r="B50" s="65" t="s">
        <v>47</v>
      </c>
      <c r="C50" s="354" t="s">
        <v>1179</v>
      </c>
      <c r="D50" s="168" t="str">
        <f ca="1">Sparklines!W51</f>
        <v/>
      </c>
      <c r="E50" s="168"/>
      <c r="F50" s="191"/>
      <c r="G50" s="187" t="str">
        <f>IF(Sparklines!T51="","",Sparklines!T51)</f>
        <v/>
      </c>
      <c r="H50" s="191"/>
      <c r="I50" s="168"/>
      <c r="J50" s="199" t="s">
        <v>6</v>
      </c>
      <c r="K50" s="36"/>
      <c r="L50" s="36"/>
    </row>
    <row r="51" spans="1:12" s="37" customFormat="1" ht="12.75" customHeight="1">
      <c r="A51" s="35"/>
      <c r="B51" s="585" t="s">
        <v>48</v>
      </c>
      <c r="C51" s="62" t="s">
        <v>66</v>
      </c>
      <c r="D51" s="171" t="str">
        <f ca="1">Sparklines!W52</f>
        <v>p</v>
      </c>
      <c r="E51" s="43" t="s">
        <v>526</v>
      </c>
      <c r="F51" s="499"/>
      <c r="G51" s="507">
        <f ca="1">IF(Sparklines!T52="","",Sparklines!T52)</f>
        <v>51969</v>
      </c>
      <c r="H51" s="52"/>
      <c r="I51" s="38" t="s">
        <v>531</v>
      </c>
      <c r="J51" s="239" t="s">
        <v>979</v>
      </c>
      <c r="K51" s="173"/>
      <c r="L51" s="36"/>
    </row>
    <row r="52" spans="1:12" s="37" customFormat="1" ht="12.75" customHeight="1">
      <c r="A52" s="35"/>
      <c r="B52" s="584"/>
      <c r="C52" s="62" t="s">
        <v>994</v>
      </c>
      <c r="D52" s="170" t="str">
        <f ca="1">Sparklines!W53</f>
        <v>N/A</v>
      </c>
      <c r="E52" s="43" t="s">
        <v>526</v>
      </c>
      <c r="F52" s="499"/>
      <c r="G52" s="508">
        <f ca="1">IF(Sparklines!T53="","",Sparklines!T53)</f>
        <v>0.29140219272937101</v>
      </c>
      <c r="H52" s="52" t="s">
        <v>524</v>
      </c>
      <c r="I52" s="51" t="s">
        <v>524</v>
      </c>
      <c r="J52" s="239" t="s">
        <v>979</v>
      </c>
      <c r="K52" s="173"/>
      <c r="L52" s="36"/>
    </row>
    <row r="53" spans="1:12" s="37" customFormat="1" ht="12.75" customHeight="1">
      <c r="A53" s="35"/>
      <c r="B53" s="585" t="s">
        <v>880</v>
      </c>
      <c r="C53" s="62" t="s">
        <v>1080</v>
      </c>
      <c r="D53" s="171" t="str">
        <f ca="1">Sparklines!W54</f>
        <v>q</v>
      </c>
      <c r="E53" s="51" t="s">
        <v>527</v>
      </c>
      <c r="F53" s="499"/>
      <c r="G53" s="507">
        <f ca="1">IF(Sparklines!T54="","",Sparklines!T54)</f>
        <v>1764</v>
      </c>
      <c r="H53" s="52"/>
      <c r="I53" s="38" t="s">
        <v>531</v>
      </c>
      <c r="J53" s="239" t="s">
        <v>979</v>
      </c>
      <c r="K53" s="173"/>
      <c r="L53" s="36"/>
    </row>
    <row r="54" spans="1:12" s="37" customFormat="1" ht="12.75" customHeight="1">
      <c r="A54" s="35"/>
      <c r="B54" s="584"/>
      <c r="C54" s="62" t="s">
        <v>65</v>
      </c>
      <c r="D54" s="171" t="str">
        <f ca="1">Sparklines!W55</f>
        <v>q</v>
      </c>
      <c r="E54" s="51" t="s">
        <v>527</v>
      </c>
      <c r="F54" s="499"/>
      <c r="G54" s="507">
        <f ca="1">IF(Sparklines!T55="","",Sparklines!T55)</f>
        <v>35</v>
      </c>
      <c r="H54" s="51"/>
      <c r="I54" s="38" t="s">
        <v>531</v>
      </c>
      <c r="J54" s="239" t="s">
        <v>979</v>
      </c>
      <c r="K54" s="173"/>
      <c r="L54" s="36"/>
    </row>
    <row r="55" spans="1:12" s="37" customFormat="1" ht="12.75" customHeight="1">
      <c r="A55" s="35"/>
      <c r="B55" s="164" t="s">
        <v>528</v>
      </c>
      <c r="C55" s="165"/>
      <c r="D55" s="184" t="str">
        <f ca="1">Sparklines!W56</f>
        <v/>
      </c>
      <c r="E55" s="184"/>
      <c r="F55" s="190"/>
      <c r="G55" s="185" t="str">
        <f>IF(Sparklines!T56="","",Sparklines!T56)</f>
        <v/>
      </c>
      <c r="H55" s="190"/>
      <c r="I55" s="184"/>
      <c r="J55" s="186"/>
      <c r="K55" s="36"/>
      <c r="L55" s="36"/>
    </row>
    <row r="56" spans="1:12" s="37" customFormat="1" ht="12.75" customHeight="1">
      <c r="A56" s="35"/>
      <c r="B56" s="585" t="s">
        <v>49</v>
      </c>
      <c r="C56" s="67" t="s">
        <v>74</v>
      </c>
      <c r="D56" s="178" t="str">
        <f ca="1">Sparklines!W57</f>
        <v>N/A</v>
      </c>
      <c r="E56" s="52">
        <v>2016</v>
      </c>
      <c r="F56" s="502">
        <f ca="1">IF(Sparklines!T57="","",Sparklines!T57)</f>
        <v>0.10169491525423729</v>
      </c>
      <c r="G56" s="508" t="str">
        <f ca="1">IF(Sparklines!T57="","",ROUND(Sparklines!T57*100,1))&amp;"%"&amp;"   (7% in 2016/17)"</f>
        <v>10.2%   (7% in 2016/17)</v>
      </c>
      <c r="H56" s="49" t="s">
        <v>524</v>
      </c>
      <c r="I56" s="38" t="s">
        <v>532</v>
      </c>
      <c r="J56" s="239" t="s">
        <v>979</v>
      </c>
      <c r="K56" s="173"/>
      <c r="L56" s="36"/>
    </row>
    <row r="57" spans="1:12" s="37" customFormat="1" ht="12.75" customHeight="1">
      <c r="A57" s="35"/>
      <c r="B57" s="594"/>
      <c r="C57" s="68" t="s">
        <v>68</v>
      </c>
      <c r="D57" s="178" t="str">
        <f ca="1">Sparklines!W58</f>
        <v>N/A</v>
      </c>
      <c r="E57" s="52">
        <v>2016</v>
      </c>
      <c r="F57" s="522"/>
      <c r="G57" s="509">
        <f ca="1">IF(Sparklines!T58="","",Sparklines!T58)</f>
        <v>0.53107344632768361</v>
      </c>
      <c r="H57" s="49" t="s">
        <v>524</v>
      </c>
      <c r="I57" s="38" t="s">
        <v>532</v>
      </c>
      <c r="J57" s="239" t="s">
        <v>979</v>
      </c>
      <c r="K57" s="173"/>
      <c r="L57" s="36"/>
    </row>
    <row r="58" spans="1:12" s="37" customFormat="1" ht="12.75" customHeight="1">
      <c r="A58" s="35"/>
      <c r="B58" s="594"/>
      <c r="C58" s="68" t="s">
        <v>75</v>
      </c>
      <c r="D58" s="178" t="str">
        <f ca="1">Sparklines!W59</f>
        <v>N/A</v>
      </c>
      <c r="E58" s="52">
        <v>2016</v>
      </c>
      <c r="F58" s="522"/>
      <c r="G58" s="509">
        <f ca="1">IF(Sparklines!T59="","",Sparklines!T59)</f>
        <v>0.11864406779661017</v>
      </c>
      <c r="H58" s="49" t="s">
        <v>524</v>
      </c>
      <c r="I58" s="38" t="s">
        <v>532</v>
      </c>
      <c r="J58" s="239" t="s">
        <v>979</v>
      </c>
      <c r="K58" s="173"/>
      <c r="L58" s="36"/>
    </row>
    <row r="59" spans="1:12" s="37" customFormat="1" ht="12.75" customHeight="1">
      <c r="A59" s="35"/>
      <c r="B59" s="584"/>
      <c r="C59" s="68" t="s">
        <v>953</v>
      </c>
      <c r="D59" s="178" t="str">
        <f ca="1">Sparklines!W60</f>
        <v>N/A</v>
      </c>
      <c r="E59" s="52">
        <v>2016</v>
      </c>
      <c r="F59" s="522"/>
      <c r="G59" s="509">
        <f ca="1">IF(Sparklines!T60="","",Sparklines!T60)</f>
        <v>0.64406779661016944</v>
      </c>
      <c r="H59" s="49" t="s">
        <v>524</v>
      </c>
      <c r="I59" s="38" t="s">
        <v>532</v>
      </c>
      <c r="J59" s="239" t="s">
        <v>979</v>
      </c>
      <c r="K59" s="173"/>
      <c r="L59" s="36"/>
    </row>
    <row r="60" spans="1:12" s="37" customFormat="1" ht="12.75" customHeight="1" thickBot="1">
      <c r="A60" s="35"/>
      <c r="B60" s="59" t="s">
        <v>50</v>
      </c>
      <c r="C60" s="69" t="s">
        <v>1005</v>
      </c>
      <c r="D60" s="179" t="str">
        <f ca="1">Sparklines!W61</f>
        <v>N/A</v>
      </c>
      <c r="E60" s="374" t="s">
        <v>644</v>
      </c>
      <c r="F60" s="500"/>
      <c r="G60" s="510" t="str">
        <f ca="1">IF(Sparklines!T61="","",Sparklines!T61)</f>
        <v>N/A</v>
      </c>
      <c r="H60" s="182" t="s">
        <v>524</v>
      </c>
      <c r="I60" s="182" t="s">
        <v>524</v>
      </c>
      <c r="J60" s="183" t="s">
        <v>524</v>
      </c>
      <c r="K60" s="36"/>
      <c r="L60" s="36"/>
    </row>
    <row r="61" spans="1:12" s="37" customFormat="1" ht="12.75" customHeight="1" thickBot="1">
      <c r="A61" s="35"/>
      <c r="B61" s="156" t="s">
        <v>522</v>
      </c>
      <c r="C61" s="157"/>
      <c r="D61" s="157" t="str">
        <f ca="1">Sparklines!W62</f>
        <v/>
      </c>
      <c r="E61" s="157"/>
      <c r="F61" s="157"/>
      <c r="G61" s="172" t="str">
        <f>IF(Sparklines!T62="","",Sparklines!T62)</f>
        <v/>
      </c>
      <c r="H61" s="157"/>
      <c r="I61" s="157"/>
      <c r="J61" s="158"/>
      <c r="K61" s="36"/>
      <c r="L61" s="36"/>
    </row>
    <row r="62" spans="1:12" s="37" customFormat="1" ht="12.75" customHeight="1" thickBot="1">
      <c r="A62" s="35"/>
      <c r="B62" s="122" t="s">
        <v>748</v>
      </c>
      <c r="C62" s="353" t="s">
        <v>749</v>
      </c>
      <c r="D62" s="169" t="str">
        <f ca="1">Sparklines!W63</f>
        <v/>
      </c>
      <c r="E62" s="169"/>
      <c r="F62" s="169"/>
      <c r="G62" s="195" t="str">
        <f>IF(Sparklines!T63="","",Sparklines!T63)</f>
        <v/>
      </c>
      <c r="H62" s="169"/>
      <c r="I62" s="169"/>
      <c r="J62" s="200" t="s">
        <v>6</v>
      </c>
      <c r="K62" s="36"/>
      <c r="L62" s="36"/>
    </row>
    <row r="63" spans="1:12" s="37" customFormat="1" ht="12.75" customHeight="1" thickBot="1">
      <c r="A63" s="35"/>
      <c r="B63" s="156" t="s">
        <v>9</v>
      </c>
      <c r="C63" s="157"/>
      <c r="D63" s="157" t="str">
        <f ca="1">Sparklines!W64</f>
        <v/>
      </c>
      <c r="E63" s="157"/>
      <c r="F63" s="157"/>
      <c r="G63" s="172" t="str">
        <f>IF(Sparklines!T64="","",Sparklines!T64)</f>
        <v/>
      </c>
      <c r="H63" s="157"/>
      <c r="I63" s="157"/>
      <c r="J63" s="158"/>
      <c r="K63" s="36"/>
      <c r="L63" s="36"/>
    </row>
    <row r="64" spans="1:12" s="75" customFormat="1" ht="12.75" customHeight="1">
      <c r="A64" s="71"/>
      <c r="B64" s="123" t="s">
        <v>51</v>
      </c>
      <c r="C64" s="124" t="s">
        <v>1104</v>
      </c>
      <c r="D64" s="171" t="str">
        <f ca="1">Sparklines!W65</f>
        <v>q</v>
      </c>
      <c r="E64" s="72" t="s">
        <v>525</v>
      </c>
      <c r="F64" s="523"/>
      <c r="G64" s="511">
        <f ca="1">IF(Sparklines!T65="","",Sparklines!T65)</f>
        <v>92</v>
      </c>
      <c r="H64" s="73"/>
      <c r="I64" s="51" t="s">
        <v>524</v>
      </c>
      <c r="J64" s="239" t="s">
        <v>979</v>
      </c>
      <c r="K64" s="173"/>
      <c r="L64" s="74"/>
    </row>
    <row r="65" spans="1:12" s="37" customFormat="1" ht="12.75" customHeight="1">
      <c r="A65" s="35"/>
      <c r="B65" s="592" t="s">
        <v>52</v>
      </c>
      <c r="C65" s="42" t="s">
        <v>1105</v>
      </c>
      <c r="D65" s="171" t="str">
        <f ca="1">Sparklines!W66</f>
        <v>q</v>
      </c>
      <c r="E65" s="51" t="s">
        <v>525</v>
      </c>
      <c r="F65" s="524"/>
      <c r="G65" s="508">
        <f ca="1">IF(Sparklines!T66="","",Sparklines!T66)</f>
        <v>0.21</v>
      </c>
      <c r="H65" s="174"/>
      <c r="I65" s="38" t="s">
        <v>532</v>
      </c>
      <c r="J65" s="239" t="s">
        <v>979</v>
      </c>
      <c r="K65" s="173"/>
      <c r="L65" s="36"/>
    </row>
    <row r="66" spans="1:12" s="37" customFormat="1" ht="12.75" customHeight="1">
      <c r="A66" s="76"/>
      <c r="B66" s="593"/>
      <c r="C66" s="42" t="s">
        <v>1106</v>
      </c>
      <c r="D66" s="171" t="str">
        <f ca="1">Sparklines!W67</f>
        <v>q</v>
      </c>
      <c r="E66" s="70" t="s">
        <v>525</v>
      </c>
      <c r="F66" s="525"/>
      <c r="G66" s="508">
        <f ca="1">IF(Sparklines!T67="","",Sparklines!T67)</f>
        <v>0.36</v>
      </c>
      <c r="H66" s="175"/>
      <c r="I66" s="38" t="s">
        <v>532</v>
      </c>
      <c r="J66" s="239" t="s">
        <v>979</v>
      </c>
      <c r="K66" s="173"/>
      <c r="L66" s="36"/>
    </row>
    <row r="67" spans="1:12" s="37" customFormat="1" ht="12.75" customHeight="1">
      <c r="A67" s="76"/>
      <c r="B67" s="88" t="s">
        <v>747</v>
      </c>
      <c r="C67" s="69" t="s">
        <v>1081</v>
      </c>
      <c r="D67" s="207" t="str">
        <f ca="1">Sparklines!W68</f>
        <v>p</v>
      </c>
      <c r="E67" s="70" t="s">
        <v>644</v>
      </c>
      <c r="F67" s="525"/>
      <c r="G67" s="506">
        <f ca="1">IF(Sparklines!T68="","",Sparklines!T68)</f>
        <v>0.53</v>
      </c>
      <c r="H67" s="175"/>
      <c r="I67" s="208" t="s">
        <v>532</v>
      </c>
      <c r="J67" s="239" t="s">
        <v>979</v>
      </c>
      <c r="K67" s="173"/>
      <c r="L67" s="36"/>
    </row>
    <row r="68" spans="1:12" s="37" customFormat="1" ht="12.75" customHeight="1">
      <c r="A68" s="76"/>
      <c r="B68" s="65" t="s">
        <v>839</v>
      </c>
      <c r="C68" s="354" t="s">
        <v>1083</v>
      </c>
      <c r="D68" s="168"/>
      <c r="E68" s="168"/>
      <c r="F68" s="168"/>
      <c r="G68" s="194"/>
      <c r="H68" s="168"/>
      <c r="I68" s="168"/>
      <c r="J68" s="199" t="s">
        <v>6</v>
      </c>
      <c r="K68" s="173"/>
      <c r="L68" s="36"/>
    </row>
    <row r="69" spans="1:12" s="37" customFormat="1" ht="12.75" customHeight="1" thickBot="1">
      <c r="A69" s="76"/>
      <c r="B69" s="201" t="s">
        <v>840</v>
      </c>
      <c r="C69" s="355" t="s">
        <v>842</v>
      </c>
      <c r="D69" s="203"/>
      <c r="E69" s="187"/>
      <c r="F69" s="187"/>
      <c r="G69" s="176"/>
      <c r="H69" s="204"/>
      <c r="I69" s="205"/>
      <c r="J69" s="206" t="s">
        <v>6</v>
      </c>
      <c r="K69" s="173"/>
      <c r="L69" s="36"/>
    </row>
    <row r="70" spans="1:12" s="37" customFormat="1" ht="12.75" customHeight="1" thickBot="1">
      <c r="A70" s="35"/>
      <c r="B70" s="156" t="s">
        <v>11</v>
      </c>
      <c r="C70" s="157"/>
      <c r="D70" s="157" t="str">
        <f ca="1">Sparklines!W71</f>
        <v/>
      </c>
      <c r="E70" s="157"/>
      <c r="F70" s="157"/>
      <c r="G70" s="172" t="str">
        <f>IF(Sparklines!T71="","",Sparklines!T71)</f>
        <v/>
      </c>
      <c r="H70" s="157"/>
      <c r="I70" s="157"/>
      <c r="J70" s="158"/>
      <c r="K70" s="36"/>
      <c r="L70" s="36"/>
    </row>
    <row r="71" spans="1:12" s="37" customFormat="1" ht="12.75" customHeight="1">
      <c r="A71" s="76"/>
      <c r="B71" s="89" t="s">
        <v>53</v>
      </c>
      <c r="C71" s="77" t="s">
        <v>1107</v>
      </c>
      <c r="D71" s="171" t="str">
        <f ca="1">Sparklines!W72</f>
        <v>p</v>
      </c>
      <c r="E71" s="72" t="s">
        <v>736</v>
      </c>
      <c r="F71" s="523"/>
      <c r="G71" s="512">
        <f ca="1">IF(Sparklines!T72="","",Sparklines!T72)</f>
        <v>10</v>
      </c>
      <c r="H71" s="78"/>
      <c r="I71" s="38" t="s">
        <v>531</v>
      </c>
      <c r="J71" s="238" t="str">
        <f>IF(OR(O3=1,O3=2,O3=3,O3=4,O3=5),"Chart available at CCG level only","")</f>
        <v>Chart available at CCG level only</v>
      </c>
      <c r="K71" s="173"/>
      <c r="L71" s="36"/>
    </row>
    <row r="72" spans="1:12" s="35" customFormat="1" ht="12.75" customHeight="1">
      <c r="B72" s="592" t="s">
        <v>54</v>
      </c>
      <c r="C72" s="46" t="s">
        <v>1160</v>
      </c>
      <c r="D72" s="171" t="str">
        <f ca="1">Sparklines!W73</f>
        <v>p</v>
      </c>
      <c r="E72" s="51" t="s">
        <v>561</v>
      </c>
      <c r="F72" s="524"/>
      <c r="G72" s="513">
        <f ca="1">IF(Sparklines!T73="","",Sparklines!T73)</f>
        <v>46.320104091972389</v>
      </c>
      <c r="H72" s="49"/>
      <c r="I72" s="38" t="s">
        <v>531</v>
      </c>
      <c r="J72" s="239" t="str">
        <f>IF(OR(O3=1,O3=2,O3=3,O3=4,O3=5),"Chart available at CCG level only","")</f>
        <v>Chart available at CCG level only</v>
      </c>
      <c r="K72" s="173"/>
      <c r="L72" s="36"/>
    </row>
    <row r="73" spans="1:12" s="35" customFormat="1" ht="12.75" customHeight="1">
      <c r="B73" s="593"/>
      <c r="C73" s="46" t="s">
        <v>1108</v>
      </c>
      <c r="D73" s="171" t="str">
        <f ca="1">Sparklines!W74</f>
        <v>q</v>
      </c>
      <c r="E73" s="51" t="s">
        <v>561</v>
      </c>
      <c r="F73" s="525"/>
      <c r="G73" s="513">
        <f ca="1">IF(Sparklines!T74="","",Sparklines!T74)</f>
        <v>47.727463614359863</v>
      </c>
      <c r="H73" s="49"/>
      <c r="I73" s="38" t="s">
        <v>531</v>
      </c>
      <c r="J73" s="237" t="str">
        <f>IF(OR(O3=1,O3=2,O3=3,O3=4,O3=5),"Chart available at CCG level only","")</f>
        <v>Chart available at CCG level only</v>
      </c>
      <c r="K73" s="173"/>
      <c r="L73" s="36"/>
    </row>
    <row r="74" spans="1:12" s="35" customFormat="1" ht="12.75" customHeight="1" thickBot="1">
      <c r="B74" s="88" t="s">
        <v>55</v>
      </c>
      <c r="C74" s="79" t="s">
        <v>966</v>
      </c>
      <c r="D74" s="171" t="str">
        <f ca="1">Sparklines!W75</f>
        <v>q</v>
      </c>
      <c r="E74" s="70" t="s">
        <v>525</v>
      </c>
      <c r="F74" s="525"/>
      <c r="G74" s="514">
        <f ca="1">IF(Sparklines!T75="","",Sparklines!T75)</f>
        <v>0.96203000555658458</v>
      </c>
      <c r="H74" s="49"/>
      <c r="I74" s="38" t="s">
        <v>532</v>
      </c>
      <c r="J74" s="237" t="str">
        <f>IF(OR(O3=1,O3=2,O3=3,O3=4,O3=5),"Chart available at CCG level only","")</f>
        <v>Chart available at CCG level only</v>
      </c>
      <c r="K74" s="173"/>
      <c r="L74" s="36"/>
    </row>
    <row r="75" spans="1:12" s="37" customFormat="1" ht="12.75" customHeight="1" thickBot="1">
      <c r="A75" s="35"/>
      <c r="B75" s="422" t="s">
        <v>538</v>
      </c>
      <c r="C75" s="188"/>
      <c r="D75" s="188" t="str">
        <f ca="1">Sparklines!W76</f>
        <v/>
      </c>
      <c r="E75" s="188"/>
      <c r="F75" s="188"/>
      <c r="G75" s="189" t="str">
        <f>IF(Sparklines!T76="","",Sparklines!T76)</f>
        <v/>
      </c>
      <c r="H75" s="188"/>
      <c r="I75" s="188"/>
      <c r="J75" s="223"/>
      <c r="K75" s="36"/>
      <c r="L75" s="36"/>
    </row>
    <row r="76" spans="1:12" s="37" customFormat="1" ht="12.75" customHeight="1" thickTop="1">
      <c r="A76" s="35"/>
      <c r="B76" s="586" t="s">
        <v>541</v>
      </c>
      <c r="C76" s="447" t="s">
        <v>1148</v>
      </c>
      <c r="D76" s="445" t="s">
        <v>524</v>
      </c>
      <c r="E76" s="430" t="s">
        <v>527</v>
      </c>
      <c r="F76" s="526"/>
      <c r="G76" s="515">
        <f ca="1">Sparklines!O77</f>
        <v>0.1252598264949327</v>
      </c>
      <c r="H76" s="430" t="s">
        <v>524</v>
      </c>
      <c r="I76" s="430" t="s">
        <v>524</v>
      </c>
      <c r="J76" s="446" t="s">
        <v>524</v>
      </c>
      <c r="K76" s="36"/>
      <c r="L76" s="36"/>
    </row>
    <row r="77" spans="1:12" s="35" customFormat="1" ht="12.75" customHeight="1">
      <c r="B77" s="587"/>
      <c r="C77" s="431" t="s">
        <v>1149</v>
      </c>
      <c r="D77" s="452" t="str">
        <f ca="1">Sparklines!W77</f>
        <v>p</v>
      </c>
      <c r="E77" s="433" t="s">
        <v>644</v>
      </c>
      <c r="F77" s="527"/>
      <c r="G77" s="516">
        <f ca="1">IF(Sparklines!T77="","",Sparklines!T77)</f>
        <v>0.13133512922032775</v>
      </c>
      <c r="H77" s="434" t="s">
        <v>524</v>
      </c>
      <c r="I77" s="433" t="s">
        <v>524</v>
      </c>
      <c r="J77" s="435" t="s">
        <v>524</v>
      </c>
      <c r="K77" s="36"/>
      <c r="L77" s="36"/>
    </row>
    <row r="78" spans="1:12" ht="12.75" customHeight="1">
      <c r="B78" s="588" t="s">
        <v>1011</v>
      </c>
      <c r="C78" s="436" t="s">
        <v>1150</v>
      </c>
      <c r="D78" s="432" t="s">
        <v>524</v>
      </c>
      <c r="E78" s="433" t="s">
        <v>527</v>
      </c>
      <c r="F78" s="527"/>
      <c r="G78" s="517">
        <f ca="1">Sparklines!O78</f>
        <v>9148313.8179490007</v>
      </c>
      <c r="H78" s="437" t="s">
        <v>524</v>
      </c>
      <c r="I78" s="437" t="s">
        <v>524</v>
      </c>
      <c r="J78" s="438" t="s">
        <v>524</v>
      </c>
    </row>
    <row r="79" spans="1:12" ht="12.75" customHeight="1">
      <c r="B79" s="587"/>
      <c r="C79" s="436" t="s">
        <v>1151</v>
      </c>
      <c r="D79" s="452" t="str">
        <f ca="1">Sparklines!W78</f>
        <v>p</v>
      </c>
      <c r="E79" s="433" t="s">
        <v>644</v>
      </c>
      <c r="F79" s="527"/>
      <c r="G79" s="517">
        <f ca="1">IF(Sparklines!T78="","",Sparklines!T78)</f>
        <v>9490781.4918249995</v>
      </c>
      <c r="H79" s="437" t="s">
        <v>524</v>
      </c>
      <c r="I79" s="437" t="s">
        <v>524</v>
      </c>
      <c r="J79" s="438" t="s">
        <v>524</v>
      </c>
    </row>
    <row r="80" spans="1:12" ht="12.75" customHeight="1" thickBot="1">
      <c r="B80" s="439" t="s">
        <v>1147</v>
      </c>
      <c r="C80" s="440" t="s">
        <v>1066</v>
      </c>
      <c r="D80" s="441" t="str">
        <f ca="1">Sparklines!W79</f>
        <v>N/A</v>
      </c>
      <c r="E80" s="442" t="s">
        <v>644</v>
      </c>
      <c r="F80" s="528"/>
      <c r="G80" s="518" t="str">
        <f ca="1">IF(Sparklines!T79="","",Sparklines!T79)</f>
        <v>Yes</v>
      </c>
      <c r="H80" s="443" t="s">
        <v>524</v>
      </c>
      <c r="I80" s="443" t="s">
        <v>524</v>
      </c>
      <c r="J80" s="444" t="s">
        <v>524</v>
      </c>
    </row>
    <row r="81" spans="2:10" ht="11.25" customHeight="1" thickTop="1">
      <c r="B81" s="380"/>
      <c r="C81" s="381"/>
      <c r="D81" s="381"/>
      <c r="E81" s="381"/>
      <c r="F81" s="384"/>
      <c r="G81" s="380"/>
      <c r="H81" s="382"/>
      <c r="I81" s="383"/>
      <c r="J81" s="382"/>
    </row>
    <row r="82" spans="2:10" ht="11.45" customHeight="1">
      <c r="B82" s="399" t="s">
        <v>1090</v>
      </c>
      <c r="C82" s="400" t="s">
        <v>1091</v>
      </c>
      <c r="D82" s="399"/>
      <c r="E82" s="399"/>
      <c r="F82" s="399"/>
      <c r="G82" s="399"/>
      <c r="H82" s="399"/>
      <c r="I82" s="399"/>
      <c r="J82" s="399"/>
    </row>
    <row r="83" spans="2:10" ht="11.45" customHeight="1">
      <c r="B83" s="384" t="s">
        <v>1092</v>
      </c>
      <c r="C83" s="401" t="s">
        <v>1127</v>
      </c>
      <c r="D83" s="381"/>
      <c r="E83" s="381"/>
      <c r="F83" s="384"/>
      <c r="G83" s="380"/>
      <c r="H83" s="382"/>
      <c r="I83" s="383"/>
      <c r="J83" s="382"/>
    </row>
    <row r="84" spans="2:10" ht="11.45" customHeight="1">
      <c r="B84" s="384" t="s">
        <v>1093</v>
      </c>
      <c r="C84" s="401" t="s">
        <v>1094</v>
      </c>
      <c r="D84" s="381"/>
      <c r="E84" s="381"/>
      <c r="F84" s="380"/>
      <c r="G84" s="380"/>
      <c r="H84" s="382"/>
      <c r="I84" s="383"/>
      <c r="J84" s="382"/>
    </row>
    <row r="85" spans="2:10" ht="11.25" customHeight="1">
      <c r="B85" s="380"/>
      <c r="C85" s="381"/>
      <c r="D85" s="381"/>
      <c r="E85" s="381"/>
      <c r="F85" s="380"/>
      <c r="G85" s="380"/>
      <c r="H85" s="382"/>
      <c r="I85" s="383"/>
      <c r="J85" s="382"/>
    </row>
    <row r="86" spans="2:10" ht="11.25" customHeight="1">
      <c r="B86" s="380"/>
      <c r="C86" s="381"/>
      <c r="D86" s="381"/>
      <c r="E86" s="381"/>
      <c r="F86" s="380"/>
      <c r="G86" s="380"/>
      <c r="H86" s="382"/>
      <c r="I86" s="383"/>
      <c r="J86" s="382"/>
    </row>
    <row r="87" spans="2:10" ht="11.25" customHeight="1">
      <c r="C87" s="411"/>
      <c r="D87" s="19"/>
      <c r="E87" s="19"/>
      <c r="F87" s="21"/>
      <c r="G87" s="21"/>
    </row>
    <row r="88" spans="2:10" ht="11.25" customHeight="1">
      <c r="C88" s="19"/>
      <c r="D88" s="19"/>
      <c r="E88" s="19"/>
      <c r="F88" s="21"/>
      <c r="G88" s="21"/>
    </row>
    <row r="89" spans="2:10" ht="11.25" customHeight="1">
      <c r="C89" s="19"/>
      <c r="D89" s="19"/>
      <c r="E89" s="19"/>
      <c r="F89" s="21"/>
      <c r="G89" s="21"/>
    </row>
  </sheetData>
  <sheetProtection password="C8F7" sheet="1" objects="1" scenarios="1" formatCells="0" formatColumns="0" formatRows="0" autoFilter="0" pivotTables="0"/>
  <mergeCells count="15">
    <mergeCell ref="B53:B54"/>
    <mergeCell ref="B51:B52"/>
    <mergeCell ref="B76:B77"/>
    <mergeCell ref="B78:B79"/>
    <mergeCell ref="B24:B25"/>
    <mergeCell ref="B43:B46"/>
    <mergeCell ref="B72:B73"/>
    <mergeCell ref="B56:B59"/>
    <mergeCell ref="B65:B66"/>
    <mergeCell ref="F7:G7"/>
    <mergeCell ref="B14:B15"/>
    <mergeCell ref="B16:B17"/>
    <mergeCell ref="B19:B20"/>
    <mergeCell ref="B30:B32"/>
    <mergeCell ref="B22:B23"/>
  </mergeCells>
  <conditionalFormatting sqref="D9:D80">
    <cfRule type="expression" dxfId="11" priority="31">
      <formula>OR(AND($D9="q",$I9="p"),AND($D9="p",$I9="q"))</formula>
    </cfRule>
    <cfRule type="expression" dxfId="10" priority="32">
      <formula>OR(AND($D9="q",$I9="q"),AND($D9="p",$I9="p"))</formula>
    </cfRule>
  </conditionalFormatting>
  <conditionalFormatting sqref="D36:I36 D51:I54 D64:I67 D56:I59 D38:I38">
    <cfRule type="expression" dxfId="9" priority="1">
      <formula>$O$5&lt;&gt;"EN"</formula>
    </cfRule>
  </conditionalFormatting>
  <conditionalFormatting sqref="J36 J51:J54 J64:J67 J56:J59 J38">
    <cfRule type="expression" dxfId="8" priority="28">
      <formula>$O$5&lt;&gt;"EN"</formula>
    </cfRule>
  </conditionalFormatting>
  <conditionalFormatting sqref="D16:I17">
    <cfRule type="expression" dxfId="7" priority="13">
      <formula>$O$3&gt;5</formula>
    </cfRule>
  </conditionalFormatting>
  <conditionalFormatting sqref="J16:J17">
    <cfRule type="expression" dxfId="6" priority="12">
      <formula>$O$3&gt;5</formula>
    </cfRule>
  </conditionalFormatting>
  <conditionalFormatting sqref="F36">
    <cfRule type="expression" dxfId="5" priority="2">
      <formula>$O$3&gt;5</formula>
    </cfRule>
  </conditionalFormatting>
  <dataValidations xWindow="198" yWindow="358" count="6">
    <dataValidation allowBlank="1" showInputMessage="1" showErrorMessage="1" promptTitle="KEY" prompt="The spine chart shows the relative performance of the CCG._x000a_Towards the right of the scale indicates “better” performance and towards the left of the scale indicates “worse” performance._x000a_" sqref="J7"/>
    <dataValidation allowBlank="1" showInputMessage="1" showErrorMessage="1" promptTitle="KEY" prompt="Represents the change compared to the previous reporting period. If the change aligns with the &quot;Better is..&quot; column, the arrow is green, else it is red. Where the value of the indicator does not mean anything in isolation the arrow is not coloured." sqref="D7"/>
    <dataValidation allowBlank="1" showInputMessage="1" showErrorMessage="1" promptTitle="KEY" prompt="Shows whether a high or a low value is considered better for the particular measure._x000a_Upward arrow: Higher values are better_x000a_Downward arrow: Lower values are better_x000a_N/A: The indicator needs to be considered alongside other measures to interpret the figures" sqref="I7"/>
    <dataValidation allowBlank="1" showInputMessage="1" showErrorMessage="1" promptTitle="KEY" prompt="The indicator trend over the last 12 reporting periods, where data is available" sqref="H7"/>
    <dataValidation allowBlank="1" showInputMessage="1" showErrorMessage="1" promptTitle="KEY" prompt="The latest available data period" sqref="E7"/>
    <dataValidation allowBlank="1" showInputMessage="1" showErrorMessage="1" promptTitle="KEY" prompt="Indicator value and annual objective as set out in the FYFV implementation plan._x000a__x000a_Red dot:     Below objective_x000a__x000a_Green dot:  Meeting objective_x000a__x000a_Blank cell:   Missing or undefined (where denominator is 0) value_x000a__x000a_*:               Suppressed value (below 5)_x000a_" sqref="F7:G7"/>
  </dataValidations>
  <pageMargins left="0.23622047244094491" right="0.23622047244094491" top="0.74803149606299213" bottom="0.74803149606299213" header="0.31496062992125984" footer="0.31496062992125984"/>
  <pageSetup paperSize="8" scale="80" orientation="portrait" r:id="rId1"/>
  <ignoredErrors>
    <ignoredError sqref="G56" evalError="1"/>
  </ignoredErrors>
  <drawing r:id="rId2"/>
  <legacyDrawing r:id="rId3"/>
  <mc:AlternateContent xmlns:mc="http://schemas.openxmlformats.org/markup-compatibility/2006">
    <mc:Choice Requires="x14">
      <controls>
        <mc:AlternateContent xmlns:mc="http://schemas.openxmlformats.org/markup-compatibility/2006">
          <mc:Choice Requires="x14">
            <control shapeId="1025" r:id="rId4" name="Drop Down 1">
              <controlPr locked="0" defaultSize="0" autoLine="0" autoPict="0" altText="Organisation dro-down list._x000a_To begin select an organisation from the list. You can select among England, the four regions and the 209 CCGs, which are listed alphabetically">
                <anchor moveWithCells="1" sizeWithCells="1">
                  <from>
                    <xdr:col>2</xdr:col>
                    <xdr:colOff>1257300</xdr:colOff>
                    <xdr:row>2</xdr:row>
                    <xdr:rowOff>57150</xdr:rowOff>
                  </from>
                  <to>
                    <xdr:col>6</xdr:col>
                    <xdr:colOff>352425</xdr:colOff>
                    <xdr:row>3</xdr:row>
                    <xdr:rowOff>76200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iconSet" priority="3" id="{5B0B772B-CA79-4CDC-9F40-0FBAED90BD62}">
            <x14:iconSet custom="1">
              <x14:cfvo type="percent">
                <xm:f>0</xm:f>
              </x14:cfvo>
              <x14:cfvo type="num">
                <xm:f>0</xm:f>
              </x14:cfvo>
              <x14:cfvo type="num">
                <xm:f>3.95E-2</xm:f>
              </x14:cfvo>
              <x14:cfIcon iconSet="NoIcons" iconId="0"/>
              <x14:cfIcon iconSet="3TrafficLights1" iconId="0"/>
              <x14:cfIcon iconSet="3TrafficLights1" iconId="2"/>
            </x14:iconSet>
          </x14:cfRule>
          <xm:sqref>F22</xm:sqref>
        </x14:conditionalFormatting>
        <x14:conditionalFormatting xmlns:xm="http://schemas.microsoft.com/office/excel/2006/main">
          <x14:cfRule type="iconSet" priority="23" id="{25461555-8228-403E-A181-F022E51FA087}">
            <x14:iconSet custom="1">
              <x14:cfvo type="percent">
                <xm:f>0</xm:f>
              </x14:cfvo>
              <x14:cfvo type="num">
                <xm:f>0</xm:f>
              </x14:cfvo>
              <x14:cfvo type="num">
                <xm:f>0.5</xm:f>
              </x14:cfvo>
              <x14:cfIcon iconSet="NoIcons" iconId="0"/>
              <x14:cfIcon iconSet="3TrafficLights1" iconId="0"/>
              <x14:cfIcon iconSet="3TrafficLights1" iconId="2"/>
            </x14:iconSet>
          </x14:cfRule>
          <xm:sqref>F31</xm:sqref>
        </x14:conditionalFormatting>
        <x14:conditionalFormatting xmlns:xm="http://schemas.microsoft.com/office/excel/2006/main">
          <x14:cfRule type="iconSet" priority="10" id="{6300AF92-7112-4AF3-A554-DCA6CE8ABC2B}">
            <x14:iconSet custom="1">
              <x14:cfvo type="percent">
                <xm:f>0</xm:f>
              </x14:cfvo>
              <x14:cfvo type="num">
                <xm:f>0</xm:f>
              </x14:cfvo>
              <x14:cfvo type="num">
                <xm:f>7.0000000000000007E-2</xm:f>
              </x14:cfvo>
              <x14:cfIcon iconSet="NoIcons" iconId="0"/>
              <x14:cfIcon iconSet="3TrafficLights1" iconId="0"/>
              <x14:cfIcon iconSet="3TrafficLights1" iconId="2"/>
            </x14:iconSet>
          </x14:cfRule>
          <xm:sqref>F56</xm:sqref>
        </x14:conditionalFormatting>
        <x14:conditionalFormatting xmlns:xm="http://schemas.microsoft.com/office/excel/2006/main">
          <x14:cfRule type="iconSet" priority="9" id="{23F5F367-9271-4A93-B9F0-430B4FDC6EEF}">
            <x14:iconSet custom="1">
              <x14:cfvo type="percent">
                <xm:f>0</xm:f>
              </x14:cfvo>
              <x14:cfvo type="num">
                <xm:f>0</xm:f>
              </x14:cfvo>
              <x14:cfvo type="num">
                <xm:f>0.5</xm:f>
              </x14:cfvo>
              <x14:cfIcon iconSet="NoIcons" iconId="0"/>
              <x14:cfIcon iconSet="3TrafficLights1" iconId="0"/>
              <x14:cfIcon iconSet="3TrafficLights1" iconId="2"/>
            </x14:iconSet>
          </x14:cfRule>
          <xm:sqref>F24</xm:sqref>
        </x14:conditionalFormatting>
        <x14:conditionalFormatting xmlns:xm="http://schemas.microsoft.com/office/excel/2006/main">
          <x14:cfRule type="iconSet" priority="8" id="{F3AECB32-28BB-4C60-ABF0-FD9E85FA3D15}">
            <x14:iconSet custom="1">
              <x14:cfvo type="percent">
                <xm:f>0</xm:f>
              </x14:cfvo>
              <x14:cfvo type="num">
                <xm:f>0</xm:f>
              </x14:cfvo>
              <x14:cfvo type="num">
                <xm:f>0.75</xm:f>
              </x14:cfvo>
              <x14:cfIcon iconSet="NoIcons" iconId="0"/>
              <x14:cfIcon iconSet="3TrafficLights1" iconId="0"/>
              <x14:cfIcon iconSet="3TrafficLights1" iconId="2"/>
            </x14:iconSet>
          </x14:cfRule>
          <xm:sqref>F26</xm:sqref>
        </x14:conditionalFormatting>
      </x14:conditionalFormattings>
    </ext>
    <ext xmlns:x14="http://schemas.microsoft.com/office/spreadsheetml/2009/9/main" uri="{05C60535-1F16-4fd2-B633-F4F36F0B64E0}">
      <x14:sparklineGroups xmlns:xm="http://schemas.microsoft.com/office/excel/2006/main">
        <x14:sparklineGroup displayEmptyCellsAs="gap" markers="1">
          <x14:colorSeries rgb="FF003893"/>
          <x14:colorNegative theme="5"/>
          <x14:colorAxis rgb="FF000000"/>
          <x14:colorMarkers rgb="FF003893"/>
          <x14:colorFirst theme="4" tint="0.39997558519241921"/>
          <x14:colorLast theme="4" tint="0.39997558519241921"/>
          <x14:colorHigh theme="4"/>
          <x14:colorLow theme="4"/>
          <x14:sparklines>
            <x14:sparkline>
              <xm:f>Sparkline25</xm:f>
              <xm:sqref>H38</xm:sqref>
            </x14:sparkline>
          </x14:sparklines>
        </x14:sparklineGroup>
        <x14:sparklineGroup displayEmptyCellsAs="gap" markers="1">
          <x14:colorSeries rgb="FF003893"/>
          <x14:colorNegative theme="5"/>
          <x14:colorAxis rgb="FF000000"/>
          <x14:colorMarkers rgb="FF003893"/>
          <x14:colorFirst theme="4" tint="0.39997558519241921"/>
          <x14:colorLast theme="4" tint="0.39997558519241921"/>
          <x14:colorHigh theme="4"/>
          <x14:colorLow theme="4"/>
          <x14:sparklines>
            <x14:sparkline>
              <xm:f>Sparkline03</xm:f>
              <xm:sqref>H12</xm:sqref>
            </x14:sparkline>
          </x14:sparklines>
        </x14:sparklineGroup>
        <x14:sparklineGroup displayEmptyCellsAs="gap" markers="1">
          <x14:colorSeries rgb="FF003893"/>
          <x14:colorNegative theme="5"/>
          <x14:colorAxis rgb="FF000000"/>
          <x14:colorMarkers rgb="FF003893"/>
          <x14:colorFirst theme="4" tint="0.39997558519241921"/>
          <x14:colorLast theme="4" tint="0.39997558519241921"/>
          <x14:colorHigh theme="4"/>
          <x14:colorLow theme="4"/>
          <x14:sparklines>
            <x14:sparkline>
              <xm:f>Sparkline08</xm:f>
              <xm:sqref>H17</xm:sqref>
            </x14:sparkline>
          </x14:sparklines>
        </x14:sparklineGroup>
        <x14:sparklineGroup displayEmptyCellsAs="gap" markers="1">
          <x14:colorSeries rgb="FF003893"/>
          <x14:colorNegative theme="5"/>
          <x14:colorAxis rgb="FF000000"/>
          <x14:colorMarkers rgb="FF003893"/>
          <x14:colorFirst theme="4" tint="0.39997558519241921"/>
          <x14:colorLast theme="4" tint="0.39997558519241921"/>
          <x14:colorHigh theme="4"/>
          <x14:colorLow theme="4"/>
          <x14:sparklines>
            <x14:sparkline>
              <xm:f>Sparkline07</xm:f>
              <xm:sqref>H16</xm:sqref>
            </x14:sparkline>
          </x14:sparklines>
        </x14:sparklineGroup>
        <x14:sparklineGroup displayEmptyCellsAs="gap" markers="1">
          <x14:colorSeries rgb="FF003893"/>
          <x14:colorNegative theme="5"/>
          <x14:colorAxis rgb="FF000000"/>
          <x14:colorMarkers rgb="FF003893"/>
          <x14:colorFirst theme="4" tint="0.39997558519241921"/>
          <x14:colorLast theme="4" tint="0.39997558519241921"/>
          <x14:colorHigh theme="4"/>
          <x14:colorLow theme="4"/>
          <x14:sparklines>
            <x14:sparkline>
              <xm:f>Sparkline51</xm:f>
              <xm:sqref>H74</xm:sqref>
            </x14:sparkline>
          </x14:sparklines>
        </x14:sparklineGroup>
        <x14:sparklineGroup displayEmptyCellsAs="gap" markers="1">
          <x14:colorSeries rgb="FF003893"/>
          <x14:colorNegative theme="5"/>
          <x14:colorAxis rgb="FF000000"/>
          <x14:colorMarkers rgb="FF003893"/>
          <x14:colorFirst theme="4" tint="0.39997558519241921"/>
          <x14:colorLast theme="4" tint="0.39997558519241921"/>
          <x14:colorHigh theme="4"/>
          <x14:colorLow theme="4"/>
          <x14:sparklines>
            <x14:sparkline>
              <xm:f>Sparkline50</xm:f>
              <xm:sqref>H73</xm:sqref>
            </x14:sparkline>
          </x14:sparklines>
        </x14:sparklineGroup>
        <x14:sparklineGroup displayEmptyCellsAs="gap" markers="1">
          <x14:colorSeries rgb="FF003893"/>
          <x14:colorNegative theme="5"/>
          <x14:colorAxis rgb="FF000000"/>
          <x14:colorMarkers rgb="FF003893"/>
          <x14:colorFirst theme="4" tint="0.39997558519241921"/>
          <x14:colorLast theme="4" tint="0.39997558519241921"/>
          <x14:colorHigh theme="4"/>
          <x14:colorLow theme="4"/>
          <x14:sparklines>
            <x14:sparkline>
              <xm:f>Sparkline49</xm:f>
              <xm:sqref>H72</xm:sqref>
            </x14:sparkline>
          </x14:sparklines>
        </x14:sparklineGroup>
        <x14:sparklineGroup displayEmptyCellsAs="gap" markers="1">
          <x14:colorSeries rgb="FF003893"/>
          <x14:colorNegative theme="5"/>
          <x14:colorAxis rgb="FF000000"/>
          <x14:colorMarkers rgb="FF003893"/>
          <x14:colorFirst theme="4" tint="0.39997558519241921"/>
          <x14:colorLast theme="4" tint="0.39997558519241921"/>
          <x14:colorHigh theme="4"/>
          <x14:colorLow theme="4"/>
          <x14:sparklines>
            <x14:sparkline>
              <xm:f>Sparkline48</xm:f>
              <xm:sqref>H71</xm:sqref>
            </x14:sparkline>
          </x14:sparklines>
        </x14:sparklineGroup>
        <x14:sparklineGroup displayEmptyCellsAs="gap" markers="1">
          <x14:colorSeries rgb="FF003893"/>
          <x14:colorNegative theme="5"/>
          <x14:colorAxis rgb="FF000000"/>
          <x14:colorMarkers rgb="FF003893"/>
          <x14:colorFirst theme="4" tint="0.39997558519241921"/>
          <x14:colorLast theme="4" tint="0.39997558519241921"/>
          <x14:colorHigh theme="4"/>
          <x14:colorLow theme="4"/>
          <x14:sparklines>
            <x14:sparkline>
              <xm:f>Sparkline47</xm:f>
              <xm:sqref>H67</xm:sqref>
            </x14:sparkline>
          </x14:sparklines>
        </x14:sparklineGroup>
        <x14:sparklineGroup displayEmptyCellsAs="gap" markers="1">
          <x14:colorSeries rgb="FF003893"/>
          <x14:colorNegative theme="5"/>
          <x14:colorAxis rgb="FF000000"/>
          <x14:colorMarkers rgb="FF003893"/>
          <x14:colorFirst theme="4" tint="0.39997558519241921"/>
          <x14:colorLast theme="4" tint="0.39997558519241921"/>
          <x14:colorHigh theme="4"/>
          <x14:colorLow theme="4"/>
          <x14:sparklines>
            <x14:sparkline>
              <xm:f>Sparkline46</xm:f>
              <xm:sqref>H66</xm:sqref>
            </x14:sparkline>
          </x14:sparklines>
        </x14:sparklineGroup>
        <x14:sparklineGroup displayEmptyCellsAs="gap" markers="1">
          <x14:colorSeries rgb="FF003893"/>
          <x14:colorNegative theme="5"/>
          <x14:colorAxis rgb="FF000000"/>
          <x14:colorMarkers rgb="FF003893"/>
          <x14:colorFirst theme="4" tint="0.39997558519241921"/>
          <x14:colorLast theme="4" tint="0.39997558519241921"/>
          <x14:colorHigh theme="4"/>
          <x14:colorLow theme="4"/>
          <x14:sparklines>
            <x14:sparkline>
              <xm:f>Sparkline45</xm:f>
              <xm:sqref>H65</xm:sqref>
            </x14:sparkline>
          </x14:sparklines>
        </x14:sparklineGroup>
        <x14:sparklineGroup displayEmptyCellsAs="gap" markers="1">
          <x14:colorSeries rgb="FF003893"/>
          <x14:colorNegative theme="5"/>
          <x14:colorAxis rgb="FF000000"/>
          <x14:colorMarkers rgb="FF003893"/>
          <x14:colorFirst theme="4" tint="0.39997558519241921"/>
          <x14:colorLast theme="4" tint="0.39997558519241921"/>
          <x14:colorHigh theme="4"/>
          <x14:colorLow theme="4"/>
          <x14:sparklines>
            <x14:sparkline>
              <xm:f>Sparkline44</xm:f>
              <xm:sqref>H64</xm:sqref>
            </x14:sparkline>
          </x14:sparklines>
        </x14:sparklineGroup>
        <x14:sparklineGroup displayEmptyCellsAs="gap" markers="1">
          <x14:colorSeries rgb="FF003893"/>
          <x14:colorNegative theme="5"/>
          <x14:colorAxis rgb="FF000000"/>
          <x14:colorMarkers rgb="FF003893"/>
          <x14:colorFirst theme="4" tint="0.39997558519241921"/>
          <x14:colorLast theme="4" tint="0.39997558519241921"/>
          <x14:colorHigh theme="4"/>
          <x14:colorLow theme="4"/>
          <x14:sparklines>
            <x14:sparkline>
              <xm:f>Sparkline37</xm:f>
              <xm:sqref>H54</xm:sqref>
            </x14:sparkline>
          </x14:sparklines>
        </x14:sparklineGroup>
        <x14:sparklineGroup displayEmptyCellsAs="gap" markers="1">
          <x14:colorSeries rgb="FF003893"/>
          <x14:colorNegative theme="5"/>
          <x14:colorAxis rgb="FF000000"/>
          <x14:colorMarkers rgb="FF003893"/>
          <x14:colorFirst theme="4" tint="0.39997558519241921"/>
          <x14:colorLast theme="4" tint="0.39997558519241921"/>
          <x14:colorHigh theme="4"/>
          <x14:colorLow theme="4"/>
          <x14:sparklines>
            <x14:sparkline>
              <xm:f>Sparkline36</xm:f>
              <xm:sqref>H53</xm:sqref>
            </x14:sparkline>
          </x14:sparklines>
        </x14:sparklineGroup>
        <x14:sparklineGroup displayEmptyCellsAs="gap" markers="1">
          <x14:colorSeries rgb="FF003893"/>
          <x14:colorNegative theme="5"/>
          <x14:colorAxis rgb="FF000000"/>
          <x14:colorMarkers rgb="FF003893"/>
          <x14:colorFirst theme="4" tint="0.39997558519241921"/>
          <x14:colorLast theme="4" tint="0.39997558519241921"/>
          <x14:colorHigh theme="4"/>
          <x14:colorLow theme="4"/>
          <x14:sparklines>
            <x14:sparkline>
              <xm:f>Sparkline34</xm:f>
              <xm:sqref>H51</xm:sqref>
            </x14:sparkline>
          </x14:sparklines>
        </x14:sparklineGroup>
        <x14:sparklineGroup displayEmptyCellsAs="gap" markers="1">
          <x14:colorSeries rgb="FF003893"/>
          <x14:colorNegative theme="5"/>
          <x14:colorAxis rgb="FF000000"/>
          <x14:colorMarkers rgb="FF003893"/>
          <x14:colorFirst theme="4" tint="0.39997558519241921"/>
          <x14:colorLast theme="4" tint="0.39997558519241921"/>
          <x14:colorHigh theme="4"/>
          <x14:colorLow theme="4"/>
          <x14:sparklines>
            <x14:sparkline>
              <xm:f>Sparkline27</xm:f>
              <xm:sqref>H41</xm:sqref>
            </x14:sparkline>
          </x14:sparklines>
        </x14:sparklineGroup>
        <x14:sparklineGroup displayEmptyCellsAs="gap" markers="1">
          <x14:colorSeries rgb="FF003893"/>
          <x14:colorNegative theme="5"/>
          <x14:colorAxis rgb="FF000000"/>
          <x14:colorMarkers rgb="FF003893"/>
          <x14:colorFirst theme="4" tint="0.39997558519241921"/>
          <x14:colorLast theme="4" tint="0.39997558519241921"/>
          <x14:colorHigh theme="4"/>
          <x14:colorLow theme="4"/>
          <x14:sparklines>
            <x14:sparkline>
              <xm:f>Sparkline26</xm:f>
              <xm:sqref>H40</xm:sqref>
            </x14:sparkline>
          </x14:sparklines>
        </x14:sparklineGroup>
        <x14:sparklineGroup displayEmptyCellsAs="gap" markers="1">
          <x14:colorSeries rgb="FF003893"/>
          <x14:colorNegative theme="5"/>
          <x14:colorAxis rgb="FF000000"/>
          <x14:colorMarkers rgb="FF003893"/>
          <x14:colorFirst theme="4" tint="0.39997558519241921"/>
          <x14:colorLast theme="4" tint="0.39997558519241921"/>
          <x14:colorHigh theme="4"/>
          <x14:colorLow theme="4"/>
          <x14:sparklines>
            <x14:sparkline>
              <xm:f>Sparkline24</xm:f>
              <xm:sqref>H37</xm:sqref>
            </x14:sparkline>
          </x14:sparklines>
        </x14:sparklineGroup>
        <x14:sparklineGroup displayEmptyCellsAs="gap" markers="1">
          <x14:colorSeries rgb="FF003893"/>
          <x14:colorNegative theme="5"/>
          <x14:colorAxis rgb="FF000000"/>
          <x14:colorMarkers rgb="FF003893"/>
          <x14:colorFirst theme="4" tint="0.39997558519241921"/>
          <x14:colorLast theme="4" tint="0.39997558519241921"/>
          <x14:colorHigh theme="4"/>
          <x14:colorLow theme="4"/>
          <x14:sparklines>
            <x14:sparkline>
              <xm:f>Sparkline23</xm:f>
              <xm:sqref>H36</xm:sqref>
            </x14:sparkline>
          </x14:sparklines>
        </x14:sparklineGroup>
        <x14:sparklineGroup displayEmptyCellsAs="gap" markers="1">
          <x14:colorSeries rgb="FF003893"/>
          <x14:colorNegative theme="5"/>
          <x14:colorAxis rgb="FF000000"/>
          <x14:colorMarkers rgb="FF003893"/>
          <x14:colorFirst theme="4" tint="0.39997558519241921"/>
          <x14:colorLast theme="4" tint="0.39997558519241921"/>
          <x14:colorHigh theme="4"/>
          <x14:colorLow theme="4"/>
          <x14:sparklines>
            <x14:sparkline>
              <xm:f>Sparkline21</xm:f>
              <xm:sqref>H33</xm:sqref>
            </x14:sparkline>
          </x14:sparklines>
        </x14:sparklineGroup>
        <x14:sparklineGroup displayEmptyCellsAs="gap" markers="1">
          <x14:colorSeries rgb="FF003893"/>
          <x14:colorNegative theme="5"/>
          <x14:colorAxis rgb="FF000000"/>
          <x14:colorMarkers rgb="FF003893"/>
          <x14:colorFirst theme="4" tint="0.39997558519241921"/>
          <x14:colorLast theme="4" tint="0.39997558519241921"/>
          <x14:colorHigh theme="4"/>
          <x14:colorLow theme="4"/>
          <x14:sparklines>
            <x14:sparkline>
              <xm:f>Sparkline19</xm:f>
              <xm:sqref>H31</xm:sqref>
            </x14:sparkline>
          </x14:sparklines>
        </x14:sparklineGroup>
        <x14:sparklineGroup displayEmptyCellsAs="gap" markers="1">
          <x14:colorSeries rgb="FF003893"/>
          <x14:colorNegative theme="5"/>
          <x14:colorAxis rgb="FF000000"/>
          <x14:colorMarkers rgb="FF003893"/>
          <x14:colorFirst theme="4" tint="0.39997558519241921"/>
          <x14:colorLast theme="4" tint="0.39997558519241921"/>
          <x14:colorHigh theme="4"/>
          <x14:colorLow theme="4"/>
          <x14:sparklines>
            <x14:sparkline>
              <xm:f>Sparkline16</xm:f>
              <xm:sqref>H26</xm:sqref>
            </x14:sparkline>
          </x14:sparklines>
        </x14:sparklineGroup>
        <x14:sparklineGroup displayEmptyCellsAs="gap" markers="1">
          <x14:colorSeries rgb="FF003893"/>
          <x14:colorNegative theme="5"/>
          <x14:colorAxis rgb="FF000000"/>
          <x14:colorMarkers rgb="FF003893"/>
          <x14:colorFirst theme="4" tint="0.39997558519241921"/>
          <x14:colorLast theme="4" tint="0.39997558519241921"/>
          <x14:colorHigh theme="4"/>
          <x14:colorLow theme="4"/>
          <x14:sparklines>
            <x14:sparkline>
              <xm:f>Sparkline14</xm:f>
              <xm:sqref>H24</xm:sqref>
            </x14:sparkline>
          </x14:sparklines>
        </x14:sparklineGroup>
        <x14:sparklineGroup displayEmptyCellsAs="gap" markers="1">
          <x14:colorSeries rgb="FF003893"/>
          <x14:colorNegative theme="5"/>
          <x14:colorAxis rgb="FF000000"/>
          <x14:colorMarkers rgb="FF003893"/>
          <x14:colorFirst theme="4" tint="0.39997558519241921"/>
          <x14:colorLast theme="4" tint="0.39997558519241921"/>
          <x14:colorHigh theme="4"/>
          <x14:colorLow theme="4"/>
          <x14:sparklines>
            <x14:sparkline>
              <xm:f>Sparkline12</xm:f>
              <xm:sqref>H22</xm:sqref>
            </x14:sparkline>
          </x14:sparklines>
        </x14:sparklineGroup>
        <x14:sparklineGroup displayEmptyCellsAs="gap" markers="1">
          <x14:colorSeries rgb="FF003893"/>
          <x14:colorNegative theme="5"/>
          <x14:colorAxis rgb="FF000000"/>
          <x14:colorMarkers rgb="FF003893"/>
          <x14:colorFirst theme="4" tint="0.39997558519241921"/>
          <x14:colorLast theme="4" tint="0.39997558519241921"/>
          <x14:colorHigh theme="4"/>
          <x14:colorLow theme="4"/>
          <x14:sparklines>
            <x14:sparkline>
              <xm:f>Sparkline06</xm:f>
              <xm:sqref>H15</xm:sqref>
            </x14:sparkline>
          </x14:sparklines>
        </x14:sparklineGroup>
        <x14:sparklineGroup displayEmptyCellsAs="gap" markers="1">
          <x14:colorSeries rgb="FF003893"/>
          <x14:colorNegative theme="5"/>
          <x14:colorAxis rgb="FF000000"/>
          <x14:colorMarkers rgb="FF003893"/>
          <x14:colorFirst theme="4" tint="0.39997558519241921"/>
          <x14:colorLast theme="4" tint="0.39997558519241921"/>
          <x14:colorHigh theme="4"/>
          <x14:colorLow theme="4"/>
          <x14:sparklines>
            <x14:sparkline>
              <xm:f>Sparkline05</xm:f>
              <xm:sqref>H14</xm:sqref>
            </x14:sparkline>
          </x14:sparklines>
        </x14:sparklineGroup>
      </x14:sparklineGroup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00B050"/>
  </sheetPr>
  <dimension ref="A2:B216"/>
  <sheetViews>
    <sheetView workbookViewId="0"/>
  </sheetViews>
  <sheetFormatPr defaultRowHeight="15"/>
  <cols>
    <col min="1" max="1" width="9.140625" style="1"/>
    <col min="2" max="2" width="59.140625" style="1" bestFit="1" customWidth="1"/>
    <col min="3" max="16384" width="9.140625" style="1"/>
  </cols>
  <sheetData>
    <row r="2" spans="1:2" ht="15.75" thickBot="1">
      <c r="A2" s="2" t="s">
        <v>82</v>
      </c>
      <c r="B2" s="2" t="s">
        <v>83</v>
      </c>
    </row>
    <row r="3" spans="1:2" ht="15.75" thickTop="1">
      <c r="A3" s="3" t="s">
        <v>84</v>
      </c>
      <c r="B3" s="3" t="s">
        <v>85</v>
      </c>
    </row>
    <row r="4" spans="1:2">
      <c r="A4" s="3" t="s">
        <v>90</v>
      </c>
      <c r="B4" s="3" t="s">
        <v>91</v>
      </c>
    </row>
    <row r="5" spans="1:2">
      <c r="A5" s="3" t="s">
        <v>88</v>
      </c>
      <c r="B5" s="3" t="s">
        <v>89</v>
      </c>
    </row>
    <row r="6" spans="1:2">
      <c r="A6" s="3" t="s">
        <v>86</v>
      </c>
      <c r="B6" s="3" t="s">
        <v>87</v>
      </c>
    </row>
    <row r="7" spans="1:2">
      <c r="A7" s="3" t="s">
        <v>92</v>
      </c>
      <c r="B7" s="3" t="s">
        <v>93</v>
      </c>
    </row>
    <row r="8" spans="1:2">
      <c r="A8" s="3" t="s">
        <v>206</v>
      </c>
      <c r="B8" s="3" t="s">
        <v>207</v>
      </c>
    </row>
    <row r="9" spans="1:2">
      <c r="A9" s="3" t="s">
        <v>370</v>
      </c>
      <c r="B9" s="3" t="s">
        <v>371</v>
      </c>
    </row>
    <row r="10" spans="1:2">
      <c r="A10" s="3" t="s">
        <v>410</v>
      </c>
      <c r="B10" s="3" t="s">
        <v>411</v>
      </c>
    </row>
    <row r="11" spans="1:2">
      <c r="A11" s="3" t="s">
        <v>448</v>
      </c>
      <c r="B11" s="3" t="s">
        <v>449</v>
      </c>
    </row>
    <row r="12" spans="1:2">
      <c r="A12" s="3" t="s">
        <v>450</v>
      </c>
      <c r="B12" s="3" t="s">
        <v>451</v>
      </c>
    </row>
    <row r="13" spans="1:2">
      <c r="A13" s="3" t="s">
        <v>196</v>
      </c>
      <c r="B13" s="3" t="s">
        <v>197</v>
      </c>
    </row>
    <row r="14" spans="1:2">
      <c r="A14" s="3" t="s">
        <v>290</v>
      </c>
      <c r="B14" s="3" t="s">
        <v>291</v>
      </c>
    </row>
    <row r="15" spans="1:2">
      <c r="A15" s="3" t="s">
        <v>198</v>
      </c>
      <c r="B15" s="3" t="s">
        <v>199</v>
      </c>
    </row>
    <row r="16" spans="1:2">
      <c r="A16" s="3" t="s">
        <v>348</v>
      </c>
      <c r="B16" s="3" t="s">
        <v>349</v>
      </c>
    </row>
    <row r="17" spans="1:2">
      <c r="A17" s="3" t="s">
        <v>304</v>
      </c>
      <c r="B17" s="3" t="s">
        <v>305</v>
      </c>
    </row>
    <row r="18" spans="1:2">
      <c r="A18" s="3" t="s">
        <v>452</v>
      </c>
      <c r="B18" s="3" t="s">
        <v>453</v>
      </c>
    </row>
    <row r="19" spans="1:2">
      <c r="A19" s="3" t="s">
        <v>240</v>
      </c>
      <c r="B19" s="3" t="s">
        <v>241</v>
      </c>
    </row>
    <row r="20" spans="1:2">
      <c r="A20" s="3" t="s">
        <v>242</v>
      </c>
      <c r="B20" s="3" t="s">
        <v>243</v>
      </c>
    </row>
    <row r="21" spans="1:2">
      <c r="A21" s="3" t="s">
        <v>140</v>
      </c>
      <c r="B21" s="3" t="s">
        <v>141</v>
      </c>
    </row>
    <row r="22" spans="1:2">
      <c r="A22" s="3" t="s">
        <v>142</v>
      </c>
      <c r="B22" s="3" t="s">
        <v>143</v>
      </c>
    </row>
    <row r="23" spans="1:2">
      <c r="A23" s="3" t="s">
        <v>116</v>
      </c>
      <c r="B23" s="3" t="s">
        <v>117</v>
      </c>
    </row>
    <row r="24" spans="1:2">
      <c r="A24" s="3" t="s">
        <v>412</v>
      </c>
      <c r="B24" s="3" t="s">
        <v>413</v>
      </c>
    </row>
    <row r="25" spans="1:2">
      <c r="A25" s="3" t="s">
        <v>208</v>
      </c>
      <c r="B25" s="3" t="s">
        <v>209</v>
      </c>
    </row>
    <row r="26" spans="1:2">
      <c r="A26" s="3" t="s">
        <v>210</v>
      </c>
      <c r="B26" s="3" t="s">
        <v>211</v>
      </c>
    </row>
    <row r="27" spans="1:2">
      <c r="A27" s="3" t="s">
        <v>454</v>
      </c>
      <c r="B27" s="3" t="s">
        <v>455</v>
      </c>
    </row>
    <row r="28" spans="1:2">
      <c r="A28" s="3" t="s">
        <v>386</v>
      </c>
      <c r="B28" s="3" t="s">
        <v>387</v>
      </c>
    </row>
    <row r="29" spans="1:2">
      <c r="A29" s="3" t="s">
        <v>356</v>
      </c>
      <c r="B29" s="3" t="s">
        <v>357</v>
      </c>
    </row>
    <row r="30" spans="1:2">
      <c r="A30" s="3" t="s">
        <v>456</v>
      </c>
      <c r="B30" s="3" t="s">
        <v>457</v>
      </c>
    </row>
    <row r="31" spans="1:2">
      <c r="A31" s="3" t="s">
        <v>118</v>
      </c>
      <c r="B31" s="3" t="s">
        <v>119</v>
      </c>
    </row>
    <row r="32" spans="1:2">
      <c r="A32" s="3" t="s">
        <v>212</v>
      </c>
      <c r="B32" s="3" t="s">
        <v>213</v>
      </c>
    </row>
    <row r="33" spans="1:2">
      <c r="A33" s="3" t="s">
        <v>274</v>
      </c>
      <c r="B33" s="3" t="s">
        <v>275</v>
      </c>
    </row>
    <row r="34" spans="1:2">
      <c r="A34" s="3" t="s">
        <v>458</v>
      </c>
      <c r="B34" s="3" t="s">
        <v>459</v>
      </c>
    </row>
    <row r="35" spans="1:2">
      <c r="A35" s="3" t="s">
        <v>332</v>
      </c>
      <c r="B35" s="3" t="s">
        <v>333</v>
      </c>
    </row>
    <row r="36" spans="1:2">
      <c r="A36" s="3" t="s">
        <v>372</v>
      </c>
      <c r="B36" s="3" t="s">
        <v>373</v>
      </c>
    </row>
    <row r="37" spans="1:2">
      <c r="A37" s="3" t="s">
        <v>292</v>
      </c>
      <c r="B37" s="3" t="s">
        <v>293</v>
      </c>
    </row>
    <row r="38" spans="1:2">
      <c r="A38" s="3" t="s">
        <v>460</v>
      </c>
      <c r="B38" s="3" t="s">
        <v>461</v>
      </c>
    </row>
    <row r="39" spans="1:2">
      <c r="A39" s="3" t="s">
        <v>120</v>
      </c>
      <c r="B39" s="3" t="s">
        <v>121</v>
      </c>
    </row>
    <row r="40" spans="1:2">
      <c r="A40" s="3" t="s">
        <v>414</v>
      </c>
      <c r="B40" s="3" t="s">
        <v>415</v>
      </c>
    </row>
    <row r="41" spans="1:2">
      <c r="A41" s="3" t="s">
        <v>144</v>
      </c>
      <c r="B41" s="3" t="s">
        <v>145</v>
      </c>
    </row>
    <row r="42" spans="1:2">
      <c r="A42" s="3" t="s">
        <v>462</v>
      </c>
      <c r="B42" s="3" t="s">
        <v>463</v>
      </c>
    </row>
    <row r="43" spans="1:2">
      <c r="A43" s="3" t="s">
        <v>388</v>
      </c>
      <c r="B43" s="3" t="s">
        <v>389</v>
      </c>
    </row>
    <row r="44" spans="1:2">
      <c r="A44" s="3" t="s">
        <v>306</v>
      </c>
      <c r="B44" s="3" t="s">
        <v>307</v>
      </c>
    </row>
    <row r="45" spans="1:2">
      <c r="A45" s="3" t="s">
        <v>226</v>
      </c>
      <c r="B45" s="3" t="s">
        <v>227</v>
      </c>
    </row>
    <row r="46" spans="1:2">
      <c r="A46" s="3" t="s">
        <v>390</v>
      </c>
      <c r="B46" s="3" t="s">
        <v>391</v>
      </c>
    </row>
    <row r="47" spans="1:2">
      <c r="A47" s="3" t="s">
        <v>464</v>
      </c>
      <c r="B47" s="3" t="s">
        <v>465</v>
      </c>
    </row>
    <row r="48" spans="1:2">
      <c r="A48" s="3" t="s">
        <v>168</v>
      </c>
      <c r="B48" s="3" t="s">
        <v>169</v>
      </c>
    </row>
    <row r="49" spans="1:2">
      <c r="A49" s="3" t="s">
        <v>106</v>
      </c>
      <c r="B49" s="3" t="s">
        <v>107</v>
      </c>
    </row>
    <row r="50" spans="1:2">
      <c r="A50" s="3" t="s">
        <v>374</v>
      </c>
      <c r="B50" s="3" t="s">
        <v>375</v>
      </c>
    </row>
    <row r="51" spans="1:2">
      <c r="A51" s="3" t="s">
        <v>200</v>
      </c>
      <c r="B51" s="3" t="s">
        <v>201</v>
      </c>
    </row>
    <row r="52" spans="1:2">
      <c r="A52" s="3" t="s">
        <v>430</v>
      </c>
      <c r="B52" s="3" t="s">
        <v>431</v>
      </c>
    </row>
    <row r="53" spans="1:2">
      <c r="A53" s="3" t="s">
        <v>244</v>
      </c>
      <c r="B53" s="3" t="s">
        <v>245</v>
      </c>
    </row>
    <row r="54" spans="1:2">
      <c r="A54" s="3" t="s">
        <v>108</v>
      </c>
      <c r="B54" s="3" t="s">
        <v>109</v>
      </c>
    </row>
    <row r="55" spans="1:2">
      <c r="A55" s="3" t="s">
        <v>466</v>
      </c>
      <c r="B55" s="3" t="s">
        <v>467</v>
      </c>
    </row>
    <row r="56" spans="1:2">
      <c r="A56" s="3" t="s">
        <v>308</v>
      </c>
      <c r="B56" s="3" t="s">
        <v>309</v>
      </c>
    </row>
    <row r="57" spans="1:2">
      <c r="A57" s="3" t="s">
        <v>146</v>
      </c>
      <c r="B57" s="3" t="s">
        <v>147</v>
      </c>
    </row>
    <row r="58" spans="1:2">
      <c r="A58" s="3" t="s">
        <v>318</v>
      </c>
      <c r="B58" s="3" t="s">
        <v>319</v>
      </c>
    </row>
    <row r="59" spans="1:2">
      <c r="A59" s="3" t="s">
        <v>180</v>
      </c>
      <c r="B59" s="3" t="s">
        <v>181</v>
      </c>
    </row>
    <row r="60" spans="1:2">
      <c r="A60" s="3" t="s">
        <v>334</v>
      </c>
      <c r="B60" s="3" t="s">
        <v>335</v>
      </c>
    </row>
    <row r="61" spans="1:2">
      <c r="A61" s="3" t="s">
        <v>392</v>
      </c>
      <c r="B61" s="3" t="s">
        <v>393</v>
      </c>
    </row>
    <row r="62" spans="1:2">
      <c r="A62" s="3" t="s">
        <v>394</v>
      </c>
      <c r="B62" s="3" t="s">
        <v>395</v>
      </c>
    </row>
    <row r="63" spans="1:2">
      <c r="A63" s="3" t="s">
        <v>94</v>
      </c>
      <c r="B63" s="3" t="s">
        <v>95</v>
      </c>
    </row>
    <row r="64" spans="1:2">
      <c r="A64" s="3" t="s">
        <v>468</v>
      </c>
      <c r="B64" s="3" t="s">
        <v>469</v>
      </c>
    </row>
    <row r="65" spans="1:2">
      <c r="A65" s="3" t="s">
        <v>254</v>
      </c>
      <c r="B65" s="3" t="s">
        <v>255</v>
      </c>
    </row>
    <row r="66" spans="1:2">
      <c r="A66" s="3" t="s">
        <v>432</v>
      </c>
      <c r="B66" s="3" t="s">
        <v>433</v>
      </c>
    </row>
    <row r="67" spans="1:2">
      <c r="A67" s="3" t="s">
        <v>148</v>
      </c>
      <c r="B67" s="3" t="s">
        <v>149</v>
      </c>
    </row>
    <row r="68" spans="1:2">
      <c r="A68" s="3" t="s">
        <v>350</v>
      </c>
      <c r="B68" s="3" t="s">
        <v>351</v>
      </c>
    </row>
    <row r="69" spans="1:2">
      <c r="A69" s="3" t="s">
        <v>276</v>
      </c>
      <c r="B69" s="3" t="s">
        <v>277</v>
      </c>
    </row>
    <row r="70" spans="1:2">
      <c r="A70" s="3" t="s">
        <v>214</v>
      </c>
      <c r="B70" s="3" t="s">
        <v>215</v>
      </c>
    </row>
    <row r="71" spans="1:2">
      <c r="A71" s="3" t="s">
        <v>150</v>
      </c>
      <c r="B71" s="3" t="s">
        <v>151</v>
      </c>
    </row>
    <row r="72" spans="1:2">
      <c r="A72" s="3" t="s">
        <v>470</v>
      </c>
      <c r="B72" s="3" t="s">
        <v>471</v>
      </c>
    </row>
    <row r="73" spans="1:2">
      <c r="A73" s="3" t="s">
        <v>396</v>
      </c>
      <c r="B73" s="3" t="s">
        <v>397</v>
      </c>
    </row>
    <row r="74" spans="1:2">
      <c r="A74" s="3" t="s">
        <v>156</v>
      </c>
      <c r="B74" s="3" t="s">
        <v>157</v>
      </c>
    </row>
    <row r="75" spans="1:2">
      <c r="A75" s="3" t="s">
        <v>182</v>
      </c>
      <c r="B75" s="3" t="s">
        <v>183</v>
      </c>
    </row>
    <row r="76" spans="1:2">
      <c r="A76" s="3" t="s">
        <v>472</v>
      </c>
      <c r="B76" s="3" t="s">
        <v>473</v>
      </c>
    </row>
    <row r="77" spans="1:2">
      <c r="A77" s="3" t="s">
        <v>256</v>
      </c>
      <c r="B77" s="3" t="s">
        <v>257</v>
      </c>
    </row>
    <row r="78" spans="1:2">
      <c r="A78" s="3" t="s">
        <v>474</v>
      </c>
      <c r="B78" s="3" t="s">
        <v>475</v>
      </c>
    </row>
    <row r="79" spans="1:2">
      <c r="A79" s="3" t="s">
        <v>184</v>
      </c>
      <c r="B79" s="3" t="s">
        <v>185</v>
      </c>
    </row>
    <row r="80" spans="1:2">
      <c r="A80" s="3" t="s">
        <v>476</v>
      </c>
      <c r="B80" s="3" t="s">
        <v>477</v>
      </c>
    </row>
    <row r="81" spans="1:2">
      <c r="A81" s="3" t="s">
        <v>110</v>
      </c>
      <c r="B81" s="3" t="s">
        <v>111</v>
      </c>
    </row>
    <row r="82" spans="1:2">
      <c r="A82" s="3" t="s">
        <v>398</v>
      </c>
      <c r="B82" s="3" t="s">
        <v>399</v>
      </c>
    </row>
    <row r="83" spans="1:2">
      <c r="A83" s="3" t="s">
        <v>478</v>
      </c>
      <c r="B83" s="3" t="s">
        <v>479</v>
      </c>
    </row>
    <row r="84" spans="1:2">
      <c r="A84" s="3" t="s">
        <v>228</v>
      </c>
      <c r="B84" s="3" t="s">
        <v>229</v>
      </c>
    </row>
    <row r="85" spans="1:2">
      <c r="A85" s="3" t="s">
        <v>310</v>
      </c>
      <c r="B85" s="3" t="s">
        <v>311</v>
      </c>
    </row>
    <row r="86" spans="1:2">
      <c r="A86" s="3" t="s">
        <v>122</v>
      </c>
      <c r="B86" s="3" t="s">
        <v>123</v>
      </c>
    </row>
    <row r="87" spans="1:2">
      <c r="A87" s="3" t="s">
        <v>400</v>
      </c>
      <c r="B87" s="3" t="s">
        <v>401</v>
      </c>
    </row>
    <row r="88" spans="1:2">
      <c r="A88" s="3" t="s">
        <v>480</v>
      </c>
      <c r="B88" s="3" t="s">
        <v>481</v>
      </c>
    </row>
    <row r="89" spans="1:2">
      <c r="A89" s="3" t="s">
        <v>402</v>
      </c>
      <c r="B89" s="3" t="s">
        <v>403</v>
      </c>
    </row>
    <row r="90" spans="1:2">
      <c r="A90" s="3" t="s">
        <v>482</v>
      </c>
      <c r="B90" s="3" t="s">
        <v>483</v>
      </c>
    </row>
    <row r="91" spans="1:2">
      <c r="A91" s="3" t="s">
        <v>186</v>
      </c>
      <c r="B91" s="3" t="s">
        <v>187</v>
      </c>
    </row>
    <row r="92" spans="1:2">
      <c r="A92" s="3" t="s">
        <v>278</v>
      </c>
      <c r="B92" s="3" t="s">
        <v>279</v>
      </c>
    </row>
    <row r="93" spans="1:2">
      <c r="A93" s="3" t="s">
        <v>434</v>
      </c>
      <c r="B93" s="3" t="s">
        <v>435</v>
      </c>
    </row>
    <row r="94" spans="1:2">
      <c r="A94" s="3" t="s">
        <v>484</v>
      </c>
      <c r="B94" s="3" t="s">
        <v>485</v>
      </c>
    </row>
    <row r="95" spans="1:2">
      <c r="A95" s="3" t="s">
        <v>364</v>
      </c>
      <c r="B95" s="3" t="s">
        <v>365</v>
      </c>
    </row>
    <row r="96" spans="1:2">
      <c r="A96" s="3" t="s">
        <v>486</v>
      </c>
      <c r="B96" s="3" t="s">
        <v>487</v>
      </c>
    </row>
    <row r="97" spans="1:2">
      <c r="A97" s="3" t="s">
        <v>158</v>
      </c>
      <c r="B97" s="3" t="s">
        <v>159</v>
      </c>
    </row>
    <row r="98" spans="1:2">
      <c r="A98" s="3" t="s">
        <v>488</v>
      </c>
      <c r="B98" s="3" t="s">
        <v>489</v>
      </c>
    </row>
    <row r="99" spans="1:2">
      <c r="A99" s="3" t="s">
        <v>152</v>
      </c>
      <c r="B99" s="3" t="s">
        <v>153</v>
      </c>
    </row>
    <row r="100" spans="1:2">
      <c r="A100" s="3" t="s">
        <v>216</v>
      </c>
      <c r="B100" s="3" t="s">
        <v>217</v>
      </c>
    </row>
    <row r="101" spans="1:2">
      <c r="A101" s="3" t="s">
        <v>218</v>
      </c>
      <c r="B101" s="3" t="s">
        <v>219</v>
      </c>
    </row>
    <row r="102" spans="1:2">
      <c r="A102" s="3" t="s">
        <v>220</v>
      </c>
      <c r="B102" s="3" t="s">
        <v>221</v>
      </c>
    </row>
    <row r="103" spans="1:2">
      <c r="A103" s="3" t="s">
        <v>320</v>
      </c>
      <c r="B103" s="3" t="s">
        <v>321</v>
      </c>
    </row>
    <row r="104" spans="1:2">
      <c r="A104" s="3" t="s">
        <v>490</v>
      </c>
      <c r="B104" s="3" t="s">
        <v>491</v>
      </c>
    </row>
    <row r="105" spans="1:2">
      <c r="A105" s="3" t="s">
        <v>322</v>
      </c>
      <c r="B105" s="3" t="s">
        <v>323</v>
      </c>
    </row>
    <row r="106" spans="1:2">
      <c r="A106" s="3" t="s">
        <v>324</v>
      </c>
      <c r="B106" s="3" t="s">
        <v>325</v>
      </c>
    </row>
    <row r="107" spans="1:2">
      <c r="A107" s="3" t="s">
        <v>160</v>
      </c>
      <c r="B107" s="3" t="s">
        <v>161</v>
      </c>
    </row>
    <row r="108" spans="1:2">
      <c r="A108" s="3" t="s">
        <v>312</v>
      </c>
      <c r="B108" s="3" t="s">
        <v>313</v>
      </c>
    </row>
    <row r="109" spans="1:2">
      <c r="A109" s="3" t="s">
        <v>258</v>
      </c>
      <c r="B109" s="3" t="s">
        <v>259</v>
      </c>
    </row>
    <row r="110" spans="1:2">
      <c r="A110" s="3" t="s">
        <v>376</v>
      </c>
      <c r="B110" s="3" t="s">
        <v>377</v>
      </c>
    </row>
    <row r="111" spans="1:2">
      <c r="A111" s="3" t="s">
        <v>492</v>
      </c>
      <c r="B111" s="3" t="s">
        <v>493</v>
      </c>
    </row>
    <row r="112" spans="1:2">
      <c r="A112" s="3" t="s">
        <v>294</v>
      </c>
      <c r="B112" s="3" t="s">
        <v>295</v>
      </c>
    </row>
    <row r="113" spans="1:2">
      <c r="A113" s="3" t="s">
        <v>314</v>
      </c>
      <c r="B113" s="3" t="s">
        <v>315</v>
      </c>
    </row>
    <row r="114" spans="1:2">
      <c r="A114" s="3" t="s">
        <v>316</v>
      </c>
      <c r="B114" s="3" t="s">
        <v>317</v>
      </c>
    </row>
    <row r="115" spans="1:2">
      <c r="A115" s="3" t="s">
        <v>260</v>
      </c>
      <c r="B115" s="3" t="s">
        <v>261</v>
      </c>
    </row>
    <row r="116" spans="1:2">
      <c r="A116" s="3" t="s">
        <v>416</v>
      </c>
      <c r="B116" s="3" t="s">
        <v>417</v>
      </c>
    </row>
    <row r="117" spans="1:2">
      <c r="A117" s="3" t="s">
        <v>170</v>
      </c>
      <c r="B117" s="3" t="s">
        <v>171</v>
      </c>
    </row>
    <row r="118" spans="1:2">
      <c r="A118" s="3" t="s">
        <v>494</v>
      </c>
      <c r="B118" s="3" t="s">
        <v>495</v>
      </c>
    </row>
    <row r="119" spans="1:2">
      <c r="A119" s="3" t="s">
        <v>418</v>
      </c>
      <c r="B119" s="3" t="s">
        <v>419</v>
      </c>
    </row>
    <row r="120" spans="1:2">
      <c r="A120" s="3" t="s">
        <v>262</v>
      </c>
      <c r="B120" s="3" t="s">
        <v>263</v>
      </c>
    </row>
    <row r="121" spans="1:2">
      <c r="A121" s="3" t="s">
        <v>112</v>
      </c>
      <c r="B121" s="3" t="s">
        <v>113</v>
      </c>
    </row>
    <row r="122" spans="1:2">
      <c r="A122" s="3" t="s">
        <v>296</v>
      </c>
      <c r="B122" s="3" t="s">
        <v>297</v>
      </c>
    </row>
    <row r="123" spans="1:2">
      <c r="A123" s="3" t="s">
        <v>436</v>
      </c>
      <c r="B123" s="3" t="s">
        <v>437</v>
      </c>
    </row>
    <row r="124" spans="1:2">
      <c r="A124" s="3" t="s">
        <v>188</v>
      </c>
      <c r="B124" s="3" t="s">
        <v>189</v>
      </c>
    </row>
    <row r="125" spans="1:2">
      <c r="A125" s="3" t="s">
        <v>438</v>
      </c>
      <c r="B125" s="3" t="s">
        <v>439</v>
      </c>
    </row>
    <row r="126" spans="1:2">
      <c r="A126" s="3" t="s">
        <v>222</v>
      </c>
      <c r="B126" s="3" t="s">
        <v>223</v>
      </c>
    </row>
    <row r="127" spans="1:2">
      <c r="A127" s="3" t="s">
        <v>190</v>
      </c>
      <c r="B127" s="3" t="s">
        <v>191</v>
      </c>
    </row>
    <row r="128" spans="1:2">
      <c r="A128" s="3" t="s">
        <v>124</v>
      </c>
      <c r="B128" s="3" t="s">
        <v>125</v>
      </c>
    </row>
    <row r="129" spans="1:2">
      <c r="A129" s="3" t="s">
        <v>280</v>
      </c>
      <c r="B129" s="3" t="s">
        <v>281</v>
      </c>
    </row>
    <row r="130" spans="1:2">
      <c r="A130" s="3" t="s">
        <v>358</v>
      </c>
      <c r="B130" s="3" t="s">
        <v>359</v>
      </c>
    </row>
    <row r="131" spans="1:2">
      <c r="A131" s="3" t="s">
        <v>336</v>
      </c>
      <c r="B131" s="3" t="s">
        <v>337</v>
      </c>
    </row>
    <row r="132" spans="1:2">
      <c r="A132" s="3" t="s">
        <v>172</v>
      </c>
      <c r="B132" s="3" t="s">
        <v>173</v>
      </c>
    </row>
    <row r="133" spans="1:2">
      <c r="A133" s="3" t="s">
        <v>404</v>
      </c>
      <c r="B133" s="3" t="s">
        <v>405</v>
      </c>
    </row>
    <row r="134" spans="1:2">
      <c r="A134" s="3" t="s">
        <v>366</v>
      </c>
      <c r="B134" s="3" t="s">
        <v>367</v>
      </c>
    </row>
    <row r="135" spans="1:2">
      <c r="A135" s="3" t="s">
        <v>174</v>
      </c>
      <c r="B135" s="3" t="s">
        <v>175</v>
      </c>
    </row>
    <row r="136" spans="1:2">
      <c r="A136" s="3" t="s">
        <v>282</v>
      </c>
      <c r="B136" s="3" t="s">
        <v>283</v>
      </c>
    </row>
    <row r="137" spans="1:2">
      <c r="A137" s="3" t="s">
        <v>264</v>
      </c>
      <c r="B137" s="3" t="s">
        <v>265</v>
      </c>
    </row>
    <row r="138" spans="1:2">
      <c r="A138" s="3" t="s">
        <v>266</v>
      </c>
      <c r="B138" s="3" t="s">
        <v>267</v>
      </c>
    </row>
    <row r="139" spans="1:2">
      <c r="A139" s="3" t="s">
        <v>268</v>
      </c>
      <c r="B139" s="3" t="s">
        <v>269</v>
      </c>
    </row>
    <row r="140" spans="1:2">
      <c r="A140" s="3" t="s">
        <v>126</v>
      </c>
      <c r="B140" s="3" t="s">
        <v>127</v>
      </c>
    </row>
    <row r="141" spans="1:2">
      <c r="A141" s="3" t="s">
        <v>420</v>
      </c>
      <c r="B141" s="3" t="s">
        <v>421</v>
      </c>
    </row>
    <row r="142" spans="1:2">
      <c r="A142" s="3" t="s">
        <v>440</v>
      </c>
      <c r="B142" s="3" t="s">
        <v>441</v>
      </c>
    </row>
    <row r="143" spans="1:2">
      <c r="A143" s="3" t="s">
        <v>496</v>
      </c>
      <c r="B143" s="3" t="s">
        <v>497</v>
      </c>
    </row>
    <row r="144" spans="1:2">
      <c r="A144" s="3" t="s">
        <v>230</v>
      </c>
      <c r="B144" s="3" t="s">
        <v>231</v>
      </c>
    </row>
    <row r="145" spans="1:2">
      <c r="A145" s="3" t="s">
        <v>498</v>
      </c>
      <c r="B145" s="3" t="s">
        <v>499</v>
      </c>
    </row>
    <row r="146" spans="1:2">
      <c r="A146" s="3" t="s">
        <v>202</v>
      </c>
      <c r="B146" s="3" t="s">
        <v>203</v>
      </c>
    </row>
    <row r="147" spans="1:2">
      <c r="A147" s="3" t="s">
        <v>270</v>
      </c>
      <c r="B147" s="3" t="s">
        <v>271</v>
      </c>
    </row>
    <row r="148" spans="1:2">
      <c r="A148" s="3" t="s">
        <v>128</v>
      </c>
      <c r="B148" s="3" t="s">
        <v>129</v>
      </c>
    </row>
    <row r="149" spans="1:2">
      <c r="A149" s="3" t="s">
        <v>246</v>
      </c>
      <c r="B149" s="3" t="s">
        <v>247</v>
      </c>
    </row>
    <row r="150" spans="1:2">
      <c r="A150" s="3" t="s">
        <v>192</v>
      </c>
      <c r="B150" s="3" t="s">
        <v>193</v>
      </c>
    </row>
    <row r="151" spans="1:2">
      <c r="A151" s="3" t="s">
        <v>204</v>
      </c>
      <c r="B151" s="3" t="s">
        <v>205</v>
      </c>
    </row>
    <row r="152" spans="1:2">
      <c r="A152" s="3" t="s">
        <v>338</v>
      </c>
      <c r="B152" s="3" t="s">
        <v>339</v>
      </c>
    </row>
    <row r="153" spans="1:2">
      <c r="A153" s="3" t="s">
        <v>422</v>
      </c>
      <c r="B153" s="3" t="s">
        <v>423</v>
      </c>
    </row>
    <row r="154" spans="1:2">
      <c r="A154" s="3" t="s">
        <v>248</v>
      </c>
      <c r="B154" s="3" t="s">
        <v>249</v>
      </c>
    </row>
    <row r="155" spans="1:2">
      <c r="A155" s="3" t="s">
        <v>360</v>
      </c>
      <c r="B155" s="3" t="s">
        <v>361</v>
      </c>
    </row>
    <row r="156" spans="1:2">
      <c r="A156" s="3" t="s">
        <v>96</v>
      </c>
      <c r="B156" s="3" t="s">
        <v>97</v>
      </c>
    </row>
    <row r="157" spans="1:2">
      <c r="A157" s="3" t="s">
        <v>368</v>
      </c>
      <c r="B157" s="3" t="s">
        <v>369</v>
      </c>
    </row>
    <row r="158" spans="1:2">
      <c r="A158" s="3" t="s">
        <v>340</v>
      </c>
      <c r="B158" s="3" t="s">
        <v>341</v>
      </c>
    </row>
    <row r="159" spans="1:2">
      <c r="A159" s="3" t="s">
        <v>442</v>
      </c>
      <c r="B159" s="3" t="s">
        <v>443</v>
      </c>
    </row>
    <row r="160" spans="1:2">
      <c r="A160" s="3" t="s">
        <v>362</v>
      </c>
      <c r="B160" s="3" t="s">
        <v>363</v>
      </c>
    </row>
    <row r="161" spans="1:2">
      <c r="A161" s="3" t="s">
        <v>378</v>
      </c>
      <c r="B161" s="3" t="s">
        <v>379</v>
      </c>
    </row>
    <row r="162" spans="1:2">
      <c r="A162" s="3" t="s">
        <v>326</v>
      </c>
      <c r="B162" s="3" t="s">
        <v>327</v>
      </c>
    </row>
    <row r="163" spans="1:2">
      <c r="A163" s="3" t="s">
        <v>130</v>
      </c>
      <c r="B163" s="3" t="s">
        <v>131</v>
      </c>
    </row>
    <row r="164" spans="1:2">
      <c r="A164" s="3" t="s">
        <v>284</v>
      </c>
      <c r="B164" s="3" t="s">
        <v>285</v>
      </c>
    </row>
    <row r="165" spans="1:2">
      <c r="A165" s="3" t="s">
        <v>424</v>
      </c>
      <c r="B165" s="3" t="s">
        <v>425</v>
      </c>
    </row>
    <row r="166" spans="1:2">
      <c r="A166" s="3" t="s">
        <v>162</v>
      </c>
      <c r="B166" s="3" t="s">
        <v>163</v>
      </c>
    </row>
    <row r="167" spans="1:2">
      <c r="A167" s="3" t="s">
        <v>114</v>
      </c>
      <c r="B167" s="3" t="s">
        <v>115</v>
      </c>
    </row>
    <row r="168" spans="1:2">
      <c r="A168" s="3" t="s">
        <v>176</v>
      </c>
      <c r="B168" s="3" t="s">
        <v>177</v>
      </c>
    </row>
    <row r="169" spans="1:2">
      <c r="A169" s="3" t="s">
        <v>232</v>
      </c>
      <c r="B169" s="3" t="s">
        <v>233</v>
      </c>
    </row>
    <row r="170" spans="1:2">
      <c r="A170" s="3" t="s">
        <v>328</v>
      </c>
      <c r="B170" s="3" t="s">
        <v>329</v>
      </c>
    </row>
    <row r="171" spans="1:2">
      <c r="A171" s="3" t="s">
        <v>234</v>
      </c>
      <c r="B171" s="3" t="s">
        <v>235</v>
      </c>
    </row>
    <row r="172" spans="1:2">
      <c r="A172" s="3" t="s">
        <v>444</v>
      </c>
      <c r="B172" s="3" t="s">
        <v>445</v>
      </c>
    </row>
    <row r="173" spans="1:2">
      <c r="A173" s="3" t="s">
        <v>298</v>
      </c>
      <c r="B173" s="3" t="s">
        <v>299</v>
      </c>
    </row>
    <row r="174" spans="1:2">
      <c r="A174" s="3" t="s">
        <v>272</v>
      </c>
      <c r="B174" s="3" t="s">
        <v>273</v>
      </c>
    </row>
    <row r="175" spans="1:2">
      <c r="A175" s="3" t="s">
        <v>164</v>
      </c>
      <c r="B175" s="3" t="s">
        <v>165</v>
      </c>
    </row>
    <row r="176" spans="1:2">
      <c r="A176" s="3" t="s">
        <v>500</v>
      </c>
      <c r="B176" s="3" t="s">
        <v>501</v>
      </c>
    </row>
    <row r="177" spans="1:2">
      <c r="A177" s="3" t="s">
        <v>166</v>
      </c>
      <c r="B177" s="3" t="s">
        <v>167</v>
      </c>
    </row>
    <row r="178" spans="1:2">
      <c r="A178" s="3" t="s">
        <v>342</v>
      </c>
      <c r="B178" s="3" t="s">
        <v>343</v>
      </c>
    </row>
    <row r="179" spans="1:2">
      <c r="A179" s="3" t="s">
        <v>132</v>
      </c>
      <c r="B179" s="3" t="s">
        <v>133</v>
      </c>
    </row>
    <row r="180" spans="1:2">
      <c r="A180" s="3" t="s">
        <v>344</v>
      </c>
      <c r="B180" s="3" t="s">
        <v>345</v>
      </c>
    </row>
    <row r="181" spans="1:2">
      <c r="A181" s="3" t="s">
        <v>178</v>
      </c>
      <c r="B181" s="3" t="s">
        <v>179</v>
      </c>
    </row>
    <row r="182" spans="1:2">
      <c r="A182" s="3" t="s">
        <v>406</v>
      </c>
      <c r="B182" s="3" t="s">
        <v>407</v>
      </c>
    </row>
    <row r="183" spans="1:2">
      <c r="A183" s="3" t="s">
        <v>408</v>
      </c>
      <c r="B183" s="3" t="s">
        <v>409</v>
      </c>
    </row>
    <row r="184" spans="1:2">
      <c r="A184" s="3" t="s">
        <v>502</v>
      </c>
      <c r="B184" s="3" t="s">
        <v>503</v>
      </c>
    </row>
    <row r="185" spans="1:2">
      <c r="A185" s="3" t="s">
        <v>380</v>
      </c>
      <c r="B185" s="3" t="s">
        <v>381</v>
      </c>
    </row>
    <row r="186" spans="1:2">
      <c r="A186" s="3" t="s">
        <v>352</v>
      </c>
      <c r="B186" s="3" t="s">
        <v>353</v>
      </c>
    </row>
    <row r="187" spans="1:2">
      <c r="A187" s="3" t="s">
        <v>134</v>
      </c>
      <c r="B187" s="3" t="s">
        <v>135</v>
      </c>
    </row>
    <row r="188" spans="1:2">
      <c r="A188" s="3" t="s">
        <v>346</v>
      </c>
      <c r="B188" s="3" t="s">
        <v>347</v>
      </c>
    </row>
    <row r="189" spans="1:2">
      <c r="A189" s="3" t="s">
        <v>382</v>
      </c>
      <c r="B189" s="3" t="s">
        <v>383</v>
      </c>
    </row>
    <row r="190" spans="1:2">
      <c r="A190" s="3" t="s">
        <v>300</v>
      </c>
      <c r="B190" s="3" t="s">
        <v>301</v>
      </c>
    </row>
    <row r="191" spans="1:2">
      <c r="A191" s="3" t="s">
        <v>504</v>
      </c>
      <c r="B191" s="3" t="s">
        <v>505</v>
      </c>
    </row>
    <row r="192" spans="1:2">
      <c r="A192" s="3" t="s">
        <v>136</v>
      </c>
      <c r="B192" s="3" t="s">
        <v>137</v>
      </c>
    </row>
    <row r="193" spans="1:2">
      <c r="A193" s="3" t="s">
        <v>194</v>
      </c>
      <c r="B193" s="3" t="s">
        <v>195</v>
      </c>
    </row>
    <row r="194" spans="1:2">
      <c r="A194" s="3" t="s">
        <v>98</v>
      </c>
      <c r="B194" s="3" t="s">
        <v>99</v>
      </c>
    </row>
    <row r="195" spans="1:2">
      <c r="A195" s="3" t="s">
        <v>224</v>
      </c>
      <c r="B195" s="3" t="s">
        <v>225</v>
      </c>
    </row>
    <row r="196" spans="1:2">
      <c r="A196" s="3" t="s">
        <v>250</v>
      </c>
      <c r="B196" s="3" t="s">
        <v>251</v>
      </c>
    </row>
    <row r="197" spans="1:2">
      <c r="A197" s="3" t="s">
        <v>506</v>
      </c>
      <c r="B197" s="3" t="s">
        <v>507</v>
      </c>
    </row>
    <row r="198" spans="1:2">
      <c r="A198" s="3" t="s">
        <v>508</v>
      </c>
      <c r="B198" s="3" t="s">
        <v>509</v>
      </c>
    </row>
    <row r="199" spans="1:2">
      <c r="A199" s="3" t="s">
        <v>100</v>
      </c>
      <c r="B199" s="3" t="s">
        <v>101</v>
      </c>
    </row>
    <row r="200" spans="1:2">
      <c r="A200" s="3" t="s">
        <v>236</v>
      </c>
      <c r="B200" s="3" t="s">
        <v>237</v>
      </c>
    </row>
    <row r="201" spans="1:2">
      <c r="A201" s="3" t="s">
        <v>102</v>
      </c>
      <c r="B201" s="3" t="s">
        <v>103</v>
      </c>
    </row>
    <row r="202" spans="1:2">
      <c r="A202" s="3" t="s">
        <v>302</v>
      </c>
      <c r="B202" s="3" t="s">
        <v>303</v>
      </c>
    </row>
    <row r="203" spans="1:2">
      <c r="A203" s="3" t="s">
        <v>446</v>
      </c>
      <c r="B203" s="3" t="s">
        <v>447</v>
      </c>
    </row>
    <row r="204" spans="1:2">
      <c r="A204" s="3" t="s">
        <v>384</v>
      </c>
      <c r="B204" s="3" t="s">
        <v>385</v>
      </c>
    </row>
    <row r="205" spans="1:2">
      <c r="A205" s="3" t="s">
        <v>154</v>
      </c>
      <c r="B205" s="3" t="s">
        <v>155</v>
      </c>
    </row>
    <row r="206" spans="1:2">
      <c r="A206" s="3" t="s">
        <v>330</v>
      </c>
      <c r="B206" s="3" t="s">
        <v>331</v>
      </c>
    </row>
    <row r="207" spans="1:2">
      <c r="A207" s="3" t="s">
        <v>510</v>
      </c>
      <c r="B207" s="3" t="s">
        <v>511</v>
      </c>
    </row>
    <row r="208" spans="1:2">
      <c r="A208" s="3" t="s">
        <v>286</v>
      </c>
      <c r="B208" s="3" t="s">
        <v>287</v>
      </c>
    </row>
    <row r="209" spans="1:2">
      <c r="A209" s="3" t="s">
        <v>288</v>
      </c>
      <c r="B209" s="3" t="s">
        <v>289</v>
      </c>
    </row>
    <row r="210" spans="1:2">
      <c r="A210" s="3" t="s">
        <v>138</v>
      </c>
      <c r="B210" s="3" t="s">
        <v>139</v>
      </c>
    </row>
    <row r="211" spans="1:2">
      <c r="A211" s="3" t="s">
        <v>354</v>
      </c>
      <c r="B211" s="3" t="s">
        <v>355</v>
      </c>
    </row>
    <row r="212" spans="1:2">
      <c r="A212" s="3" t="s">
        <v>426</v>
      </c>
      <c r="B212" s="3" t="s">
        <v>427</v>
      </c>
    </row>
    <row r="213" spans="1:2">
      <c r="A213" s="3" t="s">
        <v>104</v>
      </c>
      <c r="B213" s="3" t="s">
        <v>105</v>
      </c>
    </row>
    <row r="214" spans="1:2">
      <c r="A214" s="3" t="s">
        <v>428</v>
      </c>
      <c r="B214" s="3" t="s">
        <v>429</v>
      </c>
    </row>
    <row r="215" spans="1:2">
      <c r="A215" s="3" t="s">
        <v>252</v>
      </c>
      <c r="B215" s="3" t="s">
        <v>253</v>
      </c>
    </row>
    <row r="216" spans="1:2">
      <c r="A216" s="3" t="s">
        <v>238</v>
      </c>
      <c r="B216" s="3" t="s">
        <v>239</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CC66"/>
  </sheetPr>
  <dimension ref="A1:Y80"/>
  <sheetViews>
    <sheetView zoomScaleNormal="100" workbookViewId="0">
      <pane xSplit="3" ySplit="9" topLeftCell="D19" activePane="bottomRight" state="frozen"/>
      <selection activeCell="O13" sqref="O13"/>
      <selection pane="topRight" activeCell="O13" sqref="O13"/>
      <selection pane="bottomLeft" activeCell="O13" sqref="O13"/>
      <selection pane="bottomRight" activeCell="A23" sqref="A23:XFD28"/>
    </sheetView>
  </sheetViews>
  <sheetFormatPr defaultRowHeight="15"/>
  <cols>
    <col min="1" max="1" width="1.7109375" style="1" customWidth="1"/>
    <col min="2" max="2" width="6.140625" style="25" customWidth="1"/>
    <col min="3" max="3" width="71.42578125" style="27" bestFit="1" customWidth="1"/>
    <col min="4" max="4" width="8.140625" style="27" customWidth="1"/>
    <col min="5" max="16" width="9.140625" style="1"/>
    <col min="17" max="17" width="6" style="1" customWidth="1"/>
    <col min="18" max="19" width="9.140625" style="1"/>
    <col min="20" max="20" width="11.5703125" style="1" bestFit="1" customWidth="1"/>
    <col min="21" max="21" width="11.28515625" style="1" bestFit="1" customWidth="1"/>
    <col min="22" max="22" width="15.140625" style="1" customWidth="1"/>
    <col min="23" max="16384" width="9.140625" style="1"/>
  </cols>
  <sheetData>
    <row r="1" spans="2:23" ht="15.75" thickBot="1">
      <c r="C1" s="20" t="s">
        <v>890</v>
      </c>
    </row>
    <row r="2" spans="2:23" ht="15.75" thickBot="1">
      <c r="C2" s="247">
        <v>1</v>
      </c>
    </row>
    <row r="3" spans="2:23">
      <c r="C3" s="27">
        <v>5</v>
      </c>
    </row>
    <row r="5" spans="2:23" ht="15" customHeight="1">
      <c r="B5" s="18"/>
      <c r="C5" s="19"/>
      <c r="D5" s="121" t="s">
        <v>730</v>
      </c>
      <c r="E5" s="1" t="str">
        <f t="shared" ref="E5:N5" si="0">IFERROR(IF(F5-1&lt;4,"",F5-1),"")</f>
        <v/>
      </c>
      <c r="F5" s="1" t="str">
        <f t="shared" si="0"/>
        <v/>
      </c>
      <c r="G5" s="1" t="str">
        <f t="shared" si="0"/>
        <v/>
      </c>
      <c r="H5" s="1" t="str">
        <f t="shared" si="0"/>
        <v/>
      </c>
      <c r="I5" s="1" t="str">
        <f t="shared" si="0"/>
        <v/>
      </c>
      <c r="J5" s="1" t="str">
        <f t="shared" si="0"/>
        <v/>
      </c>
      <c r="K5" s="1" t="str">
        <f t="shared" si="0"/>
        <v/>
      </c>
      <c r="L5" s="1" t="str">
        <f t="shared" si="0"/>
        <v/>
      </c>
      <c r="M5" s="1" t="str">
        <f t="shared" si="0"/>
        <v/>
      </c>
      <c r="N5" s="1">
        <f t="shared" si="0"/>
        <v>4</v>
      </c>
      <c r="O5" s="1">
        <f>IFERROR(IF(P5-1&lt;4,"",P5-1),"")</f>
        <v>5</v>
      </c>
      <c r="P5" s="1">
        <f>IF(C2&lt;5,6,IF(AND(C2&lt;9,C2&gt;4),7,IF(AND(C2&lt;13,C2&gt;8),8,IF(AND(C2&lt;17,C2&gt;12),9,IF(AND(C2&lt;21,C2&gt;16),10,11)))))</f>
        <v>6</v>
      </c>
    </row>
    <row r="6" spans="2:23" ht="15" customHeight="1">
      <c r="B6" s="127" t="str">
        <f ca="1">Selected_Org_Code</f>
        <v>EN</v>
      </c>
      <c r="C6" s="127" t="str">
        <f ca="1">Selected_Org_Name</f>
        <v>ENGLAND</v>
      </c>
      <c r="D6" s="121" t="s">
        <v>728</v>
      </c>
      <c r="E6" s="1" t="str">
        <f t="shared" ref="E6:N6" si="1">IFERROR(IF(F6-1&lt;4,"",F6-1),"")</f>
        <v/>
      </c>
      <c r="F6" s="1" t="str">
        <f t="shared" si="1"/>
        <v/>
      </c>
      <c r="G6" s="1" t="str">
        <f t="shared" si="1"/>
        <v/>
      </c>
      <c r="H6" s="1">
        <f t="shared" si="1"/>
        <v>4</v>
      </c>
      <c r="I6" s="1">
        <f t="shared" si="1"/>
        <v>5</v>
      </c>
      <c r="J6" s="1">
        <f t="shared" si="1"/>
        <v>6</v>
      </c>
      <c r="K6" s="1">
        <f t="shared" si="1"/>
        <v>7</v>
      </c>
      <c r="L6" s="1">
        <f t="shared" si="1"/>
        <v>8</v>
      </c>
      <c r="M6" s="1">
        <f t="shared" si="1"/>
        <v>9</v>
      </c>
      <c r="N6" s="1">
        <f t="shared" si="1"/>
        <v>10</v>
      </c>
      <c r="O6" s="1">
        <f>IFERROR(IF(P6-1&lt;4,"",P6-1),"")</f>
        <v>11</v>
      </c>
      <c r="P6" s="1">
        <f>11+$C$2</f>
        <v>12</v>
      </c>
    </row>
    <row r="7" spans="2:23" ht="15" customHeight="1" thickBot="1">
      <c r="B7" s="26"/>
      <c r="D7" s="121" t="s">
        <v>729</v>
      </c>
      <c r="E7" s="1">
        <f t="shared" ref="E7:N7" si="2">F7-1</f>
        <v>20</v>
      </c>
      <c r="F7" s="1">
        <f t="shared" si="2"/>
        <v>21</v>
      </c>
      <c r="G7" s="1">
        <f t="shared" si="2"/>
        <v>22</v>
      </c>
      <c r="H7" s="1">
        <f t="shared" si="2"/>
        <v>23</v>
      </c>
      <c r="I7" s="1">
        <f t="shared" si="2"/>
        <v>24</v>
      </c>
      <c r="J7" s="1">
        <f t="shared" si="2"/>
        <v>25</v>
      </c>
      <c r="K7" s="1">
        <f t="shared" si="2"/>
        <v>26</v>
      </c>
      <c r="L7" s="1">
        <f t="shared" si="2"/>
        <v>27</v>
      </c>
      <c r="M7" s="1">
        <f t="shared" si="2"/>
        <v>28</v>
      </c>
      <c r="N7" s="1">
        <f t="shared" si="2"/>
        <v>29</v>
      </c>
      <c r="O7" s="1">
        <f>P7-1</f>
        <v>30</v>
      </c>
      <c r="P7" s="1">
        <f>28+(C2*3)</f>
        <v>31</v>
      </c>
    </row>
    <row r="8" spans="2:23" ht="24.75" thickTop="1">
      <c r="B8" s="128" t="s">
        <v>25</v>
      </c>
      <c r="C8" s="129" t="s">
        <v>542</v>
      </c>
      <c r="D8" s="129" t="s">
        <v>731</v>
      </c>
      <c r="E8" s="129" t="s">
        <v>716</v>
      </c>
      <c r="F8" s="129" t="s">
        <v>717</v>
      </c>
      <c r="G8" s="129" t="s">
        <v>718</v>
      </c>
      <c r="H8" s="129" t="s">
        <v>719</v>
      </c>
      <c r="I8" s="129" t="s">
        <v>720</v>
      </c>
      <c r="J8" s="129" t="s">
        <v>721</v>
      </c>
      <c r="K8" s="129" t="s">
        <v>722</v>
      </c>
      <c r="L8" s="129" t="s">
        <v>723</v>
      </c>
      <c r="M8" s="129" t="s">
        <v>724</v>
      </c>
      <c r="N8" s="129" t="s">
        <v>725</v>
      </c>
      <c r="O8" s="129" t="s">
        <v>726</v>
      </c>
      <c r="P8" s="129" t="s">
        <v>727</v>
      </c>
      <c r="Q8" s="129"/>
      <c r="R8" s="129" t="s">
        <v>735</v>
      </c>
      <c r="S8" s="129" t="s">
        <v>744</v>
      </c>
      <c r="T8" s="129" t="s">
        <v>745</v>
      </c>
      <c r="U8" s="129" t="s">
        <v>746</v>
      </c>
      <c r="V8" s="129" t="s">
        <v>805</v>
      </c>
      <c r="W8" s="130" t="s">
        <v>0</v>
      </c>
    </row>
    <row r="9" spans="2:23">
      <c r="B9" s="595" t="s">
        <v>4</v>
      </c>
      <c r="C9" s="596"/>
      <c r="D9" s="131"/>
      <c r="E9" s="132"/>
      <c r="F9" s="132"/>
      <c r="G9" s="132"/>
      <c r="H9" s="132"/>
      <c r="I9" s="132"/>
      <c r="J9" s="132"/>
      <c r="K9" s="132"/>
      <c r="L9" s="132"/>
      <c r="M9" s="132"/>
      <c r="N9" s="132"/>
      <c r="O9" s="132"/>
      <c r="P9" s="132"/>
      <c r="Q9" s="132"/>
      <c r="R9" s="132"/>
      <c r="S9" s="132"/>
      <c r="T9" s="132"/>
      <c r="U9" s="132"/>
      <c r="V9" s="132"/>
      <c r="W9" s="133"/>
    </row>
    <row r="10" spans="2:23">
      <c r="B10" s="134" t="s">
        <v>26</v>
      </c>
      <c r="C10" s="135" t="s">
        <v>5</v>
      </c>
      <c r="D10" s="135"/>
      <c r="E10" s="136"/>
      <c r="F10" s="136"/>
      <c r="G10" s="136"/>
      <c r="H10" s="136"/>
      <c r="I10" s="136"/>
      <c r="J10" s="136"/>
      <c r="K10" s="136"/>
      <c r="L10" s="136"/>
      <c r="M10" s="136"/>
      <c r="N10" s="136"/>
      <c r="O10" s="136"/>
      <c r="P10" s="136"/>
      <c r="Q10" s="136"/>
      <c r="R10" s="136"/>
      <c r="S10" s="136"/>
      <c r="T10" s="136"/>
      <c r="U10" s="136" t="s">
        <v>796</v>
      </c>
      <c r="V10" s="136" t="str">
        <f>IF(R10&lt;=1,"Not enough data points","")</f>
        <v>Not enough data points</v>
      </c>
      <c r="W10" s="137" t="str">
        <f ca="1">IF(T10="N/A","N/A",IF(T10="","",IF(R10=1,"N/A",IF(T10&gt;OFFSET(P10,,-(S10+1)),"p",IF(T10&lt;OFFSET(P10,,-(S10+1)),"q","tu")))))</f>
        <v/>
      </c>
    </row>
    <row r="11" spans="2:23">
      <c r="B11" s="595" t="s">
        <v>8</v>
      </c>
      <c r="C11" s="596"/>
      <c r="D11" s="131"/>
      <c r="E11" s="132"/>
      <c r="F11" s="132"/>
      <c r="G11" s="132"/>
      <c r="H11" s="132"/>
      <c r="I11" s="132"/>
      <c r="J11" s="132"/>
      <c r="K11" s="132"/>
      <c r="L11" s="132"/>
      <c r="M11" s="132"/>
      <c r="N11" s="132"/>
      <c r="O11" s="132"/>
      <c r="P11" s="132"/>
      <c r="Q11" s="132"/>
      <c r="R11" s="132"/>
      <c r="S11" s="132"/>
      <c r="T11" s="132"/>
      <c r="U11" s="132"/>
      <c r="V11" s="132"/>
      <c r="W11" s="132" t="str">
        <f t="shared" ref="W11:W12" ca="1" si="3">IF(T11="N/A","N/A",IF(T11="","",IF(R11=1,"N/A",IF(T11&gt;OFFSET(P11,,-(S11+1)),"p",IF(T11&lt;OFFSET(P11,,-(S11+1)),"q","tu")))))</f>
        <v/>
      </c>
    </row>
    <row r="12" spans="2:23">
      <c r="B12" s="408" t="s">
        <v>27</v>
      </c>
      <c r="C12" s="62" t="s">
        <v>543</v>
      </c>
      <c r="D12" s="62" t="s">
        <v>728</v>
      </c>
      <c r="E12" s="138" t="str">
        <f ca="1">IFERROR(IF(ISBLANK(VLOOKUP($B$6,'CYP(i)_FINAL CALC'!$D$11:$AH$268,IF($D12=$D$5,E$5,IF($D12=$D$6,E$6,E$7)),FALSE)),"",VLOOKUP($B$6,'CYP(i)_FINAL CALC'!$D$11:$AH$268,IF($D12=$D$5,E$5,IF($D12=$D$6,E$6,E$7)),FALSE)),"N/A")</f>
        <v>N/A</v>
      </c>
      <c r="F12" s="138" t="str">
        <f ca="1">IFERROR(IF(ISBLANK(VLOOKUP($B$6,'CYP(i)_FINAL CALC'!$D$11:$AH$268,IF($D12=$D$5,F$5,IF($D12=$D$6,F$6,F$7)),FALSE)),"",VLOOKUP($B$6,'CYP(i)_FINAL CALC'!$D$11:$AH$268,IF($D12=$D$5,F$5,IF($D12=$D$6,F$6,F$7)),FALSE)),"N/A")</f>
        <v>N/A</v>
      </c>
      <c r="G12" s="138" t="str">
        <f ca="1">IFERROR(IF(ISBLANK(VLOOKUP($B$6,'CYP(i)_FINAL CALC'!$D$11:$AH$268,IF($D12=$D$5,G$5,IF($D12=$D$6,G$6,G$7)),FALSE)),"",VLOOKUP($B$6,'CYP(i)_FINAL CALC'!$D$11:$AH$268,IF($D12=$D$5,G$5,IF($D12=$D$6,G$6,G$7)),FALSE)),"N/A")</f>
        <v>N/A</v>
      </c>
      <c r="H12" s="138" t="str">
        <f ca="1">IFERROR(IF(ISBLANK(VLOOKUP($B$6,'CYP(i)_FINAL CALC'!$D$11:$AH$268,IF($D12=$D$5,H$5,IF($D12=$D$6,H$6,H$7)),FALSE)),"",VLOOKUP($B$6,'CYP(i)_FINAL CALC'!$D$11:$AH$268,IF($D12=$D$5,H$5,IF($D12=$D$6,H$6,H$7)),FALSE)),"N/A")</f>
        <v>N/A</v>
      </c>
      <c r="I12" s="138" t="str">
        <f ca="1">IFERROR(IF(ISBLANK(VLOOKUP($B$6,'CYP(i)_FINAL CALC'!$D$11:$AH$268,IF($D12=$D$5,I$5,IF($D12=$D$6,I$6,I$7)),FALSE)),"",VLOOKUP($B$6,'CYP(i)_FINAL CALC'!$D$11:$AH$268,IF($D12=$D$5,I$5,IF($D12=$D$6,I$6,I$7)),FALSE)),"N/A")</f>
        <v>N/A</v>
      </c>
      <c r="J12" s="138" t="str">
        <f ca="1">IFERROR(IF(ISBLANK(VLOOKUP($B$6,'CYP(i)_FINAL CALC'!$D$11:$AH$268,IF($D12=$D$5,J$5,IF($D12=$D$6,J$6,J$7)),FALSE)),"",VLOOKUP($B$6,'CYP(i)_FINAL CALC'!$D$11:$AH$268,IF($D12=$D$5,J$5,IF($D12=$D$6,J$6,J$7)),FALSE)),"N/A")</f>
        <v>N/A</v>
      </c>
      <c r="K12" s="138" t="str">
        <f ca="1">IFERROR(IF(ISBLANK(VLOOKUP($B$6,'CYP(i)_FINAL CALC'!$D$11:$AH$268,IF($D12=$D$5,K$5,IF($D12=$D$6,K$6,K$7)),FALSE)),"",VLOOKUP($B$6,'CYP(i)_FINAL CALC'!$D$11:$AH$268,IF($D12=$D$5,K$5,IF($D12=$D$6,K$6,K$7)),FALSE)),"N/A")</f>
        <v>N/A</v>
      </c>
      <c r="L12" s="138" t="str">
        <f ca="1">IFERROR(IF(ISBLANK(VLOOKUP($B$6,'CYP(i)_FINAL CALC'!$D$11:$AH$268,IF($D12=$D$5,L$5,IF($D12=$D$6,L$6,L$7)),FALSE)),"",VLOOKUP($B$6,'CYP(i)_FINAL CALC'!$D$11:$AH$268,IF($D12=$D$5,L$5,IF($D12=$D$6,L$6,L$7)),FALSE)),"N/A")</f>
        <v>N/A</v>
      </c>
      <c r="M12" s="138" t="str">
        <f ca="1">IFERROR(IF(ISBLANK(VLOOKUP($B$6,'CYP(i)_FINAL CALC'!$D$11:$AH$268,IF($D12=$D$5,M$5,IF($D12=$D$6,M$6,M$7)),FALSE)),"",VLOOKUP($B$6,'CYP(i)_FINAL CALC'!$D$11:$AH$268,IF($D12=$D$5,M$5,IF($D12=$D$6,M$6,M$7)),FALSE)),"N/A")</f>
        <v>N/A</v>
      </c>
      <c r="N12" s="138" t="str">
        <f ca="1">IFERROR(IF(ISBLANK(VLOOKUP($B$6,'CYP(i)_FINAL CALC'!$D$11:$AH$268,IF($D12=$D$5,N$5,IF($D12=$D$6,N$6,N$7)),FALSE)),"",VLOOKUP($B$6,'CYP(i)_FINAL CALC'!$D$11:$AH$268,IF($D12=$D$5,N$5,IF($D12=$D$6,N$6,N$7)),FALSE)),"N/A")</f>
        <v>N/A</v>
      </c>
      <c r="O12" s="138" t="str">
        <f ca="1">IFERROR(IF(ISBLANK(VLOOKUP($B$6,'CYP(i)_FINAL CALC'!$D$11:$AH$268,IF($D12=$D$5,O$5,IF($D12=$D$6,O$6,O$7)),FALSE)),"",VLOOKUP($B$6,'CYP(i)_FINAL CALC'!$D$11:$AH$268,IF($D12=$D$5,O$5,IF($D12=$D$6,O$6,O$7)),FALSE)),"N/A")</f>
        <v>N/A</v>
      </c>
      <c r="P12" s="138">
        <f ca="1">IFERROR(IF(ISBLANK(VLOOKUP($B$6,'CYP(i)_FINAL CALC'!$D$11:$AH$268,IF($D12=$D$5,P$5,IF($D12=$D$6,P$6,P$7)),FALSE)),"",VLOOKUP($B$6,'CYP(i)_FINAL CALC'!$D$11:$AH$268,IF($D12=$D$5,P$5,IF($D12=$D$6,P$6,P$7)),FALSE)),"N/A")</f>
        <v>0.20574162679425836</v>
      </c>
      <c r="Q12" s="138"/>
      <c r="R12" s="138">
        <f ca="1">COUNTA(E12:P12)-COUNTIF(E12:P12,"N/A")</f>
        <v>1</v>
      </c>
      <c r="S12" s="138">
        <f t="shared" ref="S12:S16" ca="1" si="4">IF(P12="N/A",IF(O12="N/A",2,1),0)</f>
        <v>0</v>
      </c>
      <c r="T12" s="139">
        <f ca="1">OFFSET(P12,,-S12)</f>
        <v>0.20574162679425836</v>
      </c>
      <c r="U12" s="138" t="s">
        <v>797</v>
      </c>
      <c r="V12" s="138" t="str">
        <f t="shared" ref="V12:V77" ca="1" si="5">IF(R12&lt;=1,"Not enough data points","")</f>
        <v>Not enough data points</v>
      </c>
      <c r="W12" s="138" t="str">
        <f t="shared" ca="1" si="3"/>
        <v>N/A</v>
      </c>
    </row>
    <row r="13" spans="2:23">
      <c r="B13" s="419" t="s">
        <v>28</v>
      </c>
      <c r="C13" s="68" t="s">
        <v>16</v>
      </c>
      <c r="D13" s="68" t="s">
        <v>728</v>
      </c>
      <c r="E13" s="138" t="str">
        <f ca="1">IFERROR(IF(ISBLANK(VLOOKUP($B$6,'CYP(ii)_FINAL_CALC'!$D$11:$AH$268,IF($D13=$D$5,E$5,IF($D13=$D$6,E$6,E$7)),FALSE)),"",VLOOKUP($B$6,'CYP(ii)_FINAL_CALC'!$D$11:$AH$268,IF($D13=$D$5,E$5,IF($D13=$D$6,E$6,E$7)),FALSE)),"N/A")</f>
        <v>N/A</v>
      </c>
      <c r="F13" s="138" t="str">
        <f ca="1">IFERROR(IF(ISBLANK(VLOOKUP($B$6,'CYP(ii)_FINAL_CALC'!$D$11:$AH$268,IF($D13=$D$5,F$5,IF($D13=$D$6,F$6,F$7)),FALSE)),"",VLOOKUP($B$6,'CYP(ii)_FINAL_CALC'!$D$11:$AH$268,IF($D13=$D$5,F$5,IF($D13=$D$6,F$6,F$7)),FALSE)),"N/A")</f>
        <v>N/A</v>
      </c>
      <c r="G13" s="138" t="str">
        <f ca="1">IFERROR(IF(ISBLANK(VLOOKUP($B$6,'CYP(ii)_FINAL_CALC'!$D$11:$AH$268,IF($D13=$D$5,G$5,IF($D13=$D$6,G$6,G$7)),FALSE)),"",VLOOKUP($B$6,'CYP(ii)_FINAL_CALC'!$D$11:$AH$268,IF($D13=$D$5,G$5,IF($D13=$D$6,G$6,G$7)),FALSE)),"N/A")</f>
        <v>N/A</v>
      </c>
      <c r="H13" s="138" t="str">
        <f ca="1">IFERROR(IF(ISBLANK(VLOOKUP($B$6,'CYP(ii)_FINAL_CALC'!$D$11:$AH$268,IF($D13=$D$5,H$5,IF($D13=$D$6,H$6,H$7)),FALSE)),"",VLOOKUP($B$6,'CYP(ii)_FINAL_CALC'!$D$11:$AH$268,IF($D13=$D$5,H$5,IF($D13=$D$6,H$6,H$7)),FALSE)),"N/A")</f>
        <v>N/A</v>
      </c>
      <c r="I13" s="138" t="str">
        <f ca="1">IFERROR(IF(ISBLANK(VLOOKUP($B$6,'CYP(ii)_FINAL_CALC'!$D$11:$AH$268,IF($D13=$D$5,I$5,IF($D13=$D$6,I$6,I$7)),FALSE)),"",VLOOKUP($B$6,'CYP(ii)_FINAL_CALC'!$D$11:$AH$268,IF($D13=$D$5,I$5,IF($D13=$D$6,I$6,I$7)),FALSE)),"N/A")</f>
        <v>N/A</v>
      </c>
      <c r="J13" s="138" t="str">
        <f ca="1">IFERROR(IF(ISBLANK(VLOOKUP($B$6,'CYP(ii)_FINAL_CALC'!$D$11:$AH$268,IF($D13=$D$5,J$5,IF($D13=$D$6,J$6,J$7)),FALSE)),"",VLOOKUP($B$6,'CYP(ii)_FINAL_CALC'!$D$11:$AH$268,IF($D13=$D$5,J$5,IF($D13=$D$6,J$6,J$7)),FALSE)),"N/A")</f>
        <v>N/A</v>
      </c>
      <c r="K13" s="138" t="str">
        <f ca="1">IFERROR(IF(ISBLANK(VLOOKUP($B$6,'CYP(ii)_FINAL_CALC'!$D$11:$AH$268,IF($D13=$D$5,K$5,IF($D13=$D$6,K$6,K$7)),FALSE)),"",VLOOKUP($B$6,'CYP(ii)_FINAL_CALC'!$D$11:$AH$268,IF($D13=$D$5,K$5,IF($D13=$D$6,K$6,K$7)),FALSE)),"N/A")</f>
        <v>N/A</v>
      </c>
      <c r="L13" s="138" t="str">
        <f ca="1">IFERROR(IF(ISBLANK(VLOOKUP($B$6,'CYP(ii)_FINAL_CALC'!$D$11:$AH$268,IF($D13=$D$5,L$5,IF($D13=$D$6,L$6,L$7)),FALSE)),"",VLOOKUP($B$6,'CYP(ii)_FINAL_CALC'!$D$11:$AH$268,IF($D13=$D$5,L$5,IF($D13=$D$6,L$6,L$7)),FALSE)),"N/A")</f>
        <v>N/A</v>
      </c>
      <c r="M13" s="138" t="str">
        <f ca="1">IFERROR(IF(ISBLANK(VLOOKUP($B$6,'CYP(ii)_FINAL_CALC'!$D$11:$AH$268,IF($D13=$D$5,M$5,IF($D13=$D$6,M$6,M$7)),FALSE)),"",VLOOKUP($B$6,'CYP(ii)_FINAL_CALC'!$D$11:$AH$268,IF($D13=$D$5,M$5,IF($D13=$D$6,M$6,M$7)),FALSE)),"N/A")</f>
        <v>N/A</v>
      </c>
      <c r="N13" s="138" t="str">
        <f ca="1">IFERROR(IF(ISBLANK(VLOOKUP($B$6,'CYP(ii)_FINAL_CALC'!$D$11:$AH$268,IF($D13=$D$5,N$5,IF($D13=$D$6,N$6,N$7)),FALSE)),"",VLOOKUP($B$6,'CYP(ii)_FINAL_CALC'!$D$11:$AH$268,IF($D13=$D$5,N$5,IF($D13=$D$6,N$6,N$7)),FALSE)),"N/A")</f>
        <v>N/A</v>
      </c>
      <c r="O13" s="138">
        <f ca="1">IFERROR(IF(ISBLANK(VLOOKUP($B$6,'CYP(ii)_FINAL_CALC'!$D$11:$AH$268,IF($D13=$D$5,O$5,IF($D13=$D$6,O$6,O$7)),FALSE)),"",VLOOKUP($B$6,'CYP(ii)_FINAL_CALC'!$D$11:$AH$268,IF($D13=$D$5,O$5,IF($D13=$D$6,O$6,O$7)),FALSE)),"N/A")</f>
        <v>8530</v>
      </c>
      <c r="P13" s="138">
        <f ca="1">IFERROR(IF(ISBLANK(VLOOKUP($B$6,'CYP(ii)_FINAL_CALC'!$D$11:$AH$268,IF($D13=$D$5,P$5,IF($D13=$D$6,P$6,P$7)),FALSE)),"",VLOOKUP($B$6,'CYP(ii)_FINAL_CALC'!$D$11:$AH$268,IF($D13=$D$5,P$5,IF($D13=$D$6,P$6,P$7)),FALSE)),"N/A")</f>
        <v>16274</v>
      </c>
      <c r="Q13" s="138"/>
      <c r="R13" s="138">
        <f ca="1">COUNTA(E13:P13)-COUNTIF(E13:P13,"N/A")</f>
        <v>2</v>
      </c>
      <c r="S13" s="138">
        <f t="shared" ref="S13" ca="1" si="6">IF(P13="N/A",IF(O13="N/A",2,1),0)</f>
        <v>0</v>
      </c>
      <c r="T13" s="139">
        <f ca="1">OFFSET(P13,,-S13)</f>
        <v>16274</v>
      </c>
      <c r="U13" s="138" t="s">
        <v>798</v>
      </c>
      <c r="V13" s="138" t="str">
        <f t="shared" ca="1" si="5"/>
        <v/>
      </c>
      <c r="W13" s="140" t="str">
        <f ca="1">IF(T13="N/A","N/A",IF(T13="","",IF(T13="*",IF(OR(OFFSET(P13,,-(S13+1))="",OFFSET(P13,,-(S13+1))="N/A"),"",IF(OFFSET(P13,,-(S13+1))="*","tu","q")),IF(R13=1,"N/A",IF(T13&gt;OFFSET(P13,,-(S13+1)),"p",IF(T13&lt;OFFSET(P13,,-(S13+1)),"q","tu"))))))</f>
        <v>p</v>
      </c>
    </row>
    <row r="14" spans="2:23">
      <c r="B14" s="83" t="s">
        <v>29</v>
      </c>
      <c r="C14" s="41" t="s">
        <v>512</v>
      </c>
      <c r="D14" s="41"/>
      <c r="E14" s="136"/>
      <c r="F14" s="136"/>
      <c r="G14" s="136"/>
      <c r="H14" s="136"/>
      <c r="I14" s="136"/>
      <c r="J14" s="136"/>
      <c r="K14" s="136"/>
      <c r="L14" s="136"/>
      <c r="M14" s="136"/>
      <c r="N14" s="136"/>
      <c r="O14" s="136"/>
      <c r="P14" s="136"/>
      <c r="Q14" s="136"/>
      <c r="R14" s="136"/>
      <c r="S14" s="136"/>
      <c r="T14" s="141"/>
      <c r="U14" s="136" t="s">
        <v>799</v>
      </c>
      <c r="V14" s="136" t="str">
        <f t="shared" si="5"/>
        <v>Not enough data points</v>
      </c>
      <c r="W14" s="140" t="str">
        <f t="shared" ref="W14:W77" ca="1" si="7">IF(T14="N/A","N/A",IF(T14="","",IF(T14="*",IF(OR(OFFSET(P14,,-(S14+1))="",OFFSET(P14,,-(S14+1))="N/A"),"",IF(OFFSET(P14,,-(S14+1))="*","tu","q")),IF(R14=1,"N/A",IF(T14&gt;OFFSET(P14,,-(S14+1)),"p",IF(T14&lt;OFFSET(P14,,-(S14+1)),"q","tu"))))))</f>
        <v/>
      </c>
    </row>
    <row r="15" spans="2:23">
      <c r="B15" s="601" t="s">
        <v>30</v>
      </c>
      <c r="C15" s="42" t="s">
        <v>536</v>
      </c>
      <c r="D15" s="42" t="s">
        <v>728</v>
      </c>
      <c r="E15" s="138" t="str">
        <f ca="1">IFERROR(IF(ISBLANK(VLOOKUP($B$6,'CYP(iv_a)_FINAL CALC'!$D$11:$AH$268,IF($D15=$D$5,E$5,IF($D15=$D$6,E$6,E$7)),FALSE)),"",VLOOKUP($B$6,'CYP(iv_a)_FINAL CALC'!$D$11:$AH$268,IF($D15=$D$5,E$5,IF($D15=$D$6,E$6,E$7)),FALSE)),"N/A")</f>
        <v>N/A</v>
      </c>
      <c r="F15" s="138" t="str">
        <f ca="1">IFERROR(IF(ISBLANK(VLOOKUP($B$6,'CYP(iv_a)_FINAL CALC'!$D$11:$AH$268,IF($D15=$D$5,F$5,IF($D15=$D$6,F$6,F$7)),FALSE)),"",VLOOKUP($B$6,'CYP(iv_a)_FINAL CALC'!$D$11:$AH$268,IF($D15=$D$5,F$5,IF($D15=$D$6,F$6,F$7)),FALSE)),"N/A")</f>
        <v>N/A</v>
      </c>
      <c r="G15" s="138" t="str">
        <f ca="1">IFERROR(IF(ISBLANK(VLOOKUP($B$6,'CYP(iv_a)_FINAL CALC'!$D$11:$AH$268,IF($D15=$D$5,G$5,IF($D15=$D$6,G$6,G$7)),FALSE)),"",VLOOKUP($B$6,'CYP(iv_a)_FINAL CALC'!$D$11:$AH$268,IF($D15=$D$5,G$5,IF($D15=$D$6,G$6,G$7)),FALSE)),"N/A")</f>
        <v>N/A</v>
      </c>
      <c r="H15" s="138" t="str">
        <f ca="1">IFERROR(IF(ISBLANK(VLOOKUP($B$6,'CYP(iv_a)_FINAL CALC'!$D$11:$AH$268,IF($D15=$D$5,H$5,IF($D15=$D$6,H$6,H$7)),FALSE)),"",VLOOKUP($B$6,'CYP(iv_a)_FINAL CALC'!$D$11:$AH$268,IF($D15=$D$5,H$5,IF($D15=$D$6,H$6,H$7)),FALSE)),"N/A")</f>
        <v>N/A</v>
      </c>
      <c r="I15" s="138" t="str">
        <f ca="1">IFERROR(IF(ISBLANK(VLOOKUP($B$6,'CYP(iv_a)_FINAL CALC'!$D$11:$AH$268,IF($D15=$D$5,I$5,IF($D15=$D$6,I$6,I$7)),FALSE)),"",VLOOKUP($B$6,'CYP(iv_a)_FINAL CALC'!$D$11:$AH$268,IF($D15=$D$5,I$5,IF($D15=$D$6,I$6,I$7)),FALSE)),"N/A")</f>
        <v>N/A</v>
      </c>
      <c r="J15" s="138" t="str">
        <f ca="1">IFERROR(IF(ISBLANK(VLOOKUP($B$6,'CYP(iv_a)_FINAL CALC'!$D$11:$AH$268,IF($D15=$D$5,J$5,IF($D15=$D$6,J$6,J$7)),FALSE)),"",VLOOKUP($B$6,'CYP(iv_a)_FINAL CALC'!$D$11:$AH$268,IF($D15=$D$5,J$5,IF($D15=$D$6,J$6,J$7)),FALSE)),"N/A")</f>
        <v>N/A</v>
      </c>
      <c r="K15" s="138" t="str">
        <f ca="1">IFERROR(IF(ISBLANK(VLOOKUP($B$6,'CYP(iv_a)_FINAL CALC'!$D$11:$AH$268,IF($D15=$D$5,K$5,IF($D15=$D$6,K$6,K$7)),FALSE)),"",VLOOKUP($B$6,'CYP(iv_a)_FINAL CALC'!$D$11:$AH$268,IF($D15=$D$5,K$5,IF($D15=$D$6,K$6,K$7)),FALSE)),"N/A")</f>
        <v>N/A</v>
      </c>
      <c r="L15" s="138">
        <f ca="1">IFERROR(IF(ISBLANK(VLOOKUP($B$6,'CYP(iv_a)_FINAL CALC'!$D$11:$AH$268,IF($D15=$D$5,L$5,IF($D15=$D$6,L$6,L$7)),FALSE)),"",VLOOKUP($B$6,'CYP(iv_a)_FINAL CALC'!$D$11:$AH$268,IF($D15=$D$5,L$5,IF($D15=$D$6,L$6,L$7)),FALSE)),"N/A")</f>
        <v>71271</v>
      </c>
      <c r="M15" s="138">
        <f ca="1">IFERROR(IF(ISBLANK(VLOOKUP($B$6,'CYP(iv_a)_FINAL CALC'!$D$11:$AH$268,IF($D15=$D$5,M$5,IF($D15=$D$6,M$6,M$7)),FALSE)),"",VLOOKUP($B$6,'CYP(iv_a)_FINAL CALC'!$D$11:$AH$268,IF($D15=$D$5,M$5,IF($D15=$D$6,M$6,M$7)),FALSE)),"N/A")</f>
        <v>74595</v>
      </c>
      <c r="N15" s="138">
        <f ca="1">IFERROR(IF(ISBLANK(VLOOKUP($B$6,'CYP(iv_a)_FINAL CALC'!$D$11:$AH$268,IF($D15=$D$5,N$5,IF($D15=$D$6,N$6,N$7)),FALSE)),"",VLOOKUP($B$6,'CYP(iv_a)_FINAL CALC'!$D$11:$AH$268,IF($D15=$D$5,N$5,IF($D15=$D$6,N$6,N$7)),FALSE)),"N/A")</f>
        <v>84531</v>
      </c>
      <c r="O15" s="138">
        <f ca="1">IFERROR(IF(ISBLANK(VLOOKUP($B$6,'CYP(iv_a)_FINAL CALC'!$D$11:$AH$268,IF($D15=$D$5,O$5,IF($D15=$D$6,O$6,O$7)),FALSE)),"",VLOOKUP($B$6,'CYP(iv_a)_FINAL CALC'!$D$11:$AH$268,IF($D15=$D$5,O$5,IF($D15=$D$6,O$6,O$7)),FALSE)),"N/A")</f>
        <v>96682</v>
      </c>
      <c r="P15" s="138">
        <f ca="1">IFERROR(IF(ISBLANK(VLOOKUP($B$6,'CYP(iv_a)_FINAL CALC'!$D$11:$AH$268,IF($D15=$D$5,P$5,IF($D15=$D$6,P$6,P$7)),FALSE)),"",VLOOKUP($B$6,'CYP(iv_a)_FINAL CALC'!$D$11:$AH$268,IF($D15=$D$5,P$5,IF($D15=$D$6,P$6,P$7)),FALSE)),"N/A")</f>
        <v>107701</v>
      </c>
      <c r="Q15" s="138"/>
      <c r="R15" s="138">
        <f t="shared" ref="R15:R77" ca="1" si="8">COUNTA(E15:P15)-COUNTIF(E15:P15,"N/A")</f>
        <v>5</v>
      </c>
      <c r="S15" s="138">
        <f t="shared" ca="1" si="4"/>
        <v>0</v>
      </c>
      <c r="T15" s="139">
        <f t="shared" ref="T15:T77" ca="1" si="9">OFFSET(P15,,-S15)</f>
        <v>107701</v>
      </c>
      <c r="U15" s="138" t="s">
        <v>800</v>
      </c>
      <c r="V15" s="138" t="str">
        <f t="shared" ca="1" si="5"/>
        <v/>
      </c>
      <c r="W15" s="140" t="str">
        <f t="shared" ca="1" si="7"/>
        <v>p</v>
      </c>
    </row>
    <row r="16" spans="2:23">
      <c r="B16" s="601"/>
      <c r="C16" s="42" t="s">
        <v>889</v>
      </c>
      <c r="D16" s="42" t="s">
        <v>728</v>
      </c>
      <c r="E16" s="138" t="str">
        <f ca="1">IFERROR(IF(ISBLANK(VLOOKUP($B$6,'CYP(iv_b)_FINAL CALC'!$D$11:$AH$268,IF($D16=$D$5,E$5,IF($D16=$D$6,E$6,E$7)),FALSE)),"",VLOOKUP($B$6,'CYP(iv_b)_FINAL CALC'!$D$11:$AH$268,IF($D16=$D$5,E$5,IF($D16=$D$6,E$6,E$7)),FALSE)),"N/A")</f>
        <v>N/A</v>
      </c>
      <c r="F16" s="138" t="str">
        <f ca="1">IFERROR(IF(ISBLANK(VLOOKUP($B$6,'CYP(iv_b)_FINAL CALC'!$D$11:$AH$268,IF($D16=$D$5,F$5,IF($D16=$D$6,F$6,F$7)),FALSE)),"",VLOOKUP($B$6,'CYP(iv_b)_FINAL CALC'!$D$11:$AH$268,IF($D16=$D$5,F$5,IF($D16=$D$6,F$6,F$7)),FALSE)),"N/A")</f>
        <v>N/A</v>
      </c>
      <c r="G16" s="138" t="str">
        <f ca="1">IFERROR(IF(ISBLANK(VLOOKUP($B$6,'CYP(iv_b)_FINAL CALC'!$D$11:$AH$268,IF($D16=$D$5,G$5,IF($D16=$D$6,G$6,G$7)),FALSE)),"",VLOOKUP($B$6,'CYP(iv_b)_FINAL CALC'!$D$11:$AH$268,IF($D16=$D$5,G$5,IF($D16=$D$6,G$6,G$7)),FALSE)),"N/A")</f>
        <v>N/A</v>
      </c>
      <c r="H16" s="138" t="str">
        <f ca="1">IFERROR(IF(ISBLANK(VLOOKUP($B$6,'CYP(iv_b)_FINAL CALC'!$D$11:$AH$268,IF($D16=$D$5,H$5,IF($D16=$D$6,H$6,H$7)),FALSE)),"",VLOOKUP($B$6,'CYP(iv_b)_FINAL CALC'!$D$11:$AH$268,IF($D16=$D$5,H$5,IF($D16=$D$6,H$6,H$7)),FALSE)),"N/A")</f>
        <v>N/A</v>
      </c>
      <c r="I16" s="138" t="str">
        <f ca="1">IFERROR(IF(ISBLANK(VLOOKUP($B$6,'CYP(iv_b)_FINAL CALC'!$D$11:$AH$268,IF($D16=$D$5,I$5,IF($D16=$D$6,I$6,I$7)),FALSE)),"",VLOOKUP($B$6,'CYP(iv_b)_FINAL CALC'!$D$11:$AH$268,IF($D16=$D$5,I$5,IF($D16=$D$6,I$6,I$7)),FALSE)),"N/A")</f>
        <v>N/A</v>
      </c>
      <c r="J16" s="138" t="str">
        <f ca="1">IFERROR(IF(ISBLANK(VLOOKUP($B$6,'CYP(iv_b)_FINAL CALC'!$D$11:$AH$268,IF($D16=$D$5,J$5,IF($D16=$D$6,J$6,J$7)),FALSE)),"",VLOOKUP($B$6,'CYP(iv_b)_FINAL CALC'!$D$11:$AH$268,IF($D16=$D$5,J$5,IF($D16=$D$6,J$6,J$7)),FALSE)),"N/A")</f>
        <v>N/A</v>
      </c>
      <c r="K16" s="138" t="str">
        <f ca="1">IFERROR(IF(ISBLANK(VLOOKUP($B$6,'CYP(iv_b)_FINAL CALC'!$D$11:$AH$268,IF($D16=$D$5,K$5,IF($D16=$D$6,K$6,K$7)),FALSE)),"",VLOOKUP($B$6,'CYP(iv_b)_FINAL CALC'!$D$11:$AH$268,IF($D16=$D$5,K$5,IF($D16=$D$6,K$6,K$7)),FALSE)),"N/A")</f>
        <v>N/A</v>
      </c>
      <c r="L16" s="138">
        <f ca="1">IFERROR(IF(ISBLANK(VLOOKUP($B$6,'CYP(iv_b)_FINAL CALC'!$D$11:$AH$268,IF($D16=$D$5,L$5,IF($D16=$D$6,L$6,L$7)),FALSE)),"",VLOOKUP($B$6,'CYP(iv_b)_FINAL CALC'!$D$11:$AH$268,IF($D16=$D$5,L$5,IF($D16=$D$6,L$6,L$7)),FALSE)),"N/A")</f>
        <v>3070</v>
      </c>
      <c r="M16" s="138">
        <f ca="1">IFERROR(IF(ISBLANK(VLOOKUP($B$6,'CYP(iv_b)_FINAL CALC'!$D$11:$AH$268,IF($D16=$D$5,M$5,IF($D16=$D$6,M$6,M$7)),FALSE)),"",VLOOKUP($B$6,'CYP(iv_b)_FINAL CALC'!$D$11:$AH$268,IF($D16=$D$5,M$5,IF($D16=$D$6,M$6,M$7)),FALSE)),"N/A")</f>
        <v>3131</v>
      </c>
      <c r="N16" s="138">
        <f ca="1">IFERROR(IF(ISBLANK(VLOOKUP($B$6,'CYP(iv_b)_FINAL CALC'!$D$11:$AH$268,IF($D16=$D$5,N$5,IF($D16=$D$6,N$6,N$7)),FALSE)),"",VLOOKUP($B$6,'CYP(iv_b)_FINAL CALC'!$D$11:$AH$268,IF($D16=$D$5,N$5,IF($D16=$D$6,N$6,N$7)),FALSE)),"N/A")</f>
        <v>3549</v>
      </c>
      <c r="O16" s="138">
        <f ca="1">IFERROR(IF(ISBLANK(VLOOKUP($B$6,'CYP(iv_b)_FINAL CALC'!$D$11:$AH$268,IF($D16=$D$5,O$5,IF($D16=$D$6,O$6,O$7)),FALSE)),"",VLOOKUP($B$6,'CYP(iv_b)_FINAL CALC'!$D$11:$AH$268,IF($D16=$D$5,O$5,IF($D16=$D$6,O$6,O$7)),FALSE)),"N/A")</f>
        <v>4113</v>
      </c>
      <c r="P16" s="138">
        <f ca="1">IFERROR(IF(ISBLANK(VLOOKUP($B$6,'CYP(iv_b)_FINAL CALC'!$D$11:$AH$268,IF($D16=$D$5,P$5,IF($D16=$D$6,P$6,P$7)),FALSE)),"",VLOOKUP($B$6,'CYP(iv_b)_FINAL CALC'!$D$11:$AH$268,IF($D16=$D$5,P$5,IF($D16=$D$6,P$6,P$7)),FALSE)),"N/A")</f>
        <v>4399</v>
      </c>
      <c r="Q16" s="138"/>
      <c r="R16" s="138">
        <f t="shared" ca="1" si="8"/>
        <v>5</v>
      </c>
      <c r="S16" s="138">
        <f t="shared" ca="1" si="4"/>
        <v>0</v>
      </c>
      <c r="T16" s="139">
        <f t="shared" ca="1" si="9"/>
        <v>4399</v>
      </c>
      <c r="U16" s="138" t="s">
        <v>801</v>
      </c>
      <c r="V16" s="138" t="str">
        <f t="shared" ca="1" si="5"/>
        <v/>
      </c>
      <c r="W16" s="140" t="str">
        <f t="shared" ca="1" si="7"/>
        <v>p</v>
      </c>
    </row>
    <row r="17" spans="2:23">
      <c r="B17" s="603" t="s">
        <v>31</v>
      </c>
      <c r="C17" s="42" t="s">
        <v>58</v>
      </c>
      <c r="D17" s="42" t="s">
        <v>728</v>
      </c>
      <c r="E17" s="138" t="str">
        <f ca="1">IFERROR(IF(ISBLANK(VLOOKUP($B$6,'CYP(v_a)_FINAL CALC'!$D$11:$AH$15,IF($D17=$D$5,E$5,IF($D17=$D$6,E$6,E$7)),FALSE)),"",VLOOKUP($B$6,'CYP(v_a)_FINAL CALC'!$D$11:$AH$15,IF($D17=$D$5,E$5,IF($D17=$D$6,E$6,E$7)),FALSE)),"N/A")</f>
        <v>N/A</v>
      </c>
      <c r="F17" s="138" t="str">
        <f ca="1">IFERROR(IF(ISBLANK(VLOOKUP($B$6,'CYP(v_a)_FINAL CALC'!$D$11:$AH$15,IF($D17=$D$5,F$5,IF($D17=$D$6,F$6,F$7)),FALSE)),"",VLOOKUP($B$6,'CYP(v_a)_FINAL CALC'!$D$11:$AH$15,IF($D17=$D$5,F$5,IF($D17=$D$6,F$6,F$7)),FALSE)),"N/A")</f>
        <v>N/A</v>
      </c>
      <c r="G17" s="138" t="str">
        <f ca="1">IFERROR(IF(ISBLANK(VLOOKUP($B$6,'CYP(v_a)_FINAL CALC'!$D$11:$AH$15,IF($D17=$D$5,G$5,IF($D17=$D$6,G$6,G$7)),FALSE)),"",VLOOKUP($B$6,'CYP(v_a)_FINAL CALC'!$D$11:$AH$15,IF($D17=$D$5,G$5,IF($D17=$D$6,G$6,G$7)),FALSE)),"N/A")</f>
        <v>N/A</v>
      </c>
      <c r="H17" s="138" t="str">
        <f ca="1">IFERROR(IF(ISBLANK(VLOOKUP($B$6,'CYP(v_a)_FINAL CALC'!$D$11:$AH$15,IF($D17=$D$5,H$5,IF($D17=$D$6,H$6,H$7)),FALSE)),"",VLOOKUP($B$6,'CYP(v_a)_FINAL CALC'!$D$11:$AH$15,IF($D17=$D$5,H$5,IF($D17=$D$6,H$6,H$7)),FALSE)),"N/A")</f>
        <v>N/A</v>
      </c>
      <c r="I17" s="138" t="str">
        <f ca="1">IFERROR(IF(ISBLANK(VLOOKUP($B$6,'CYP(v_a)_FINAL CALC'!$D$11:$AH$15,IF($D17=$D$5,I$5,IF($D17=$D$6,I$6,I$7)),FALSE)),"",VLOOKUP($B$6,'CYP(v_a)_FINAL CALC'!$D$11:$AH$15,IF($D17=$D$5,I$5,IF($D17=$D$6,I$6,I$7)),FALSE)),"N/A")</f>
        <v>N/A</v>
      </c>
      <c r="J17" s="138" t="str">
        <f ca="1">IFERROR(IF(ISBLANK(VLOOKUP($B$6,'CYP(v_a)_FINAL CALC'!$D$11:$AH$15,IF($D17=$D$5,J$5,IF($D17=$D$6,J$6,J$7)),FALSE)),"",VLOOKUP($B$6,'CYP(v_a)_FINAL CALC'!$D$11:$AH$15,IF($D17=$D$5,J$5,IF($D17=$D$6,J$6,J$7)),FALSE)),"N/A")</f>
        <v>N/A</v>
      </c>
      <c r="K17" s="138" t="str">
        <f ca="1">IFERROR(IF(ISBLANK(VLOOKUP($B$6,'CYP(v_a)_FINAL CALC'!$D$11:$AH$15,IF($D17=$D$5,K$5,IF($D17=$D$6,K$6,K$7)),FALSE)),"",VLOOKUP($B$6,'CYP(v_a)_FINAL CALC'!$D$11:$AH$15,IF($D17=$D$5,K$5,IF($D17=$D$6,K$6,K$7)),FALSE)),"N/A")</f>
        <v>N/A</v>
      </c>
      <c r="L17" s="138" t="str">
        <f ca="1">IFERROR(IF(ISBLANK(VLOOKUP($B$6,'CYP(v_a)_FINAL CALC'!$D$11:$AH$15,IF($D17=$D$5,L$5,IF($D17=$D$6,L$6,L$7)),FALSE)),"",VLOOKUP($B$6,'CYP(v_a)_FINAL CALC'!$D$11:$AH$15,IF($D17=$D$5,L$5,IF($D17=$D$6,L$6,L$7)),FALSE)),"N/A")</f>
        <v>N/A</v>
      </c>
      <c r="M17" s="138" t="str">
        <f ca="1">IFERROR(IF(ISBLANK(VLOOKUP($B$6,'CYP(v_a)_FINAL CALC'!$D$11:$AH$15,IF($D17=$D$5,M$5,IF($D17=$D$6,M$6,M$7)),FALSE)),"",VLOOKUP($B$6,'CYP(v_a)_FINAL CALC'!$D$11:$AH$15,IF($D17=$D$5,M$5,IF($D17=$D$6,M$6,M$7)),FALSE)),"N/A")</f>
        <v>N/A</v>
      </c>
      <c r="N17" s="138" t="str">
        <f ca="1">IFERROR(IF(ISBLANK(VLOOKUP($B$6,'CYP(v_a)_FINAL CALC'!$D$11:$AH$15,IF($D17=$D$5,N$5,IF($D17=$D$6,N$6,N$7)),FALSE)),"",VLOOKUP($B$6,'CYP(v_a)_FINAL CALC'!$D$11:$AH$15,IF($D17=$D$5,N$5,IF($D17=$D$6,N$6,N$7)),FALSE)),"N/A")</f>
        <v>N/A</v>
      </c>
      <c r="O17" s="138">
        <f ca="1">IFERROR(IF(ISBLANK(VLOOKUP($B$6,'CYP(v_a)_FINAL CALC'!$D$11:$AH$15,IF($D17=$D$5,O$5,IF($D17=$D$6,O$6,O$7)),FALSE)),"",VLOOKUP($B$6,'CYP(v_a)_FINAL CALC'!$D$11:$AH$15,IF($D17=$D$5,O$5,IF($D17=$D$6,O$6,O$7)),FALSE)),"N/A")</f>
        <v>1102</v>
      </c>
      <c r="P17" s="138">
        <f ca="1">IFERROR(IF(ISBLANK(VLOOKUP($B$6,'CYP(v_a)_FINAL CALC'!$D$11:$AH$15,IF($D17=$D$5,P$5,IF($D17=$D$6,P$6,P$7)),FALSE)),"",VLOOKUP($B$6,'CYP(v_a)_FINAL CALC'!$D$11:$AH$15,IF($D17=$D$5,P$5,IF($D17=$D$6,P$6,P$7)),FALSE)),"N/A")</f>
        <v>1938</v>
      </c>
      <c r="Q17" s="138"/>
      <c r="R17" s="138">
        <f t="shared" ref="R17:R18" ca="1" si="10">COUNTA(E17:P17)-COUNTIF(E17:P17,"N/A")</f>
        <v>2</v>
      </c>
      <c r="S17" s="138">
        <f t="shared" ref="S17:S18" ca="1" si="11">IF(P17="N/A",IF(O17="N/A",2,1),0)</f>
        <v>0</v>
      </c>
      <c r="T17" s="139">
        <f t="shared" ref="T17:T18" ca="1" si="12">OFFSET(P17,,-S17)</f>
        <v>1938</v>
      </c>
      <c r="U17" s="138" t="s">
        <v>802</v>
      </c>
      <c r="V17" s="138" t="str">
        <f t="shared" ca="1" si="5"/>
        <v/>
      </c>
      <c r="W17" s="140" t="str">
        <f t="shared" ca="1" si="7"/>
        <v>p</v>
      </c>
    </row>
    <row r="18" spans="2:23">
      <c r="B18" s="603"/>
      <c r="C18" s="42" t="s">
        <v>59</v>
      </c>
      <c r="D18" s="42" t="s">
        <v>728</v>
      </c>
      <c r="E18" s="138" t="str">
        <f ca="1">IFERROR(IF(ISBLANK(VLOOKUP($B$6,'CYP(v_b)_FINAL CALC'!$D$11:$AH$15,IF($D18=$D$5,E$5,IF($D18=$D$6,E$6,E$7)),FALSE)),"",VLOOKUP($B$6,'CYP(v_b)_FINAL CALC'!$D$11:$AH$15,IF($D18=$D$5,E$5,IF($D18=$D$6,E$6,E$7)),FALSE)),"N/A")</f>
        <v>N/A</v>
      </c>
      <c r="F18" s="138" t="str">
        <f ca="1">IFERROR(IF(ISBLANK(VLOOKUP($B$6,'CYP(v_b)_FINAL CALC'!$D$11:$AH$15,IF($D18=$D$5,F$5,IF($D18=$D$6,F$6,F$7)),FALSE)),"",VLOOKUP($B$6,'CYP(v_b)_FINAL CALC'!$D$11:$AH$15,IF($D18=$D$5,F$5,IF($D18=$D$6,F$6,F$7)),FALSE)),"N/A")</f>
        <v>N/A</v>
      </c>
      <c r="G18" s="138" t="str">
        <f ca="1">IFERROR(IF(ISBLANK(VLOOKUP($B$6,'CYP(v_b)_FINAL CALC'!$D$11:$AH$15,IF($D18=$D$5,G$5,IF($D18=$D$6,G$6,G$7)),FALSE)),"",VLOOKUP($B$6,'CYP(v_b)_FINAL CALC'!$D$11:$AH$15,IF($D18=$D$5,G$5,IF($D18=$D$6,G$6,G$7)),FALSE)),"N/A")</f>
        <v>N/A</v>
      </c>
      <c r="H18" s="138" t="str">
        <f ca="1">IFERROR(IF(ISBLANK(VLOOKUP($B$6,'CYP(v_b)_FINAL CALC'!$D$11:$AH$15,IF($D18=$D$5,H$5,IF($D18=$D$6,H$6,H$7)),FALSE)),"",VLOOKUP($B$6,'CYP(v_b)_FINAL CALC'!$D$11:$AH$15,IF($D18=$D$5,H$5,IF($D18=$D$6,H$6,H$7)),FALSE)),"N/A")</f>
        <v>N/A</v>
      </c>
      <c r="I18" s="138" t="str">
        <f ca="1">IFERROR(IF(ISBLANK(VLOOKUP($B$6,'CYP(v_b)_FINAL CALC'!$D$11:$AH$15,IF($D18=$D$5,I$5,IF($D18=$D$6,I$6,I$7)),FALSE)),"",VLOOKUP($B$6,'CYP(v_b)_FINAL CALC'!$D$11:$AH$15,IF($D18=$D$5,I$5,IF($D18=$D$6,I$6,I$7)),FALSE)),"N/A")</f>
        <v>N/A</v>
      </c>
      <c r="J18" s="138" t="str">
        <f ca="1">IFERROR(IF(ISBLANK(VLOOKUP($B$6,'CYP(v_b)_FINAL CALC'!$D$11:$AH$15,IF($D18=$D$5,J$5,IF($D18=$D$6,J$6,J$7)),FALSE)),"",VLOOKUP($B$6,'CYP(v_b)_FINAL CALC'!$D$11:$AH$15,IF($D18=$D$5,J$5,IF($D18=$D$6,J$6,J$7)),FALSE)),"N/A")</f>
        <v>N/A</v>
      </c>
      <c r="K18" s="138" t="str">
        <f ca="1">IFERROR(IF(ISBLANK(VLOOKUP($B$6,'CYP(v_b)_FINAL CALC'!$D$11:$AH$15,IF($D18=$D$5,K$5,IF($D18=$D$6,K$6,K$7)),FALSE)),"",VLOOKUP($B$6,'CYP(v_b)_FINAL CALC'!$D$11:$AH$15,IF($D18=$D$5,K$5,IF($D18=$D$6,K$6,K$7)),FALSE)),"N/A")</f>
        <v>N/A</v>
      </c>
      <c r="L18" s="138" t="str">
        <f ca="1">IFERROR(IF(ISBLANK(VLOOKUP($B$6,'CYP(v_b)_FINAL CALC'!$D$11:$AH$15,IF($D18=$D$5,L$5,IF($D18=$D$6,L$6,L$7)),FALSE)),"",VLOOKUP($B$6,'CYP(v_b)_FINAL CALC'!$D$11:$AH$15,IF($D18=$D$5,L$5,IF($D18=$D$6,L$6,L$7)),FALSE)),"N/A")</f>
        <v>N/A</v>
      </c>
      <c r="M18" s="138" t="str">
        <f ca="1">IFERROR(IF(ISBLANK(VLOOKUP($B$6,'CYP(v_b)_FINAL CALC'!$D$11:$AH$15,IF($D18=$D$5,M$5,IF($D18=$D$6,M$6,M$7)),FALSE)),"",VLOOKUP($B$6,'CYP(v_b)_FINAL CALC'!$D$11:$AH$15,IF($D18=$D$5,M$5,IF($D18=$D$6,M$6,M$7)),FALSE)),"N/A")</f>
        <v>N/A</v>
      </c>
      <c r="N18" s="138" t="str">
        <f ca="1">IFERROR(IF(ISBLANK(VLOOKUP($B$6,'CYP(v_b)_FINAL CALC'!$D$11:$AH$15,IF($D18=$D$5,N$5,IF($D18=$D$6,N$6,N$7)),FALSE)),"",VLOOKUP($B$6,'CYP(v_b)_FINAL CALC'!$D$11:$AH$15,IF($D18=$D$5,N$5,IF($D18=$D$6,N$6,N$7)),FALSE)),"N/A")</f>
        <v>N/A</v>
      </c>
      <c r="O18" s="138">
        <f ca="1">IFERROR(IF(ISBLANK(VLOOKUP($B$6,'CYP(v_b)_FINAL CALC'!$D$11:$AH$15,IF($D18=$D$5,O$5,IF($D18=$D$6,O$6,O$7)),FALSE)),"",VLOOKUP($B$6,'CYP(v_b)_FINAL CALC'!$D$11:$AH$15,IF($D18=$D$5,O$5,IF($D18=$D$6,O$6,O$7)),FALSE)),"N/A")</f>
        <v>82</v>
      </c>
      <c r="P18" s="138">
        <f ca="1">IFERROR(IF(ISBLANK(VLOOKUP($B$6,'CYP(v_b)_FINAL CALC'!$D$11:$AH$15,IF($D18=$D$5,P$5,IF($D18=$D$6,P$6,P$7)),FALSE)),"",VLOOKUP($B$6,'CYP(v_b)_FINAL CALC'!$D$11:$AH$15,IF($D18=$D$5,P$5,IF($D18=$D$6,P$6,P$7)),FALSE)),"N/A")</f>
        <v>79</v>
      </c>
      <c r="Q18" s="138"/>
      <c r="R18" s="138">
        <f t="shared" ca="1" si="10"/>
        <v>2</v>
      </c>
      <c r="S18" s="138">
        <f t="shared" ca="1" si="11"/>
        <v>0</v>
      </c>
      <c r="T18" s="139">
        <f t="shared" ca="1" si="12"/>
        <v>79</v>
      </c>
      <c r="U18" s="138" t="s">
        <v>803</v>
      </c>
      <c r="V18" s="138" t="str">
        <f t="shared" ca="1" si="5"/>
        <v/>
      </c>
      <c r="W18" s="140" t="str">
        <f t="shared" ca="1" si="7"/>
        <v>q</v>
      </c>
    </row>
    <row r="19" spans="2:23">
      <c r="B19" s="396" t="s">
        <v>32</v>
      </c>
      <c r="C19" s="46" t="s">
        <v>544</v>
      </c>
      <c r="D19" s="46" t="s">
        <v>728</v>
      </c>
      <c r="E19" s="138" t="str">
        <f ca="1">IFERROR(IF(ISBLANK(VLOOKUP($B$6,'CYP(vi)_FINAL CALC'!$D$11:$AH$268,IF($D19=$D$5,E$5,IF($D19=$D$6,E$6,E$7)),FALSE)),"",VLOOKUP($B$6,'CYP(vi)_FINAL CALC'!$D$11:$AH$268,IF($D19=$D$5,E$5,IF($D19=$D$6,E$6,E$7)),FALSE)),"N/A")</f>
        <v>N/A</v>
      </c>
      <c r="F19" s="138" t="str">
        <f ca="1">IFERROR(IF(ISBLANK(VLOOKUP($B$6,'CYP(vi)_FINAL CALC'!$D$11:$AH$268,IF($D19=$D$5,F$5,IF($D19=$D$6,F$6,F$7)),FALSE)),"",VLOOKUP($B$6,'CYP(vi)_FINAL CALC'!$D$11:$AH$268,IF($D19=$D$5,F$5,IF($D19=$D$6,F$6,F$7)),FALSE)),"N/A")</f>
        <v>N/A</v>
      </c>
      <c r="G19" s="138" t="str">
        <f ca="1">IFERROR(IF(ISBLANK(VLOOKUP($B$6,'CYP(vi)_FINAL CALC'!$D$11:$AH$268,IF($D19=$D$5,G$5,IF($D19=$D$6,G$6,G$7)),FALSE)),"",VLOOKUP($B$6,'CYP(vi)_FINAL CALC'!$D$11:$AH$268,IF($D19=$D$5,G$5,IF($D19=$D$6,G$6,G$7)),FALSE)),"N/A")</f>
        <v>N/A</v>
      </c>
      <c r="H19" s="138" t="str">
        <f ca="1">IFERROR(IF(ISBLANK(VLOOKUP($B$6,'CYP(vi)_FINAL CALC'!$D$11:$AH$268,IF($D19=$D$5,H$5,IF($D19=$D$6,H$6,H$7)),FALSE)),"",VLOOKUP($B$6,'CYP(vi)_FINAL CALC'!$D$11:$AH$268,IF($D19=$D$5,H$5,IF($D19=$D$6,H$6,H$7)),FALSE)),"N/A")</f>
        <v>N/A</v>
      </c>
      <c r="I19" s="138" t="str">
        <f ca="1">IFERROR(IF(ISBLANK(VLOOKUP($B$6,'CYP(vi)_FINAL CALC'!$D$11:$AH$268,IF($D19=$D$5,I$5,IF($D19=$D$6,I$6,I$7)),FALSE)),"",VLOOKUP($B$6,'CYP(vi)_FINAL CALC'!$D$11:$AH$268,IF($D19=$D$5,I$5,IF($D19=$D$6,I$6,I$7)),FALSE)),"N/A")</f>
        <v>N/A</v>
      </c>
      <c r="J19" s="138" t="str">
        <f ca="1">IFERROR(IF(ISBLANK(VLOOKUP($B$6,'CYP(vi)_FINAL CALC'!$D$11:$AH$268,IF($D19=$D$5,J$5,IF($D19=$D$6,J$6,J$7)),FALSE)),"",VLOOKUP($B$6,'CYP(vi)_FINAL CALC'!$D$11:$AH$268,IF($D19=$D$5,J$5,IF($D19=$D$6,J$6,J$7)),FALSE)),"N/A")</f>
        <v>N/A</v>
      </c>
      <c r="K19" s="138" t="str">
        <f ca="1">IFERROR(IF(ISBLANK(VLOOKUP($B$6,'CYP(vi)_FINAL CALC'!$D$11:$AH$268,IF($D19=$D$5,K$5,IF($D19=$D$6,K$6,K$7)),FALSE)),"",VLOOKUP($B$6,'CYP(vi)_FINAL CALC'!$D$11:$AH$268,IF($D19=$D$5,K$5,IF($D19=$D$6,K$6,K$7)),FALSE)),"N/A")</f>
        <v>N/A</v>
      </c>
      <c r="L19" s="138" t="str">
        <f ca="1">IFERROR(IF(ISBLANK(VLOOKUP($B$6,'CYP(vi)_FINAL CALC'!$D$11:$AH$268,IF($D19=$D$5,L$5,IF($D19=$D$6,L$6,L$7)),FALSE)),"",VLOOKUP($B$6,'CYP(vi)_FINAL CALC'!$D$11:$AH$268,IF($D19=$D$5,L$5,IF($D19=$D$6,L$6,L$7)),FALSE)),"N/A")</f>
        <v>N/A</v>
      </c>
      <c r="M19" s="138" t="str">
        <f ca="1">IFERROR(IF(ISBLANK(VLOOKUP($B$6,'CYP(vi)_FINAL CALC'!$D$11:$AH$268,IF($D19=$D$5,M$5,IF($D19=$D$6,M$6,M$7)),FALSE)),"",VLOOKUP($B$6,'CYP(vi)_FINAL CALC'!$D$11:$AH$268,IF($D19=$D$5,M$5,IF($D19=$D$6,M$6,M$7)),FALSE)),"N/A")</f>
        <v>N/A</v>
      </c>
      <c r="N19" s="138" t="str">
        <f ca="1">IFERROR(IF(ISBLANK(VLOOKUP($B$6,'CYP(vi)_FINAL CALC'!$D$11:$AH$268,IF($D19=$D$5,N$5,IF($D19=$D$6,N$6,N$7)),FALSE)),"",VLOOKUP($B$6,'CYP(vi)_FINAL CALC'!$D$11:$AH$268,IF($D19=$D$5,N$5,IF($D19=$D$6,N$6,N$7)),FALSE)),"N/A")</f>
        <v>N/A</v>
      </c>
      <c r="O19" s="138" t="str">
        <f ca="1">IFERROR(IF(ISBLANK(VLOOKUP($B$6,'CYP(vi)_FINAL CALC'!$D$11:$AH$268,IF($D19=$D$5,O$5,IF($D19=$D$6,O$6,O$7)),FALSE)),"",VLOOKUP($B$6,'CYP(vi)_FINAL CALC'!$D$11:$AH$268,IF($D19=$D$5,O$5,IF($D19=$D$6,O$6,O$7)),FALSE)),"N/A")</f>
        <v>N/A</v>
      </c>
      <c r="P19" s="138">
        <f ca="1">IFERROR(IF(ISBLANK(VLOOKUP($B$6,'CYP(vi)_FINAL CALC'!$D$11:$AH$268,IF($D19=$D$5,P$5,IF($D19=$D$6,P$6,P$7)),FALSE)),"",VLOOKUP($B$6,'CYP(vi)_FINAL CALC'!$D$11:$AH$268,IF($D19=$D$5,P$5,IF($D19=$D$6,P$6,P$7)),FALSE)),"N/A")</f>
        <v>0.27272727272727271</v>
      </c>
      <c r="Q19" s="138"/>
      <c r="R19" s="138">
        <f t="shared" ca="1" si="8"/>
        <v>1</v>
      </c>
      <c r="S19" s="138">
        <f ca="1">IF(P19="N/A",IF(O19="N/A",2,1),0)</f>
        <v>0</v>
      </c>
      <c r="T19" s="139">
        <f t="shared" ca="1" si="9"/>
        <v>0.27272727272727271</v>
      </c>
      <c r="U19" s="138" t="s">
        <v>804</v>
      </c>
      <c r="V19" s="138" t="str">
        <f t="shared" ca="1" si="5"/>
        <v>Not enough data points</v>
      </c>
      <c r="W19" s="140" t="str">
        <f t="shared" ca="1" si="7"/>
        <v>N/A</v>
      </c>
    </row>
    <row r="20" spans="2:23">
      <c r="B20" s="601" t="s">
        <v>56</v>
      </c>
      <c r="C20" s="46" t="s">
        <v>539</v>
      </c>
      <c r="D20" s="46" t="s">
        <v>728</v>
      </c>
      <c r="E20" s="138" t="str">
        <f ca="1">IFERROR(IF(ISBLANK(VLOOKUP($B$6,'CYP(vii_a)_FINAL CALC'!$D$11:$AH$268,IF($D20=$D$5,E$5,IF($D20=$D$6,E$6,E$7)),FALSE)),"",VLOOKUP($B$6,'CYP(vii_a)_FINAL CALC'!$D$11:$AH$268,IF($D20=$D$5,E$5,IF($D20=$D$6,E$6,E$7)),FALSE)),"N/A")</f>
        <v>N/A</v>
      </c>
      <c r="F20" s="138" t="str">
        <f ca="1">IFERROR(IF(ISBLANK(VLOOKUP($B$6,'CYP(vii_a)_FINAL CALC'!$D$11:$AH$268,IF($D20=$D$5,F$5,IF($D20=$D$6,F$6,F$7)),FALSE)),"",VLOOKUP($B$6,'CYP(vii_a)_FINAL CALC'!$D$11:$AH$268,IF($D20=$D$5,F$5,IF($D20=$D$6,F$6,F$7)),FALSE)),"N/A")</f>
        <v>N/A</v>
      </c>
      <c r="G20" s="138" t="str">
        <f ca="1">IFERROR(IF(ISBLANK(VLOOKUP($B$6,'CYP(vii_a)_FINAL CALC'!$D$11:$AH$268,IF($D20=$D$5,G$5,IF($D20=$D$6,G$6,G$7)),FALSE)),"",VLOOKUP($B$6,'CYP(vii_a)_FINAL CALC'!$D$11:$AH$268,IF($D20=$D$5,G$5,IF($D20=$D$6,G$6,G$7)),FALSE)),"N/A")</f>
        <v>N/A</v>
      </c>
      <c r="H20" s="138" t="str">
        <f ca="1">IFERROR(IF(ISBLANK(VLOOKUP($B$6,'CYP(vii_a)_FINAL CALC'!$D$11:$AH$268,IF($D20=$D$5,H$5,IF($D20=$D$6,H$6,H$7)),FALSE)),"",VLOOKUP($B$6,'CYP(vii_a)_FINAL CALC'!$D$11:$AH$268,IF($D20=$D$5,H$5,IF($D20=$D$6,H$6,H$7)),FALSE)),"N/A")</f>
        <v>N/A</v>
      </c>
      <c r="I20" s="138" t="str">
        <f ca="1">IFERROR(IF(ISBLANK(VLOOKUP($B$6,'CYP(vii_a)_FINAL CALC'!$D$11:$AH$268,IF($D20=$D$5,I$5,IF($D20=$D$6,I$6,I$7)),FALSE)),"",VLOOKUP($B$6,'CYP(vii_a)_FINAL CALC'!$D$11:$AH$268,IF($D20=$D$5,I$5,IF($D20=$D$6,I$6,I$7)),FALSE)),"N/A")</f>
        <v>N/A</v>
      </c>
      <c r="J20" s="138" t="str">
        <f ca="1">IFERROR(IF(ISBLANK(VLOOKUP($B$6,'CYP(vii_a)_FINAL CALC'!$D$11:$AH$268,IF($D20=$D$5,J$5,IF($D20=$D$6,J$6,J$7)),FALSE)),"",VLOOKUP($B$6,'CYP(vii_a)_FINAL CALC'!$D$11:$AH$268,IF($D20=$D$5,J$5,IF($D20=$D$6,J$6,J$7)),FALSE)),"N/A")</f>
        <v>N/A</v>
      </c>
      <c r="K20" s="138" t="str">
        <f ca="1">IFERROR(IF(ISBLANK(VLOOKUP($B$6,'CYP(vii_a)_FINAL CALC'!$D$11:$AH$268,IF($D20=$D$5,K$5,IF($D20=$D$6,K$6,K$7)),FALSE)),"",VLOOKUP($B$6,'CYP(vii_a)_FINAL CALC'!$D$11:$AH$268,IF($D20=$D$5,K$5,IF($D20=$D$6,K$6,K$7)),FALSE)),"N/A")</f>
        <v>N/A</v>
      </c>
      <c r="L20" s="138" t="str">
        <f ca="1">IFERROR(IF(ISBLANK(VLOOKUP($B$6,'CYP(vii_a)_FINAL CALC'!$D$11:$AH$268,IF($D20=$D$5,L$5,IF($D20=$D$6,L$6,L$7)),FALSE)),"",VLOOKUP($B$6,'CYP(vii_a)_FINAL CALC'!$D$11:$AH$268,IF($D20=$D$5,L$5,IF($D20=$D$6,L$6,L$7)),FALSE)),"N/A")</f>
        <v>N/A</v>
      </c>
      <c r="M20" s="138" t="str">
        <f ca="1">IFERROR(IF(ISBLANK(VLOOKUP($B$6,'CYP(vii_a)_FINAL CALC'!$D$11:$AH$268,IF($D20=$D$5,M$5,IF($D20=$D$6,M$6,M$7)),FALSE)),"",VLOOKUP($B$6,'CYP(vii_a)_FINAL CALC'!$D$11:$AH$268,IF($D20=$D$5,M$5,IF($D20=$D$6,M$6,M$7)),FALSE)),"N/A")</f>
        <v>N/A</v>
      </c>
      <c r="N20" s="138" t="str">
        <f ca="1">IFERROR(IF(ISBLANK(VLOOKUP($B$6,'CYP(vii_a)_FINAL CALC'!$D$11:$AH$268,IF($D20=$D$5,N$5,IF($D20=$D$6,N$6,N$7)),FALSE)),"",VLOOKUP($B$6,'CYP(vii_a)_FINAL CALC'!$D$11:$AH$268,IF($D20=$D$5,N$5,IF($D20=$D$6,N$6,N$7)),FALSE)),"N/A")</f>
        <v>N/A</v>
      </c>
      <c r="O20" s="138" t="str">
        <f ca="1">IFERROR(IF(ISBLANK(VLOOKUP($B$6,'CYP(vii_a)_FINAL CALC'!$D$11:$AH$268,IF($D20=$D$5,O$5,IF($D20=$D$6,O$6,O$7)),FALSE)),"",VLOOKUP($B$6,'CYP(vii_a)_FINAL CALC'!$D$11:$AH$268,IF($D20=$D$5,O$5,IF($D20=$D$6,O$6,O$7)),FALSE)),"N/A")</f>
        <v>N/A</v>
      </c>
      <c r="P20" s="138" t="str">
        <f ca="1">IFERROR(IF(ISBLANK(VLOOKUP($B$6,'CYP(vii_a)_FINAL CALC'!$D$11:$AH$268,IF($D20=$D$5,P$5,IF($D20=$D$6,P$6,P$7)),FALSE)),"",VLOOKUP($B$6,'CYP(vii_a)_FINAL CALC'!$D$11:$AH$268,IF($D20=$D$5,P$5,IF($D20=$D$6,P$6,P$7)),FALSE)),"N/A")</f>
        <v>N/A</v>
      </c>
      <c r="Q20" s="138"/>
      <c r="R20" s="138">
        <f t="shared" ca="1" si="8"/>
        <v>0</v>
      </c>
      <c r="S20" s="138">
        <f t="shared" ref="S20:S77" ca="1" si="13">IF(P20="N/A",IF(O20="N/A",2,1),0)</f>
        <v>2</v>
      </c>
      <c r="T20" s="139" t="str">
        <f t="shared" ca="1" si="9"/>
        <v>N/A</v>
      </c>
      <c r="U20" s="138" t="s">
        <v>751</v>
      </c>
      <c r="V20" s="138" t="str">
        <f t="shared" ca="1" si="5"/>
        <v>Not enough data points</v>
      </c>
      <c r="W20" s="140" t="str">
        <f t="shared" ca="1" si="7"/>
        <v>N/A</v>
      </c>
    </row>
    <row r="21" spans="2:23">
      <c r="B21" s="601"/>
      <c r="C21" s="46" t="s">
        <v>60</v>
      </c>
      <c r="D21" s="46" t="s">
        <v>728</v>
      </c>
      <c r="E21" s="138" t="str">
        <f ca="1">IFERROR(IF(ISBLANK(VLOOKUP($B$6,'CYP(vii_b)_FINAL CALC'!$D$11:$AH$268,IF($D21=$D$5,E$5,IF($D21=$D$6,E$6,E$7)),FALSE)),"",VLOOKUP($B$6,'CYP(vii_b)_FINAL CALC'!$D$11:$AH$268,IF($D21=$D$5,E$5,IF($D21=$D$6,E$6,E$7)),FALSE)),"N/A")</f>
        <v>N/A</v>
      </c>
      <c r="F21" s="138" t="str">
        <f ca="1">IFERROR(IF(ISBLANK(VLOOKUP($B$6,'CYP(vii_b)_FINAL CALC'!$D$11:$AH$268,IF($D21=$D$5,F$5,IF($D21=$D$6,F$6,F$7)),FALSE)),"",VLOOKUP($B$6,'CYP(vii_b)_FINAL CALC'!$D$11:$AH$268,IF($D21=$D$5,F$5,IF($D21=$D$6,F$6,F$7)),FALSE)),"N/A")</f>
        <v>N/A</v>
      </c>
      <c r="G21" s="138" t="str">
        <f ca="1">IFERROR(IF(ISBLANK(VLOOKUP($B$6,'CYP(vii_b)_FINAL CALC'!$D$11:$AH$268,IF($D21=$D$5,G$5,IF($D21=$D$6,G$6,G$7)),FALSE)),"",VLOOKUP($B$6,'CYP(vii_b)_FINAL CALC'!$D$11:$AH$268,IF($D21=$D$5,G$5,IF($D21=$D$6,G$6,G$7)),FALSE)),"N/A")</f>
        <v>N/A</v>
      </c>
      <c r="H21" s="138" t="str">
        <f ca="1">IFERROR(IF(ISBLANK(VLOOKUP($B$6,'CYP(vii_b)_FINAL CALC'!$D$11:$AH$268,IF($D21=$D$5,H$5,IF($D21=$D$6,H$6,H$7)),FALSE)),"",VLOOKUP($B$6,'CYP(vii_b)_FINAL CALC'!$D$11:$AH$268,IF($D21=$D$5,H$5,IF($D21=$D$6,H$6,H$7)),FALSE)),"N/A")</f>
        <v>N/A</v>
      </c>
      <c r="I21" s="138" t="str">
        <f ca="1">IFERROR(IF(ISBLANK(VLOOKUP($B$6,'CYP(vii_b)_FINAL CALC'!$D$11:$AH$268,IF($D21=$D$5,I$5,IF($D21=$D$6,I$6,I$7)),FALSE)),"",VLOOKUP($B$6,'CYP(vii_b)_FINAL CALC'!$D$11:$AH$268,IF($D21=$D$5,I$5,IF($D21=$D$6,I$6,I$7)),FALSE)),"N/A")</f>
        <v>N/A</v>
      </c>
      <c r="J21" s="138" t="str">
        <f ca="1">IFERROR(IF(ISBLANK(VLOOKUP($B$6,'CYP(vii_b)_FINAL CALC'!$D$11:$AH$268,IF($D21=$D$5,J$5,IF($D21=$D$6,J$6,J$7)),FALSE)),"",VLOOKUP($B$6,'CYP(vii_b)_FINAL CALC'!$D$11:$AH$268,IF($D21=$D$5,J$5,IF($D21=$D$6,J$6,J$7)),FALSE)),"N/A")</f>
        <v>N/A</v>
      </c>
      <c r="K21" s="138" t="str">
        <f ca="1">IFERROR(IF(ISBLANK(VLOOKUP($B$6,'CYP(vii_b)_FINAL CALC'!$D$11:$AH$268,IF($D21=$D$5,K$5,IF($D21=$D$6,K$6,K$7)),FALSE)),"",VLOOKUP($B$6,'CYP(vii_b)_FINAL CALC'!$D$11:$AH$268,IF($D21=$D$5,K$5,IF($D21=$D$6,K$6,K$7)),FALSE)),"N/A")</f>
        <v>N/A</v>
      </c>
      <c r="L21" s="138" t="str">
        <f ca="1">IFERROR(IF(ISBLANK(VLOOKUP($B$6,'CYP(vii_b)_FINAL CALC'!$D$11:$AH$268,IF($D21=$D$5,L$5,IF($D21=$D$6,L$6,L$7)),FALSE)),"",VLOOKUP($B$6,'CYP(vii_b)_FINAL CALC'!$D$11:$AH$268,IF($D21=$D$5,L$5,IF($D21=$D$6,L$6,L$7)),FALSE)),"N/A")</f>
        <v>N/A</v>
      </c>
      <c r="M21" s="138" t="str">
        <f ca="1">IFERROR(IF(ISBLANK(VLOOKUP($B$6,'CYP(vii_b)_FINAL CALC'!$D$11:$AH$268,IF($D21=$D$5,M$5,IF($D21=$D$6,M$6,M$7)),FALSE)),"",VLOOKUP($B$6,'CYP(vii_b)_FINAL CALC'!$D$11:$AH$268,IF($D21=$D$5,M$5,IF($D21=$D$6,M$6,M$7)),FALSE)),"N/A")</f>
        <v>N/A</v>
      </c>
      <c r="N21" s="138" t="str">
        <f ca="1">IFERROR(IF(ISBLANK(VLOOKUP($B$6,'CYP(vii_b)_FINAL CALC'!$D$11:$AH$268,IF($D21=$D$5,N$5,IF($D21=$D$6,N$6,N$7)),FALSE)),"",VLOOKUP($B$6,'CYP(vii_b)_FINAL CALC'!$D$11:$AH$268,IF($D21=$D$5,N$5,IF($D21=$D$6,N$6,N$7)),FALSE)),"N/A")</f>
        <v>N/A</v>
      </c>
      <c r="O21" s="138" t="str">
        <f ca="1">IFERROR(IF(ISBLANK(VLOOKUP($B$6,'CYP(vii_b)_FINAL CALC'!$D$11:$AH$268,IF($D21=$D$5,O$5,IF($D21=$D$6,O$6,O$7)),FALSE)),"",VLOOKUP($B$6,'CYP(vii_b)_FINAL CALC'!$D$11:$AH$268,IF($D21=$D$5,O$5,IF($D21=$D$6,O$6,O$7)),FALSE)),"N/A")</f>
        <v>N/A</v>
      </c>
      <c r="P21" s="138" t="str">
        <f ca="1">IFERROR(IF(ISBLANK(VLOOKUP($B$6,'CYP(vii_b)_FINAL CALC'!$D$11:$AH$268,IF($D21=$D$5,P$5,IF($D21=$D$6,P$6,P$7)),FALSE)),"",VLOOKUP($B$6,'CYP(vii_b)_FINAL CALC'!$D$11:$AH$268,IF($D21=$D$5,P$5,IF($D21=$D$6,P$6,P$7)),FALSE)),"N/A")</f>
        <v>N/A</v>
      </c>
      <c r="Q21" s="138"/>
      <c r="R21" s="138">
        <f t="shared" ca="1" si="8"/>
        <v>0</v>
      </c>
      <c r="S21" s="138">
        <f t="shared" ca="1" si="13"/>
        <v>2</v>
      </c>
      <c r="T21" s="139" t="str">
        <f t="shared" ca="1" si="9"/>
        <v>N/A</v>
      </c>
      <c r="U21" s="138" t="s">
        <v>752</v>
      </c>
      <c r="V21" s="138" t="str">
        <f t="shared" ca="1" si="5"/>
        <v>Not enough data points</v>
      </c>
      <c r="W21" s="140" t="str">
        <f t="shared" ca="1" si="7"/>
        <v>N/A</v>
      </c>
    </row>
    <row r="22" spans="2:23">
      <c r="B22" s="595" t="s">
        <v>13</v>
      </c>
      <c r="C22" s="596"/>
      <c r="D22" s="131"/>
      <c r="E22" s="132"/>
      <c r="F22" s="132"/>
      <c r="G22" s="132"/>
      <c r="H22" s="132"/>
      <c r="I22" s="132"/>
      <c r="J22" s="132"/>
      <c r="K22" s="132"/>
      <c r="L22" s="132"/>
      <c r="M22" s="132"/>
      <c r="N22" s="132"/>
      <c r="O22" s="132"/>
      <c r="P22" s="132"/>
      <c r="Q22" s="132"/>
      <c r="R22" s="132"/>
      <c r="S22" s="132"/>
      <c r="T22" s="142"/>
      <c r="U22" s="132"/>
      <c r="V22" s="132"/>
      <c r="W22" s="140" t="str">
        <f t="shared" ca="1" si="7"/>
        <v/>
      </c>
    </row>
    <row r="23" spans="2:23">
      <c r="B23" s="585" t="s">
        <v>33</v>
      </c>
      <c r="C23" s="46" t="s">
        <v>970</v>
      </c>
      <c r="D23" s="46" t="s">
        <v>728</v>
      </c>
      <c r="E23" s="138" t="str">
        <f ca="1">IFERROR(IF(ISBLANK(VLOOKUP($B$6,'IAPT(i)_FINAL CALC'!$D$11:$AH$268,IF($D23=$D$5,E$5,IF($D23=$D$6,E$6,E$7)),FALSE)),"",VLOOKUP($B$6,'IAPT(i)_FINAL CALC'!$D$11:$AH$268,IF($D23=$D$5,E$5,IF($D23=$D$6,E$6,E$7)),FALSE)),"N/A")</f>
        <v>N/A</v>
      </c>
      <c r="F23" s="138" t="str">
        <f ca="1">IFERROR(IF(ISBLANK(VLOOKUP($B$6,'IAPT(i)_FINAL CALC'!$D$11:$AH$268,IF($D23=$D$5,F$5,IF($D23=$D$6,F$6,F$7)),FALSE)),"",VLOOKUP($B$6,'IAPT(i)_FINAL CALC'!$D$11:$AH$268,IF($D23=$D$5,F$5,IF($D23=$D$6,F$6,F$7)),FALSE)),"N/A")</f>
        <v>N/A</v>
      </c>
      <c r="G23" s="138" t="str">
        <f ca="1">IFERROR(IF(ISBLANK(VLOOKUP($B$6,'IAPT(i)_FINAL CALC'!$D$11:$AH$268,IF($D23=$D$5,G$5,IF($D23=$D$6,G$6,G$7)),FALSE)),"",VLOOKUP($B$6,'IAPT(i)_FINAL CALC'!$D$11:$AH$268,IF($D23=$D$5,G$5,IF($D23=$D$6,G$6,G$7)),FALSE)),"N/A")</f>
        <v>N/A</v>
      </c>
      <c r="H23" s="138">
        <f ca="1">IFERROR(IF(ISBLANK(VLOOKUP($B$6,'IAPT(i)_FINAL CALC'!$D$11:$AH$268,IF($D23=$D$5,H$5,IF($D23=$D$6,H$6,H$7)),FALSE)),"",VLOOKUP($B$6,'IAPT(i)_FINAL CALC'!$D$11:$AH$268,IF($D23=$D$5,H$5,IF($D23=$D$6,H$6,H$7)),FALSE)),"N/A")</f>
        <v>3.1171953116985174E-2</v>
      </c>
      <c r="I23" s="138">
        <f ca="1">IFERROR(IF(ISBLANK(VLOOKUP($B$6,'IAPT(i)_FINAL CALC'!$D$11:$AH$268,IF($D23=$D$5,I$5,IF($D23=$D$6,I$6,I$7)),FALSE)),"",VLOOKUP($B$6,'IAPT(i)_FINAL CALC'!$D$11:$AH$268,IF($D23=$D$5,I$5,IF($D23=$D$6,I$6,I$7)),FALSE)),"N/A")</f>
        <v>3.1603735998792279E-2</v>
      </c>
      <c r="J23" s="138">
        <f ca="1">IFERROR(IF(ISBLANK(VLOOKUP($B$6,'IAPT(i)_FINAL CALC'!$D$11:$AH$268,IF($D23=$D$5,J$5,IF($D23=$D$6,J$6,J$7)),FALSE)),"",VLOOKUP($B$6,'IAPT(i)_FINAL CALC'!$D$11:$AH$268,IF($D23=$D$5,J$5,IF($D23=$D$6,J$6,J$7)),FALSE)),"N/A")</f>
        <v>3.3338933905503715E-2</v>
      </c>
      <c r="K23" s="138">
        <f ca="1">IFERROR(IF(ISBLANK(VLOOKUP($B$6,'IAPT(i)_FINAL CALC'!$D$11:$AH$268,IF($D23=$D$5,K$5,IF($D23=$D$6,K$6,K$7)),FALSE)),"",VLOOKUP($B$6,'IAPT(i)_FINAL CALC'!$D$11:$AH$268,IF($D23=$D$5,K$5,IF($D23=$D$6,K$6,K$7)),FALSE)),"N/A")</f>
        <v>3.9411781894265745E-2</v>
      </c>
      <c r="L23" s="138">
        <f ca="1">IFERROR(IF(ISBLANK(VLOOKUP($B$6,'IAPT(i)_FINAL CALC'!$D$11:$AH$268,IF($D23=$D$5,L$5,IF($D23=$D$6,L$6,L$7)),FALSE)),"",VLOOKUP($B$6,'IAPT(i)_FINAL CALC'!$D$11:$AH$268,IF($D23=$D$5,L$5,IF($D23=$D$6,L$6,L$7)),FALSE)),"N/A")</f>
        <v>3.7612098895851098E-2</v>
      </c>
      <c r="M23" s="138">
        <f ca="1">IFERROR(IF(ISBLANK(VLOOKUP($B$6,'IAPT(i)_FINAL CALC'!$D$11:$AH$268,IF($D23=$D$5,M$5,IF($D23=$D$6,M$6,M$7)),FALSE)),"",VLOOKUP($B$6,'IAPT(i)_FINAL CALC'!$D$11:$AH$268,IF($D23=$D$5,M$5,IF($D23=$D$6,M$6,M$7)),FALSE)),"N/A")</f>
        <v>3.7304750862247243E-2</v>
      </c>
      <c r="N23" s="138">
        <f ca="1">IFERROR(IF(ISBLANK(VLOOKUP($B$6,'IAPT(i)_FINAL CALC'!$D$11:$AH$268,IF($D23=$D$5,N$5,IF($D23=$D$6,N$6,N$7)),FALSE)),"",VLOOKUP($B$6,'IAPT(i)_FINAL CALC'!$D$11:$AH$268,IF($D23=$D$5,N$5,IF($D23=$D$6,N$6,N$7)),FALSE)),"N/A")</f>
        <v>3.8847109197075236E-2</v>
      </c>
      <c r="O23" s="138">
        <f ca="1">IFERROR(IF(ISBLANK(VLOOKUP($B$6,'IAPT(i)_FINAL CALC'!$D$11:$AH$268,IF($D23=$D$5,O$5,IF($D23=$D$6,O$6,O$7)),FALSE)),"",VLOOKUP($B$6,'IAPT(i)_FINAL CALC'!$D$11:$AH$268,IF($D23=$D$5,O$5,IF($D23=$D$6,O$6,O$7)),FALSE)),"N/A")</f>
        <v>4.1968416447858259E-2</v>
      </c>
      <c r="P23" s="138">
        <f ca="1">IFERROR(IF(ISBLANK(VLOOKUP($B$6,'IAPT(i)_FINAL CALC'!$D$11:$AH$268,IF($D23=$D$5,P$5,IF($D23=$D$6,P$6,P$7)),FALSE)),"",VLOOKUP($B$6,'IAPT(i)_FINAL CALC'!$D$11:$AH$268,IF($D23=$D$5,P$5,IF($D23=$D$6,P$6,P$7)),FALSE)),"N/A")</f>
        <v>4.0040396615965271E-2</v>
      </c>
      <c r="Q23" s="138"/>
      <c r="R23" s="138">
        <f t="shared" ca="1" si="8"/>
        <v>9</v>
      </c>
      <c r="S23" s="138">
        <f t="shared" ca="1" si="13"/>
        <v>0</v>
      </c>
      <c r="T23" s="139">
        <f t="shared" ca="1" si="9"/>
        <v>4.0040396615965271E-2</v>
      </c>
      <c r="U23" s="138" t="s">
        <v>753</v>
      </c>
      <c r="V23" s="138" t="str">
        <f t="shared" ca="1" si="5"/>
        <v/>
      </c>
      <c r="W23" s="140" t="str">
        <f t="shared" ca="1" si="7"/>
        <v>q</v>
      </c>
    </row>
    <row r="24" spans="2:23">
      <c r="B24" s="584"/>
      <c r="C24" s="339" t="s">
        <v>971</v>
      </c>
      <c r="D24" s="339"/>
      <c r="E24" s="348"/>
      <c r="F24" s="348"/>
      <c r="G24" s="348"/>
      <c r="H24" s="348"/>
      <c r="I24" s="348"/>
      <c r="J24" s="348"/>
      <c r="K24" s="348"/>
      <c r="L24" s="348"/>
      <c r="M24" s="348"/>
      <c r="N24" s="348"/>
      <c r="O24" s="348"/>
      <c r="P24" s="348"/>
      <c r="Q24" s="348"/>
      <c r="R24" s="138"/>
      <c r="S24" s="138"/>
      <c r="T24" s="139"/>
      <c r="U24" s="348" t="s">
        <v>754</v>
      </c>
      <c r="V24" s="348" t="str">
        <f t="shared" si="5"/>
        <v>Not enough data points</v>
      </c>
      <c r="W24" s="140" t="str">
        <f t="shared" ca="1" si="7"/>
        <v/>
      </c>
    </row>
    <row r="25" spans="2:23">
      <c r="B25" s="585" t="s">
        <v>34</v>
      </c>
      <c r="C25" s="46" t="s">
        <v>61</v>
      </c>
      <c r="D25" s="46" t="s">
        <v>728</v>
      </c>
      <c r="E25" s="138" t="str">
        <f ca="1">IFERROR(IF(ISBLANK(VLOOKUP($B$6,'IAPT(ii)_FINAL CALC'!$D$11:$AH$268,IF($D25=$D$5,E$5,IF($D25=$D$6,E$6,E$7)),FALSE)),"",VLOOKUP($B$6,'IAPT(ii)_FINAL CALC'!$D$11:$AH$268,IF($D25=$D$5,E$5,IF($D25=$D$6,E$6,E$7)),FALSE)),"N/A")</f>
        <v>N/A</v>
      </c>
      <c r="F25" s="138" t="str">
        <f ca="1">IFERROR(IF(ISBLANK(VLOOKUP($B$6,'IAPT(ii)_FINAL CALC'!$D$11:$AH$268,IF($D25=$D$5,F$5,IF($D25=$D$6,F$6,F$7)),FALSE)),"",VLOOKUP($B$6,'IAPT(ii)_FINAL CALC'!$D$11:$AH$268,IF($D25=$D$5,F$5,IF($D25=$D$6,F$6,F$7)),FALSE)),"N/A")</f>
        <v>N/A</v>
      </c>
      <c r="G25" s="138" t="str">
        <f ca="1">IFERROR(IF(ISBLANK(VLOOKUP($B$6,'IAPT(ii)_FINAL CALC'!$D$11:$AH$268,IF($D25=$D$5,G$5,IF($D25=$D$6,G$6,G$7)),FALSE)),"",VLOOKUP($B$6,'IAPT(ii)_FINAL CALC'!$D$11:$AH$268,IF($D25=$D$5,G$5,IF($D25=$D$6,G$6,G$7)),FALSE)),"N/A")</f>
        <v>N/A</v>
      </c>
      <c r="H25" s="138">
        <f ca="1">IFERROR(IF(ISBLANK(VLOOKUP($B$6,'IAPT(ii)_FINAL CALC'!$D$11:$AH$268,IF($D25=$D$5,H$5,IF($D25=$D$6,H$6,H$7)),FALSE)),"",VLOOKUP($B$6,'IAPT(ii)_FINAL CALC'!$D$11:$AH$268,IF($D25=$D$5,H$5,IF($D25=$D$6,H$6,H$7)),FALSE)),"N/A")</f>
        <v>0.45018715953702104</v>
      </c>
      <c r="I25" s="138">
        <f ca="1">IFERROR(IF(ISBLANK(VLOOKUP($B$6,'IAPT(ii)_FINAL CALC'!$D$11:$AH$268,IF($D25=$D$5,I$5,IF($D25=$D$6,I$6,I$7)),FALSE)),"",VLOOKUP($B$6,'IAPT(ii)_FINAL CALC'!$D$11:$AH$268,IF($D25=$D$5,I$5,IF($D25=$D$6,I$6,I$7)),FALSE)),"N/A")</f>
        <v>0.45007376349095429</v>
      </c>
      <c r="J25" s="138">
        <f ca="1">IFERROR(IF(ISBLANK(VLOOKUP($B$6,'IAPT(ii)_FINAL CALC'!$D$11:$AH$268,IF($D25=$D$5,J$5,IF($D25=$D$6,J$6,J$7)),FALSE)),"",VLOOKUP($B$6,'IAPT(ii)_FINAL CALC'!$D$11:$AH$268,IF($D25=$D$5,J$5,IF($D25=$D$6,J$6,J$7)),FALSE)),"N/A")</f>
        <v>0.44304620166721614</v>
      </c>
      <c r="K25" s="138">
        <f ca="1">IFERROR(IF(ISBLANK(VLOOKUP($B$6,'IAPT(ii)_FINAL CALC'!$D$11:$AH$268,IF($D25=$D$5,K$5,IF($D25=$D$6,K$6,K$7)),FALSE)),"",VLOOKUP($B$6,'IAPT(ii)_FINAL CALC'!$D$11:$AH$268,IF($D25=$D$5,K$5,IF($D25=$D$6,K$6,K$7)),FALSE)),"N/A")</f>
        <v>0.45495948320323087</v>
      </c>
      <c r="L25" s="138">
        <f ca="1">IFERROR(IF(ISBLANK(VLOOKUP($B$6,'IAPT(ii)_FINAL CALC'!$D$11:$AH$268,IF($D25=$D$5,L$5,IF($D25=$D$6,L$6,L$7)),FALSE)),"",VLOOKUP($B$6,'IAPT(ii)_FINAL CALC'!$D$11:$AH$268,IF($D25=$D$5,L$5,IF($D25=$D$6,L$6,L$7)),FALSE)),"N/A")</f>
        <v>0.45430306621241295</v>
      </c>
      <c r="M25" s="138">
        <f ca="1">IFERROR(IF(ISBLANK(VLOOKUP($B$6,'IAPT(ii)_FINAL CALC'!$D$11:$AH$268,IF($D25=$D$5,M$5,IF($D25=$D$6,M$6,M$7)),FALSE)),"",VLOOKUP($B$6,'IAPT(ii)_FINAL CALC'!$D$11:$AH$268,IF($D25=$D$5,M$5,IF($D25=$D$6,M$6,M$7)),FALSE)),"N/A")</f>
        <v>0.45708152794069534</v>
      </c>
      <c r="N25" s="138">
        <f ca="1">IFERROR(IF(ISBLANK(VLOOKUP($B$6,'IAPT(ii)_FINAL CALC'!$D$11:$AH$268,IF($D25=$D$5,N$5,IF($D25=$D$6,N$6,N$7)),FALSE)),"",VLOOKUP($B$6,'IAPT(ii)_FINAL CALC'!$D$11:$AH$268,IF($D25=$D$5,N$5,IF($D25=$D$6,N$6,N$7)),FALSE)),"N/A")</f>
        <v>0.45855817770372764</v>
      </c>
      <c r="O25" s="138">
        <f ca="1">IFERROR(IF(ISBLANK(VLOOKUP($B$6,'IAPT(ii)_FINAL CALC'!$D$11:$AH$268,IF($D25=$D$5,O$5,IF($D25=$D$6,O$6,O$7)),FALSE)),"",VLOOKUP($B$6,'IAPT(ii)_FINAL CALC'!$D$11:$AH$268,IF($D25=$D$5,O$5,IF($D25=$D$6,O$6,O$7)),FALSE)),"N/A")</f>
        <v>0.48196853896235192</v>
      </c>
      <c r="P25" s="138">
        <f ca="1">IFERROR(IF(ISBLANK(VLOOKUP($B$6,'IAPT(ii)_FINAL CALC'!$D$11:$AH$268,IF($D25=$D$5,P$5,IF($D25=$D$6,P$6,P$7)),FALSE)),"",VLOOKUP($B$6,'IAPT(ii)_FINAL CALC'!$D$11:$AH$268,IF($D25=$D$5,P$5,IF($D25=$D$6,P$6,P$7)),FALSE)),"N/A")</f>
        <v>0.48899999999999999</v>
      </c>
      <c r="Q25" s="138"/>
      <c r="R25" s="138">
        <f t="shared" ref="R25:R28" ca="1" si="14">COUNTA(E25:P25)-COUNTIF(E25:P25,"N/A")</f>
        <v>9</v>
      </c>
      <c r="S25" s="138">
        <f t="shared" ref="S25:S28" ca="1" si="15">IF(P25="N/A",IF(O25="N/A",2,1),0)</f>
        <v>0</v>
      </c>
      <c r="T25" s="139">
        <f t="shared" ref="T25:T28" ca="1" si="16">OFFSET(P25,,-S25)</f>
        <v>0.48899999999999999</v>
      </c>
      <c r="U25" s="138" t="s">
        <v>755</v>
      </c>
      <c r="V25" s="138" t="str">
        <f t="shared" ca="1" si="5"/>
        <v/>
      </c>
      <c r="W25" s="140" t="str">
        <f t="shared" ca="1" si="7"/>
        <v>p</v>
      </c>
    </row>
    <row r="26" spans="2:23">
      <c r="B26" s="584"/>
      <c r="C26" s="339" t="s">
        <v>62</v>
      </c>
      <c r="D26" s="339"/>
      <c r="E26" s="348" t="str">
        <f ca="1">IFERROR(IF(ISBLANK(VLOOKUP($B$6,'IAPT(ii_b)_FINAL CALC '!$D$11:$AH$268,IF($D26=$D$5,E$5,IF($D26=$D$6,E$6,E$7)),FALSE)),"",VLOOKUP($B$6,'IAPT(ii_b)_FINAL CALC '!$D$11:$AH$268,IF($D26=$D$5,E$5,IF($D26=$D$6,E$6,E$7)),FALSE)),"N/A")</f>
        <v/>
      </c>
      <c r="F26" s="348" t="str">
        <f ca="1">IFERROR(IF(ISBLANK(VLOOKUP($B$6,'IAPT(ii_b)_FINAL CALC '!$D$11:$AH$268,IF($D26=$D$5,F$5,IF($D26=$D$6,F$6,F$7)),FALSE)),"",VLOOKUP($B$6,'IAPT(ii_b)_FINAL CALC '!$D$11:$AH$268,IF($D26=$D$5,F$5,IF($D26=$D$6,F$6,F$7)),FALSE)),"N/A")</f>
        <v/>
      </c>
      <c r="G26" s="348" t="str">
        <f ca="1">IFERROR(IF(ISBLANK(VLOOKUP($B$6,'IAPT(ii_b)_FINAL CALC '!$D$11:$AH$268,IF($D26=$D$5,G$5,IF($D26=$D$6,G$6,G$7)),FALSE)),"",VLOOKUP($B$6,'IAPT(ii_b)_FINAL CALC '!$D$11:$AH$268,IF($D26=$D$5,G$5,IF($D26=$D$6,G$6,G$7)),FALSE)),"N/A")</f>
        <v/>
      </c>
      <c r="H26" s="348" t="str">
        <f ca="1">IFERROR(IF(ISBLANK(VLOOKUP($B$6,'IAPT(ii_b)_FINAL CALC '!$D$11:$AH$268,IF($D26=$D$5,H$5,IF($D26=$D$6,H$6,H$7)),FALSE)),"",VLOOKUP($B$6,'IAPT(ii_b)_FINAL CALC '!$D$11:$AH$268,IF($D26=$D$5,H$5,IF($D26=$D$6,H$6,H$7)),FALSE)),"N/A")</f>
        <v/>
      </c>
      <c r="I26" s="348" t="str">
        <f ca="1">IFERROR(IF(ISBLANK(VLOOKUP($B$6,'IAPT(ii_b)_FINAL CALC '!$D$11:$AH$268,IF($D26=$D$5,I$5,IF($D26=$D$6,I$6,I$7)),FALSE)),"",VLOOKUP($B$6,'IAPT(ii_b)_FINAL CALC '!$D$11:$AH$268,IF($D26=$D$5,I$5,IF($D26=$D$6,I$6,I$7)),FALSE)),"N/A")</f>
        <v/>
      </c>
      <c r="J26" s="348" t="str">
        <f ca="1">IFERROR(IF(ISBLANK(VLOOKUP($B$6,'IAPT(ii_b)_FINAL CALC '!$D$11:$AH$268,IF($D26=$D$5,J$5,IF($D26=$D$6,J$6,J$7)),FALSE)),"",VLOOKUP($B$6,'IAPT(ii_b)_FINAL CALC '!$D$11:$AH$268,IF($D26=$D$5,J$5,IF($D26=$D$6,J$6,J$7)),FALSE)),"N/A")</f>
        <v/>
      </c>
      <c r="K26" s="348" t="str">
        <f ca="1">IFERROR(IF(ISBLANK(VLOOKUP($B$6,'IAPT(ii_b)_FINAL CALC '!$D$11:$AH$268,IF($D26=$D$5,K$5,IF($D26=$D$6,K$6,K$7)),FALSE)),"",VLOOKUP($B$6,'IAPT(ii_b)_FINAL CALC '!$D$11:$AH$268,IF($D26=$D$5,K$5,IF($D26=$D$6,K$6,K$7)),FALSE)),"N/A")</f>
        <v/>
      </c>
      <c r="L26" s="348" t="str">
        <f ca="1">IFERROR(IF(ISBLANK(VLOOKUP($B$6,'IAPT(ii_b)_FINAL CALC '!$D$11:$AH$268,IF($D26=$D$5,L$5,IF($D26=$D$6,L$6,L$7)),FALSE)),"",VLOOKUP($B$6,'IAPT(ii_b)_FINAL CALC '!$D$11:$AH$268,IF($D26=$D$5,L$5,IF($D26=$D$6,L$6,L$7)),FALSE)),"N/A")</f>
        <v/>
      </c>
      <c r="M26" s="348" t="str">
        <f ca="1">IFERROR(IF(ISBLANK(VLOOKUP($B$6,'IAPT(ii_b)_FINAL CALC '!$D$11:$AH$268,IF($D26=$D$5,M$5,IF($D26=$D$6,M$6,M$7)),FALSE)),"",VLOOKUP($B$6,'IAPT(ii_b)_FINAL CALC '!$D$11:$AH$268,IF($D26=$D$5,M$5,IF($D26=$D$6,M$6,M$7)),FALSE)),"N/A")</f>
        <v/>
      </c>
      <c r="N26" s="348" t="str">
        <f ca="1">IFERROR(IF(ISBLANK(VLOOKUP($B$6,'IAPT(ii_b)_FINAL CALC '!$D$11:$AH$268,IF($D26=$D$5,N$5,IF($D26=$D$6,N$6,N$7)),FALSE)),"",VLOOKUP($B$6,'IAPT(ii_b)_FINAL CALC '!$D$11:$AH$268,IF($D26=$D$5,N$5,IF($D26=$D$6,N$6,N$7)),FALSE)),"N/A")</f>
        <v/>
      </c>
      <c r="O26" s="348" t="str">
        <f ca="1">IFERROR(IF(ISBLANK(VLOOKUP($B$6,'IAPT(ii_b)_FINAL CALC '!$D$11:$AH$268,IF($D26=$D$5,O$5,IF($D26=$D$6,O$6,O$7)),FALSE)),"",VLOOKUP($B$6,'IAPT(ii_b)_FINAL CALC '!$D$11:$AH$268,IF($D26=$D$5,O$5,IF($D26=$D$6,O$6,O$7)),FALSE)),"N/A")</f>
        <v/>
      </c>
      <c r="P26" s="348" t="str">
        <f ca="1">IFERROR(IF(ISBLANK(VLOOKUP($B$6,'IAPT(ii_b)_FINAL CALC '!$D$11:$AH$268,IF($D26=$D$5,P$5,IF($D26=$D$6,P$6,P$7)),FALSE)),"",VLOOKUP($B$6,'IAPT(ii_b)_FINAL CALC '!$D$11:$AH$268,IF($D26=$D$5,P$5,IF($D26=$D$6,P$6,P$7)),FALSE)),"N/A")</f>
        <v/>
      </c>
      <c r="Q26" s="348"/>
      <c r="R26" s="138"/>
      <c r="S26" s="138"/>
      <c r="T26" s="139"/>
      <c r="U26" s="348" t="s">
        <v>756</v>
      </c>
      <c r="V26" s="348" t="str">
        <f t="shared" si="5"/>
        <v>Not enough data points</v>
      </c>
      <c r="W26" s="140" t="str">
        <f t="shared" ca="1" si="7"/>
        <v/>
      </c>
    </row>
    <row r="27" spans="2:23">
      <c r="B27" s="82" t="s">
        <v>35</v>
      </c>
      <c r="C27" s="46" t="s">
        <v>18</v>
      </c>
      <c r="D27" s="46" t="s">
        <v>728</v>
      </c>
      <c r="E27" s="138" t="str">
        <f ca="1">IFERROR(IF(ISBLANK(VLOOKUP($B$6,'IAPT(iii_6w)_FINAL CALC'!$D$11:$AH$268,IF($D27=$D$5,E$5,IF($D27=$D$6,E$6,E$7)),FALSE)),"",VLOOKUP($B$6,'IAPT(iii_6w)_FINAL CALC'!$D$11:$AH$268,IF($D27=$D$5,E$5,IF($D27=$D$6,E$6,E$7)),FALSE)),"N/A")</f>
        <v>N/A</v>
      </c>
      <c r="F27" s="138" t="str">
        <f ca="1">IFERROR(IF(ISBLANK(VLOOKUP($B$6,'IAPT(iii_6w)_FINAL CALC'!$D$11:$AH$268,IF($D27=$D$5,F$5,IF($D27=$D$6,F$6,F$7)),FALSE)),"",VLOOKUP($B$6,'IAPT(iii_6w)_FINAL CALC'!$D$11:$AH$268,IF($D27=$D$5,F$5,IF($D27=$D$6,F$6,F$7)),FALSE)),"N/A")</f>
        <v>N/A</v>
      </c>
      <c r="G27" s="138" t="str">
        <f ca="1">IFERROR(IF(ISBLANK(VLOOKUP($B$6,'IAPT(iii_6w)_FINAL CALC'!$D$11:$AH$268,IF($D27=$D$5,G$5,IF($D27=$D$6,G$6,G$7)),FALSE)),"",VLOOKUP($B$6,'IAPT(iii_6w)_FINAL CALC'!$D$11:$AH$268,IF($D27=$D$5,G$5,IF($D27=$D$6,G$6,G$7)),FALSE)),"N/A")</f>
        <v>N/A</v>
      </c>
      <c r="H27" s="138" t="str">
        <f ca="1">IFERROR(IF(ISBLANK(VLOOKUP($B$6,'IAPT(iii_6w)_FINAL CALC'!$D$11:$AH$268,IF($D27=$D$5,H$5,IF($D27=$D$6,H$6,H$7)),FALSE)),"",VLOOKUP($B$6,'IAPT(iii_6w)_FINAL CALC'!$D$11:$AH$268,IF($D27=$D$5,H$5,IF($D27=$D$6,H$6,H$7)),FALSE)),"N/A")</f>
        <v>N/A</v>
      </c>
      <c r="I27" s="138" t="str">
        <f ca="1">IFERROR(IF(ISBLANK(VLOOKUP($B$6,'IAPT(iii_6w)_FINAL CALC'!$D$11:$AH$268,IF($D27=$D$5,I$5,IF($D27=$D$6,I$6,I$7)),FALSE)),"",VLOOKUP($B$6,'IAPT(iii_6w)_FINAL CALC'!$D$11:$AH$268,IF($D27=$D$5,I$5,IF($D27=$D$6,I$6,I$7)),FALSE)),"N/A")</f>
        <v>N/A</v>
      </c>
      <c r="J27" s="138" t="str">
        <f ca="1">IFERROR(IF(ISBLANK(VLOOKUP($B$6,'IAPT(iii_6w)_FINAL CALC'!$D$11:$AH$268,IF($D27=$D$5,J$5,IF($D27=$D$6,J$6,J$7)),FALSE)),"",VLOOKUP($B$6,'IAPT(iii_6w)_FINAL CALC'!$D$11:$AH$268,IF($D27=$D$5,J$5,IF($D27=$D$6,J$6,J$7)),FALSE)),"N/A")</f>
        <v>N/A</v>
      </c>
      <c r="K27" s="138">
        <f ca="1">IFERROR(IF(ISBLANK(VLOOKUP($B$6,'IAPT(iii_6w)_FINAL CALC'!$D$11:$AH$268,IF($D27=$D$5,K$5,IF($D27=$D$6,K$6,K$7)),FALSE)),"",VLOOKUP($B$6,'IAPT(iii_6w)_FINAL CALC'!$D$11:$AH$268,IF($D27=$D$5,K$5,IF($D27=$D$6,K$6,K$7)),FALSE)),"N/A")</f>
        <v>0.77594326599193797</v>
      </c>
      <c r="L27" s="138">
        <f ca="1">IFERROR(IF(ISBLANK(VLOOKUP($B$6,'IAPT(iii_6w)_FINAL CALC'!$D$11:$AH$268,IF($D27=$D$5,L$5,IF($D27=$D$6,L$6,L$7)),FALSE)),"",VLOOKUP($B$6,'IAPT(iii_6w)_FINAL CALC'!$D$11:$AH$268,IF($D27=$D$5,L$5,IF($D27=$D$6,L$6,L$7)),FALSE)),"N/A")</f>
        <v>0.79965946515118702</v>
      </c>
      <c r="M27" s="138">
        <f ca="1">IFERROR(IF(ISBLANK(VLOOKUP($B$6,'IAPT(iii_6w)_FINAL CALC'!$D$11:$AH$268,IF($D27=$D$5,M$5,IF($D27=$D$6,M$6,M$7)),FALSE)),"",VLOOKUP($B$6,'IAPT(iii_6w)_FINAL CALC'!$D$11:$AH$268,IF($D27=$D$5,M$5,IF($D27=$D$6,M$6,M$7)),FALSE)),"N/A")</f>
        <v>0.80981347478882582</v>
      </c>
      <c r="N27" s="138">
        <f ca="1">IFERROR(IF(ISBLANK(VLOOKUP($B$6,'IAPT(iii_6w)_FINAL CALC'!$D$11:$AH$268,IF($D27=$D$5,N$5,IF($D27=$D$6,N$6,N$7)),FALSE)),"",VLOOKUP($B$6,'IAPT(iii_6w)_FINAL CALC'!$D$11:$AH$268,IF($D27=$D$5,N$5,IF($D27=$D$6,N$6,N$7)),FALSE)),"N/A")</f>
        <v>0.8339823625674283</v>
      </c>
      <c r="O27" s="138">
        <f ca="1">IFERROR(IF(ISBLANK(VLOOKUP($B$6,'IAPT(iii_6w)_FINAL CALC'!$D$11:$AH$268,IF($D27=$D$5,O$5,IF($D27=$D$6,O$6,O$7)),FALSE)),"",VLOOKUP($B$6,'IAPT(iii_6w)_FINAL CALC'!$D$11:$AH$268,IF($D27=$D$5,O$5,IF($D27=$D$6,O$6,O$7)),FALSE)),"N/A")</f>
        <v>0.83789979663523761</v>
      </c>
      <c r="P27" s="138">
        <f ca="1">IFERROR(IF(ISBLANK(VLOOKUP($B$6,'IAPT(iii_6w)_FINAL CALC'!$D$11:$AH$268,IF($D27=$D$5,P$5,IF($D27=$D$6,P$6,P$7)),FALSE)),"",VLOOKUP($B$6,'IAPT(iii_6w)_FINAL CALC'!$D$11:$AH$268,IF($D27=$D$5,P$5,IF($D27=$D$6,P$6,P$7)),FALSE)),"N/A")</f>
        <v>0.84599999999999997</v>
      </c>
      <c r="Q27" s="138"/>
      <c r="R27" s="138">
        <f t="shared" ca="1" si="14"/>
        <v>6</v>
      </c>
      <c r="S27" s="138">
        <f t="shared" ca="1" si="15"/>
        <v>0</v>
      </c>
      <c r="T27" s="139">
        <f t="shared" ca="1" si="16"/>
        <v>0.84599999999999997</v>
      </c>
      <c r="U27" s="138" t="s">
        <v>757</v>
      </c>
      <c r="V27" s="138" t="str">
        <f t="shared" ca="1" si="5"/>
        <v/>
      </c>
      <c r="W27" s="140" t="str">
        <f t="shared" ca="1" si="7"/>
        <v>p</v>
      </c>
    </row>
    <row r="28" spans="2:23">
      <c r="B28" s="82" t="s">
        <v>36</v>
      </c>
      <c r="C28" s="46" t="s">
        <v>14</v>
      </c>
      <c r="D28" s="46" t="s">
        <v>728</v>
      </c>
      <c r="E28" s="138" t="str">
        <f ca="1">IFERROR(IF(ISBLANK(VLOOKUP($B$6,'IAPT (iv)_FINAL CALC'!$D$11:$AH$268,IF($D28=$D$5,E$5,IF($D28=$D$6,E$6,E$7)),FALSE)),"",VLOOKUP($B$6,'IAPT (iv)_FINAL CALC'!$D$11:$AH$268,IF($D28=$D$5,E$5,IF($D28=$D$6,E$6,E$7)),FALSE)),"N/A")</f>
        <v>N/A</v>
      </c>
      <c r="F28" s="138" t="str">
        <f ca="1">IFERROR(IF(ISBLANK(VLOOKUP($B$6,'IAPT (iv)_FINAL CALC'!$D$11:$AH$268,IF($D28=$D$5,F$5,IF($D28=$D$6,F$6,F$7)),FALSE)),"",VLOOKUP($B$6,'IAPT (iv)_FINAL CALC'!$D$11:$AH$268,IF($D28=$D$5,F$5,IF($D28=$D$6,F$6,F$7)),FALSE)),"N/A")</f>
        <v>N/A</v>
      </c>
      <c r="G28" s="138" t="str">
        <f ca="1">IFERROR(IF(ISBLANK(VLOOKUP($B$6,'IAPT (iv)_FINAL CALC'!$D$11:$AH$268,IF($D28=$D$5,G$5,IF($D28=$D$6,G$6,G$7)),FALSE)),"",VLOOKUP($B$6,'IAPT (iv)_FINAL CALC'!$D$11:$AH$268,IF($D28=$D$5,G$5,IF($D28=$D$6,G$6,G$7)),FALSE)),"N/A")</f>
        <v>N/A</v>
      </c>
      <c r="H28" s="138" t="str">
        <f ca="1">IFERROR(IF(ISBLANK(VLOOKUP($B$6,'IAPT (iv)_FINAL CALC'!$D$11:$AH$268,IF($D28=$D$5,H$5,IF($D28=$D$6,H$6,H$7)),FALSE)),"",VLOOKUP($B$6,'IAPT (iv)_FINAL CALC'!$D$11:$AH$268,IF($D28=$D$5,H$5,IF($D28=$D$6,H$6,H$7)),FALSE)),"N/A")</f>
        <v>N/A</v>
      </c>
      <c r="I28" s="138" t="str">
        <f ca="1">IFERROR(IF(ISBLANK(VLOOKUP($B$6,'IAPT (iv)_FINAL CALC'!$D$11:$AH$268,IF($D28=$D$5,I$5,IF($D28=$D$6,I$6,I$7)),FALSE)),"",VLOOKUP($B$6,'IAPT (iv)_FINAL CALC'!$D$11:$AH$268,IF($D28=$D$5,I$5,IF($D28=$D$6,I$6,I$7)),FALSE)),"N/A")</f>
        <v>N/A</v>
      </c>
      <c r="J28" s="138" t="str">
        <f ca="1">IFERROR(IF(ISBLANK(VLOOKUP($B$6,'IAPT (iv)_FINAL CALC'!$D$11:$AH$268,IF($D28=$D$5,J$5,IF($D28=$D$6,J$6,J$7)),FALSE)),"",VLOOKUP($B$6,'IAPT (iv)_FINAL CALC'!$D$11:$AH$268,IF($D28=$D$5,J$5,IF($D28=$D$6,J$6,J$7)),FALSE)),"N/A")</f>
        <v>N/A</v>
      </c>
      <c r="K28" s="138" t="str">
        <f ca="1">IFERROR(IF(ISBLANK(VLOOKUP($B$6,'IAPT (iv)_FINAL CALC'!$D$11:$AH$268,IF($D28=$D$5,K$5,IF($D28=$D$6,K$6,K$7)),FALSE)),"",VLOOKUP($B$6,'IAPT (iv)_FINAL CALC'!$D$11:$AH$268,IF($D28=$D$5,K$5,IF($D28=$D$6,K$6,K$7)),FALSE)),"N/A")</f>
        <v>N/A</v>
      </c>
      <c r="L28" s="138" t="str">
        <f ca="1">IFERROR(IF(ISBLANK(VLOOKUP($B$6,'IAPT (iv)_FINAL CALC'!$D$11:$AH$268,IF($D28=$D$5,L$5,IF($D28=$D$6,L$6,L$7)),FALSE)),"",VLOOKUP($B$6,'IAPT (iv)_FINAL CALC'!$D$11:$AH$268,IF($D28=$D$5,L$5,IF($D28=$D$6,L$6,L$7)),FALSE)),"N/A")</f>
        <v>N/A</v>
      </c>
      <c r="M28" s="138" t="str">
        <f ca="1">IFERROR(IF(ISBLANK(VLOOKUP($B$6,'IAPT (iv)_FINAL CALC'!$D$11:$AH$268,IF($D28=$D$5,M$5,IF($D28=$D$6,M$6,M$7)),FALSE)),"",VLOOKUP($B$6,'IAPT (iv)_FINAL CALC'!$D$11:$AH$268,IF($D28=$D$5,M$5,IF($D28=$D$6,M$6,M$7)),FALSE)),"N/A")</f>
        <v>N/A</v>
      </c>
      <c r="N28" s="138" t="str">
        <f ca="1">IFERROR(IF(ISBLANK(VLOOKUP($B$6,'IAPT (iv)_FINAL CALC'!$D$11:$AH$268,IF($D28=$D$5,N$5,IF($D28=$D$6,N$6,N$7)),FALSE)),"",VLOOKUP($B$6,'IAPT (iv)_FINAL CALC'!$D$11:$AH$268,IF($D28=$D$5,N$5,IF($D28=$D$6,N$6,N$7)),FALSE)),"N/A")</f>
        <v>N/A</v>
      </c>
      <c r="O28" s="138" t="str">
        <f ca="1">IFERROR(IF(ISBLANK(VLOOKUP($B$6,'IAPT (iv)_FINAL CALC'!$D$11:$AH$268,IF($D28=$D$5,O$5,IF($D28=$D$6,O$6,O$7)),FALSE)),"",VLOOKUP($B$6,'IAPT (iv)_FINAL CALC'!$D$11:$AH$268,IF($D28=$D$5,O$5,IF($D28=$D$6,O$6,O$7)),FALSE)),"N/A")</f>
        <v>N/A</v>
      </c>
      <c r="P28" s="138" t="str">
        <f ca="1">IFERROR(IF(ISBLANK(VLOOKUP($B$6,'IAPT (iv)_FINAL CALC'!$D$11:$AH$268,IF($D28=$D$5,P$5,IF($D28=$D$6,P$6,P$7)),FALSE)),"",VLOOKUP($B$6,'IAPT (iv)_FINAL CALC'!$D$11:$AH$268,IF($D28=$D$5,P$5,IF($D28=$D$6,P$6,P$7)),FALSE)),"N/A")</f>
        <v>N/A</v>
      </c>
      <c r="Q28" s="138"/>
      <c r="R28" s="138">
        <f t="shared" ca="1" si="14"/>
        <v>0</v>
      </c>
      <c r="S28" s="138">
        <f t="shared" ca="1" si="15"/>
        <v>2</v>
      </c>
      <c r="T28" s="139" t="str">
        <f t="shared" ca="1" si="16"/>
        <v>N/A</v>
      </c>
      <c r="U28" s="138" t="s">
        <v>758</v>
      </c>
      <c r="V28" s="138" t="str">
        <f t="shared" ca="1" si="5"/>
        <v>Not enough data points</v>
      </c>
      <c r="W28" s="140" t="str">
        <f t="shared" ca="1" si="7"/>
        <v>N/A</v>
      </c>
    </row>
    <row r="29" spans="2:23">
      <c r="B29" s="595" t="s">
        <v>12</v>
      </c>
      <c r="C29" s="596"/>
      <c r="D29" s="131"/>
      <c r="E29" s="132"/>
      <c r="F29" s="132"/>
      <c r="G29" s="132"/>
      <c r="H29" s="132"/>
      <c r="I29" s="132"/>
      <c r="J29" s="132"/>
      <c r="K29" s="132"/>
      <c r="L29" s="132"/>
      <c r="M29" s="132"/>
      <c r="N29" s="132"/>
      <c r="O29" s="132"/>
      <c r="P29" s="132"/>
      <c r="Q29" s="132"/>
      <c r="R29" s="132"/>
      <c r="S29" s="132"/>
      <c r="T29" s="142"/>
      <c r="U29" s="132"/>
      <c r="V29" s="132"/>
      <c r="W29" s="140" t="str">
        <f t="shared" ca="1" si="7"/>
        <v/>
      </c>
    </row>
    <row r="30" spans="2:23">
      <c r="B30" s="599" t="s">
        <v>22</v>
      </c>
      <c r="C30" s="600"/>
      <c r="D30" s="87"/>
      <c r="E30" s="143"/>
      <c r="F30" s="143"/>
      <c r="G30" s="143"/>
      <c r="H30" s="143"/>
      <c r="I30" s="143"/>
      <c r="J30" s="143"/>
      <c r="K30" s="143"/>
      <c r="L30" s="143"/>
      <c r="M30" s="143"/>
      <c r="N30" s="143"/>
      <c r="O30" s="143"/>
      <c r="P30" s="143"/>
      <c r="Q30" s="143"/>
      <c r="R30" s="143"/>
      <c r="S30" s="143"/>
      <c r="T30" s="144"/>
      <c r="U30" s="143"/>
      <c r="V30" s="143" t="str">
        <f t="shared" si="5"/>
        <v>Not enough data points</v>
      </c>
      <c r="W30" s="140" t="str">
        <f t="shared" ca="1" si="7"/>
        <v/>
      </c>
    </row>
    <row r="31" spans="2:23">
      <c r="B31" s="602" t="s">
        <v>37</v>
      </c>
      <c r="C31" s="60" t="s">
        <v>533</v>
      </c>
      <c r="D31" s="60"/>
      <c r="E31" s="136"/>
      <c r="F31" s="136"/>
      <c r="G31" s="136"/>
      <c r="H31" s="136"/>
      <c r="I31" s="136"/>
      <c r="J31" s="136"/>
      <c r="K31" s="136"/>
      <c r="L31" s="136"/>
      <c r="M31" s="136"/>
      <c r="N31" s="136"/>
      <c r="O31" s="136"/>
      <c r="P31" s="136"/>
      <c r="Q31" s="136"/>
      <c r="R31" s="136"/>
      <c r="S31" s="136"/>
      <c r="T31" s="141"/>
      <c r="U31" s="136" t="s">
        <v>759</v>
      </c>
      <c r="V31" s="136" t="str">
        <f t="shared" si="5"/>
        <v>Not enough data points</v>
      </c>
      <c r="W31" s="140" t="str">
        <f t="shared" ca="1" si="7"/>
        <v/>
      </c>
    </row>
    <row r="32" spans="2:23">
      <c r="B32" s="602"/>
      <c r="C32" s="42" t="s">
        <v>534</v>
      </c>
      <c r="D32" s="42" t="s">
        <v>728</v>
      </c>
      <c r="E32" s="138" t="str">
        <f ca="1">IFERROR(IF(ISBLANK(VLOOKUP($B$6,'EIP(i_a)_FINAL_CALC'!$D$11:$AH$268,IF($D32=$D$5,E$5,IF($D32=$D$6,E$6,E$7)),FALSE)),"",VLOOKUP($B$6,'EIP(i_a)_FINAL_CALC'!$D$11:$AH$268,IF($D32=$D$5,E$5,IF($D32=$D$6,E$6,E$7)),FALSE)),"N/A")</f>
        <v>N/A</v>
      </c>
      <c r="F32" s="138" t="str">
        <f ca="1">IFERROR(IF(ISBLANK(VLOOKUP($B$6,'EIP(i_a)_FINAL_CALC'!$D$11:$AH$268,IF($D32=$D$5,F$5,IF($D32=$D$6,F$6,F$7)),FALSE)),"",VLOOKUP($B$6,'EIP(i_a)_FINAL_CALC'!$D$11:$AH$268,IF($D32=$D$5,F$5,IF($D32=$D$6,F$6,F$7)),FALSE)),"N/A")</f>
        <v>N/A</v>
      </c>
      <c r="G32" s="138" t="str">
        <f ca="1">IFERROR(IF(ISBLANK(VLOOKUP($B$6,'EIP(i_a)_FINAL_CALC'!$D$11:$AH$268,IF($D32=$D$5,G$5,IF($D32=$D$6,G$6,G$7)),FALSE)),"",VLOOKUP($B$6,'EIP(i_a)_FINAL_CALC'!$D$11:$AH$268,IF($D32=$D$5,G$5,IF($D32=$D$6,G$6,G$7)),FALSE)),"N/A")</f>
        <v>N/A</v>
      </c>
      <c r="H32" s="138" t="str">
        <f ca="1">IFERROR(IF(ISBLANK(VLOOKUP($B$6,'EIP(i_a)_FINAL_CALC'!$D$11:$AH$268,IF($D32=$D$5,H$5,IF($D32=$D$6,H$6,H$7)),FALSE)),"",VLOOKUP($B$6,'EIP(i_a)_FINAL_CALC'!$D$11:$AH$268,IF($D32=$D$5,H$5,IF($D32=$D$6,H$6,H$7)),FALSE)),"N/A")</f>
        <v>N/A</v>
      </c>
      <c r="I32" s="138" t="str">
        <f ca="1">IFERROR(IF(ISBLANK(VLOOKUP($B$6,'EIP(i_a)_FINAL_CALC'!$D$11:$AH$268,IF($D32=$D$5,I$5,IF($D32=$D$6,I$6,I$7)),FALSE)),"",VLOOKUP($B$6,'EIP(i_a)_FINAL_CALC'!$D$11:$AH$268,IF($D32=$D$5,I$5,IF($D32=$D$6,I$6,I$7)),FALSE)),"N/A")</f>
        <v>N/A</v>
      </c>
      <c r="J32" s="138" t="str">
        <f ca="1">IFERROR(IF(ISBLANK(VLOOKUP($B$6,'EIP(i_a)_FINAL_CALC'!$D$11:$AH$268,IF($D32=$D$5,J$5,IF($D32=$D$6,J$6,J$7)),FALSE)),"",VLOOKUP($B$6,'EIP(i_a)_FINAL_CALC'!$D$11:$AH$268,IF($D32=$D$5,J$5,IF($D32=$D$6,J$6,J$7)),FALSE)),"N/A")</f>
        <v>N/A</v>
      </c>
      <c r="K32" s="138" t="str">
        <f ca="1">IFERROR(IF(ISBLANK(VLOOKUP($B$6,'EIP(i_a)_FINAL_CALC'!$D$11:$AH$268,IF($D32=$D$5,K$5,IF($D32=$D$6,K$6,K$7)),FALSE)),"",VLOOKUP($B$6,'EIP(i_a)_FINAL_CALC'!$D$11:$AH$268,IF($D32=$D$5,K$5,IF($D32=$D$6,K$6,K$7)),FALSE)),"N/A")</f>
        <v>N/A</v>
      </c>
      <c r="L32" s="138" t="str">
        <f ca="1">IFERROR(IF(ISBLANK(VLOOKUP($B$6,'EIP(i_a)_FINAL_CALC'!$D$11:$AH$268,IF($D32=$D$5,L$5,IF($D32=$D$6,L$6,L$7)),FALSE)),"",VLOOKUP($B$6,'EIP(i_a)_FINAL_CALC'!$D$11:$AH$268,IF($D32=$D$5,L$5,IF($D32=$D$6,L$6,L$7)),FALSE)),"N/A")</f>
        <v>N/A</v>
      </c>
      <c r="M32" s="138" t="str">
        <f ca="1">IFERROR(IF(ISBLANK(VLOOKUP($B$6,'EIP(i_a)_FINAL_CALC'!$D$11:$AH$268,IF($D32=$D$5,M$5,IF($D32=$D$6,M$6,M$7)),FALSE)),"",VLOOKUP($B$6,'EIP(i_a)_FINAL_CALC'!$D$11:$AH$268,IF($D32=$D$5,M$5,IF($D32=$D$6,M$6,M$7)),FALSE)),"N/A")</f>
        <v>N/A</v>
      </c>
      <c r="N32" s="138" t="str">
        <f ca="1">IFERROR(IF(ISBLANK(VLOOKUP($B$6,'EIP(i_a)_FINAL_CALC'!$D$11:$AH$268,IF($D32=$D$5,N$5,IF($D32=$D$6,N$6,N$7)),FALSE)),"",VLOOKUP($B$6,'EIP(i_a)_FINAL_CALC'!$D$11:$AH$268,IF($D32=$D$5,N$5,IF($D32=$D$6,N$6,N$7)),FALSE)),"N/A")</f>
        <v>N/A</v>
      </c>
      <c r="O32" s="138">
        <f ca="1">IFERROR(IF(ISBLANK(VLOOKUP($B$6,'EIP(i_a)_FINAL_CALC'!$D$11:$AH$268,IF($D32=$D$5,O$5,IF($D32=$D$6,O$6,O$7)),FALSE)),"",VLOOKUP($B$6,'EIP(i_a)_FINAL_CALC'!$D$11:$AH$268,IF($D32=$D$5,O$5,IF($D32=$D$6,O$6,O$7)),FALSE)),"N/A")</f>
        <v>0.62930474333983111</v>
      </c>
      <c r="P32" s="138">
        <f ca="1">IFERROR(IF(ISBLANK(VLOOKUP($B$6,'EIP(i_a)_FINAL_CALC'!$D$11:$AH$268,IF($D32=$D$5,P$5,IF($D32=$D$6,P$6,P$7)),FALSE)),"",VLOOKUP($B$6,'EIP(i_a)_FINAL_CALC'!$D$11:$AH$268,IF($D32=$D$5,P$5,IF($D32=$D$6,P$6,P$7)),FALSE)),"N/A")</f>
        <v>0.68670618120237092</v>
      </c>
      <c r="Q32" s="138"/>
      <c r="R32" s="138">
        <f t="shared" ca="1" si="8"/>
        <v>2</v>
      </c>
      <c r="S32" s="138">
        <f t="shared" ca="1" si="13"/>
        <v>0</v>
      </c>
      <c r="T32" s="139">
        <f t="shared" ca="1" si="9"/>
        <v>0.68670618120237092</v>
      </c>
      <c r="U32" s="138" t="s">
        <v>760</v>
      </c>
      <c r="V32" s="138" t="str">
        <f t="shared" ca="1" si="5"/>
        <v/>
      </c>
      <c r="W32" s="140" t="str">
        <f t="shared" ca="1" si="7"/>
        <v>p</v>
      </c>
    </row>
    <row r="33" spans="2:23">
      <c r="B33" s="602"/>
      <c r="C33" s="41" t="s">
        <v>535</v>
      </c>
      <c r="D33" s="41"/>
      <c r="E33" s="136"/>
      <c r="F33" s="136"/>
      <c r="G33" s="136"/>
      <c r="H33" s="136"/>
      <c r="I33" s="136"/>
      <c r="J33" s="136"/>
      <c r="K33" s="136"/>
      <c r="L33" s="136"/>
      <c r="M33" s="136"/>
      <c r="N33" s="136"/>
      <c r="O33" s="136"/>
      <c r="P33" s="136"/>
      <c r="Q33" s="136"/>
      <c r="R33" s="136"/>
      <c r="S33" s="136"/>
      <c r="T33" s="141"/>
      <c r="U33" s="136" t="s">
        <v>761</v>
      </c>
      <c r="V33" s="136" t="str">
        <f t="shared" si="5"/>
        <v>Not enough data points</v>
      </c>
      <c r="W33" s="140" t="str">
        <f t="shared" ca="1" si="7"/>
        <v/>
      </c>
    </row>
    <row r="34" spans="2:23">
      <c r="B34" s="61" t="s">
        <v>38</v>
      </c>
      <c r="C34" s="62" t="s">
        <v>76</v>
      </c>
      <c r="D34" s="62" t="s">
        <v>728</v>
      </c>
      <c r="E34" s="138" t="str">
        <f ca="1">IFERROR(IF(ISBLANK(VLOOKUP($B$6,'EIP(ii)_FINAL_CALC'!$D$11:$AH$268,IF($D34=$D$5,E$5,IF($D34=$D$6,E$6,E$7)),FALSE)),"",VLOOKUP($B$6,'EIP(ii)_FINAL_CALC'!$D$11:$AH$268,IF($D34=$D$5,E$5,IF($D34=$D$6,E$6,E$7)),FALSE)),"N/A")</f>
        <v>N/A</v>
      </c>
      <c r="F34" s="138" t="str">
        <f ca="1">IFERROR(IF(ISBLANK(VLOOKUP($B$6,'EIP(ii)_FINAL_CALC'!$D$11:$AH$268,IF($D34=$D$5,F$5,IF($D34=$D$6,F$6,F$7)),FALSE)),"",VLOOKUP($B$6,'EIP(ii)_FINAL_CALC'!$D$11:$AH$268,IF($D34=$D$5,F$5,IF($D34=$D$6,F$6,F$7)),FALSE)),"N/A")</f>
        <v>N/A</v>
      </c>
      <c r="G34" s="138" t="str">
        <f ca="1">IFERROR(IF(ISBLANK(VLOOKUP($B$6,'EIP(ii)_FINAL_CALC'!$D$11:$AH$268,IF($D34=$D$5,G$5,IF($D34=$D$6,G$6,G$7)),FALSE)),"",VLOOKUP($B$6,'EIP(ii)_FINAL_CALC'!$D$11:$AH$268,IF($D34=$D$5,G$5,IF($D34=$D$6,G$6,G$7)),FALSE)),"N/A")</f>
        <v>N/A</v>
      </c>
      <c r="H34" s="138" t="str">
        <f ca="1">IFERROR(IF(ISBLANK(VLOOKUP($B$6,'EIP(ii)_FINAL_CALC'!$D$11:$AH$268,IF($D34=$D$5,H$5,IF($D34=$D$6,H$6,H$7)),FALSE)),"",VLOOKUP($B$6,'EIP(ii)_FINAL_CALC'!$D$11:$AH$268,IF($D34=$D$5,H$5,IF($D34=$D$6,H$6,H$7)),FALSE)),"N/A")</f>
        <v>N/A</v>
      </c>
      <c r="I34" s="138" t="str">
        <f ca="1">IFERROR(IF(ISBLANK(VLOOKUP($B$6,'EIP(ii)_FINAL_CALC'!$D$11:$AH$268,IF($D34=$D$5,I$5,IF($D34=$D$6,I$6,I$7)),FALSE)),"",VLOOKUP($B$6,'EIP(ii)_FINAL_CALC'!$D$11:$AH$268,IF($D34=$D$5,I$5,IF($D34=$D$6,I$6,I$7)),FALSE)),"N/A")</f>
        <v>N/A</v>
      </c>
      <c r="J34" s="138" t="str">
        <f ca="1">IFERROR(IF(ISBLANK(VLOOKUP($B$6,'EIP(ii)_FINAL_CALC'!$D$11:$AH$268,IF($D34=$D$5,J$5,IF($D34=$D$6,J$6,J$7)),FALSE)),"",VLOOKUP($B$6,'EIP(ii)_FINAL_CALC'!$D$11:$AH$268,IF($D34=$D$5,J$5,IF($D34=$D$6,J$6,J$7)),FALSE)),"N/A")</f>
        <v>N/A</v>
      </c>
      <c r="K34" s="138" t="str">
        <f ca="1">IFERROR(IF(ISBLANK(VLOOKUP($B$6,'EIP(ii)_FINAL_CALC'!$D$11:$AH$268,IF($D34=$D$5,K$5,IF($D34=$D$6,K$6,K$7)),FALSE)),"",VLOOKUP($B$6,'EIP(ii)_FINAL_CALC'!$D$11:$AH$268,IF($D34=$D$5,K$5,IF($D34=$D$6,K$6,K$7)),FALSE)),"N/A")</f>
        <v>N/A</v>
      </c>
      <c r="L34" s="138" t="str">
        <f ca="1">IFERROR(IF(ISBLANK(VLOOKUP($B$6,'EIP(ii)_FINAL_CALC'!$D$11:$AH$268,IF($D34=$D$5,L$5,IF($D34=$D$6,L$6,L$7)),FALSE)),"",VLOOKUP($B$6,'EIP(ii)_FINAL_CALC'!$D$11:$AH$268,IF($D34=$D$5,L$5,IF($D34=$D$6,L$6,L$7)),FALSE)),"N/A")</f>
        <v>N/A</v>
      </c>
      <c r="M34" s="138" t="str">
        <f ca="1">IFERROR(IF(ISBLANK(VLOOKUP($B$6,'EIP(ii)_FINAL_CALC'!$D$11:$AH$268,IF($D34=$D$5,M$5,IF($D34=$D$6,M$6,M$7)),FALSE)),"",VLOOKUP($B$6,'EIP(ii)_FINAL_CALC'!$D$11:$AH$268,IF($D34=$D$5,M$5,IF($D34=$D$6,M$6,M$7)),FALSE)),"N/A")</f>
        <v>N/A</v>
      </c>
      <c r="N34" s="138" t="str">
        <f ca="1">IFERROR(IF(ISBLANK(VLOOKUP($B$6,'EIP(ii)_FINAL_CALC'!$D$11:$AH$268,IF($D34=$D$5,N$5,IF($D34=$D$6,N$6,N$7)),FALSE)),"",VLOOKUP($B$6,'EIP(ii)_FINAL_CALC'!$D$11:$AH$268,IF($D34=$D$5,N$5,IF($D34=$D$6,N$6,N$7)),FALSE)),"N/A")</f>
        <v>N/A</v>
      </c>
      <c r="O34" s="138">
        <f ca="1">IFERROR(IF(ISBLANK(VLOOKUP($B$6,'EIP(ii)_FINAL_CALC'!$D$11:$AH$268,IF($D34=$D$5,O$5,IF($D34=$D$6,O$6,O$7)),FALSE)),"",VLOOKUP($B$6,'EIP(ii)_FINAL_CALC'!$D$11:$AH$268,IF($D34=$D$5,O$5,IF($D34=$D$6,O$6,O$7)),FALSE)),"N/A")</f>
        <v>0.70490566037735847</v>
      </c>
      <c r="P34" s="138">
        <f ca="1">IFERROR(IF(ISBLANK(VLOOKUP($B$6,'EIP(ii)_FINAL_CALC'!$D$11:$AH$268,IF($D34=$D$5,P$5,IF($D34=$D$6,P$6,P$7)),FALSE)),"",VLOOKUP($B$6,'EIP(ii)_FINAL_CALC'!$D$11:$AH$268,IF($D34=$D$5,P$5,IF($D34=$D$6,P$6,P$7)),FALSE)),"N/A")</f>
        <v>0.53295128939828085</v>
      </c>
      <c r="Q34" s="138"/>
      <c r="R34" s="138">
        <f t="shared" ca="1" si="8"/>
        <v>2</v>
      </c>
      <c r="S34" s="138">
        <f t="shared" ca="1" si="13"/>
        <v>0</v>
      </c>
      <c r="T34" s="139">
        <f t="shared" ca="1" si="9"/>
        <v>0.53295128939828085</v>
      </c>
      <c r="U34" s="138" t="s">
        <v>762</v>
      </c>
      <c r="V34" s="138" t="str">
        <f t="shared" ca="1" si="5"/>
        <v/>
      </c>
      <c r="W34" s="140" t="str">
        <f t="shared" ca="1" si="7"/>
        <v>q</v>
      </c>
    </row>
    <row r="35" spans="2:23">
      <c r="B35" s="61" t="s">
        <v>39</v>
      </c>
      <c r="C35" s="42" t="s">
        <v>63</v>
      </c>
      <c r="D35" s="42" t="s">
        <v>728</v>
      </c>
      <c r="E35" s="138" t="str">
        <f ca="1">IFERROR(IF(ISBLANK(VLOOKUP($B$6,'EIP(iii)_FINAL CALC'!$D$11:$AH$268,IF($D35=$D$5,E$5,IF($D35=$D$6,E$6,E$7)),FALSE)),"",VLOOKUP($B$6,'EIP(iii)_FINAL CALC'!$D$11:$AH$268,IF($D35=$D$5,E$5,IF($D35=$D$6,E$6,E$7)),FALSE)),"N/A")</f>
        <v>N/A</v>
      </c>
      <c r="F35" s="138" t="str">
        <f ca="1">IFERROR(IF(ISBLANK(VLOOKUP($B$6,'EIP(iii)_FINAL CALC'!$D$11:$AH$268,IF($D35=$D$5,F$5,IF($D35=$D$6,F$6,F$7)),FALSE)),"",VLOOKUP($B$6,'EIP(iii)_FINAL CALC'!$D$11:$AH$268,IF($D35=$D$5,F$5,IF($D35=$D$6,F$6,F$7)),FALSE)),"N/A")</f>
        <v>N/A</v>
      </c>
      <c r="G35" s="138" t="str">
        <f ca="1">IFERROR(IF(ISBLANK(VLOOKUP($B$6,'EIP(iii)_FINAL CALC'!$D$11:$AH$268,IF($D35=$D$5,G$5,IF($D35=$D$6,G$6,G$7)),FALSE)),"",VLOOKUP($B$6,'EIP(iii)_FINAL CALC'!$D$11:$AH$268,IF($D35=$D$5,G$5,IF($D35=$D$6,G$6,G$7)),FALSE)),"N/A")</f>
        <v>N/A</v>
      </c>
      <c r="H35" s="138" t="str">
        <f ca="1">IFERROR(IF(ISBLANK(VLOOKUP($B$6,'EIP(iii)_FINAL CALC'!$D$11:$AH$268,IF($D35=$D$5,H$5,IF($D35=$D$6,H$6,H$7)),FALSE)),"",VLOOKUP($B$6,'EIP(iii)_FINAL CALC'!$D$11:$AH$268,IF($D35=$D$5,H$5,IF($D35=$D$6,H$6,H$7)),FALSE)),"N/A")</f>
        <v>N/A</v>
      </c>
      <c r="I35" s="138" t="str">
        <f ca="1">IFERROR(IF(ISBLANK(VLOOKUP($B$6,'EIP(iii)_FINAL CALC'!$D$11:$AH$268,IF($D35=$D$5,I$5,IF($D35=$D$6,I$6,I$7)),FALSE)),"",VLOOKUP($B$6,'EIP(iii)_FINAL CALC'!$D$11:$AH$268,IF($D35=$D$5,I$5,IF($D35=$D$6,I$6,I$7)),FALSE)),"N/A")</f>
        <v>N/A</v>
      </c>
      <c r="J35" s="138" t="str">
        <f ca="1">IFERROR(IF(ISBLANK(VLOOKUP($B$6,'EIP(iii)_FINAL CALC'!$D$11:$AH$268,IF($D35=$D$5,J$5,IF($D35=$D$6,J$6,J$7)),FALSE)),"",VLOOKUP($B$6,'EIP(iii)_FINAL CALC'!$D$11:$AH$268,IF($D35=$D$5,J$5,IF($D35=$D$6,J$6,J$7)),FALSE)),"N/A")</f>
        <v>N/A</v>
      </c>
      <c r="K35" s="138" t="str">
        <f ca="1">IFERROR(IF(ISBLANK(VLOOKUP($B$6,'EIP(iii)_FINAL CALC'!$D$11:$AH$268,IF($D35=$D$5,K$5,IF($D35=$D$6,K$6,K$7)),FALSE)),"",VLOOKUP($B$6,'EIP(iii)_FINAL CALC'!$D$11:$AH$268,IF($D35=$D$5,K$5,IF($D35=$D$6,K$6,K$7)),FALSE)),"N/A")</f>
        <v>N/A</v>
      </c>
      <c r="L35" s="138" t="str">
        <f ca="1">IFERROR(IF(ISBLANK(VLOOKUP($B$6,'EIP(iii)_FINAL CALC'!$D$11:$AH$268,IF($D35=$D$5,L$5,IF($D35=$D$6,L$6,L$7)),FALSE)),"",VLOOKUP($B$6,'EIP(iii)_FINAL CALC'!$D$11:$AH$268,IF($D35=$D$5,L$5,IF($D35=$D$6,L$6,L$7)),FALSE)),"N/A")</f>
        <v>N/A</v>
      </c>
      <c r="M35" s="138" t="str">
        <f ca="1">IFERROR(IF(ISBLANK(VLOOKUP($B$6,'EIP(iii)_FINAL CALC'!$D$11:$AH$268,IF($D35=$D$5,M$5,IF($D35=$D$6,M$6,M$7)),FALSE)),"",VLOOKUP($B$6,'EIP(iii)_FINAL CALC'!$D$11:$AH$268,IF($D35=$D$5,M$5,IF($D35=$D$6,M$6,M$7)),FALSE)),"N/A")</f>
        <v>N/A</v>
      </c>
      <c r="N35" s="138" t="str">
        <f ca="1">IFERROR(IF(ISBLANK(VLOOKUP($B$6,'EIP(iii)_FINAL CALC'!$D$11:$AH$268,IF($D35=$D$5,N$5,IF($D35=$D$6,N$6,N$7)),FALSE)),"",VLOOKUP($B$6,'EIP(iii)_FINAL CALC'!$D$11:$AH$268,IF($D35=$D$5,N$5,IF($D35=$D$6,N$6,N$7)),FALSE)),"N/A")</f>
        <v>N/A</v>
      </c>
      <c r="O35" s="138" t="str">
        <f ca="1">IFERROR(IF(ISBLANK(VLOOKUP($B$6,'EIP(iii)_FINAL CALC'!$D$11:$AH$268,IF($D35=$D$5,O$5,IF($D35=$D$6,O$6,O$7)),FALSE)),"",VLOOKUP($B$6,'EIP(iii)_FINAL CALC'!$D$11:$AH$268,IF($D35=$D$5,O$5,IF($D35=$D$6,O$6,O$7)),FALSE)),"N/A")</f>
        <v>N/A</v>
      </c>
      <c r="P35" s="138" t="str">
        <f ca="1">IFERROR(IF(ISBLANK(VLOOKUP($B$6,'EIP(iii)_FINAL CALC'!$D$11:$AH$268,IF($D35=$D$5,P$5,IF($D35=$D$6,P$6,P$7)),FALSE)),"",VLOOKUP($B$6,'EIP(iii)_FINAL CALC'!$D$11:$AH$268,IF($D35=$D$5,P$5,IF($D35=$D$6,P$6,P$7)),FALSE)),"N/A")</f>
        <v>N/A</v>
      </c>
      <c r="Q35" s="138"/>
      <c r="R35" s="138">
        <f t="shared" ca="1" si="8"/>
        <v>0</v>
      </c>
      <c r="S35" s="138">
        <f t="shared" ca="1" si="13"/>
        <v>2</v>
      </c>
      <c r="T35" s="139" t="str">
        <f t="shared" ca="1" si="9"/>
        <v>N/A</v>
      </c>
      <c r="U35" s="138" t="s">
        <v>763</v>
      </c>
      <c r="V35" s="138" t="str">
        <f t="shared" ca="1" si="5"/>
        <v>Not enough data points</v>
      </c>
      <c r="W35" s="140" t="str">
        <f t="shared" ca="1" si="7"/>
        <v>N/A</v>
      </c>
    </row>
    <row r="36" spans="2:23">
      <c r="B36" s="599" t="s">
        <v>21</v>
      </c>
      <c r="C36" s="600"/>
      <c r="D36" s="87"/>
      <c r="E36" s="143"/>
      <c r="F36" s="143"/>
      <c r="G36" s="143"/>
      <c r="H36" s="143"/>
      <c r="I36" s="143"/>
      <c r="J36" s="143"/>
      <c r="K36" s="143"/>
      <c r="L36" s="143"/>
      <c r="M36" s="143"/>
      <c r="N36" s="143"/>
      <c r="O36" s="143"/>
      <c r="P36" s="143"/>
      <c r="Q36" s="143"/>
      <c r="R36" s="143"/>
      <c r="S36" s="143"/>
      <c r="T36" s="144"/>
      <c r="U36" s="143"/>
      <c r="V36" s="143"/>
      <c r="W36" s="140" t="str">
        <f t="shared" ca="1" si="7"/>
        <v/>
      </c>
    </row>
    <row r="37" spans="2:23">
      <c r="B37" s="82" t="s">
        <v>40</v>
      </c>
      <c r="C37" s="64" t="s">
        <v>515</v>
      </c>
      <c r="D37" s="64" t="s">
        <v>730</v>
      </c>
      <c r="E37" s="138" t="str">
        <f ca="1">IFERROR(IF(ISBLANK(VLOOKUP($B$6,'PH(i)_FINAL_CALC'!$D$11:$AH$263,IF($D37=$D$5,E$5,IF($D37=$D$6,E$6,E$7)),FALSE)),"",VLOOKUP($B$6,'PH(i)_FINAL_CALC'!$D$11:$AH$263,IF($D37=$D$5,E$5,IF($D37=$D$6,E$6,E$7)),FALSE)),"N/A")</f>
        <v>N/A</v>
      </c>
      <c r="F37" s="138" t="str">
        <f ca="1">IFERROR(IF(ISBLANK(VLOOKUP($B$6,'PH(i)_FINAL_CALC'!$D$11:$AH$263,IF($D37=$D$5,F$5,IF($D37=$D$6,F$6,F$7)),FALSE)),"",VLOOKUP($B$6,'PH(i)_FINAL_CALC'!$D$11:$AH$263,IF($D37=$D$5,F$5,IF($D37=$D$6,F$6,F$7)),FALSE)),"N/A")</f>
        <v>N/A</v>
      </c>
      <c r="G37" s="138" t="str">
        <f ca="1">IFERROR(IF(ISBLANK(VLOOKUP($B$6,'PH(i)_FINAL_CALC'!$D$11:$AH$263,IF($D37=$D$5,G$5,IF($D37=$D$6,G$6,G$7)),FALSE)),"",VLOOKUP($B$6,'PH(i)_FINAL_CALC'!$D$11:$AH$263,IF($D37=$D$5,G$5,IF($D37=$D$6,G$6,G$7)),FALSE)),"N/A")</f>
        <v>N/A</v>
      </c>
      <c r="H37" s="138" t="str">
        <f ca="1">IFERROR(IF(ISBLANK(VLOOKUP($B$6,'PH(i)_FINAL_CALC'!$D$11:$AH$263,IF($D37=$D$5,H$5,IF($D37=$D$6,H$6,H$7)),FALSE)),"",VLOOKUP($B$6,'PH(i)_FINAL_CALC'!$D$11:$AH$263,IF($D37=$D$5,H$5,IF($D37=$D$6,H$6,H$7)),FALSE)),"N/A")</f>
        <v>N/A</v>
      </c>
      <c r="I37" s="138" t="str">
        <f ca="1">IFERROR(IF(ISBLANK(VLOOKUP($B$6,'PH(i)_FINAL_CALC'!$D$11:$AH$263,IF($D37=$D$5,I$5,IF($D37=$D$6,I$6,I$7)),FALSE)),"",VLOOKUP($B$6,'PH(i)_FINAL_CALC'!$D$11:$AH$263,IF($D37=$D$5,I$5,IF($D37=$D$6,I$6,I$7)),FALSE)),"N/A")</f>
        <v>N/A</v>
      </c>
      <c r="J37" s="138" t="str">
        <f ca="1">IFERROR(IF(ISBLANK(VLOOKUP($B$6,'PH(i)_FINAL_CALC'!$D$11:$AH$263,IF($D37=$D$5,J$5,IF($D37=$D$6,J$6,J$7)),FALSE)),"",VLOOKUP($B$6,'PH(i)_FINAL_CALC'!$D$11:$AH$263,IF($D37=$D$5,J$5,IF($D37=$D$6,J$6,J$7)),FALSE)),"N/A")</f>
        <v>N/A</v>
      </c>
      <c r="K37" s="138" t="str">
        <f ca="1">IFERROR(IF(ISBLANK(VLOOKUP($B$6,'PH(i)_FINAL_CALC'!$D$11:$AH$263,IF($D37=$D$5,K$5,IF($D37=$D$6,K$6,K$7)),FALSE)),"",VLOOKUP($B$6,'PH(i)_FINAL_CALC'!$D$11:$AH$263,IF($D37=$D$5,K$5,IF($D37=$D$6,K$6,K$7)),FALSE)),"N/A")</f>
        <v>N/A</v>
      </c>
      <c r="L37" s="138" t="str">
        <f ca="1">IFERROR(IF(ISBLANK(VLOOKUP($B$6,'PH(i)_FINAL_CALC'!$D$11:$AH$263,IF($D37=$D$5,L$5,IF($D37=$D$6,L$6,L$7)),FALSE)),"",VLOOKUP($B$6,'PH(i)_FINAL_CALC'!$D$11:$AH$263,IF($D37=$D$5,L$5,IF($D37=$D$6,L$6,L$7)),FALSE)),"N/A")</f>
        <v>N/A</v>
      </c>
      <c r="M37" s="138" t="str">
        <f ca="1">IFERROR(IF(ISBLANK(VLOOKUP($B$6,'PH(i)_FINAL_CALC'!$D$11:$AH$263,IF($D37=$D$5,M$5,IF($D37=$D$6,M$6,M$7)),FALSE)),"",VLOOKUP($B$6,'PH(i)_FINAL_CALC'!$D$11:$AH$263,IF($D37=$D$5,M$5,IF($D37=$D$6,M$6,M$7)),FALSE)),"N/A")</f>
        <v>N/A</v>
      </c>
      <c r="N37" s="138" t="str">
        <f ca="1">IFERROR(IF(ISBLANK(VLOOKUP($B$6,'PH(i)_FINAL_CALC'!$D$11:$AH$263,IF($D37=$D$5,N$5,IF($D37=$D$6,N$6,N$7)),FALSE)),"",VLOOKUP($B$6,'PH(i)_FINAL_CALC'!$D$11:$AH$263,IF($D37=$D$5,N$5,IF($D37=$D$6,N$6,N$7)),FALSE)),"N/A")</f>
        <v>N/A</v>
      </c>
      <c r="O37" s="138">
        <f ca="1">IFERROR(IF(ISBLANK(VLOOKUP($B$6,'PH(i)_FINAL_CALC'!$D$11:$AH$263,IF($D37=$D$5,O$5,IF($D37=$D$6,O$6,O$7)),FALSE)),"",VLOOKUP($B$6,'PH(i)_FINAL_CALC'!$D$11:$AH$263,IF($D37=$D$5,O$5,IF($D37=$D$6,O$6,O$7)),FALSE)),"N/A")</f>
        <v>0.65200360128018819</v>
      </c>
      <c r="P37" s="138">
        <f ca="1">IFERROR(IF(ISBLANK(VLOOKUP($B$6,'PH(i)_FINAL_CALC'!$D$11:$AH$263,IF($D37=$D$5,P$5,IF($D37=$D$6,P$6,P$7)),FALSE)),"",VLOOKUP($B$6,'PH(i)_FINAL_CALC'!$D$11:$AH$263,IF($D37=$D$5,P$5,IF($D37=$D$6,P$6,P$7)),FALSE)),"N/A")</f>
        <v>0.64759588055983608</v>
      </c>
      <c r="Q37" s="138"/>
      <c r="R37" s="138">
        <f t="shared" ca="1" si="8"/>
        <v>2</v>
      </c>
      <c r="S37" s="138">
        <f t="shared" ca="1" si="13"/>
        <v>0</v>
      </c>
      <c r="T37" s="139">
        <f t="shared" ca="1" si="9"/>
        <v>0.64759588055983608</v>
      </c>
      <c r="U37" s="138" t="s">
        <v>764</v>
      </c>
      <c r="V37" s="138" t="str">
        <f t="shared" ca="1" si="5"/>
        <v/>
      </c>
      <c r="W37" s="140" t="str">
        <f t="shared" ca="1" si="7"/>
        <v>q</v>
      </c>
    </row>
    <row r="38" spans="2:23">
      <c r="B38" s="82" t="s">
        <v>41</v>
      </c>
      <c r="C38" s="64" t="s">
        <v>77</v>
      </c>
      <c r="D38" s="64" t="s">
        <v>730</v>
      </c>
      <c r="E38" s="138" t="str">
        <f ca="1">IFERROR(IF(ISBLANK(VLOOKUP($B$6,'PH(ii)_FINAL_CALC'!$D$11:$AH$268,IF($D38=$D$5,E$5,IF($D38=$D$6,E$6,E$7)),FALSE)),"",VLOOKUP($B$6,'PH(ii)_FINAL_CALC'!$D$11:$AH$268,IF($D38=$D$5,E$5,IF($D38=$D$6,E$6,E$7)),FALSE)),"N/A")</f>
        <v>N/A</v>
      </c>
      <c r="F38" s="138" t="str">
        <f ca="1">IFERROR(IF(ISBLANK(VLOOKUP($B$6,'PH(ii)_FINAL_CALC'!$D$11:$AH$268,IF($D38=$D$5,F$5,IF($D38=$D$6,F$6,F$7)),FALSE)),"",VLOOKUP($B$6,'PH(ii)_FINAL_CALC'!$D$11:$AH$268,IF($D38=$D$5,F$5,IF($D38=$D$6,F$6,F$7)),FALSE)),"N/A")</f>
        <v>N/A</v>
      </c>
      <c r="G38" s="138" t="str">
        <f ca="1">IFERROR(IF(ISBLANK(VLOOKUP($B$6,'PH(ii)_FINAL_CALC'!$D$11:$AH$268,IF($D38=$D$5,G$5,IF($D38=$D$6,G$6,G$7)),FALSE)),"",VLOOKUP($B$6,'PH(ii)_FINAL_CALC'!$D$11:$AH$268,IF($D38=$D$5,G$5,IF($D38=$D$6,G$6,G$7)),FALSE)),"N/A")</f>
        <v>N/A</v>
      </c>
      <c r="H38" s="138" t="str">
        <f ca="1">IFERROR(IF(ISBLANK(VLOOKUP($B$6,'PH(ii)_FINAL_CALC'!$D$11:$AH$268,IF($D38=$D$5,H$5,IF($D38=$D$6,H$6,H$7)),FALSE)),"",VLOOKUP($B$6,'PH(ii)_FINAL_CALC'!$D$11:$AH$268,IF($D38=$D$5,H$5,IF($D38=$D$6,H$6,H$7)),FALSE)),"N/A")</f>
        <v>N/A</v>
      </c>
      <c r="I38" s="138" t="str">
        <f ca="1">IFERROR(IF(ISBLANK(VLOOKUP($B$6,'PH(ii)_FINAL_CALC'!$D$11:$AH$268,IF($D38=$D$5,I$5,IF($D38=$D$6,I$6,I$7)),FALSE)),"",VLOOKUP($B$6,'PH(ii)_FINAL_CALC'!$D$11:$AH$268,IF($D38=$D$5,I$5,IF($D38=$D$6,I$6,I$7)),FALSE)),"N/A")</f>
        <v>N/A</v>
      </c>
      <c r="J38" s="138" t="str">
        <f ca="1">IFERROR(IF(ISBLANK(VLOOKUP($B$6,'PH(ii)_FINAL_CALC'!$D$11:$AH$268,IF($D38=$D$5,J$5,IF($D38=$D$6,J$6,J$7)),FALSE)),"",VLOOKUP($B$6,'PH(ii)_FINAL_CALC'!$D$11:$AH$268,IF($D38=$D$5,J$5,IF($D38=$D$6,J$6,J$7)),FALSE)),"N/A")</f>
        <v>N/A</v>
      </c>
      <c r="K38" s="138" t="str">
        <f ca="1">IFERROR(IF(ISBLANK(VLOOKUP($B$6,'PH(ii)_FINAL_CALC'!$D$11:$AH$268,IF($D38=$D$5,K$5,IF($D38=$D$6,K$6,K$7)),FALSE)),"",VLOOKUP($B$6,'PH(ii)_FINAL_CALC'!$D$11:$AH$268,IF($D38=$D$5,K$5,IF($D38=$D$6,K$6,K$7)),FALSE)),"N/A")</f>
        <v>N/A</v>
      </c>
      <c r="L38" s="138" t="str">
        <f ca="1">IFERROR(IF(ISBLANK(VLOOKUP($B$6,'PH(ii)_FINAL_CALC'!$D$11:$AH$268,IF($D38=$D$5,L$5,IF($D38=$D$6,L$6,L$7)),FALSE)),"",VLOOKUP($B$6,'PH(ii)_FINAL_CALC'!$D$11:$AH$268,IF($D38=$D$5,L$5,IF($D38=$D$6,L$6,L$7)),FALSE)),"N/A")</f>
        <v>N/A</v>
      </c>
      <c r="M38" s="138" t="str">
        <f ca="1">IFERROR(IF(ISBLANK(VLOOKUP($B$6,'PH(ii)_FINAL_CALC'!$D$11:$AH$268,IF($D38=$D$5,M$5,IF($D38=$D$6,M$6,M$7)),FALSE)),"",VLOOKUP($B$6,'PH(ii)_FINAL_CALC'!$D$11:$AH$268,IF($D38=$D$5,M$5,IF($D38=$D$6,M$6,M$7)),FALSE)),"N/A")</f>
        <v>N/A</v>
      </c>
      <c r="N38" s="138">
        <f ca="1">IFERROR(IF(ISBLANK(VLOOKUP($B$6,'PH(ii)_FINAL_CALC'!$D$11:$AH$268,IF($D38=$D$5,N$5,IF($D38=$D$6,N$6,N$7)),FALSE)),"",VLOOKUP($B$6,'PH(ii)_FINAL_CALC'!$D$11:$AH$268,IF($D38=$D$5,N$5,IF($D38=$D$6,N$6,N$7)),FALSE)),"N/A")</f>
        <v>0.53400000000000003</v>
      </c>
      <c r="O38" s="138">
        <f ca="1">IFERROR(IF(ISBLANK(VLOOKUP($B$6,'PH(ii)_FINAL_CALC'!$D$11:$AH$268,IF($D38=$D$5,O$5,IF($D38=$D$6,O$6,O$7)),FALSE)),"",VLOOKUP($B$6,'PH(ii)_FINAL_CALC'!$D$11:$AH$268,IF($D38=$D$5,O$5,IF($D38=$D$6,O$6,O$7)),FALSE)),"N/A")</f>
        <v>0.34799999999999998</v>
      </c>
      <c r="P38" s="138" t="str">
        <f ca="1">IFERROR(IF(ISBLANK(VLOOKUP($B$6,'PH(ii)_FINAL_CALC'!$D$11:$AH$268,IF($D38=$D$5,P$5,IF($D38=$D$6,P$6,P$7)),FALSE)),"",VLOOKUP($B$6,'PH(ii)_FINAL_CALC'!$D$11:$AH$268,IF($D38=$D$5,P$5,IF($D38=$D$6,P$6,P$7)),FALSE)),"N/A")</f>
        <v>N/A</v>
      </c>
      <c r="Q38" s="138"/>
      <c r="R38" s="138">
        <f t="shared" ca="1" si="8"/>
        <v>2</v>
      </c>
      <c r="S38" s="138">
        <f t="shared" ca="1" si="13"/>
        <v>1</v>
      </c>
      <c r="T38" s="139">
        <f t="shared" ca="1" si="9"/>
        <v>0.34799999999999998</v>
      </c>
      <c r="U38" s="138" t="s">
        <v>765</v>
      </c>
      <c r="V38" s="138" t="str">
        <f t="shared" ca="1" si="5"/>
        <v/>
      </c>
      <c r="W38" s="140" t="str">
        <f t="shared" ca="1" si="7"/>
        <v>q</v>
      </c>
    </row>
    <row r="39" spans="2:23">
      <c r="B39" s="320" t="s">
        <v>42</v>
      </c>
      <c r="C39" s="64" t="s">
        <v>19</v>
      </c>
      <c r="D39" s="64" t="s">
        <v>730</v>
      </c>
      <c r="E39" s="138" t="str">
        <f ca="1">IFERROR(IF(ISBLANK(VLOOKUP($B$6,'PH(iii)_FINAL_CALC '!$D$10:$N$11,IF($D39=$D$5,E$5,IF($D39=$D$6,E$6,E$7)),FALSE)),"",VLOOKUP($B$6,'PH(iii)_FINAL_CALC '!$D$10:$N$11,IF($D39=$D$5,E$5,IF($D39=$D$6,E$6,E$7)),FALSE)),"N/A")</f>
        <v>N/A</v>
      </c>
      <c r="F39" s="138" t="str">
        <f ca="1">IFERROR(IF(ISBLANK(VLOOKUP($B$6,'PH(iii)_FINAL_CALC '!$D$10:$N$11,IF($D39=$D$5,F$5,IF($D39=$D$6,F$6,F$7)),FALSE)),"",VLOOKUP($B$6,'PH(iii)_FINAL_CALC '!$D$10:$N$11,IF($D39=$D$5,F$5,IF($D39=$D$6,F$6,F$7)),FALSE)),"N/A")</f>
        <v>N/A</v>
      </c>
      <c r="G39" s="138" t="str">
        <f ca="1">IFERROR(IF(ISBLANK(VLOOKUP($B$6,'PH(iii)_FINAL_CALC '!$D$10:$N$11,IF($D39=$D$5,G$5,IF($D39=$D$6,G$6,G$7)),FALSE)),"",VLOOKUP($B$6,'PH(iii)_FINAL_CALC '!$D$10:$N$11,IF($D39=$D$5,G$5,IF($D39=$D$6,G$6,G$7)),FALSE)),"N/A")</f>
        <v>N/A</v>
      </c>
      <c r="H39" s="138" t="str">
        <f ca="1">IFERROR(IF(ISBLANK(VLOOKUP($B$6,'PH(iii)_FINAL_CALC '!$D$10:$N$11,IF($D39=$D$5,H$5,IF($D39=$D$6,H$6,H$7)),FALSE)),"",VLOOKUP($B$6,'PH(iii)_FINAL_CALC '!$D$10:$N$11,IF($D39=$D$5,H$5,IF($D39=$D$6,H$6,H$7)),FALSE)),"N/A")</f>
        <v>N/A</v>
      </c>
      <c r="I39" s="138" t="str">
        <f ca="1">IFERROR(IF(ISBLANK(VLOOKUP($B$6,'PH(iii)_FINAL_CALC '!$D$10:$N$11,IF($D39=$D$5,I$5,IF($D39=$D$6,I$6,I$7)),FALSE)),"",VLOOKUP($B$6,'PH(iii)_FINAL_CALC '!$D$10:$N$11,IF($D39=$D$5,I$5,IF($D39=$D$6,I$6,I$7)),FALSE)),"N/A")</f>
        <v>N/A</v>
      </c>
      <c r="J39" s="138" t="str">
        <f ca="1">IFERROR(IF(ISBLANK(VLOOKUP($B$6,'PH(iii)_FINAL_CALC '!$D$10:$N$11,IF($D39=$D$5,J$5,IF($D39=$D$6,J$6,J$7)),FALSE)),"",VLOOKUP($B$6,'PH(iii)_FINAL_CALC '!$D$10:$N$11,IF($D39=$D$5,J$5,IF($D39=$D$6,J$6,J$7)),FALSE)),"N/A")</f>
        <v>N/A</v>
      </c>
      <c r="K39" s="138" t="str">
        <f ca="1">IFERROR(IF(ISBLANK(VLOOKUP($B$6,'PH(iii)_FINAL_CALC '!$D$10:$N$11,IF($D39=$D$5,K$5,IF($D39=$D$6,K$6,K$7)),FALSE)),"",VLOOKUP($B$6,'PH(iii)_FINAL_CALC '!$D$10:$N$11,IF($D39=$D$5,K$5,IF($D39=$D$6,K$6,K$7)),FALSE)),"N/A")</f>
        <v>N/A</v>
      </c>
      <c r="L39" s="138" t="str">
        <f ca="1">IFERROR(IF(ISBLANK(VLOOKUP($B$6,'PH(iii)_FINAL_CALC '!$D$10:$N$11,IF($D39=$D$5,L$5,IF($D39=$D$6,L$6,L$7)),FALSE)),"",VLOOKUP($B$6,'PH(iii)_FINAL_CALC '!$D$10:$N$11,IF($D39=$D$5,L$5,IF($D39=$D$6,L$6,L$7)),FALSE)),"N/A")</f>
        <v>N/A</v>
      </c>
      <c r="M39" s="138" t="str">
        <f ca="1">IFERROR(IF(ISBLANK(VLOOKUP($B$6,'PH(iii)_FINAL_CALC '!$D$10:$N$11,IF($D39=$D$5,M$5,IF($D39=$D$6,M$6,M$7)),FALSE)),"",VLOOKUP($B$6,'PH(iii)_FINAL_CALC '!$D$10:$N$11,IF($D39=$D$5,M$5,IF($D39=$D$6,M$6,M$7)),FALSE)),"N/A")</f>
        <v>N/A</v>
      </c>
      <c r="N39" s="138" t="str">
        <f ca="1">IFERROR(IF(ISBLANK(VLOOKUP($B$6,'PH(iii)_FINAL_CALC '!$D$10:$N$11,IF($D39=$D$5,N$5,IF($D39=$D$6,N$6,N$7)),FALSE)),"",VLOOKUP($B$6,'PH(iii)_FINAL_CALC '!$D$10:$N$11,IF($D39=$D$5,N$5,IF($D39=$D$6,N$6,N$7)),FALSE)),"N/A")</f>
        <v>N/A</v>
      </c>
      <c r="O39" s="138">
        <f ca="1">IFERROR(IF(ISBLANK(VLOOKUP($B$6,'PH(iii)_FINAL_CALC '!$D$10:$N$11,IF($D39=$D$5,O$5,IF($D39=$D$6,O$6,O$7)),FALSE)),"",VLOOKUP($B$6,'PH(iii)_FINAL_CALC '!$D$10:$N$11,IF($D39=$D$5,O$5,IF($D39=$D$6,O$6,O$7)),FALSE)),"N/A")</f>
        <v>0.38671875</v>
      </c>
      <c r="P39" s="138">
        <f ca="1">IFERROR(IF(ISBLANK(VLOOKUP($B$6,'PH(iii)_FINAL_CALC '!$D$10:$N$11,IF($D39=$D$5,P$5,IF($D39=$D$6,P$6,P$7)),FALSE)),"",VLOOKUP($B$6,'PH(iii)_FINAL_CALC '!$D$10:$N$11,IF($D39=$D$5,P$5,IF($D39=$D$6,P$6,P$7)),FALSE)),"N/A")</f>
        <v>0.54926273458445041</v>
      </c>
      <c r="Q39" s="138"/>
      <c r="R39" s="138">
        <f t="shared" ref="R39" ca="1" si="17">COUNTA(E39:P39)-COUNTIF(E39:P39,"N/A")</f>
        <v>2</v>
      </c>
      <c r="S39" s="138">
        <f t="shared" ref="S39" ca="1" si="18">IF(P39="N/A",IF(O39="N/A",2,1),0)</f>
        <v>0</v>
      </c>
      <c r="T39" s="139">
        <f t="shared" ref="T39" ca="1" si="19">OFFSET(P39,,-S39)</f>
        <v>0.54926273458445041</v>
      </c>
      <c r="U39" s="138" t="s">
        <v>766</v>
      </c>
      <c r="V39" s="138" t="str">
        <f t="shared" ca="1" si="5"/>
        <v/>
      </c>
      <c r="W39" s="140" t="str">
        <f t="shared" ca="1" si="7"/>
        <v>p</v>
      </c>
    </row>
    <row r="40" spans="2:23">
      <c r="B40" s="599" t="s">
        <v>23</v>
      </c>
      <c r="C40" s="600"/>
      <c r="D40" s="87"/>
      <c r="E40" s="143"/>
      <c r="F40" s="143"/>
      <c r="G40" s="143"/>
      <c r="H40" s="143"/>
      <c r="I40" s="143"/>
      <c r="J40" s="143"/>
      <c r="K40" s="143"/>
      <c r="L40" s="143"/>
      <c r="M40" s="143"/>
      <c r="N40" s="143"/>
      <c r="O40" s="143"/>
      <c r="P40" s="143"/>
      <c r="Q40" s="143"/>
      <c r="R40" s="143"/>
      <c r="S40" s="143"/>
      <c r="T40" s="144"/>
      <c r="U40" s="143"/>
      <c r="V40" s="143"/>
      <c r="W40" s="140" t="str">
        <f t="shared" ca="1" si="7"/>
        <v/>
      </c>
    </row>
    <row r="41" spans="2:23">
      <c r="B41" s="82" t="s">
        <v>43</v>
      </c>
      <c r="C41" s="62" t="s">
        <v>78</v>
      </c>
      <c r="D41" s="62" t="s">
        <v>728</v>
      </c>
      <c r="E41" s="138" t="str">
        <f ca="1">IFERROR(IF(ISBLANK(VLOOKUP($B$6,'ES(i)_FINAL_CALC'!$D$11:$AH$268,IF($D41=$D$5,E$5,IF($D41=$D$6,E$6,E$7)),FALSE)),"",VLOOKUP($B$6,'ES(i)_FINAL_CALC'!$D$11:$AH$268,IF($D41=$D$5,E$5,IF($D41=$D$6,E$6,E$7)),FALSE)),"N/A")</f>
        <v>N/A</v>
      </c>
      <c r="F41" s="138" t="str">
        <f ca="1">IFERROR(IF(ISBLANK(VLOOKUP($B$6,'ES(i)_FINAL_CALC'!$D$11:$AH$268,IF($D41=$D$5,F$5,IF($D41=$D$6,F$6,F$7)),FALSE)),"",VLOOKUP($B$6,'ES(i)_FINAL_CALC'!$D$11:$AH$268,IF($D41=$D$5,F$5,IF($D41=$D$6,F$6,F$7)),FALSE)),"N/A")</f>
        <v>N/A</v>
      </c>
      <c r="G41" s="138" t="str">
        <f ca="1">IFERROR(IF(ISBLANK(VLOOKUP($B$6,'ES(i)_FINAL_CALC'!$D$11:$AH$268,IF($D41=$D$5,G$5,IF($D41=$D$6,G$6,G$7)),FALSE)),"",VLOOKUP($B$6,'ES(i)_FINAL_CALC'!$D$11:$AH$268,IF($D41=$D$5,G$5,IF($D41=$D$6,G$6,G$7)),FALSE)),"N/A")</f>
        <v>N/A</v>
      </c>
      <c r="H41" s="138" t="str">
        <f ca="1">IFERROR(IF(ISBLANK(VLOOKUP($B$6,'ES(i)_FINAL_CALC'!$D$11:$AH$268,IF($D41=$D$5,H$5,IF($D41=$D$6,H$6,H$7)),FALSE)),"",VLOOKUP($B$6,'ES(i)_FINAL_CALC'!$D$11:$AH$268,IF($D41=$D$5,H$5,IF($D41=$D$6,H$6,H$7)),FALSE)),"N/A")</f>
        <v>N/A</v>
      </c>
      <c r="I41" s="138" t="str">
        <f ca="1">IFERROR(IF(ISBLANK(VLOOKUP($B$6,'ES(i)_FINAL_CALC'!$D$11:$AH$268,IF($D41=$D$5,I$5,IF($D41=$D$6,I$6,I$7)),FALSE)),"",VLOOKUP($B$6,'ES(i)_FINAL_CALC'!$D$11:$AH$268,IF($D41=$D$5,I$5,IF($D41=$D$6,I$6,I$7)),FALSE)),"N/A")</f>
        <v>N/A</v>
      </c>
      <c r="J41" s="138" t="str">
        <f ca="1">IFERROR(IF(ISBLANK(VLOOKUP($B$6,'ES(i)_FINAL_CALC'!$D$11:$AH$268,IF($D41=$D$5,J$5,IF($D41=$D$6,J$6,J$7)),FALSE)),"",VLOOKUP($B$6,'ES(i)_FINAL_CALC'!$D$11:$AH$268,IF($D41=$D$5,J$5,IF($D41=$D$6,J$6,J$7)),FALSE)),"N/A")</f>
        <v>N/A</v>
      </c>
      <c r="K41" s="138" t="str">
        <f ca="1">IFERROR(IF(ISBLANK(VLOOKUP($B$6,'ES(i)_FINAL_CALC'!$D$11:$AH$268,IF($D41=$D$5,K$5,IF($D41=$D$6,K$6,K$7)),FALSE)),"",VLOOKUP($B$6,'ES(i)_FINAL_CALC'!$D$11:$AH$268,IF($D41=$D$5,K$5,IF($D41=$D$6,K$6,K$7)),FALSE)),"N/A")</f>
        <v>N/A</v>
      </c>
      <c r="L41" s="138" t="str">
        <f ca="1">IFERROR(IF(ISBLANK(VLOOKUP($B$6,'ES(i)_FINAL_CALC'!$D$11:$AH$268,IF($D41=$D$5,L$5,IF($D41=$D$6,L$6,L$7)),FALSE)),"",VLOOKUP($B$6,'ES(i)_FINAL_CALC'!$D$11:$AH$268,IF($D41=$D$5,L$5,IF($D41=$D$6,L$6,L$7)),FALSE)),"N/A")</f>
        <v>N/A</v>
      </c>
      <c r="M41" s="138" t="str">
        <f ca="1">IFERROR(IF(ISBLANK(VLOOKUP($B$6,'ES(i)_FINAL_CALC'!$D$11:$AH$268,IF($D41=$D$5,M$5,IF($D41=$D$6,M$6,M$7)),FALSE)),"",VLOOKUP($B$6,'ES(i)_FINAL_CALC'!$D$11:$AH$268,IF($D41=$D$5,M$5,IF($D41=$D$6,M$6,M$7)),FALSE)),"N/A")</f>
        <v>N/A</v>
      </c>
      <c r="N41" s="138" t="str">
        <f ca="1">IFERROR(IF(ISBLANK(VLOOKUP($B$6,'ES(i)_FINAL_CALC'!$D$11:$AH$268,IF($D41=$D$5,N$5,IF($D41=$D$6,N$6,N$7)),FALSE)),"",VLOOKUP($B$6,'ES(i)_FINAL_CALC'!$D$11:$AH$268,IF($D41=$D$5,N$5,IF($D41=$D$6,N$6,N$7)),FALSE)),"N/A")</f>
        <v>N/A</v>
      </c>
      <c r="O41" s="138">
        <f ca="1">IFERROR(IF(ISBLANK(VLOOKUP($B$6,'ES(i)_FINAL_CALC'!$D$11:$AH$268,IF($D41=$D$5,O$5,IF($D41=$D$6,O$6,O$7)),FALSE)),"",VLOOKUP($B$6,'ES(i)_FINAL_CALC'!$D$11:$AH$268,IF($D41=$D$5,O$5,IF($D41=$D$6,O$6,O$7)),FALSE)),"N/A")</f>
        <v>4.2000000000000003E-2</v>
      </c>
      <c r="P41" s="138">
        <f ca="1">IFERROR(IF(ISBLANK(VLOOKUP($B$6,'ES(i)_FINAL_CALC'!$D$11:$AH$268,IF($D41=$D$5,P$5,IF($D41=$D$6,P$6,P$7)),FALSE)),"",VLOOKUP($B$6,'ES(i)_FINAL_CALC'!$D$11:$AH$268,IF($D41=$D$5,P$5,IF($D41=$D$6,P$6,P$7)),FALSE)),"N/A")</f>
        <v>5.0999999999999997E-2</v>
      </c>
      <c r="Q41" s="138"/>
      <c r="R41" s="138">
        <f t="shared" ca="1" si="8"/>
        <v>2</v>
      </c>
      <c r="S41" s="138">
        <f t="shared" ca="1" si="13"/>
        <v>0</v>
      </c>
      <c r="T41" s="139">
        <f t="shared" ca="1" si="9"/>
        <v>5.0999999999999997E-2</v>
      </c>
      <c r="U41" s="138" t="s">
        <v>767</v>
      </c>
      <c r="V41" s="138" t="str">
        <f t="shared" ca="1" si="5"/>
        <v/>
      </c>
      <c r="W41" s="140" t="str">
        <f t="shared" ca="1" si="7"/>
        <v>p</v>
      </c>
    </row>
    <row r="42" spans="2:23">
      <c r="B42" s="82" t="s">
        <v>44</v>
      </c>
      <c r="C42" s="42" t="s">
        <v>79</v>
      </c>
      <c r="D42" s="42" t="s">
        <v>728</v>
      </c>
      <c r="E42" s="138" t="str">
        <f ca="1">IFERROR(IF(ISBLANK(VLOOKUP($B$6,'ES(ii)_FINAL_CALC'!$D$11:$AH$268,IF($D42=$D$5,E$5,IF($D42=$D$6,E$6,E$7)),FALSE)),"",VLOOKUP($B$6,'ES(ii)_FINAL_CALC'!$D$11:$AH$268,IF($D42=$D$5,E$5,IF($D42=$D$6,E$6,E$7)),FALSE)),"N/A")</f>
        <v>N/A</v>
      </c>
      <c r="F42" s="138" t="str">
        <f ca="1">IFERROR(IF(ISBLANK(VLOOKUP($B$6,'ES(ii)_FINAL_CALC'!$D$11:$AH$268,IF($D42=$D$5,F$5,IF($D42=$D$6,F$6,F$7)),FALSE)),"",VLOOKUP($B$6,'ES(ii)_FINAL_CALC'!$D$11:$AH$268,IF($D42=$D$5,F$5,IF($D42=$D$6,F$6,F$7)),FALSE)),"N/A")</f>
        <v>N/A</v>
      </c>
      <c r="G42" s="138" t="str">
        <f ca="1">IFERROR(IF(ISBLANK(VLOOKUP($B$6,'ES(ii)_FINAL_CALC'!$D$11:$AH$268,IF($D42=$D$5,G$5,IF($D42=$D$6,G$6,G$7)),FALSE)),"",VLOOKUP($B$6,'ES(ii)_FINAL_CALC'!$D$11:$AH$268,IF($D42=$D$5,G$5,IF($D42=$D$6,G$6,G$7)),FALSE)),"N/A")</f>
        <v>N/A</v>
      </c>
      <c r="H42" s="138" t="str">
        <f ca="1">IFERROR(IF(ISBLANK(VLOOKUP($B$6,'ES(ii)_FINAL_CALC'!$D$11:$AH$268,IF($D42=$D$5,H$5,IF($D42=$D$6,H$6,H$7)),FALSE)),"",VLOOKUP($B$6,'ES(ii)_FINAL_CALC'!$D$11:$AH$268,IF($D42=$D$5,H$5,IF($D42=$D$6,H$6,H$7)),FALSE)),"N/A")</f>
        <v>N/A</v>
      </c>
      <c r="I42" s="138" t="str">
        <f ca="1">IFERROR(IF(ISBLANK(VLOOKUP($B$6,'ES(ii)_FINAL_CALC'!$D$11:$AH$268,IF($D42=$D$5,I$5,IF($D42=$D$6,I$6,I$7)),FALSE)),"",VLOOKUP($B$6,'ES(ii)_FINAL_CALC'!$D$11:$AH$268,IF($D42=$D$5,I$5,IF($D42=$D$6,I$6,I$7)),FALSE)),"N/A")</f>
        <v>N/A</v>
      </c>
      <c r="J42" s="138" t="str">
        <f ca="1">IFERROR(IF(ISBLANK(VLOOKUP($B$6,'ES(ii)_FINAL_CALC'!$D$11:$AH$268,IF($D42=$D$5,J$5,IF($D42=$D$6,J$6,J$7)),FALSE)),"",VLOOKUP($B$6,'ES(ii)_FINAL_CALC'!$D$11:$AH$268,IF($D42=$D$5,J$5,IF($D42=$D$6,J$6,J$7)),FALSE)),"N/A")</f>
        <v>N/A</v>
      </c>
      <c r="K42" s="138" t="str">
        <f ca="1">IFERROR(IF(ISBLANK(VLOOKUP($B$6,'ES(ii)_FINAL_CALC'!$D$11:$AH$268,IF($D42=$D$5,K$5,IF($D42=$D$6,K$6,K$7)),FALSE)),"",VLOOKUP($B$6,'ES(ii)_FINAL_CALC'!$D$11:$AH$268,IF($D42=$D$5,K$5,IF($D42=$D$6,K$6,K$7)),FALSE)),"N/A")</f>
        <v>N/A</v>
      </c>
      <c r="L42" s="138" t="str">
        <f ca="1">IFERROR(IF(ISBLANK(VLOOKUP($B$6,'ES(ii)_FINAL_CALC'!$D$11:$AH$268,IF($D42=$D$5,L$5,IF($D42=$D$6,L$6,L$7)),FALSE)),"",VLOOKUP($B$6,'ES(ii)_FINAL_CALC'!$D$11:$AH$268,IF($D42=$D$5,L$5,IF($D42=$D$6,L$6,L$7)),FALSE)),"N/A")</f>
        <v>N/A</v>
      </c>
      <c r="M42" s="138" t="str">
        <f ca="1">IFERROR(IF(ISBLANK(VLOOKUP($B$6,'ES(ii)_FINAL_CALC'!$D$11:$AH$268,IF($D42=$D$5,M$5,IF($D42=$D$6,M$6,M$7)),FALSE)),"",VLOOKUP($B$6,'ES(ii)_FINAL_CALC'!$D$11:$AH$268,IF($D42=$D$5,M$5,IF($D42=$D$6,M$6,M$7)),FALSE)),"N/A")</f>
        <v>N/A</v>
      </c>
      <c r="N42" s="138" t="str">
        <f ca="1">IFERROR(IF(ISBLANK(VLOOKUP($B$6,'ES(ii)_FINAL_CALC'!$D$11:$AH$268,IF($D42=$D$5,N$5,IF($D42=$D$6,N$6,N$7)),FALSE)),"",VLOOKUP($B$6,'ES(ii)_FINAL_CALC'!$D$11:$AH$268,IF($D42=$D$5,N$5,IF($D42=$D$6,N$6,N$7)),FALSE)),"N/A")</f>
        <v>N/A</v>
      </c>
      <c r="O42" s="138">
        <f ca="1">IFERROR(IF(ISBLANK(VLOOKUP($B$6,'ES(ii)_FINAL_CALC'!$D$11:$AH$268,IF($D42=$D$5,O$5,IF($D42=$D$6,O$6,O$7)),FALSE)),"",VLOOKUP($B$6,'ES(ii)_FINAL_CALC'!$D$11:$AH$268,IF($D42=$D$5,O$5,IF($D42=$D$6,O$6,O$7)),FALSE)),"N/A")</f>
        <v>0.192</v>
      </c>
      <c r="P42" s="138">
        <f ca="1">IFERROR(IF(ISBLANK(VLOOKUP($B$6,'ES(ii)_FINAL_CALC'!$D$11:$AH$268,IF($D42=$D$5,P$5,IF($D42=$D$6,P$6,P$7)),FALSE)),"",VLOOKUP($B$6,'ES(ii)_FINAL_CALC'!$D$11:$AH$268,IF($D42=$D$5,P$5,IF($D42=$D$6,P$6,P$7)),FALSE)),"N/A")</f>
        <v>0.23200000000000001</v>
      </c>
      <c r="Q42" s="138"/>
      <c r="R42" s="138">
        <f t="shared" ca="1" si="8"/>
        <v>2</v>
      </c>
      <c r="S42" s="138">
        <f t="shared" ca="1" si="13"/>
        <v>0</v>
      </c>
      <c r="T42" s="139">
        <f t="shared" ca="1" si="9"/>
        <v>0.23200000000000001</v>
      </c>
      <c r="U42" s="138" t="s">
        <v>768</v>
      </c>
      <c r="V42" s="138" t="str">
        <f t="shared" ca="1" si="5"/>
        <v/>
      </c>
      <c r="W42" s="140" t="str">
        <f t="shared" ca="1" si="7"/>
        <v>p</v>
      </c>
    </row>
    <row r="43" spans="2:23">
      <c r="B43" s="599" t="s">
        <v>24</v>
      </c>
      <c r="C43" s="600"/>
      <c r="D43" s="87"/>
      <c r="E43" s="143"/>
      <c r="F43" s="143"/>
      <c r="G43" s="143"/>
      <c r="H43" s="143"/>
      <c r="I43" s="143"/>
      <c r="J43" s="143"/>
      <c r="K43" s="143"/>
      <c r="L43" s="143"/>
      <c r="M43" s="143"/>
      <c r="N43" s="143"/>
      <c r="O43" s="143"/>
      <c r="P43" s="143"/>
      <c r="Q43" s="143"/>
      <c r="R43" s="143"/>
      <c r="S43" s="143"/>
      <c r="T43" s="144"/>
      <c r="U43" s="143"/>
      <c r="V43" s="143"/>
      <c r="W43" s="140" t="str">
        <f t="shared" ca="1" si="7"/>
        <v/>
      </c>
    </row>
    <row r="44" spans="2:23">
      <c r="B44" s="589" t="s">
        <v>45</v>
      </c>
      <c r="C44" s="351" t="s">
        <v>990</v>
      </c>
      <c r="D44" s="41"/>
      <c r="E44" s="136"/>
      <c r="F44" s="136"/>
      <c r="G44" s="136"/>
      <c r="H44" s="136"/>
      <c r="I44" s="136"/>
      <c r="J44" s="136"/>
      <c r="K44" s="136"/>
      <c r="L44" s="136"/>
      <c r="M44" s="136"/>
      <c r="N44" s="136"/>
      <c r="O44" s="136"/>
      <c r="P44" s="136"/>
      <c r="Q44" s="136"/>
      <c r="R44" s="136"/>
      <c r="S44" s="136"/>
      <c r="T44" s="141"/>
      <c r="U44" s="136" t="s">
        <v>769</v>
      </c>
      <c r="V44" s="136" t="str">
        <f t="shared" si="5"/>
        <v>Not enough data points</v>
      </c>
      <c r="W44" s="140" t="str">
        <f t="shared" ca="1" si="7"/>
        <v/>
      </c>
    </row>
    <row r="45" spans="2:23">
      <c r="B45" s="590"/>
      <c r="C45" s="352" t="s">
        <v>989</v>
      </c>
      <c r="D45" s="41"/>
      <c r="E45" s="136"/>
      <c r="F45" s="136"/>
      <c r="G45" s="136"/>
      <c r="H45" s="136"/>
      <c r="I45" s="136"/>
      <c r="J45" s="136"/>
      <c r="K45" s="136"/>
      <c r="L45" s="136"/>
      <c r="M45" s="136"/>
      <c r="N45" s="136"/>
      <c r="O45" s="136"/>
      <c r="P45" s="136"/>
      <c r="Q45" s="136"/>
      <c r="R45" s="136"/>
      <c r="S45" s="136"/>
      <c r="T45" s="141"/>
      <c r="U45" s="136"/>
      <c r="V45" s="136"/>
      <c r="W45" s="140" t="str">
        <f t="shared" ca="1" si="7"/>
        <v/>
      </c>
    </row>
    <row r="46" spans="2:23">
      <c r="B46" s="590"/>
      <c r="C46" s="352" t="s">
        <v>992</v>
      </c>
      <c r="D46" s="41"/>
      <c r="E46" s="136"/>
      <c r="F46" s="136"/>
      <c r="G46" s="136"/>
      <c r="H46" s="136"/>
      <c r="I46" s="136"/>
      <c r="J46" s="136"/>
      <c r="K46" s="136"/>
      <c r="L46" s="136"/>
      <c r="M46" s="136"/>
      <c r="N46" s="136"/>
      <c r="O46" s="136"/>
      <c r="P46" s="136"/>
      <c r="Q46" s="136"/>
      <c r="R46" s="136"/>
      <c r="S46" s="136"/>
      <c r="T46" s="141"/>
      <c r="U46" s="136"/>
      <c r="V46" s="136"/>
      <c r="W46" s="140" t="str">
        <f t="shared" ca="1" si="7"/>
        <v/>
      </c>
    </row>
    <row r="47" spans="2:23">
      <c r="B47" s="591"/>
      <c r="C47" s="352" t="s">
        <v>991</v>
      </c>
      <c r="D47" s="41"/>
      <c r="E47" s="136"/>
      <c r="F47" s="136"/>
      <c r="G47" s="136"/>
      <c r="H47" s="136"/>
      <c r="I47" s="136"/>
      <c r="J47" s="136"/>
      <c r="K47" s="136"/>
      <c r="L47" s="136"/>
      <c r="M47" s="136"/>
      <c r="N47" s="136"/>
      <c r="O47" s="136"/>
      <c r="P47" s="136"/>
      <c r="Q47" s="136"/>
      <c r="R47" s="136"/>
      <c r="S47" s="136"/>
      <c r="T47" s="141"/>
      <c r="U47" s="136"/>
      <c r="V47" s="136"/>
      <c r="W47" s="140" t="str">
        <f t="shared" ca="1" si="7"/>
        <v/>
      </c>
    </row>
    <row r="48" spans="2:23">
      <c r="B48" s="320" t="s">
        <v>530</v>
      </c>
      <c r="C48" s="62" t="s">
        <v>545</v>
      </c>
      <c r="D48" s="62" t="s">
        <v>728</v>
      </c>
      <c r="E48" s="138" t="str">
        <f ca="1">IFERROR(IF(ISBLANK(VLOOKUP($B$6,'CR(ii)_FINAL CALC'!$D$11:$AH$268,IF($D48=$D$5,E$5,IF($D48=$D$6,E$6,E$7)),FALSE)),"",VLOOKUP($B$6,'CR(ii)_FINAL CALC'!$D$11:$AH$268,IF($D48=$D$5,E$5,IF($D48=$D$6,E$6,E$7)),FALSE)),"N/A")</f>
        <v>N/A</v>
      </c>
      <c r="F48" s="138" t="str">
        <f ca="1">IFERROR(IF(ISBLANK(VLOOKUP($B$6,'CR(ii)_FINAL CALC'!$D$11:$AH$268,IF($D48=$D$5,F$5,IF($D48=$D$6,F$6,F$7)),FALSE)),"",VLOOKUP($B$6,'CR(ii)_FINAL CALC'!$D$11:$AH$268,IF($D48=$D$5,F$5,IF($D48=$D$6,F$6,F$7)),FALSE)),"N/A")</f>
        <v>N/A</v>
      </c>
      <c r="G48" s="138" t="str">
        <f ca="1">IFERROR(IF(ISBLANK(VLOOKUP($B$6,'CR(ii)_FINAL CALC'!$D$11:$AH$268,IF($D48=$D$5,G$5,IF($D48=$D$6,G$6,G$7)),FALSE)),"",VLOOKUP($B$6,'CR(ii)_FINAL CALC'!$D$11:$AH$268,IF($D48=$D$5,G$5,IF($D48=$D$6,G$6,G$7)),FALSE)),"N/A")</f>
        <v>N/A</v>
      </c>
      <c r="H48" s="138" t="str">
        <f ca="1">IFERROR(IF(ISBLANK(VLOOKUP($B$6,'CR(ii)_FINAL CALC'!$D$11:$AH$268,IF($D48=$D$5,H$5,IF($D48=$D$6,H$6,H$7)),FALSE)),"",VLOOKUP($B$6,'CR(ii)_FINAL CALC'!$D$11:$AH$268,IF($D48=$D$5,H$5,IF($D48=$D$6,H$6,H$7)),FALSE)),"N/A")</f>
        <v>N/A</v>
      </c>
      <c r="I48" s="138" t="str">
        <f ca="1">IFERROR(IF(ISBLANK(VLOOKUP($B$6,'CR(ii)_FINAL CALC'!$D$11:$AH$268,IF($D48=$D$5,I$5,IF($D48=$D$6,I$6,I$7)),FALSE)),"",VLOOKUP($B$6,'CR(ii)_FINAL CALC'!$D$11:$AH$268,IF($D48=$D$5,I$5,IF($D48=$D$6,I$6,I$7)),FALSE)),"N/A")</f>
        <v>N/A</v>
      </c>
      <c r="J48" s="138" t="str">
        <f ca="1">IFERROR(IF(ISBLANK(VLOOKUP($B$6,'CR(ii)_FINAL CALC'!$D$11:$AH$268,IF($D48=$D$5,J$5,IF($D48=$D$6,J$6,J$7)),FALSE)),"",VLOOKUP($B$6,'CR(ii)_FINAL CALC'!$D$11:$AH$268,IF($D48=$D$5,J$5,IF($D48=$D$6,J$6,J$7)),FALSE)),"N/A")</f>
        <v>N/A</v>
      </c>
      <c r="K48" s="138" t="str">
        <f ca="1">IFERROR(IF(ISBLANK(VLOOKUP($B$6,'CR(ii)_FINAL CALC'!$D$11:$AH$268,IF($D48=$D$5,K$5,IF($D48=$D$6,K$6,K$7)),FALSE)),"",VLOOKUP($B$6,'CR(ii)_FINAL CALC'!$D$11:$AH$268,IF($D48=$D$5,K$5,IF($D48=$D$6,K$6,K$7)),FALSE)),"N/A")</f>
        <v>N/A</v>
      </c>
      <c r="L48" s="138" t="str">
        <f ca="1">IFERROR(IF(ISBLANK(VLOOKUP($B$6,'CR(ii)_FINAL CALC'!$D$11:$AH$268,IF($D48=$D$5,L$5,IF($D48=$D$6,L$6,L$7)),FALSE)),"",VLOOKUP($B$6,'CR(ii)_FINAL CALC'!$D$11:$AH$268,IF($D48=$D$5,L$5,IF($D48=$D$6,L$6,L$7)),FALSE)),"N/A")</f>
        <v>N/A</v>
      </c>
      <c r="M48" s="138" t="str">
        <f ca="1">IFERROR(IF(ISBLANK(VLOOKUP($B$6,'CR(ii)_FINAL CALC'!$D$11:$AH$268,IF($D48=$D$5,M$5,IF($D48=$D$6,M$6,M$7)),FALSE)),"",VLOOKUP($B$6,'CR(ii)_FINAL CALC'!$D$11:$AH$268,IF($D48=$D$5,M$5,IF($D48=$D$6,M$6,M$7)),FALSE)),"N/A")</f>
        <v>N/A</v>
      </c>
      <c r="N48" s="138" t="str">
        <f ca="1">IFERROR(IF(ISBLANK(VLOOKUP($B$6,'CR(ii)_FINAL CALC'!$D$11:$AH$268,IF($D48=$D$5,N$5,IF($D48=$D$6,N$6,N$7)),FALSE)),"",VLOOKUP($B$6,'CR(ii)_FINAL CALC'!$D$11:$AH$268,IF($D48=$D$5,N$5,IF($D48=$D$6,N$6,N$7)),FALSE)),"N/A")</f>
        <v>N/A</v>
      </c>
      <c r="O48" s="138" t="str">
        <f ca="1">IFERROR(IF(ISBLANK(VLOOKUP($B$6,'CR(ii)_FINAL CALC'!$D$11:$AH$268,IF($D48=$D$5,O$5,IF($D48=$D$6,O$6,O$7)),FALSE)),"",VLOOKUP($B$6,'CR(ii)_FINAL CALC'!$D$11:$AH$268,IF($D48=$D$5,O$5,IF($D48=$D$6,O$6,O$7)),FALSE)),"N/A")</f>
        <v>N/A</v>
      </c>
      <c r="P48" s="138">
        <f ca="1">IFERROR(IF(ISBLANK(VLOOKUP($B$6,'CR(ii)_FINAL CALC'!$D$11:$AH$268,IF($D48=$D$5,P$5,IF($D48=$D$6,P$6,P$7)),FALSE)),"",VLOOKUP($B$6,'CR(ii)_FINAL CALC'!$D$11:$AH$268,IF($D48=$D$5,P$5,IF($D48=$D$6,P$6,P$7)),FALSE)),"N/A")</f>
        <v>6.2200956937799042E-2</v>
      </c>
      <c r="Q48" s="138"/>
      <c r="R48" s="138">
        <f t="shared" ca="1" si="8"/>
        <v>1</v>
      </c>
      <c r="S48" s="138">
        <f t="shared" ca="1" si="13"/>
        <v>0</v>
      </c>
      <c r="T48" s="139">
        <f t="shared" ca="1" si="9"/>
        <v>6.2200956937799042E-2</v>
      </c>
      <c r="U48" s="391" t="s">
        <v>770</v>
      </c>
      <c r="V48" s="138" t="str">
        <f t="shared" ca="1" si="5"/>
        <v>Not enough data points</v>
      </c>
      <c r="W48" s="140" t="str">
        <f t="shared" ca="1" si="7"/>
        <v>N/A</v>
      </c>
    </row>
    <row r="49" spans="2:23">
      <c r="B49" s="320" t="s">
        <v>656</v>
      </c>
      <c r="C49" s="42" t="s">
        <v>20</v>
      </c>
      <c r="D49" s="42" t="s">
        <v>728</v>
      </c>
      <c r="E49" s="138" t="str">
        <f ca="1">IFERROR(IF(ISBLANK(VLOOKUP($B$6,'CR(iii)_FINAL CALC '!$D$10:$AH$268,IF($D49=$D$5,E$5,IF($D49=$D$6,E$6,E$7)),FALSE)),"",VLOOKUP($B$6,'CR(iii)_FINAL CALC '!$D$10:$AH$268,IF($D49=$D$5,E$5,IF($D49=$D$6,E$6,E$7)),FALSE)),"N/A")</f>
        <v>N/A</v>
      </c>
      <c r="F49" s="138" t="str">
        <f ca="1">IFERROR(IF(ISBLANK(VLOOKUP($B$6,'CR(iii)_FINAL CALC '!$D$10:$AH$268,IF($D49=$D$5,F$5,IF($D49=$D$6,F$6,F$7)),FALSE)),"",VLOOKUP($B$6,'CR(iii)_FINAL CALC '!$D$10:$AH$268,IF($D49=$D$5,F$5,IF($D49=$D$6,F$6,F$7)),FALSE)),"N/A")</f>
        <v>N/A</v>
      </c>
      <c r="G49" s="138" t="str">
        <f ca="1">IFERROR(IF(ISBLANK(VLOOKUP($B$6,'CR(iii)_FINAL CALC '!$D$10:$AH$268,IF($D49=$D$5,G$5,IF($D49=$D$6,G$6,G$7)),FALSE)),"",VLOOKUP($B$6,'CR(iii)_FINAL CALC '!$D$10:$AH$268,IF($D49=$D$5,G$5,IF($D49=$D$6,G$6,G$7)),FALSE)),"N/A")</f>
        <v>N/A</v>
      </c>
      <c r="H49" s="138" t="str">
        <f ca="1">IFERROR(IF(ISBLANK(VLOOKUP($B$6,'CR(iii)_FINAL CALC '!$D$10:$AH$268,IF($D49=$D$5,H$5,IF($D49=$D$6,H$6,H$7)),FALSE)),"",VLOOKUP($B$6,'CR(iii)_FINAL CALC '!$D$10:$AH$268,IF($D49=$D$5,H$5,IF($D49=$D$6,H$6,H$7)),FALSE)),"N/A")</f>
        <v>N/A</v>
      </c>
      <c r="I49" s="138" t="str">
        <f ca="1">IFERROR(IF(ISBLANK(VLOOKUP($B$6,'CR(iii)_FINAL CALC '!$D$10:$AH$268,IF($D49=$D$5,I$5,IF($D49=$D$6,I$6,I$7)),FALSE)),"",VLOOKUP($B$6,'CR(iii)_FINAL CALC '!$D$10:$AH$268,IF($D49=$D$5,I$5,IF($D49=$D$6,I$6,I$7)),FALSE)),"N/A")</f>
        <v>N/A</v>
      </c>
      <c r="J49" s="138" t="str">
        <f ca="1">IFERROR(IF(ISBLANK(VLOOKUP($B$6,'CR(iii)_FINAL CALC '!$D$10:$AH$268,IF($D49=$D$5,J$5,IF($D49=$D$6,J$6,J$7)),FALSE)),"",VLOOKUP($B$6,'CR(iii)_FINAL CALC '!$D$10:$AH$268,IF($D49=$D$5,J$5,IF($D49=$D$6,J$6,J$7)),FALSE)),"N/A")</f>
        <v>N/A</v>
      </c>
      <c r="K49" s="138" t="str">
        <f ca="1">IFERROR(IF(ISBLANK(VLOOKUP($B$6,'CR(iii)_FINAL CALC '!$D$10:$AH$268,IF($D49=$D$5,K$5,IF($D49=$D$6,K$6,K$7)),FALSE)),"",VLOOKUP($B$6,'CR(iii)_FINAL CALC '!$D$10:$AH$268,IF($D49=$D$5,K$5,IF($D49=$D$6,K$6,K$7)),FALSE)),"N/A")</f>
        <v>N/A</v>
      </c>
      <c r="L49" s="138" t="str">
        <f ca="1">IFERROR(IF(ISBLANK(VLOOKUP($B$6,'CR(iii)_FINAL CALC '!$D$10:$AH$268,IF($D49=$D$5,L$5,IF($D49=$D$6,L$6,L$7)),FALSE)),"",VLOOKUP($B$6,'CR(iii)_FINAL CALC '!$D$10:$AH$268,IF($D49=$D$5,L$5,IF($D49=$D$6,L$6,L$7)),FALSE)),"N/A")</f>
        <v>N/A</v>
      </c>
      <c r="M49" s="138" t="str">
        <f ca="1">IFERROR(IF(ISBLANK(VLOOKUP($B$6,'CR(iii)_FINAL CALC '!$D$10:$AH$268,IF($D49=$D$5,M$5,IF($D49=$D$6,M$6,M$7)),FALSE)),"",VLOOKUP($B$6,'CR(iii)_FINAL CALC '!$D$10:$AH$268,IF($D49=$D$5,M$5,IF($D49=$D$6,M$6,M$7)),FALSE)),"N/A")</f>
        <v>N/A</v>
      </c>
      <c r="N49" s="138" t="str">
        <f ca="1">IFERROR(IF(ISBLANK(VLOOKUP($B$6,'CR(iii)_FINAL CALC '!$D$10:$AH$268,IF($D49=$D$5,N$5,IF($D49=$D$6,N$6,N$7)),FALSE)),"",VLOOKUP($B$6,'CR(iii)_FINAL CALC '!$D$10:$AH$268,IF($D49=$D$5,N$5,IF($D49=$D$6,N$6,N$7)),FALSE)),"N/A")</f>
        <v>N/A</v>
      </c>
      <c r="O49" s="138" t="str">
        <f ca="1">IFERROR(IF(ISBLANK(VLOOKUP($B$6,'CR(iii)_FINAL CALC '!$D$10:$AH$268,IF($D49=$D$5,O$5,IF($D49=$D$6,O$6,O$7)),FALSE)),"",VLOOKUP($B$6,'CR(iii)_FINAL CALC '!$D$10:$AH$268,IF($D49=$D$5,O$5,IF($D49=$D$6,O$6,O$7)),FALSE)),"N/A")</f>
        <v>N/A</v>
      </c>
      <c r="P49" s="138" t="str">
        <f ca="1">IFERROR(IF(ISBLANK(VLOOKUP($B$6,'CR(iii)_FINAL CALC '!$D$10:$AH$268,IF($D49=$D$5,P$5,IF($D49=$D$6,P$6,P$7)),FALSE)),"",VLOOKUP($B$6,'CR(iii)_FINAL CALC '!$D$10:$AH$268,IF($D49=$D$5,P$5,IF($D49=$D$6,P$6,P$7)),FALSE)),"N/A")</f>
        <v>N/A</v>
      </c>
      <c r="Q49" s="138"/>
      <c r="R49" s="136">
        <f t="shared" ref="R49" ca="1" si="20">COUNTA(E49:P49)-COUNTIF(E49:P49,"N/A")</f>
        <v>0</v>
      </c>
      <c r="S49" s="136">
        <f t="shared" ref="S49" ca="1" si="21">IF(P49="N/A",IF(O49="N/A",2,1),0)</f>
        <v>2</v>
      </c>
      <c r="T49" s="141" t="str">
        <f t="shared" ref="T49" ca="1" si="22">OFFSET(P49,,-S49)</f>
        <v>N/A</v>
      </c>
      <c r="U49" s="391" t="s">
        <v>771</v>
      </c>
      <c r="V49" s="138" t="str">
        <f t="shared" ca="1" si="5"/>
        <v>Not enough data points</v>
      </c>
      <c r="W49" s="140" t="str">
        <f t="shared" ca="1" si="7"/>
        <v>N/A</v>
      </c>
    </row>
    <row r="50" spans="2:23">
      <c r="B50" s="320" t="s">
        <v>46</v>
      </c>
      <c r="C50" s="42" t="s">
        <v>546</v>
      </c>
      <c r="D50" s="42" t="s">
        <v>728</v>
      </c>
      <c r="E50" s="138" t="str">
        <f ca="1">IFERROR(IF(ISBLANK(VLOOKUP($B$6,'CR(iv)_FINAL CALC'!$D$11:$AH$268,IF($D50=$D$5,E$5,IF($D50=$D$6,E$6,E$7)),FALSE)),"",VLOOKUP($B$6,'CR(iv)_FINAL CALC'!$D$11:$AH$268,IF($D50=$D$5,E$5,IF($D50=$D$6,E$6,E$7)),FALSE)),"N/A")</f>
        <v>N/A</v>
      </c>
      <c r="F50" s="138" t="str">
        <f ca="1">IFERROR(IF(ISBLANK(VLOOKUP($B$6,'CR(iv)_FINAL CALC'!$D$11:$AH$268,IF($D50=$D$5,F$5,IF($D50=$D$6,F$6,F$7)),FALSE)),"",VLOOKUP($B$6,'CR(iv)_FINAL CALC'!$D$11:$AH$268,IF($D50=$D$5,F$5,IF($D50=$D$6,F$6,F$7)),FALSE)),"N/A")</f>
        <v>N/A</v>
      </c>
      <c r="G50" s="138" t="str">
        <f ca="1">IFERROR(IF(ISBLANK(VLOOKUP($B$6,'CR(iv)_FINAL CALC'!$D$11:$AH$268,IF($D50=$D$5,G$5,IF($D50=$D$6,G$6,G$7)),FALSE)),"",VLOOKUP($B$6,'CR(iv)_FINAL CALC'!$D$11:$AH$268,IF($D50=$D$5,G$5,IF($D50=$D$6,G$6,G$7)),FALSE)),"N/A")</f>
        <v>N/A</v>
      </c>
      <c r="H50" s="138" t="str">
        <f ca="1">IFERROR(IF(ISBLANK(VLOOKUP($B$6,'CR(iv)_FINAL CALC'!$D$11:$AH$268,IF($D50=$D$5,H$5,IF($D50=$D$6,H$6,H$7)),FALSE)),"",VLOOKUP($B$6,'CR(iv)_FINAL CALC'!$D$11:$AH$268,IF($D50=$D$5,H$5,IF($D50=$D$6,H$6,H$7)),FALSE)),"N/A")</f>
        <v>N/A</v>
      </c>
      <c r="I50" s="138" t="str">
        <f ca="1">IFERROR(IF(ISBLANK(VLOOKUP($B$6,'CR(iv)_FINAL CALC'!$D$11:$AH$268,IF($D50=$D$5,I$5,IF($D50=$D$6,I$6,I$7)),FALSE)),"",VLOOKUP($B$6,'CR(iv)_FINAL CALC'!$D$11:$AH$268,IF($D50=$D$5,I$5,IF($D50=$D$6,I$6,I$7)),FALSE)),"N/A")</f>
        <v>N/A</v>
      </c>
      <c r="J50" s="138" t="str">
        <f ca="1">IFERROR(IF(ISBLANK(VLOOKUP($B$6,'CR(iv)_FINAL CALC'!$D$11:$AH$268,IF($D50=$D$5,J$5,IF($D50=$D$6,J$6,J$7)),FALSE)),"",VLOOKUP($B$6,'CR(iv)_FINAL CALC'!$D$11:$AH$268,IF($D50=$D$5,J$5,IF($D50=$D$6,J$6,J$7)),FALSE)),"N/A")</f>
        <v>N/A</v>
      </c>
      <c r="K50" s="138" t="str">
        <f ca="1">IFERROR(IF(ISBLANK(VLOOKUP($B$6,'CR(iv)_FINAL CALC'!$D$11:$AH$268,IF($D50=$D$5,K$5,IF($D50=$D$6,K$6,K$7)),FALSE)),"",VLOOKUP($B$6,'CR(iv)_FINAL CALC'!$D$11:$AH$268,IF($D50=$D$5,K$5,IF($D50=$D$6,K$6,K$7)),FALSE)),"N/A")</f>
        <v>N/A</v>
      </c>
      <c r="L50" s="138" t="str">
        <f ca="1">IFERROR(IF(ISBLANK(VLOOKUP($B$6,'CR(iv)_FINAL CALC'!$D$11:$AH$268,IF($D50=$D$5,L$5,IF($D50=$D$6,L$6,L$7)),FALSE)),"",VLOOKUP($B$6,'CR(iv)_FINAL CALC'!$D$11:$AH$268,IF($D50=$D$5,L$5,IF($D50=$D$6,L$6,L$7)),FALSE)),"N/A")</f>
        <v>N/A</v>
      </c>
      <c r="M50" s="138" t="str">
        <f ca="1">IFERROR(IF(ISBLANK(VLOOKUP($B$6,'CR(iv)_FINAL CALC'!$D$11:$AH$268,IF($D50=$D$5,M$5,IF($D50=$D$6,M$6,M$7)),FALSE)),"",VLOOKUP($B$6,'CR(iv)_FINAL CALC'!$D$11:$AH$268,IF($D50=$D$5,M$5,IF($D50=$D$6,M$6,M$7)),FALSE)),"N/A")</f>
        <v>N/A</v>
      </c>
      <c r="N50" s="138" t="str">
        <f ca="1">IFERROR(IF(ISBLANK(VLOOKUP($B$6,'CR(iv)_FINAL CALC'!$D$11:$AH$268,IF($D50=$D$5,N$5,IF($D50=$D$6,N$6,N$7)),FALSE)),"",VLOOKUP($B$6,'CR(iv)_FINAL CALC'!$D$11:$AH$268,IF($D50=$D$5,N$5,IF($D50=$D$6,N$6,N$7)),FALSE)),"N/A")</f>
        <v>N/A</v>
      </c>
      <c r="O50" s="138" t="str">
        <f ca="1">IFERROR(IF(ISBLANK(VLOOKUP($B$6,'CR(iv)_FINAL CALC'!$D$11:$AH$268,IF($D50=$D$5,O$5,IF($D50=$D$6,O$6,O$7)),FALSE)),"",VLOOKUP($B$6,'CR(iv)_FINAL CALC'!$D$11:$AH$268,IF($D50=$D$5,O$5,IF($D50=$D$6,O$6,O$7)),FALSE)),"N/A")</f>
        <v>N/A</v>
      </c>
      <c r="P50" s="138">
        <f ca="1">IFERROR(IF(ISBLANK(VLOOKUP($B$6,'CR(iv)_FINAL CALC'!$D$11:$AH$268,IF($D50=$D$5,P$5,IF($D50=$D$6,P$6,P$7)),FALSE)),"",VLOOKUP($B$6,'CR(iv)_FINAL CALC'!$D$11:$AH$268,IF($D50=$D$5,P$5,IF($D50=$D$6,P$6,P$7)),FALSE)),"N/A")</f>
        <v>0.26794258373205743</v>
      </c>
      <c r="Q50" s="138"/>
      <c r="R50" s="138">
        <f t="shared" ca="1" si="8"/>
        <v>1</v>
      </c>
      <c r="S50" s="138">
        <f t="shared" ca="1" si="13"/>
        <v>0</v>
      </c>
      <c r="T50" s="139">
        <f t="shared" ca="1" si="9"/>
        <v>0.26794258373205743</v>
      </c>
      <c r="U50" s="391" t="s">
        <v>772</v>
      </c>
      <c r="V50" s="138" t="str">
        <f t="shared" ca="1" si="5"/>
        <v>Not enough data points</v>
      </c>
      <c r="W50" s="140" t="str">
        <f t="shared" ca="1" si="7"/>
        <v>N/A</v>
      </c>
    </row>
    <row r="51" spans="2:23">
      <c r="B51" s="65" t="s">
        <v>47</v>
      </c>
      <c r="C51" s="66" t="s">
        <v>10</v>
      </c>
      <c r="D51" s="66"/>
      <c r="E51" s="136"/>
      <c r="F51" s="136"/>
      <c r="G51" s="136"/>
      <c r="H51" s="136"/>
      <c r="I51" s="136"/>
      <c r="J51" s="136"/>
      <c r="K51" s="136"/>
      <c r="L51" s="136"/>
      <c r="M51" s="136"/>
      <c r="N51" s="136"/>
      <c r="O51" s="136"/>
      <c r="P51" s="136"/>
      <c r="Q51" s="136"/>
      <c r="R51" s="136"/>
      <c r="S51" s="136"/>
      <c r="T51" s="141"/>
      <c r="U51" s="136" t="s">
        <v>773</v>
      </c>
      <c r="V51" s="136" t="str">
        <f t="shared" si="5"/>
        <v>Not enough data points</v>
      </c>
      <c r="W51" s="140" t="str">
        <f t="shared" ca="1" si="7"/>
        <v/>
      </c>
    </row>
    <row r="52" spans="2:23">
      <c r="B52" s="598" t="s">
        <v>48</v>
      </c>
      <c r="C52" s="62" t="s">
        <v>66</v>
      </c>
      <c r="D52" s="62" t="s">
        <v>730</v>
      </c>
      <c r="E52" s="138" t="str">
        <f ca="1">IFERROR(IF(ISBLANK(VLOOKUP($B$6,'CR(vi_a&amp;b)_FINAL_CALC'!$D$10:$N$11,IF($D52=$D$5,E$5,IF($D52=$D$6,E$6,E$7)),FALSE)),"",VLOOKUP($B$6,'CR(vi_a&amp;b)_FINAL_CALC'!$D$10:$N$11,IF($D52=$D$5,E$5,IF($D52=$D$6,E$6,E$7)),FALSE)),"N/A")</f>
        <v>N/A</v>
      </c>
      <c r="F52" s="138" t="str">
        <f ca="1">IFERROR(IF(ISBLANK(VLOOKUP($B$6,'CR(vi_a&amp;b)_FINAL_CALC'!$D$10:$N$11,IF($D52=$D$5,F$5,IF($D52=$D$6,F$6,F$7)),FALSE)),"",VLOOKUP($B$6,'CR(vi_a&amp;b)_FINAL_CALC'!$D$10:$N$11,IF($D52=$D$5,F$5,IF($D52=$D$6,F$6,F$7)),FALSE)),"N/A")</f>
        <v>N/A</v>
      </c>
      <c r="G52" s="138" t="str">
        <f ca="1">IFERROR(IF(ISBLANK(VLOOKUP($B$6,'CR(vi_a&amp;b)_FINAL_CALC'!$D$10:$N$11,IF($D52=$D$5,G$5,IF($D52=$D$6,G$6,G$7)),FALSE)),"",VLOOKUP($B$6,'CR(vi_a&amp;b)_FINAL_CALC'!$D$10:$N$11,IF($D52=$D$5,G$5,IF($D52=$D$6,G$6,G$7)),FALSE)),"N/A")</f>
        <v>N/A</v>
      </c>
      <c r="H52" s="138" t="str">
        <f ca="1">IFERROR(IF(ISBLANK(VLOOKUP($B$6,'CR(vi_a&amp;b)_FINAL_CALC'!$D$10:$N$11,IF($D52=$D$5,H$5,IF($D52=$D$6,H$6,H$7)),FALSE)),"",VLOOKUP($B$6,'CR(vi_a&amp;b)_FINAL_CALC'!$D$10:$N$11,IF($D52=$D$5,H$5,IF($D52=$D$6,H$6,H$7)),FALSE)),"N/A")</f>
        <v>N/A</v>
      </c>
      <c r="I52" s="138" t="str">
        <f ca="1">IFERROR(IF(ISBLANK(VLOOKUP($B$6,'CR(vi_a&amp;b)_FINAL_CALC'!$D$10:$N$11,IF($D52=$D$5,I$5,IF($D52=$D$6,I$6,I$7)),FALSE)),"",VLOOKUP($B$6,'CR(vi_a&amp;b)_FINAL_CALC'!$D$10:$N$11,IF($D52=$D$5,I$5,IF($D52=$D$6,I$6,I$7)),FALSE)),"N/A")</f>
        <v>N/A</v>
      </c>
      <c r="J52" s="138" t="str">
        <f ca="1">IFERROR(IF(ISBLANK(VLOOKUP($B$6,'CR(vi_a&amp;b)_FINAL_CALC'!$D$10:$N$11,IF($D52=$D$5,J$5,IF($D52=$D$6,J$6,J$7)),FALSE)),"",VLOOKUP($B$6,'CR(vi_a&amp;b)_FINAL_CALC'!$D$10:$N$11,IF($D52=$D$5,J$5,IF($D52=$D$6,J$6,J$7)),FALSE)),"N/A")</f>
        <v>N/A</v>
      </c>
      <c r="K52" s="138" t="str">
        <f ca="1">IFERROR(IF(ISBLANK(VLOOKUP($B$6,'CR(vi_a&amp;b)_FINAL_CALC'!$D$10:$N$11,IF($D52=$D$5,K$5,IF($D52=$D$6,K$6,K$7)),FALSE)),"",VLOOKUP($B$6,'CR(vi_a&amp;b)_FINAL_CALC'!$D$10:$N$11,IF($D52=$D$5,K$5,IF($D52=$D$6,K$6,K$7)),FALSE)),"N/A")</f>
        <v>N/A</v>
      </c>
      <c r="L52" s="138" t="str">
        <f ca="1">IFERROR(IF(ISBLANK(VLOOKUP($B$6,'CR(vi_a&amp;b)_FINAL_CALC'!$D$10:$N$11,IF($D52=$D$5,L$5,IF($D52=$D$6,L$6,L$7)),FALSE)),"",VLOOKUP($B$6,'CR(vi_a&amp;b)_FINAL_CALC'!$D$10:$N$11,IF($D52=$D$5,L$5,IF($D52=$D$6,L$6,L$7)),FALSE)),"N/A")</f>
        <v>N/A</v>
      </c>
      <c r="M52" s="138" t="str">
        <f ca="1">IFERROR(IF(ISBLANK(VLOOKUP($B$6,'CR(vi_a&amp;b)_FINAL_CALC'!$D$10:$N$11,IF($D52=$D$5,M$5,IF($D52=$D$6,M$6,M$7)),FALSE)),"",VLOOKUP($B$6,'CR(vi_a&amp;b)_FINAL_CALC'!$D$10:$N$11,IF($D52=$D$5,M$5,IF($D52=$D$6,M$6,M$7)),FALSE)),"N/A")</f>
        <v>N/A</v>
      </c>
      <c r="N52" s="138">
        <f ca="1">IFERROR(IF(ISBLANK(VLOOKUP($B$6,'CR(vi_a&amp;b)_FINAL_CALC'!$D$10:$N$11,IF($D52=$D$5,N$5,IF($D52=$D$6,N$6,N$7)),FALSE)),"",VLOOKUP($B$6,'CR(vi_a&amp;b)_FINAL_CALC'!$D$10:$N$11,IF($D52=$D$5,N$5,IF($D52=$D$6,N$6,N$7)),FALSE)),"N/A")</f>
        <v>48014</v>
      </c>
      <c r="O52" s="138">
        <f ca="1">IFERROR(IF(ISBLANK(VLOOKUP($B$6,'CR(vi_a&amp;b)_FINAL_CALC'!$D$10:$N$11,IF($D52=$D$5,O$5,IF($D52=$D$6,O$6,O$7)),FALSE)),"",VLOOKUP($B$6,'CR(vi_a&amp;b)_FINAL_CALC'!$D$10:$N$11,IF($D52=$D$5,O$5,IF($D52=$D$6,O$6,O$7)),FALSE)),"N/A")</f>
        <v>51969</v>
      </c>
      <c r="P52" s="138" t="str">
        <f ca="1">IFERROR(IF(ISBLANK(VLOOKUP($B$6,'CR(vi_a&amp;b)_FINAL_CALC'!$D$10:$N$11,IF($D52=$D$5,P$5,IF($D52=$D$6,P$6,P$7)),FALSE)),"",VLOOKUP($B$6,'CR(vi_a&amp;b)_FINAL_CALC'!$D$10:$N$11,IF($D52=$D$5,P$5,IF($D52=$D$6,P$6,P$7)),FALSE)),"N/A")</f>
        <v>N/A</v>
      </c>
      <c r="Q52" s="138"/>
      <c r="R52" s="138">
        <f t="shared" ca="1" si="8"/>
        <v>2</v>
      </c>
      <c r="S52" s="138">
        <f t="shared" ca="1" si="13"/>
        <v>1</v>
      </c>
      <c r="T52" s="139">
        <f t="shared" ca="1" si="9"/>
        <v>51969</v>
      </c>
      <c r="U52" s="138" t="s">
        <v>774</v>
      </c>
      <c r="V52" s="138" t="str">
        <f t="shared" ca="1" si="5"/>
        <v/>
      </c>
      <c r="W52" s="140" t="str">
        <f t="shared" ca="1" si="7"/>
        <v>p</v>
      </c>
    </row>
    <row r="53" spans="2:23">
      <c r="B53" s="598"/>
      <c r="C53" s="62" t="s">
        <v>67</v>
      </c>
      <c r="D53" s="62" t="s">
        <v>730</v>
      </c>
      <c r="E53" s="138" t="str">
        <f ca="1">IFERROR(IF(ISBLANK(VLOOKUP($B$6,'CR(vi_a&amp;b)_FINAL_CALC'!$D$22:$N$23,IF($D53=$D$5,E$5,IF($D53=$D$6,E$6,E$7)),FALSE)),"",VLOOKUP($B$6,'CR(vi_a&amp;b)_FINAL_CALC'!$D$22:$N$23,IF($D53=$D$5,E$5,IF($D53=$D$6,E$6,E$7)),FALSE)),"N/A")</f>
        <v>N/A</v>
      </c>
      <c r="F53" s="138" t="str">
        <f ca="1">IFERROR(IF(ISBLANK(VLOOKUP($B$6,'CR(vi_a&amp;b)_FINAL_CALC'!$D$22:$N$23,IF($D53=$D$5,F$5,IF($D53=$D$6,F$6,F$7)),FALSE)),"",VLOOKUP($B$6,'CR(vi_a&amp;b)_FINAL_CALC'!$D$22:$N$23,IF($D53=$D$5,F$5,IF($D53=$D$6,F$6,F$7)),FALSE)),"N/A")</f>
        <v>N/A</v>
      </c>
      <c r="G53" s="138" t="str">
        <f ca="1">IFERROR(IF(ISBLANK(VLOOKUP($B$6,'CR(vi_a&amp;b)_FINAL_CALC'!$D$22:$N$23,IF($D53=$D$5,G$5,IF($D53=$D$6,G$6,G$7)),FALSE)),"",VLOOKUP($B$6,'CR(vi_a&amp;b)_FINAL_CALC'!$D$22:$N$23,IF($D53=$D$5,G$5,IF($D53=$D$6,G$6,G$7)),FALSE)),"N/A")</f>
        <v>N/A</v>
      </c>
      <c r="H53" s="138" t="str">
        <f ca="1">IFERROR(IF(ISBLANK(VLOOKUP($B$6,'CR(vi_a&amp;b)_FINAL_CALC'!$D$22:$N$23,IF($D53=$D$5,H$5,IF($D53=$D$6,H$6,H$7)),FALSE)),"",VLOOKUP($B$6,'CR(vi_a&amp;b)_FINAL_CALC'!$D$22:$N$23,IF($D53=$D$5,H$5,IF($D53=$D$6,H$6,H$7)),FALSE)),"N/A")</f>
        <v>N/A</v>
      </c>
      <c r="I53" s="138" t="str">
        <f ca="1">IFERROR(IF(ISBLANK(VLOOKUP($B$6,'CR(vi_a&amp;b)_FINAL_CALC'!$D$22:$N$23,IF($D53=$D$5,I$5,IF($D53=$D$6,I$6,I$7)),FALSE)),"",VLOOKUP($B$6,'CR(vi_a&amp;b)_FINAL_CALC'!$D$22:$N$23,IF($D53=$D$5,I$5,IF($D53=$D$6,I$6,I$7)),FALSE)),"N/A")</f>
        <v>N/A</v>
      </c>
      <c r="J53" s="138" t="str">
        <f ca="1">IFERROR(IF(ISBLANK(VLOOKUP($B$6,'CR(vi_a&amp;b)_FINAL_CALC'!$D$22:$N$23,IF($D53=$D$5,J$5,IF($D53=$D$6,J$6,J$7)),FALSE)),"",VLOOKUP($B$6,'CR(vi_a&amp;b)_FINAL_CALC'!$D$22:$N$23,IF($D53=$D$5,J$5,IF($D53=$D$6,J$6,J$7)),FALSE)),"N/A")</f>
        <v>N/A</v>
      </c>
      <c r="K53" s="138" t="str">
        <f ca="1">IFERROR(IF(ISBLANK(VLOOKUP($B$6,'CR(vi_a&amp;b)_FINAL_CALC'!$D$22:$N$23,IF($D53=$D$5,K$5,IF($D53=$D$6,K$6,K$7)),FALSE)),"",VLOOKUP($B$6,'CR(vi_a&amp;b)_FINAL_CALC'!$D$22:$N$23,IF($D53=$D$5,K$5,IF($D53=$D$6,K$6,K$7)),FALSE)),"N/A")</f>
        <v>N/A</v>
      </c>
      <c r="L53" s="138" t="str">
        <f ca="1">IFERROR(IF(ISBLANK(VLOOKUP($B$6,'CR(vi_a&amp;b)_FINAL_CALC'!$D$22:$N$23,IF($D53=$D$5,L$5,IF($D53=$D$6,L$6,L$7)),FALSE)),"",VLOOKUP($B$6,'CR(vi_a&amp;b)_FINAL_CALC'!$D$22:$N$23,IF($D53=$D$5,L$5,IF($D53=$D$6,L$6,L$7)),FALSE)),"N/A")</f>
        <v>N/A</v>
      </c>
      <c r="M53" s="138" t="str">
        <f ca="1">IFERROR(IF(ISBLANK(VLOOKUP($B$6,'CR(vi_a&amp;b)_FINAL_CALC'!$D$22:$N$23,IF($D53=$D$5,M$5,IF($D53=$D$6,M$6,M$7)),FALSE)),"",VLOOKUP($B$6,'CR(vi_a&amp;b)_FINAL_CALC'!$D$22:$N$23,IF($D53=$D$5,M$5,IF($D53=$D$6,M$6,M$7)),FALSE)),"N/A")</f>
        <v>N/A</v>
      </c>
      <c r="N53" s="138" t="str">
        <f ca="1">IFERROR(IF(ISBLANK(VLOOKUP($B$6,'CR(vi_a&amp;b)_FINAL_CALC'!$D$22:$N$23,IF($D53=$D$5,N$5,IF($D53=$D$6,N$6,N$7)),FALSE)),"",VLOOKUP($B$6,'CR(vi_a&amp;b)_FINAL_CALC'!$D$22:$N$23,IF($D53=$D$5,N$5,IF($D53=$D$6,N$6,N$7)),FALSE)),"N/A")</f>
        <v>N/A</v>
      </c>
      <c r="O53" s="138">
        <f ca="1">IFERROR(IF(ISBLANK(VLOOKUP($B$6,'CR(vi_a&amp;b)_FINAL_CALC'!$D$22:$N$23,IF($D53=$D$5,O$5,IF($D53=$D$6,O$6,O$7)),FALSE)),"",VLOOKUP($B$6,'CR(vi_a&amp;b)_FINAL_CALC'!$D$22:$N$23,IF($D53=$D$5,O$5,IF($D53=$D$6,O$6,O$7)),FALSE)),"N/A")</f>
        <v>0.29140219272937101</v>
      </c>
      <c r="P53" s="138" t="str">
        <f ca="1">IFERROR(IF(ISBLANK(VLOOKUP($B$6,'CR(vi_a&amp;b)_FINAL_CALC'!$D$22:$N$23,IF($D53=$D$5,P$5,IF($D53=$D$6,P$6,P$7)),FALSE)),"",VLOOKUP($B$6,'CR(vi_a&amp;b)_FINAL_CALC'!$D$22:$N$23,IF($D53=$D$5,P$5,IF($D53=$D$6,P$6,P$7)),FALSE)),"N/A")</f>
        <v>N/A</v>
      </c>
      <c r="Q53" s="138"/>
      <c r="R53" s="138">
        <f t="shared" ca="1" si="8"/>
        <v>1</v>
      </c>
      <c r="S53" s="138">
        <f t="shared" ca="1" si="13"/>
        <v>1</v>
      </c>
      <c r="T53" s="139">
        <f t="shared" ca="1" si="9"/>
        <v>0.29140219272937101</v>
      </c>
      <c r="U53" s="138" t="s">
        <v>775</v>
      </c>
      <c r="V53" s="138" t="str">
        <f t="shared" ca="1" si="5"/>
        <v>Not enough data points</v>
      </c>
      <c r="W53" s="140" t="str">
        <f t="shared" ca="1" si="7"/>
        <v>N/A</v>
      </c>
    </row>
    <row r="54" spans="2:23">
      <c r="B54" s="598" t="s">
        <v>880</v>
      </c>
      <c r="C54" s="62" t="s">
        <v>64</v>
      </c>
      <c r="D54" s="62" t="s">
        <v>730</v>
      </c>
      <c r="E54" s="138" t="str">
        <f ca="1">IFERROR(IF(ISBLANK(VLOOKUP($B$6,'CR(vii)_FINAL_CALC'!$D$10:$N$11,IF($D54=$D$5,E$5,IF($D54=$D$6,E$6,E$7)),FALSE)),"",VLOOKUP($B$6,'CR(vii)_FINAL_CALC'!$D$10:$N$11,IF($D54=$D$5,E$5,IF($D54=$D$6,E$6,E$7)),FALSE)),"N/A")</f>
        <v>N/A</v>
      </c>
      <c r="F54" s="138" t="str">
        <f ca="1">IFERROR(IF(ISBLANK(VLOOKUP($B$6,'CR(vii)_FINAL_CALC'!$D$10:$N$11,IF($D54=$D$5,F$5,IF($D54=$D$6,F$6,F$7)),FALSE)),"",VLOOKUP($B$6,'CR(vii)_FINAL_CALC'!$D$10:$N$11,IF($D54=$D$5,F$5,IF($D54=$D$6,F$6,F$7)),FALSE)),"N/A")</f>
        <v>N/A</v>
      </c>
      <c r="G54" s="138" t="str">
        <f ca="1">IFERROR(IF(ISBLANK(VLOOKUP($B$6,'CR(vii)_FINAL_CALC'!$D$10:$N$11,IF($D54=$D$5,G$5,IF($D54=$D$6,G$6,G$7)),FALSE)),"",VLOOKUP($B$6,'CR(vii)_FINAL_CALC'!$D$10:$N$11,IF($D54=$D$5,G$5,IF($D54=$D$6,G$6,G$7)),FALSE)),"N/A")</f>
        <v>N/A</v>
      </c>
      <c r="H54" s="138" t="str">
        <f ca="1">IFERROR(IF(ISBLANK(VLOOKUP($B$6,'CR(vii)_FINAL_CALC'!$D$10:$N$11,IF($D54=$D$5,H$5,IF($D54=$D$6,H$6,H$7)),FALSE)),"",VLOOKUP($B$6,'CR(vii)_FINAL_CALC'!$D$10:$N$11,IF($D54=$D$5,H$5,IF($D54=$D$6,H$6,H$7)),FALSE)),"N/A")</f>
        <v>N/A</v>
      </c>
      <c r="I54" s="138" t="str">
        <f ca="1">IFERROR(IF(ISBLANK(VLOOKUP($B$6,'CR(vii)_FINAL_CALC'!$D$10:$N$11,IF($D54=$D$5,I$5,IF($D54=$D$6,I$6,I$7)),FALSE)),"",VLOOKUP($B$6,'CR(vii)_FINAL_CALC'!$D$10:$N$11,IF($D54=$D$5,I$5,IF($D54=$D$6,I$6,I$7)),FALSE)),"N/A")</f>
        <v>N/A</v>
      </c>
      <c r="J54" s="138" t="str">
        <f ca="1">IFERROR(IF(ISBLANK(VLOOKUP($B$6,'CR(vii)_FINAL_CALC'!$D$10:$N$11,IF($D54=$D$5,J$5,IF($D54=$D$6,J$6,J$7)),FALSE)),"",VLOOKUP($B$6,'CR(vii)_FINAL_CALC'!$D$10:$N$11,IF($D54=$D$5,J$5,IF($D54=$D$6,J$6,J$7)),FALSE)),"N/A")</f>
        <v>N/A</v>
      </c>
      <c r="K54" s="138" t="str">
        <f ca="1">IFERROR(IF(ISBLANK(VLOOKUP($B$6,'CR(vii)_FINAL_CALC'!$D$10:$N$11,IF($D54=$D$5,K$5,IF($D54=$D$6,K$6,K$7)),FALSE)),"",VLOOKUP($B$6,'CR(vii)_FINAL_CALC'!$D$10:$N$11,IF($D54=$D$5,K$5,IF($D54=$D$6,K$6,K$7)),FALSE)),"N/A")</f>
        <v>N/A</v>
      </c>
      <c r="L54" s="138" t="str">
        <f ca="1">IFERROR(IF(ISBLANK(VLOOKUP($B$6,'CR(vii)_FINAL_CALC'!$D$10:$N$11,IF($D54=$D$5,L$5,IF($D54=$D$6,L$6,L$7)),FALSE)),"",VLOOKUP($B$6,'CR(vii)_FINAL_CALC'!$D$10:$N$11,IF($D54=$D$5,L$5,IF($D54=$D$6,L$6,L$7)),FALSE)),"N/A")</f>
        <v>N/A</v>
      </c>
      <c r="M54" s="138" t="str">
        <f ca="1">IFERROR(IF(ISBLANK(VLOOKUP($B$6,'CR(vii)_FINAL_CALC'!$D$10:$N$11,IF($D54=$D$5,M$5,IF($D54=$D$6,M$6,M$7)),FALSE)),"",VLOOKUP($B$6,'CR(vii)_FINAL_CALC'!$D$10:$N$11,IF($D54=$D$5,M$5,IF($D54=$D$6,M$6,M$7)),FALSE)),"N/A")</f>
        <v>N/A</v>
      </c>
      <c r="N54" s="138">
        <f ca="1">IFERROR(IF(ISBLANK(VLOOKUP($B$6,'CR(vii)_FINAL_CALC'!$D$10:$N$11,IF($D54=$D$5,N$5,IF($D54=$D$6,N$6,N$7)),FALSE)),"",VLOOKUP($B$6,'CR(vii)_FINAL_CALC'!$D$10:$N$11,IF($D54=$D$5,N$5,IF($D54=$D$6,N$6,N$7)),FALSE)),"N/A")</f>
        <v>6028</v>
      </c>
      <c r="O54" s="138">
        <f ca="1">IFERROR(IF(ISBLANK(VLOOKUP($B$6,'CR(vii)_FINAL_CALC'!$D$10:$N$11,IF($D54=$D$5,O$5,IF($D54=$D$6,O$6,O$7)),FALSE)),"",VLOOKUP($B$6,'CR(vii)_FINAL_CALC'!$D$10:$N$11,IF($D54=$D$5,O$5,IF($D54=$D$6,O$6,O$7)),FALSE)),"N/A")</f>
        <v>3996</v>
      </c>
      <c r="P54" s="138">
        <f ca="1">IFERROR(IF(ISBLANK(VLOOKUP($B$6,'CR(vii)_FINAL_CALC'!$D$10:$N$11,IF($D54=$D$5,P$5,IF($D54=$D$6,P$6,P$7)),FALSE)),"",VLOOKUP($B$6,'CR(vii)_FINAL_CALC'!$D$10:$N$11,IF($D54=$D$5,P$5,IF($D54=$D$6,P$6,P$7)),FALSE)),"N/A")</f>
        <v>1764</v>
      </c>
      <c r="Q54" s="138"/>
      <c r="R54" s="138">
        <f t="shared" ca="1" si="8"/>
        <v>3</v>
      </c>
      <c r="S54" s="138">
        <f t="shared" ca="1" si="13"/>
        <v>0</v>
      </c>
      <c r="T54" s="139">
        <f t="shared" ca="1" si="9"/>
        <v>1764</v>
      </c>
      <c r="U54" s="138" t="s">
        <v>776</v>
      </c>
      <c r="V54" s="138" t="str">
        <f t="shared" ca="1" si="5"/>
        <v/>
      </c>
      <c r="W54" s="140" t="str">
        <f t="shared" ca="1" si="7"/>
        <v>q</v>
      </c>
    </row>
    <row r="55" spans="2:23">
      <c r="B55" s="598"/>
      <c r="C55" s="62" t="s">
        <v>65</v>
      </c>
      <c r="D55" s="62" t="s">
        <v>730</v>
      </c>
      <c r="E55" s="138" t="str">
        <f ca="1">IFERROR(IF(ISBLANK(VLOOKUP($B$6,'CR(vii)_FINAL_CALC'!$D$18:$N$19,IF($D55=$D$5,E$5,IF($D55=$D$6,E$6,E$7)),FALSE)),"",VLOOKUP($B$6,'CR(vii)_FINAL_CALC'!$D$18:$N$19,IF($D55=$D$5,E$5,IF($D55=$D$6,E$6,E$7)),FALSE)),"N/A")</f>
        <v>N/A</v>
      </c>
      <c r="F55" s="138" t="str">
        <f ca="1">IFERROR(IF(ISBLANK(VLOOKUP($B$6,'CR(vii)_FINAL_CALC'!$D$18:$N$19,IF($D55=$D$5,F$5,IF($D55=$D$6,F$6,F$7)),FALSE)),"",VLOOKUP($B$6,'CR(vii)_FINAL_CALC'!$D$18:$N$19,IF($D55=$D$5,F$5,IF($D55=$D$6,F$6,F$7)),FALSE)),"N/A")</f>
        <v>N/A</v>
      </c>
      <c r="G55" s="138" t="str">
        <f ca="1">IFERROR(IF(ISBLANK(VLOOKUP($B$6,'CR(vii)_FINAL_CALC'!$D$18:$N$19,IF($D55=$D$5,G$5,IF($D55=$D$6,G$6,G$7)),FALSE)),"",VLOOKUP($B$6,'CR(vii)_FINAL_CALC'!$D$18:$N$19,IF($D55=$D$5,G$5,IF($D55=$D$6,G$6,G$7)),FALSE)),"N/A")</f>
        <v>N/A</v>
      </c>
      <c r="H55" s="138" t="str">
        <f ca="1">IFERROR(IF(ISBLANK(VLOOKUP($B$6,'CR(vii)_FINAL_CALC'!$D$18:$N$19,IF($D55=$D$5,H$5,IF($D55=$D$6,H$6,H$7)),FALSE)),"",VLOOKUP($B$6,'CR(vii)_FINAL_CALC'!$D$18:$N$19,IF($D55=$D$5,H$5,IF($D55=$D$6,H$6,H$7)),FALSE)),"N/A")</f>
        <v>N/A</v>
      </c>
      <c r="I55" s="138" t="str">
        <f ca="1">IFERROR(IF(ISBLANK(VLOOKUP($B$6,'CR(vii)_FINAL_CALC'!$D$18:$N$19,IF($D55=$D$5,I$5,IF($D55=$D$6,I$6,I$7)),FALSE)),"",VLOOKUP($B$6,'CR(vii)_FINAL_CALC'!$D$18:$N$19,IF($D55=$D$5,I$5,IF($D55=$D$6,I$6,I$7)),FALSE)),"N/A")</f>
        <v>N/A</v>
      </c>
      <c r="J55" s="138" t="str">
        <f ca="1">IFERROR(IF(ISBLANK(VLOOKUP($B$6,'CR(vii)_FINAL_CALC'!$D$18:$N$19,IF($D55=$D$5,J$5,IF($D55=$D$6,J$6,J$7)),FALSE)),"",VLOOKUP($B$6,'CR(vii)_FINAL_CALC'!$D$18:$N$19,IF($D55=$D$5,J$5,IF($D55=$D$6,J$6,J$7)),FALSE)),"N/A")</f>
        <v>N/A</v>
      </c>
      <c r="K55" s="138" t="str">
        <f ca="1">IFERROR(IF(ISBLANK(VLOOKUP($B$6,'CR(vii)_FINAL_CALC'!$D$18:$N$19,IF($D55=$D$5,K$5,IF($D55=$D$6,K$6,K$7)),FALSE)),"",VLOOKUP($B$6,'CR(vii)_FINAL_CALC'!$D$18:$N$19,IF($D55=$D$5,K$5,IF($D55=$D$6,K$6,K$7)),FALSE)),"N/A")</f>
        <v>N/A</v>
      </c>
      <c r="L55" s="138" t="str">
        <f ca="1">IFERROR(IF(ISBLANK(VLOOKUP($B$6,'CR(vii)_FINAL_CALC'!$D$18:$N$19,IF($D55=$D$5,L$5,IF($D55=$D$6,L$6,L$7)),FALSE)),"",VLOOKUP($B$6,'CR(vii)_FINAL_CALC'!$D$18:$N$19,IF($D55=$D$5,L$5,IF($D55=$D$6,L$6,L$7)),FALSE)),"N/A")</f>
        <v>N/A</v>
      </c>
      <c r="M55" s="138" t="str">
        <f ca="1">IFERROR(IF(ISBLANK(VLOOKUP($B$6,'CR(vii)_FINAL_CALC'!$D$18:$N$19,IF($D55=$D$5,M$5,IF($D55=$D$6,M$6,M$7)),FALSE)),"",VLOOKUP($B$6,'CR(vii)_FINAL_CALC'!$D$18:$N$19,IF($D55=$D$5,M$5,IF($D55=$D$6,M$6,M$7)),FALSE)),"N/A")</f>
        <v>N/A</v>
      </c>
      <c r="N55" s="138">
        <f ca="1">IFERROR(IF(ISBLANK(VLOOKUP($B$6,'CR(vii)_FINAL_CALC'!$D$18:$N$19,IF($D55=$D$5,N$5,IF($D55=$D$6,N$6,N$7)),FALSE)),"",VLOOKUP($B$6,'CR(vii)_FINAL_CALC'!$D$18:$N$19,IF($D55=$D$5,N$5,IF($D55=$D$6,N$6,N$7)),FALSE)),"N/A")</f>
        <v>236</v>
      </c>
      <c r="O55" s="138">
        <f ca="1">IFERROR(IF(ISBLANK(VLOOKUP($B$6,'CR(vii)_FINAL_CALC'!$D$18:$N$19,IF($D55=$D$5,O$5,IF($D55=$D$6,O$6,O$7)),FALSE)),"",VLOOKUP($B$6,'CR(vii)_FINAL_CALC'!$D$18:$N$19,IF($D55=$D$5,O$5,IF($D55=$D$6,O$6,O$7)),FALSE)),"N/A")</f>
        <v>145</v>
      </c>
      <c r="P55" s="138">
        <f ca="1">IFERROR(IF(ISBLANK(VLOOKUP($B$6,'CR(vii)_FINAL_CALC'!$D$18:$N$19,IF($D55=$D$5,P$5,IF($D55=$D$6,P$6,P$7)),FALSE)),"",VLOOKUP($B$6,'CR(vii)_FINAL_CALC'!$D$18:$N$19,IF($D55=$D$5,P$5,IF($D55=$D$6,P$6,P$7)),FALSE)),"N/A")</f>
        <v>35</v>
      </c>
      <c r="Q55" s="138"/>
      <c r="R55" s="138">
        <f t="shared" ca="1" si="8"/>
        <v>3</v>
      </c>
      <c r="S55" s="138">
        <f t="shared" ca="1" si="13"/>
        <v>0</v>
      </c>
      <c r="T55" s="139">
        <f t="shared" ca="1" si="9"/>
        <v>35</v>
      </c>
      <c r="U55" s="138" t="s">
        <v>777</v>
      </c>
      <c r="V55" s="138" t="str">
        <f t="shared" ca="1" si="5"/>
        <v/>
      </c>
      <c r="W55" s="140" t="str">
        <f t="shared" ca="1" si="7"/>
        <v>q</v>
      </c>
    </row>
    <row r="56" spans="2:23">
      <c r="B56" s="599" t="s">
        <v>528</v>
      </c>
      <c r="C56" s="600"/>
      <c r="D56" s="87"/>
      <c r="E56" s="143"/>
      <c r="F56" s="143"/>
      <c r="G56" s="143"/>
      <c r="H56" s="143"/>
      <c r="I56" s="143"/>
      <c r="J56" s="143"/>
      <c r="K56" s="143"/>
      <c r="L56" s="143"/>
      <c r="M56" s="143"/>
      <c r="N56" s="143"/>
      <c r="O56" s="143"/>
      <c r="P56" s="143"/>
      <c r="Q56" s="143"/>
      <c r="R56" s="143"/>
      <c r="S56" s="143"/>
      <c r="T56" s="144"/>
      <c r="U56" s="143"/>
      <c r="V56" s="143"/>
      <c r="W56" s="140" t="str">
        <f t="shared" ca="1" si="7"/>
        <v/>
      </c>
    </row>
    <row r="57" spans="2:23">
      <c r="B57" s="598" t="s">
        <v>49</v>
      </c>
      <c r="C57" s="67" t="s">
        <v>74</v>
      </c>
      <c r="D57" s="67" t="s">
        <v>730</v>
      </c>
      <c r="E57" s="138" t="str">
        <f ca="1">IFERROR(IF(ISBLANK(VLOOKUP($B$6,'AC(i)_FINAL_CALC'!$D$10:$N$11,IF($D57=$D$5,E$5,IF($D57=$D$6,E$6,E$7)),FALSE)),"",VLOOKUP($B$6,'AC(i)_FINAL_CALC'!$D$10:$N$11,IF($D57=$D$5,E$5,IF($D57=$D$6,E$6,E$7)),FALSE)),"N/A")</f>
        <v>N/A</v>
      </c>
      <c r="F57" s="138" t="str">
        <f ca="1">IFERROR(IF(ISBLANK(VLOOKUP($B$6,'AC(i)_FINAL_CALC'!$D$10:$N$11,IF($D57=$D$5,F$5,IF($D57=$D$6,F$6,F$7)),FALSE)),"",VLOOKUP($B$6,'AC(i)_FINAL_CALC'!$D$10:$N$11,IF($D57=$D$5,F$5,IF($D57=$D$6,F$6,F$7)),FALSE)),"N/A")</f>
        <v>N/A</v>
      </c>
      <c r="G57" s="138" t="str">
        <f ca="1">IFERROR(IF(ISBLANK(VLOOKUP($B$6,'AC(i)_FINAL_CALC'!$D$10:$N$11,IF($D57=$D$5,G$5,IF($D57=$D$6,G$6,G$7)),FALSE)),"",VLOOKUP($B$6,'AC(i)_FINAL_CALC'!$D$10:$N$11,IF($D57=$D$5,G$5,IF($D57=$D$6,G$6,G$7)),FALSE)),"N/A")</f>
        <v>N/A</v>
      </c>
      <c r="H57" s="138" t="str">
        <f ca="1">IFERROR(IF(ISBLANK(VLOOKUP($B$6,'AC(i)_FINAL_CALC'!$D$10:$N$11,IF($D57=$D$5,H$5,IF($D57=$D$6,H$6,H$7)),FALSE)),"",VLOOKUP($B$6,'AC(i)_FINAL_CALC'!$D$10:$N$11,IF($D57=$D$5,H$5,IF($D57=$D$6,H$6,H$7)),FALSE)),"N/A")</f>
        <v>N/A</v>
      </c>
      <c r="I57" s="138" t="str">
        <f ca="1">IFERROR(IF(ISBLANK(VLOOKUP($B$6,'AC(i)_FINAL_CALC'!$D$10:$N$11,IF($D57=$D$5,I$5,IF($D57=$D$6,I$6,I$7)),FALSE)),"",VLOOKUP($B$6,'AC(i)_FINAL_CALC'!$D$10:$N$11,IF($D57=$D$5,I$5,IF($D57=$D$6,I$6,I$7)),FALSE)),"N/A")</f>
        <v>N/A</v>
      </c>
      <c r="J57" s="138" t="str">
        <f ca="1">IFERROR(IF(ISBLANK(VLOOKUP($B$6,'AC(i)_FINAL_CALC'!$D$10:$N$11,IF($D57=$D$5,J$5,IF($D57=$D$6,J$6,J$7)),FALSE)),"",VLOOKUP($B$6,'AC(i)_FINAL_CALC'!$D$10:$N$11,IF($D57=$D$5,J$5,IF($D57=$D$6,J$6,J$7)),FALSE)),"N/A")</f>
        <v>N/A</v>
      </c>
      <c r="K57" s="138" t="str">
        <f ca="1">IFERROR(IF(ISBLANK(VLOOKUP($B$6,'AC(i)_FINAL_CALC'!$D$10:$N$11,IF($D57=$D$5,K$5,IF($D57=$D$6,K$6,K$7)),FALSE)),"",VLOOKUP($B$6,'AC(i)_FINAL_CALC'!$D$10:$N$11,IF($D57=$D$5,K$5,IF($D57=$D$6,K$6,K$7)),FALSE)),"N/A")</f>
        <v>N/A</v>
      </c>
      <c r="L57" s="138" t="str">
        <f ca="1">IFERROR(IF(ISBLANK(VLOOKUP($B$6,'AC(i)_FINAL_CALC'!$D$10:$N$11,IF($D57=$D$5,L$5,IF($D57=$D$6,L$6,L$7)),FALSE)),"",VLOOKUP($B$6,'AC(i)_FINAL_CALC'!$D$10:$N$11,IF($D57=$D$5,L$5,IF($D57=$D$6,L$6,L$7)),FALSE)),"N/A")</f>
        <v>N/A</v>
      </c>
      <c r="M57" s="138" t="str">
        <f ca="1">IFERROR(IF(ISBLANK(VLOOKUP($B$6,'AC(i)_FINAL_CALC'!$D$10:$N$11,IF($D57=$D$5,M$5,IF($D57=$D$6,M$6,M$7)),FALSE)),"",VLOOKUP($B$6,'AC(i)_FINAL_CALC'!$D$10:$N$11,IF($D57=$D$5,M$5,IF($D57=$D$6,M$6,M$7)),FALSE)),"N/A")</f>
        <v>N/A</v>
      </c>
      <c r="N57" s="138" t="str">
        <f ca="1">IFERROR(IF(ISBLANK(VLOOKUP($B$6,'AC(i)_FINAL_CALC'!$D$10:$N$11,IF($D57=$D$5,N$5,IF($D57=$D$6,N$6,N$7)),FALSE)),"",VLOOKUP($B$6,'AC(i)_FINAL_CALC'!$D$10:$N$11,IF($D57=$D$5,N$5,IF($D57=$D$6,N$6,N$7)),FALSE)),"N/A")</f>
        <v>N/A</v>
      </c>
      <c r="O57" s="138" t="str">
        <f ca="1">IFERROR(IF(ISBLANK(VLOOKUP($B$6,'AC(i)_FINAL_CALC'!$D$10:$N$11,IF($D57=$D$5,O$5,IF($D57=$D$6,O$6,O$7)),FALSE)),"",VLOOKUP($B$6,'AC(i)_FINAL_CALC'!$D$10:$N$11,IF($D57=$D$5,O$5,IF($D57=$D$6,O$6,O$7)),FALSE)),"N/A")</f>
        <v>N/A</v>
      </c>
      <c r="P57" s="138">
        <f ca="1">IFERROR(IF(ISBLANK(VLOOKUP($B$6,'AC(i)_FINAL_CALC'!$D$10:$N$11,IF($D57=$D$5,P$5,IF($D57=$D$6,P$6,P$7)),FALSE)),"",VLOOKUP($B$6,'AC(i)_FINAL_CALC'!$D$10:$N$11,IF($D57=$D$5,P$5,IF($D57=$D$6,P$6,P$7)),FALSE)),"N/A")</f>
        <v>0.10169491525423729</v>
      </c>
      <c r="Q57" s="138"/>
      <c r="R57" s="138">
        <f t="shared" ca="1" si="8"/>
        <v>1</v>
      </c>
      <c r="S57" s="138">
        <f t="shared" ca="1" si="13"/>
        <v>0</v>
      </c>
      <c r="T57" s="139">
        <f t="shared" ca="1" si="9"/>
        <v>0.10169491525423729</v>
      </c>
      <c r="U57" s="138" t="s">
        <v>778</v>
      </c>
      <c r="V57" s="138" t="str">
        <f t="shared" ca="1" si="5"/>
        <v>Not enough data points</v>
      </c>
      <c r="W57" s="140" t="str">
        <f t="shared" ca="1" si="7"/>
        <v>N/A</v>
      </c>
    </row>
    <row r="58" spans="2:23">
      <c r="B58" s="598"/>
      <c r="C58" s="68" t="s">
        <v>68</v>
      </c>
      <c r="D58" s="68" t="s">
        <v>730</v>
      </c>
      <c r="E58" s="138" t="str">
        <f ca="1">IFERROR(IF(ISBLANK(VLOOKUP($B$6,'AC(i)_FINAL_CALC'!$D$18:$N$19,IF($D58=$D$5,E$5,IF($D58=$D$6,E$6,E$7)),FALSE)),"",VLOOKUP($B$6,'AC(i)_FINAL_CALC'!$D$18:$N$19,IF($D58=$D$5,E$5,IF($D58=$D$6,E$6,E$7)),FALSE)),"N/A")</f>
        <v>N/A</v>
      </c>
      <c r="F58" s="138" t="str">
        <f ca="1">IFERROR(IF(ISBLANK(VLOOKUP($B$6,'AC(i)_FINAL_CALC'!$D$18:$N$19,IF($D58=$D$5,F$5,IF($D58=$D$6,F$6,F$7)),FALSE)),"",VLOOKUP($B$6,'AC(i)_FINAL_CALC'!$D$18:$N$19,IF($D58=$D$5,F$5,IF($D58=$D$6,F$6,F$7)),FALSE)),"N/A")</f>
        <v>N/A</v>
      </c>
      <c r="G58" s="138" t="str">
        <f ca="1">IFERROR(IF(ISBLANK(VLOOKUP($B$6,'AC(i)_FINAL_CALC'!$D$18:$N$19,IF($D58=$D$5,G$5,IF($D58=$D$6,G$6,G$7)),FALSE)),"",VLOOKUP($B$6,'AC(i)_FINAL_CALC'!$D$18:$N$19,IF($D58=$D$5,G$5,IF($D58=$D$6,G$6,G$7)),FALSE)),"N/A")</f>
        <v>N/A</v>
      </c>
      <c r="H58" s="138" t="str">
        <f ca="1">IFERROR(IF(ISBLANK(VLOOKUP($B$6,'AC(i)_FINAL_CALC'!$D$18:$N$19,IF($D58=$D$5,H$5,IF($D58=$D$6,H$6,H$7)),FALSE)),"",VLOOKUP($B$6,'AC(i)_FINAL_CALC'!$D$18:$N$19,IF($D58=$D$5,H$5,IF($D58=$D$6,H$6,H$7)),FALSE)),"N/A")</f>
        <v>N/A</v>
      </c>
      <c r="I58" s="138" t="str">
        <f ca="1">IFERROR(IF(ISBLANK(VLOOKUP($B$6,'AC(i)_FINAL_CALC'!$D$18:$N$19,IF($D58=$D$5,I$5,IF($D58=$D$6,I$6,I$7)),FALSE)),"",VLOOKUP($B$6,'AC(i)_FINAL_CALC'!$D$18:$N$19,IF($D58=$D$5,I$5,IF($D58=$D$6,I$6,I$7)),FALSE)),"N/A")</f>
        <v>N/A</v>
      </c>
      <c r="J58" s="138" t="str">
        <f ca="1">IFERROR(IF(ISBLANK(VLOOKUP($B$6,'AC(i)_FINAL_CALC'!$D$18:$N$19,IF($D58=$D$5,J$5,IF($D58=$D$6,J$6,J$7)),FALSE)),"",VLOOKUP($B$6,'AC(i)_FINAL_CALC'!$D$18:$N$19,IF($D58=$D$5,J$5,IF($D58=$D$6,J$6,J$7)),FALSE)),"N/A")</f>
        <v>N/A</v>
      </c>
      <c r="K58" s="138" t="str">
        <f ca="1">IFERROR(IF(ISBLANK(VLOOKUP($B$6,'AC(i)_FINAL_CALC'!$D$18:$N$19,IF($D58=$D$5,K$5,IF($D58=$D$6,K$6,K$7)),FALSE)),"",VLOOKUP($B$6,'AC(i)_FINAL_CALC'!$D$18:$N$19,IF($D58=$D$5,K$5,IF($D58=$D$6,K$6,K$7)),FALSE)),"N/A")</f>
        <v>N/A</v>
      </c>
      <c r="L58" s="138" t="str">
        <f ca="1">IFERROR(IF(ISBLANK(VLOOKUP($B$6,'AC(i)_FINAL_CALC'!$D$18:$N$19,IF($D58=$D$5,L$5,IF($D58=$D$6,L$6,L$7)),FALSE)),"",VLOOKUP($B$6,'AC(i)_FINAL_CALC'!$D$18:$N$19,IF($D58=$D$5,L$5,IF($D58=$D$6,L$6,L$7)),FALSE)),"N/A")</f>
        <v>N/A</v>
      </c>
      <c r="M58" s="138" t="str">
        <f ca="1">IFERROR(IF(ISBLANK(VLOOKUP($B$6,'AC(i)_FINAL_CALC'!$D$18:$N$19,IF($D58=$D$5,M$5,IF($D58=$D$6,M$6,M$7)),FALSE)),"",VLOOKUP($B$6,'AC(i)_FINAL_CALC'!$D$18:$N$19,IF($D58=$D$5,M$5,IF($D58=$D$6,M$6,M$7)),FALSE)),"N/A")</f>
        <v>N/A</v>
      </c>
      <c r="N58" s="138" t="str">
        <f ca="1">IFERROR(IF(ISBLANK(VLOOKUP($B$6,'AC(i)_FINAL_CALC'!$D$18:$N$19,IF($D58=$D$5,N$5,IF($D58=$D$6,N$6,N$7)),FALSE)),"",VLOOKUP($B$6,'AC(i)_FINAL_CALC'!$D$18:$N$19,IF($D58=$D$5,N$5,IF($D58=$D$6,N$6,N$7)),FALSE)),"N/A")</f>
        <v>N/A</v>
      </c>
      <c r="O58" s="138" t="str">
        <f ca="1">IFERROR(IF(ISBLANK(VLOOKUP($B$6,'AC(i)_FINAL_CALC'!$D$18:$N$19,IF($D58=$D$5,O$5,IF($D58=$D$6,O$6,O$7)),FALSE)),"",VLOOKUP($B$6,'AC(i)_FINAL_CALC'!$D$18:$N$19,IF($D58=$D$5,O$5,IF($D58=$D$6,O$6,O$7)),FALSE)),"N/A")</f>
        <v>N/A</v>
      </c>
      <c r="P58" s="138">
        <f ca="1">IFERROR(IF(ISBLANK(VLOOKUP($B$6,'AC(i)_FINAL_CALC'!$D$18:$N$19,IF($D58=$D$5,P$5,IF($D58=$D$6,P$6,P$7)),FALSE)),"",VLOOKUP($B$6,'AC(i)_FINAL_CALC'!$D$18:$N$19,IF($D58=$D$5,P$5,IF($D58=$D$6,P$6,P$7)),FALSE)),"N/A")</f>
        <v>0.53107344632768361</v>
      </c>
      <c r="Q58" s="138"/>
      <c r="R58" s="138">
        <f t="shared" ca="1" si="8"/>
        <v>1</v>
      </c>
      <c r="S58" s="138">
        <f t="shared" ca="1" si="13"/>
        <v>0</v>
      </c>
      <c r="T58" s="139">
        <f t="shared" ca="1" si="9"/>
        <v>0.53107344632768361</v>
      </c>
      <c r="U58" s="138" t="s">
        <v>779</v>
      </c>
      <c r="V58" s="138" t="str">
        <f t="shared" ca="1" si="5"/>
        <v>Not enough data points</v>
      </c>
      <c r="W58" s="140" t="str">
        <f t="shared" ca="1" si="7"/>
        <v>N/A</v>
      </c>
    </row>
    <row r="59" spans="2:23">
      <c r="B59" s="598"/>
      <c r="C59" s="68" t="s">
        <v>75</v>
      </c>
      <c r="D59" s="68" t="s">
        <v>730</v>
      </c>
      <c r="E59" s="138" t="str">
        <f ca="1">IFERROR(IF(ISBLANK(VLOOKUP($B$6,'AC(i)_FINAL_CALC'!$D$26:$N$27,IF($D59=$D$5,E$5,IF($D59=$D$6,E$6,E$7)),FALSE)),"",VLOOKUP($B$6,'AC(i)_FINAL_CALC'!$D$26:$N$27,IF($D59=$D$5,E$5,IF($D59=$D$6,E$6,E$7)),FALSE)),"N/A")</f>
        <v>N/A</v>
      </c>
      <c r="F59" s="138" t="str">
        <f ca="1">IFERROR(IF(ISBLANK(VLOOKUP($B$6,'AC(i)_FINAL_CALC'!$D$26:$N$27,IF($D59=$D$5,F$5,IF($D59=$D$6,F$6,F$7)),FALSE)),"",VLOOKUP($B$6,'AC(i)_FINAL_CALC'!$D$26:$N$27,IF($D59=$D$5,F$5,IF($D59=$D$6,F$6,F$7)),FALSE)),"N/A")</f>
        <v>N/A</v>
      </c>
      <c r="G59" s="138" t="str">
        <f ca="1">IFERROR(IF(ISBLANK(VLOOKUP($B$6,'AC(i)_FINAL_CALC'!$D$26:$N$27,IF($D59=$D$5,G$5,IF($D59=$D$6,G$6,G$7)),FALSE)),"",VLOOKUP($B$6,'AC(i)_FINAL_CALC'!$D$26:$N$27,IF($D59=$D$5,G$5,IF($D59=$D$6,G$6,G$7)),FALSE)),"N/A")</f>
        <v>N/A</v>
      </c>
      <c r="H59" s="138" t="str">
        <f ca="1">IFERROR(IF(ISBLANK(VLOOKUP($B$6,'AC(i)_FINAL_CALC'!$D$26:$N$27,IF($D59=$D$5,H$5,IF($D59=$D$6,H$6,H$7)),FALSE)),"",VLOOKUP($B$6,'AC(i)_FINAL_CALC'!$D$26:$N$27,IF($D59=$D$5,H$5,IF($D59=$D$6,H$6,H$7)),FALSE)),"N/A")</f>
        <v>N/A</v>
      </c>
      <c r="I59" s="138" t="str">
        <f ca="1">IFERROR(IF(ISBLANK(VLOOKUP($B$6,'AC(i)_FINAL_CALC'!$D$26:$N$27,IF($D59=$D$5,I$5,IF($D59=$D$6,I$6,I$7)),FALSE)),"",VLOOKUP($B$6,'AC(i)_FINAL_CALC'!$D$26:$N$27,IF($D59=$D$5,I$5,IF($D59=$D$6,I$6,I$7)),FALSE)),"N/A")</f>
        <v>N/A</v>
      </c>
      <c r="J59" s="138" t="str">
        <f ca="1">IFERROR(IF(ISBLANK(VLOOKUP($B$6,'AC(i)_FINAL_CALC'!$D$26:$N$27,IF($D59=$D$5,J$5,IF($D59=$D$6,J$6,J$7)),FALSE)),"",VLOOKUP($B$6,'AC(i)_FINAL_CALC'!$D$26:$N$27,IF($D59=$D$5,J$5,IF($D59=$D$6,J$6,J$7)),FALSE)),"N/A")</f>
        <v>N/A</v>
      </c>
      <c r="K59" s="138" t="str">
        <f ca="1">IFERROR(IF(ISBLANK(VLOOKUP($B$6,'AC(i)_FINAL_CALC'!$D$26:$N$27,IF($D59=$D$5,K$5,IF($D59=$D$6,K$6,K$7)),FALSE)),"",VLOOKUP($B$6,'AC(i)_FINAL_CALC'!$D$26:$N$27,IF($D59=$D$5,K$5,IF($D59=$D$6,K$6,K$7)),FALSE)),"N/A")</f>
        <v>N/A</v>
      </c>
      <c r="L59" s="138" t="str">
        <f ca="1">IFERROR(IF(ISBLANK(VLOOKUP($B$6,'AC(i)_FINAL_CALC'!$D$26:$N$27,IF($D59=$D$5,L$5,IF($D59=$D$6,L$6,L$7)),FALSE)),"",VLOOKUP($B$6,'AC(i)_FINAL_CALC'!$D$26:$N$27,IF($D59=$D$5,L$5,IF($D59=$D$6,L$6,L$7)),FALSE)),"N/A")</f>
        <v>N/A</v>
      </c>
      <c r="M59" s="138" t="str">
        <f ca="1">IFERROR(IF(ISBLANK(VLOOKUP($B$6,'AC(i)_FINAL_CALC'!$D$26:$N$27,IF($D59=$D$5,M$5,IF($D59=$D$6,M$6,M$7)),FALSE)),"",VLOOKUP($B$6,'AC(i)_FINAL_CALC'!$D$26:$N$27,IF($D59=$D$5,M$5,IF($D59=$D$6,M$6,M$7)),FALSE)),"N/A")</f>
        <v>N/A</v>
      </c>
      <c r="N59" s="138" t="str">
        <f ca="1">IFERROR(IF(ISBLANK(VLOOKUP($B$6,'AC(i)_FINAL_CALC'!$D$26:$N$27,IF($D59=$D$5,N$5,IF($D59=$D$6,N$6,N$7)),FALSE)),"",VLOOKUP($B$6,'AC(i)_FINAL_CALC'!$D$26:$N$27,IF($D59=$D$5,N$5,IF($D59=$D$6,N$6,N$7)),FALSE)),"N/A")</f>
        <v>N/A</v>
      </c>
      <c r="O59" s="138" t="str">
        <f ca="1">IFERROR(IF(ISBLANK(VLOOKUP($B$6,'AC(i)_FINAL_CALC'!$D$26:$N$27,IF($D59=$D$5,O$5,IF($D59=$D$6,O$6,O$7)),FALSE)),"",VLOOKUP($B$6,'AC(i)_FINAL_CALC'!$D$26:$N$27,IF($D59=$D$5,O$5,IF($D59=$D$6,O$6,O$7)),FALSE)),"N/A")</f>
        <v>N/A</v>
      </c>
      <c r="P59" s="138">
        <f ca="1">IFERROR(IF(ISBLANK(VLOOKUP($B$6,'AC(i)_FINAL_CALC'!$D$26:$N$27,IF($D59=$D$5,P$5,IF($D59=$D$6,P$6,P$7)),FALSE)),"",VLOOKUP($B$6,'AC(i)_FINAL_CALC'!$D$26:$N$27,IF($D59=$D$5,P$5,IF($D59=$D$6,P$6,P$7)),FALSE)),"N/A")</f>
        <v>0.11864406779661017</v>
      </c>
      <c r="Q59" s="138"/>
      <c r="R59" s="138">
        <f t="shared" ca="1" si="8"/>
        <v>1</v>
      </c>
      <c r="S59" s="138">
        <f t="shared" ca="1" si="13"/>
        <v>0</v>
      </c>
      <c r="T59" s="139">
        <f t="shared" ca="1" si="9"/>
        <v>0.11864406779661017</v>
      </c>
      <c r="U59" s="138" t="s">
        <v>780</v>
      </c>
      <c r="V59" s="138" t="str">
        <f t="shared" ca="1" si="5"/>
        <v>Not enough data points</v>
      </c>
      <c r="W59" s="140" t="str">
        <f t="shared" ca="1" si="7"/>
        <v>N/A</v>
      </c>
    </row>
    <row r="60" spans="2:23">
      <c r="B60" s="598"/>
      <c r="C60" s="68" t="s">
        <v>513</v>
      </c>
      <c r="D60" s="68" t="s">
        <v>730</v>
      </c>
      <c r="E60" s="138" t="str">
        <f ca="1">IFERROR(IF(ISBLANK(VLOOKUP($B$6,'AC(i)_FINAL_CALC'!$D$34:$N$35,IF($D60=$D$5,E$5,IF($D60=$D$6,E$6,E$7)),FALSE)),"",VLOOKUP($B$6,'AC(i)_FINAL_CALC'!$D$34:$N$35,IF($D60=$D$5,E$5,IF($D60=$D$6,E$6,E$7)),FALSE)),"N/A")</f>
        <v>N/A</v>
      </c>
      <c r="F60" s="138" t="str">
        <f ca="1">IFERROR(IF(ISBLANK(VLOOKUP($B$6,'AC(i)_FINAL_CALC'!$D$34:$N$35,IF($D60=$D$5,F$5,IF($D60=$D$6,F$6,F$7)),FALSE)),"",VLOOKUP($B$6,'AC(i)_FINAL_CALC'!$D$34:$N$35,IF($D60=$D$5,F$5,IF($D60=$D$6,F$6,F$7)),FALSE)),"N/A")</f>
        <v>N/A</v>
      </c>
      <c r="G60" s="138" t="str">
        <f ca="1">IFERROR(IF(ISBLANK(VLOOKUP($B$6,'AC(i)_FINAL_CALC'!$D$34:$N$35,IF($D60=$D$5,G$5,IF($D60=$D$6,G$6,G$7)),FALSE)),"",VLOOKUP($B$6,'AC(i)_FINAL_CALC'!$D$34:$N$35,IF($D60=$D$5,G$5,IF($D60=$D$6,G$6,G$7)),FALSE)),"N/A")</f>
        <v>N/A</v>
      </c>
      <c r="H60" s="138" t="str">
        <f ca="1">IFERROR(IF(ISBLANK(VLOOKUP($B$6,'AC(i)_FINAL_CALC'!$D$34:$N$35,IF($D60=$D$5,H$5,IF($D60=$D$6,H$6,H$7)),FALSE)),"",VLOOKUP($B$6,'AC(i)_FINAL_CALC'!$D$34:$N$35,IF($D60=$D$5,H$5,IF($D60=$D$6,H$6,H$7)),FALSE)),"N/A")</f>
        <v>N/A</v>
      </c>
      <c r="I60" s="138" t="str">
        <f ca="1">IFERROR(IF(ISBLANK(VLOOKUP($B$6,'AC(i)_FINAL_CALC'!$D$34:$N$35,IF($D60=$D$5,I$5,IF($D60=$D$6,I$6,I$7)),FALSE)),"",VLOOKUP($B$6,'AC(i)_FINAL_CALC'!$D$34:$N$35,IF($D60=$D$5,I$5,IF($D60=$D$6,I$6,I$7)),FALSE)),"N/A")</f>
        <v>N/A</v>
      </c>
      <c r="J60" s="138" t="str">
        <f ca="1">IFERROR(IF(ISBLANK(VLOOKUP($B$6,'AC(i)_FINAL_CALC'!$D$34:$N$35,IF($D60=$D$5,J$5,IF($D60=$D$6,J$6,J$7)),FALSE)),"",VLOOKUP($B$6,'AC(i)_FINAL_CALC'!$D$34:$N$35,IF($D60=$D$5,J$5,IF($D60=$D$6,J$6,J$7)),FALSE)),"N/A")</f>
        <v>N/A</v>
      </c>
      <c r="K60" s="138" t="str">
        <f ca="1">IFERROR(IF(ISBLANK(VLOOKUP($B$6,'AC(i)_FINAL_CALC'!$D$34:$N$35,IF($D60=$D$5,K$5,IF($D60=$D$6,K$6,K$7)),FALSE)),"",VLOOKUP($B$6,'AC(i)_FINAL_CALC'!$D$34:$N$35,IF($D60=$D$5,K$5,IF($D60=$D$6,K$6,K$7)),FALSE)),"N/A")</f>
        <v>N/A</v>
      </c>
      <c r="L60" s="138" t="str">
        <f ca="1">IFERROR(IF(ISBLANK(VLOOKUP($B$6,'AC(i)_FINAL_CALC'!$D$34:$N$35,IF($D60=$D$5,L$5,IF($D60=$D$6,L$6,L$7)),FALSE)),"",VLOOKUP($B$6,'AC(i)_FINAL_CALC'!$D$34:$N$35,IF($D60=$D$5,L$5,IF($D60=$D$6,L$6,L$7)),FALSE)),"N/A")</f>
        <v>N/A</v>
      </c>
      <c r="M60" s="138" t="str">
        <f ca="1">IFERROR(IF(ISBLANK(VLOOKUP($B$6,'AC(i)_FINAL_CALC'!$D$34:$N$35,IF($D60=$D$5,M$5,IF($D60=$D$6,M$6,M$7)),FALSE)),"",VLOOKUP($B$6,'AC(i)_FINAL_CALC'!$D$34:$N$35,IF($D60=$D$5,M$5,IF($D60=$D$6,M$6,M$7)),FALSE)),"N/A")</f>
        <v>N/A</v>
      </c>
      <c r="N60" s="138" t="str">
        <f ca="1">IFERROR(IF(ISBLANK(VLOOKUP($B$6,'AC(i)_FINAL_CALC'!$D$34:$N$35,IF($D60=$D$5,N$5,IF($D60=$D$6,N$6,N$7)),FALSE)),"",VLOOKUP($B$6,'AC(i)_FINAL_CALC'!$D$34:$N$35,IF($D60=$D$5,N$5,IF($D60=$D$6,N$6,N$7)),FALSE)),"N/A")</f>
        <v>N/A</v>
      </c>
      <c r="O60" s="138" t="str">
        <f ca="1">IFERROR(IF(ISBLANK(VLOOKUP($B$6,'AC(i)_FINAL_CALC'!$D$34:$N$35,IF($D60=$D$5,O$5,IF($D60=$D$6,O$6,O$7)),FALSE)),"",VLOOKUP($B$6,'AC(i)_FINAL_CALC'!$D$34:$N$35,IF($D60=$D$5,O$5,IF($D60=$D$6,O$6,O$7)),FALSE)),"N/A")</f>
        <v>N/A</v>
      </c>
      <c r="P60" s="138">
        <f ca="1">IFERROR(IF(ISBLANK(VLOOKUP($B$6,'AC(i)_FINAL_CALC'!$D$34:$N$35,IF($D60=$D$5,P$5,IF($D60=$D$6,P$6,P$7)),FALSE)),"",VLOOKUP($B$6,'AC(i)_FINAL_CALC'!$D$34:$N$35,IF($D60=$D$5,P$5,IF($D60=$D$6,P$6,P$7)),FALSE)),"N/A")</f>
        <v>0.64406779661016944</v>
      </c>
      <c r="Q60" s="138"/>
      <c r="R60" s="138">
        <f t="shared" ca="1" si="8"/>
        <v>1</v>
      </c>
      <c r="S60" s="138">
        <f t="shared" ca="1" si="13"/>
        <v>0</v>
      </c>
      <c r="T60" s="139">
        <f t="shared" ca="1" si="9"/>
        <v>0.64406779661016944</v>
      </c>
      <c r="U60" s="138" t="s">
        <v>781</v>
      </c>
      <c r="V60" s="138" t="str">
        <f t="shared" ca="1" si="5"/>
        <v>Not enough data points</v>
      </c>
      <c r="W60" s="140" t="str">
        <f t="shared" ca="1" si="7"/>
        <v>N/A</v>
      </c>
    </row>
    <row r="61" spans="2:23">
      <c r="B61" s="82" t="s">
        <v>50</v>
      </c>
      <c r="C61" s="42" t="s">
        <v>69</v>
      </c>
      <c r="D61" s="42" t="s">
        <v>728</v>
      </c>
      <c r="E61" s="138" t="str">
        <f ca="1">IFERROR(IF(ISBLANK(VLOOKUP($B$6,'AC(ii)_FINAL CALC'!$D$11:$AH$268,IF($D61=$D$5,E$5,IF($D61=$D$6,E$6,E$7)),FALSE)),"",VLOOKUP($B$6,'AC(ii)_FINAL CALC'!$D$11:$AH$268,IF($D61=$D$5,E$5,IF($D61=$D$6,E$6,E$7)),FALSE)),"N/A")</f>
        <v>N/A</v>
      </c>
      <c r="F61" s="138" t="str">
        <f ca="1">IFERROR(IF(ISBLANK(VLOOKUP($B$6,'AC(ii)_FINAL CALC'!$D$11:$AH$268,IF($D61=$D$5,F$5,IF($D61=$D$6,F$6,F$7)),FALSE)),"",VLOOKUP($B$6,'AC(ii)_FINAL CALC'!$D$11:$AH$268,IF($D61=$D$5,F$5,IF($D61=$D$6,F$6,F$7)),FALSE)),"N/A")</f>
        <v>N/A</v>
      </c>
      <c r="G61" s="138" t="str">
        <f ca="1">IFERROR(IF(ISBLANK(VLOOKUP($B$6,'AC(ii)_FINAL CALC'!$D$11:$AH$268,IF($D61=$D$5,G$5,IF($D61=$D$6,G$6,G$7)),FALSE)),"",VLOOKUP($B$6,'AC(ii)_FINAL CALC'!$D$11:$AH$268,IF($D61=$D$5,G$5,IF($D61=$D$6,G$6,G$7)),FALSE)),"N/A")</f>
        <v>N/A</v>
      </c>
      <c r="H61" s="138" t="str">
        <f ca="1">IFERROR(IF(ISBLANK(VLOOKUP($B$6,'AC(ii)_FINAL CALC'!$D$11:$AH$268,IF($D61=$D$5,H$5,IF($D61=$D$6,H$6,H$7)),FALSE)),"",VLOOKUP($B$6,'AC(ii)_FINAL CALC'!$D$11:$AH$268,IF($D61=$D$5,H$5,IF($D61=$D$6,H$6,H$7)),FALSE)),"N/A")</f>
        <v>N/A</v>
      </c>
      <c r="I61" s="138" t="str">
        <f ca="1">IFERROR(IF(ISBLANK(VLOOKUP($B$6,'AC(ii)_FINAL CALC'!$D$11:$AH$268,IF($D61=$D$5,I$5,IF($D61=$D$6,I$6,I$7)),FALSE)),"",VLOOKUP($B$6,'AC(ii)_FINAL CALC'!$D$11:$AH$268,IF($D61=$D$5,I$5,IF($D61=$D$6,I$6,I$7)),FALSE)),"N/A")</f>
        <v>N/A</v>
      </c>
      <c r="J61" s="138" t="str">
        <f ca="1">IFERROR(IF(ISBLANK(VLOOKUP($B$6,'AC(ii)_FINAL CALC'!$D$11:$AH$268,IF($D61=$D$5,J$5,IF($D61=$D$6,J$6,J$7)),FALSE)),"",VLOOKUP($B$6,'AC(ii)_FINAL CALC'!$D$11:$AH$268,IF($D61=$D$5,J$5,IF($D61=$D$6,J$6,J$7)),FALSE)),"N/A")</f>
        <v>N/A</v>
      </c>
      <c r="K61" s="138" t="str">
        <f ca="1">IFERROR(IF(ISBLANK(VLOOKUP($B$6,'AC(ii)_FINAL CALC'!$D$11:$AH$268,IF($D61=$D$5,K$5,IF($D61=$D$6,K$6,K$7)),FALSE)),"",VLOOKUP($B$6,'AC(ii)_FINAL CALC'!$D$11:$AH$268,IF($D61=$D$5,K$5,IF($D61=$D$6,K$6,K$7)),FALSE)),"N/A")</f>
        <v>N/A</v>
      </c>
      <c r="L61" s="138" t="str">
        <f ca="1">IFERROR(IF(ISBLANK(VLOOKUP($B$6,'AC(ii)_FINAL CALC'!$D$11:$AH$268,IF($D61=$D$5,L$5,IF($D61=$D$6,L$6,L$7)),FALSE)),"",VLOOKUP($B$6,'AC(ii)_FINAL CALC'!$D$11:$AH$268,IF($D61=$D$5,L$5,IF($D61=$D$6,L$6,L$7)),FALSE)),"N/A")</f>
        <v>N/A</v>
      </c>
      <c r="M61" s="138" t="str">
        <f ca="1">IFERROR(IF(ISBLANK(VLOOKUP($B$6,'AC(ii)_FINAL CALC'!$D$11:$AH$268,IF($D61=$D$5,M$5,IF($D61=$D$6,M$6,M$7)),FALSE)),"",VLOOKUP($B$6,'AC(ii)_FINAL CALC'!$D$11:$AH$268,IF($D61=$D$5,M$5,IF($D61=$D$6,M$6,M$7)),FALSE)),"N/A")</f>
        <v>N/A</v>
      </c>
      <c r="N61" s="138" t="str">
        <f ca="1">IFERROR(IF(ISBLANK(VLOOKUP($B$6,'AC(ii)_FINAL CALC'!$D$11:$AH$268,IF($D61=$D$5,N$5,IF($D61=$D$6,N$6,N$7)),FALSE)),"",VLOOKUP($B$6,'AC(ii)_FINAL CALC'!$D$11:$AH$268,IF($D61=$D$5,N$5,IF($D61=$D$6,N$6,N$7)),FALSE)),"N/A")</f>
        <v>N/A</v>
      </c>
      <c r="O61" s="138" t="str">
        <f ca="1">IFERROR(IF(ISBLANK(VLOOKUP($B$6,'AC(ii)_FINAL CALC'!$D$11:$AH$268,IF($D61=$D$5,O$5,IF($D61=$D$6,O$6,O$7)),FALSE)),"",VLOOKUP($B$6,'AC(ii)_FINAL CALC'!$D$11:$AH$268,IF($D61=$D$5,O$5,IF($D61=$D$6,O$6,O$7)),FALSE)),"N/A")</f>
        <v>N/A</v>
      </c>
      <c r="P61" s="138" t="str">
        <f ca="1">IFERROR(IF(ISBLANK(VLOOKUP($B$6,'AC(ii)_FINAL CALC'!$D$11:$AH$268,IF($D61=$D$5,P$5,IF($D61=$D$6,P$6,P$7)),FALSE)),"",VLOOKUP($B$6,'AC(ii)_FINAL CALC'!$D$11:$AH$268,IF($D61=$D$5,P$5,IF($D61=$D$6,P$6,P$7)),FALSE)),"N/A")</f>
        <v>N/A</v>
      </c>
      <c r="Q61" s="138"/>
      <c r="R61" s="138">
        <f t="shared" ca="1" si="8"/>
        <v>0</v>
      </c>
      <c r="S61" s="138">
        <f t="shared" ca="1" si="13"/>
        <v>2</v>
      </c>
      <c r="T61" s="139" t="str">
        <f t="shared" ca="1" si="9"/>
        <v>N/A</v>
      </c>
      <c r="U61" s="138" t="s">
        <v>782</v>
      </c>
      <c r="V61" s="138" t="str">
        <f t="shared" ca="1" si="5"/>
        <v>Not enough data points</v>
      </c>
      <c r="W61" s="140" t="str">
        <f t="shared" ca="1" si="7"/>
        <v>N/A</v>
      </c>
    </row>
    <row r="62" spans="2:23">
      <c r="B62" s="595" t="s">
        <v>15</v>
      </c>
      <c r="C62" s="596"/>
      <c r="D62" s="131"/>
      <c r="E62" s="132"/>
      <c r="F62" s="132"/>
      <c r="G62" s="132"/>
      <c r="H62" s="132"/>
      <c r="I62" s="132"/>
      <c r="J62" s="132"/>
      <c r="K62" s="132"/>
      <c r="L62" s="132"/>
      <c r="M62" s="132"/>
      <c r="N62" s="132"/>
      <c r="O62" s="132"/>
      <c r="P62" s="132"/>
      <c r="Q62" s="132"/>
      <c r="R62" s="132"/>
      <c r="S62" s="132"/>
      <c r="T62" s="142"/>
      <c r="U62" s="132"/>
      <c r="V62" s="132"/>
      <c r="W62" s="140" t="str">
        <f t="shared" ca="1" si="7"/>
        <v/>
      </c>
    </row>
    <row r="63" spans="2:23">
      <c r="B63" s="145" t="s">
        <v>748</v>
      </c>
      <c r="C63" s="40" t="s">
        <v>749</v>
      </c>
      <c r="D63" s="146"/>
      <c r="E63" s="136"/>
      <c r="F63" s="136"/>
      <c r="G63" s="136"/>
      <c r="H63" s="136"/>
      <c r="I63" s="136"/>
      <c r="J63" s="136"/>
      <c r="K63" s="136"/>
      <c r="L63" s="136"/>
      <c r="M63" s="136"/>
      <c r="N63" s="136"/>
      <c r="O63" s="136"/>
      <c r="P63" s="136"/>
      <c r="Q63" s="136"/>
      <c r="R63" s="136"/>
      <c r="S63" s="136"/>
      <c r="T63" s="141"/>
      <c r="U63" s="136" t="s">
        <v>783</v>
      </c>
      <c r="V63" s="136" t="str">
        <f t="shared" si="5"/>
        <v>Not enough data points</v>
      </c>
      <c r="W63" s="140" t="str">
        <f t="shared" ca="1" si="7"/>
        <v/>
      </c>
    </row>
    <row r="64" spans="2:23">
      <c r="B64" s="595" t="s">
        <v>9</v>
      </c>
      <c r="C64" s="596"/>
      <c r="D64" s="131"/>
      <c r="E64" s="132"/>
      <c r="F64" s="132"/>
      <c r="G64" s="132"/>
      <c r="H64" s="132"/>
      <c r="I64" s="132"/>
      <c r="J64" s="132"/>
      <c r="K64" s="132"/>
      <c r="L64" s="132"/>
      <c r="M64" s="132"/>
      <c r="N64" s="132"/>
      <c r="O64" s="132"/>
      <c r="P64" s="132"/>
      <c r="Q64" s="132"/>
      <c r="R64" s="132"/>
      <c r="S64" s="132"/>
      <c r="T64" s="142"/>
      <c r="U64" s="132"/>
      <c r="V64" s="132"/>
      <c r="W64" s="140" t="str">
        <f t="shared" ca="1" si="7"/>
        <v/>
      </c>
    </row>
    <row r="65" spans="1:25">
      <c r="B65" s="147" t="s">
        <v>51</v>
      </c>
      <c r="C65" s="42" t="s">
        <v>514</v>
      </c>
      <c r="D65" s="42" t="s">
        <v>728</v>
      </c>
      <c r="E65" s="138" t="str">
        <f ca="1">IFERROR(IF(ISBLANK(VLOOKUP($B$6,'HJ(i)_FINAL_CALC'!$D$11:$AH$268,IF($D65=$D$5,E$5,IF($D65=$D$6,E$6,E$7)),FALSE)),"",VLOOKUP($B$6,'HJ(i)_FINAL_CALC'!$D$11:$AH$268,IF($D65=$D$5,E$5,IF($D65=$D$6,E$6,E$7)),FALSE)),"N/A")</f>
        <v>N/A</v>
      </c>
      <c r="F65" s="138" t="str">
        <f ca="1">IFERROR(IF(ISBLANK(VLOOKUP($B$6,'HJ(i)_FINAL_CALC'!$D$11:$AH$268,IF($D65=$D$5,F$5,IF($D65=$D$6,F$6,F$7)),FALSE)),"",VLOOKUP($B$6,'HJ(i)_FINAL_CALC'!$D$11:$AH$268,IF($D65=$D$5,F$5,IF($D65=$D$6,F$6,F$7)),FALSE)),"N/A")</f>
        <v>N/A</v>
      </c>
      <c r="G65" s="138" t="str">
        <f ca="1">IFERROR(IF(ISBLANK(VLOOKUP($B$6,'HJ(i)_FINAL_CALC'!$D$11:$AH$268,IF($D65=$D$5,G$5,IF($D65=$D$6,G$6,G$7)),FALSE)),"",VLOOKUP($B$6,'HJ(i)_FINAL_CALC'!$D$11:$AH$268,IF($D65=$D$5,G$5,IF($D65=$D$6,G$6,G$7)),FALSE)),"N/A")</f>
        <v>N/A</v>
      </c>
      <c r="H65" s="138" t="str">
        <f ca="1">IFERROR(IF(ISBLANK(VLOOKUP($B$6,'HJ(i)_FINAL_CALC'!$D$11:$AH$268,IF($D65=$D$5,H$5,IF($D65=$D$6,H$6,H$7)),FALSE)),"",VLOOKUP($B$6,'HJ(i)_FINAL_CALC'!$D$11:$AH$268,IF($D65=$D$5,H$5,IF($D65=$D$6,H$6,H$7)),FALSE)),"N/A")</f>
        <v>N/A</v>
      </c>
      <c r="I65" s="138" t="str">
        <f ca="1">IFERROR(IF(ISBLANK(VLOOKUP($B$6,'HJ(i)_FINAL_CALC'!$D$11:$AH$268,IF($D65=$D$5,I$5,IF($D65=$D$6,I$6,I$7)),FALSE)),"",VLOOKUP($B$6,'HJ(i)_FINAL_CALC'!$D$11:$AH$268,IF($D65=$D$5,I$5,IF($D65=$D$6,I$6,I$7)),FALSE)),"N/A")</f>
        <v>N/A</v>
      </c>
      <c r="J65" s="138" t="str">
        <f ca="1">IFERROR(IF(ISBLANK(VLOOKUP($B$6,'HJ(i)_FINAL_CALC'!$D$11:$AH$268,IF($D65=$D$5,J$5,IF($D65=$D$6,J$6,J$7)),FALSE)),"",VLOOKUP($B$6,'HJ(i)_FINAL_CALC'!$D$11:$AH$268,IF($D65=$D$5,J$5,IF($D65=$D$6,J$6,J$7)),FALSE)),"N/A")</f>
        <v>N/A</v>
      </c>
      <c r="K65" s="138" t="str">
        <f ca="1">IFERROR(IF(ISBLANK(VLOOKUP($B$6,'HJ(i)_FINAL_CALC'!$D$11:$AH$268,IF($D65=$D$5,K$5,IF($D65=$D$6,K$6,K$7)),FALSE)),"",VLOOKUP($B$6,'HJ(i)_FINAL_CALC'!$D$11:$AH$268,IF($D65=$D$5,K$5,IF($D65=$D$6,K$6,K$7)),FALSE)),"N/A")</f>
        <v>N/A</v>
      </c>
      <c r="L65" s="138">
        <f ca="1">IFERROR(IF(ISBLANK(VLOOKUP($B$6,'HJ(i)_FINAL_CALC'!$D$11:$AH$268,IF($D65=$D$5,L$5,IF($D65=$D$6,L$6,L$7)),FALSE)),"",VLOOKUP($B$6,'HJ(i)_FINAL_CALC'!$D$11:$AH$268,IF($D65=$D$5,L$5,IF($D65=$D$6,L$6,L$7)),FALSE)),"N/A")</f>
        <v>72</v>
      </c>
      <c r="M65" s="138">
        <f ca="1">IFERROR(IF(ISBLANK(VLOOKUP($B$6,'HJ(i)_FINAL_CALC'!$D$11:$AH$268,IF($D65=$D$5,M$5,IF($D65=$D$6,M$6,M$7)),FALSE)),"",VLOOKUP($B$6,'HJ(i)_FINAL_CALC'!$D$11:$AH$268,IF($D65=$D$5,M$5,IF($D65=$D$6,M$6,M$7)),FALSE)),"N/A")</f>
        <v>136</v>
      </c>
      <c r="N65" s="138">
        <f ca="1">IFERROR(IF(ISBLANK(VLOOKUP($B$6,'HJ(i)_FINAL_CALC'!$D$11:$AH$268,IF($D65=$D$5,N$5,IF($D65=$D$6,N$6,N$7)),FALSE)),"",VLOOKUP($B$6,'HJ(i)_FINAL_CALC'!$D$11:$AH$268,IF($D65=$D$5,N$5,IF($D65=$D$6,N$6,N$7)),FALSE)),"N/A")</f>
        <v>92</v>
      </c>
      <c r="O65" s="138">
        <f ca="1">IFERROR(IF(ISBLANK(VLOOKUP($B$6,'HJ(i)_FINAL_CALC'!$D$11:$AH$268,IF($D65=$D$5,O$5,IF($D65=$D$6,O$6,O$7)),FALSE)),"",VLOOKUP($B$6,'HJ(i)_FINAL_CALC'!$D$11:$AH$268,IF($D65=$D$5,O$5,IF($D65=$D$6,O$6,O$7)),FALSE)),"N/A")</f>
        <v>112</v>
      </c>
      <c r="P65" s="138">
        <f ca="1">IFERROR(IF(ISBLANK(VLOOKUP($B$6,'HJ(i)_FINAL_CALC'!$D$11:$AH$268,IF($D65=$D$5,P$5,IF($D65=$D$6,P$6,P$7)),FALSE)),"",VLOOKUP($B$6,'HJ(i)_FINAL_CALC'!$D$11:$AH$268,IF($D65=$D$5,P$5,IF($D65=$D$6,P$6,P$7)),FALSE)),"N/A")</f>
        <v>92</v>
      </c>
      <c r="Q65" s="138"/>
      <c r="R65" s="138">
        <f t="shared" ca="1" si="8"/>
        <v>5</v>
      </c>
      <c r="S65" s="138">
        <f t="shared" ca="1" si="13"/>
        <v>0</v>
      </c>
      <c r="T65" s="139">
        <f t="shared" ca="1" si="9"/>
        <v>92</v>
      </c>
      <c r="U65" s="138" t="s">
        <v>784</v>
      </c>
      <c r="V65" s="138" t="str">
        <f t="shared" ca="1" si="5"/>
        <v/>
      </c>
      <c r="W65" s="140" t="str">
        <f t="shared" ca="1" si="7"/>
        <v>q</v>
      </c>
    </row>
    <row r="66" spans="1:25">
      <c r="B66" s="597" t="s">
        <v>52</v>
      </c>
      <c r="C66" s="42" t="s">
        <v>80</v>
      </c>
      <c r="D66" s="42" t="s">
        <v>728</v>
      </c>
      <c r="E66" s="138" t="str">
        <f ca="1">IFERROR(IF(ISBLANK(VLOOKUP($B$6,'HJ(ii_a&amp;b)_FINAL_CALC'!$D$11:$AH$11,IF($D66=$D$5,E$5,IF($D66=$D$6,E$6,E$7)),FALSE)),"",VLOOKUP($B$6,'HJ(ii_a&amp;b)_FINAL_CALC'!$D$11:$AH$11,IF($D66=$D$5,E$5,IF($D66=$D$6,E$6,E$7)),FALSE)),"N/A")</f>
        <v>N/A</v>
      </c>
      <c r="F66" s="138" t="str">
        <f ca="1">IFERROR(IF(ISBLANK(VLOOKUP($B$6,'HJ(ii_a&amp;b)_FINAL_CALC'!$D$11:$AH$11,IF($D66=$D$5,F$5,IF($D66=$D$6,F$6,F$7)),FALSE)),"",VLOOKUP($B$6,'HJ(ii_a&amp;b)_FINAL_CALC'!$D$11:$AH$11,IF($D66=$D$5,F$5,IF($D66=$D$6,F$6,F$7)),FALSE)),"N/A")</f>
        <v>N/A</v>
      </c>
      <c r="G66" s="138" t="str">
        <f ca="1">IFERROR(IF(ISBLANK(VLOOKUP($B$6,'HJ(ii_a&amp;b)_FINAL_CALC'!$D$11:$AH$11,IF($D66=$D$5,G$5,IF($D66=$D$6,G$6,G$7)),FALSE)),"",VLOOKUP($B$6,'HJ(ii_a&amp;b)_FINAL_CALC'!$D$11:$AH$11,IF($D66=$D$5,G$5,IF($D66=$D$6,G$6,G$7)),FALSE)),"N/A")</f>
        <v>N/A</v>
      </c>
      <c r="H66" s="138" t="str">
        <f ca="1">IFERROR(IF(ISBLANK(VLOOKUP($B$6,'HJ(ii_a&amp;b)_FINAL_CALC'!$D$11:$AH$11,IF($D66=$D$5,H$5,IF($D66=$D$6,H$6,H$7)),FALSE)),"",VLOOKUP($B$6,'HJ(ii_a&amp;b)_FINAL_CALC'!$D$11:$AH$11,IF($D66=$D$5,H$5,IF($D66=$D$6,H$6,H$7)),FALSE)),"N/A")</f>
        <v>N/A</v>
      </c>
      <c r="I66" s="138" t="str">
        <f ca="1">IFERROR(IF(ISBLANK(VLOOKUP($B$6,'HJ(ii_a&amp;b)_FINAL_CALC'!$D$11:$AH$11,IF($D66=$D$5,I$5,IF($D66=$D$6,I$6,I$7)),FALSE)),"",VLOOKUP($B$6,'HJ(ii_a&amp;b)_FINAL_CALC'!$D$11:$AH$11,IF($D66=$D$5,I$5,IF($D66=$D$6,I$6,I$7)),FALSE)),"N/A")</f>
        <v>N/A</v>
      </c>
      <c r="J66" s="138" t="str">
        <f ca="1">IFERROR(IF(ISBLANK(VLOOKUP($B$6,'HJ(ii_a&amp;b)_FINAL_CALC'!$D$11:$AH$11,IF($D66=$D$5,J$5,IF($D66=$D$6,J$6,J$7)),FALSE)),"",VLOOKUP($B$6,'HJ(ii_a&amp;b)_FINAL_CALC'!$D$11:$AH$11,IF($D66=$D$5,J$5,IF($D66=$D$6,J$6,J$7)),FALSE)),"N/A")</f>
        <v>N/A</v>
      </c>
      <c r="K66" s="138" t="str">
        <f ca="1">IFERROR(IF(ISBLANK(VLOOKUP($B$6,'HJ(ii_a&amp;b)_FINAL_CALC'!$D$11:$AH$11,IF($D66=$D$5,K$5,IF($D66=$D$6,K$6,K$7)),FALSE)),"",VLOOKUP($B$6,'HJ(ii_a&amp;b)_FINAL_CALC'!$D$11:$AH$11,IF($D66=$D$5,K$5,IF($D66=$D$6,K$6,K$7)),FALSE)),"N/A")</f>
        <v>N/A</v>
      </c>
      <c r="L66" s="138">
        <f ca="1">IFERROR(IF(ISBLANK(VLOOKUP($B$6,'HJ(ii_a&amp;b)_FINAL_CALC'!$D$11:$AH$11,IF($D66=$D$5,L$5,IF($D66=$D$6,L$6,L$7)),FALSE)),"",VLOOKUP($B$6,'HJ(ii_a&amp;b)_FINAL_CALC'!$D$11:$AH$11,IF($D66=$D$5,L$5,IF($D66=$D$6,L$6,L$7)),FALSE)),"N/A")</f>
        <v>0.22</v>
      </c>
      <c r="M66" s="138">
        <f ca="1">IFERROR(IF(ISBLANK(VLOOKUP($B$6,'HJ(ii_a&amp;b)_FINAL_CALC'!$D$11:$AH$11,IF($D66=$D$5,M$5,IF($D66=$D$6,M$6,M$7)),FALSE)),"",VLOOKUP($B$6,'HJ(ii_a&amp;b)_FINAL_CALC'!$D$11:$AH$11,IF($D66=$D$5,M$5,IF($D66=$D$6,M$6,M$7)),FALSE)),"N/A")</f>
        <v>0.27</v>
      </c>
      <c r="N66" s="138">
        <f ca="1">IFERROR(IF(ISBLANK(VLOOKUP($B$6,'HJ(ii_a&amp;b)_FINAL_CALC'!$D$11:$AH$11,IF($D66=$D$5,N$5,IF($D66=$D$6,N$6,N$7)),FALSE)),"",VLOOKUP($B$6,'HJ(ii_a&amp;b)_FINAL_CALC'!$D$11:$AH$11,IF($D66=$D$5,N$5,IF($D66=$D$6,N$6,N$7)),FALSE)),"N/A")</f>
        <v>0.2</v>
      </c>
      <c r="O66" s="138">
        <f ca="1">IFERROR(IF(ISBLANK(VLOOKUP($B$6,'HJ(ii_a&amp;b)_FINAL_CALC'!$D$11:$AH$11,IF($D66=$D$5,O$5,IF($D66=$D$6,O$6,O$7)),FALSE)),"",VLOOKUP($B$6,'HJ(ii_a&amp;b)_FINAL_CALC'!$D$11:$AH$11,IF($D66=$D$5,O$5,IF($D66=$D$6,O$6,O$7)),FALSE)),"N/A")</f>
        <v>0.26</v>
      </c>
      <c r="P66" s="138">
        <f ca="1">IFERROR(IF(ISBLANK(VLOOKUP($B$6,'HJ(ii_a&amp;b)_FINAL_CALC'!$D$11:$AH$11,IF($D66=$D$5,P$5,IF($D66=$D$6,P$6,P$7)),FALSE)),"",VLOOKUP($B$6,'HJ(ii_a&amp;b)_FINAL_CALC'!$D$11:$AH$11,IF($D66=$D$5,P$5,IF($D66=$D$6,P$6,P$7)),FALSE)),"N/A")</f>
        <v>0.21</v>
      </c>
      <c r="Q66" s="138"/>
      <c r="R66" s="138">
        <f t="shared" ca="1" si="8"/>
        <v>5</v>
      </c>
      <c r="S66" s="138">
        <f t="shared" ca="1" si="13"/>
        <v>0</v>
      </c>
      <c r="T66" s="139">
        <f t="shared" ca="1" si="9"/>
        <v>0.21</v>
      </c>
      <c r="U66" s="138" t="s">
        <v>785</v>
      </c>
      <c r="V66" s="138" t="str">
        <f t="shared" ca="1" si="5"/>
        <v/>
      </c>
      <c r="W66" s="140" t="str">
        <f t="shared" ca="1" si="7"/>
        <v>q</v>
      </c>
    </row>
    <row r="67" spans="1:25">
      <c r="B67" s="597"/>
      <c r="C67" s="42" t="s">
        <v>81</v>
      </c>
      <c r="D67" s="42" t="s">
        <v>728</v>
      </c>
      <c r="E67" s="138" t="str">
        <f ca="1">IFERROR(IF(ISBLANK(VLOOKUP($B$6,'HJ(ii_a&amp;b)_FINAL_CALC'!$D$19:$AH$19,IF($D67=$D$5,E$5,IF($D67=$D$6,E$6,E$7)),FALSE)),"",VLOOKUP($B$6,'HJ(ii_a&amp;b)_FINAL_CALC'!$D$19:$AH$19,IF($D67=$D$5,E$5,IF($D67=$D$6,E$6,E$7)),FALSE)),"N/A")</f>
        <v>N/A</v>
      </c>
      <c r="F67" s="138" t="str">
        <f ca="1">IFERROR(IF(ISBLANK(VLOOKUP($B$6,'HJ(ii_a&amp;b)_FINAL_CALC'!$D$19:$AH$19,IF($D67=$D$5,F$5,IF($D67=$D$6,F$6,F$7)),FALSE)),"",VLOOKUP($B$6,'HJ(ii_a&amp;b)_FINAL_CALC'!$D$19:$AH$19,IF($D67=$D$5,F$5,IF($D67=$D$6,F$6,F$7)),FALSE)),"N/A")</f>
        <v>N/A</v>
      </c>
      <c r="G67" s="138" t="str">
        <f ca="1">IFERROR(IF(ISBLANK(VLOOKUP($B$6,'HJ(ii_a&amp;b)_FINAL_CALC'!$D$19:$AH$19,IF($D67=$D$5,G$5,IF($D67=$D$6,G$6,G$7)),FALSE)),"",VLOOKUP($B$6,'HJ(ii_a&amp;b)_FINAL_CALC'!$D$19:$AH$19,IF($D67=$D$5,G$5,IF($D67=$D$6,G$6,G$7)),FALSE)),"N/A")</f>
        <v>N/A</v>
      </c>
      <c r="H67" s="138" t="str">
        <f ca="1">IFERROR(IF(ISBLANK(VLOOKUP($B$6,'HJ(ii_a&amp;b)_FINAL_CALC'!$D$19:$AH$19,IF($D67=$D$5,H$5,IF($D67=$D$6,H$6,H$7)),FALSE)),"",VLOOKUP($B$6,'HJ(ii_a&amp;b)_FINAL_CALC'!$D$19:$AH$19,IF($D67=$D$5,H$5,IF($D67=$D$6,H$6,H$7)),FALSE)),"N/A")</f>
        <v>N/A</v>
      </c>
      <c r="I67" s="138" t="str">
        <f ca="1">IFERROR(IF(ISBLANK(VLOOKUP($B$6,'HJ(ii_a&amp;b)_FINAL_CALC'!$D$19:$AH$19,IF($D67=$D$5,I$5,IF($D67=$D$6,I$6,I$7)),FALSE)),"",VLOOKUP($B$6,'HJ(ii_a&amp;b)_FINAL_CALC'!$D$19:$AH$19,IF($D67=$D$5,I$5,IF($D67=$D$6,I$6,I$7)),FALSE)),"N/A")</f>
        <v>N/A</v>
      </c>
      <c r="J67" s="138" t="str">
        <f ca="1">IFERROR(IF(ISBLANK(VLOOKUP($B$6,'HJ(ii_a&amp;b)_FINAL_CALC'!$D$19:$AH$19,IF($D67=$D$5,J$5,IF($D67=$D$6,J$6,J$7)),FALSE)),"",VLOOKUP($B$6,'HJ(ii_a&amp;b)_FINAL_CALC'!$D$19:$AH$19,IF($D67=$D$5,J$5,IF($D67=$D$6,J$6,J$7)),FALSE)),"N/A")</f>
        <v>N/A</v>
      </c>
      <c r="K67" s="138" t="str">
        <f ca="1">IFERROR(IF(ISBLANK(VLOOKUP($B$6,'HJ(ii_a&amp;b)_FINAL_CALC'!$D$19:$AH$19,IF($D67=$D$5,K$5,IF($D67=$D$6,K$6,K$7)),FALSE)),"",VLOOKUP($B$6,'HJ(ii_a&amp;b)_FINAL_CALC'!$D$19:$AH$19,IF($D67=$D$5,K$5,IF($D67=$D$6,K$6,K$7)),FALSE)),"N/A")</f>
        <v>N/A</v>
      </c>
      <c r="L67" s="138">
        <f ca="1">IFERROR(IF(ISBLANK(VLOOKUP($B$6,'HJ(ii_a&amp;b)_FINAL_CALC'!$D$19:$AH$19,IF($D67=$D$5,L$5,IF($D67=$D$6,L$6,L$7)),FALSE)),"",VLOOKUP($B$6,'HJ(ii_a&amp;b)_FINAL_CALC'!$D$19:$AH$19,IF($D67=$D$5,L$5,IF($D67=$D$6,L$6,L$7)),FALSE)),"N/A")</f>
        <v>0.26</v>
      </c>
      <c r="M67" s="138">
        <f ca="1">IFERROR(IF(ISBLANK(VLOOKUP($B$6,'HJ(ii_a&amp;b)_FINAL_CALC'!$D$19:$AH$19,IF($D67=$D$5,M$5,IF($D67=$D$6,M$6,M$7)),FALSE)),"",VLOOKUP($B$6,'HJ(ii_a&amp;b)_FINAL_CALC'!$D$19:$AH$19,IF($D67=$D$5,M$5,IF($D67=$D$6,M$6,M$7)),FALSE)),"N/A")</f>
        <v>0.39</v>
      </c>
      <c r="N67" s="138">
        <f ca="1">IFERROR(IF(ISBLANK(VLOOKUP($B$6,'HJ(ii_a&amp;b)_FINAL_CALC'!$D$19:$AH$19,IF($D67=$D$5,N$5,IF($D67=$D$6,N$6,N$7)),FALSE)),"",VLOOKUP($B$6,'HJ(ii_a&amp;b)_FINAL_CALC'!$D$19:$AH$19,IF($D67=$D$5,N$5,IF($D67=$D$6,N$6,N$7)),FALSE)),"N/A")</f>
        <v>0.3</v>
      </c>
      <c r="O67" s="138">
        <f ca="1">IFERROR(IF(ISBLANK(VLOOKUP($B$6,'HJ(ii_a&amp;b)_FINAL_CALC'!$D$19:$AH$19,IF($D67=$D$5,O$5,IF($D67=$D$6,O$6,O$7)),FALSE)),"",VLOOKUP($B$6,'HJ(ii_a&amp;b)_FINAL_CALC'!$D$19:$AH$19,IF($D67=$D$5,O$5,IF($D67=$D$6,O$6,O$7)),FALSE)),"N/A")</f>
        <v>0.38</v>
      </c>
      <c r="P67" s="138">
        <f ca="1">IFERROR(IF(ISBLANK(VLOOKUP($B$6,'HJ(ii_a&amp;b)_FINAL_CALC'!$D$19:$AH$19,IF($D67=$D$5,P$5,IF($D67=$D$6,P$6,P$7)),FALSE)),"",VLOOKUP($B$6,'HJ(ii_a&amp;b)_FINAL_CALC'!$D$19:$AH$19,IF($D67=$D$5,P$5,IF($D67=$D$6,P$6,P$7)),FALSE)),"N/A")</f>
        <v>0.36</v>
      </c>
      <c r="Q67" s="138"/>
      <c r="R67" s="138">
        <f t="shared" ca="1" si="8"/>
        <v>5</v>
      </c>
      <c r="S67" s="138">
        <f t="shared" ca="1" si="13"/>
        <v>0</v>
      </c>
      <c r="T67" s="139">
        <f t="shared" ca="1" si="9"/>
        <v>0.36</v>
      </c>
      <c r="U67" s="138" t="s">
        <v>786</v>
      </c>
      <c r="V67" s="138" t="str">
        <f t="shared" ca="1" si="5"/>
        <v/>
      </c>
      <c r="W67" s="140" t="str">
        <f t="shared" ca="1" si="7"/>
        <v>q</v>
      </c>
    </row>
    <row r="68" spans="1:25">
      <c r="B68" s="147" t="s">
        <v>747</v>
      </c>
      <c r="C68" s="42" t="s">
        <v>750</v>
      </c>
      <c r="D68" s="42" t="s">
        <v>728</v>
      </c>
      <c r="E68" s="138" t="str">
        <f ca="1">IFERROR(IF(ISBLANK(VLOOKUP($B$6,'HJ(iii)_FINAL_CALC'!$D$11:$AH$268,IF($D68=$D$5,E$5,IF($D68=$D$6,E$6,E$7)),FALSE)),"",VLOOKUP($B$6,'HJ(iii)_FINAL_CALC'!$D$11:$AH$268,IF($D68=$D$5,E$5,IF($D68=$D$6,E$6,E$7)),FALSE)),"N/A")</f>
        <v>N/A</v>
      </c>
      <c r="F68" s="138" t="str">
        <f ca="1">IFERROR(IF(ISBLANK(VLOOKUP($B$6,'HJ(iii)_FINAL_CALC'!$D$11:$AH$268,IF($D68=$D$5,F$5,IF($D68=$D$6,F$6,F$7)),FALSE)),"",VLOOKUP($B$6,'HJ(iii)_FINAL_CALC'!$D$11:$AH$268,IF($D68=$D$5,F$5,IF($D68=$D$6,F$6,F$7)),FALSE)),"N/A")</f>
        <v>N/A</v>
      </c>
      <c r="G68" s="138" t="str">
        <f ca="1">IFERROR(IF(ISBLANK(VLOOKUP($B$6,'HJ(iii)_FINAL_CALC'!$D$11:$AH$268,IF($D68=$D$5,G$5,IF($D68=$D$6,G$6,G$7)),FALSE)),"",VLOOKUP($B$6,'HJ(iii)_FINAL_CALC'!$D$11:$AH$268,IF($D68=$D$5,G$5,IF($D68=$D$6,G$6,G$7)),FALSE)),"N/A")</f>
        <v>N/A</v>
      </c>
      <c r="H68" s="138" t="str">
        <f ca="1">IFERROR(IF(ISBLANK(VLOOKUP($B$6,'HJ(iii)_FINAL_CALC'!$D$11:$AH$268,IF($D68=$D$5,H$5,IF($D68=$D$6,H$6,H$7)),FALSE)),"",VLOOKUP($B$6,'HJ(iii)_FINAL_CALC'!$D$11:$AH$268,IF($D68=$D$5,H$5,IF($D68=$D$6,H$6,H$7)),FALSE)),"N/A")</f>
        <v>N/A</v>
      </c>
      <c r="I68" s="138" t="str">
        <f ca="1">IFERROR(IF(ISBLANK(VLOOKUP($B$6,'HJ(iii)_FINAL_CALC'!$D$11:$AH$268,IF($D68=$D$5,I$5,IF($D68=$D$6,I$6,I$7)),FALSE)),"",VLOOKUP($B$6,'HJ(iii)_FINAL_CALC'!$D$11:$AH$268,IF($D68=$D$5,I$5,IF($D68=$D$6,I$6,I$7)),FALSE)),"N/A")</f>
        <v>N/A</v>
      </c>
      <c r="J68" s="138" t="str">
        <f ca="1">IFERROR(IF(ISBLANK(VLOOKUP($B$6,'HJ(iii)_FINAL_CALC'!$D$11:$AH$268,IF($D68=$D$5,J$5,IF($D68=$D$6,J$6,J$7)),FALSE)),"",VLOOKUP($B$6,'HJ(iii)_FINAL_CALC'!$D$11:$AH$268,IF($D68=$D$5,J$5,IF($D68=$D$6,J$6,J$7)),FALSE)),"N/A")</f>
        <v>N/A</v>
      </c>
      <c r="K68" s="138" t="str">
        <f ca="1">IFERROR(IF(ISBLANK(VLOOKUP($B$6,'HJ(iii)_FINAL_CALC'!$D$11:$AH$268,IF($D68=$D$5,K$5,IF($D68=$D$6,K$6,K$7)),FALSE)),"",VLOOKUP($B$6,'HJ(iii)_FINAL_CALC'!$D$11:$AH$268,IF($D68=$D$5,K$5,IF($D68=$D$6,K$6,K$7)),FALSE)),"N/A")</f>
        <v>N/A</v>
      </c>
      <c r="L68" s="138" t="str">
        <f ca="1">IFERROR(IF(ISBLANK(VLOOKUP($B$6,'HJ(iii)_FINAL_CALC'!$D$11:$AH$268,IF($D68=$D$5,L$5,IF($D68=$D$6,L$6,L$7)),FALSE)),"",VLOOKUP($B$6,'HJ(iii)_FINAL_CALC'!$D$11:$AH$268,IF($D68=$D$5,L$5,IF($D68=$D$6,L$6,L$7)),FALSE)),"N/A")</f>
        <v>N/A</v>
      </c>
      <c r="M68" s="138" t="str">
        <f ca="1">IFERROR(IF(ISBLANK(VLOOKUP($B$6,'HJ(iii)_FINAL_CALC'!$D$11:$AH$268,IF($D68=$D$5,M$5,IF($D68=$D$6,M$6,M$7)),FALSE)),"",VLOOKUP($B$6,'HJ(iii)_FINAL_CALC'!$D$11:$AH$268,IF($D68=$D$5,M$5,IF($D68=$D$6,M$6,M$7)),FALSE)),"N/A")</f>
        <v>N/A</v>
      </c>
      <c r="N68" s="138" t="str">
        <f ca="1">IFERROR(IF(ISBLANK(VLOOKUP($B$6,'HJ(iii)_FINAL_CALC'!$D$11:$AH$268,IF($D68=$D$5,N$5,IF($D68=$D$6,N$6,N$7)),FALSE)),"",VLOOKUP($B$6,'HJ(iii)_FINAL_CALC'!$D$11:$AH$268,IF($D68=$D$5,N$5,IF($D68=$D$6,N$6,N$7)),FALSE)),"N/A")</f>
        <v>N/A</v>
      </c>
      <c r="O68" s="138">
        <f ca="1">IFERROR(IF(ISBLANK(VLOOKUP($B$6,'HJ(iii)_FINAL_CALC'!$D$11:$AH$268,IF($D68=$D$5,O$5,IF($D68=$D$6,O$6,O$7)),FALSE)),"",VLOOKUP($B$6,'HJ(iii)_FINAL_CALC'!$D$11:$AH$268,IF($D68=$D$5,O$5,IF($D68=$D$6,O$6,O$7)),FALSE)),"N/A")</f>
        <v>0.22</v>
      </c>
      <c r="P68" s="138">
        <f ca="1">IFERROR(IF(ISBLANK(VLOOKUP($B$6,'HJ(iii)_FINAL_CALC'!$D$11:$AH$268,IF($D68=$D$5,P$5,IF($D68=$D$6,P$6,P$7)),FALSE)),"",VLOOKUP($B$6,'HJ(iii)_FINAL_CALC'!$D$11:$AH$268,IF($D68=$D$5,P$5,IF($D68=$D$6,P$6,P$7)),FALSE)),"N/A")</f>
        <v>0.53</v>
      </c>
      <c r="Q68" s="138"/>
      <c r="R68" s="138">
        <f t="shared" ref="R68" ca="1" si="23">COUNTA(E68:P68)-COUNTIF(E68:P68,"N/A")</f>
        <v>2</v>
      </c>
      <c r="S68" s="138">
        <f t="shared" ref="S68" ca="1" si="24">IF(P68="N/A",IF(O68="N/A",2,1),0)</f>
        <v>0</v>
      </c>
      <c r="T68" s="139">
        <f t="shared" ca="1" si="9"/>
        <v>0.53</v>
      </c>
      <c r="U68" s="138" t="s">
        <v>787</v>
      </c>
      <c r="V68" s="138" t="str">
        <f t="shared" ca="1" si="5"/>
        <v/>
      </c>
      <c r="W68" s="140" t="str">
        <f t="shared" ca="1" si="7"/>
        <v>p</v>
      </c>
    </row>
    <row r="69" spans="1:25" s="37" customFormat="1" ht="12.75" customHeight="1">
      <c r="A69" s="76"/>
      <c r="B69" s="65" t="s">
        <v>839</v>
      </c>
      <c r="C69" s="66" t="s">
        <v>841</v>
      </c>
      <c r="D69" s="167"/>
      <c r="E69" s="168"/>
      <c r="F69" s="168"/>
      <c r="G69" s="194"/>
      <c r="H69" s="168"/>
      <c r="I69" s="168"/>
      <c r="J69" s="199"/>
      <c r="K69" s="209"/>
      <c r="L69" s="210"/>
      <c r="M69" s="211"/>
      <c r="N69" s="211"/>
      <c r="O69" s="211"/>
      <c r="P69" s="211"/>
      <c r="Q69" s="211"/>
      <c r="R69" s="211"/>
      <c r="S69" s="211"/>
      <c r="T69" s="211"/>
      <c r="U69" s="211"/>
      <c r="V69" s="211"/>
      <c r="W69" s="140" t="str">
        <f t="shared" ca="1" si="7"/>
        <v/>
      </c>
      <c r="Y69" s="1"/>
    </row>
    <row r="70" spans="1:25" s="37" customFormat="1" ht="12.75" customHeight="1" thickBot="1">
      <c r="A70" s="76"/>
      <c r="B70" s="201" t="s">
        <v>840</v>
      </c>
      <c r="C70" s="202" t="s">
        <v>520</v>
      </c>
      <c r="D70" s="203"/>
      <c r="E70" s="187"/>
      <c r="F70" s="187"/>
      <c r="G70" s="176"/>
      <c r="H70" s="204"/>
      <c r="I70" s="205"/>
      <c r="J70" s="206"/>
      <c r="K70" s="209"/>
      <c r="L70" s="210"/>
      <c r="M70" s="211"/>
      <c r="N70" s="211"/>
      <c r="O70" s="211"/>
      <c r="P70" s="211"/>
      <c r="Q70" s="211"/>
      <c r="R70" s="211"/>
      <c r="S70" s="211"/>
      <c r="T70" s="211"/>
      <c r="U70" s="211"/>
      <c r="V70" s="211"/>
      <c r="W70" s="140" t="str">
        <f t="shared" ca="1" si="7"/>
        <v/>
      </c>
      <c r="Y70" s="1"/>
    </row>
    <row r="71" spans="1:25">
      <c r="B71" s="595" t="s">
        <v>11</v>
      </c>
      <c r="C71" s="596"/>
      <c r="D71" s="131"/>
      <c r="E71" s="132"/>
      <c r="F71" s="132"/>
      <c r="G71" s="132"/>
      <c r="H71" s="132"/>
      <c r="I71" s="132"/>
      <c r="J71" s="132"/>
      <c r="K71" s="132"/>
      <c r="L71" s="132"/>
      <c r="M71" s="132"/>
      <c r="N71" s="132"/>
      <c r="O71" s="132"/>
      <c r="P71" s="132"/>
      <c r="Q71" s="132"/>
      <c r="R71" s="132"/>
      <c r="S71" s="132"/>
      <c r="T71" s="142"/>
      <c r="U71" s="132"/>
      <c r="V71" s="132"/>
      <c r="W71" s="140" t="str">
        <f t="shared" ca="1" si="7"/>
        <v/>
      </c>
    </row>
    <row r="72" spans="1:25">
      <c r="B72" s="147" t="s">
        <v>53</v>
      </c>
      <c r="C72" s="64" t="s">
        <v>70</v>
      </c>
      <c r="D72" s="64" t="s">
        <v>730</v>
      </c>
      <c r="E72" s="138" t="str">
        <f ca="1">IFERROR(IF(ISBLANK(VLOOKUP($B$6,'SP(i)_FINAL_CALC'!$D$11:$AG$268,IF($D72=$D$5,E$5,IF($D72=$D$6,E$6,E$7)),FALSE)),"",VLOOKUP($B$6,'SP(i)_FINAL_CALC'!$D$11:$AG$268,IF($D72=$D$5,E$5,IF($D72=$D$6,E$6,E$7)),FALSE)),"N/A")</f>
        <v>N/A</v>
      </c>
      <c r="F72" s="138" t="str">
        <f ca="1">IFERROR(IF(ISBLANK(VLOOKUP($B$6,'SP(i)_FINAL_CALC'!$D$11:$AG$268,IF($D72=$D$5,F$5,IF($D72=$D$6,F$6,F$7)),FALSE)),"",VLOOKUP($B$6,'SP(i)_FINAL_CALC'!$D$11:$AG$268,IF($D72=$D$5,F$5,IF($D72=$D$6,F$6,F$7)),FALSE)),"N/A")</f>
        <v>N/A</v>
      </c>
      <c r="G72" s="138" t="str">
        <f ca="1">IFERROR(IF(ISBLANK(VLOOKUP($B$6,'SP(i)_FINAL_CALC'!$D$11:$AG$268,IF($D72=$D$5,G$5,IF($D72=$D$6,G$6,G$7)),FALSE)),"",VLOOKUP($B$6,'SP(i)_FINAL_CALC'!$D$11:$AG$268,IF($D72=$D$5,G$5,IF($D72=$D$6,G$6,G$7)),FALSE)),"N/A")</f>
        <v>N/A</v>
      </c>
      <c r="H72" s="138" t="str">
        <f ca="1">IFERROR(IF(ISBLANK(VLOOKUP($B$6,'SP(i)_FINAL_CALC'!$D$11:$AG$268,IF($D72=$D$5,H$5,IF($D72=$D$6,H$6,H$7)),FALSE)),"",VLOOKUP($B$6,'SP(i)_FINAL_CALC'!$D$11:$AG$268,IF($D72=$D$5,H$5,IF($D72=$D$6,H$6,H$7)),FALSE)),"N/A")</f>
        <v>N/A</v>
      </c>
      <c r="I72" s="138" t="str">
        <f ca="1">IFERROR(IF(ISBLANK(VLOOKUP($B$6,'SP(i)_FINAL_CALC'!$D$11:$AG$268,IF($D72=$D$5,I$5,IF($D72=$D$6,I$6,I$7)),FALSE)),"",VLOOKUP($B$6,'SP(i)_FINAL_CALC'!$D$11:$AG$268,IF($D72=$D$5,I$5,IF($D72=$D$6,I$6,I$7)),FALSE)),"N/A")</f>
        <v>N/A</v>
      </c>
      <c r="J72" s="138" t="str">
        <f ca="1">IFERROR(IF(ISBLANK(VLOOKUP($B$6,'SP(i)_FINAL_CALC'!$D$11:$AG$268,IF($D72=$D$5,J$5,IF($D72=$D$6,J$6,J$7)),FALSE)),"",VLOOKUP($B$6,'SP(i)_FINAL_CALC'!$D$11:$AG$268,IF($D72=$D$5,J$5,IF($D72=$D$6,J$6,J$7)),FALSE)),"N/A")</f>
        <v>N/A</v>
      </c>
      <c r="K72" s="138" t="str">
        <f ca="1">IFERROR(IF(ISBLANK(VLOOKUP($B$6,'SP(i)_FINAL_CALC'!$D$11:$AG$268,IF($D72=$D$5,K$5,IF($D72=$D$6,K$6,K$7)),FALSE)),"",VLOOKUP($B$6,'SP(i)_FINAL_CALC'!$D$11:$AG$268,IF($D72=$D$5,K$5,IF($D72=$D$6,K$6,K$7)),FALSE)),"N/A")</f>
        <v>N/A</v>
      </c>
      <c r="L72" s="138" t="str">
        <f ca="1">IFERROR(IF(ISBLANK(VLOOKUP($B$6,'SP(i)_FINAL_CALC'!$D$11:$AG$268,IF($D72=$D$5,L$5,IF($D72=$D$6,L$6,L$7)),FALSE)),"",VLOOKUP($B$6,'SP(i)_FINAL_CALC'!$D$11:$AG$268,IF($D72=$D$5,L$5,IF($D72=$D$6,L$6,L$7)),FALSE)),"N/A")</f>
        <v>N/A</v>
      </c>
      <c r="M72" s="138" t="str">
        <f ca="1">IFERROR(IF(ISBLANK(VLOOKUP($B$6,'SP(i)_FINAL_CALC'!$D$11:$AG$268,IF($D72=$D$5,M$5,IF($D72=$D$6,M$6,M$7)),FALSE)),"",VLOOKUP($B$6,'SP(i)_FINAL_CALC'!$D$11:$AG$268,IF($D72=$D$5,M$5,IF($D72=$D$6,M$6,M$7)),FALSE)),"N/A")</f>
        <v>N/A</v>
      </c>
      <c r="N72" s="138">
        <f ca="1">IFERROR(IF(ISBLANK(VLOOKUP($B$6,'SP(i)_FINAL_CALC'!$D$11:$AG$268,IF($D72=$D$5,N$5,IF($D72=$D$6,N$6,N$7)),FALSE)),"",VLOOKUP($B$6,'SP(i)_FINAL_CALC'!$D$11:$AG$268,IF($D72=$D$5,N$5,IF($D72=$D$6,N$6,N$7)),FALSE)),"N/A")</f>
        <v>9.8000000000000007</v>
      </c>
      <c r="O72" s="138">
        <f ca="1">IFERROR(IF(ISBLANK(VLOOKUP($B$6,'SP(i)_FINAL_CALC'!$D$11:$AG$268,IF($D72=$D$5,O$5,IF($D72=$D$6,O$6,O$7)),FALSE)),"",VLOOKUP($B$6,'SP(i)_FINAL_CALC'!$D$11:$AG$268,IF($D72=$D$5,O$5,IF($D72=$D$6,O$6,O$7)),FALSE)),"N/A")</f>
        <v>10</v>
      </c>
      <c r="P72" s="138" t="str">
        <f ca="1">IFERROR(IF(ISBLANK(VLOOKUP($B$6,'SP(i)_FINAL_CALC'!$D$11:$AG$268,IF($D72=$D$5,P$5,IF($D72=$D$6,P$6,P$7)),FALSE)),"",VLOOKUP($B$6,'SP(i)_FINAL_CALC'!$D$11:$AG$268,IF($D72=$D$5,P$5,IF($D72=$D$6,P$6,P$7)),FALSE)),"N/A")</f>
        <v>N/A</v>
      </c>
      <c r="Q72" s="138"/>
      <c r="R72" s="138">
        <f t="shared" ca="1" si="8"/>
        <v>2</v>
      </c>
      <c r="S72" s="138">
        <f t="shared" ca="1" si="13"/>
        <v>1</v>
      </c>
      <c r="T72" s="139">
        <f t="shared" ca="1" si="9"/>
        <v>10</v>
      </c>
      <c r="U72" s="138" t="s">
        <v>788</v>
      </c>
      <c r="V72" s="138" t="str">
        <f t="shared" ca="1" si="5"/>
        <v/>
      </c>
      <c r="W72" s="140" t="str">
        <f t="shared" ca="1" si="7"/>
        <v>p</v>
      </c>
    </row>
    <row r="73" spans="1:25">
      <c r="B73" s="597" t="s">
        <v>54</v>
      </c>
      <c r="C73" s="46" t="s">
        <v>73</v>
      </c>
      <c r="D73" s="46" t="s">
        <v>728</v>
      </c>
      <c r="E73" s="138" t="str">
        <f ca="1">IFERROR(IF(ISBLANK(VLOOKUP($B$6,'SP(ii_a)_FINAL_CALC'!$D$11:$AH$268,IF($D73=$D$5,E$5,IF($D73=$D$6,E$6,E$7)),FALSE)),"",VLOOKUP($B$6,'SP(ii_a)_FINAL_CALC'!$D$11:$AH$268,IF($D73=$D$5,E$5,IF($D73=$D$6,E$6,E$7)),FALSE)),"N/A")</f>
        <v>N/A</v>
      </c>
      <c r="F73" s="138" t="str">
        <f ca="1">IFERROR(IF(ISBLANK(VLOOKUP($B$6,'SP(ii_a)_FINAL_CALC'!$D$11:$AH$268,IF($D73=$D$5,F$5,IF($D73=$D$6,F$6,F$7)),FALSE)),"",VLOOKUP($B$6,'SP(ii_a)_FINAL_CALC'!$D$11:$AH$268,IF($D73=$D$5,F$5,IF($D73=$D$6,F$6,F$7)),FALSE)),"N/A")</f>
        <v>N/A</v>
      </c>
      <c r="G73" s="138" t="str">
        <f ca="1">IFERROR(IF(ISBLANK(VLOOKUP($B$6,'SP(ii_a)_FINAL_CALC'!$D$11:$AH$268,IF($D73=$D$5,G$5,IF($D73=$D$6,G$6,G$7)),FALSE)),"",VLOOKUP($B$6,'SP(ii_a)_FINAL_CALC'!$D$11:$AH$268,IF($D73=$D$5,G$5,IF($D73=$D$6,G$6,G$7)),FALSE)),"N/A")</f>
        <v>N/A</v>
      </c>
      <c r="H73" s="138">
        <f ca="1">IFERROR(IF(ISBLANK(VLOOKUP($B$6,'SP(ii_a)_FINAL_CALC'!$D$11:$AH$268,IF($D73=$D$5,H$5,IF($D73=$D$6,H$6,H$7)),FALSE)),"",VLOOKUP($B$6,'SP(ii_a)_FINAL_CALC'!$D$11:$AH$268,IF($D73=$D$5,H$5,IF($D73=$D$6,H$6,H$7)),FALSE)),"N/A")</f>
        <v>44.385202827436629</v>
      </c>
      <c r="I73" s="138">
        <f ca="1">IFERROR(IF(ISBLANK(VLOOKUP($B$6,'SP(ii_a)_FINAL_CALC'!$D$11:$AH$268,IF($D73=$D$5,I$5,IF($D73=$D$6,I$6,I$7)),FALSE)),"",VLOOKUP($B$6,'SP(ii_a)_FINAL_CALC'!$D$11:$AH$268,IF($D73=$D$5,I$5,IF($D73=$D$6,I$6,I$7)),FALSE)),"N/A")</f>
        <v>34.455685149228749</v>
      </c>
      <c r="J73" s="138">
        <f ca="1">IFERROR(IF(ISBLANK(VLOOKUP($B$6,'SP(ii_a)_FINAL_CALC'!$D$11:$AH$268,IF($D73=$D$5,J$5,IF($D73=$D$6,J$6,J$7)),FALSE)),"",VLOOKUP($B$6,'SP(ii_a)_FINAL_CALC'!$D$11:$AH$268,IF($D73=$D$5,J$5,IF($D73=$D$6,J$6,J$7)),FALSE)),"N/A")</f>
        <v>40.727413517653709</v>
      </c>
      <c r="K73" s="138">
        <f ca="1">IFERROR(IF(ISBLANK(VLOOKUP($B$6,'SP(ii_a)_FINAL_CALC'!$D$11:$AH$268,IF($D73=$D$5,K$5,IF($D73=$D$6,K$6,K$7)),FALSE)),"",VLOOKUP($B$6,'SP(ii_a)_FINAL_CALC'!$D$11:$AH$268,IF($D73=$D$5,K$5,IF($D73=$D$6,K$6,K$7)),FALSE)),"N/A")</f>
        <v>48.12063389143664</v>
      </c>
      <c r="L73" s="138">
        <f ca="1">IFERROR(IF(ISBLANK(VLOOKUP($B$6,'SP(ii_a)_FINAL_CALC'!$D$11:$AH$268,IF($D73=$D$5,L$5,IF($D73=$D$6,L$6,L$7)),FALSE)),"",VLOOKUP($B$6,'SP(ii_a)_FINAL_CALC'!$D$11:$AH$268,IF($D73=$D$5,L$5,IF($D73=$D$6,L$6,L$7)),FALSE)),"N/A")</f>
        <v>48.147513273596786</v>
      </c>
      <c r="M73" s="138">
        <f ca="1">IFERROR(IF(ISBLANK(VLOOKUP($B$6,'SP(ii_a)_FINAL_CALC'!$D$11:$AH$268,IF($D73=$D$5,M$5,IF($D73=$D$6,M$6,M$7)),FALSE)),"",VLOOKUP($B$6,'SP(ii_a)_FINAL_CALC'!$D$11:$AH$268,IF($D73=$D$5,M$5,IF($D73=$D$6,M$6,M$7)),FALSE)),"N/A")</f>
        <v>39.044784908791691</v>
      </c>
      <c r="N73" s="138">
        <f ca="1">IFERROR(IF(ISBLANK(VLOOKUP($B$6,'SP(ii_a)_FINAL_CALC'!$D$11:$AH$268,IF($D73=$D$5,N$5,IF($D73=$D$6,N$6,N$7)),FALSE)),"",VLOOKUP($B$6,'SP(ii_a)_FINAL_CALC'!$D$11:$AH$268,IF($D73=$D$5,N$5,IF($D73=$D$6,N$6,N$7)),FALSE)),"N/A")</f>
        <v>42.956984846917159</v>
      </c>
      <c r="O73" s="138">
        <f ca="1">IFERROR(IF(ISBLANK(VLOOKUP($B$6,'SP(ii_a)_FINAL_CALC'!$D$11:$AH$268,IF($D73=$D$5,O$5,IF($D73=$D$6,O$6,O$7)),FALSE)),"",VLOOKUP($B$6,'SP(ii_a)_FINAL_CALC'!$D$11:$AH$268,IF($D73=$D$5,O$5,IF($D73=$D$6,O$6,O$7)),FALSE)),"N/A")</f>
        <v>46.320104091972389</v>
      </c>
      <c r="P73" s="138" t="str">
        <f ca="1">IFERROR(IF(ISBLANK(VLOOKUP($B$6,'SP(ii_a)_FINAL_CALC'!$D$11:$AH$268,IF($D73=$D$5,P$5,IF($D73=$D$6,P$6,P$7)),FALSE)),"",VLOOKUP($B$6,'SP(ii_a)_FINAL_CALC'!$D$11:$AH$268,IF($D73=$D$5,P$5,IF($D73=$D$6,P$6,P$7)),FALSE)),"N/A")</f>
        <v>N/A</v>
      </c>
      <c r="Q73" s="138"/>
      <c r="R73" s="138">
        <f t="shared" ca="1" si="8"/>
        <v>8</v>
      </c>
      <c r="S73" s="138">
        <f t="shared" ca="1" si="13"/>
        <v>1</v>
      </c>
      <c r="T73" s="139">
        <f t="shared" ca="1" si="9"/>
        <v>46.320104091972389</v>
      </c>
      <c r="U73" s="138" t="s">
        <v>789</v>
      </c>
      <c r="V73" s="138" t="str">
        <f t="shared" ca="1" si="5"/>
        <v/>
      </c>
      <c r="W73" s="140" t="str">
        <f t="shared" ca="1" si="7"/>
        <v>p</v>
      </c>
    </row>
    <row r="74" spans="1:25">
      <c r="B74" s="597"/>
      <c r="C74" s="46" t="s">
        <v>72</v>
      </c>
      <c r="D74" s="46" t="s">
        <v>728</v>
      </c>
      <c r="E74" s="138" t="str">
        <f ca="1">IFERROR(IF(ISBLANK(VLOOKUP($B$6,'SP(ii_b)_FINAL_CALC'!$D$11:$AH$268,IF($D74=$D$5,E$5,IF($D74=$D$6,E$6,E$7)),FALSE)),"",VLOOKUP($B$6,'SP(ii_b)_FINAL_CALC'!$D$11:$AH$268,IF($D74=$D$5,E$5,IF($D74=$D$6,E$6,E$7)),FALSE)),"N/A")</f>
        <v>N/A</v>
      </c>
      <c r="F74" s="138" t="str">
        <f ca="1">IFERROR(IF(ISBLANK(VLOOKUP($B$6,'SP(ii_b)_FINAL_CALC'!$D$11:$AH$268,IF($D74=$D$5,F$5,IF($D74=$D$6,F$6,F$7)),FALSE)),"",VLOOKUP($B$6,'SP(ii_b)_FINAL_CALC'!$D$11:$AH$268,IF($D74=$D$5,F$5,IF($D74=$D$6,F$6,F$7)),FALSE)),"N/A")</f>
        <v>N/A</v>
      </c>
      <c r="G74" s="138" t="str">
        <f ca="1">IFERROR(IF(ISBLANK(VLOOKUP($B$6,'SP(ii_b)_FINAL_CALC'!$D$11:$AH$268,IF($D74=$D$5,G$5,IF($D74=$D$6,G$6,G$7)),FALSE)),"",VLOOKUP($B$6,'SP(ii_b)_FINAL_CALC'!$D$11:$AH$268,IF($D74=$D$5,G$5,IF($D74=$D$6,G$6,G$7)),FALSE)),"N/A")</f>
        <v>N/A</v>
      </c>
      <c r="H74" s="138">
        <f ca="1">IFERROR(IF(ISBLANK(VLOOKUP($B$6,'SP(ii_b)_FINAL_CALC'!$D$11:$AH$268,IF($D74=$D$5,H$5,IF($D74=$D$6,H$6,H$7)),FALSE)),"",VLOOKUP($B$6,'SP(ii_b)_FINAL_CALC'!$D$11:$AH$268,IF($D74=$D$5,H$5,IF($D74=$D$6,H$6,H$7)),FALSE)),"N/A")</f>
        <v>53.98489129891113</v>
      </c>
      <c r="I74" s="138">
        <f ca="1">IFERROR(IF(ISBLANK(VLOOKUP($B$6,'SP(ii_b)_FINAL_CALC'!$D$11:$AH$268,IF($D74=$D$5,I$5,IF($D74=$D$6,I$6,I$7)),FALSE)),"",VLOOKUP($B$6,'SP(ii_b)_FINAL_CALC'!$D$11:$AH$268,IF($D74=$D$5,I$5,IF($D74=$D$6,I$6,I$7)),FALSE)),"N/A")</f>
        <v>55.136444150377166</v>
      </c>
      <c r="J74" s="138">
        <f ca="1">IFERROR(IF(ISBLANK(VLOOKUP($B$6,'SP(ii_b)_FINAL_CALC'!$D$11:$AH$268,IF($D74=$D$5,J$5,IF($D74=$D$6,J$6,J$7)),FALSE)),"",VLOOKUP($B$6,'SP(ii_b)_FINAL_CALC'!$D$11:$AH$268,IF($D74=$D$5,J$5,IF($D74=$D$6,J$6,J$7)),FALSE)),"N/A")</f>
        <v>48.161591513448698</v>
      </c>
      <c r="K74" s="138">
        <f ca="1">IFERROR(IF(ISBLANK(VLOOKUP($B$6,'SP(ii_b)_FINAL_CALC'!$D$11:$AH$268,IF($D74=$D$5,K$5,IF($D74=$D$6,K$6,K$7)),FALSE)),"",VLOOKUP($B$6,'SP(ii_b)_FINAL_CALC'!$D$11:$AH$268,IF($D74=$D$5,K$5,IF($D74=$D$6,K$6,K$7)),FALSE)),"N/A")</f>
        <v>47.623263960934082</v>
      </c>
      <c r="L74" s="138">
        <f ca="1">IFERROR(IF(ISBLANK(VLOOKUP($B$6,'SP(ii_b)_FINAL_CALC'!$D$11:$AH$268,IF($D74=$D$5,L$5,IF($D74=$D$6,L$6,L$7)),FALSE)),"",VLOOKUP($B$6,'SP(ii_b)_FINAL_CALC'!$D$11:$AH$268,IF($D74=$D$5,L$5,IF($D74=$D$6,L$6,L$7)),FALSE)),"N/A")</f>
        <v>54.225002874268348</v>
      </c>
      <c r="M74" s="138">
        <f ca="1">IFERROR(IF(ISBLANK(VLOOKUP($B$6,'SP(ii_b)_FINAL_CALC'!$D$11:$AH$268,IF($D74=$D$5,M$5,IF($D74=$D$6,M$6,M$7)),FALSE)),"",VLOOKUP($B$6,'SP(ii_b)_FINAL_CALC'!$D$11:$AH$268,IF($D74=$D$5,M$5,IF($D74=$D$6,M$6,M$7)),FALSE)),"N/A")</f>
        <v>53.988475749175315</v>
      </c>
      <c r="N74" s="138">
        <f ca="1">IFERROR(IF(ISBLANK(VLOOKUP($B$6,'SP(ii_b)_FINAL_CALC'!$D$11:$AH$268,IF($D74=$D$5,N$5,IF($D74=$D$6,N$6,N$7)),FALSE)),"",VLOOKUP($B$6,'SP(ii_b)_FINAL_CALC'!$D$11:$AH$268,IF($D74=$D$5,N$5,IF($D74=$D$6,N$6,N$7)),FALSE)),"N/A")</f>
        <v>49.661420696002857</v>
      </c>
      <c r="O74" s="138">
        <f ca="1">IFERROR(IF(ISBLANK(VLOOKUP($B$6,'SP(ii_b)_FINAL_CALC'!$D$11:$AH$268,IF($D74=$D$5,O$5,IF($D74=$D$6,O$6,O$7)),FALSE)),"",VLOOKUP($B$6,'SP(ii_b)_FINAL_CALC'!$D$11:$AH$268,IF($D74=$D$5,O$5,IF($D74=$D$6,O$6,O$7)),FALSE)),"N/A")</f>
        <v>47.727463614359863</v>
      </c>
      <c r="P74" s="138" t="str">
        <f ca="1">IFERROR(IF(ISBLANK(VLOOKUP($B$6,'SP(ii_b)_FINAL_CALC'!$D$11:$AH$268,IF($D74=$D$5,P$5,IF($D74=$D$6,P$6,P$7)),FALSE)),"",VLOOKUP($B$6,'SP(ii_b)_FINAL_CALC'!$D$11:$AH$268,IF($D74=$D$5,P$5,IF($D74=$D$6,P$6,P$7)),FALSE)),"N/A")</f>
        <v>N/A</v>
      </c>
      <c r="Q74" s="138"/>
      <c r="R74" s="138">
        <f t="shared" ca="1" si="8"/>
        <v>8</v>
      </c>
      <c r="S74" s="138">
        <f t="shared" ca="1" si="13"/>
        <v>1</v>
      </c>
      <c r="T74" s="139">
        <f t="shared" ca="1" si="9"/>
        <v>47.727463614359863</v>
      </c>
      <c r="U74" s="138" t="s">
        <v>790</v>
      </c>
      <c r="V74" s="138" t="str">
        <f t="shared" ca="1" si="5"/>
        <v/>
      </c>
      <c r="W74" s="140" t="str">
        <f t="shared" ca="1" si="7"/>
        <v>q</v>
      </c>
    </row>
    <row r="75" spans="1:25">
      <c r="B75" s="147" t="s">
        <v>55</v>
      </c>
      <c r="C75" s="148" t="s">
        <v>71</v>
      </c>
      <c r="D75" s="148" t="s">
        <v>728</v>
      </c>
      <c r="E75" s="138" t="str">
        <f ca="1">IFERROR(IF(ISBLANK(VLOOKUP($B$6,'SP(iii)_FINAL_CALC'!$D$11:$AH$268,IF($D75=$D$5,E$5,IF($D75=$D$6,E$6,E$7)),FALSE)),"",VLOOKUP($B$6,'SP(iii)_FINAL_CALC'!$D$11:$AH$268,IF($D75=$D$5,E$5,IF($D75=$D$6,E$6,E$7)),FALSE)),"N/A")</f>
        <v>N/A</v>
      </c>
      <c r="F75" s="138" t="str">
        <f ca="1">IFERROR(IF(ISBLANK(VLOOKUP($B$6,'SP(iii)_FINAL_CALC'!$D$11:$AH$268,IF($D75=$D$5,F$5,IF($D75=$D$6,F$6,F$7)),FALSE)),"",VLOOKUP($B$6,'SP(iii)_FINAL_CALC'!$D$11:$AH$268,IF($D75=$D$5,F$5,IF($D75=$D$6,F$6,F$7)),FALSE)),"N/A")</f>
        <v>N/A</v>
      </c>
      <c r="G75" s="138" t="str">
        <f ca="1">IFERROR(IF(ISBLANK(VLOOKUP($B$6,'SP(iii)_FINAL_CALC'!$D$11:$AH$268,IF($D75=$D$5,G$5,IF($D75=$D$6,G$6,G$7)),FALSE)),"",VLOOKUP($B$6,'SP(iii)_FINAL_CALC'!$D$11:$AH$268,IF($D75=$D$5,G$5,IF($D75=$D$6,G$6,G$7)),FALSE)),"N/A")</f>
        <v>N/A</v>
      </c>
      <c r="H75" s="138">
        <f ca="1">IFERROR(IF(ISBLANK(VLOOKUP($B$6,'SP(iii)_FINAL_CALC'!$D$11:$AH$268,IF($D75=$D$5,H$5,IF($D75=$D$6,H$6,H$7)),FALSE)),"",VLOOKUP($B$6,'SP(iii)_FINAL_CALC'!$D$11:$AH$268,IF($D75=$D$5,H$5,IF($D75=$D$6,H$6,H$7)),FALSE)),"N/A")</f>
        <v>0.96987491925538782</v>
      </c>
      <c r="I75" s="138">
        <f ca="1">IFERROR(IF(ISBLANK(VLOOKUP($B$6,'SP(iii)_FINAL_CALC'!$D$11:$AH$268,IF($D75=$D$5,I$5,IF($D75=$D$6,I$6,I$7)),FALSE)),"",VLOOKUP($B$6,'SP(iii)_FINAL_CALC'!$D$11:$AH$268,IF($D75=$D$5,I$5,IF($D75=$D$6,I$6,I$7)),FALSE)),"N/A")</f>
        <v>0.97277995668208161</v>
      </c>
      <c r="J75" s="138">
        <f ca="1">IFERROR(IF(ISBLANK(VLOOKUP($B$6,'SP(iii)_FINAL_CALC'!$D$11:$AH$268,IF($D75=$D$5,J$5,IF($D75=$D$6,J$6,J$7)),FALSE)),"",VLOOKUP($B$6,'SP(iii)_FINAL_CALC'!$D$11:$AH$268,IF($D75=$D$5,J$5,IF($D75=$D$6,J$6,J$7)),FALSE)),"N/A")</f>
        <v>0.97341949643357928</v>
      </c>
      <c r="K75" s="138">
        <f ca="1">IFERROR(IF(ISBLANK(VLOOKUP($B$6,'SP(iii)_FINAL_CALC'!$D$11:$AH$268,IF($D75=$D$5,K$5,IF($D75=$D$6,K$6,K$7)),FALSE)),"",VLOOKUP($B$6,'SP(iii)_FINAL_CALC'!$D$11:$AH$268,IF($D75=$D$5,K$5,IF($D75=$D$6,K$6,K$7)),FALSE)),"N/A")</f>
        <v>0.97214308325419441</v>
      </c>
      <c r="L75" s="138">
        <f ca="1">IFERROR(IF(ISBLANK(VLOOKUP($B$6,'SP(iii)_FINAL_CALC'!$D$11:$AH$268,IF($D75=$D$5,L$5,IF($D75=$D$6,L$6,L$7)),FALSE)),"",VLOOKUP($B$6,'SP(iii)_FINAL_CALC'!$D$11:$AH$268,IF($D75=$D$5,L$5,IF($D75=$D$6,L$6,L$7)),FALSE)),"N/A")</f>
        <v>0.96999936032751233</v>
      </c>
      <c r="M75" s="138">
        <f ca="1">IFERROR(IF(ISBLANK(VLOOKUP($B$6,'SP(iii)_FINAL_CALC'!$D$11:$AH$268,IF($D75=$D$5,M$5,IF($D75=$D$6,M$6,M$7)),FALSE)),"",VLOOKUP($B$6,'SP(iii)_FINAL_CALC'!$D$11:$AH$268,IF($D75=$D$5,M$5,IF($D75=$D$6,M$6,M$7)),FALSE)),"N/A")</f>
        <v>0.96796157821144146</v>
      </c>
      <c r="N75" s="138">
        <f ca="1">IFERROR(IF(ISBLANK(VLOOKUP($B$6,'SP(iii)_FINAL_CALC'!$D$11:$AH$268,IF($D75=$D$5,N$5,IF($D75=$D$6,N$6,N$7)),FALSE)),"",VLOOKUP($B$6,'SP(iii)_FINAL_CALC'!$D$11:$AH$268,IF($D75=$D$5,N$5,IF($D75=$D$6,N$6,N$7)),FALSE)),"N/A")</f>
        <v>0.96905979667866393</v>
      </c>
      <c r="O75" s="138">
        <f ca="1">IFERROR(IF(ISBLANK(VLOOKUP($B$6,'SP(iii)_FINAL_CALC'!$D$11:$AH$268,IF($D75=$D$5,O$5,IF($D75=$D$6,O$6,O$7)),FALSE)),"",VLOOKUP($B$6,'SP(iii)_FINAL_CALC'!$D$11:$AH$268,IF($D75=$D$5,O$5,IF($D75=$D$6,O$6,O$7)),FALSE)),"N/A")</f>
        <v>0.9722800624674649</v>
      </c>
      <c r="P75" s="138">
        <f ca="1">IFERROR(IF(ISBLANK(VLOOKUP($B$6,'SP(iii)_FINAL_CALC'!$D$11:$AH$268,IF($D75=$D$5,P$5,IF($D75=$D$6,P$6,P$7)),FALSE)),"",VLOOKUP($B$6,'SP(iii)_FINAL_CALC'!$D$11:$AH$268,IF($D75=$D$5,P$5,IF($D75=$D$6,P$6,P$7)),FALSE)),"N/A")</f>
        <v>0.96203000555658458</v>
      </c>
      <c r="Q75" s="138"/>
      <c r="R75" s="138">
        <f t="shared" ca="1" si="8"/>
        <v>9</v>
      </c>
      <c r="S75" s="138">
        <f t="shared" ca="1" si="13"/>
        <v>0</v>
      </c>
      <c r="T75" s="139">
        <f t="shared" ca="1" si="9"/>
        <v>0.96203000555658458</v>
      </c>
      <c r="U75" s="138" t="s">
        <v>791</v>
      </c>
      <c r="V75" s="138" t="str">
        <f t="shared" ca="1" si="5"/>
        <v/>
      </c>
      <c r="W75" s="140" t="str">
        <f t="shared" ca="1" si="7"/>
        <v>q</v>
      </c>
    </row>
    <row r="76" spans="1:25" ht="15.75" thickBot="1">
      <c r="B76" s="595" t="s">
        <v>538</v>
      </c>
      <c r="C76" s="596"/>
      <c r="D76" s="131"/>
      <c r="E76" s="132"/>
      <c r="F76" s="132"/>
      <c r="G76" s="132"/>
      <c r="H76" s="132"/>
      <c r="I76" s="132"/>
      <c r="J76" s="132"/>
      <c r="K76" s="132"/>
      <c r="L76" s="132"/>
      <c r="M76" s="132"/>
      <c r="N76" s="132"/>
      <c r="O76" s="132"/>
      <c r="P76" s="132"/>
      <c r="Q76" s="132"/>
      <c r="R76" s="132"/>
      <c r="S76" s="132"/>
      <c r="T76" s="142"/>
      <c r="U76" s="132"/>
      <c r="V76" s="132"/>
      <c r="W76" s="140" t="str">
        <f t="shared" ca="1" si="7"/>
        <v/>
      </c>
    </row>
    <row r="77" spans="1:25" ht="15.75" thickTop="1">
      <c r="B77" s="449" t="s">
        <v>541</v>
      </c>
      <c r="C77" s="447" t="s">
        <v>1148</v>
      </c>
      <c r="D77" s="64" t="s">
        <v>728</v>
      </c>
      <c r="E77" s="138" t="str">
        <f ca="1">IFERROR(IF(ISBLANK(VLOOKUP($B$6,'MHF(i)_FINAL CALC'!$D$11:$AH$268,IF($D77=$D$5,E$5,IF($D77=$D$6,E$6,E$7)),FALSE)),"",VLOOKUP($B$6,'MHF(i)_FINAL CALC'!$D$11:$AH$268,IF($D77=$D$5,E$5,IF($D77=$D$6,E$6,E$7)),FALSE)),"N/A")</f>
        <v>N/A</v>
      </c>
      <c r="F77" s="138" t="str">
        <f ca="1">IFERROR(IF(ISBLANK(VLOOKUP($B$6,'MHF(i)_FINAL CALC'!$D$11:$AH$268,IF($D77=$D$5,F$5,IF($D77=$D$6,F$6,F$7)),FALSE)),"",VLOOKUP($B$6,'MHF(i)_FINAL CALC'!$D$11:$AH$268,IF($D77=$D$5,F$5,IF($D77=$D$6,F$6,F$7)),FALSE)),"N/A")</f>
        <v>N/A</v>
      </c>
      <c r="G77" s="138" t="str">
        <f ca="1">IFERROR(IF(ISBLANK(VLOOKUP($B$6,'MHF(i)_FINAL CALC'!$D$11:$AH$268,IF($D77=$D$5,G$5,IF($D77=$D$6,G$6,G$7)),FALSE)),"",VLOOKUP($B$6,'MHF(i)_FINAL CALC'!$D$11:$AH$268,IF($D77=$D$5,G$5,IF($D77=$D$6,G$6,G$7)),FALSE)),"N/A")</f>
        <v>N/A</v>
      </c>
      <c r="H77" s="138" t="str">
        <f ca="1">IFERROR(IF(ISBLANK(VLOOKUP($B$6,'MHF(i)_FINAL CALC'!$D$11:$AH$268,IF($D77=$D$5,H$5,IF($D77=$D$6,H$6,H$7)),FALSE)),"",VLOOKUP($B$6,'MHF(i)_FINAL CALC'!$D$11:$AH$268,IF($D77=$D$5,H$5,IF($D77=$D$6,H$6,H$7)),FALSE)),"N/A")</f>
        <v>N/A</v>
      </c>
      <c r="I77" s="138" t="str">
        <f ca="1">IFERROR(IF(ISBLANK(VLOOKUP($B$6,'MHF(i)_FINAL CALC'!$D$11:$AH$268,IF($D77=$D$5,I$5,IF($D77=$D$6,I$6,I$7)),FALSE)),"",VLOOKUP($B$6,'MHF(i)_FINAL CALC'!$D$11:$AH$268,IF($D77=$D$5,I$5,IF($D77=$D$6,I$6,I$7)),FALSE)),"N/A")</f>
        <v>N/A</v>
      </c>
      <c r="J77" s="138" t="str">
        <f ca="1">IFERROR(IF(ISBLANK(VLOOKUP($B$6,'MHF(i)_FINAL CALC'!$D$11:$AH$268,IF($D77=$D$5,J$5,IF($D77=$D$6,J$6,J$7)),FALSE)),"",VLOOKUP($B$6,'MHF(i)_FINAL CALC'!$D$11:$AH$268,IF($D77=$D$5,J$5,IF($D77=$D$6,J$6,J$7)),FALSE)),"N/A")</f>
        <v>N/A</v>
      </c>
      <c r="K77" s="138" t="str">
        <f ca="1">IFERROR(IF(ISBLANK(VLOOKUP($B$6,'MHF(i)_FINAL CALC'!$D$11:$AH$268,IF($D77=$D$5,K$5,IF($D77=$D$6,K$6,K$7)),FALSE)),"",VLOOKUP($B$6,'MHF(i)_FINAL CALC'!$D$11:$AH$268,IF($D77=$D$5,K$5,IF($D77=$D$6,K$6,K$7)),FALSE)),"N/A")</f>
        <v>N/A</v>
      </c>
      <c r="L77" s="138" t="str">
        <f ca="1">IFERROR(IF(ISBLANK(VLOOKUP($B$6,'MHF(i)_FINAL CALC'!$D$11:$AH$268,IF($D77=$D$5,L$5,IF($D77=$D$6,L$6,L$7)),FALSE)),"",VLOOKUP($B$6,'MHF(i)_FINAL CALC'!$D$11:$AH$268,IF($D77=$D$5,L$5,IF($D77=$D$6,L$6,L$7)),FALSE)),"N/A")</f>
        <v>N/A</v>
      </c>
      <c r="M77" s="138" t="str">
        <f ca="1">IFERROR(IF(ISBLANK(VLOOKUP($B$6,'MHF(i)_FINAL CALC'!$D$11:$AH$268,IF($D77=$D$5,M$5,IF($D77=$D$6,M$6,M$7)),FALSE)),"",VLOOKUP($B$6,'MHF(i)_FINAL CALC'!$D$11:$AH$268,IF($D77=$D$5,M$5,IF($D77=$D$6,M$6,M$7)),FALSE)),"N/A")</f>
        <v>N/A</v>
      </c>
      <c r="N77" s="138" t="str">
        <f ca="1">IFERROR(IF(ISBLANK(VLOOKUP($B$6,'MHF(i)_FINAL CALC'!$D$11:$AH$268,IF($D77=$D$5,N$5,IF($D77=$D$6,N$6,N$7)),FALSE)),"",VLOOKUP($B$6,'MHF(i)_FINAL CALC'!$D$11:$AH$268,IF($D77=$D$5,N$5,IF($D77=$D$6,N$6,N$7)),FALSE)),"N/A")</f>
        <v>N/A</v>
      </c>
      <c r="O77" s="138">
        <f ca="1">IFERROR(IF(ISBLANK(VLOOKUP($B$6,'MHF(i)_FINAL CALC'!$D$11:$AH$268,IF($D77=$D$5,O$5,IF($D77=$D$6,O$6,O$7)),FALSE)),"",VLOOKUP($B$6,'MHF(i)_FINAL CALC'!$D$11:$AH$268,IF($D77=$D$5,O$5,IF($D77=$D$6,O$6,O$7)),FALSE)),"N/A")</f>
        <v>0.1252598264949327</v>
      </c>
      <c r="P77" s="138">
        <f ca="1">IFERROR(IF(ISBLANK(VLOOKUP($B$6,'MHF(i)_FINAL CALC'!$D$11:$AH$268,IF($D77=$D$5,P$5,IF($D77=$D$6,P$6,P$7)),FALSE)),"",VLOOKUP($B$6,'MHF(i)_FINAL CALC'!$D$11:$AH$268,IF($D77=$D$5,P$5,IF($D77=$D$6,P$6,P$7)),FALSE)),"N/A")</f>
        <v>0.13133512922032775</v>
      </c>
      <c r="Q77" s="138"/>
      <c r="R77" s="138">
        <f t="shared" ca="1" si="8"/>
        <v>2</v>
      </c>
      <c r="S77" s="138">
        <f t="shared" ca="1" si="13"/>
        <v>0</v>
      </c>
      <c r="T77" s="139">
        <f t="shared" ca="1" si="9"/>
        <v>0.13133512922032775</v>
      </c>
      <c r="U77" s="138" t="s">
        <v>792</v>
      </c>
      <c r="V77" s="138" t="str">
        <f t="shared" ca="1" si="5"/>
        <v/>
      </c>
      <c r="W77" s="140" t="str">
        <f t="shared" ca="1" si="7"/>
        <v>p</v>
      </c>
    </row>
    <row r="78" spans="1:25">
      <c r="B78" s="450" t="s">
        <v>1011</v>
      </c>
      <c r="C78" s="436" t="s">
        <v>1150</v>
      </c>
      <c r="D78" s="64" t="s">
        <v>728</v>
      </c>
      <c r="E78" s="138" t="str">
        <f ca="1">IFERROR(IF(ISBLANK(VLOOKUP($B$6,'MHF(ii)_FINAL CALC'!$D$11:$AH$268,IF($D78=$D$5,E$5,IF($D78=$D$6,E$6,E$7)),FALSE)),"",VLOOKUP($B$6,'MHF(ii)_FINAL CALC'!$D$11:$AH$268,IF($D78=$D$5,E$5,IF($D78=$D$6,E$6,E$7)),FALSE)),"N/A")</f>
        <v>N/A</v>
      </c>
      <c r="F78" s="138" t="str">
        <f ca="1">IFERROR(IF(ISBLANK(VLOOKUP($B$6,'MHF(ii)_FINAL CALC'!$D$11:$AH$268,IF($D78=$D$5,F$5,IF($D78=$D$6,F$6,F$7)),FALSE)),"",VLOOKUP($B$6,'MHF(ii)_FINAL CALC'!$D$11:$AH$268,IF($D78=$D$5,F$5,IF($D78=$D$6,F$6,F$7)),FALSE)),"N/A")</f>
        <v>N/A</v>
      </c>
      <c r="G78" s="138" t="str">
        <f ca="1">IFERROR(IF(ISBLANK(VLOOKUP($B$6,'MHF(ii)_FINAL CALC'!$D$11:$AH$268,IF($D78=$D$5,G$5,IF($D78=$D$6,G$6,G$7)),FALSE)),"",VLOOKUP($B$6,'MHF(ii)_FINAL CALC'!$D$11:$AH$268,IF($D78=$D$5,G$5,IF($D78=$D$6,G$6,G$7)),FALSE)),"N/A")</f>
        <v>N/A</v>
      </c>
      <c r="H78" s="138" t="str">
        <f ca="1">IFERROR(IF(ISBLANK(VLOOKUP($B$6,'MHF(ii)_FINAL CALC'!$D$11:$AH$268,IF($D78=$D$5,H$5,IF($D78=$D$6,H$6,H$7)),FALSE)),"",VLOOKUP($B$6,'MHF(ii)_FINAL CALC'!$D$11:$AH$268,IF($D78=$D$5,H$5,IF($D78=$D$6,H$6,H$7)),FALSE)),"N/A")</f>
        <v>N/A</v>
      </c>
      <c r="I78" s="138" t="str">
        <f ca="1">IFERROR(IF(ISBLANK(VLOOKUP($B$6,'MHF(ii)_FINAL CALC'!$D$11:$AH$268,IF($D78=$D$5,I$5,IF($D78=$D$6,I$6,I$7)),FALSE)),"",VLOOKUP($B$6,'MHF(ii)_FINAL CALC'!$D$11:$AH$268,IF($D78=$D$5,I$5,IF($D78=$D$6,I$6,I$7)),FALSE)),"N/A")</f>
        <v>N/A</v>
      </c>
      <c r="J78" s="138" t="str">
        <f ca="1">IFERROR(IF(ISBLANK(VLOOKUP($B$6,'MHF(ii)_FINAL CALC'!$D$11:$AH$268,IF($D78=$D$5,J$5,IF($D78=$D$6,J$6,J$7)),FALSE)),"",VLOOKUP($B$6,'MHF(ii)_FINAL CALC'!$D$11:$AH$268,IF($D78=$D$5,J$5,IF($D78=$D$6,J$6,J$7)),FALSE)),"N/A")</f>
        <v>N/A</v>
      </c>
      <c r="K78" s="138" t="str">
        <f ca="1">IFERROR(IF(ISBLANK(VLOOKUP($B$6,'MHF(ii)_FINAL CALC'!$D$11:$AH$268,IF($D78=$D$5,K$5,IF($D78=$D$6,K$6,K$7)),FALSE)),"",VLOOKUP($B$6,'MHF(ii)_FINAL CALC'!$D$11:$AH$268,IF($D78=$D$5,K$5,IF($D78=$D$6,K$6,K$7)),FALSE)),"N/A")</f>
        <v>N/A</v>
      </c>
      <c r="L78" s="138" t="str">
        <f ca="1">IFERROR(IF(ISBLANK(VLOOKUP($B$6,'MHF(ii)_FINAL CALC'!$D$11:$AH$268,IF($D78=$D$5,L$5,IF($D78=$D$6,L$6,L$7)),FALSE)),"",VLOOKUP($B$6,'MHF(ii)_FINAL CALC'!$D$11:$AH$268,IF($D78=$D$5,L$5,IF($D78=$D$6,L$6,L$7)),FALSE)),"N/A")</f>
        <v>N/A</v>
      </c>
      <c r="M78" s="138" t="str">
        <f ca="1">IFERROR(IF(ISBLANK(VLOOKUP($B$6,'MHF(ii)_FINAL CALC'!$D$11:$AH$268,IF($D78=$D$5,M$5,IF($D78=$D$6,M$6,M$7)),FALSE)),"",VLOOKUP($B$6,'MHF(ii)_FINAL CALC'!$D$11:$AH$268,IF($D78=$D$5,M$5,IF($D78=$D$6,M$6,M$7)),FALSE)),"N/A")</f>
        <v>N/A</v>
      </c>
      <c r="N78" s="138" t="str">
        <f ca="1">IFERROR(IF(ISBLANK(VLOOKUP($B$6,'MHF(ii)_FINAL CALC'!$D$11:$AH$268,IF($D78=$D$5,N$5,IF($D78=$D$6,N$6,N$7)),FALSE)),"",VLOOKUP($B$6,'MHF(ii)_FINAL CALC'!$D$11:$AH$268,IF($D78=$D$5,N$5,IF($D78=$D$6,N$6,N$7)),FALSE)),"N/A")</f>
        <v>N/A</v>
      </c>
      <c r="O78" s="138">
        <f ca="1">IFERROR(IF(ISBLANK(VLOOKUP($B$6,'MHF(ii)_FINAL CALC'!$D$11:$AH$268,IF($D78=$D$5,O$5,IF($D78=$D$6,O$6,O$7)),FALSE)),"",VLOOKUP($B$6,'MHF(ii)_FINAL CALC'!$D$11:$AH$268,IF($D78=$D$5,O$5,IF($D78=$D$6,O$6,O$7)),FALSE)),"N/A")</f>
        <v>9148313.8179490007</v>
      </c>
      <c r="P78" s="138">
        <f ca="1">IFERROR(IF(ISBLANK(VLOOKUP($B$6,'MHF(ii)_FINAL CALC'!$D$11:$AH$268,IF($D78=$D$5,P$5,IF($D78=$D$6,P$6,P$7)),FALSE)),"",VLOOKUP($B$6,'MHF(ii)_FINAL CALC'!$D$11:$AH$268,IF($D78=$D$5,P$5,IF($D78=$D$6,P$6,P$7)),FALSE)),"N/A")</f>
        <v>9490781.4918249995</v>
      </c>
      <c r="Q78" s="138"/>
      <c r="R78" s="138">
        <f t="shared" ref="R78:R79" ca="1" si="25">COUNTA(E78:P78)-COUNTIF(E78:P78,"N/A")</f>
        <v>2</v>
      </c>
      <c r="S78" s="138">
        <f t="shared" ref="S78:S79" ca="1" si="26">IF(P78="N/A",IF(O78="N/A",2,1),0)</f>
        <v>0</v>
      </c>
      <c r="T78" s="451">
        <f t="shared" ref="T78" ca="1" si="27">OFFSET(P78,,-S78)</f>
        <v>9490781.4918249995</v>
      </c>
      <c r="U78" s="138" t="s">
        <v>1016</v>
      </c>
      <c r="V78" s="138" t="str">
        <f t="shared" ref="V78:V79" ca="1" si="28">IF(R78&lt;=1,"Not enough data points","")</f>
        <v/>
      </c>
      <c r="W78" s="140" t="str">
        <f t="shared" ref="W78:W79" ca="1" si="29">IF(T78="N/A","N/A",IF(T78="","",IF(T78="*",IF(OR(OFFSET(P78,,-(S78+1))="",OFFSET(P78,,-(S78+1))="N/A"),"",IF(OFFSET(P78,,-(S78+1))="*","tu","q")),IF(R78=1,"N/A",IF(T78&gt;OFFSET(P78,,-(S78+1)),"p",IF(T78&lt;OFFSET(P78,,-(S78+1)),"q","tu"))))))</f>
        <v>p</v>
      </c>
    </row>
    <row r="79" spans="1:25" ht="15.75" thickBot="1">
      <c r="B79" s="439" t="s">
        <v>1147</v>
      </c>
      <c r="C79" s="440" t="s">
        <v>1066</v>
      </c>
      <c r="D79" s="149" t="s">
        <v>728</v>
      </c>
      <c r="E79" s="150" t="str">
        <f ca="1">IFERROR(IF(ISBLANK(VLOOKUP($B$6,'MHF(iii)_FINAL CALC'!$D$11:$AH$268,IF($D79=$D$5,E$5,IF($D79=$D$6,E$6,E$7)),FALSE)),"",VLOOKUP($B$6,'MHF(iii)_FINAL CALC'!$D$11:$AH$268,IF($D79=$D$5,E$5,IF($D79=$D$6,E$6,E$7)),FALSE)),"N/A")</f>
        <v>N/A</v>
      </c>
      <c r="F79" s="150" t="str">
        <f ca="1">IFERROR(IF(ISBLANK(VLOOKUP($B$6,'MHF(iii)_FINAL CALC'!$D$11:$AH$268,IF($D79=$D$5,F$5,IF($D79=$D$6,F$6,F$7)),FALSE)),"",VLOOKUP($B$6,'MHF(iii)_FINAL CALC'!$D$11:$AH$268,IF($D79=$D$5,F$5,IF($D79=$D$6,F$6,F$7)),FALSE)),"N/A")</f>
        <v>N/A</v>
      </c>
      <c r="G79" s="150" t="str">
        <f ca="1">IFERROR(IF(ISBLANK(VLOOKUP($B$6,'MHF(iii)_FINAL CALC'!$D$11:$AH$268,IF($D79=$D$5,G$5,IF($D79=$D$6,G$6,G$7)),FALSE)),"",VLOOKUP($B$6,'MHF(iii)_FINAL CALC'!$D$11:$AH$268,IF($D79=$D$5,G$5,IF($D79=$D$6,G$6,G$7)),FALSE)),"N/A")</f>
        <v>N/A</v>
      </c>
      <c r="H79" s="150" t="str">
        <f ca="1">IFERROR(IF(ISBLANK(VLOOKUP($B$6,'MHF(iii)_FINAL CALC'!$D$11:$AH$268,IF($D79=$D$5,H$5,IF($D79=$D$6,H$6,H$7)),FALSE)),"",VLOOKUP($B$6,'MHF(iii)_FINAL CALC'!$D$11:$AH$268,IF($D79=$D$5,H$5,IF($D79=$D$6,H$6,H$7)),FALSE)),"N/A")</f>
        <v>N/A</v>
      </c>
      <c r="I79" s="150" t="str">
        <f ca="1">IFERROR(IF(ISBLANK(VLOOKUP($B$6,'MHF(iii)_FINAL CALC'!$D$11:$AH$268,IF($D79=$D$5,I$5,IF($D79=$D$6,I$6,I$7)),FALSE)),"",VLOOKUP($B$6,'MHF(iii)_FINAL CALC'!$D$11:$AH$268,IF($D79=$D$5,I$5,IF($D79=$D$6,I$6,I$7)),FALSE)),"N/A")</f>
        <v>N/A</v>
      </c>
      <c r="J79" s="150" t="str">
        <f ca="1">IFERROR(IF(ISBLANK(VLOOKUP($B$6,'MHF(iii)_FINAL CALC'!$D$11:$AH$268,IF($D79=$D$5,J$5,IF($D79=$D$6,J$6,J$7)),FALSE)),"",VLOOKUP($B$6,'MHF(iii)_FINAL CALC'!$D$11:$AH$268,IF($D79=$D$5,J$5,IF($D79=$D$6,J$6,J$7)),FALSE)),"N/A")</f>
        <v>N/A</v>
      </c>
      <c r="K79" s="150" t="str">
        <f ca="1">IFERROR(IF(ISBLANK(VLOOKUP($B$6,'MHF(iii)_FINAL CALC'!$D$11:$AH$268,IF($D79=$D$5,K$5,IF($D79=$D$6,K$6,K$7)),FALSE)),"",VLOOKUP($B$6,'MHF(iii)_FINAL CALC'!$D$11:$AH$268,IF($D79=$D$5,K$5,IF($D79=$D$6,K$6,K$7)),FALSE)),"N/A")</f>
        <v>N/A</v>
      </c>
      <c r="L79" s="150" t="str">
        <f ca="1">IFERROR(IF(ISBLANK(VLOOKUP($B$6,'MHF(iii)_FINAL CALC'!$D$11:$AH$268,IF($D79=$D$5,L$5,IF($D79=$D$6,L$6,L$7)),FALSE)),"",VLOOKUP($B$6,'MHF(iii)_FINAL CALC'!$D$11:$AH$268,IF($D79=$D$5,L$5,IF($D79=$D$6,L$6,L$7)),FALSE)),"N/A")</f>
        <v>N/A</v>
      </c>
      <c r="M79" s="150" t="str">
        <f ca="1">IFERROR(IF(ISBLANK(VLOOKUP($B$6,'MHF(iii)_FINAL CALC'!$D$11:$AH$268,IF($D79=$D$5,M$5,IF($D79=$D$6,M$6,M$7)),FALSE)),"",VLOOKUP($B$6,'MHF(iii)_FINAL CALC'!$D$11:$AH$268,IF($D79=$D$5,M$5,IF($D79=$D$6,M$6,M$7)),FALSE)),"N/A")</f>
        <v>N/A</v>
      </c>
      <c r="N79" s="150" t="str">
        <f ca="1">IFERROR(IF(ISBLANK(VLOOKUP($B$6,'MHF(iii)_FINAL CALC'!$D$11:$AH$268,IF($D79=$D$5,N$5,IF($D79=$D$6,N$6,N$7)),FALSE)),"",VLOOKUP($B$6,'MHF(iii)_FINAL CALC'!$D$11:$AH$268,IF($D79=$D$5,N$5,IF($D79=$D$6,N$6,N$7)),FALSE)),"N/A")</f>
        <v>N/A</v>
      </c>
      <c r="O79" s="150" t="str">
        <f ca="1">IFERROR(IF(ISBLANK(VLOOKUP($B$6,'MHF(iii)_FINAL CALC'!$D$11:$AH$268,IF($D79=$D$5,O$5,IF($D79=$D$6,O$6,O$7)),FALSE)),"",VLOOKUP($B$6,'MHF(iii)_FINAL CALC'!$D$11:$AH$268,IF($D79=$D$5,O$5,IF($D79=$D$6,O$6,O$7)),FALSE)),"N/A")</f>
        <v>N/A</v>
      </c>
      <c r="P79" s="150" t="str">
        <f ca="1">IFERROR(IF(ISBLANK(VLOOKUP($B$6,'MHF(iii)_FINAL CALC'!$D$11:$AH$268,IF($D79=$D$5,P$5,IF($D79=$D$6,P$6,P$7)),FALSE)),"",VLOOKUP($B$6,'MHF(iii)_FINAL CALC'!$D$11:$AH$268,IF($D79=$D$5,P$5,IF($D79=$D$6,P$6,P$7)),FALSE)),"N/A")</f>
        <v>Y</v>
      </c>
      <c r="Q79" s="150"/>
      <c r="R79" s="150">
        <f t="shared" ca="1" si="25"/>
        <v>1</v>
      </c>
      <c r="S79" s="150">
        <f t="shared" ca="1" si="26"/>
        <v>0</v>
      </c>
      <c r="T79" s="151" t="str">
        <f ca="1">IF(OFFSET(P79,,-S79)="Y","Yes",IF(OFFSET(P79,,-S79)="N","No",OFFSET(P79,,-S79)))</f>
        <v>Yes</v>
      </c>
      <c r="U79" s="150" t="s">
        <v>1017</v>
      </c>
      <c r="V79" s="150" t="str">
        <f t="shared" ca="1" si="28"/>
        <v>Not enough data points</v>
      </c>
      <c r="W79" s="140" t="str">
        <f t="shared" ca="1" si="29"/>
        <v>N/A</v>
      </c>
    </row>
    <row r="80" spans="1:25" ht="15.75" thickTop="1"/>
  </sheetData>
  <autoFilter ref="B8:U77"/>
  <mergeCells count="25">
    <mergeCell ref="B44:B47"/>
    <mergeCell ref="B9:C9"/>
    <mergeCell ref="B11:C11"/>
    <mergeCell ref="B15:B16"/>
    <mergeCell ref="B40:C40"/>
    <mergeCell ref="B43:C43"/>
    <mergeCell ref="B29:C29"/>
    <mergeCell ref="B30:C30"/>
    <mergeCell ref="B31:B33"/>
    <mergeCell ref="B36:C36"/>
    <mergeCell ref="B23:B24"/>
    <mergeCell ref="B25:B26"/>
    <mergeCell ref="B17:B18"/>
    <mergeCell ref="B20:B21"/>
    <mergeCell ref="B22:C22"/>
    <mergeCell ref="B52:B53"/>
    <mergeCell ref="B54:B55"/>
    <mergeCell ref="B56:C56"/>
    <mergeCell ref="B57:B60"/>
    <mergeCell ref="B62:C62"/>
    <mergeCell ref="B64:C64"/>
    <mergeCell ref="B66:B67"/>
    <mergeCell ref="B71:C71"/>
    <mergeCell ref="B73:B74"/>
    <mergeCell ref="B76:C76"/>
  </mergeCells>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expression" priority="5" id="{4C2C2AFC-03AB-45AD-8921-78DA327A9182}">
            <xm:f>OR(AND(Dashboard!$D68="q",Dashboard!$I68="p"),AND(Dashboard!$D68="p",Dashboard!$I68="q"))</xm:f>
            <x14:dxf>
              <font>
                <color rgb="FFFF0000"/>
              </font>
            </x14:dxf>
          </x14:cfRule>
          <x14:cfRule type="expression" priority="6" id="{596D3E74-2185-45ED-873F-2E00DF0FB37B}">
            <xm:f>OR(AND(Dashboard!$D68="q",Dashboard!$I68="q"),AND(Dashboard!$D68="p",Dashboard!$I68="p"))</xm:f>
            <x14:dxf>
              <font>
                <color rgb="FF00B050"/>
              </font>
            </x14:dxf>
          </x14:cfRule>
          <xm:sqref>D69:D70</xm:sqref>
        </x14:conditionalFormatting>
        <x14:conditionalFormatting xmlns:xm="http://schemas.microsoft.com/office/excel/2006/main">
          <x14:cfRule type="expression" priority="4" id="{1060EFBB-A6BD-4C63-B774-A6A807B0E12F}">
            <xm:f>Dashboard!$O$5&lt;&gt;"EN"</xm:f>
            <x14:dxf>
              <font>
                <color theme="2" tint="-9.9948118533890809E-2"/>
              </font>
              <fill>
                <patternFill patternType="gray125">
                  <fgColor auto="1"/>
                </patternFill>
              </fill>
              <border>
                <left style="dashed">
                  <color rgb="FF003893"/>
                </left>
                <right style="dashed">
                  <color rgb="FF003893"/>
                </right>
                <top style="dashed">
                  <color rgb="FF003893"/>
                </top>
                <bottom style="dashed">
                  <color rgb="FF003893"/>
                </bottom>
              </border>
            </x14:dxf>
          </x14:cfRule>
          <xm:sqref>D70:I70</xm:sqref>
        </x14:conditionalFormatting>
        <x14:conditionalFormatting xmlns:xm="http://schemas.microsoft.com/office/excel/2006/main">
          <x14:cfRule type="expression" priority="3" id="{19613669-A6FF-45CE-A3F7-F718D83C5416}">
            <xm:f>Dashboard!$O$5&lt;&gt;"EN"</xm:f>
            <x14:dxf>
              <font>
                <b/>
                <i/>
                <color rgb="FFA00054"/>
              </font>
            </x14:dxf>
          </x14:cfRule>
          <xm:sqref>J70</xm:sqref>
        </x14:conditionalFormatting>
      </x14:conditionalFormatting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CC66"/>
  </sheetPr>
  <dimension ref="A1:AJ78"/>
  <sheetViews>
    <sheetView zoomScaleNormal="100" workbookViewId="0">
      <pane xSplit="3" ySplit="9" topLeftCell="P64" activePane="bottomRight" state="frozen"/>
      <selection activeCell="O13" sqref="O13"/>
      <selection pane="topRight" activeCell="O13" sqref="O13"/>
      <selection pane="bottomLeft" activeCell="O13" sqref="O13"/>
      <selection pane="bottomRight" activeCell="O13" sqref="O13"/>
    </sheetView>
  </sheetViews>
  <sheetFormatPr defaultRowHeight="15"/>
  <cols>
    <col min="1" max="1" width="1.7109375" style="250" customWidth="1"/>
    <col min="2" max="2" width="6.140625" style="270" customWidth="1"/>
    <col min="3" max="3" width="82.5703125" style="271" bestFit="1" customWidth="1"/>
    <col min="4" max="4" width="22.7109375" style="271" customWidth="1"/>
    <col min="5" max="6" width="9.140625" style="250"/>
    <col min="7" max="7" width="9.85546875" style="250" bestFit="1" customWidth="1"/>
    <col min="8" max="35" width="9.140625" style="250"/>
    <col min="36" max="36" width="0" style="1" hidden="1" customWidth="1"/>
    <col min="37" max="16384" width="9.140625" style="1"/>
  </cols>
  <sheetData>
    <row r="1" spans="1:36">
      <c r="E1" s="272"/>
      <c r="F1" s="273"/>
      <c r="G1" s="273"/>
      <c r="H1" s="273"/>
      <c r="I1" s="273"/>
      <c r="J1" s="273"/>
      <c r="K1" s="273"/>
      <c r="L1" s="273"/>
      <c r="M1" s="273"/>
      <c r="N1" s="273"/>
      <c r="O1" s="273"/>
      <c r="P1" s="273"/>
      <c r="Q1" s="273"/>
      <c r="R1" s="273"/>
      <c r="S1" s="273"/>
      <c r="T1" s="273"/>
      <c r="U1" s="273"/>
      <c r="V1" s="273"/>
      <c r="W1" s="273"/>
      <c r="X1" s="273"/>
      <c r="Y1" s="273"/>
      <c r="Z1" s="273"/>
      <c r="AA1" s="273"/>
      <c r="AB1" s="273"/>
      <c r="AC1" s="273"/>
      <c r="AD1" s="273"/>
      <c r="AE1" s="273"/>
      <c r="AF1" s="273"/>
      <c r="AG1" s="273"/>
      <c r="AH1" s="273"/>
    </row>
    <row r="2" spans="1:36">
      <c r="E2" s="362"/>
      <c r="F2" s="363"/>
      <c r="G2" s="273"/>
      <c r="H2" s="273"/>
      <c r="I2" s="273"/>
      <c r="J2" s="273"/>
      <c r="K2" s="273"/>
      <c r="L2" s="273"/>
      <c r="M2" s="273"/>
      <c r="N2" s="273"/>
      <c r="O2" s="273"/>
      <c r="P2" s="273"/>
      <c r="Q2" s="273"/>
      <c r="R2" s="273"/>
      <c r="S2" s="273"/>
      <c r="T2" s="273"/>
      <c r="U2" s="273"/>
      <c r="V2" s="273"/>
      <c r="W2" s="273"/>
      <c r="X2" s="273"/>
      <c r="Y2" s="273"/>
      <c r="Z2" s="273"/>
      <c r="AA2" s="273"/>
      <c r="AB2" s="273"/>
      <c r="AC2" s="273"/>
      <c r="AD2" s="273"/>
      <c r="AE2" s="273"/>
      <c r="AF2" s="273"/>
      <c r="AG2" s="273"/>
      <c r="AH2" s="273"/>
    </row>
    <row r="3" spans="1:36" ht="15.75" thickBot="1">
      <c r="C3" s="274"/>
      <c r="E3" s="362"/>
      <c r="F3" s="364"/>
      <c r="G3" s="317"/>
      <c r="H3" s="317"/>
      <c r="I3" s="317"/>
      <c r="J3" s="317"/>
      <c r="K3" s="317"/>
      <c r="L3" s="317"/>
      <c r="M3" s="317"/>
      <c r="N3" s="317"/>
      <c r="O3" s="317"/>
      <c r="P3" s="317"/>
      <c r="Q3" s="317"/>
      <c r="R3" s="317"/>
      <c r="S3" s="317"/>
      <c r="T3" s="317"/>
      <c r="U3" s="317"/>
      <c r="V3" s="317"/>
      <c r="W3" s="317"/>
      <c r="X3" s="317"/>
      <c r="Y3" s="317"/>
      <c r="Z3" s="317"/>
      <c r="AA3" s="317"/>
      <c r="AB3" s="317"/>
      <c r="AC3" s="317"/>
      <c r="AD3" s="317"/>
      <c r="AE3" s="317"/>
      <c r="AF3" s="317"/>
      <c r="AG3" s="317"/>
      <c r="AH3" s="317"/>
    </row>
    <row r="4" spans="1:36" ht="15.75" thickBot="1">
      <c r="C4" s="275">
        <f>COUNTA(A10:A77)-1</f>
        <v>67</v>
      </c>
      <c r="E4" s="365"/>
      <c r="F4" s="363"/>
      <c r="G4" s="273"/>
    </row>
    <row r="5" spans="1:36" ht="15" customHeight="1">
      <c r="B5" s="276"/>
      <c r="C5" s="277"/>
      <c r="D5" s="277"/>
      <c r="E5" s="365"/>
      <c r="F5" s="363"/>
      <c r="G5" s="273"/>
    </row>
    <row r="6" spans="1:36" ht="15" customHeight="1" thickBot="1">
      <c r="B6" s="278" t="str">
        <f ca="1">Selected_Org_Code</f>
        <v>EN</v>
      </c>
      <c r="C6" s="278" t="str">
        <f ca="1">Selected_Org_Name</f>
        <v>ENGLAND</v>
      </c>
      <c r="D6" s="278"/>
      <c r="E6" s="273"/>
      <c r="F6" s="273"/>
    </row>
    <row r="7" spans="1:36" ht="15" customHeight="1" thickBot="1">
      <c r="B7" s="245">
        <f>IF(OR(Dashboard!O3=1,Dashboard!O3=2,Dashboard!O3=3,Dashboard!O3=4,Dashboard!O3=5),1,0)</f>
        <v>1</v>
      </c>
      <c r="E7" s="279"/>
      <c r="F7" s="608" t="s">
        <v>806</v>
      </c>
      <c r="G7" s="605"/>
      <c r="H7" s="605"/>
      <c r="I7" s="606"/>
      <c r="J7" s="604" t="s">
        <v>807</v>
      </c>
      <c r="K7" s="605"/>
      <c r="L7" s="605"/>
      <c r="M7" s="605"/>
      <c r="N7" s="605"/>
      <c r="O7" s="606"/>
      <c r="P7" s="604" t="s">
        <v>808</v>
      </c>
      <c r="Q7" s="605"/>
      <c r="R7" s="606"/>
      <c r="S7" s="604" t="s">
        <v>809</v>
      </c>
      <c r="T7" s="605"/>
      <c r="U7" s="605"/>
      <c r="V7" s="606"/>
      <c r="W7" s="604" t="s">
        <v>810</v>
      </c>
      <c r="X7" s="605"/>
      <c r="Y7" s="605"/>
      <c r="Z7" s="605"/>
      <c r="AA7" s="605"/>
      <c r="AB7" s="605"/>
      <c r="AC7" s="605"/>
      <c r="AD7" s="605"/>
      <c r="AE7" s="606"/>
      <c r="AF7" s="604" t="s">
        <v>811</v>
      </c>
      <c r="AG7" s="605"/>
      <c r="AH7" s="605"/>
      <c r="AI7" s="606"/>
    </row>
    <row r="8" spans="1:36" ht="36.75" thickTop="1">
      <c r="B8" s="244" t="s">
        <v>25</v>
      </c>
      <c r="C8" s="129" t="s">
        <v>542</v>
      </c>
      <c r="D8" s="129" t="s">
        <v>856</v>
      </c>
      <c r="E8" s="243" t="s">
        <v>812</v>
      </c>
      <c r="F8" s="225" t="s">
        <v>813</v>
      </c>
      <c r="G8" s="241" t="s">
        <v>814</v>
      </c>
      <c r="H8" s="129" t="s">
        <v>815</v>
      </c>
      <c r="I8" s="226" t="s">
        <v>816</v>
      </c>
      <c r="J8" s="242" t="s">
        <v>817</v>
      </c>
      <c r="K8" s="241" t="s">
        <v>818</v>
      </c>
      <c r="L8" s="241" t="s">
        <v>855</v>
      </c>
      <c r="M8" s="241" t="s">
        <v>820</v>
      </c>
      <c r="N8" s="241" t="s">
        <v>821</v>
      </c>
      <c r="O8" s="226" t="s">
        <v>822</v>
      </c>
      <c r="P8" s="225" t="s">
        <v>823</v>
      </c>
      <c r="Q8" s="129" t="s">
        <v>824</v>
      </c>
      <c r="R8" s="226" t="s">
        <v>825</v>
      </c>
      <c r="S8" s="225" t="s">
        <v>826</v>
      </c>
      <c r="T8" s="129" t="s">
        <v>827</v>
      </c>
      <c r="U8" s="129" t="s">
        <v>828</v>
      </c>
      <c r="V8" s="226" t="s">
        <v>829</v>
      </c>
      <c r="W8" s="242" t="s">
        <v>830</v>
      </c>
      <c r="X8" s="129" t="s">
        <v>831</v>
      </c>
      <c r="Y8" s="129" t="s">
        <v>832</v>
      </c>
      <c r="Z8" s="129" t="s">
        <v>824</v>
      </c>
      <c r="AA8" s="129" t="s">
        <v>833</v>
      </c>
      <c r="AB8" s="241" t="s">
        <v>819</v>
      </c>
      <c r="AC8" s="129" t="s">
        <v>834</v>
      </c>
      <c r="AD8" s="129" t="s">
        <v>825</v>
      </c>
      <c r="AE8" s="226" t="s">
        <v>822</v>
      </c>
      <c r="AF8" s="225" t="s">
        <v>835</v>
      </c>
      <c r="AG8" s="129" t="s">
        <v>836</v>
      </c>
      <c r="AH8" s="129" t="s">
        <v>837</v>
      </c>
      <c r="AI8" s="226" t="s">
        <v>838</v>
      </c>
      <c r="AJ8" s="1" t="s">
        <v>995</v>
      </c>
    </row>
    <row r="9" spans="1:36">
      <c r="B9" s="595" t="s">
        <v>4</v>
      </c>
      <c r="C9" s="596"/>
      <c r="D9" s="224"/>
      <c r="E9" s="280"/>
      <c r="F9" s="281"/>
      <c r="G9" s="282"/>
      <c r="H9" s="282"/>
      <c r="I9" s="283"/>
      <c r="J9" s="281"/>
      <c r="K9" s="282"/>
      <c r="L9" s="282"/>
      <c r="M9" s="282"/>
      <c r="N9" s="282"/>
      <c r="O9" s="283"/>
      <c r="P9" s="281"/>
      <c r="Q9" s="282"/>
      <c r="R9" s="283"/>
      <c r="S9" s="281"/>
      <c r="T9" s="282"/>
      <c r="U9" s="282"/>
      <c r="V9" s="283"/>
      <c r="W9" s="281"/>
      <c r="X9" s="282"/>
      <c r="Y9" s="282"/>
      <c r="Z9" s="282"/>
      <c r="AA9" s="282"/>
      <c r="AB9" s="282"/>
      <c r="AC9" s="282"/>
      <c r="AD9" s="282"/>
      <c r="AE9" s="283"/>
      <c r="AF9" s="281"/>
      <c r="AG9" s="282"/>
      <c r="AH9" s="282"/>
      <c r="AI9" s="283"/>
    </row>
    <row r="10" spans="1:36">
      <c r="A10" s="250">
        <v>1</v>
      </c>
      <c r="B10" s="284" t="s">
        <v>26</v>
      </c>
      <c r="C10" s="303" t="s">
        <v>5</v>
      </c>
      <c r="D10" s="285"/>
      <c r="E10" s="232" t="str">
        <f>IF(Dashboard!J9="Placeholder","P",IF(Dashboard!J9="National measure only","N",IF(Dashboard!I9="p",1,IF(Dashboard!I9="q",2,""))))</f>
        <v>P</v>
      </c>
      <c r="F10" s="233"/>
      <c r="G10" s="379"/>
      <c r="H10" s="233"/>
      <c r="I10" s="233"/>
      <c r="J10" s="230"/>
      <c r="K10" s="231"/>
      <c r="L10" s="230"/>
      <c r="M10" s="231"/>
      <c r="N10" s="230"/>
      <c r="O10" s="233"/>
      <c r="P10" s="318"/>
      <c r="Q10" s="319"/>
      <c r="R10" s="319"/>
      <c r="S10" s="319"/>
      <c r="T10" s="319"/>
      <c r="U10" s="319"/>
      <c r="V10" s="319"/>
      <c r="W10" s="234"/>
      <c r="X10" s="234"/>
      <c r="Y10" s="234"/>
      <c r="Z10" s="234"/>
      <c r="AA10" s="234"/>
      <c r="AB10" s="319"/>
      <c r="AC10" s="234"/>
      <c r="AD10" s="234"/>
      <c r="AE10" s="234"/>
      <c r="AF10" s="234"/>
      <c r="AG10" s="234"/>
      <c r="AH10" s="234"/>
      <c r="AI10" s="234"/>
    </row>
    <row r="11" spans="1:36">
      <c r="A11" s="250">
        <v>2</v>
      </c>
      <c r="B11" s="595" t="s">
        <v>8</v>
      </c>
      <c r="C11" s="596"/>
      <c r="D11" s="227"/>
      <c r="E11" s="232" t="str">
        <f>IF(Dashboard!J10="Placeholder","P",IF(Dashboard!J10="National measure only","N",IF(Dashboard!I10="p",1,IF(Dashboard!I10="q",2,""))))</f>
        <v/>
      </c>
      <c r="F11" s="229"/>
      <c r="G11" s="379"/>
      <c r="H11" s="229"/>
      <c r="I11" s="229"/>
      <c r="J11" s="230" t="str">
        <f t="shared" ref="J11:J76" ca="1" si="0">IF(G11="","",MIN(INDIRECT(D11)))</f>
        <v/>
      </c>
      <c r="K11" s="231" t="str">
        <f t="shared" ref="K11:K76" ca="1" si="1">IF(G11="","",_xlfn.PERCENTILE.INC(INDIRECT(D11),25%))</f>
        <v/>
      </c>
      <c r="L11" s="230" t="str">
        <f t="shared" ref="L11:L76" ca="1" si="2">IF(G11="","",MEDIAN(INDIRECT(D11)))</f>
        <v/>
      </c>
      <c r="M11" s="231" t="str">
        <f t="shared" ref="M11:M76" ca="1" si="3">IF(G11="","",_xlfn.PERCENTILE.INC(INDIRECT(D11),75%))</f>
        <v/>
      </c>
      <c r="N11" s="230" t="str">
        <f t="shared" ref="N11:N76" ca="1" si="4">IF(G11="","",MAX(INDIRECT(D11)))</f>
        <v/>
      </c>
      <c r="O11" s="229"/>
      <c r="P11" s="318" t="str">
        <f>IF(G11="","",IF(OR(ISBLANK(H11),ISBLANK(I11)), 4,IF(L11&gt;MAX(G11:I11),1,IF(MIN(G11:I11)&gt;L11,3,2))))</f>
        <v/>
      </c>
      <c r="Q11" s="319"/>
      <c r="R11" s="319"/>
      <c r="S11" s="319"/>
      <c r="T11" s="319"/>
      <c r="U11" s="319"/>
      <c r="V11" s="319"/>
      <c r="W11" s="369">
        <f>COUNT($AJ11:AJ$77)-0.5</f>
        <v>66.5</v>
      </c>
      <c r="X11" s="229"/>
      <c r="Y11" s="229"/>
      <c r="Z11" s="229"/>
      <c r="AA11" s="229"/>
      <c r="AB11" s="319"/>
      <c r="AC11" s="229"/>
      <c r="AD11" s="229"/>
      <c r="AE11" s="229"/>
      <c r="AF11" s="229"/>
      <c r="AG11" s="229"/>
      <c r="AH11" s="229"/>
      <c r="AI11" s="229"/>
      <c r="AJ11" s="1">
        <v>1</v>
      </c>
    </row>
    <row r="12" spans="1:36">
      <c r="A12" s="250">
        <v>3</v>
      </c>
      <c r="B12" s="409" t="s">
        <v>27</v>
      </c>
      <c r="C12" s="286" t="s">
        <v>543</v>
      </c>
      <c r="D12" s="287" t="s">
        <v>857</v>
      </c>
      <c r="E12" s="232">
        <f>IF(Dashboard!J11="Placeholder","P",IF(Dashboard!J11="National measure only","N",IF(Dashboard!I11="p",1,IF(Dashboard!I11="q",2,""))))</f>
        <v>1</v>
      </c>
      <c r="F12" s="229"/>
      <c r="G12" s="379" t="str">
        <f>IF(OR($B$7=1,E12="P",E12="N",E12=""),"",IF(Sparklines!T12="","B",Sparklines!T12))</f>
        <v/>
      </c>
      <c r="H12" s="229"/>
      <c r="I12" s="229"/>
      <c r="J12" s="230" t="str">
        <f t="shared" ca="1" si="0"/>
        <v/>
      </c>
      <c r="K12" s="231" t="str">
        <f t="shared" ca="1" si="1"/>
        <v/>
      </c>
      <c r="L12" s="230" t="str">
        <f t="shared" ca="1" si="2"/>
        <v/>
      </c>
      <c r="M12" s="231" t="str">
        <f t="shared" ca="1" si="3"/>
        <v/>
      </c>
      <c r="N12" s="230" t="str">
        <f t="shared" ca="1" si="4"/>
        <v/>
      </c>
      <c r="O12" s="229"/>
      <c r="P12" s="318" t="str">
        <f>IF(G12="","",IF(OR(ISBLANK(H12),ISBLANK(I12)), 4,IF(L12&gt;MAX(G12:I12),1,IF(MIN(G12:I12)&gt;L12,3,2))))</f>
        <v/>
      </c>
      <c r="Q12" s="319" t="str">
        <f ca="1">IF($E12=1,J12,N12)</f>
        <v/>
      </c>
      <c r="R12" s="319" t="str">
        <f ca="1">IF($E12=2,J12,N12)</f>
        <v/>
      </c>
      <c r="S12" s="319" t="e">
        <f ca="1">IF((L12-J12)&gt;(N12-L12),J12,(L12-(N12-L12)))</f>
        <v>#VALUE!</v>
      </c>
      <c r="T12" s="319" t="e">
        <f ca="1">IF(S12=J12,L12+(L12-J12),N12)</f>
        <v>#VALUE!</v>
      </c>
      <c r="U12" s="319" t="e">
        <f ca="1">IF(E12=1,S12,T12)</f>
        <v>#VALUE!</v>
      </c>
      <c r="V12" s="319" t="e">
        <f ca="1">IF(E12=1,T12,S12)</f>
        <v>#VALUE!</v>
      </c>
      <c r="W12" s="269">
        <f>COUNT($AJ12:AJ$77)-0.5</f>
        <v>65.5</v>
      </c>
      <c r="X12" s="319" t="e">
        <f ca="1">(G12-U12)/(V12-U12)</f>
        <v>#VALUE!</v>
      </c>
      <c r="Y12" s="319">
        <f>IF(E12=2,P12,IF(E12=1,IF(P12=1,3,IF(P12=3,1,IF(P12=2,2,4)))))</f>
        <v>4</v>
      </c>
      <c r="Z12" s="319" t="e">
        <f ca="1">IF(E12=1,(J12-U12)/(V12-U12),(Q12-U12)/(V12-U12))</f>
        <v>#VALUE!</v>
      </c>
      <c r="AA12" s="319" t="e">
        <f ca="1">IF(E12=1,(K12-U12)/(V12-U12),(M12-U12)/(V12-U12))</f>
        <v>#VALUE!</v>
      </c>
      <c r="AB12" s="319" t="str">
        <f>IF($B$7=1,"",0.5)</f>
        <v/>
      </c>
      <c r="AC12" s="319" t="e">
        <f ca="1">IF(E12=1,(M12-U12)/(V12-U12),(K12-U12)/(V12-U12))</f>
        <v>#VALUE!</v>
      </c>
      <c r="AD12" s="319" t="e">
        <f ca="1">IF(E12=1,(N12-U12)/(V12-U12),(J12-U12)/(V12-U12))</f>
        <v>#VALUE!</v>
      </c>
      <c r="AE12" s="319">
        <f ca="1">IF(ISERROR((O12-U12)/(V12-U12)),-999,(O12-U12)/(V12-U12))</f>
        <v>-999</v>
      </c>
      <c r="AF12" s="318"/>
      <c r="AG12" s="318"/>
      <c r="AH12" s="318"/>
      <c r="AI12" s="318" t="e">
        <f>IF(OR(G12="B",G12="DQ issue"),NA(),IF(AND(Y12=4,G12&lt;&gt;"",G12&lt;&gt;"*"),X12,NA()))</f>
        <v>#N/A</v>
      </c>
      <c r="AJ12" s="1">
        <v>1</v>
      </c>
    </row>
    <row r="13" spans="1:36">
      <c r="A13" s="250">
        <v>4</v>
      </c>
      <c r="B13" s="420" t="s">
        <v>28</v>
      </c>
      <c r="C13" s="288" t="s">
        <v>1001</v>
      </c>
      <c r="D13" s="287" t="s">
        <v>858</v>
      </c>
      <c r="E13" s="232">
        <f>IF(Dashboard!J12="Placeholder","P",IF(Dashboard!J12="National measure only","N",IF(Dashboard!I12="p",1,IF(Dashboard!I12="q",2,""))))</f>
        <v>1</v>
      </c>
      <c r="F13" s="229"/>
      <c r="G13" s="379" t="str">
        <f>IF(OR($B$7=1,E13="P",E13="N",E13=""),"",IF(Sparklines!T13="","B",Sparklines!T13))</f>
        <v/>
      </c>
      <c r="H13" s="229"/>
      <c r="I13" s="229"/>
      <c r="J13" s="230" t="str">
        <f t="shared" ca="1" si="0"/>
        <v/>
      </c>
      <c r="K13" s="231" t="str">
        <f t="shared" ca="1" si="1"/>
        <v/>
      </c>
      <c r="L13" s="230" t="str">
        <f t="shared" ca="1" si="2"/>
        <v/>
      </c>
      <c r="M13" s="231" t="str">
        <f t="shared" ca="1" si="3"/>
        <v/>
      </c>
      <c r="N13" s="230" t="str">
        <f t="shared" ca="1" si="4"/>
        <v/>
      </c>
      <c r="O13" s="229"/>
      <c r="P13" s="318" t="str">
        <f>IF(G13="","",IF(OR(ISBLANK(H13),ISBLANK(I13)), 4,IF(L13&gt;MAX(G13:I13),1,IF(MIN(G13:I13)&gt;L13,3,2))))</f>
        <v/>
      </c>
      <c r="Q13" s="319" t="str">
        <f t="shared" ref="Q13:Q77" ca="1" si="5">IF($E13=1,J13,N13)</f>
        <v/>
      </c>
      <c r="R13" s="319" t="str">
        <f t="shared" ref="R13:R77" ca="1" si="6">IF($E13=2,J13,N13)</f>
        <v/>
      </c>
      <c r="S13" s="319" t="e">
        <f t="shared" ref="S13:S77" ca="1" si="7">IF((L13-J13)&gt;(N13-L13),J13,(L13-(N13-L13)))</f>
        <v>#VALUE!</v>
      </c>
      <c r="T13" s="319" t="e">
        <f t="shared" ref="T13:T77" ca="1" si="8">IF(S13=J13,L13+(L13-J13),N13)</f>
        <v>#VALUE!</v>
      </c>
      <c r="U13" s="319" t="e">
        <f t="shared" ref="U13:U77" ca="1" si="9">IF(E13=1,S13,T13)</f>
        <v>#VALUE!</v>
      </c>
      <c r="V13" s="319" t="e">
        <f t="shared" ref="V13:V77" ca="1" si="10">IF(E13=1,T13,S13)</f>
        <v>#VALUE!</v>
      </c>
      <c r="W13" s="269">
        <f>COUNT($AJ13:AJ$77)-0.5</f>
        <v>64.5</v>
      </c>
      <c r="X13" s="319" t="e">
        <f t="shared" ref="X13:X77" ca="1" si="11">(G13-U13)/(V13-U13)</f>
        <v>#VALUE!</v>
      </c>
      <c r="Y13" s="319">
        <f t="shared" ref="Y13:Y77" si="12">IF(E13=2,P13,IF(E13=1,IF(P13=1,3,IF(P13=3,1,IF(P13=2,2,4)))))</f>
        <v>4</v>
      </c>
      <c r="Z13" s="319" t="e">
        <f t="shared" ref="Z13:Z77" ca="1" si="13">IF(E13=1,(J13-U13)/(V13-U13),(Q13-U13)/(V13-U13))</f>
        <v>#VALUE!</v>
      </c>
      <c r="AA13" s="319" t="e">
        <f t="shared" ref="AA13:AA77" ca="1" si="14">IF(E13=1,(K13-U13)/(V13-U13),(M13-U13)/(V13-U13))</f>
        <v>#VALUE!</v>
      </c>
      <c r="AB13" s="319" t="str">
        <f>IF($B$7=1,"",0.5)</f>
        <v/>
      </c>
      <c r="AC13" s="319" t="e">
        <f t="shared" ref="AC13:AC77" ca="1" si="15">IF(E13=1,(M13-U13)/(V13-U13),(K13-U13)/(V13-U13))</f>
        <v>#VALUE!</v>
      </c>
      <c r="AD13" s="319" t="e">
        <f t="shared" ref="AD13:AD77" ca="1" si="16">IF(E13=1,(N13-U13)/(V13-U13),(J13-U13)/(V13-U13))</f>
        <v>#VALUE!</v>
      </c>
      <c r="AE13" s="319">
        <f t="shared" ref="AE13:AE44" ca="1" si="17">IF(ISERROR((O13-U13)/(V13-U13)),-999,(O13-U13)/(V13-U13))</f>
        <v>-999</v>
      </c>
      <c r="AF13" s="318"/>
      <c r="AG13" s="318"/>
      <c r="AH13" s="318"/>
      <c r="AI13" s="318" t="e">
        <f t="shared" ref="AI13:AI76" si="18">IF(G13="B",NA(),IF(AND(Y13=4,G13&lt;&gt;"",G13&lt;&gt;"*"),X13,NA()))</f>
        <v>#N/A</v>
      </c>
      <c r="AJ13" s="1">
        <v>1</v>
      </c>
    </row>
    <row r="14" spans="1:36" ht="24">
      <c r="A14" s="250">
        <v>5</v>
      </c>
      <c r="B14" s="289" t="s">
        <v>29</v>
      </c>
      <c r="C14" s="290" t="s">
        <v>512</v>
      </c>
      <c r="D14" s="291"/>
      <c r="E14" s="232" t="str">
        <f>IF(Dashboard!J13="Placeholder","P",IF(Dashboard!J13="National measure only","N",IF(Dashboard!I13="p",1,IF(Dashboard!I13="q",2,""))))</f>
        <v>P</v>
      </c>
      <c r="F14" s="229"/>
      <c r="G14" s="379" t="str">
        <f>IF(OR($B$7=1,E14="P",E14="N",E14=""),"",IF(Sparklines!T14="","B",Sparklines!T14))</f>
        <v/>
      </c>
      <c r="H14" s="229"/>
      <c r="I14" s="229"/>
      <c r="J14" s="230" t="str">
        <f t="shared" ca="1" si="0"/>
        <v/>
      </c>
      <c r="K14" s="231" t="str">
        <f t="shared" ca="1" si="1"/>
        <v/>
      </c>
      <c r="L14" s="230" t="str">
        <f t="shared" ca="1" si="2"/>
        <v/>
      </c>
      <c r="M14" s="231" t="str">
        <f t="shared" ca="1" si="3"/>
        <v/>
      </c>
      <c r="N14" s="230" t="str">
        <f t="shared" ca="1" si="4"/>
        <v/>
      </c>
      <c r="O14" s="229"/>
      <c r="P14" s="318" t="str">
        <f t="shared" ref="P14:P77" si="19">IF(G14="","",IF(OR(ISBLANK(H14),ISBLANK(I14)), 4,IF(L14&gt;MAX(G14:I14),1,IF(MIN(G14:I14)&gt;L14,3,2))))</f>
        <v/>
      </c>
      <c r="Q14" s="319" t="str">
        <f t="shared" ca="1" si="5"/>
        <v/>
      </c>
      <c r="R14" s="319" t="str">
        <f t="shared" ca="1" si="6"/>
        <v/>
      </c>
      <c r="S14" s="319" t="e">
        <f t="shared" ref="S14" ca="1" si="20">IF((L14-J14)&gt;(N14-L14),J14,(L14-(N14-L14)))</f>
        <v>#VALUE!</v>
      </c>
      <c r="T14" s="319" t="e">
        <f t="shared" ref="T14" ca="1" si="21">IF(S14=J14,L14+(L14-J14),N14)</f>
        <v>#VALUE!</v>
      </c>
      <c r="U14" s="319" t="e">
        <f t="shared" ref="U14" ca="1" si="22">IF(E14=1,S14,T14)</f>
        <v>#VALUE!</v>
      </c>
      <c r="V14" s="319" t="e">
        <f t="shared" ref="V14" ca="1" si="23">IF(E14=1,T14,S14)</f>
        <v>#VALUE!</v>
      </c>
      <c r="W14" s="269">
        <f>COUNT($AJ14:AJ$77)-0.5</f>
        <v>63.5</v>
      </c>
      <c r="X14" s="319" t="e">
        <f t="shared" ref="X14" ca="1" si="24">(G14-U14)/(V14-U14)</f>
        <v>#VALUE!</v>
      </c>
      <c r="Y14" s="319" t="b">
        <f t="shared" ref="Y14" si="25">IF(E14=2,P14,IF(E14=1,IF(P14=1,3,IF(P14=3,1,IF(P14=2,2,4)))))</f>
        <v>0</v>
      </c>
      <c r="Z14" s="319" t="e">
        <f t="shared" ref="Z14" ca="1" si="26">IF(E14=1,(J14-U14)/(V14-U14),(Q14-U14)/(V14-U14))</f>
        <v>#VALUE!</v>
      </c>
      <c r="AA14" s="319" t="e">
        <f t="shared" ref="AA14" ca="1" si="27">IF(E14=1,(K14-U14)/(V14-U14),(M14-U14)/(V14-U14))</f>
        <v>#VALUE!</v>
      </c>
      <c r="AB14" s="319"/>
      <c r="AC14" s="319" t="e">
        <f t="shared" ref="AC14" ca="1" si="28">IF(E14=1,(M14-U14)/(V14-U14),(K14-U14)/(V14-U14))</f>
        <v>#VALUE!</v>
      </c>
      <c r="AD14" s="319" t="e">
        <f t="shared" ref="AD14" ca="1" si="29">IF(E14=1,(N14-U14)/(V14-U14),(J14-U14)/(V14-U14))</f>
        <v>#VALUE!</v>
      </c>
      <c r="AE14" s="319">
        <f t="shared" ref="AE14" ca="1" si="30">IF(ISERROR((O14-U14)/(V14-U14)),-999,(O14-U14)/(V14-U14))</f>
        <v>-999</v>
      </c>
      <c r="AF14" s="318"/>
      <c r="AG14" s="318"/>
      <c r="AH14" s="318"/>
      <c r="AI14" s="318" t="e">
        <f t="shared" si="18"/>
        <v>#N/A</v>
      </c>
      <c r="AJ14" s="1">
        <v>1</v>
      </c>
    </row>
    <row r="15" spans="1:36">
      <c r="A15" s="250">
        <v>6</v>
      </c>
      <c r="B15" s="610" t="s">
        <v>30</v>
      </c>
      <c r="C15" s="292" t="s">
        <v>536</v>
      </c>
      <c r="D15" s="287" t="s">
        <v>859</v>
      </c>
      <c r="E15" s="232">
        <f>IF(Dashboard!J14="Placeholder","P",IF(Dashboard!J14="National measure only","N",IF(Dashboard!I14="p",1,IF(Dashboard!I14="q",2,""))))</f>
        <v>2</v>
      </c>
      <c r="F15" s="229"/>
      <c r="G15" s="379" t="str">
        <f>IF(OR($B$7=1,E15="P",E15="N",E15=""),"",IF(Sparklines!T15="","B",Sparklines!T15))</f>
        <v/>
      </c>
      <c r="H15" s="229"/>
      <c r="I15" s="229"/>
      <c r="J15" s="230" t="str">
        <f t="shared" ca="1" si="0"/>
        <v/>
      </c>
      <c r="K15" s="231" t="str">
        <f t="shared" ca="1" si="1"/>
        <v/>
      </c>
      <c r="L15" s="230" t="str">
        <f t="shared" ca="1" si="2"/>
        <v/>
      </c>
      <c r="M15" s="231" t="str">
        <f t="shared" ca="1" si="3"/>
        <v/>
      </c>
      <c r="N15" s="230" t="str">
        <f t="shared" ca="1" si="4"/>
        <v/>
      </c>
      <c r="O15" s="229"/>
      <c r="P15" s="318" t="str">
        <f t="shared" si="19"/>
        <v/>
      </c>
      <c r="Q15" s="319" t="str">
        <f t="shared" ca="1" si="5"/>
        <v/>
      </c>
      <c r="R15" s="319" t="str">
        <f t="shared" ca="1" si="6"/>
        <v/>
      </c>
      <c r="S15" s="319" t="e">
        <f t="shared" ca="1" si="7"/>
        <v>#VALUE!</v>
      </c>
      <c r="T15" s="319" t="e">
        <f t="shared" ca="1" si="8"/>
        <v>#VALUE!</v>
      </c>
      <c r="U15" s="319" t="e">
        <f t="shared" ca="1" si="9"/>
        <v>#VALUE!</v>
      </c>
      <c r="V15" s="319" t="e">
        <f t="shared" ca="1" si="10"/>
        <v>#VALUE!</v>
      </c>
      <c r="W15" s="269">
        <f>COUNT($AJ15:AJ$77)-0.5</f>
        <v>62.5</v>
      </c>
      <c r="X15" s="319" t="e">
        <f t="shared" ca="1" si="11"/>
        <v>#VALUE!</v>
      </c>
      <c r="Y15" s="319" t="str">
        <f t="shared" si="12"/>
        <v/>
      </c>
      <c r="Z15" s="319" t="e">
        <f t="shared" ca="1" si="13"/>
        <v>#VALUE!</v>
      </c>
      <c r="AA15" s="319" t="e">
        <f t="shared" ca="1" si="14"/>
        <v>#VALUE!</v>
      </c>
      <c r="AB15" s="319" t="str">
        <f t="shared" ref="AB15:AB75" si="31">IF($B$7=1,"",0.5)</f>
        <v/>
      </c>
      <c r="AC15" s="319" t="e">
        <f t="shared" ca="1" si="15"/>
        <v>#VALUE!</v>
      </c>
      <c r="AD15" s="319" t="e">
        <f t="shared" ca="1" si="16"/>
        <v>#VALUE!</v>
      </c>
      <c r="AE15" s="319">
        <f t="shared" ca="1" si="17"/>
        <v>-999</v>
      </c>
      <c r="AF15" s="318"/>
      <c r="AG15" s="318"/>
      <c r="AH15" s="318"/>
      <c r="AI15" s="318" t="e">
        <f t="shared" si="18"/>
        <v>#N/A</v>
      </c>
      <c r="AJ15" s="1">
        <v>1</v>
      </c>
    </row>
    <row r="16" spans="1:36">
      <c r="A16" s="250">
        <v>7</v>
      </c>
      <c r="B16" s="610"/>
      <c r="C16" s="292" t="s">
        <v>57</v>
      </c>
      <c r="D16" s="287" t="s">
        <v>860</v>
      </c>
      <c r="E16" s="232">
        <f>IF(Dashboard!J15="Placeholder","P",IF(Dashboard!J15="National measure only","N",IF(Dashboard!I15="p",1,IF(Dashboard!I15="q",2,""))))</f>
        <v>2</v>
      </c>
      <c r="F16" s="229"/>
      <c r="G16" s="379" t="str">
        <f>IF(OR($B$7=1,E16="P",E16="N",E16=""),"",IF(Sparklines!T16="","B",Sparklines!T16))</f>
        <v/>
      </c>
      <c r="H16" s="229"/>
      <c r="I16" s="229"/>
      <c r="J16" s="230" t="str">
        <f t="shared" ca="1" si="0"/>
        <v/>
      </c>
      <c r="K16" s="231" t="str">
        <f t="shared" ca="1" si="1"/>
        <v/>
      </c>
      <c r="L16" s="230" t="str">
        <f t="shared" ca="1" si="2"/>
        <v/>
      </c>
      <c r="M16" s="231" t="str">
        <f t="shared" ca="1" si="3"/>
        <v/>
      </c>
      <c r="N16" s="230" t="str">
        <f t="shared" ca="1" si="4"/>
        <v/>
      </c>
      <c r="O16" s="229"/>
      <c r="P16" s="318" t="str">
        <f t="shared" si="19"/>
        <v/>
      </c>
      <c r="Q16" s="319" t="str">
        <f t="shared" ca="1" si="5"/>
        <v/>
      </c>
      <c r="R16" s="319" t="str">
        <f t="shared" ca="1" si="6"/>
        <v/>
      </c>
      <c r="S16" s="319" t="e">
        <f t="shared" ca="1" si="7"/>
        <v>#VALUE!</v>
      </c>
      <c r="T16" s="319" t="e">
        <f t="shared" ca="1" si="8"/>
        <v>#VALUE!</v>
      </c>
      <c r="U16" s="319" t="e">
        <f t="shared" ca="1" si="9"/>
        <v>#VALUE!</v>
      </c>
      <c r="V16" s="319" t="e">
        <f t="shared" ca="1" si="10"/>
        <v>#VALUE!</v>
      </c>
      <c r="W16" s="269">
        <f>COUNT($AJ16:AJ$77)-0.5</f>
        <v>61.5</v>
      </c>
      <c r="X16" s="319" t="e">
        <f t="shared" ca="1" si="11"/>
        <v>#VALUE!</v>
      </c>
      <c r="Y16" s="319" t="str">
        <f t="shared" si="12"/>
        <v/>
      </c>
      <c r="Z16" s="319" t="e">
        <f t="shared" ca="1" si="13"/>
        <v>#VALUE!</v>
      </c>
      <c r="AA16" s="319" t="e">
        <f t="shared" ca="1" si="14"/>
        <v>#VALUE!</v>
      </c>
      <c r="AB16" s="319" t="str">
        <f t="shared" si="31"/>
        <v/>
      </c>
      <c r="AC16" s="319" t="e">
        <f t="shared" ca="1" si="15"/>
        <v>#VALUE!</v>
      </c>
      <c r="AD16" s="319" t="e">
        <f t="shared" ca="1" si="16"/>
        <v>#VALUE!</v>
      </c>
      <c r="AE16" s="319">
        <f t="shared" ca="1" si="17"/>
        <v>-999</v>
      </c>
      <c r="AF16" s="318"/>
      <c r="AG16" s="318"/>
      <c r="AH16" s="318"/>
      <c r="AI16" s="318" t="e">
        <f t="shared" si="18"/>
        <v>#N/A</v>
      </c>
      <c r="AJ16" s="1">
        <v>1</v>
      </c>
    </row>
    <row r="17" spans="1:36">
      <c r="A17" s="250">
        <v>8</v>
      </c>
      <c r="B17" s="611" t="s">
        <v>31</v>
      </c>
      <c r="C17" s="292" t="s">
        <v>58</v>
      </c>
      <c r="D17" s="287" t="s">
        <v>861</v>
      </c>
      <c r="E17" s="232" t="s">
        <v>982</v>
      </c>
      <c r="F17" s="229"/>
      <c r="G17" s="379" t="str">
        <f>IF(OR($B$7=1,E17="P",E17="N",E17=""),"",IF(Sparklines!T17="","B",Sparklines!T17))</f>
        <v/>
      </c>
      <c r="H17" s="229"/>
      <c r="I17" s="229"/>
      <c r="J17" s="230" t="str">
        <f t="shared" ca="1" si="0"/>
        <v/>
      </c>
      <c r="K17" s="231" t="str">
        <f t="shared" ca="1" si="1"/>
        <v/>
      </c>
      <c r="L17" s="230" t="str">
        <f t="shared" ca="1" si="2"/>
        <v/>
      </c>
      <c r="M17" s="231" t="str">
        <f t="shared" ca="1" si="3"/>
        <v/>
      </c>
      <c r="N17" s="230" t="str">
        <f t="shared" ca="1" si="4"/>
        <v/>
      </c>
      <c r="O17" s="229"/>
      <c r="P17" s="318" t="str">
        <f t="shared" si="19"/>
        <v/>
      </c>
      <c r="Q17" s="319" t="str">
        <f t="shared" ca="1" si="5"/>
        <v/>
      </c>
      <c r="R17" s="319" t="str">
        <f t="shared" ca="1" si="6"/>
        <v/>
      </c>
      <c r="S17" s="319" t="e">
        <f t="shared" ca="1" si="7"/>
        <v>#VALUE!</v>
      </c>
      <c r="T17" s="319" t="e">
        <f t="shared" ca="1" si="8"/>
        <v>#VALUE!</v>
      </c>
      <c r="U17" s="319" t="e">
        <f t="shared" ca="1" si="9"/>
        <v>#VALUE!</v>
      </c>
      <c r="V17" s="319" t="e">
        <f t="shared" ca="1" si="10"/>
        <v>#VALUE!</v>
      </c>
      <c r="W17" s="269">
        <f>COUNT($AJ17:AJ$77)-0.5</f>
        <v>60.5</v>
      </c>
      <c r="X17" s="319" t="e">
        <f t="shared" ca="1" si="11"/>
        <v>#VALUE!</v>
      </c>
      <c r="Y17" s="319" t="b">
        <f t="shared" si="12"/>
        <v>0</v>
      </c>
      <c r="Z17" s="319" t="e">
        <f t="shared" ca="1" si="13"/>
        <v>#VALUE!</v>
      </c>
      <c r="AA17" s="319" t="e">
        <f t="shared" ca="1" si="14"/>
        <v>#VALUE!</v>
      </c>
      <c r="AB17" s="319"/>
      <c r="AC17" s="319" t="e">
        <f t="shared" ca="1" si="15"/>
        <v>#VALUE!</v>
      </c>
      <c r="AD17" s="319" t="e">
        <f t="shared" ca="1" si="16"/>
        <v>#VALUE!</v>
      </c>
      <c r="AE17" s="319">
        <f t="shared" ca="1" si="17"/>
        <v>-999</v>
      </c>
      <c r="AF17" s="318"/>
      <c r="AG17" s="318"/>
      <c r="AH17" s="318"/>
      <c r="AI17" s="318" t="e">
        <f t="shared" si="18"/>
        <v>#N/A</v>
      </c>
      <c r="AJ17" s="1">
        <v>1</v>
      </c>
    </row>
    <row r="18" spans="1:36">
      <c r="A18" s="250">
        <v>9</v>
      </c>
      <c r="B18" s="611"/>
      <c r="C18" s="292" t="s">
        <v>59</v>
      </c>
      <c r="D18" s="287" t="s">
        <v>862</v>
      </c>
      <c r="E18" s="232" t="s">
        <v>982</v>
      </c>
      <c r="F18" s="229"/>
      <c r="G18" s="379" t="str">
        <f>IF(OR($B$7=1,E18="P",E18="N",E18=""),"",IF(Sparklines!T18="","B",Sparklines!T18))</f>
        <v/>
      </c>
      <c r="H18" s="229"/>
      <c r="I18" s="229"/>
      <c r="J18" s="230" t="str">
        <f t="shared" ca="1" si="0"/>
        <v/>
      </c>
      <c r="K18" s="231" t="str">
        <f t="shared" ca="1" si="1"/>
        <v/>
      </c>
      <c r="L18" s="230" t="str">
        <f t="shared" ca="1" si="2"/>
        <v/>
      </c>
      <c r="M18" s="231" t="str">
        <f t="shared" ca="1" si="3"/>
        <v/>
      </c>
      <c r="N18" s="230" t="str">
        <f t="shared" ca="1" si="4"/>
        <v/>
      </c>
      <c r="O18" s="229"/>
      <c r="P18" s="318" t="str">
        <f t="shared" si="19"/>
        <v/>
      </c>
      <c r="Q18" s="319" t="str">
        <f t="shared" ca="1" si="5"/>
        <v/>
      </c>
      <c r="R18" s="319" t="str">
        <f t="shared" ca="1" si="6"/>
        <v/>
      </c>
      <c r="S18" s="319" t="e">
        <f t="shared" ca="1" si="7"/>
        <v>#VALUE!</v>
      </c>
      <c r="T18" s="319" t="e">
        <f t="shared" ca="1" si="8"/>
        <v>#VALUE!</v>
      </c>
      <c r="U18" s="319" t="e">
        <f t="shared" ca="1" si="9"/>
        <v>#VALUE!</v>
      </c>
      <c r="V18" s="319" t="e">
        <f t="shared" ca="1" si="10"/>
        <v>#VALUE!</v>
      </c>
      <c r="W18" s="269">
        <f>COUNT($AJ18:AJ$77)-0.5</f>
        <v>59.5</v>
      </c>
      <c r="X18" s="319" t="e">
        <f t="shared" ca="1" si="11"/>
        <v>#VALUE!</v>
      </c>
      <c r="Y18" s="319" t="b">
        <f t="shared" si="12"/>
        <v>0</v>
      </c>
      <c r="Z18" s="319" t="e">
        <f t="shared" ca="1" si="13"/>
        <v>#VALUE!</v>
      </c>
      <c r="AA18" s="319" t="e">
        <f t="shared" ca="1" si="14"/>
        <v>#VALUE!</v>
      </c>
      <c r="AB18" s="319"/>
      <c r="AC18" s="319" t="e">
        <f t="shared" ca="1" si="15"/>
        <v>#VALUE!</v>
      </c>
      <c r="AD18" s="319" t="e">
        <f t="shared" ca="1" si="16"/>
        <v>#VALUE!</v>
      </c>
      <c r="AE18" s="319">
        <f t="shared" ca="1" si="17"/>
        <v>-999</v>
      </c>
      <c r="AF18" s="318"/>
      <c r="AG18" s="318"/>
      <c r="AH18" s="318"/>
      <c r="AI18" s="318" t="e">
        <f t="shared" si="18"/>
        <v>#N/A</v>
      </c>
      <c r="AJ18" s="1">
        <v>1</v>
      </c>
    </row>
    <row r="19" spans="1:36" s="331" customFormat="1">
      <c r="A19" s="250">
        <v>10</v>
      </c>
      <c r="B19" s="322" t="s">
        <v>32</v>
      </c>
      <c r="C19" s="323" t="s">
        <v>544</v>
      </c>
      <c r="D19" s="324" t="s">
        <v>863</v>
      </c>
      <c r="E19" s="325" t="s">
        <v>993</v>
      </c>
      <c r="F19" s="326"/>
      <c r="G19" s="407" t="str">
        <f>IF(OR($B$7=1,E19="P",E19="N",E19=""),"",IF(Sparklines!T19="","B",Sparklines!T19))</f>
        <v/>
      </c>
      <c r="H19" s="326"/>
      <c r="I19" s="326"/>
      <c r="J19" s="327" t="str">
        <f t="shared" ca="1" si="0"/>
        <v/>
      </c>
      <c r="K19" s="328" t="str">
        <f t="shared" ca="1" si="1"/>
        <v/>
      </c>
      <c r="L19" s="327" t="str">
        <f t="shared" ca="1" si="2"/>
        <v/>
      </c>
      <c r="M19" s="328" t="str">
        <f t="shared" ca="1" si="3"/>
        <v/>
      </c>
      <c r="N19" s="327" t="str">
        <f t="shared" ca="1" si="4"/>
        <v/>
      </c>
      <c r="O19" s="326"/>
      <c r="P19" s="329" t="str">
        <f t="shared" si="19"/>
        <v/>
      </c>
      <c r="Q19" s="330" t="str">
        <f t="shared" ca="1" si="5"/>
        <v/>
      </c>
      <c r="R19" s="330" t="str">
        <f t="shared" ca="1" si="6"/>
        <v/>
      </c>
      <c r="S19" s="330" t="e">
        <f t="shared" ca="1" si="7"/>
        <v>#VALUE!</v>
      </c>
      <c r="T19" s="330" t="e">
        <f t="shared" ca="1" si="8"/>
        <v>#VALUE!</v>
      </c>
      <c r="U19" s="330" t="e">
        <f t="shared" ca="1" si="9"/>
        <v>#VALUE!</v>
      </c>
      <c r="V19" s="330" t="e">
        <f t="shared" ca="1" si="10"/>
        <v>#VALUE!</v>
      </c>
      <c r="W19" s="269">
        <f>COUNT($AJ19:AJ$77)-0.5</f>
        <v>58.5</v>
      </c>
      <c r="X19" s="330" t="e">
        <f t="shared" ca="1" si="11"/>
        <v>#VALUE!</v>
      </c>
      <c r="Y19" s="330" t="b">
        <f t="shared" si="12"/>
        <v>0</v>
      </c>
      <c r="Z19" s="330" t="e">
        <f t="shared" ca="1" si="13"/>
        <v>#VALUE!</v>
      </c>
      <c r="AA19" s="330" t="e">
        <f t="shared" ca="1" si="14"/>
        <v>#VALUE!</v>
      </c>
      <c r="AB19" s="330"/>
      <c r="AC19" s="330" t="e">
        <f t="shared" ca="1" si="15"/>
        <v>#VALUE!</v>
      </c>
      <c r="AD19" s="330" t="e">
        <f t="shared" ca="1" si="16"/>
        <v>#VALUE!</v>
      </c>
      <c r="AE19" s="330">
        <f t="shared" ca="1" si="17"/>
        <v>-999</v>
      </c>
      <c r="AF19" s="329"/>
      <c r="AG19" s="329"/>
      <c r="AH19" s="329"/>
      <c r="AI19" s="318" t="e">
        <f t="shared" si="18"/>
        <v>#N/A</v>
      </c>
      <c r="AJ19" s="1">
        <v>1</v>
      </c>
    </row>
    <row r="20" spans="1:36">
      <c r="A20" s="250">
        <v>11</v>
      </c>
      <c r="B20" s="610" t="s">
        <v>56</v>
      </c>
      <c r="C20" s="293" t="s">
        <v>539</v>
      </c>
      <c r="D20" s="287" t="s">
        <v>864</v>
      </c>
      <c r="E20" s="232" t="str">
        <f>IF(Dashboard!J19="Placeholder","P",IF(Dashboard!J19="National measure only","N",IF(Dashboard!I19="p",1,IF(Dashboard!I19="q",2,""))))</f>
        <v/>
      </c>
      <c r="F20" s="229"/>
      <c r="G20" s="379" t="str">
        <f>IF(OR($B$7=1,E20="P",E20="N",E20=""),"",IF(Sparklines!T20="","B",Sparklines!T20))</f>
        <v/>
      </c>
      <c r="H20" s="229"/>
      <c r="I20" s="229"/>
      <c r="J20" s="230" t="str">
        <f t="shared" ca="1" si="0"/>
        <v/>
      </c>
      <c r="K20" s="231" t="str">
        <f t="shared" ca="1" si="1"/>
        <v/>
      </c>
      <c r="L20" s="230" t="str">
        <f t="shared" ca="1" si="2"/>
        <v/>
      </c>
      <c r="M20" s="231" t="str">
        <f t="shared" ca="1" si="3"/>
        <v/>
      </c>
      <c r="N20" s="230" t="str">
        <f t="shared" ca="1" si="4"/>
        <v/>
      </c>
      <c r="O20" s="229"/>
      <c r="P20" s="318" t="str">
        <f t="shared" si="19"/>
        <v/>
      </c>
      <c r="Q20" s="319" t="str">
        <f t="shared" ca="1" si="5"/>
        <v/>
      </c>
      <c r="R20" s="319" t="str">
        <f t="shared" ca="1" si="6"/>
        <v/>
      </c>
      <c r="S20" s="319" t="e">
        <f t="shared" ca="1" si="7"/>
        <v>#VALUE!</v>
      </c>
      <c r="T20" s="319" t="e">
        <f t="shared" ca="1" si="8"/>
        <v>#VALUE!</v>
      </c>
      <c r="U20" s="319" t="e">
        <f t="shared" ca="1" si="9"/>
        <v>#VALUE!</v>
      </c>
      <c r="V20" s="319" t="e">
        <f t="shared" ca="1" si="10"/>
        <v>#VALUE!</v>
      </c>
      <c r="W20" s="269">
        <f>COUNT($AJ20:AJ$77)-0.5</f>
        <v>57.5</v>
      </c>
      <c r="X20" s="319" t="e">
        <f t="shared" ca="1" si="11"/>
        <v>#VALUE!</v>
      </c>
      <c r="Y20" s="319" t="b">
        <f t="shared" si="12"/>
        <v>0</v>
      </c>
      <c r="Z20" s="319" t="e">
        <f t="shared" ca="1" si="13"/>
        <v>#VALUE!</v>
      </c>
      <c r="AA20" s="319" t="e">
        <f t="shared" ca="1" si="14"/>
        <v>#VALUE!</v>
      </c>
      <c r="AB20" s="319"/>
      <c r="AC20" s="319" t="e">
        <f t="shared" ca="1" si="15"/>
        <v>#VALUE!</v>
      </c>
      <c r="AD20" s="319" t="e">
        <f t="shared" ca="1" si="16"/>
        <v>#VALUE!</v>
      </c>
      <c r="AE20" s="319">
        <f t="shared" ca="1" si="17"/>
        <v>-999</v>
      </c>
      <c r="AF20" s="318"/>
      <c r="AG20" s="318"/>
      <c r="AH20" s="318"/>
      <c r="AI20" s="318" t="e">
        <f t="shared" si="18"/>
        <v>#N/A</v>
      </c>
      <c r="AJ20" s="1">
        <v>1</v>
      </c>
    </row>
    <row r="21" spans="1:36">
      <c r="A21" s="250">
        <v>12</v>
      </c>
      <c r="B21" s="610"/>
      <c r="C21" s="293" t="s">
        <v>60</v>
      </c>
      <c r="D21" s="287" t="s">
        <v>865</v>
      </c>
      <c r="E21" s="232" t="str">
        <f>IF(Dashboard!J20="Placeholder","P",IF(Dashboard!J20="National measure only","N",IF(Dashboard!I20="p",1,IF(Dashboard!I20="q",2,""))))</f>
        <v/>
      </c>
      <c r="F21" s="229"/>
      <c r="G21" s="379" t="str">
        <f>IF(OR($B$7=1,E21="P",E21="N",E21=""),"",IF(Sparklines!T21="","B",Sparklines!T21))</f>
        <v/>
      </c>
      <c r="H21" s="229"/>
      <c r="I21" s="229"/>
      <c r="J21" s="230" t="str">
        <f t="shared" ca="1" si="0"/>
        <v/>
      </c>
      <c r="K21" s="231" t="str">
        <f t="shared" ca="1" si="1"/>
        <v/>
      </c>
      <c r="L21" s="230" t="str">
        <f t="shared" ca="1" si="2"/>
        <v/>
      </c>
      <c r="M21" s="231" t="str">
        <f t="shared" ca="1" si="3"/>
        <v/>
      </c>
      <c r="N21" s="230" t="str">
        <f t="shared" ca="1" si="4"/>
        <v/>
      </c>
      <c r="O21" s="229"/>
      <c r="P21" s="318" t="str">
        <f t="shared" si="19"/>
        <v/>
      </c>
      <c r="Q21" s="319" t="str">
        <f t="shared" ca="1" si="5"/>
        <v/>
      </c>
      <c r="R21" s="319" t="str">
        <f t="shared" ca="1" si="6"/>
        <v/>
      </c>
      <c r="S21" s="319" t="e">
        <f t="shared" ca="1" si="7"/>
        <v>#VALUE!</v>
      </c>
      <c r="T21" s="319" t="e">
        <f t="shared" ca="1" si="8"/>
        <v>#VALUE!</v>
      </c>
      <c r="U21" s="319" t="e">
        <f t="shared" ca="1" si="9"/>
        <v>#VALUE!</v>
      </c>
      <c r="V21" s="319" t="e">
        <f t="shared" ca="1" si="10"/>
        <v>#VALUE!</v>
      </c>
      <c r="W21" s="269">
        <f>COUNT($AJ21:AJ$77)-0.5</f>
        <v>56.5</v>
      </c>
      <c r="X21" s="319" t="e">
        <f t="shared" ca="1" si="11"/>
        <v>#VALUE!</v>
      </c>
      <c r="Y21" s="319" t="b">
        <f t="shared" si="12"/>
        <v>0</v>
      </c>
      <c r="Z21" s="319" t="e">
        <f t="shared" ca="1" si="13"/>
        <v>#VALUE!</v>
      </c>
      <c r="AA21" s="319" t="e">
        <f t="shared" ca="1" si="14"/>
        <v>#VALUE!</v>
      </c>
      <c r="AB21" s="319"/>
      <c r="AC21" s="319" t="e">
        <f t="shared" ca="1" si="15"/>
        <v>#VALUE!</v>
      </c>
      <c r="AD21" s="319" t="e">
        <f t="shared" ca="1" si="16"/>
        <v>#VALUE!</v>
      </c>
      <c r="AE21" s="319">
        <f t="shared" ca="1" si="17"/>
        <v>-999</v>
      </c>
      <c r="AF21" s="318"/>
      <c r="AG21" s="318"/>
      <c r="AH21" s="318"/>
      <c r="AI21" s="318" t="e">
        <f t="shared" si="18"/>
        <v>#N/A</v>
      </c>
      <c r="AJ21" s="1">
        <v>1</v>
      </c>
    </row>
    <row r="22" spans="1:36">
      <c r="A22" s="250">
        <v>13</v>
      </c>
      <c r="B22" s="595" t="s">
        <v>13</v>
      </c>
      <c r="C22" s="596"/>
      <c r="D22" s="227"/>
      <c r="E22" s="232" t="str">
        <f>IF(Dashboard!J21="Placeholder","P",IF(Dashboard!J21="National measure only","N",IF(Dashboard!I21="p",1,IF(Dashboard!I21="q",2,""))))</f>
        <v/>
      </c>
      <c r="F22" s="229"/>
      <c r="G22" s="379" t="str">
        <f>IF(OR($B$7=1,E22="P",E22="N",E22=""),"",IF(Sparklines!T22="","B",Sparklines!T22))</f>
        <v/>
      </c>
      <c r="H22" s="229"/>
      <c r="I22" s="229"/>
      <c r="J22" s="230" t="str">
        <f t="shared" ca="1" si="0"/>
        <v/>
      </c>
      <c r="K22" s="231" t="str">
        <f t="shared" ca="1" si="1"/>
        <v/>
      </c>
      <c r="L22" s="230" t="str">
        <f t="shared" ca="1" si="2"/>
        <v/>
      </c>
      <c r="M22" s="231" t="str">
        <f t="shared" ca="1" si="3"/>
        <v/>
      </c>
      <c r="N22" s="230" t="str">
        <f t="shared" ca="1" si="4"/>
        <v/>
      </c>
      <c r="O22" s="229"/>
      <c r="P22" s="318" t="str">
        <f t="shared" si="19"/>
        <v/>
      </c>
      <c r="Q22" s="319" t="str">
        <f t="shared" ca="1" si="5"/>
        <v/>
      </c>
      <c r="R22" s="319" t="str">
        <f t="shared" ca="1" si="6"/>
        <v/>
      </c>
      <c r="S22" s="319" t="e">
        <f t="shared" ca="1" si="7"/>
        <v>#VALUE!</v>
      </c>
      <c r="T22" s="319" t="e">
        <f t="shared" ca="1" si="8"/>
        <v>#VALUE!</v>
      </c>
      <c r="U22" s="319" t="e">
        <f t="shared" ca="1" si="9"/>
        <v>#VALUE!</v>
      </c>
      <c r="V22" s="319" t="e">
        <f t="shared" ca="1" si="10"/>
        <v>#VALUE!</v>
      </c>
      <c r="W22" s="269">
        <f>COUNT($AJ22:AJ$77)-0.5</f>
        <v>55.5</v>
      </c>
      <c r="X22" s="319" t="e">
        <f t="shared" ca="1" si="11"/>
        <v>#VALUE!</v>
      </c>
      <c r="Y22" s="319" t="b">
        <f t="shared" si="12"/>
        <v>0</v>
      </c>
      <c r="Z22" s="319" t="e">
        <f t="shared" ca="1" si="13"/>
        <v>#VALUE!</v>
      </c>
      <c r="AA22" s="319" t="e">
        <f t="shared" ca="1" si="14"/>
        <v>#VALUE!</v>
      </c>
      <c r="AB22" s="319"/>
      <c r="AC22" s="319" t="e">
        <f t="shared" ca="1" si="15"/>
        <v>#VALUE!</v>
      </c>
      <c r="AD22" s="319" t="e">
        <f t="shared" ca="1" si="16"/>
        <v>#VALUE!</v>
      </c>
      <c r="AE22" s="319">
        <f t="shared" ca="1" si="17"/>
        <v>-999</v>
      </c>
      <c r="AF22" s="318"/>
      <c r="AG22" s="318"/>
      <c r="AH22" s="318"/>
      <c r="AI22" s="318" t="e">
        <f t="shared" si="18"/>
        <v>#N/A</v>
      </c>
      <c r="AJ22" s="1">
        <v>1</v>
      </c>
    </row>
    <row r="23" spans="1:36">
      <c r="A23" s="250">
        <v>14</v>
      </c>
      <c r="B23" s="612" t="s">
        <v>33</v>
      </c>
      <c r="C23" s="293" t="s">
        <v>17</v>
      </c>
      <c r="D23" s="287" t="s">
        <v>866</v>
      </c>
      <c r="E23" s="232">
        <f>IF(Dashboard!J22="Placeholder","P",IF(Dashboard!J22="National measure only","N",IF(Dashboard!I22="p",1,IF(Dashboard!I22="q",2,""))))</f>
        <v>1</v>
      </c>
      <c r="F23" s="229"/>
      <c r="G23" s="379" t="str">
        <f>IF(OR($B$7=1,E23="P",E23="N",E23=""),"",IF(Sparklines!T23="","B",Sparklines!T23))</f>
        <v/>
      </c>
      <c r="H23" s="229"/>
      <c r="I23" s="229"/>
      <c r="J23" s="230" t="str">
        <f t="shared" ca="1" si="0"/>
        <v/>
      </c>
      <c r="K23" s="231" t="str">
        <f t="shared" ca="1" si="1"/>
        <v/>
      </c>
      <c r="L23" s="230" t="str">
        <f t="shared" ca="1" si="2"/>
        <v/>
      </c>
      <c r="M23" s="231" t="str">
        <f t="shared" ca="1" si="3"/>
        <v/>
      </c>
      <c r="N23" s="230" t="str">
        <f t="shared" ca="1" si="4"/>
        <v/>
      </c>
      <c r="O23" s="229"/>
      <c r="P23" s="318" t="str">
        <f t="shared" si="19"/>
        <v/>
      </c>
      <c r="Q23" s="319" t="str">
        <f t="shared" ca="1" si="5"/>
        <v/>
      </c>
      <c r="R23" s="319" t="str">
        <f t="shared" ca="1" si="6"/>
        <v/>
      </c>
      <c r="S23" s="319" t="e">
        <f t="shared" ca="1" si="7"/>
        <v>#VALUE!</v>
      </c>
      <c r="T23" s="319" t="e">
        <f t="shared" ca="1" si="8"/>
        <v>#VALUE!</v>
      </c>
      <c r="U23" s="319" t="e">
        <f t="shared" ca="1" si="9"/>
        <v>#VALUE!</v>
      </c>
      <c r="V23" s="319" t="e">
        <f t="shared" ca="1" si="10"/>
        <v>#VALUE!</v>
      </c>
      <c r="W23" s="269">
        <f>COUNT($AJ23:AJ$77)-0.5</f>
        <v>54.5</v>
      </c>
      <c r="X23" s="319" t="e">
        <f t="shared" ca="1" si="11"/>
        <v>#VALUE!</v>
      </c>
      <c r="Y23" s="319">
        <f t="shared" si="12"/>
        <v>4</v>
      </c>
      <c r="Z23" s="319" t="e">
        <f t="shared" ca="1" si="13"/>
        <v>#VALUE!</v>
      </c>
      <c r="AA23" s="319" t="e">
        <f t="shared" ca="1" si="14"/>
        <v>#VALUE!</v>
      </c>
      <c r="AB23" s="319" t="str">
        <f t="shared" si="31"/>
        <v/>
      </c>
      <c r="AC23" s="319" t="e">
        <f t="shared" ca="1" si="15"/>
        <v>#VALUE!</v>
      </c>
      <c r="AD23" s="319" t="e">
        <f t="shared" ca="1" si="16"/>
        <v>#VALUE!</v>
      </c>
      <c r="AE23" s="319">
        <f t="shared" ca="1" si="17"/>
        <v>-999</v>
      </c>
      <c r="AF23" s="318"/>
      <c r="AG23" s="318"/>
      <c r="AH23" s="318"/>
      <c r="AI23" s="318" t="e">
        <f>IF(G23="B",NA(),IF(AND(Y23=4,G23&lt;&gt;"",G23&lt;&gt;"*"),X23,NA()))</f>
        <v>#N/A</v>
      </c>
      <c r="AJ23" s="1">
        <v>1</v>
      </c>
    </row>
    <row r="24" spans="1:36" ht="15" customHeight="1">
      <c r="A24" s="250">
        <v>15</v>
      </c>
      <c r="B24" s="613"/>
      <c r="C24" s="346" t="s">
        <v>980</v>
      </c>
      <c r="D24" s="347"/>
      <c r="E24" s="232" t="str">
        <f>IF(Dashboard!J23="Placeholder","P",IF(Dashboard!J23="National measure only","N",IF(Dashboard!I23="p",1,IF(Dashboard!I23="q",2,""))))</f>
        <v>P</v>
      </c>
      <c r="F24" s="229"/>
      <c r="G24" s="379" t="str">
        <f>IF(OR($B$7=1,E24="P",E24="N",E24=""),"",IF(Sparklines!T24="","B",Sparklines!T24))</f>
        <v/>
      </c>
      <c r="H24" s="229"/>
      <c r="I24" s="229"/>
      <c r="J24" s="230" t="str">
        <f t="shared" ca="1" si="0"/>
        <v/>
      </c>
      <c r="K24" s="231" t="str">
        <f t="shared" ca="1" si="1"/>
        <v/>
      </c>
      <c r="L24" s="230" t="str">
        <f t="shared" ca="1" si="2"/>
        <v/>
      </c>
      <c r="M24" s="231" t="str">
        <f t="shared" ca="1" si="3"/>
        <v/>
      </c>
      <c r="N24" s="230" t="str">
        <f t="shared" ca="1" si="4"/>
        <v/>
      </c>
      <c r="O24" s="229"/>
      <c r="P24" s="318" t="str">
        <f t="shared" si="19"/>
        <v/>
      </c>
      <c r="Q24" s="319" t="str">
        <f t="shared" ca="1" si="5"/>
        <v/>
      </c>
      <c r="R24" s="319" t="str">
        <f t="shared" ca="1" si="6"/>
        <v/>
      </c>
      <c r="S24" s="319" t="e">
        <f t="shared" ca="1" si="7"/>
        <v>#VALUE!</v>
      </c>
      <c r="T24" s="319" t="e">
        <f t="shared" ca="1" si="8"/>
        <v>#VALUE!</v>
      </c>
      <c r="U24" s="319" t="e">
        <f t="shared" ca="1" si="9"/>
        <v>#VALUE!</v>
      </c>
      <c r="V24" s="319" t="e">
        <f t="shared" ca="1" si="10"/>
        <v>#VALUE!</v>
      </c>
      <c r="W24" s="269">
        <f>COUNT($AJ24:AJ$77)-0.5</f>
        <v>53.5</v>
      </c>
      <c r="X24" s="319" t="e">
        <f t="shared" ca="1" si="11"/>
        <v>#VALUE!</v>
      </c>
      <c r="Y24" s="319" t="b">
        <f t="shared" si="12"/>
        <v>0</v>
      </c>
      <c r="Z24" s="319" t="e">
        <f t="shared" ca="1" si="13"/>
        <v>#VALUE!</v>
      </c>
      <c r="AA24" s="319" t="e">
        <f t="shared" ca="1" si="14"/>
        <v>#VALUE!</v>
      </c>
      <c r="AB24" s="319"/>
      <c r="AC24" s="319" t="e">
        <f t="shared" ca="1" si="15"/>
        <v>#VALUE!</v>
      </c>
      <c r="AD24" s="319" t="e">
        <f t="shared" ca="1" si="16"/>
        <v>#VALUE!</v>
      </c>
      <c r="AE24" s="319">
        <f t="shared" ca="1" si="17"/>
        <v>-999</v>
      </c>
      <c r="AF24" s="318"/>
      <c r="AG24" s="318"/>
      <c r="AH24" s="318"/>
      <c r="AI24" s="318" t="e">
        <f t="shared" si="18"/>
        <v>#N/A</v>
      </c>
      <c r="AJ24" s="1">
        <v>1</v>
      </c>
    </row>
    <row r="25" spans="1:36" ht="24" customHeight="1">
      <c r="A25" s="250">
        <v>16</v>
      </c>
      <c r="B25" s="612" t="s">
        <v>34</v>
      </c>
      <c r="C25" s="293" t="s">
        <v>61</v>
      </c>
      <c r="D25" s="287" t="s">
        <v>867</v>
      </c>
      <c r="E25" s="232">
        <f>IF(Dashboard!J24="Placeholder","P",IF(Dashboard!J24="National measure only","N",IF(Dashboard!I24="p",1,IF(Dashboard!I24="q",2,""))))</f>
        <v>1</v>
      </c>
      <c r="F25" s="229"/>
      <c r="G25" s="379" t="str">
        <f>IF(OR($B$7=1,E25="P",E25="N",E25=""),"",IF(Sparklines!T25="","B",Sparklines!T25))</f>
        <v/>
      </c>
      <c r="H25" s="229"/>
      <c r="I25" s="229"/>
      <c r="J25" s="230" t="str">
        <f t="shared" ca="1" si="0"/>
        <v/>
      </c>
      <c r="K25" s="231" t="str">
        <f t="shared" ca="1" si="1"/>
        <v/>
      </c>
      <c r="L25" s="230" t="str">
        <f t="shared" ca="1" si="2"/>
        <v/>
      </c>
      <c r="M25" s="231" t="str">
        <f t="shared" ca="1" si="3"/>
        <v/>
      </c>
      <c r="N25" s="230" t="str">
        <f t="shared" ca="1" si="4"/>
        <v/>
      </c>
      <c r="O25" s="229"/>
      <c r="P25" s="318" t="str">
        <f t="shared" si="19"/>
        <v/>
      </c>
      <c r="Q25" s="319" t="str">
        <f t="shared" ca="1" si="5"/>
        <v/>
      </c>
      <c r="R25" s="319" t="str">
        <f t="shared" ca="1" si="6"/>
        <v/>
      </c>
      <c r="S25" s="319" t="e">
        <f t="shared" ca="1" si="7"/>
        <v>#VALUE!</v>
      </c>
      <c r="T25" s="319" t="e">
        <f t="shared" ca="1" si="8"/>
        <v>#VALUE!</v>
      </c>
      <c r="U25" s="319" t="e">
        <f t="shared" ca="1" si="9"/>
        <v>#VALUE!</v>
      </c>
      <c r="V25" s="319" t="e">
        <f t="shared" ca="1" si="10"/>
        <v>#VALUE!</v>
      </c>
      <c r="W25" s="269">
        <f>COUNT($AJ25:AJ$77)-0.5</f>
        <v>52.5</v>
      </c>
      <c r="X25" s="319" t="e">
        <f t="shared" ca="1" si="11"/>
        <v>#VALUE!</v>
      </c>
      <c r="Y25" s="319">
        <f t="shared" si="12"/>
        <v>4</v>
      </c>
      <c r="Z25" s="319" t="e">
        <f t="shared" ca="1" si="13"/>
        <v>#VALUE!</v>
      </c>
      <c r="AA25" s="319" t="e">
        <f t="shared" ca="1" si="14"/>
        <v>#VALUE!</v>
      </c>
      <c r="AB25" s="319" t="str">
        <f t="shared" si="31"/>
        <v/>
      </c>
      <c r="AC25" s="319" t="e">
        <f t="shared" ca="1" si="15"/>
        <v>#VALUE!</v>
      </c>
      <c r="AD25" s="319" t="e">
        <f t="shared" ca="1" si="16"/>
        <v>#VALUE!</v>
      </c>
      <c r="AE25" s="319">
        <f t="shared" ca="1" si="17"/>
        <v>-999</v>
      </c>
      <c r="AF25" s="318"/>
      <c r="AG25" s="318"/>
      <c r="AH25" s="318"/>
      <c r="AI25" s="318" t="e">
        <f>IF(G25="B",NA(),IF(AND(Y25=4,G25&lt;&gt;"",G25&lt;&gt;"*"),X25,NA()))</f>
        <v>#N/A</v>
      </c>
      <c r="AJ25" s="1">
        <v>1</v>
      </c>
    </row>
    <row r="26" spans="1:36">
      <c r="A26" s="250">
        <v>17</v>
      </c>
      <c r="B26" s="613"/>
      <c r="C26" s="295" t="s">
        <v>62</v>
      </c>
      <c r="D26" s="347"/>
      <c r="E26" s="232" t="str">
        <f>IF(Dashboard!J25="Placeholder","P",IF(Dashboard!J25="National measure only","N",IF(Dashboard!I25="p",1,IF(Dashboard!I25="q",2,""))))</f>
        <v>P</v>
      </c>
      <c r="F26" s="229"/>
      <c r="G26" s="379" t="str">
        <f>IF(OR($B$7=1,E26="P",E26="N",E26=""),"",IF(Sparklines!T26="","B",Sparklines!T26))</f>
        <v/>
      </c>
      <c r="H26" s="229"/>
      <c r="I26" s="229"/>
      <c r="J26" s="230" t="str">
        <f t="shared" ca="1" si="0"/>
        <v/>
      </c>
      <c r="K26" s="231" t="str">
        <f t="shared" ca="1" si="1"/>
        <v/>
      </c>
      <c r="L26" s="230" t="str">
        <f t="shared" ca="1" si="2"/>
        <v/>
      </c>
      <c r="M26" s="231" t="str">
        <f t="shared" ca="1" si="3"/>
        <v/>
      </c>
      <c r="N26" s="230" t="str">
        <f t="shared" ca="1" si="4"/>
        <v/>
      </c>
      <c r="O26" s="229"/>
      <c r="P26" s="318" t="str">
        <f t="shared" si="19"/>
        <v/>
      </c>
      <c r="Q26" s="319" t="str">
        <f t="shared" ca="1" si="5"/>
        <v/>
      </c>
      <c r="R26" s="319" t="str">
        <f t="shared" ca="1" si="6"/>
        <v/>
      </c>
      <c r="S26" s="319" t="e">
        <f t="shared" ca="1" si="7"/>
        <v>#VALUE!</v>
      </c>
      <c r="T26" s="319" t="e">
        <f t="shared" ca="1" si="8"/>
        <v>#VALUE!</v>
      </c>
      <c r="U26" s="319" t="e">
        <f t="shared" ca="1" si="9"/>
        <v>#VALUE!</v>
      </c>
      <c r="V26" s="319" t="e">
        <f t="shared" ca="1" si="10"/>
        <v>#VALUE!</v>
      </c>
      <c r="W26" s="269">
        <f>COUNT($AJ26:AJ$77)-0.5</f>
        <v>51.5</v>
      </c>
      <c r="X26" s="319" t="e">
        <f t="shared" ca="1" si="11"/>
        <v>#VALUE!</v>
      </c>
      <c r="Y26" s="319" t="b">
        <f t="shared" si="12"/>
        <v>0</v>
      </c>
      <c r="Z26" s="319" t="e">
        <f t="shared" ca="1" si="13"/>
        <v>#VALUE!</v>
      </c>
      <c r="AA26" s="319" t="e">
        <f t="shared" ca="1" si="14"/>
        <v>#VALUE!</v>
      </c>
      <c r="AB26" s="319"/>
      <c r="AC26" s="319" t="e">
        <f t="shared" ca="1" si="15"/>
        <v>#VALUE!</v>
      </c>
      <c r="AD26" s="319" t="e">
        <f t="shared" ca="1" si="16"/>
        <v>#VALUE!</v>
      </c>
      <c r="AE26" s="319">
        <f t="shared" ca="1" si="17"/>
        <v>-999</v>
      </c>
      <c r="AF26" s="318"/>
      <c r="AG26" s="318"/>
      <c r="AH26" s="318"/>
      <c r="AI26" s="318" t="e">
        <f t="shared" si="18"/>
        <v>#N/A</v>
      </c>
      <c r="AJ26" s="1">
        <v>1</v>
      </c>
    </row>
    <row r="27" spans="1:36" ht="24">
      <c r="A27" s="250">
        <v>18</v>
      </c>
      <c r="B27" s="294" t="s">
        <v>35</v>
      </c>
      <c r="C27" s="293" t="s">
        <v>18</v>
      </c>
      <c r="D27" s="287" t="s">
        <v>868</v>
      </c>
      <c r="E27" s="232">
        <f>IF(Dashboard!J26="Placeholder","P",IF(Dashboard!J26="National measure only","N",IF(Dashboard!I26="p",1,IF(Dashboard!I26="q",2,""))))</f>
        <v>1</v>
      </c>
      <c r="F27" s="229"/>
      <c r="G27" s="379" t="str">
        <f>IF(OR($B$7=1,E27="P",E27="N",E27=""),"",IF(Sparklines!T27="","B",Sparklines!T27))</f>
        <v/>
      </c>
      <c r="H27" s="229"/>
      <c r="I27" s="229"/>
      <c r="J27" s="230" t="str">
        <f t="shared" ca="1" si="0"/>
        <v/>
      </c>
      <c r="K27" s="231" t="str">
        <f t="shared" ca="1" si="1"/>
        <v/>
      </c>
      <c r="L27" s="230" t="str">
        <f t="shared" ca="1" si="2"/>
        <v/>
      </c>
      <c r="M27" s="231" t="str">
        <f t="shared" ca="1" si="3"/>
        <v/>
      </c>
      <c r="N27" s="230" t="str">
        <f t="shared" ca="1" si="4"/>
        <v/>
      </c>
      <c r="O27" s="229"/>
      <c r="P27" s="318" t="str">
        <f t="shared" si="19"/>
        <v/>
      </c>
      <c r="Q27" s="319" t="str">
        <f t="shared" ca="1" si="5"/>
        <v/>
      </c>
      <c r="R27" s="319" t="str">
        <f t="shared" ca="1" si="6"/>
        <v/>
      </c>
      <c r="S27" s="319" t="e">
        <f t="shared" ca="1" si="7"/>
        <v>#VALUE!</v>
      </c>
      <c r="T27" s="319" t="e">
        <f t="shared" ca="1" si="8"/>
        <v>#VALUE!</v>
      </c>
      <c r="U27" s="319" t="e">
        <f t="shared" ca="1" si="9"/>
        <v>#VALUE!</v>
      </c>
      <c r="V27" s="319" t="e">
        <f t="shared" ca="1" si="10"/>
        <v>#VALUE!</v>
      </c>
      <c r="W27" s="269">
        <f>COUNT($AJ27:AJ$77)-0.5</f>
        <v>50.5</v>
      </c>
      <c r="X27" s="319" t="e">
        <f t="shared" ca="1" si="11"/>
        <v>#VALUE!</v>
      </c>
      <c r="Y27" s="319">
        <f t="shared" si="12"/>
        <v>4</v>
      </c>
      <c r="Z27" s="319" t="e">
        <f t="shared" ca="1" si="13"/>
        <v>#VALUE!</v>
      </c>
      <c r="AA27" s="319" t="e">
        <f t="shared" ca="1" si="14"/>
        <v>#VALUE!</v>
      </c>
      <c r="AB27" s="319" t="str">
        <f t="shared" si="31"/>
        <v/>
      </c>
      <c r="AC27" s="319" t="e">
        <f t="shared" ca="1" si="15"/>
        <v>#VALUE!</v>
      </c>
      <c r="AD27" s="319" t="e">
        <f t="shared" ca="1" si="16"/>
        <v>#VALUE!</v>
      </c>
      <c r="AE27" s="319">
        <f t="shared" ca="1" si="17"/>
        <v>-999</v>
      </c>
      <c r="AF27" s="318"/>
      <c r="AG27" s="318"/>
      <c r="AH27" s="318"/>
      <c r="AI27" s="318" t="e">
        <f t="shared" si="18"/>
        <v>#N/A</v>
      </c>
      <c r="AJ27" s="1">
        <v>1</v>
      </c>
    </row>
    <row r="28" spans="1:36" ht="24">
      <c r="A28" s="250">
        <v>19</v>
      </c>
      <c r="B28" s="294" t="s">
        <v>36</v>
      </c>
      <c r="C28" s="293" t="s">
        <v>14</v>
      </c>
      <c r="D28" s="287" t="s">
        <v>869</v>
      </c>
      <c r="E28" s="232" t="str">
        <f>IF(Dashboard!J27="Placeholder","P",IF(Dashboard!J27="National measure only","N",IF(Dashboard!I27="p",1,IF(Dashboard!I27="q",2,""))))</f>
        <v/>
      </c>
      <c r="F28" s="229"/>
      <c r="G28" s="379" t="str">
        <f>IF(OR($B$7=1,E28="P",E28="N",E28=""),"",IF(Sparklines!T28="","B",Sparklines!T28))</f>
        <v/>
      </c>
      <c r="H28" s="229"/>
      <c r="I28" s="229"/>
      <c r="J28" s="230" t="str">
        <f t="shared" ca="1" si="0"/>
        <v/>
      </c>
      <c r="K28" s="231" t="str">
        <f t="shared" ca="1" si="1"/>
        <v/>
      </c>
      <c r="L28" s="230" t="str">
        <f t="shared" ca="1" si="2"/>
        <v/>
      </c>
      <c r="M28" s="231" t="str">
        <f t="shared" ca="1" si="3"/>
        <v/>
      </c>
      <c r="N28" s="230" t="str">
        <f t="shared" ca="1" si="4"/>
        <v/>
      </c>
      <c r="O28" s="229"/>
      <c r="P28" s="318" t="str">
        <f t="shared" si="19"/>
        <v/>
      </c>
      <c r="Q28" s="319" t="str">
        <f t="shared" ca="1" si="5"/>
        <v/>
      </c>
      <c r="R28" s="319" t="str">
        <f t="shared" ca="1" si="6"/>
        <v/>
      </c>
      <c r="S28" s="319" t="e">
        <f t="shared" ca="1" si="7"/>
        <v>#VALUE!</v>
      </c>
      <c r="T28" s="319" t="e">
        <f t="shared" ca="1" si="8"/>
        <v>#VALUE!</v>
      </c>
      <c r="U28" s="319" t="e">
        <f t="shared" ca="1" si="9"/>
        <v>#VALUE!</v>
      </c>
      <c r="V28" s="319" t="e">
        <f t="shared" ca="1" si="10"/>
        <v>#VALUE!</v>
      </c>
      <c r="W28" s="269">
        <f>COUNT($AJ28:AJ$77)-0.5</f>
        <v>49.5</v>
      </c>
      <c r="X28" s="319" t="e">
        <f t="shared" ca="1" si="11"/>
        <v>#VALUE!</v>
      </c>
      <c r="Y28" s="319" t="b">
        <f t="shared" si="12"/>
        <v>0</v>
      </c>
      <c r="Z28" s="319" t="e">
        <f t="shared" ca="1" si="13"/>
        <v>#VALUE!</v>
      </c>
      <c r="AA28" s="319" t="e">
        <f t="shared" ca="1" si="14"/>
        <v>#VALUE!</v>
      </c>
      <c r="AB28" s="319"/>
      <c r="AC28" s="319" t="e">
        <f t="shared" ca="1" si="15"/>
        <v>#VALUE!</v>
      </c>
      <c r="AD28" s="319" t="e">
        <f t="shared" ca="1" si="16"/>
        <v>#VALUE!</v>
      </c>
      <c r="AE28" s="319">
        <f t="shared" ca="1" si="17"/>
        <v>-999</v>
      </c>
      <c r="AF28" s="318"/>
      <c r="AG28" s="318"/>
      <c r="AH28" s="318"/>
      <c r="AI28" s="318" t="e">
        <f t="shared" si="18"/>
        <v>#N/A</v>
      </c>
      <c r="AJ28" s="1">
        <v>1</v>
      </c>
    </row>
    <row r="29" spans="1:36">
      <c r="A29" s="250">
        <v>20</v>
      </c>
      <c r="B29" s="595" t="s">
        <v>12</v>
      </c>
      <c r="C29" s="596"/>
      <c r="D29" s="227"/>
      <c r="E29" s="232" t="str">
        <f>IF(Dashboard!J28="Placeholder","P",IF(Dashboard!J28="National measure only","N",IF(Dashboard!I28="p",1,IF(Dashboard!I28="q",2,""))))</f>
        <v/>
      </c>
      <c r="F29" s="229"/>
      <c r="G29" s="379" t="str">
        <f>IF(OR($B$7=1,E29="P",E29="N",E29=""),"",IF(Sparklines!T29="","B",Sparklines!T29))</f>
        <v/>
      </c>
      <c r="H29" s="229"/>
      <c r="I29" s="229"/>
      <c r="J29" s="230" t="str">
        <f t="shared" ca="1" si="0"/>
        <v/>
      </c>
      <c r="K29" s="231" t="str">
        <f t="shared" ca="1" si="1"/>
        <v/>
      </c>
      <c r="L29" s="230" t="str">
        <f t="shared" ca="1" si="2"/>
        <v/>
      </c>
      <c r="M29" s="231" t="str">
        <f t="shared" ca="1" si="3"/>
        <v/>
      </c>
      <c r="N29" s="230" t="str">
        <f t="shared" ca="1" si="4"/>
        <v/>
      </c>
      <c r="O29" s="229"/>
      <c r="P29" s="318" t="str">
        <f t="shared" si="19"/>
        <v/>
      </c>
      <c r="Q29" s="319" t="str">
        <f t="shared" ca="1" si="5"/>
        <v/>
      </c>
      <c r="R29" s="319" t="str">
        <f t="shared" ca="1" si="6"/>
        <v/>
      </c>
      <c r="S29" s="319" t="e">
        <f t="shared" ca="1" si="7"/>
        <v>#VALUE!</v>
      </c>
      <c r="T29" s="319" t="e">
        <f t="shared" ca="1" si="8"/>
        <v>#VALUE!</v>
      </c>
      <c r="U29" s="319" t="e">
        <f t="shared" ca="1" si="9"/>
        <v>#VALUE!</v>
      </c>
      <c r="V29" s="319" t="e">
        <f t="shared" ca="1" si="10"/>
        <v>#VALUE!</v>
      </c>
      <c r="W29" s="269">
        <f>COUNT($AJ29:AJ$77)-0.5</f>
        <v>48.5</v>
      </c>
      <c r="X29" s="319" t="e">
        <f t="shared" ca="1" si="11"/>
        <v>#VALUE!</v>
      </c>
      <c r="Y29" s="319" t="b">
        <f t="shared" si="12"/>
        <v>0</v>
      </c>
      <c r="Z29" s="319" t="e">
        <f t="shared" ca="1" si="13"/>
        <v>#VALUE!</v>
      </c>
      <c r="AA29" s="319" t="e">
        <f t="shared" ca="1" si="14"/>
        <v>#VALUE!</v>
      </c>
      <c r="AB29" s="319"/>
      <c r="AC29" s="319" t="e">
        <f t="shared" ca="1" si="15"/>
        <v>#VALUE!</v>
      </c>
      <c r="AD29" s="319" t="e">
        <f t="shared" ca="1" si="16"/>
        <v>#VALUE!</v>
      </c>
      <c r="AE29" s="319">
        <f t="shared" ca="1" si="17"/>
        <v>-999</v>
      </c>
      <c r="AF29" s="318"/>
      <c r="AG29" s="318"/>
      <c r="AH29" s="318"/>
      <c r="AI29" s="318" t="e">
        <f t="shared" si="18"/>
        <v>#N/A</v>
      </c>
      <c r="AJ29" s="1">
        <v>1</v>
      </c>
    </row>
    <row r="30" spans="1:36">
      <c r="A30" s="250">
        <v>21</v>
      </c>
      <c r="B30" s="599" t="s">
        <v>22</v>
      </c>
      <c r="C30" s="600"/>
      <c r="D30" s="228"/>
      <c r="E30" s="232" t="str">
        <f>IF(Dashboard!J29="Placeholder","P",IF(Dashboard!J29="National measure only","N",IF(Dashboard!I29="p",1,IF(Dashboard!I29="q",2,""))))</f>
        <v/>
      </c>
      <c r="F30" s="229"/>
      <c r="G30" s="379" t="str">
        <f>IF(OR($B$7=1,E30="P",E30="N",E30=""),"",IF(Sparklines!T30="","B",Sparklines!T30))</f>
        <v/>
      </c>
      <c r="H30" s="229"/>
      <c r="I30" s="229"/>
      <c r="J30" s="230" t="str">
        <f t="shared" ca="1" si="0"/>
        <v/>
      </c>
      <c r="K30" s="231" t="str">
        <f t="shared" ca="1" si="1"/>
        <v/>
      </c>
      <c r="L30" s="230" t="str">
        <f t="shared" ca="1" si="2"/>
        <v/>
      </c>
      <c r="M30" s="231" t="str">
        <f t="shared" ca="1" si="3"/>
        <v/>
      </c>
      <c r="N30" s="230" t="str">
        <f t="shared" ca="1" si="4"/>
        <v/>
      </c>
      <c r="O30" s="229"/>
      <c r="P30" s="318" t="str">
        <f t="shared" si="19"/>
        <v/>
      </c>
      <c r="Q30" s="319" t="str">
        <f t="shared" ca="1" si="5"/>
        <v/>
      </c>
      <c r="R30" s="319" t="str">
        <f t="shared" ca="1" si="6"/>
        <v/>
      </c>
      <c r="S30" s="319" t="e">
        <f t="shared" ca="1" si="7"/>
        <v>#VALUE!</v>
      </c>
      <c r="T30" s="319" t="e">
        <f t="shared" ca="1" si="8"/>
        <v>#VALUE!</v>
      </c>
      <c r="U30" s="319" t="e">
        <f t="shared" ca="1" si="9"/>
        <v>#VALUE!</v>
      </c>
      <c r="V30" s="319" t="e">
        <f t="shared" ca="1" si="10"/>
        <v>#VALUE!</v>
      </c>
      <c r="W30" s="269">
        <f>COUNT($AJ30:AJ$77)-0.5</f>
        <v>47.5</v>
      </c>
      <c r="X30" s="319" t="e">
        <f t="shared" ca="1" si="11"/>
        <v>#VALUE!</v>
      </c>
      <c r="Y30" s="319" t="b">
        <f t="shared" si="12"/>
        <v>0</v>
      </c>
      <c r="Z30" s="319" t="e">
        <f t="shared" ca="1" si="13"/>
        <v>#VALUE!</v>
      </c>
      <c r="AA30" s="319" t="e">
        <f t="shared" ca="1" si="14"/>
        <v>#VALUE!</v>
      </c>
      <c r="AB30" s="319"/>
      <c r="AC30" s="319" t="e">
        <f t="shared" ca="1" si="15"/>
        <v>#VALUE!</v>
      </c>
      <c r="AD30" s="319" t="e">
        <f t="shared" ca="1" si="16"/>
        <v>#VALUE!</v>
      </c>
      <c r="AE30" s="319">
        <f t="shared" ca="1" si="17"/>
        <v>-999</v>
      </c>
      <c r="AF30" s="318"/>
      <c r="AG30" s="318"/>
      <c r="AH30" s="318"/>
      <c r="AI30" s="318" t="e">
        <f t="shared" si="18"/>
        <v>#N/A</v>
      </c>
      <c r="AJ30" s="1">
        <v>1</v>
      </c>
    </row>
    <row r="31" spans="1:36">
      <c r="A31" s="250">
        <v>22</v>
      </c>
      <c r="B31" s="614" t="s">
        <v>37</v>
      </c>
      <c r="C31" s="296" t="s">
        <v>533</v>
      </c>
      <c r="D31" s="291"/>
      <c r="E31" s="232" t="str">
        <f>IF(Dashboard!J30="Placeholder","P",IF(Dashboard!J30="National measure only","N",IF(Dashboard!I30="p",1,IF(Dashboard!I30="q",2,""))))</f>
        <v>P</v>
      </c>
      <c r="F31" s="229"/>
      <c r="G31" s="379" t="str">
        <f>IF(OR($B$7=1,E31="P",E31="N",E31=""),"",IF(Sparklines!T31="","B",Sparklines!T31))</f>
        <v/>
      </c>
      <c r="H31" s="229"/>
      <c r="I31" s="229"/>
      <c r="J31" s="230" t="str">
        <f t="shared" ca="1" si="0"/>
        <v/>
      </c>
      <c r="K31" s="231" t="str">
        <f t="shared" ca="1" si="1"/>
        <v/>
      </c>
      <c r="L31" s="230" t="str">
        <f t="shared" ca="1" si="2"/>
        <v/>
      </c>
      <c r="M31" s="231" t="str">
        <f t="shared" ca="1" si="3"/>
        <v/>
      </c>
      <c r="N31" s="230" t="str">
        <f t="shared" ca="1" si="4"/>
        <v/>
      </c>
      <c r="O31" s="229"/>
      <c r="P31" s="318" t="str">
        <f t="shared" si="19"/>
        <v/>
      </c>
      <c r="Q31" s="319" t="str">
        <f t="shared" ca="1" si="5"/>
        <v/>
      </c>
      <c r="R31" s="319" t="str">
        <f t="shared" ca="1" si="6"/>
        <v/>
      </c>
      <c r="S31" s="319" t="e">
        <f t="shared" ca="1" si="7"/>
        <v>#VALUE!</v>
      </c>
      <c r="T31" s="319" t="e">
        <f t="shared" ca="1" si="8"/>
        <v>#VALUE!</v>
      </c>
      <c r="U31" s="319" t="e">
        <f t="shared" ca="1" si="9"/>
        <v>#VALUE!</v>
      </c>
      <c r="V31" s="319" t="e">
        <f t="shared" ca="1" si="10"/>
        <v>#VALUE!</v>
      </c>
      <c r="W31" s="269">
        <f>COUNT($AJ31:AJ$77)-0.5</f>
        <v>46.5</v>
      </c>
      <c r="X31" s="319" t="e">
        <f t="shared" ca="1" si="11"/>
        <v>#VALUE!</v>
      </c>
      <c r="Y31" s="319" t="b">
        <f t="shared" si="12"/>
        <v>0</v>
      </c>
      <c r="Z31" s="319" t="e">
        <f t="shared" ca="1" si="13"/>
        <v>#VALUE!</v>
      </c>
      <c r="AA31" s="319" t="e">
        <f t="shared" ca="1" si="14"/>
        <v>#VALUE!</v>
      </c>
      <c r="AB31" s="319"/>
      <c r="AC31" s="319" t="e">
        <f t="shared" ca="1" si="15"/>
        <v>#VALUE!</v>
      </c>
      <c r="AD31" s="319" t="e">
        <f t="shared" ca="1" si="16"/>
        <v>#VALUE!</v>
      </c>
      <c r="AE31" s="319">
        <f t="shared" ca="1" si="17"/>
        <v>-999</v>
      </c>
      <c r="AF31" s="318"/>
      <c r="AG31" s="318"/>
      <c r="AH31" s="318"/>
      <c r="AI31" s="318" t="e">
        <f t="shared" si="18"/>
        <v>#N/A</v>
      </c>
      <c r="AJ31" s="1">
        <v>1</v>
      </c>
    </row>
    <row r="32" spans="1:36">
      <c r="A32" s="250">
        <v>23</v>
      </c>
      <c r="B32" s="614"/>
      <c r="C32" s="292" t="s">
        <v>534</v>
      </c>
      <c r="D32" s="287" t="s">
        <v>870</v>
      </c>
      <c r="E32" s="232">
        <f>IF(Dashboard!J31="Placeholder","P",IF(Dashboard!J31="National measure only","N",IF(Dashboard!I31="p",1,IF(Dashboard!I31="q",2,""))))</f>
        <v>1</v>
      </c>
      <c r="F32" s="229"/>
      <c r="G32" s="379" t="str">
        <f>IF(OR($B$7=1,E32="P",E32="N",E32=""),"",IF(Sparklines!T32="","B",Sparklines!T32))</f>
        <v/>
      </c>
      <c r="H32" s="229"/>
      <c r="I32" s="229"/>
      <c r="J32" s="230" t="str">
        <f t="shared" ca="1" si="0"/>
        <v/>
      </c>
      <c r="K32" s="231" t="str">
        <f t="shared" ca="1" si="1"/>
        <v/>
      </c>
      <c r="L32" s="230" t="str">
        <f t="shared" ca="1" si="2"/>
        <v/>
      </c>
      <c r="M32" s="231" t="str">
        <f t="shared" ca="1" si="3"/>
        <v/>
      </c>
      <c r="N32" s="230" t="str">
        <f t="shared" ca="1" si="4"/>
        <v/>
      </c>
      <c r="O32" s="229"/>
      <c r="P32" s="318" t="str">
        <f t="shared" si="19"/>
        <v/>
      </c>
      <c r="Q32" s="319" t="str">
        <f t="shared" ca="1" si="5"/>
        <v/>
      </c>
      <c r="R32" s="319" t="str">
        <f t="shared" ca="1" si="6"/>
        <v/>
      </c>
      <c r="S32" s="319" t="e">
        <f t="shared" ca="1" si="7"/>
        <v>#VALUE!</v>
      </c>
      <c r="T32" s="319" t="e">
        <f t="shared" ca="1" si="8"/>
        <v>#VALUE!</v>
      </c>
      <c r="U32" s="319" t="e">
        <f t="shared" ca="1" si="9"/>
        <v>#VALUE!</v>
      </c>
      <c r="V32" s="319" t="e">
        <f t="shared" ca="1" si="10"/>
        <v>#VALUE!</v>
      </c>
      <c r="W32" s="269">
        <f>COUNT($AJ32:AJ$77)-0.5</f>
        <v>45.5</v>
      </c>
      <c r="X32" s="319" t="e">
        <f t="shared" ca="1" si="11"/>
        <v>#VALUE!</v>
      </c>
      <c r="Y32" s="319">
        <f t="shared" si="12"/>
        <v>4</v>
      </c>
      <c r="Z32" s="319" t="e">
        <f t="shared" ca="1" si="13"/>
        <v>#VALUE!</v>
      </c>
      <c r="AA32" s="319" t="e">
        <f t="shared" ca="1" si="14"/>
        <v>#VALUE!</v>
      </c>
      <c r="AB32" s="319" t="str">
        <f t="shared" si="31"/>
        <v/>
      </c>
      <c r="AC32" s="319" t="e">
        <f t="shared" ca="1" si="15"/>
        <v>#VALUE!</v>
      </c>
      <c r="AD32" s="319" t="e">
        <f t="shared" ca="1" si="16"/>
        <v>#VALUE!</v>
      </c>
      <c r="AE32" s="319">
        <f t="shared" ca="1" si="17"/>
        <v>-999</v>
      </c>
      <c r="AF32" s="318"/>
      <c r="AG32" s="318"/>
      <c r="AH32" s="318"/>
      <c r="AI32" s="318" t="e">
        <f t="shared" si="18"/>
        <v>#N/A</v>
      </c>
      <c r="AJ32" s="1">
        <v>1</v>
      </c>
    </row>
    <row r="33" spans="1:36">
      <c r="A33" s="250">
        <v>24</v>
      </c>
      <c r="B33" s="614"/>
      <c r="C33" s="290" t="s">
        <v>535</v>
      </c>
      <c r="D33" s="291"/>
      <c r="E33" s="232" t="str">
        <f>IF(Dashboard!J32="Placeholder","P",IF(Dashboard!J32="National measure only","N",IF(Dashboard!I32="p",1,IF(Dashboard!I32="q",2,""))))</f>
        <v>P</v>
      </c>
      <c r="F33" s="229"/>
      <c r="G33" s="379" t="str">
        <f>IF(OR($B$7=1,E33="P",E33="N",E33=""),"",IF(Sparklines!T33="","B",Sparklines!T33))</f>
        <v/>
      </c>
      <c r="H33" s="229"/>
      <c r="I33" s="229"/>
      <c r="J33" s="230" t="str">
        <f t="shared" ca="1" si="0"/>
        <v/>
      </c>
      <c r="K33" s="231" t="str">
        <f t="shared" ca="1" si="1"/>
        <v/>
      </c>
      <c r="L33" s="230" t="str">
        <f t="shared" ca="1" si="2"/>
        <v/>
      </c>
      <c r="M33" s="231" t="str">
        <f t="shared" ca="1" si="3"/>
        <v/>
      </c>
      <c r="N33" s="230" t="str">
        <f t="shared" ca="1" si="4"/>
        <v/>
      </c>
      <c r="O33" s="229"/>
      <c r="P33" s="318" t="str">
        <f t="shared" si="19"/>
        <v/>
      </c>
      <c r="Q33" s="319" t="str">
        <f t="shared" ca="1" si="5"/>
        <v/>
      </c>
      <c r="R33" s="319" t="str">
        <f t="shared" ca="1" si="6"/>
        <v/>
      </c>
      <c r="S33" s="319" t="e">
        <f t="shared" ca="1" si="7"/>
        <v>#VALUE!</v>
      </c>
      <c r="T33" s="319" t="e">
        <f t="shared" ca="1" si="8"/>
        <v>#VALUE!</v>
      </c>
      <c r="U33" s="319" t="e">
        <f t="shared" ca="1" si="9"/>
        <v>#VALUE!</v>
      </c>
      <c r="V33" s="319" t="e">
        <f t="shared" ca="1" si="10"/>
        <v>#VALUE!</v>
      </c>
      <c r="W33" s="269">
        <f>COUNT($AJ33:AJ$77)-0.5</f>
        <v>44.5</v>
      </c>
      <c r="X33" s="319" t="e">
        <f t="shared" ca="1" si="11"/>
        <v>#VALUE!</v>
      </c>
      <c r="Y33" s="319" t="b">
        <f t="shared" si="12"/>
        <v>0</v>
      </c>
      <c r="Z33" s="319" t="e">
        <f t="shared" ca="1" si="13"/>
        <v>#VALUE!</v>
      </c>
      <c r="AA33" s="319" t="e">
        <f t="shared" ca="1" si="14"/>
        <v>#VALUE!</v>
      </c>
      <c r="AB33" s="319"/>
      <c r="AC33" s="319" t="e">
        <f t="shared" ca="1" si="15"/>
        <v>#VALUE!</v>
      </c>
      <c r="AD33" s="319" t="e">
        <f t="shared" ca="1" si="16"/>
        <v>#VALUE!</v>
      </c>
      <c r="AE33" s="319">
        <f t="shared" ca="1" si="17"/>
        <v>-999</v>
      </c>
      <c r="AF33" s="318"/>
      <c r="AG33" s="318"/>
      <c r="AH33" s="318"/>
      <c r="AI33" s="318" t="e">
        <f t="shared" si="18"/>
        <v>#N/A</v>
      </c>
      <c r="AJ33" s="1">
        <v>1</v>
      </c>
    </row>
    <row r="34" spans="1:36">
      <c r="A34" s="250">
        <v>25</v>
      </c>
      <c r="B34" s="297" t="s">
        <v>38</v>
      </c>
      <c r="C34" s="286" t="s">
        <v>76</v>
      </c>
      <c r="D34" s="287" t="s">
        <v>871</v>
      </c>
      <c r="E34" s="232">
        <f>IF(Dashboard!J33="Placeholder","P",IF(Dashboard!J33="National measure only","N",IF(Dashboard!I33="p",1,IF(Dashboard!I33="q",2,""))))</f>
        <v>2</v>
      </c>
      <c r="F34" s="229"/>
      <c r="G34" s="379" t="str">
        <f>IF(OR($B$7=1,E34="P",E34="N",E34=""),"",IF(Sparklines!T34="","B",Sparklines!T34))</f>
        <v/>
      </c>
      <c r="H34" s="229"/>
      <c r="I34" s="229"/>
      <c r="J34" s="230" t="str">
        <f t="shared" ca="1" si="0"/>
        <v/>
      </c>
      <c r="K34" s="231" t="str">
        <f t="shared" ca="1" si="1"/>
        <v/>
      </c>
      <c r="L34" s="230" t="str">
        <f t="shared" ca="1" si="2"/>
        <v/>
      </c>
      <c r="M34" s="231" t="str">
        <f t="shared" ca="1" si="3"/>
        <v/>
      </c>
      <c r="N34" s="230" t="str">
        <f t="shared" ca="1" si="4"/>
        <v/>
      </c>
      <c r="O34" s="229"/>
      <c r="P34" s="318" t="str">
        <f t="shared" si="19"/>
        <v/>
      </c>
      <c r="Q34" s="319" t="str">
        <f t="shared" ca="1" si="5"/>
        <v/>
      </c>
      <c r="R34" s="319" t="str">
        <f t="shared" ca="1" si="6"/>
        <v/>
      </c>
      <c r="S34" s="319" t="e">
        <f t="shared" ca="1" si="7"/>
        <v>#VALUE!</v>
      </c>
      <c r="T34" s="319" t="e">
        <f t="shared" ca="1" si="8"/>
        <v>#VALUE!</v>
      </c>
      <c r="U34" s="319" t="e">
        <f t="shared" ca="1" si="9"/>
        <v>#VALUE!</v>
      </c>
      <c r="V34" s="319" t="e">
        <f t="shared" ca="1" si="10"/>
        <v>#VALUE!</v>
      </c>
      <c r="W34" s="269">
        <f>COUNT($AJ34:AJ$77)-0.5</f>
        <v>43.5</v>
      </c>
      <c r="X34" s="319" t="e">
        <f t="shared" ca="1" si="11"/>
        <v>#VALUE!</v>
      </c>
      <c r="Y34" s="319" t="str">
        <f t="shared" si="12"/>
        <v/>
      </c>
      <c r="Z34" s="319" t="e">
        <f t="shared" ca="1" si="13"/>
        <v>#VALUE!</v>
      </c>
      <c r="AA34" s="319" t="e">
        <f t="shared" ca="1" si="14"/>
        <v>#VALUE!</v>
      </c>
      <c r="AB34" s="319" t="str">
        <f t="shared" si="31"/>
        <v/>
      </c>
      <c r="AC34" s="319" t="e">
        <f t="shared" ca="1" si="15"/>
        <v>#VALUE!</v>
      </c>
      <c r="AD34" s="319" t="e">
        <f t="shared" ca="1" si="16"/>
        <v>#VALUE!</v>
      </c>
      <c r="AE34" s="319">
        <f t="shared" ca="1" si="17"/>
        <v>-999</v>
      </c>
      <c r="AF34" s="318"/>
      <c r="AG34" s="318"/>
      <c r="AH34" s="318"/>
      <c r="AI34" s="318" t="e">
        <f t="shared" si="18"/>
        <v>#N/A</v>
      </c>
      <c r="AJ34" s="1">
        <v>1</v>
      </c>
    </row>
    <row r="35" spans="1:36">
      <c r="A35" s="250">
        <v>26</v>
      </c>
      <c r="B35" s="297" t="s">
        <v>39</v>
      </c>
      <c r="C35" s="292" t="s">
        <v>63</v>
      </c>
      <c r="D35" s="287" t="s">
        <v>872</v>
      </c>
      <c r="E35" s="232" t="str">
        <f>IF(Dashboard!J34="Placeholder","P",IF(Dashboard!J34="National measure only","N",IF(Dashboard!I34="p",1,IF(Dashboard!I34="q",2,""))))</f>
        <v/>
      </c>
      <c r="F35" s="229"/>
      <c r="G35" s="379" t="str">
        <f>IF(OR($B$7=1,E35="P",E35="N",E35=""),"",IF(Sparklines!T35="","B",Sparklines!T35))</f>
        <v/>
      </c>
      <c r="H35" s="229"/>
      <c r="I35" s="229"/>
      <c r="J35" s="230" t="str">
        <f t="shared" ca="1" si="0"/>
        <v/>
      </c>
      <c r="K35" s="231" t="str">
        <f t="shared" ca="1" si="1"/>
        <v/>
      </c>
      <c r="L35" s="230" t="str">
        <f t="shared" ca="1" si="2"/>
        <v/>
      </c>
      <c r="M35" s="231" t="str">
        <f t="shared" ca="1" si="3"/>
        <v/>
      </c>
      <c r="N35" s="230" t="str">
        <f t="shared" ca="1" si="4"/>
        <v/>
      </c>
      <c r="O35" s="229"/>
      <c r="P35" s="318" t="str">
        <f t="shared" si="19"/>
        <v/>
      </c>
      <c r="Q35" s="319" t="str">
        <f t="shared" ca="1" si="5"/>
        <v/>
      </c>
      <c r="R35" s="319" t="str">
        <f t="shared" ca="1" si="6"/>
        <v/>
      </c>
      <c r="S35" s="319" t="e">
        <f t="shared" ca="1" si="7"/>
        <v>#VALUE!</v>
      </c>
      <c r="T35" s="319" t="e">
        <f t="shared" ca="1" si="8"/>
        <v>#VALUE!</v>
      </c>
      <c r="U35" s="319" t="e">
        <f t="shared" ca="1" si="9"/>
        <v>#VALUE!</v>
      </c>
      <c r="V35" s="319" t="e">
        <f t="shared" ca="1" si="10"/>
        <v>#VALUE!</v>
      </c>
      <c r="W35" s="269">
        <f>COUNT($AJ35:AJ$77)-0.5</f>
        <v>42.5</v>
      </c>
      <c r="X35" s="319" t="e">
        <f t="shared" ca="1" si="11"/>
        <v>#VALUE!</v>
      </c>
      <c r="Y35" s="319" t="b">
        <f t="shared" si="12"/>
        <v>0</v>
      </c>
      <c r="Z35" s="319" t="e">
        <f t="shared" ca="1" si="13"/>
        <v>#VALUE!</v>
      </c>
      <c r="AA35" s="319" t="e">
        <f t="shared" ca="1" si="14"/>
        <v>#VALUE!</v>
      </c>
      <c r="AB35" s="319"/>
      <c r="AC35" s="319" t="e">
        <f t="shared" ca="1" si="15"/>
        <v>#VALUE!</v>
      </c>
      <c r="AD35" s="319" t="e">
        <f t="shared" ca="1" si="16"/>
        <v>#VALUE!</v>
      </c>
      <c r="AE35" s="319">
        <f t="shared" ca="1" si="17"/>
        <v>-999</v>
      </c>
      <c r="AF35" s="318"/>
      <c r="AG35" s="318"/>
      <c r="AH35" s="318"/>
      <c r="AI35" s="318" t="e">
        <f t="shared" si="18"/>
        <v>#N/A</v>
      </c>
      <c r="AJ35" s="1">
        <v>1</v>
      </c>
    </row>
    <row r="36" spans="1:36">
      <c r="A36" s="250">
        <v>27</v>
      </c>
      <c r="B36" s="599" t="s">
        <v>21</v>
      </c>
      <c r="C36" s="600"/>
      <c r="D36" s="228"/>
      <c r="E36" s="232" t="str">
        <f>IF(Dashboard!J35="Placeholder","P",IF(Dashboard!J35="National measure only","N",IF(Dashboard!I35="p",1,IF(Dashboard!I35="q",2,""))))</f>
        <v/>
      </c>
      <c r="F36" s="229"/>
      <c r="G36" s="379" t="str">
        <f>IF(OR($B$7=1,E36="P",E36="N",E36=""),"",IF(Sparklines!T36="","B",Sparklines!T36))</f>
        <v/>
      </c>
      <c r="H36" s="229"/>
      <c r="I36" s="229"/>
      <c r="J36" s="230" t="str">
        <f t="shared" ca="1" si="0"/>
        <v/>
      </c>
      <c r="K36" s="231" t="str">
        <f t="shared" ca="1" si="1"/>
        <v/>
      </c>
      <c r="L36" s="230" t="str">
        <f t="shared" ca="1" si="2"/>
        <v/>
      </c>
      <c r="M36" s="231" t="str">
        <f t="shared" ca="1" si="3"/>
        <v/>
      </c>
      <c r="N36" s="230" t="str">
        <f t="shared" ca="1" si="4"/>
        <v/>
      </c>
      <c r="O36" s="229"/>
      <c r="P36" s="318" t="str">
        <f t="shared" si="19"/>
        <v/>
      </c>
      <c r="Q36" s="319" t="str">
        <f t="shared" ca="1" si="5"/>
        <v/>
      </c>
      <c r="R36" s="319" t="str">
        <f t="shared" ca="1" si="6"/>
        <v/>
      </c>
      <c r="S36" s="319" t="e">
        <f t="shared" ca="1" si="7"/>
        <v>#VALUE!</v>
      </c>
      <c r="T36" s="319" t="e">
        <f t="shared" ca="1" si="8"/>
        <v>#VALUE!</v>
      </c>
      <c r="U36" s="319" t="e">
        <f t="shared" ca="1" si="9"/>
        <v>#VALUE!</v>
      </c>
      <c r="V36" s="319" t="e">
        <f t="shared" ca="1" si="10"/>
        <v>#VALUE!</v>
      </c>
      <c r="W36" s="269">
        <f>COUNT($AJ36:AJ$77)-0.5</f>
        <v>41.5</v>
      </c>
      <c r="X36" s="319" t="e">
        <f t="shared" ca="1" si="11"/>
        <v>#VALUE!</v>
      </c>
      <c r="Y36" s="319" t="b">
        <f t="shared" si="12"/>
        <v>0</v>
      </c>
      <c r="Z36" s="319" t="e">
        <f t="shared" ca="1" si="13"/>
        <v>#VALUE!</v>
      </c>
      <c r="AA36" s="319" t="e">
        <f t="shared" ca="1" si="14"/>
        <v>#VALUE!</v>
      </c>
      <c r="AB36" s="319"/>
      <c r="AC36" s="319" t="e">
        <f t="shared" ca="1" si="15"/>
        <v>#VALUE!</v>
      </c>
      <c r="AD36" s="319" t="e">
        <f t="shared" ca="1" si="16"/>
        <v>#VALUE!</v>
      </c>
      <c r="AE36" s="319">
        <f t="shared" ca="1" si="17"/>
        <v>-999</v>
      </c>
      <c r="AF36" s="318"/>
      <c r="AG36" s="318"/>
      <c r="AH36" s="318"/>
      <c r="AI36" s="318" t="e">
        <f t="shared" si="18"/>
        <v>#N/A</v>
      </c>
      <c r="AJ36" s="1">
        <v>1</v>
      </c>
    </row>
    <row r="37" spans="1:36">
      <c r="A37" s="250">
        <v>28</v>
      </c>
      <c r="B37" s="294" t="s">
        <v>40</v>
      </c>
      <c r="C37" s="298" t="s">
        <v>515</v>
      </c>
      <c r="D37" s="299" t="s">
        <v>873</v>
      </c>
      <c r="E37" s="232" t="str">
        <f>IF(Dashboard!J36="Placeholder","P",IF(Dashboard!J36="National measure only","N",IF(Dashboard!I36="p",1,IF(Dashboard!I36="q",2,""))))</f>
        <v>N</v>
      </c>
      <c r="F37" s="229"/>
      <c r="G37" s="379" t="str">
        <f>IF(OR($B$7=1,E37="P",E37="N",E37=""),"",IF(Sparklines!T37="","B",Sparklines!T37))</f>
        <v/>
      </c>
      <c r="H37" s="229"/>
      <c r="I37" s="229"/>
      <c r="J37" s="230" t="str">
        <f t="shared" ca="1" si="0"/>
        <v/>
      </c>
      <c r="K37" s="231" t="str">
        <f t="shared" ca="1" si="1"/>
        <v/>
      </c>
      <c r="L37" s="230" t="str">
        <f t="shared" ca="1" si="2"/>
        <v/>
      </c>
      <c r="M37" s="231" t="str">
        <f t="shared" ca="1" si="3"/>
        <v/>
      </c>
      <c r="N37" s="230" t="str">
        <f t="shared" ca="1" si="4"/>
        <v/>
      </c>
      <c r="O37" s="229"/>
      <c r="P37" s="318" t="str">
        <f t="shared" si="19"/>
        <v/>
      </c>
      <c r="Q37" s="319" t="str">
        <f t="shared" ca="1" si="5"/>
        <v/>
      </c>
      <c r="R37" s="319" t="str">
        <f t="shared" ca="1" si="6"/>
        <v/>
      </c>
      <c r="S37" s="319" t="e">
        <f t="shared" ca="1" si="7"/>
        <v>#VALUE!</v>
      </c>
      <c r="T37" s="319" t="e">
        <f t="shared" ca="1" si="8"/>
        <v>#VALUE!</v>
      </c>
      <c r="U37" s="319" t="e">
        <f t="shared" ca="1" si="9"/>
        <v>#VALUE!</v>
      </c>
      <c r="V37" s="319" t="e">
        <f t="shared" ca="1" si="10"/>
        <v>#VALUE!</v>
      </c>
      <c r="W37" s="269">
        <f>COUNT($AJ37:AJ$77)-0.5</f>
        <v>40.5</v>
      </c>
      <c r="X37" s="319" t="e">
        <f t="shared" ca="1" si="11"/>
        <v>#VALUE!</v>
      </c>
      <c r="Y37" s="319" t="b">
        <f t="shared" si="12"/>
        <v>0</v>
      </c>
      <c r="Z37" s="319" t="e">
        <f t="shared" ca="1" si="13"/>
        <v>#VALUE!</v>
      </c>
      <c r="AA37" s="319" t="e">
        <f t="shared" ca="1" si="14"/>
        <v>#VALUE!</v>
      </c>
      <c r="AB37" s="319"/>
      <c r="AC37" s="319" t="e">
        <f t="shared" ca="1" si="15"/>
        <v>#VALUE!</v>
      </c>
      <c r="AD37" s="319" t="e">
        <f t="shared" ca="1" si="16"/>
        <v>#VALUE!</v>
      </c>
      <c r="AE37" s="319">
        <f t="shared" ca="1" si="17"/>
        <v>-999</v>
      </c>
      <c r="AF37" s="318"/>
      <c r="AG37" s="318"/>
      <c r="AH37" s="318"/>
      <c r="AI37" s="318" t="e">
        <f t="shared" si="18"/>
        <v>#N/A</v>
      </c>
      <c r="AJ37" s="1">
        <v>1</v>
      </c>
    </row>
    <row r="38" spans="1:36">
      <c r="A38" s="250">
        <v>29</v>
      </c>
      <c r="B38" s="294" t="s">
        <v>41</v>
      </c>
      <c r="C38" s="298" t="s">
        <v>77</v>
      </c>
      <c r="D38" s="287" t="s">
        <v>874</v>
      </c>
      <c r="E38" s="232">
        <f>IF(Dashboard!J37="Placeholder","P",IF(Dashboard!J37="National measure only","N",IF(Dashboard!I37="p",1,IF(Dashboard!I37="q",2,""))))</f>
        <v>1</v>
      </c>
      <c r="F38" s="229"/>
      <c r="G38" s="379" t="str">
        <f>IF(OR($B$7=1,E38="P",E38="N",E38=""),"",IF(Sparklines!T38="","B",Sparklines!T38))</f>
        <v/>
      </c>
      <c r="H38" s="229"/>
      <c r="I38" s="229"/>
      <c r="J38" s="230" t="str">
        <f t="shared" ca="1" si="0"/>
        <v/>
      </c>
      <c r="K38" s="231" t="str">
        <f t="shared" ca="1" si="1"/>
        <v/>
      </c>
      <c r="L38" s="230" t="str">
        <f t="shared" ca="1" si="2"/>
        <v/>
      </c>
      <c r="M38" s="231" t="str">
        <f t="shared" ca="1" si="3"/>
        <v/>
      </c>
      <c r="N38" s="230" t="str">
        <f t="shared" ca="1" si="4"/>
        <v/>
      </c>
      <c r="O38" s="229"/>
      <c r="P38" s="318" t="str">
        <f t="shared" si="19"/>
        <v/>
      </c>
      <c r="Q38" s="319" t="str">
        <f t="shared" ca="1" si="5"/>
        <v/>
      </c>
      <c r="R38" s="319" t="str">
        <f t="shared" ca="1" si="6"/>
        <v/>
      </c>
      <c r="S38" s="319" t="e">
        <f t="shared" ca="1" si="7"/>
        <v>#VALUE!</v>
      </c>
      <c r="T38" s="319" t="e">
        <f t="shared" ca="1" si="8"/>
        <v>#VALUE!</v>
      </c>
      <c r="U38" s="319" t="e">
        <f t="shared" ca="1" si="9"/>
        <v>#VALUE!</v>
      </c>
      <c r="V38" s="319" t="e">
        <f t="shared" ca="1" si="10"/>
        <v>#VALUE!</v>
      </c>
      <c r="W38" s="269">
        <f>COUNT($AJ38:AJ$77)-0.5</f>
        <v>39.5</v>
      </c>
      <c r="X38" s="319" t="e">
        <f t="shared" ca="1" si="11"/>
        <v>#VALUE!</v>
      </c>
      <c r="Y38" s="319">
        <f t="shared" si="12"/>
        <v>4</v>
      </c>
      <c r="Z38" s="319" t="e">
        <f t="shared" ca="1" si="13"/>
        <v>#VALUE!</v>
      </c>
      <c r="AA38" s="319" t="e">
        <f t="shared" ca="1" si="14"/>
        <v>#VALUE!</v>
      </c>
      <c r="AB38" s="319" t="str">
        <f t="shared" si="31"/>
        <v/>
      </c>
      <c r="AC38" s="319" t="e">
        <f t="shared" ca="1" si="15"/>
        <v>#VALUE!</v>
      </c>
      <c r="AD38" s="319" t="e">
        <f t="shared" ca="1" si="16"/>
        <v>#VALUE!</v>
      </c>
      <c r="AE38" s="319">
        <f t="shared" ca="1" si="17"/>
        <v>-999</v>
      </c>
      <c r="AF38" s="318"/>
      <c r="AG38" s="318"/>
      <c r="AH38" s="318"/>
      <c r="AI38" s="318" t="e">
        <f t="shared" si="18"/>
        <v>#N/A</v>
      </c>
      <c r="AJ38" s="1">
        <v>1</v>
      </c>
    </row>
    <row r="39" spans="1:36">
      <c r="A39" s="250">
        <v>30</v>
      </c>
      <c r="B39" s="302" t="s">
        <v>42</v>
      </c>
      <c r="C39" s="298" t="s">
        <v>19</v>
      </c>
      <c r="D39" s="299"/>
      <c r="E39" s="232" t="str">
        <f>IF(Dashboard!J38="Placeholder","P",IF(Dashboard!J38="National measure only","N",IF(Dashboard!I38="p",1,IF(Dashboard!I38="q",2,""))))</f>
        <v>N</v>
      </c>
      <c r="F39" s="229"/>
      <c r="G39" s="379" t="str">
        <f>IF(OR($B$7=1,E39="P",E39="N",E39=""),"",IF(Sparklines!T39="","B",Sparklines!T39))</f>
        <v/>
      </c>
      <c r="H39" s="229"/>
      <c r="I39" s="229"/>
      <c r="J39" s="230" t="str">
        <f t="shared" ca="1" si="0"/>
        <v/>
      </c>
      <c r="K39" s="231" t="str">
        <f t="shared" ca="1" si="1"/>
        <v/>
      </c>
      <c r="L39" s="230" t="str">
        <f t="shared" ca="1" si="2"/>
        <v/>
      </c>
      <c r="M39" s="231" t="str">
        <f t="shared" ca="1" si="3"/>
        <v/>
      </c>
      <c r="N39" s="230" t="str">
        <f t="shared" ca="1" si="4"/>
        <v/>
      </c>
      <c r="O39" s="229"/>
      <c r="P39" s="318" t="str">
        <f t="shared" si="19"/>
        <v/>
      </c>
      <c r="Q39" s="319" t="str">
        <f t="shared" ca="1" si="5"/>
        <v/>
      </c>
      <c r="R39" s="319" t="str">
        <f t="shared" ca="1" si="6"/>
        <v/>
      </c>
      <c r="S39" s="319" t="e">
        <f t="shared" ca="1" si="7"/>
        <v>#VALUE!</v>
      </c>
      <c r="T39" s="319" t="e">
        <f t="shared" ca="1" si="8"/>
        <v>#VALUE!</v>
      </c>
      <c r="U39" s="319" t="e">
        <f t="shared" ca="1" si="9"/>
        <v>#VALUE!</v>
      </c>
      <c r="V39" s="319" t="e">
        <f t="shared" ca="1" si="10"/>
        <v>#VALUE!</v>
      </c>
      <c r="W39" s="269">
        <f>COUNT($AJ39:AJ$77)-0.5</f>
        <v>38.5</v>
      </c>
      <c r="X39" s="319" t="e">
        <f t="shared" ca="1" si="11"/>
        <v>#VALUE!</v>
      </c>
      <c r="Y39" s="319" t="b">
        <f t="shared" si="12"/>
        <v>0</v>
      </c>
      <c r="Z39" s="319" t="e">
        <f t="shared" ca="1" si="13"/>
        <v>#VALUE!</v>
      </c>
      <c r="AA39" s="319" t="e">
        <f t="shared" ca="1" si="14"/>
        <v>#VALUE!</v>
      </c>
      <c r="AB39" s="319"/>
      <c r="AC39" s="319" t="e">
        <f t="shared" ca="1" si="15"/>
        <v>#VALUE!</v>
      </c>
      <c r="AD39" s="319" t="e">
        <f t="shared" ca="1" si="16"/>
        <v>#VALUE!</v>
      </c>
      <c r="AE39" s="319">
        <f t="shared" ca="1" si="17"/>
        <v>-999</v>
      </c>
      <c r="AF39" s="318"/>
      <c r="AG39" s="318"/>
      <c r="AH39" s="318"/>
      <c r="AI39" s="318" t="e">
        <f t="shared" si="18"/>
        <v>#N/A</v>
      </c>
      <c r="AJ39" s="1">
        <v>1</v>
      </c>
    </row>
    <row r="40" spans="1:36">
      <c r="A40" s="250">
        <v>31</v>
      </c>
      <c r="B40" s="599" t="s">
        <v>23</v>
      </c>
      <c r="C40" s="600"/>
      <c r="D40" s="228"/>
      <c r="E40" s="232" t="str">
        <f>IF(Dashboard!J39="Placeholder","P",IF(Dashboard!J39="National measure only","N",IF(Dashboard!I39="p",1,IF(Dashboard!I39="q",2,""))))</f>
        <v/>
      </c>
      <c r="F40" s="229"/>
      <c r="G40" s="379" t="str">
        <f>IF(OR($B$7=1,E40="P",E40="N",E40=""),"",IF(Sparklines!T40="","B",Sparklines!T40))</f>
        <v/>
      </c>
      <c r="H40" s="229"/>
      <c r="I40" s="229"/>
      <c r="J40" s="230" t="str">
        <f t="shared" ca="1" si="0"/>
        <v/>
      </c>
      <c r="K40" s="231" t="str">
        <f t="shared" ca="1" si="1"/>
        <v/>
      </c>
      <c r="L40" s="230" t="str">
        <f t="shared" ca="1" si="2"/>
        <v/>
      </c>
      <c r="M40" s="231" t="str">
        <f t="shared" ca="1" si="3"/>
        <v/>
      </c>
      <c r="N40" s="230" t="str">
        <f t="shared" ca="1" si="4"/>
        <v/>
      </c>
      <c r="O40" s="229"/>
      <c r="P40" s="318" t="str">
        <f t="shared" si="19"/>
        <v/>
      </c>
      <c r="Q40" s="319" t="str">
        <f t="shared" ca="1" si="5"/>
        <v/>
      </c>
      <c r="R40" s="319" t="str">
        <f t="shared" ca="1" si="6"/>
        <v/>
      </c>
      <c r="S40" s="319" t="e">
        <f t="shared" ca="1" si="7"/>
        <v>#VALUE!</v>
      </c>
      <c r="T40" s="319" t="e">
        <f t="shared" ca="1" si="8"/>
        <v>#VALUE!</v>
      </c>
      <c r="U40" s="319" t="e">
        <f t="shared" ca="1" si="9"/>
        <v>#VALUE!</v>
      </c>
      <c r="V40" s="319" t="e">
        <f t="shared" ca="1" si="10"/>
        <v>#VALUE!</v>
      </c>
      <c r="W40" s="269">
        <f>COUNT($AJ40:AJ$77)-0.5</f>
        <v>37.5</v>
      </c>
      <c r="X40" s="319" t="e">
        <f t="shared" ca="1" si="11"/>
        <v>#VALUE!</v>
      </c>
      <c r="Y40" s="319" t="b">
        <f t="shared" si="12"/>
        <v>0</v>
      </c>
      <c r="Z40" s="319" t="e">
        <f t="shared" ca="1" si="13"/>
        <v>#VALUE!</v>
      </c>
      <c r="AA40" s="319" t="e">
        <f t="shared" ca="1" si="14"/>
        <v>#VALUE!</v>
      </c>
      <c r="AB40" s="319"/>
      <c r="AC40" s="319" t="e">
        <f t="shared" ca="1" si="15"/>
        <v>#VALUE!</v>
      </c>
      <c r="AD40" s="319" t="e">
        <f t="shared" ca="1" si="16"/>
        <v>#VALUE!</v>
      </c>
      <c r="AE40" s="319">
        <f t="shared" ca="1" si="17"/>
        <v>-999</v>
      </c>
      <c r="AF40" s="318"/>
      <c r="AG40" s="318"/>
      <c r="AH40" s="318"/>
      <c r="AI40" s="318" t="e">
        <f t="shared" si="18"/>
        <v>#N/A</v>
      </c>
      <c r="AJ40" s="1">
        <v>1</v>
      </c>
    </row>
    <row r="41" spans="1:36">
      <c r="A41" s="250">
        <v>32</v>
      </c>
      <c r="B41" s="294" t="s">
        <v>43</v>
      </c>
      <c r="C41" s="286" t="s">
        <v>78</v>
      </c>
      <c r="D41" s="287" t="s">
        <v>875</v>
      </c>
      <c r="E41" s="232">
        <f>IF(Dashboard!J40="Placeholder","P",IF(Dashboard!J40="National measure only","N",IF(Dashboard!I40="p",1,IF(Dashboard!I40="q",2,""))))</f>
        <v>1</v>
      </c>
      <c r="F41" s="229"/>
      <c r="G41" s="379" t="str">
        <f>IF(OR($B$7=1,E41="P",E41="N",E41=""),"",IF(Sparklines!T41="","B",Sparklines!T41))</f>
        <v/>
      </c>
      <c r="H41" s="229"/>
      <c r="I41" s="229"/>
      <c r="J41" s="230" t="str">
        <f t="shared" ca="1" si="0"/>
        <v/>
      </c>
      <c r="K41" s="231" t="str">
        <f t="shared" ca="1" si="1"/>
        <v/>
      </c>
      <c r="L41" s="230" t="str">
        <f t="shared" ca="1" si="2"/>
        <v/>
      </c>
      <c r="M41" s="231" t="str">
        <f t="shared" ca="1" si="3"/>
        <v/>
      </c>
      <c r="N41" s="230" t="str">
        <f t="shared" ca="1" si="4"/>
        <v/>
      </c>
      <c r="O41" s="229"/>
      <c r="P41" s="318" t="str">
        <f t="shared" si="19"/>
        <v/>
      </c>
      <c r="Q41" s="319" t="str">
        <f t="shared" ca="1" si="5"/>
        <v/>
      </c>
      <c r="R41" s="319" t="str">
        <f t="shared" ca="1" si="6"/>
        <v/>
      </c>
      <c r="S41" s="319" t="e">
        <f t="shared" ca="1" si="7"/>
        <v>#VALUE!</v>
      </c>
      <c r="T41" s="319" t="e">
        <f t="shared" ca="1" si="8"/>
        <v>#VALUE!</v>
      </c>
      <c r="U41" s="319" t="e">
        <f t="shared" ca="1" si="9"/>
        <v>#VALUE!</v>
      </c>
      <c r="V41" s="319" t="e">
        <f t="shared" ca="1" si="10"/>
        <v>#VALUE!</v>
      </c>
      <c r="W41" s="269">
        <f>COUNT($AJ41:AJ$77)-0.5</f>
        <v>36.5</v>
      </c>
      <c r="X41" s="319" t="e">
        <f t="shared" ca="1" si="11"/>
        <v>#VALUE!</v>
      </c>
      <c r="Y41" s="319">
        <f t="shared" si="12"/>
        <v>4</v>
      </c>
      <c r="Z41" s="319" t="e">
        <f t="shared" ca="1" si="13"/>
        <v>#VALUE!</v>
      </c>
      <c r="AA41" s="319" t="e">
        <f t="shared" ca="1" si="14"/>
        <v>#VALUE!</v>
      </c>
      <c r="AB41" s="319" t="str">
        <f t="shared" si="31"/>
        <v/>
      </c>
      <c r="AC41" s="319" t="e">
        <f t="shared" ca="1" si="15"/>
        <v>#VALUE!</v>
      </c>
      <c r="AD41" s="319" t="e">
        <f t="shared" ca="1" si="16"/>
        <v>#VALUE!</v>
      </c>
      <c r="AE41" s="319">
        <f t="shared" ca="1" si="17"/>
        <v>-999</v>
      </c>
      <c r="AF41" s="318"/>
      <c r="AG41" s="318"/>
      <c r="AH41" s="318"/>
      <c r="AI41" s="318" t="e">
        <f t="shared" si="18"/>
        <v>#N/A</v>
      </c>
      <c r="AJ41" s="1">
        <v>1</v>
      </c>
    </row>
    <row r="42" spans="1:36">
      <c r="A42" s="250">
        <v>33</v>
      </c>
      <c r="B42" s="294" t="s">
        <v>44</v>
      </c>
      <c r="C42" s="292" t="s">
        <v>79</v>
      </c>
      <c r="D42" s="287" t="s">
        <v>876</v>
      </c>
      <c r="E42" s="232">
        <f>IF(Dashboard!J41="Placeholder","P",IF(Dashboard!J41="National measure only","N",IF(Dashboard!I41="p",1,IF(Dashboard!I41="q",2,""))))</f>
        <v>1</v>
      </c>
      <c r="F42" s="229"/>
      <c r="G42" s="379" t="str">
        <f>IF(OR($B$7=1,E42="P",E42="N",E42=""),"",IF(Sparklines!T42="","B",Sparklines!T42))</f>
        <v/>
      </c>
      <c r="H42" s="229"/>
      <c r="I42" s="229"/>
      <c r="J42" s="230" t="str">
        <f t="shared" ca="1" si="0"/>
        <v/>
      </c>
      <c r="K42" s="231" t="str">
        <f t="shared" ca="1" si="1"/>
        <v/>
      </c>
      <c r="L42" s="230" t="str">
        <f t="shared" ca="1" si="2"/>
        <v/>
      </c>
      <c r="M42" s="231" t="str">
        <f t="shared" ca="1" si="3"/>
        <v/>
      </c>
      <c r="N42" s="230" t="str">
        <f t="shared" ca="1" si="4"/>
        <v/>
      </c>
      <c r="O42" s="229"/>
      <c r="P42" s="318" t="str">
        <f t="shared" si="19"/>
        <v/>
      </c>
      <c r="Q42" s="319" t="str">
        <f t="shared" ca="1" si="5"/>
        <v/>
      </c>
      <c r="R42" s="319" t="str">
        <f t="shared" ca="1" si="6"/>
        <v/>
      </c>
      <c r="S42" s="319" t="e">
        <f t="shared" ca="1" si="7"/>
        <v>#VALUE!</v>
      </c>
      <c r="T42" s="319" t="e">
        <f t="shared" ca="1" si="8"/>
        <v>#VALUE!</v>
      </c>
      <c r="U42" s="319" t="e">
        <f t="shared" ca="1" si="9"/>
        <v>#VALUE!</v>
      </c>
      <c r="V42" s="319" t="e">
        <f t="shared" ca="1" si="10"/>
        <v>#VALUE!</v>
      </c>
      <c r="W42" s="269">
        <f>COUNT($AJ42:AJ$77)-0.5</f>
        <v>35.5</v>
      </c>
      <c r="X42" s="319" t="e">
        <f t="shared" ca="1" si="11"/>
        <v>#VALUE!</v>
      </c>
      <c r="Y42" s="319">
        <f t="shared" si="12"/>
        <v>4</v>
      </c>
      <c r="Z42" s="319" t="e">
        <f t="shared" ca="1" si="13"/>
        <v>#VALUE!</v>
      </c>
      <c r="AA42" s="319" t="e">
        <f t="shared" ca="1" si="14"/>
        <v>#VALUE!</v>
      </c>
      <c r="AB42" s="319" t="str">
        <f t="shared" si="31"/>
        <v/>
      </c>
      <c r="AC42" s="319" t="e">
        <f t="shared" ca="1" si="15"/>
        <v>#VALUE!</v>
      </c>
      <c r="AD42" s="319" t="e">
        <f t="shared" ca="1" si="16"/>
        <v>#VALUE!</v>
      </c>
      <c r="AE42" s="319">
        <f t="shared" ca="1" si="17"/>
        <v>-999</v>
      </c>
      <c r="AF42" s="318"/>
      <c r="AG42" s="318"/>
      <c r="AH42" s="318"/>
      <c r="AI42" s="318" t="e">
        <f t="shared" si="18"/>
        <v>#N/A</v>
      </c>
      <c r="AJ42" s="1">
        <v>1</v>
      </c>
    </row>
    <row r="43" spans="1:36">
      <c r="A43" s="250">
        <v>34</v>
      </c>
      <c r="B43" s="599" t="s">
        <v>24</v>
      </c>
      <c r="C43" s="600"/>
      <c r="D43" s="228"/>
      <c r="E43" s="232" t="str">
        <f>IF(Dashboard!J42="Placeholder","P",IF(Dashboard!J42="National measure only","N",IF(Dashboard!I42="p",1,IF(Dashboard!I42="q",2,""))))</f>
        <v/>
      </c>
      <c r="F43" s="229"/>
      <c r="G43" s="379" t="str">
        <f>IF(OR($B$7=1,E43="P",E43="N",E43=""),"",IF(Sparklines!T43="","B",Sparklines!T43))</f>
        <v/>
      </c>
      <c r="H43" s="229"/>
      <c r="I43" s="229"/>
      <c r="J43" s="230" t="str">
        <f t="shared" ref="J43:J47" ca="1" si="32">IF(G43="","",MIN(INDIRECT(D43)))</f>
        <v/>
      </c>
      <c r="K43" s="231" t="str">
        <f t="shared" ref="K43:K47" ca="1" si="33">IF(G43="","",_xlfn.PERCENTILE.INC(INDIRECT(D43),25%))</f>
        <v/>
      </c>
      <c r="L43" s="230" t="str">
        <f t="shared" ref="L43:L47" ca="1" si="34">IF(G43="","",MEDIAN(INDIRECT(D43)))</f>
        <v/>
      </c>
      <c r="M43" s="231" t="str">
        <f t="shared" ref="M43:M47" ca="1" si="35">IF(G43="","",_xlfn.PERCENTILE.INC(INDIRECT(D43),75%))</f>
        <v/>
      </c>
      <c r="N43" s="230" t="str">
        <f t="shared" ref="N43:N47" ca="1" si="36">IF(G43="","",MAX(INDIRECT(D43)))</f>
        <v/>
      </c>
      <c r="O43" s="229"/>
      <c r="P43" s="318" t="str">
        <f t="shared" si="19"/>
        <v/>
      </c>
      <c r="Q43" s="319" t="str">
        <f t="shared" ref="Q43:Q47" ca="1" si="37">IF($E43=1,J43,N43)</f>
        <v/>
      </c>
      <c r="R43" s="319" t="str">
        <f t="shared" ref="R43:R47" ca="1" si="38">IF($E43=2,J43,N43)</f>
        <v/>
      </c>
      <c r="S43" s="319" t="e">
        <f t="shared" ca="1" si="7"/>
        <v>#VALUE!</v>
      </c>
      <c r="T43" s="319" t="e">
        <f t="shared" ca="1" si="8"/>
        <v>#VALUE!</v>
      </c>
      <c r="U43" s="319" t="e">
        <f t="shared" ca="1" si="9"/>
        <v>#VALUE!</v>
      </c>
      <c r="V43" s="319" t="e">
        <f t="shared" ca="1" si="10"/>
        <v>#VALUE!</v>
      </c>
      <c r="W43" s="269">
        <f>COUNT($AJ43:AJ$77)-0.5</f>
        <v>34.5</v>
      </c>
      <c r="X43" s="319" t="e">
        <f t="shared" ca="1" si="11"/>
        <v>#VALUE!</v>
      </c>
      <c r="Y43" s="319" t="b">
        <f t="shared" si="12"/>
        <v>0</v>
      </c>
      <c r="Z43" s="319" t="e">
        <f t="shared" ca="1" si="13"/>
        <v>#VALUE!</v>
      </c>
      <c r="AA43" s="319" t="e">
        <f t="shared" ca="1" si="14"/>
        <v>#VALUE!</v>
      </c>
      <c r="AB43" s="319"/>
      <c r="AC43" s="319" t="e">
        <f t="shared" ca="1" si="15"/>
        <v>#VALUE!</v>
      </c>
      <c r="AD43" s="319" t="e">
        <f t="shared" ca="1" si="16"/>
        <v>#VALUE!</v>
      </c>
      <c r="AE43" s="319">
        <f t="shared" ca="1" si="17"/>
        <v>-999</v>
      </c>
      <c r="AF43" s="318"/>
      <c r="AG43" s="318"/>
      <c r="AH43" s="318"/>
      <c r="AI43" s="318" t="e">
        <f t="shared" si="18"/>
        <v>#N/A</v>
      </c>
      <c r="AJ43" s="1">
        <v>1</v>
      </c>
    </row>
    <row r="44" spans="1:36">
      <c r="A44" s="250">
        <v>35</v>
      </c>
      <c r="B44" s="589" t="s">
        <v>45</v>
      </c>
      <c r="C44" s="351" t="s">
        <v>990</v>
      </c>
      <c r="D44" s="301" t="s">
        <v>873</v>
      </c>
      <c r="E44" s="232" t="str">
        <f>IF(Dashboard!J43="Placeholder","P",IF(Dashboard!J43="National measure only","N",IF(Dashboard!I43="p",1,IF(Dashboard!I43="q",2,""))))</f>
        <v>P</v>
      </c>
      <c r="F44" s="229"/>
      <c r="G44" s="379" t="str">
        <f>IF(OR($B$7=1,E44="P",E44="N",E44=""),"",IF(Sparklines!T44="","B",Sparklines!T44))</f>
        <v/>
      </c>
      <c r="H44" s="229"/>
      <c r="I44" s="229"/>
      <c r="J44" s="230" t="str">
        <f t="shared" ca="1" si="32"/>
        <v/>
      </c>
      <c r="K44" s="231" t="str">
        <f t="shared" ca="1" si="33"/>
        <v/>
      </c>
      <c r="L44" s="230" t="str">
        <f t="shared" ca="1" si="34"/>
        <v/>
      </c>
      <c r="M44" s="231" t="str">
        <f t="shared" ca="1" si="35"/>
        <v/>
      </c>
      <c r="N44" s="230" t="str">
        <f t="shared" ca="1" si="36"/>
        <v/>
      </c>
      <c r="O44" s="229"/>
      <c r="P44" s="318" t="str">
        <f t="shared" si="19"/>
        <v/>
      </c>
      <c r="Q44" s="319" t="str">
        <f t="shared" ca="1" si="37"/>
        <v/>
      </c>
      <c r="R44" s="319" t="str">
        <f t="shared" ca="1" si="38"/>
        <v/>
      </c>
      <c r="S44" s="319" t="e">
        <f t="shared" ca="1" si="7"/>
        <v>#VALUE!</v>
      </c>
      <c r="T44" s="319" t="e">
        <f t="shared" ca="1" si="8"/>
        <v>#VALUE!</v>
      </c>
      <c r="U44" s="319" t="e">
        <f t="shared" ca="1" si="9"/>
        <v>#VALUE!</v>
      </c>
      <c r="V44" s="319" t="e">
        <f t="shared" ca="1" si="10"/>
        <v>#VALUE!</v>
      </c>
      <c r="W44" s="269">
        <f>COUNT($AJ44:AJ$77)-0.5</f>
        <v>33.5</v>
      </c>
      <c r="X44" s="319" t="e">
        <f t="shared" ca="1" si="11"/>
        <v>#VALUE!</v>
      </c>
      <c r="Y44" s="319" t="b">
        <f t="shared" si="12"/>
        <v>0</v>
      </c>
      <c r="Z44" s="319" t="e">
        <f t="shared" ca="1" si="13"/>
        <v>#VALUE!</v>
      </c>
      <c r="AA44" s="319" t="e">
        <f t="shared" ca="1" si="14"/>
        <v>#VALUE!</v>
      </c>
      <c r="AB44" s="319"/>
      <c r="AC44" s="319" t="e">
        <f t="shared" ca="1" si="15"/>
        <v>#VALUE!</v>
      </c>
      <c r="AD44" s="319" t="e">
        <f t="shared" ca="1" si="16"/>
        <v>#VALUE!</v>
      </c>
      <c r="AE44" s="319">
        <f t="shared" ca="1" si="17"/>
        <v>-999</v>
      </c>
      <c r="AF44" s="318"/>
      <c r="AG44" s="318"/>
      <c r="AH44" s="318"/>
      <c r="AI44" s="318" t="e">
        <f t="shared" si="18"/>
        <v>#N/A</v>
      </c>
      <c r="AJ44" s="1">
        <v>1</v>
      </c>
    </row>
    <row r="45" spans="1:36">
      <c r="A45" s="250">
        <v>36</v>
      </c>
      <c r="B45" s="590"/>
      <c r="C45" s="352" t="s">
        <v>989</v>
      </c>
      <c r="D45" s="301" t="s">
        <v>873</v>
      </c>
      <c r="E45" s="232" t="s">
        <v>993</v>
      </c>
      <c r="F45" s="229"/>
      <c r="G45" s="379" t="str">
        <f>IF(OR($B$7=1,E45="P",E45="N",E45=""),"",IF(Sparklines!T45="","B",Sparklines!T45))</f>
        <v/>
      </c>
      <c r="H45" s="229"/>
      <c r="I45" s="229"/>
      <c r="J45" s="230" t="str">
        <f t="shared" ca="1" si="32"/>
        <v/>
      </c>
      <c r="K45" s="231" t="str">
        <f t="shared" ca="1" si="33"/>
        <v/>
      </c>
      <c r="L45" s="230" t="str">
        <f t="shared" ca="1" si="34"/>
        <v/>
      </c>
      <c r="M45" s="231" t="str">
        <f t="shared" ca="1" si="35"/>
        <v/>
      </c>
      <c r="N45" s="230" t="str">
        <f t="shared" ca="1" si="36"/>
        <v/>
      </c>
      <c r="O45" s="229"/>
      <c r="P45" s="318" t="str">
        <f t="shared" si="19"/>
        <v/>
      </c>
      <c r="Q45" s="319" t="str">
        <f t="shared" ca="1" si="37"/>
        <v/>
      </c>
      <c r="R45" s="319" t="str">
        <f t="shared" ca="1" si="38"/>
        <v/>
      </c>
      <c r="S45" s="319" t="e">
        <f t="shared" ref="S45:S47" ca="1" si="39">IF((L45-J45)&gt;(N45-L45),J45,(L45-(N45-L45)))</f>
        <v>#VALUE!</v>
      </c>
      <c r="T45" s="319" t="e">
        <f t="shared" ref="T45:T47" ca="1" si="40">IF(S45=J45,L45+(L45-J45),N45)</f>
        <v>#VALUE!</v>
      </c>
      <c r="U45" s="319" t="e">
        <f t="shared" ref="U45:U47" ca="1" si="41">IF(E45=1,S45,T45)</f>
        <v>#VALUE!</v>
      </c>
      <c r="V45" s="319" t="e">
        <f t="shared" ref="V45:V47" ca="1" si="42">IF(E45=1,T45,S45)</f>
        <v>#VALUE!</v>
      </c>
      <c r="W45" s="269">
        <f>COUNT($AJ45:AJ$77)-0.5</f>
        <v>32.5</v>
      </c>
      <c r="X45" s="319" t="e">
        <f t="shared" ref="X45:X47" ca="1" si="43">(G45-U45)/(V45-U45)</f>
        <v>#VALUE!</v>
      </c>
      <c r="Y45" s="319" t="b">
        <f t="shared" ref="Y45:Y47" si="44">IF(E45=2,P45,IF(E45=1,IF(P45=1,3,IF(P45=3,1,IF(P45=2,2,4)))))</f>
        <v>0</v>
      </c>
      <c r="Z45" s="319" t="e">
        <f t="shared" ref="Z45:Z47" ca="1" si="45">IF(E45=1,(J45-U45)/(V45-U45),(Q45-U45)/(V45-U45))</f>
        <v>#VALUE!</v>
      </c>
      <c r="AA45" s="319" t="e">
        <f t="shared" ref="AA45:AA47" ca="1" si="46">IF(E45=1,(K45-U45)/(V45-U45),(M45-U45)/(V45-U45))</f>
        <v>#VALUE!</v>
      </c>
      <c r="AB45" s="319"/>
      <c r="AC45" s="319" t="e">
        <f t="shared" ref="AC45:AC47" ca="1" si="47">IF(E45=1,(M45-U45)/(V45-U45),(K45-U45)/(V45-U45))</f>
        <v>#VALUE!</v>
      </c>
      <c r="AD45" s="319" t="e">
        <f t="shared" ref="AD45:AD47" ca="1" si="48">IF(E45=1,(N45-U45)/(V45-U45),(J45-U45)/(V45-U45))</f>
        <v>#VALUE!</v>
      </c>
      <c r="AE45" s="319">
        <f t="shared" ref="AE45:AE77" ca="1" si="49">IF(ISERROR((O45-U45)/(V45-U45)),-999,(O45-U45)/(V45-U45))</f>
        <v>-999</v>
      </c>
      <c r="AF45" s="318"/>
      <c r="AG45" s="318"/>
      <c r="AH45" s="318"/>
      <c r="AI45" s="318" t="e">
        <f t="shared" si="18"/>
        <v>#N/A</v>
      </c>
      <c r="AJ45" s="1">
        <v>1</v>
      </c>
    </row>
    <row r="46" spans="1:36">
      <c r="A46" s="250">
        <v>37</v>
      </c>
      <c r="B46" s="590"/>
      <c r="C46" s="352" t="s">
        <v>992</v>
      </c>
      <c r="D46" s="301" t="s">
        <v>873</v>
      </c>
      <c r="E46" s="232" t="str">
        <f>IF(Dashboard!J45="Placeholder","P",IF(Dashboard!J45="National measure only","N",IF(Dashboard!I45="p",1,IF(Dashboard!I45="q",2,""))))</f>
        <v>P</v>
      </c>
      <c r="F46" s="229"/>
      <c r="G46" s="379" t="str">
        <f>IF(OR($B$7=1,E46="P",E46="N",E46=""),"",IF(Sparklines!T46="","B",Sparklines!T46))</f>
        <v/>
      </c>
      <c r="H46" s="229"/>
      <c r="I46" s="229"/>
      <c r="J46" s="230" t="str">
        <f t="shared" ca="1" si="32"/>
        <v/>
      </c>
      <c r="K46" s="231" t="str">
        <f t="shared" ca="1" si="33"/>
        <v/>
      </c>
      <c r="L46" s="230" t="str">
        <f t="shared" ca="1" si="34"/>
        <v/>
      </c>
      <c r="M46" s="231" t="str">
        <f t="shared" ca="1" si="35"/>
        <v/>
      </c>
      <c r="N46" s="230" t="str">
        <f t="shared" ca="1" si="36"/>
        <v/>
      </c>
      <c r="O46" s="229"/>
      <c r="P46" s="318" t="str">
        <f t="shared" si="19"/>
        <v/>
      </c>
      <c r="Q46" s="319" t="str">
        <f t="shared" ca="1" si="37"/>
        <v/>
      </c>
      <c r="R46" s="319" t="str">
        <f t="shared" ca="1" si="38"/>
        <v/>
      </c>
      <c r="S46" s="319" t="e">
        <f t="shared" ca="1" si="39"/>
        <v>#VALUE!</v>
      </c>
      <c r="T46" s="319" t="e">
        <f t="shared" ca="1" si="40"/>
        <v>#VALUE!</v>
      </c>
      <c r="U46" s="319" t="e">
        <f t="shared" ca="1" si="41"/>
        <v>#VALUE!</v>
      </c>
      <c r="V46" s="319" t="e">
        <f t="shared" ca="1" si="42"/>
        <v>#VALUE!</v>
      </c>
      <c r="W46" s="269">
        <f>COUNT($AJ46:AJ$77)-0.5</f>
        <v>31.5</v>
      </c>
      <c r="X46" s="319" t="e">
        <f t="shared" ca="1" si="43"/>
        <v>#VALUE!</v>
      </c>
      <c r="Y46" s="319" t="b">
        <f t="shared" si="44"/>
        <v>0</v>
      </c>
      <c r="Z46" s="319" t="e">
        <f t="shared" ca="1" si="45"/>
        <v>#VALUE!</v>
      </c>
      <c r="AA46" s="319" t="e">
        <f t="shared" ca="1" si="46"/>
        <v>#VALUE!</v>
      </c>
      <c r="AB46" s="319"/>
      <c r="AC46" s="319" t="e">
        <f t="shared" ca="1" si="47"/>
        <v>#VALUE!</v>
      </c>
      <c r="AD46" s="319" t="e">
        <f t="shared" ca="1" si="48"/>
        <v>#VALUE!</v>
      </c>
      <c r="AE46" s="319">
        <f t="shared" ca="1" si="49"/>
        <v>-999</v>
      </c>
      <c r="AF46" s="318"/>
      <c r="AG46" s="318"/>
      <c r="AH46" s="318"/>
      <c r="AI46" s="318" t="e">
        <f t="shared" si="18"/>
        <v>#N/A</v>
      </c>
      <c r="AJ46" s="1">
        <v>1</v>
      </c>
    </row>
    <row r="47" spans="1:36">
      <c r="A47" s="250">
        <v>38</v>
      </c>
      <c r="B47" s="591"/>
      <c r="C47" s="352" t="s">
        <v>991</v>
      </c>
      <c r="D47" s="301" t="s">
        <v>873</v>
      </c>
      <c r="E47" s="232" t="s">
        <v>993</v>
      </c>
      <c r="F47" s="229"/>
      <c r="G47" s="379" t="str">
        <f>IF(OR($B$7=1,E47="P",E47="N",E47=""),"",IF(Sparklines!T47="","B",Sparklines!T47))</f>
        <v/>
      </c>
      <c r="H47" s="229"/>
      <c r="I47" s="229"/>
      <c r="J47" s="230" t="str">
        <f t="shared" ca="1" si="32"/>
        <v/>
      </c>
      <c r="K47" s="231" t="str">
        <f t="shared" ca="1" si="33"/>
        <v/>
      </c>
      <c r="L47" s="230" t="str">
        <f t="shared" ca="1" si="34"/>
        <v/>
      </c>
      <c r="M47" s="231" t="str">
        <f t="shared" ca="1" si="35"/>
        <v/>
      </c>
      <c r="N47" s="230" t="str">
        <f t="shared" ca="1" si="36"/>
        <v/>
      </c>
      <c r="O47" s="229"/>
      <c r="P47" s="318" t="str">
        <f t="shared" si="19"/>
        <v/>
      </c>
      <c r="Q47" s="319" t="str">
        <f t="shared" ca="1" si="37"/>
        <v/>
      </c>
      <c r="R47" s="319" t="str">
        <f t="shared" ca="1" si="38"/>
        <v/>
      </c>
      <c r="S47" s="319" t="e">
        <f t="shared" ca="1" si="39"/>
        <v>#VALUE!</v>
      </c>
      <c r="T47" s="319" t="e">
        <f t="shared" ca="1" si="40"/>
        <v>#VALUE!</v>
      </c>
      <c r="U47" s="319" t="e">
        <f t="shared" ca="1" si="41"/>
        <v>#VALUE!</v>
      </c>
      <c r="V47" s="319" t="e">
        <f t="shared" ca="1" si="42"/>
        <v>#VALUE!</v>
      </c>
      <c r="W47" s="269">
        <f>COUNT($AJ47:AJ$77)-0.5</f>
        <v>30.5</v>
      </c>
      <c r="X47" s="319" t="e">
        <f t="shared" ca="1" si="43"/>
        <v>#VALUE!</v>
      </c>
      <c r="Y47" s="319" t="b">
        <f t="shared" si="44"/>
        <v>0</v>
      </c>
      <c r="Z47" s="319" t="e">
        <f t="shared" ca="1" si="45"/>
        <v>#VALUE!</v>
      </c>
      <c r="AA47" s="319" t="e">
        <f t="shared" ca="1" si="46"/>
        <v>#VALUE!</v>
      </c>
      <c r="AB47" s="319"/>
      <c r="AC47" s="319" t="e">
        <f t="shared" ca="1" si="47"/>
        <v>#VALUE!</v>
      </c>
      <c r="AD47" s="319" t="e">
        <f t="shared" ca="1" si="48"/>
        <v>#VALUE!</v>
      </c>
      <c r="AE47" s="319">
        <f t="shared" ca="1" si="49"/>
        <v>-999</v>
      </c>
      <c r="AF47" s="318"/>
      <c r="AG47" s="318"/>
      <c r="AH47" s="318"/>
      <c r="AI47" s="318" t="e">
        <f t="shared" si="18"/>
        <v>#N/A</v>
      </c>
      <c r="AJ47" s="1">
        <v>1</v>
      </c>
    </row>
    <row r="48" spans="1:36">
      <c r="A48" s="250">
        <v>39</v>
      </c>
      <c r="B48" s="302" t="s">
        <v>530</v>
      </c>
      <c r="C48" s="286" t="s">
        <v>545</v>
      </c>
      <c r="D48" s="287" t="s">
        <v>877</v>
      </c>
      <c r="E48" s="232">
        <f>IF(Dashboard!J47="Placeholder","P",IF(Dashboard!J47="National measure only","N",IF(Dashboard!I47="p",1,IF(Dashboard!I47="q",2,""))))</f>
        <v>1</v>
      </c>
      <c r="F48" s="229"/>
      <c r="G48" s="379" t="str">
        <f>IF(OR($B$7=1,E48="P",E48="N",E48=""),"",IF(Sparklines!T48="","B",Sparklines!T48))</f>
        <v/>
      </c>
      <c r="H48" s="229"/>
      <c r="I48" s="229"/>
      <c r="J48" s="230" t="str">
        <f t="shared" ca="1" si="0"/>
        <v/>
      </c>
      <c r="K48" s="231" t="str">
        <f t="shared" ca="1" si="1"/>
        <v/>
      </c>
      <c r="L48" s="230" t="str">
        <f t="shared" ca="1" si="2"/>
        <v/>
      </c>
      <c r="M48" s="231" t="str">
        <f t="shared" ca="1" si="3"/>
        <v/>
      </c>
      <c r="N48" s="230" t="str">
        <f t="shared" ca="1" si="4"/>
        <v/>
      </c>
      <c r="O48" s="229"/>
      <c r="P48" s="318" t="str">
        <f t="shared" si="19"/>
        <v/>
      </c>
      <c r="Q48" s="319" t="str">
        <f t="shared" ca="1" si="5"/>
        <v/>
      </c>
      <c r="R48" s="319" t="str">
        <f t="shared" ca="1" si="6"/>
        <v/>
      </c>
      <c r="S48" s="319" t="e">
        <f t="shared" ca="1" si="7"/>
        <v>#VALUE!</v>
      </c>
      <c r="T48" s="319" t="e">
        <f t="shared" ca="1" si="8"/>
        <v>#VALUE!</v>
      </c>
      <c r="U48" s="319" t="e">
        <f t="shared" ca="1" si="9"/>
        <v>#VALUE!</v>
      </c>
      <c r="V48" s="319" t="e">
        <f t="shared" ca="1" si="10"/>
        <v>#VALUE!</v>
      </c>
      <c r="W48" s="269">
        <f>COUNT($AJ48:AJ$77)-0.5</f>
        <v>29.5</v>
      </c>
      <c r="X48" s="319" t="e">
        <f t="shared" ca="1" si="11"/>
        <v>#VALUE!</v>
      </c>
      <c r="Y48" s="319">
        <f t="shared" si="12"/>
        <v>4</v>
      </c>
      <c r="Z48" s="319" t="e">
        <f t="shared" ca="1" si="13"/>
        <v>#VALUE!</v>
      </c>
      <c r="AA48" s="319" t="e">
        <f t="shared" ca="1" si="14"/>
        <v>#VALUE!</v>
      </c>
      <c r="AB48" s="319">
        <v>0.5</v>
      </c>
      <c r="AC48" s="319" t="e">
        <f t="shared" ca="1" si="15"/>
        <v>#VALUE!</v>
      </c>
      <c r="AD48" s="319" t="e">
        <f t="shared" ca="1" si="16"/>
        <v>#VALUE!</v>
      </c>
      <c r="AE48" s="319">
        <f t="shared" ca="1" si="49"/>
        <v>-999</v>
      </c>
      <c r="AF48" s="318"/>
      <c r="AG48" s="318"/>
      <c r="AH48" s="318"/>
      <c r="AI48" s="318" t="e">
        <f t="shared" si="18"/>
        <v>#N/A</v>
      </c>
      <c r="AJ48" s="1">
        <v>1</v>
      </c>
    </row>
    <row r="49" spans="1:36">
      <c r="A49" s="250">
        <v>40</v>
      </c>
      <c r="B49" s="366" t="s">
        <v>656</v>
      </c>
      <c r="C49" s="367" t="s">
        <v>20</v>
      </c>
      <c r="D49" s="368" t="s">
        <v>878</v>
      </c>
      <c r="E49" s="232" t="str">
        <f>IF(Dashboard!J48="Placeholder","P",IF(Dashboard!J48="National measure only","N",IF(Dashboard!I48="p",1,IF(Dashboard!I48="q",2,""))))</f>
        <v/>
      </c>
      <c r="F49" s="229"/>
      <c r="G49" s="379" t="str">
        <f>IF(OR($B$7=1,E49="P",E49="N",E49=""),"",IF(Sparklines!T49="","B",Sparklines!T49))</f>
        <v/>
      </c>
      <c r="H49" s="229"/>
      <c r="I49" s="229"/>
      <c r="J49" s="230" t="str">
        <f t="shared" ca="1" si="0"/>
        <v/>
      </c>
      <c r="K49" s="231" t="str">
        <f t="shared" ca="1" si="1"/>
        <v/>
      </c>
      <c r="L49" s="230" t="str">
        <f t="shared" ca="1" si="2"/>
        <v/>
      </c>
      <c r="M49" s="231" t="str">
        <f t="shared" ca="1" si="3"/>
        <v/>
      </c>
      <c r="N49" s="230" t="str">
        <f t="shared" ca="1" si="4"/>
        <v/>
      </c>
      <c r="O49" s="229"/>
      <c r="P49" s="318" t="str">
        <f t="shared" si="19"/>
        <v/>
      </c>
      <c r="Q49" s="319" t="str">
        <f t="shared" ca="1" si="5"/>
        <v/>
      </c>
      <c r="R49" s="319" t="str">
        <f t="shared" ca="1" si="6"/>
        <v/>
      </c>
      <c r="S49" s="319" t="e">
        <f t="shared" ca="1" si="7"/>
        <v>#VALUE!</v>
      </c>
      <c r="T49" s="319" t="e">
        <f t="shared" ca="1" si="8"/>
        <v>#VALUE!</v>
      </c>
      <c r="U49" s="319" t="e">
        <f t="shared" ca="1" si="9"/>
        <v>#VALUE!</v>
      </c>
      <c r="V49" s="319" t="e">
        <f t="shared" ca="1" si="10"/>
        <v>#VALUE!</v>
      </c>
      <c r="W49" s="269">
        <f>COUNT($AJ49:AJ$77)-0.5</f>
        <v>28.5</v>
      </c>
      <c r="X49" s="319" t="e">
        <f t="shared" ca="1" si="11"/>
        <v>#VALUE!</v>
      </c>
      <c r="Y49" s="319" t="b">
        <f t="shared" si="12"/>
        <v>0</v>
      </c>
      <c r="Z49" s="319" t="e">
        <f t="shared" ca="1" si="13"/>
        <v>#VALUE!</v>
      </c>
      <c r="AA49" s="319" t="e">
        <f t="shared" ca="1" si="14"/>
        <v>#VALUE!</v>
      </c>
      <c r="AB49" s="319"/>
      <c r="AC49" s="319" t="e">
        <f t="shared" ca="1" si="15"/>
        <v>#VALUE!</v>
      </c>
      <c r="AD49" s="319" t="e">
        <f t="shared" ca="1" si="16"/>
        <v>#VALUE!</v>
      </c>
      <c r="AE49" s="319">
        <f t="shared" ca="1" si="49"/>
        <v>-999</v>
      </c>
      <c r="AF49" s="318"/>
      <c r="AG49" s="318"/>
      <c r="AH49" s="318"/>
      <c r="AI49" s="318" t="e">
        <f t="shared" si="18"/>
        <v>#N/A</v>
      </c>
      <c r="AJ49" s="1">
        <v>1</v>
      </c>
    </row>
    <row r="50" spans="1:36" s="331" customFormat="1">
      <c r="A50" s="250">
        <v>41</v>
      </c>
      <c r="B50" s="332" t="s">
        <v>46</v>
      </c>
      <c r="C50" s="323" t="s">
        <v>546</v>
      </c>
      <c r="D50" s="324" t="s">
        <v>879</v>
      </c>
      <c r="E50" s="325" t="s">
        <v>993</v>
      </c>
      <c r="F50" s="326"/>
      <c r="G50" s="407" t="str">
        <f>IF(OR($B$7=1,E50="P",E50="N",E50=""),"",IF(Sparklines!T50="","B",Sparklines!T50))</f>
        <v/>
      </c>
      <c r="H50" s="326"/>
      <c r="I50" s="326"/>
      <c r="J50" s="327" t="str">
        <f t="shared" ca="1" si="0"/>
        <v/>
      </c>
      <c r="K50" s="328" t="str">
        <f t="shared" ca="1" si="1"/>
        <v/>
      </c>
      <c r="L50" s="327" t="str">
        <f t="shared" ca="1" si="2"/>
        <v/>
      </c>
      <c r="M50" s="328" t="str">
        <f t="shared" ca="1" si="3"/>
        <v/>
      </c>
      <c r="N50" s="327" t="str">
        <f t="shared" ca="1" si="4"/>
        <v/>
      </c>
      <c r="O50" s="326"/>
      <c r="P50" s="329" t="str">
        <f t="shared" si="19"/>
        <v/>
      </c>
      <c r="Q50" s="330" t="str">
        <f t="shared" ca="1" si="5"/>
        <v/>
      </c>
      <c r="R50" s="330" t="str">
        <f t="shared" ca="1" si="6"/>
        <v/>
      </c>
      <c r="S50" s="330" t="e">
        <f t="shared" ca="1" si="7"/>
        <v>#VALUE!</v>
      </c>
      <c r="T50" s="330" t="e">
        <f t="shared" ca="1" si="8"/>
        <v>#VALUE!</v>
      </c>
      <c r="U50" s="330" t="e">
        <f t="shared" ca="1" si="9"/>
        <v>#VALUE!</v>
      </c>
      <c r="V50" s="330" t="e">
        <f t="shared" ca="1" si="10"/>
        <v>#VALUE!</v>
      </c>
      <c r="W50" s="269">
        <f>COUNT($AJ50:AJ$77)-0.5</f>
        <v>27.5</v>
      </c>
      <c r="X50" s="330" t="e">
        <f t="shared" ca="1" si="11"/>
        <v>#VALUE!</v>
      </c>
      <c r="Y50" s="330" t="b">
        <f t="shared" si="12"/>
        <v>0</v>
      </c>
      <c r="Z50" s="330" t="e">
        <f t="shared" ca="1" si="13"/>
        <v>#VALUE!</v>
      </c>
      <c r="AA50" s="330" t="e">
        <f t="shared" ca="1" si="14"/>
        <v>#VALUE!</v>
      </c>
      <c r="AB50" s="330"/>
      <c r="AC50" s="330" t="e">
        <f t="shared" ca="1" si="15"/>
        <v>#VALUE!</v>
      </c>
      <c r="AD50" s="330" t="e">
        <f t="shared" ca="1" si="16"/>
        <v>#VALUE!</v>
      </c>
      <c r="AE50" s="319">
        <f t="shared" ca="1" si="49"/>
        <v>-999</v>
      </c>
      <c r="AF50" s="329"/>
      <c r="AG50" s="329"/>
      <c r="AH50" s="329"/>
      <c r="AI50" s="318" t="e">
        <f t="shared" si="18"/>
        <v>#N/A</v>
      </c>
      <c r="AJ50" s="1">
        <v>1</v>
      </c>
    </row>
    <row r="51" spans="1:36">
      <c r="A51" s="250">
        <v>42</v>
      </c>
      <c r="B51" s="300" t="s">
        <v>46</v>
      </c>
      <c r="C51" s="303" t="s">
        <v>10</v>
      </c>
      <c r="D51" s="291"/>
      <c r="E51" s="232" t="str">
        <f>IF(Dashboard!J50="Placeholder","P",IF(Dashboard!J50="National measure only","N",IF(Dashboard!I50="p",1,IF(Dashboard!I50="q",2,""))))</f>
        <v>P</v>
      </c>
      <c r="F51" s="229"/>
      <c r="G51" s="379" t="str">
        <f>IF(OR($B$7=1,E51="P",E51="N",E51=""),"",IF(Sparklines!T51="","B",Sparklines!T51))</f>
        <v/>
      </c>
      <c r="H51" s="229"/>
      <c r="I51" s="229"/>
      <c r="J51" s="230" t="str">
        <f t="shared" ca="1" si="0"/>
        <v/>
      </c>
      <c r="K51" s="231" t="str">
        <f t="shared" ca="1" si="1"/>
        <v/>
      </c>
      <c r="L51" s="230" t="str">
        <f t="shared" ca="1" si="2"/>
        <v/>
      </c>
      <c r="M51" s="231" t="str">
        <f t="shared" ca="1" si="3"/>
        <v/>
      </c>
      <c r="N51" s="230" t="str">
        <f t="shared" ca="1" si="4"/>
        <v/>
      </c>
      <c r="O51" s="229"/>
      <c r="P51" s="318" t="str">
        <f t="shared" si="19"/>
        <v/>
      </c>
      <c r="Q51" s="319" t="str">
        <f t="shared" ca="1" si="5"/>
        <v/>
      </c>
      <c r="R51" s="319" t="str">
        <f t="shared" ca="1" si="6"/>
        <v/>
      </c>
      <c r="S51" s="319" t="e">
        <f t="shared" ca="1" si="7"/>
        <v>#VALUE!</v>
      </c>
      <c r="T51" s="319" t="e">
        <f t="shared" ca="1" si="8"/>
        <v>#VALUE!</v>
      </c>
      <c r="U51" s="319" t="e">
        <f t="shared" ca="1" si="9"/>
        <v>#VALUE!</v>
      </c>
      <c r="V51" s="319" t="e">
        <f t="shared" ca="1" si="10"/>
        <v>#VALUE!</v>
      </c>
      <c r="W51" s="269">
        <f>COUNT($AJ51:AJ$77)-0.5</f>
        <v>26.5</v>
      </c>
      <c r="X51" s="319" t="e">
        <f t="shared" ca="1" si="11"/>
        <v>#VALUE!</v>
      </c>
      <c r="Y51" s="319" t="b">
        <f t="shared" si="12"/>
        <v>0</v>
      </c>
      <c r="Z51" s="319" t="e">
        <f t="shared" ca="1" si="13"/>
        <v>#VALUE!</v>
      </c>
      <c r="AA51" s="319" t="e">
        <f t="shared" ca="1" si="14"/>
        <v>#VALUE!</v>
      </c>
      <c r="AB51" s="319"/>
      <c r="AC51" s="319" t="e">
        <f t="shared" ca="1" si="15"/>
        <v>#VALUE!</v>
      </c>
      <c r="AD51" s="319" t="e">
        <f t="shared" ca="1" si="16"/>
        <v>#VALUE!</v>
      </c>
      <c r="AE51" s="319">
        <f t="shared" ca="1" si="49"/>
        <v>-999</v>
      </c>
      <c r="AF51" s="318"/>
      <c r="AG51" s="318"/>
      <c r="AH51" s="318"/>
      <c r="AI51" s="318" t="e">
        <f t="shared" si="18"/>
        <v>#N/A</v>
      </c>
      <c r="AJ51" s="1">
        <v>1</v>
      </c>
    </row>
    <row r="52" spans="1:36">
      <c r="A52" s="250">
        <v>43</v>
      </c>
      <c r="B52" s="609" t="s">
        <v>47</v>
      </c>
      <c r="C52" s="286" t="s">
        <v>66</v>
      </c>
      <c r="D52" s="287" t="s">
        <v>873</v>
      </c>
      <c r="E52" s="232" t="str">
        <f>IF(Dashboard!J51="Placeholder","P",IF(Dashboard!J51="National measure only","N",IF(Dashboard!I51="p",1,IF(Dashboard!I51="q",2,""))))</f>
        <v>N</v>
      </c>
      <c r="F52" s="229"/>
      <c r="G52" s="379" t="str">
        <f>IF(OR($B$7=1,E52="P",E52="N",E52=""),"",IF(Sparklines!T52="","B",Sparklines!T52))</f>
        <v/>
      </c>
      <c r="H52" s="229"/>
      <c r="I52" s="229"/>
      <c r="J52" s="230" t="str">
        <f t="shared" ca="1" si="0"/>
        <v/>
      </c>
      <c r="K52" s="231" t="str">
        <f t="shared" ca="1" si="1"/>
        <v/>
      </c>
      <c r="L52" s="230" t="str">
        <f t="shared" ca="1" si="2"/>
        <v/>
      </c>
      <c r="M52" s="231" t="str">
        <f t="shared" ca="1" si="3"/>
        <v/>
      </c>
      <c r="N52" s="230" t="str">
        <f t="shared" ca="1" si="4"/>
        <v/>
      </c>
      <c r="O52" s="229"/>
      <c r="P52" s="318" t="str">
        <f t="shared" si="19"/>
        <v/>
      </c>
      <c r="Q52" s="319" t="str">
        <f t="shared" ca="1" si="5"/>
        <v/>
      </c>
      <c r="R52" s="319" t="str">
        <f t="shared" ca="1" si="6"/>
        <v/>
      </c>
      <c r="S52" s="319" t="e">
        <f t="shared" ca="1" si="7"/>
        <v>#VALUE!</v>
      </c>
      <c r="T52" s="319" t="e">
        <f t="shared" ca="1" si="8"/>
        <v>#VALUE!</v>
      </c>
      <c r="U52" s="319" t="e">
        <f t="shared" ca="1" si="9"/>
        <v>#VALUE!</v>
      </c>
      <c r="V52" s="319" t="e">
        <f t="shared" ca="1" si="10"/>
        <v>#VALUE!</v>
      </c>
      <c r="W52" s="269">
        <f>COUNT($AJ52:AJ$77)-0.5</f>
        <v>25.5</v>
      </c>
      <c r="X52" s="319" t="e">
        <f t="shared" ca="1" si="11"/>
        <v>#VALUE!</v>
      </c>
      <c r="Y52" s="319" t="b">
        <f t="shared" si="12"/>
        <v>0</v>
      </c>
      <c r="Z52" s="319" t="e">
        <f t="shared" ca="1" si="13"/>
        <v>#VALUE!</v>
      </c>
      <c r="AA52" s="319" t="e">
        <f t="shared" ca="1" si="14"/>
        <v>#VALUE!</v>
      </c>
      <c r="AB52" s="319"/>
      <c r="AC52" s="319" t="e">
        <f t="shared" ca="1" si="15"/>
        <v>#VALUE!</v>
      </c>
      <c r="AD52" s="319" t="e">
        <f t="shared" ca="1" si="16"/>
        <v>#VALUE!</v>
      </c>
      <c r="AE52" s="319">
        <f t="shared" ca="1" si="49"/>
        <v>-999</v>
      </c>
      <c r="AF52" s="318"/>
      <c r="AG52" s="318"/>
      <c r="AH52" s="318"/>
      <c r="AI52" s="318" t="e">
        <f t="shared" si="18"/>
        <v>#N/A</v>
      </c>
      <c r="AJ52" s="1">
        <v>1</v>
      </c>
    </row>
    <row r="53" spans="1:36">
      <c r="A53" s="250">
        <v>44</v>
      </c>
      <c r="B53" s="609"/>
      <c r="C53" s="286" t="s">
        <v>67</v>
      </c>
      <c r="D53" s="287" t="s">
        <v>873</v>
      </c>
      <c r="E53" s="232" t="str">
        <f>IF(Dashboard!J52="Placeholder","P",IF(Dashboard!J52="National measure only","N",IF(Dashboard!I52="p",1,IF(Dashboard!I52="q",2,""))))</f>
        <v>N</v>
      </c>
      <c r="F53" s="229"/>
      <c r="G53" s="379" t="str">
        <f>IF(OR($B$7=1,E53="P",E53="N",E53=""),"",IF(Sparklines!T53="","B",Sparklines!T53))</f>
        <v/>
      </c>
      <c r="H53" s="229"/>
      <c r="I53" s="229"/>
      <c r="J53" s="230" t="str">
        <f t="shared" ca="1" si="0"/>
        <v/>
      </c>
      <c r="K53" s="231" t="str">
        <f t="shared" ca="1" si="1"/>
        <v/>
      </c>
      <c r="L53" s="230" t="str">
        <f t="shared" ca="1" si="2"/>
        <v/>
      </c>
      <c r="M53" s="231" t="str">
        <f t="shared" ca="1" si="3"/>
        <v/>
      </c>
      <c r="N53" s="230" t="str">
        <f t="shared" ca="1" si="4"/>
        <v/>
      </c>
      <c r="O53" s="229"/>
      <c r="P53" s="318" t="str">
        <f t="shared" si="19"/>
        <v/>
      </c>
      <c r="Q53" s="319" t="str">
        <f t="shared" ca="1" si="5"/>
        <v/>
      </c>
      <c r="R53" s="319" t="str">
        <f t="shared" ca="1" si="6"/>
        <v/>
      </c>
      <c r="S53" s="319" t="e">
        <f t="shared" ca="1" si="7"/>
        <v>#VALUE!</v>
      </c>
      <c r="T53" s="319" t="e">
        <f t="shared" ca="1" si="8"/>
        <v>#VALUE!</v>
      </c>
      <c r="U53" s="319" t="e">
        <f t="shared" ca="1" si="9"/>
        <v>#VALUE!</v>
      </c>
      <c r="V53" s="319" t="e">
        <f t="shared" ca="1" si="10"/>
        <v>#VALUE!</v>
      </c>
      <c r="W53" s="269">
        <f>COUNT($AJ53:AJ$77)-0.5</f>
        <v>24.5</v>
      </c>
      <c r="X53" s="319" t="e">
        <f t="shared" ca="1" si="11"/>
        <v>#VALUE!</v>
      </c>
      <c r="Y53" s="319" t="b">
        <f t="shared" si="12"/>
        <v>0</v>
      </c>
      <c r="Z53" s="319" t="e">
        <f t="shared" ca="1" si="13"/>
        <v>#VALUE!</v>
      </c>
      <c r="AA53" s="319" t="e">
        <f t="shared" ca="1" si="14"/>
        <v>#VALUE!</v>
      </c>
      <c r="AB53" s="319"/>
      <c r="AC53" s="319" t="e">
        <f t="shared" ca="1" si="15"/>
        <v>#VALUE!</v>
      </c>
      <c r="AD53" s="319" t="e">
        <f t="shared" ca="1" si="16"/>
        <v>#VALUE!</v>
      </c>
      <c r="AE53" s="319">
        <f t="shared" ca="1" si="49"/>
        <v>-999</v>
      </c>
      <c r="AF53" s="318"/>
      <c r="AG53" s="318"/>
      <c r="AH53" s="318"/>
      <c r="AI53" s="318" t="e">
        <f t="shared" si="18"/>
        <v>#N/A</v>
      </c>
      <c r="AJ53" s="1">
        <v>1</v>
      </c>
    </row>
    <row r="54" spans="1:36">
      <c r="A54" s="250">
        <v>45</v>
      </c>
      <c r="B54" s="609" t="s">
        <v>48</v>
      </c>
      <c r="C54" s="286" t="s">
        <v>64</v>
      </c>
      <c r="D54" s="287" t="s">
        <v>873</v>
      </c>
      <c r="E54" s="232" t="str">
        <f>IF(Dashboard!J53="Placeholder","P",IF(Dashboard!J53="National measure only","N",IF(Dashboard!I53="p",1,IF(Dashboard!I53="q",2,""))))</f>
        <v>N</v>
      </c>
      <c r="F54" s="229"/>
      <c r="G54" s="379" t="str">
        <f>IF(OR($B$7=1,E54="P",E54="N",E54=""),"",IF(Sparklines!T54="","B",Sparklines!T54))</f>
        <v/>
      </c>
      <c r="H54" s="229"/>
      <c r="I54" s="229"/>
      <c r="J54" s="230" t="str">
        <f t="shared" ca="1" si="0"/>
        <v/>
      </c>
      <c r="K54" s="231" t="str">
        <f t="shared" ca="1" si="1"/>
        <v/>
      </c>
      <c r="L54" s="230" t="str">
        <f t="shared" ca="1" si="2"/>
        <v/>
      </c>
      <c r="M54" s="231" t="str">
        <f t="shared" ca="1" si="3"/>
        <v/>
      </c>
      <c r="N54" s="230" t="str">
        <f t="shared" ca="1" si="4"/>
        <v/>
      </c>
      <c r="O54" s="229"/>
      <c r="P54" s="318" t="str">
        <f t="shared" si="19"/>
        <v/>
      </c>
      <c r="Q54" s="319" t="str">
        <f t="shared" ca="1" si="5"/>
        <v/>
      </c>
      <c r="R54" s="319" t="str">
        <f t="shared" ca="1" si="6"/>
        <v/>
      </c>
      <c r="S54" s="319" t="e">
        <f t="shared" ca="1" si="7"/>
        <v>#VALUE!</v>
      </c>
      <c r="T54" s="319" t="e">
        <f t="shared" ca="1" si="8"/>
        <v>#VALUE!</v>
      </c>
      <c r="U54" s="319" t="e">
        <f t="shared" ca="1" si="9"/>
        <v>#VALUE!</v>
      </c>
      <c r="V54" s="319" t="e">
        <f t="shared" ca="1" si="10"/>
        <v>#VALUE!</v>
      </c>
      <c r="W54" s="269">
        <f>COUNT($AJ54:AJ$77)-0.5</f>
        <v>23.5</v>
      </c>
      <c r="X54" s="319" t="e">
        <f t="shared" ca="1" si="11"/>
        <v>#VALUE!</v>
      </c>
      <c r="Y54" s="319" t="b">
        <f t="shared" si="12"/>
        <v>0</v>
      </c>
      <c r="Z54" s="319" t="e">
        <f t="shared" ca="1" si="13"/>
        <v>#VALUE!</v>
      </c>
      <c r="AA54" s="319" t="e">
        <f t="shared" ca="1" si="14"/>
        <v>#VALUE!</v>
      </c>
      <c r="AB54" s="319"/>
      <c r="AC54" s="319" t="e">
        <f t="shared" ca="1" si="15"/>
        <v>#VALUE!</v>
      </c>
      <c r="AD54" s="319" t="e">
        <f t="shared" ca="1" si="16"/>
        <v>#VALUE!</v>
      </c>
      <c r="AE54" s="319">
        <f t="shared" ca="1" si="49"/>
        <v>-999</v>
      </c>
      <c r="AF54" s="318"/>
      <c r="AG54" s="318"/>
      <c r="AH54" s="318"/>
      <c r="AI54" s="318" t="e">
        <f t="shared" si="18"/>
        <v>#N/A</v>
      </c>
      <c r="AJ54" s="1">
        <v>1</v>
      </c>
    </row>
    <row r="55" spans="1:36">
      <c r="A55" s="250">
        <v>46</v>
      </c>
      <c r="B55" s="609"/>
      <c r="C55" s="286" t="s">
        <v>65</v>
      </c>
      <c r="D55" s="287" t="s">
        <v>873</v>
      </c>
      <c r="E55" s="232" t="str">
        <f>IF(Dashboard!J54="Placeholder","P",IF(Dashboard!J54="National measure only","N",IF(Dashboard!I54="p",1,IF(Dashboard!I54="q",2,""))))</f>
        <v>N</v>
      </c>
      <c r="F55" s="229"/>
      <c r="G55" s="379" t="str">
        <f>IF(OR($B$7=1,E55="P",E55="N",E55=""),"",IF(Sparklines!T55="","B",Sparklines!T55))</f>
        <v/>
      </c>
      <c r="H55" s="229"/>
      <c r="I55" s="229"/>
      <c r="J55" s="230" t="str">
        <f t="shared" ca="1" si="0"/>
        <v/>
      </c>
      <c r="K55" s="231" t="str">
        <f t="shared" ca="1" si="1"/>
        <v/>
      </c>
      <c r="L55" s="230" t="str">
        <f t="shared" ca="1" si="2"/>
        <v/>
      </c>
      <c r="M55" s="231" t="str">
        <f t="shared" ca="1" si="3"/>
        <v/>
      </c>
      <c r="N55" s="230" t="str">
        <f t="shared" ca="1" si="4"/>
        <v/>
      </c>
      <c r="O55" s="229"/>
      <c r="P55" s="318" t="str">
        <f t="shared" si="19"/>
        <v/>
      </c>
      <c r="Q55" s="319" t="str">
        <f t="shared" ca="1" si="5"/>
        <v/>
      </c>
      <c r="R55" s="319" t="str">
        <f t="shared" ca="1" si="6"/>
        <v/>
      </c>
      <c r="S55" s="319" t="e">
        <f t="shared" ca="1" si="7"/>
        <v>#VALUE!</v>
      </c>
      <c r="T55" s="319" t="e">
        <f t="shared" ca="1" si="8"/>
        <v>#VALUE!</v>
      </c>
      <c r="U55" s="319" t="e">
        <f t="shared" ca="1" si="9"/>
        <v>#VALUE!</v>
      </c>
      <c r="V55" s="319" t="e">
        <f t="shared" ca="1" si="10"/>
        <v>#VALUE!</v>
      </c>
      <c r="W55" s="269">
        <f>COUNT($AJ55:AJ$77)-0.5</f>
        <v>22.5</v>
      </c>
      <c r="X55" s="319" t="e">
        <f t="shared" ca="1" si="11"/>
        <v>#VALUE!</v>
      </c>
      <c r="Y55" s="319" t="b">
        <f t="shared" si="12"/>
        <v>0</v>
      </c>
      <c r="Z55" s="319" t="e">
        <f t="shared" ca="1" si="13"/>
        <v>#VALUE!</v>
      </c>
      <c r="AA55" s="319" t="e">
        <f t="shared" ca="1" si="14"/>
        <v>#VALUE!</v>
      </c>
      <c r="AB55" s="319"/>
      <c r="AC55" s="319" t="e">
        <f t="shared" ca="1" si="15"/>
        <v>#VALUE!</v>
      </c>
      <c r="AD55" s="319" t="e">
        <f t="shared" ca="1" si="16"/>
        <v>#VALUE!</v>
      </c>
      <c r="AE55" s="319">
        <f t="shared" ca="1" si="49"/>
        <v>-999</v>
      </c>
      <c r="AF55" s="318"/>
      <c r="AG55" s="318"/>
      <c r="AH55" s="318"/>
      <c r="AI55" s="318" t="e">
        <f t="shared" si="18"/>
        <v>#N/A</v>
      </c>
      <c r="AJ55" s="1">
        <v>1</v>
      </c>
    </row>
    <row r="56" spans="1:36">
      <c r="A56" s="250">
        <v>47</v>
      </c>
      <c r="B56" s="599" t="s">
        <v>528</v>
      </c>
      <c r="C56" s="600"/>
      <c r="D56" s="228"/>
      <c r="E56" s="232" t="str">
        <f>IF(Dashboard!J55="Placeholder","P",IF(Dashboard!J55="National measure only","N",IF(Dashboard!I55="p",1,IF(Dashboard!I55="q",2,""))))</f>
        <v/>
      </c>
      <c r="F56" s="229"/>
      <c r="G56" s="379" t="str">
        <f>IF(OR($B$7=1,E56="P",E56="N",E56=""),"",IF(Sparklines!T56="","B",Sparklines!T56))</f>
        <v/>
      </c>
      <c r="H56" s="229"/>
      <c r="I56" s="229"/>
      <c r="J56" s="230" t="str">
        <f t="shared" ca="1" si="0"/>
        <v/>
      </c>
      <c r="K56" s="231" t="str">
        <f t="shared" ca="1" si="1"/>
        <v/>
      </c>
      <c r="L56" s="230" t="str">
        <f t="shared" ca="1" si="2"/>
        <v/>
      </c>
      <c r="M56" s="231" t="str">
        <f t="shared" ca="1" si="3"/>
        <v/>
      </c>
      <c r="N56" s="230" t="str">
        <f t="shared" ca="1" si="4"/>
        <v/>
      </c>
      <c r="O56" s="229"/>
      <c r="P56" s="318" t="str">
        <f t="shared" si="19"/>
        <v/>
      </c>
      <c r="Q56" s="319" t="str">
        <f t="shared" ca="1" si="5"/>
        <v/>
      </c>
      <c r="R56" s="319" t="str">
        <f t="shared" ca="1" si="6"/>
        <v/>
      </c>
      <c r="S56" s="319" t="e">
        <f t="shared" ca="1" si="7"/>
        <v>#VALUE!</v>
      </c>
      <c r="T56" s="319" t="e">
        <f t="shared" ca="1" si="8"/>
        <v>#VALUE!</v>
      </c>
      <c r="U56" s="319" t="e">
        <f t="shared" ca="1" si="9"/>
        <v>#VALUE!</v>
      </c>
      <c r="V56" s="319" t="e">
        <f t="shared" ca="1" si="10"/>
        <v>#VALUE!</v>
      </c>
      <c r="W56" s="269">
        <f>COUNT($AJ56:AJ$77)-0.5</f>
        <v>21.5</v>
      </c>
      <c r="X56" s="319" t="e">
        <f t="shared" ca="1" si="11"/>
        <v>#VALUE!</v>
      </c>
      <c r="Y56" s="319" t="b">
        <f t="shared" si="12"/>
        <v>0</v>
      </c>
      <c r="Z56" s="319" t="e">
        <f t="shared" ca="1" si="13"/>
        <v>#VALUE!</v>
      </c>
      <c r="AA56" s="319" t="e">
        <f t="shared" ca="1" si="14"/>
        <v>#VALUE!</v>
      </c>
      <c r="AB56" s="319"/>
      <c r="AC56" s="319" t="e">
        <f t="shared" ca="1" si="15"/>
        <v>#VALUE!</v>
      </c>
      <c r="AD56" s="319" t="e">
        <f t="shared" ca="1" si="16"/>
        <v>#VALUE!</v>
      </c>
      <c r="AE56" s="319">
        <f t="shared" ca="1" si="49"/>
        <v>-999</v>
      </c>
      <c r="AF56" s="318"/>
      <c r="AG56" s="318"/>
      <c r="AH56" s="318"/>
      <c r="AI56" s="318" t="e">
        <f t="shared" si="18"/>
        <v>#N/A</v>
      </c>
      <c r="AJ56" s="1">
        <v>1</v>
      </c>
    </row>
    <row r="57" spans="1:36">
      <c r="A57" s="250">
        <v>48</v>
      </c>
      <c r="B57" s="609" t="s">
        <v>49</v>
      </c>
      <c r="C57" s="304" t="s">
        <v>74</v>
      </c>
      <c r="D57" s="305" t="s">
        <v>873</v>
      </c>
      <c r="E57" s="232" t="str">
        <f>IF(Dashboard!J56="Placeholder","P",IF(Dashboard!J56="National measure only","N",IF(Dashboard!I56="p",1,IF(Dashboard!I56="q",2,""))))</f>
        <v>N</v>
      </c>
      <c r="F57" s="229"/>
      <c r="G57" s="379" t="str">
        <f>IF(OR($B$7=1,E57="P",E57="N",E57=""),"",IF(Sparklines!T57="","B",Sparklines!T57))</f>
        <v/>
      </c>
      <c r="H57" s="229"/>
      <c r="I57" s="229"/>
      <c r="J57" s="230" t="str">
        <f t="shared" ca="1" si="0"/>
        <v/>
      </c>
      <c r="K57" s="231" t="str">
        <f t="shared" ca="1" si="1"/>
        <v/>
      </c>
      <c r="L57" s="230" t="str">
        <f t="shared" ca="1" si="2"/>
        <v/>
      </c>
      <c r="M57" s="231" t="str">
        <f t="shared" ca="1" si="3"/>
        <v/>
      </c>
      <c r="N57" s="230" t="str">
        <f t="shared" ca="1" si="4"/>
        <v/>
      </c>
      <c r="O57" s="229"/>
      <c r="P57" s="318" t="str">
        <f t="shared" si="19"/>
        <v/>
      </c>
      <c r="Q57" s="319" t="str">
        <f t="shared" ca="1" si="5"/>
        <v/>
      </c>
      <c r="R57" s="319" t="str">
        <f t="shared" ca="1" si="6"/>
        <v/>
      </c>
      <c r="S57" s="319" t="e">
        <f t="shared" ca="1" si="7"/>
        <v>#VALUE!</v>
      </c>
      <c r="T57" s="319" t="e">
        <f t="shared" ca="1" si="8"/>
        <v>#VALUE!</v>
      </c>
      <c r="U57" s="319" t="e">
        <f t="shared" ca="1" si="9"/>
        <v>#VALUE!</v>
      </c>
      <c r="V57" s="319" t="e">
        <f t="shared" ca="1" si="10"/>
        <v>#VALUE!</v>
      </c>
      <c r="W57" s="269">
        <f>COUNT($AJ57:AJ$77)-0.5</f>
        <v>20.5</v>
      </c>
      <c r="X57" s="319" t="e">
        <f t="shared" ca="1" si="11"/>
        <v>#VALUE!</v>
      </c>
      <c r="Y57" s="319" t="b">
        <f t="shared" si="12"/>
        <v>0</v>
      </c>
      <c r="Z57" s="319" t="e">
        <f t="shared" ca="1" si="13"/>
        <v>#VALUE!</v>
      </c>
      <c r="AA57" s="319" t="e">
        <f t="shared" ca="1" si="14"/>
        <v>#VALUE!</v>
      </c>
      <c r="AB57" s="319"/>
      <c r="AC57" s="319" t="e">
        <f t="shared" ca="1" si="15"/>
        <v>#VALUE!</v>
      </c>
      <c r="AD57" s="319" t="e">
        <f t="shared" ca="1" si="16"/>
        <v>#VALUE!</v>
      </c>
      <c r="AE57" s="319">
        <f t="shared" ca="1" si="49"/>
        <v>-999</v>
      </c>
      <c r="AF57" s="318"/>
      <c r="AG57" s="318"/>
      <c r="AH57" s="318"/>
      <c r="AI57" s="318" t="e">
        <f t="shared" si="18"/>
        <v>#N/A</v>
      </c>
      <c r="AJ57" s="1">
        <v>1</v>
      </c>
    </row>
    <row r="58" spans="1:36">
      <c r="A58" s="250">
        <v>49</v>
      </c>
      <c r="B58" s="609"/>
      <c r="C58" s="288" t="s">
        <v>68</v>
      </c>
      <c r="D58" s="306" t="s">
        <v>873</v>
      </c>
      <c r="E58" s="232" t="str">
        <f>IF(Dashboard!J57="Placeholder","P",IF(Dashboard!J57="National measure only","N",IF(Dashboard!I57="p",1,IF(Dashboard!I57="q",2,""))))</f>
        <v>N</v>
      </c>
      <c r="F58" s="229"/>
      <c r="G58" s="379" t="str">
        <f>IF(OR($B$7=1,E58="P",E58="N",E58=""),"",IF(Sparklines!T58="","B",Sparklines!T58))</f>
        <v/>
      </c>
      <c r="H58" s="229"/>
      <c r="I58" s="229"/>
      <c r="J58" s="230" t="str">
        <f t="shared" ca="1" si="0"/>
        <v/>
      </c>
      <c r="K58" s="231" t="str">
        <f t="shared" ca="1" si="1"/>
        <v/>
      </c>
      <c r="L58" s="230" t="str">
        <f t="shared" ca="1" si="2"/>
        <v/>
      </c>
      <c r="M58" s="231" t="str">
        <f t="shared" ca="1" si="3"/>
        <v/>
      </c>
      <c r="N58" s="230" t="str">
        <f t="shared" ca="1" si="4"/>
        <v/>
      </c>
      <c r="O58" s="229"/>
      <c r="P58" s="318" t="str">
        <f t="shared" si="19"/>
        <v/>
      </c>
      <c r="Q58" s="319" t="str">
        <f t="shared" ca="1" si="5"/>
        <v/>
      </c>
      <c r="R58" s="319" t="str">
        <f t="shared" ca="1" si="6"/>
        <v/>
      </c>
      <c r="S58" s="319" t="e">
        <f t="shared" ca="1" si="7"/>
        <v>#VALUE!</v>
      </c>
      <c r="T58" s="319" t="e">
        <f t="shared" ca="1" si="8"/>
        <v>#VALUE!</v>
      </c>
      <c r="U58" s="319" t="e">
        <f t="shared" ca="1" si="9"/>
        <v>#VALUE!</v>
      </c>
      <c r="V58" s="319" t="e">
        <f t="shared" ca="1" si="10"/>
        <v>#VALUE!</v>
      </c>
      <c r="W58" s="269">
        <f>COUNT($AJ58:AJ$77)-0.5</f>
        <v>19.5</v>
      </c>
      <c r="X58" s="319" t="e">
        <f t="shared" ca="1" si="11"/>
        <v>#VALUE!</v>
      </c>
      <c r="Y58" s="319" t="b">
        <f t="shared" si="12"/>
        <v>0</v>
      </c>
      <c r="Z58" s="319" t="e">
        <f t="shared" ca="1" si="13"/>
        <v>#VALUE!</v>
      </c>
      <c r="AA58" s="319" t="e">
        <f t="shared" ca="1" si="14"/>
        <v>#VALUE!</v>
      </c>
      <c r="AB58" s="319"/>
      <c r="AC58" s="319" t="e">
        <f t="shared" ca="1" si="15"/>
        <v>#VALUE!</v>
      </c>
      <c r="AD58" s="319" t="e">
        <f t="shared" ca="1" si="16"/>
        <v>#VALUE!</v>
      </c>
      <c r="AE58" s="319">
        <f t="shared" ca="1" si="49"/>
        <v>-999</v>
      </c>
      <c r="AF58" s="318"/>
      <c r="AG58" s="318"/>
      <c r="AH58" s="318"/>
      <c r="AI58" s="318" t="e">
        <f t="shared" si="18"/>
        <v>#N/A</v>
      </c>
      <c r="AJ58" s="1">
        <v>1</v>
      </c>
    </row>
    <row r="59" spans="1:36">
      <c r="A59" s="250">
        <v>50</v>
      </c>
      <c r="B59" s="609"/>
      <c r="C59" s="288" t="s">
        <v>75</v>
      </c>
      <c r="D59" s="306" t="s">
        <v>873</v>
      </c>
      <c r="E59" s="232" t="str">
        <f>IF(Dashboard!J58="Placeholder","P",IF(Dashboard!J58="National measure only","N",IF(Dashboard!I58="p",1,IF(Dashboard!I58="q",2,""))))</f>
        <v>N</v>
      </c>
      <c r="F59" s="229"/>
      <c r="G59" s="379" t="str">
        <f>IF(OR($B$7=1,E59="P",E59="N",E59=""),"",IF(Sparklines!T59="","B",Sparklines!T59))</f>
        <v/>
      </c>
      <c r="H59" s="229"/>
      <c r="I59" s="229"/>
      <c r="J59" s="230" t="str">
        <f t="shared" ca="1" si="0"/>
        <v/>
      </c>
      <c r="K59" s="231" t="str">
        <f t="shared" ca="1" si="1"/>
        <v/>
      </c>
      <c r="L59" s="230" t="str">
        <f t="shared" ca="1" si="2"/>
        <v/>
      </c>
      <c r="M59" s="231" t="str">
        <f t="shared" ca="1" si="3"/>
        <v/>
      </c>
      <c r="N59" s="230" t="str">
        <f t="shared" ca="1" si="4"/>
        <v/>
      </c>
      <c r="O59" s="229"/>
      <c r="P59" s="318" t="str">
        <f t="shared" si="19"/>
        <v/>
      </c>
      <c r="Q59" s="319" t="str">
        <f t="shared" ca="1" si="5"/>
        <v/>
      </c>
      <c r="R59" s="319" t="str">
        <f t="shared" ca="1" si="6"/>
        <v/>
      </c>
      <c r="S59" s="319" t="e">
        <f t="shared" ca="1" si="7"/>
        <v>#VALUE!</v>
      </c>
      <c r="T59" s="319" t="e">
        <f t="shared" ca="1" si="8"/>
        <v>#VALUE!</v>
      </c>
      <c r="U59" s="319" t="e">
        <f t="shared" ca="1" si="9"/>
        <v>#VALUE!</v>
      </c>
      <c r="V59" s="319" t="e">
        <f t="shared" ca="1" si="10"/>
        <v>#VALUE!</v>
      </c>
      <c r="W59" s="269">
        <f>COUNT($AJ59:AJ$77)-0.5</f>
        <v>18.5</v>
      </c>
      <c r="X59" s="319" t="e">
        <f t="shared" ca="1" si="11"/>
        <v>#VALUE!</v>
      </c>
      <c r="Y59" s="319" t="b">
        <f t="shared" si="12"/>
        <v>0</v>
      </c>
      <c r="Z59" s="319" t="e">
        <f t="shared" ca="1" si="13"/>
        <v>#VALUE!</v>
      </c>
      <c r="AA59" s="319" t="e">
        <f t="shared" ca="1" si="14"/>
        <v>#VALUE!</v>
      </c>
      <c r="AB59" s="319"/>
      <c r="AC59" s="319" t="e">
        <f t="shared" ca="1" si="15"/>
        <v>#VALUE!</v>
      </c>
      <c r="AD59" s="319" t="e">
        <f t="shared" ca="1" si="16"/>
        <v>#VALUE!</v>
      </c>
      <c r="AE59" s="319">
        <f t="shared" ca="1" si="49"/>
        <v>-999</v>
      </c>
      <c r="AF59" s="318"/>
      <c r="AG59" s="318"/>
      <c r="AH59" s="318"/>
      <c r="AI59" s="318" t="e">
        <f t="shared" si="18"/>
        <v>#N/A</v>
      </c>
      <c r="AJ59" s="1">
        <v>1</v>
      </c>
    </row>
    <row r="60" spans="1:36">
      <c r="A60" s="250">
        <v>51</v>
      </c>
      <c r="B60" s="609"/>
      <c r="C60" s="288" t="s">
        <v>513</v>
      </c>
      <c r="D60" s="306" t="s">
        <v>873</v>
      </c>
      <c r="E60" s="232" t="str">
        <f>IF(Dashboard!J59="Placeholder","P",IF(Dashboard!J59="National measure only","N",IF(Dashboard!I59="p",1,IF(Dashboard!I59="q",2,""))))</f>
        <v>N</v>
      </c>
      <c r="F60" s="229"/>
      <c r="G60" s="379" t="str">
        <f>IF(OR($B$7=1,E60="P",E60="N",E60=""),"",IF(Sparklines!T60="","B",Sparklines!T60))</f>
        <v/>
      </c>
      <c r="H60" s="229"/>
      <c r="I60" s="229"/>
      <c r="J60" s="230" t="str">
        <f t="shared" ca="1" si="0"/>
        <v/>
      </c>
      <c r="K60" s="231" t="str">
        <f t="shared" ca="1" si="1"/>
        <v/>
      </c>
      <c r="L60" s="230" t="str">
        <f t="shared" ca="1" si="2"/>
        <v/>
      </c>
      <c r="M60" s="231" t="str">
        <f t="shared" ca="1" si="3"/>
        <v/>
      </c>
      <c r="N60" s="230" t="str">
        <f t="shared" ca="1" si="4"/>
        <v/>
      </c>
      <c r="O60" s="229"/>
      <c r="P60" s="318" t="str">
        <f t="shared" si="19"/>
        <v/>
      </c>
      <c r="Q60" s="319" t="str">
        <f t="shared" ca="1" si="5"/>
        <v/>
      </c>
      <c r="R60" s="319" t="str">
        <f t="shared" ca="1" si="6"/>
        <v/>
      </c>
      <c r="S60" s="319" t="e">
        <f t="shared" ca="1" si="7"/>
        <v>#VALUE!</v>
      </c>
      <c r="T60" s="319" t="e">
        <f t="shared" ca="1" si="8"/>
        <v>#VALUE!</v>
      </c>
      <c r="U60" s="319" t="e">
        <f t="shared" ca="1" si="9"/>
        <v>#VALUE!</v>
      </c>
      <c r="V60" s="319" t="e">
        <f t="shared" ca="1" si="10"/>
        <v>#VALUE!</v>
      </c>
      <c r="W60" s="269">
        <f>COUNT($AJ60:AJ$77)-0.5</f>
        <v>17.5</v>
      </c>
      <c r="X60" s="319" t="e">
        <f t="shared" ca="1" si="11"/>
        <v>#VALUE!</v>
      </c>
      <c r="Y60" s="319" t="b">
        <f t="shared" si="12"/>
        <v>0</v>
      </c>
      <c r="Z60" s="319" t="e">
        <f t="shared" ca="1" si="13"/>
        <v>#VALUE!</v>
      </c>
      <c r="AA60" s="319" t="e">
        <f t="shared" ca="1" si="14"/>
        <v>#VALUE!</v>
      </c>
      <c r="AB60" s="319"/>
      <c r="AC60" s="319" t="e">
        <f t="shared" ca="1" si="15"/>
        <v>#VALUE!</v>
      </c>
      <c r="AD60" s="319" t="e">
        <f t="shared" ca="1" si="16"/>
        <v>#VALUE!</v>
      </c>
      <c r="AE60" s="319">
        <f t="shared" ca="1" si="49"/>
        <v>-999</v>
      </c>
      <c r="AF60" s="318"/>
      <c r="AG60" s="318"/>
      <c r="AH60" s="318"/>
      <c r="AI60" s="318" t="e">
        <f t="shared" si="18"/>
        <v>#N/A</v>
      </c>
      <c r="AJ60" s="1">
        <v>1</v>
      </c>
    </row>
    <row r="61" spans="1:36">
      <c r="A61" s="250">
        <v>52</v>
      </c>
      <c r="B61" s="294" t="s">
        <v>50</v>
      </c>
      <c r="C61" s="292" t="s">
        <v>69</v>
      </c>
      <c r="D61" s="287" t="s">
        <v>883</v>
      </c>
      <c r="E61" s="232" t="str">
        <f>IF(Dashboard!J60="Placeholder","P",IF(Dashboard!J60="National measure only","N",IF(Dashboard!I60="p",1,IF(Dashboard!I60="q",2,""))))</f>
        <v/>
      </c>
      <c r="F61" s="229"/>
      <c r="G61" s="379" t="str">
        <f>IF(OR($B$7=1,E61="P",E61="N",E61=""),"",IF(Sparklines!T61="","B",Sparklines!T61))</f>
        <v/>
      </c>
      <c r="H61" s="229"/>
      <c r="I61" s="229"/>
      <c r="J61" s="230" t="str">
        <f t="shared" ca="1" si="0"/>
        <v/>
      </c>
      <c r="K61" s="231" t="str">
        <f t="shared" ca="1" si="1"/>
        <v/>
      </c>
      <c r="L61" s="230" t="str">
        <f t="shared" ca="1" si="2"/>
        <v/>
      </c>
      <c r="M61" s="231" t="str">
        <f t="shared" ca="1" si="3"/>
        <v/>
      </c>
      <c r="N61" s="230" t="str">
        <f t="shared" ca="1" si="4"/>
        <v/>
      </c>
      <c r="O61" s="229"/>
      <c r="P61" s="318" t="str">
        <f t="shared" si="19"/>
        <v/>
      </c>
      <c r="Q61" s="319" t="str">
        <f t="shared" ca="1" si="5"/>
        <v/>
      </c>
      <c r="R61" s="319" t="str">
        <f t="shared" ca="1" si="6"/>
        <v/>
      </c>
      <c r="S61" s="319" t="e">
        <f t="shared" ca="1" si="7"/>
        <v>#VALUE!</v>
      </c>
      <c r="T61" s="319" t="e">
        <f t="shared" ca="1" si="8"/>
        <v>#VALUE!</v>
      </c>
      <c r="U61" s="319" t="e">
        <f t="shared" ca="1" si="9"/>
        <v>#VALUE!</v>
      </c>
      <c r="V61" s="319" t="e">
        <f t="shared" ca="1" si="10"/>
        <v>#VALUE!</v>
      </c>
      <c r="W61" s="269">
        <f>COUNT($AJ61:AJ$77)-0.5</f>
        <v>16.5</v>
      </c>
      <c r="X61" s="319" t="e">
        <f t="shared" ca="1" si="11"/>
        <v>#VALUE!</v>
      </c>
      <c r="Y61" s="319" t="b">
        <f t="shared" si="12"/>
        <v>0</v>
      </c>
      <c r="Z61" s="319" t="e">
        <f t="shared" ca="1" si="13"/>
        <v>#VALUE!</v>
      </c>
      <c r="AA61" s="319" t="e">
        <f t="shared" ca="1" si="14"/>
        <v>#VALUE!</v>
      </c>
      <c r="AB61" s="319"/>
      <c r="AC61" s="319" t="e">
        <f t="shared" ca="1" si="15"/>
        <v>#VALUE!</v>
      </c>
      <c r="AD61" s="319" t="e">
        <f t="shared" ca="1" si="16"/>
        <v>#VALUE!</v>
      </c>
      <c r="AE61" s="319">
        <f t="shared" ca="1" si="49"/>
        <v>-999</v>
      </c>
      <c r="AF61" s="318"/>
      <c r="AG61" s="318"/>
      <c r="AH61" s="318"/>
      <c r="AI61" s="318" t="e">
        <f t="shared" si="18"/>
        <v>#N/A</v>
      </c>
      <c r="AJ61" s="1">
        <v>1</v>
      </c>
    </row>
    <row r="62" spans="1:36">
      <c r="A62" s="250">
        <v>53</v>
      </c>
      <c r="B62" s="595" t="s">
        <v>15</v>
      </c>
      <c r="C62" s="596"/>
      <c r="D62" s="227"/>
      <c r="E62" s="232" t="str">
        <f>IF(Dashboard!J61="Placeholder","P",IF(Dashboard!J61="National measure only","N",IF(Dashboard!I61="p",1,IF(Dashboard!I61="q",2,""))))</f>
        <v/>
      </c>
      <c r="F62" s="229"/>
      <c r="G62" s="379" t="str">
        <f>IF(OR($B$7=1,E62="P",E62="N",E62=""),"",IF(Sparklines!T62="","B",Sparklines!T62))</f>
        <v/>
      </c>
      <c r="H62" s="229"/>
      <c r="I62" s="229"/>
      <c r="J62" s="230" t="str">
        <f t="shared" ca="1" si="0"/>
        <v/>
      </c>
      <c r="K62" s="231" t="str">
        <f t="shared" ca="1" si="1"/>
        <v/>
      </c>
      <c r="L62" s="230" t="str">
        <f t="shared" ca="1" si="2"/>
        <v/>
      </c>
      <c r="M62" s="231" t="str">
        <f t="shared" ca="1" si="3"/>
        <v/>
      </c>
      <c r="N62" s="230" t="str">
        <f t="shared" ca="1" si="4"/>
        <v/>
      </c>
      <c r="O62" s="229"/>
      <c r="P62" s="318" t="str">
        <f t="shared" si="19"/>
        <v/>
      </c>
      <c r="Q62" s="319" t="str">
        <f t="shared" ca="1" si="5"/>
        <v/>
      </c>
      <c r="R62" s="319" t="str">
        <f t="shared" ca="1" si="6"/>
        <v/>
      </c>
      <c r="S62" s="319" t="e">
        <f t="shared" ca="1" si="7"/>
        <v>#VALUE!</v>
      </c>
      <c r="T62" s="319" t="e">
        <f t="shared" ca="1" si="8"/>
        <v>#VALUE!</v>
      </c>
      <c r="U62" s="319" t="e">
        <f t="shared" ca="1" si="9"/>
        <v>#VALUE!</v>
      </c>
      <c r="V62" s="319" t="e">
        <f t="shared" ca="1" si="10"/>
        <v>#VALUE!</v>
      </c>
      <c r="W62" s="269">
        <f>COUNT($AJ62:AJ$77)-0.5</f>
        <v>15.5</v>
      </c>
      <c r="X62" s="319" t="e">
        <f t="shared" ca="1" si="11"/>
        <v>#VALUE!</v>
      </c>
      <c r="Y62" s="319" t="b">
        <f t="shared" si="12"/>
        <v>0</v>
      </c>
      <c r="Z62" s="319" t="e">
        <f t="shared" ca="1" si="13"/>
        <v>#VALUE!</v>
      </c>
      <c r="AA62" s="319" t="e">
        <f t="shared" ca="1" si="14"/>
        <v>#VALUE!</v>
      </c>
      <c r="AB62" s="319"/>
      <c r="AC62" s="319" t="e">
        <f t="shared" ca="1" si="15"/>
        <v>#VALUE!</v>
      </c>
      <c r="AD62" s="319" t="e">
        <f t="shared" ca="1" si="16"/>
        <v>#VALUE!</v>
      </c>
      <c r="AE62" s="319">
        <f t="shared" ca="1" si="49"/>
        <v>-999</v>
      </c>
      <c r="AF62" s="318"/>
      <c r="AG62" s="318"/>
      <c r="AH62" s="318"/>
      <c r="AI62" s="318" t="e">
        <f t="shared" si="18"/>
        <v>#N/A</v>
      </c>
      <c r="AJ62" s="1">
        <v>1</v>
      </c>
    </row>
    <row r="63" spans="1:36">
      <c r="A63" s="250">
        <v>54</v>
      </c>
      <c r="B63" s="307" t="s">
        <v>748</v>
      </c>
      <c r="C63" s="308" t="s">
        <v>749</v>
      </c>
      <c r="D63" s="309"/>
      <c r="E63" s="232" t="str">
        <f>IF(Dashboard!J62="Placeholder","P",IF(Dashboard!J62="National measure only","N",IF(Dashboard!I62="p",1,IF(Dashboard!I62="q",2,""))))</f>
        <v>P</v>
      </c>
      <c r="F63" s="229"/>
      <c r="G63" s="379" t="str">
        <f>IF(OR($B$7=1,E63="P",E63="N",E63=""),"",IF(Sparklines!T63="","B",Sparklines!T63))</f>
        <v/>
      </c>
      <c r="H63" s="229"/>
      <c r="I63" s="229"/>
      <c r="J63" s="230" t="str">
        <f t="shared" ca="1" si="0"/>
        <v/>
      </c>
      <c r="K63" s="231" t="str">
        <f t="shared" ca="1" si="1"/>
        <v/>
      </c>
      <c r="L63" s="230" t="str">
        <f t="shared" ca="1" si="2"/>
        <v/>
      </c>
      <c r="M63" s="231" t="str">
        <f t="shared" ca="1" si="3"/>
        <v/>
      </c>
      <c r="N63" s="230" t="str">
        <f t="shared" ca="1" si="4"/>
        <v/>
      </c>
      <c r="O63" s="229"/>
      <c r="P63" s="318" t="str">
        <f t="shared" si="19"/>
        <v/>
      </c>
      <c r="Q63" s="319" t="str">
        <f t="shared" ca="1" si="5"/>
        <v/>
      </c>
      <c r="R63" s="319" t="str">
        <f t="shared" ca="1" si="6"/>
        <v/>
      </c>
      <c r="S63" s="319" t="e">
        <f t="shared" ca="1" si="7"/>
        <v>#VALUE!</v>
      </c>
      <c r="T63" s="319" t="e">
        <f t="shared" ca="1" si="8"/>
        <v>#VALUE!</v>
      </c>
      <c r="U63" s="319" t="e">
        <f t="shared" ca="1" si="9"/>
        <v>#VALUE!</v>
      </c>
      <c r="V63" s="319" t="e">
        <f t="shared" ca="1" si="10"/>
        <v>#VALUE!</v>
      </c>
      <c r="W63" s="269">
        <f>COUNT($AJ63:AJ$77)-0.5</f>
        <v>14.5</v>
      </c>
      <c r="X63" s="319" t="e">
        <f t="shared" ca="1" si="11"/>
        <v>#VALUE!</v>
      </c>
      <c r="Y63" s="319" t="b">
        <f t="shared" si="12"/>
        <v>0</v>
      </c>
      <c r="Z63" s="319" t="e">
        <f t="shared" ca="1" si="13"/>
        <v>#VALUE!</v>
      </c>
      <c r="AA63" s="319" t="e">
        <f t="shared" ca="1" si="14"/>
        <v>#VALUE!</v>
      </c>
      <c r="AB63" s="319"/>
      <c r="AC63" s="319" t="e">
        <f t="shared" ca="1" si="15"/>
        <v>#VALUE!</v>
      </c>
      <c r="AD63" s="319" t="e">
        <f t="shared" ca="1" si="16"/>
        <v>#VALUE!</v>
      </c>
      <c r="AE63" s="319">
        <f t="shared" ca="1" si="49"/>
        <v>-999</v>
      </c>
      <c r="AF63" s="318"/>
      <c r="AG63" s="318"/>
      <c r="AH63" s="318"/>
      <c r="AI63" s="318" t="e">
        <f t="shared" si="18"/>
        <v>#N/A</v>
      </c>
      <c r="AJ63" s="1">
        <v>1</v>
      </c>
    </row>
    <row r="64" spans="1:36">
      <c r="A64" s="250">
        <v>55</v>
      </c>
      <c r="B64" s="595" t="s">
        <v>9</v>
      </c>
      <c r="C64" s="596"/>
      <c r="D64" s="227"/>
      <c r="E64" s="232" t="str">
        <f>IF(Dashboard!J63="Placeholder","P",IF(Dashboard!J63="National measure only","N",IF(Dashboard!I63="p",1,IF(Dashboard!I63="q",2,""))))</f>
        <v/>
      </c>
      <c r="F64" s="229"/>
      <c r="G64" s="379" t="str">
        <f>IF(OR($B$7=1,E64="P",E64="N",E64=""),"",IF(Sparklines!T64="","B",Sparklines!T64))</f>
        <v/>
      </c>
      <c r="H64" s="229"/>
      <c r="I64" s="229"/>
      <c r="J64" s="230" t="str">
        <f t="shared" ca="1" si="0"/>
        <v/>
      </c>
      <c r="K64" s="231" t="str">
        <f t="shared" ca="1" si="1"/>
        <v/>
      </c>
      <c r="L64" s="230" t="str">
        <f t="shared" ca="1" si="2"/>
        <v/>
      </c>
      <c r="M64" s="231" t="str">
        <f t="shared" ca="1" si="3"/>
        <v/>
      </c>
      <c r="N64" s="230" t="str">
        <f t="shared" ca="1" si="4"/>
        <v/>
      </c>
      <c r="O64" s="229"/>
      <c r="P64" s="318" t="str">
        <f t="shared" si="19"/>
        <v/>
      </c>
      <c r="Q64" s="319" t="str">
        <f t="shared" ca="1" si="5"/>
        <v/>
      </c>
      <c r="R64" s="319" t="str">
        <f t="shared" ca="1" si="6"/>
        <v/>
      </c>
      <c r="S64" s="319" t="e">
        <f t="shared" ca="1" si="7"/>
        <v>#VALUE!</v>
      </c>
      <c r="T64" s="319" t="e">
        <f t="shared" ca="1" si="8"/>
        <v>#VALUE!</v>
      </c>
      <c r="U64" s="319" t="e">
        <f t="shared" ca="1" si="9"/>
        <v>#VALUE!</v>
      </c>
      <c r="V64" s="319" t="e">
        <f t="shared" ca="1" si="10"/>
        <v>#VALUE!</v>
      </c>
      <c r="W64" s="269">
        <f>COUNT($AJ64:AJ$77)-0.5</f>
        <v>13.5</v>
      </c>
      <c r="X64" s="319" t="e">
        <f t="shared" ca="1" si="11"/>
        <v>#VALUE!</v>
      </c>
      <c r="Y64" s="319" t="b">
        <f t="shared" si="12"/>
        <v>0</v>
      </c>
      <c r="Z64" s="319" t="e">
        <f t="shared" ca="1" si="13"/>
        <v>#VALUE!</v>
      </c>
      <c r="AA64" s="319" t="e">
        <f t="shared" ca="1" si="14"/>
        <v>#VALUE!</v>
      </c>
      <c r="AB64" s="319"/>
      <c r="AC64" s="319" t="e">
        <f t="shared" ca="1" si="15"/>
        <v>#VALUE!</v>
      </c>
      <c r="AD64" s="319" t="e">
        <f t="shared" ca="1" si="16"/>
        <v>#VALUE!</v>
      </c>
      <c r="AE64" s="319">
        <f t="shared" ca="1" si="49"/>
        <v>-999</v>
      </c>
      <c r="AF64" s="318"/>
      <c r="AG64" s="318"/>
      <c r="AH64" s="318"/>
      <c r="AI64" s="318" t="e">
        <f t="shared" si="18"/>
        <v>#N/A</v>
      </c>
      <c r="AJ64" s="1">
        <v>1</v>
      </c>
    </row>
    <row r="65" spans="1:36">
      <c r="A65" s="250">
        <v>56</v>
      </c>
      <c r="B65" s="310" t="s">
        <v>51</v>
      </c>
      <c r="C65" s="292" t="s">
        <v>514</v>
      </c>
      <c r="D65" s="306" t="s">
        <v>873</v>
      </c>
      <c r="E65" s="232" t="str">
        <f>IF(Dashboard!J64="Placeholder","P",IF(Dashboard!J64="National measure only","N",IF(Dashboard!I64="p",1,IF(Dashboard!I64="q",2,""))))</f>
        <v>N</v>
      </c>
      <c r="F65" s="229"/>
      <c r="G65" s="379" t="str">
        <f>IF(OR($B$7=1,E65="P",E65="N",E65=""),"",IF(Sparklines!T65="","B",Sparklines!T65))</f>
        <v/>
      </c>
      <c r="H65" s="229"/>
      <c r="I65" s="229"/>
      <c r="J65" s="230" t="str">
        <f t="shared" ca="1" si="0"/>
        <v/>
      </c>
      <c r="K65" s="231" t="str">
        <f t="shared" ca="1" si="1"/>
        <v/>
      </c>
      <c r="L65" s="230" t="str">
        <f t="shared" ca="1" si="2"/>
        <v/>
      </c>
      <c r="M65" s="231" t="str">
        <f t="shared" ca="1" si="3"/>
        <v/>
      </c>
      <c r="N65" s="230" t="str">
        <f t="shared" ca="1" si="4"/>
        <v/>
      </c>
      <c r="O65" s="229"/>
      <c r="P65" s="318" t="str">
        <f t="shared" si="19"/>
        <v/>
      </c>
      <c r="Q65" s="319" t="str">
        <f t="shared" ca="1" si="5"/>
        <v/>
      </c>
      <c r="R65" s="319" t="str">
        <f t="shared" ca="1" si="6"/>
        <v/>
      </c>
      <c r="S65" s="319" t="e">
        <f t="shared" ca="1" si="7"/>
        <v>#VALUE!</v>
      </c>
      <c r="T65" s="319" t="e">
        <f t="shared" ca="1" si="8"/>
        <v>#VALUE!</v>
      </c>
      <c r="U65" s="319" t="e">
        <f t="shared" ca="1" si="9"/>
        <v>#VALUE!</v>
      </c>
      <c r="V65" s="319" t="e">
        <f t="shared" ca="1" si="10"/>
        <v>#VALUE!</v>
      </c>
      <c r="W65" s="269">
        <f>COUNT($AJ65:AJ$77)-0.5</f>
        <v>12.5</v>
      </c>
      <c r="X65" s="319" t="e">
        <f t="shared" ca="1" si="11"/>
        <v>#VALUE!</v>
      </c>
      <c r="Y65" s="319" t="b">
        <f t="shared" si="12"/>
        <v>0</v>
      </c>
      <c r="Z65" s="319" t="e">
        <f t="shared" ca="1" si="13"/>
        <v>#VALUE!</v>
      </c>
      <c r="AA65" s="319" t="e">
        <f t="shared" ca="1" si="14"/>
        <v>#VALUE!</v>
      </c>
      <c r="AB65" s="319"/>
      <c r="AC65" s="319" t="e">
        <f t="shared" ca="1" si="15"/>
        <v>#VALUE!</v>
      </c>
      <c r="AD65" s="319" t="e">
        <f t="shared" ca="1" si="16"/>
        <v>#VALUE!</v>
      </c>
      <c r="AE65" s="319">
        <f t="shared" ca="1" si="49"/>
        <v>-999</v>
      </c>
      <c r="AF65" s="318"/>
      <c r="AG65" s="318"/>
      <c r="AH65" s="318"/>
      <c r="AI65" s="318" t="e">
        <f t="shared" si="18"/>
        <v>#N/A</v>
      </c>
      <c r="AJ65" s="1">
        <v>1</v>
      </c>
    </row>
    <row r="66" spans="1:36">
      <c r="A66" s="250">
        <v>57</v>
      </c>
      <c r="B66" s="607" t="s">
        <v>52</v>
      </c>
      <c r="C66" s="292" t="s">
        <v>80</v>
      </c>
      <c r="D66" s="306" t="s">
        <v>873</v>
      </c>
      <c r="E66" s="232" t="str">
        <f>IF(Dashboard!J65="Placeholder","P",IF(Dashboard!J65="National measure only","N",IF(Dashboard!I65="p",1,IF(Dashboard!I65="q",2,""))))</f>
        <v>N</v>
      </c>
      <c r="F66" s="229"/>
      <c r="G66" s="379" t="str">
        <f>IF(OR($B$7=1,E66="P",E66="N",E66=""),"",IF(Sparklines!T66="","B",Sparklines!T66))</f>
        <v/>
      </c>
      <c r="H66" s="229"/>
      <c r="I66" s="229"/>
      <c r="J66" s="230" t="str">
        <f t="shared" ca="1" si="0"/>
        <v/>
      </c>
      <c r="K66" s="231" t="str">
        <f t="shared" ca="1" si="1"/>
        <v/>
      </c>
      <c r="L66" s="230" t="str">
        <f t="shared" ca="1" si="2"/>
        <v/>
      </c>
      <c r="M66" s="231" t="str">
        <f t="shared" ca="1" si="3"/>
        <v/>
      </c>
      <c r="N66" s="230" t="str">
        <f t="shared" ca="1" si="4"/>
        <v/>
      </c>
      <c r="O66" s="229"/>
      <c r="P66" s="318" t="str">
        <f t="shared" si="19"/>
        <v/>
      </c>
      <c r="Q66" s="319" t="str">
        <f t="shared" ca="1" si="5"/>
        <v/>
      </c>
      <c r="R66" s="319" t="str">
        <f t="shared" ca="1" si="6"/>
        <v/>
      </c>
      <c r="S66" s="319" t="e">
        <f t="shared" ca="1" si="7"/>
        <v>#VALUE!</v>
      </c>
      <c r="T66" s="319" t="e">
        <f t="shared" ca="1" si="8"/>
        <v>#VALUE!</v>
      </c>
      <c r="U66" s="319" t="e">
        <f t="shared" ca="1" si="9"/>
        <v>#VALUE!</v>
      </c>
      <c r="V66" s="319" t="e">
        <f t="shared" ca="1" si="10"/>
        <v>#VALUE!</v>
      </c>
      <c r="W66" s="269">
        <f>COUNT($AJ66:AJ$77)-0.5</f>
        <v>11.5</v>
      </c>
      <c r="X66" s="319" t="e">
        <f t="shared" ca="1" si="11"/>
        <v>#VALUE!</v>
      </c>
      <c r="Y66" s="319" t="b">
        <f t="shared" si="12"/>
        <v>0</v>
      </c>
      <c r="Z66" s="319" t="e">
        <f t="shared" ca="1" si="13"/>
        <v>#VALUE!</v>
      </c>
      <c r="AA66" s="319" t="e">
        <f t="shared" ca="1" si="14"/>
        <v>#VALUE!</v>
      </c>
      <c r="AB66" s="319"/>
      <c r="AC66" s="319" t="e">
        <f t="shared" ca="1" si="15"/>
        <v>#VALUE!</v>
      </c>
      <c r="AD66" s="319" t="e">
        <f t="shared" ca="1" si="16"/>
        <v>#VALUE!</v>
      </c>
      <c r="AE66" s="319">
        <f t="shared" ca="1" si="49"/>
        <v>-999</v>
      </c>
      <c r="AF66" s="318"/>
      <c r="AG66" s="318"/>
      <c r="AH66" s="318"/>
      <c r="AI66" s="318" t="e">
        <f t="shared" si="18"/>
        <v>#N/A</v>
      </c>
      <c r="AJ66" s="1">
        <v>1</v>
      </c>
    </row>
    <row r="67" spans="1:36">
      <c r="A67" s="250">
        <v>58</v>
      </c>
      <c r="B67" s="607"/>
      <c r="C67" s="292" t="s">
        <v>81</v>
      </c>
      <c r="D67" s="306" t="s">
        <v>873</v>
      </c>
      <c r="E67" s="232" t="str">
        <f>IF(Dashboard!J66="Placeholder","P",IF(Dashboard!J66="National measure only","N",IF(Dashboard!I66="p",1,IF(Dashboard!I66="q",2,""))))</f>
        <v>N</v>
      </c>
      <c r="F67" s="229"/>
      <c r="G67" s="379" t="str">
        <f>IF(OR($B$7=1,E67="P",E67="N",E67=""),"",IF(Sparklines!T67="","B",Sparklines!T67))</f>
        <v/>
      </c>
      <c r="H67" s="229"/>
      <c r="I67" s="229"/>
      <c r="J67" s="230" t="str">
        <f t="shared" ca="1" si="0"/>
        <v/>
      </c>
      <c r="K67" s="231" t="str">
        <f t="shared" ca="1" si="1"/>
        <v/>
      </c>
      <c r="L67" s="230" t="str">
        <f t="shared" ca="1" si="2"/>
        <v/>
      </c>
      <c r="M67" s="231" t="str">
        <f t="shared" ca="1" si="3"/>
        <v/>
      </c>
      <c r="N67" s="230" t="str">
        <f t="shared" ca="1" si="4"/>
        <v/>
      </c>
      <c r="O67" s="229"/>
      <c r="P67" s="318" t="str">
        <f t="shared" si="19"/>
        <v/>
      </c>
      <c r="Q67" s="319" t="str">
        <f t="shared" ca="1" si="5"/>
        <v/>
      </c>
      <c r="R67" s="319" t="str">
        <f t="shared" ca="1" si="6"/>
        <v/>
      </c>
      <c r="S67" s="319" t="e">
        <f t="shared" ca="1" si="7"/>
        <v>#VALUE!</v>
      </c>
      <c r="T67" s="319" t="e">
        <f t="shared" ca="1" si="8"/>
        <v>#VALUE!</v>
      </c>
      <c r="U67" s="319" t="e">
        <f t="shared" ca="1" si="9"/>
        <v>#VALUE!</v>
      </c>
      <c r="V67" s="319" t="e">
        <f t="shared" ca="1" si="10"/>
        <v>#VALUE!</v>
      </c>
      <c r="W67" s="269">
        <f>COUNT($AJ67:AJ$77)-0.5</f>
        <v>10.5</v>
      </c>
      <c r="X67" s="319" t="e">
        <f t="shared" ca="1" si="11"/>
        <v>#VALUE!</v>
      </c>
      <c r="Y67" s="319" t="b">
        <f t="shared" si="12"/>
        <v>0</v>
      </c>
      <c r="Z67" s="319" t="e">
        <f t="shared" ca="1" si="13"/>
        <v>#VALUE!</v>
      </c>
      <c r="AA67" s="319" t="e">
        <f t="shared" ca="1" si="14"/>
        <v>#VALUE!</v>
      </c>
      <c r="AB67" s="319"/>
      <c r="AC67" s="319" t="e">
        <f t="shared" ca="1" si="15"/>
        <v>#VALUE!</v>
      </c>
      <c r="AD67" s="319" t="e">
        <f t="shared" ca="1" si="16"/>
        <v>#VALUE!</v>
      </c>
      <c r="AE67" s="319">
        <f t="shared" ca="1" si="49"/>
        <v>-999</v>
      </c>
      <c r="AF67" s="318"/>
      <c r="AG67" s="318"/>
      <c r="AH67" s="318"/>
      <c r="AI67" s="318" t="e">
        <f t="shared" si="18"/>
        <v>#N/A</v>
      </c>
      <c r="AJ67" s="1">
        <v>1</v>
      </c>
    </row>
    <row r="68" spans="1:36">
      <c r="A68" s="250">
        <v>59</v>
      </c>
      <c r="B68" s="310" t="s">
        <v>747</v>
      </c>
      <c r="C68" s="292" t="s">
        <v>750</v>
      </c>
      <c r="D68" s="306" t="s">
        <v>873</v>
      </c>
      <c r="E68" s="232" t="str">
        <f>IF(Dashboard!J67="Placeholder","P",IF(Dashboard!J67="National measure only","N",IF(Dashboard!I67="p",1,IF(Dashboard!I67="q",2,""))))</f>
        <v>N</v>
      </c>
      <c r="F68" s="229"/>
      <c r="G68" s="379" t="str">
        <f>IF(OR($B$7=1,E68="P",E68="N",E68=""),"",IF(Sparklines!T68="","B",Sparklines!T68))</f>
        <v/>
      </c>
      <c r="H68" s="229"/>
      <c r="I68" s="229"/>
      <c r="J68" s="230" t="str">
        <f t="shared" ca="1" si="0"/>
        <v/>
      </c>
      <c r="K68" s="231" t="str">
        <f t="shared" ca="1" si="1"/>
        <v/>
      </c>
      <c r="L68" s="230" t="str">
        <f t="shared" ca="1" si="2"/>
        <v/>
      </c>
      <c r="M68" s="231" t="str">
        <f t="shared" ca="1" si="3"/>
        <v/>
      </c>
      <c r="N68" s="230" t="str">
        <f t="shared" ca="1" si="4"/>
        <v/>
      </c>
      <c r="O68" s="229"/>
      <c r="P68" s="318" t="str">
        <f t="shared" si="19"/>
        <v/>
      </c>
      <c r="Q68" s="319" t="str">
        <f t="shared" ca="1" si="5"/>
        <v/>
      </c>
      <c r="R68" s="319" t="str">
        <f t="shared" ca="1" si="6"/>
        <v/>
      </c>
      <c r="S68" s="319" t="e">
        <f t="shared" ca="1" si="7"/>
        <v>#VALUE!</v>
      </c>
      <c r="T68" s="319" t="e">
        <f t="shared" ca="1" si="8"/>
        <v>#VALUE!</v>
      </c>
      <c r="U68" s="319" t="e">
        <f t="shared" ca="1" si="9"/>
        <v>#VALUE!</v>
      </c>
      <c r="V68" s="319" t="e">
        <f t="shared" ca="1" si="10"/>
        <v>#VALUE!</v>
      </c>
      <c r="W68" s="269">
        <f>COUNT($AJ68:AJ$77)-0.5</f>
        <v>9.5</v>
      </c>
      <c r="X68" s="319" t="e">
        <f t="shared" ca="1" si="11"/>
        <v>#VALUE!</v>
      </c>
      <c r="Y68" s="319" t="b">
        <f t="shared" si="12"/>
        <v>0</v>
      </c>
      <c r="Z68" s="319" t="e">
        <f t="shared" ca="1" si="13"/>
        <v>#VALUE!</v>
      </c>
      <c r="AA68" s="319" t="e">
        <f t="shared" ca="1" si="14"/>
        <v>#VALUE!</v>
      </c>
      <c r="AB68" s="319"/>
      <c r="AC68" s="319" t="e">
        <f t="shared" ca="1" si="15"/>
        <v>#VALUE!</v>
      </c>
      <c r="AD68" s="319" t="e">
        <f t="shared" ca="1" si="16"/>
        <v>#VALUE!</v>
      </c>
      <c r="AE68" s="319">
        <f t="shared" ca="1" si="49"/>
        <v>-999</v>
      </c>
      <c r="AF68" s="318"/>
      <c r="AG68" s="318"/>
      <c r="AH68" s="318"/>
      <c r="AI68" s="318" t="e">
        <f t="shared" si="18"/>
        <v>#N/A</v>
      </c>
      <c r="AJ68" s="1">
        <v>1</v>
      </c>
    </row>
    <row r="69" spans="1:36" s="37" customFormat="1" ht="12.75" customHeight="1">
      <c r="A69" s="250">
        <v>60</v>
      </c>
      <c r="B69" s="300" t="s">
        <v>839</v>
      </c>
      <c r="C69" s="303" t="s">
        <v>841</v>
      </c>
      <c r="D69" s="291"/>
      <c r="E69" s="232" t="str">
        <f>IF(Dashboard!J68="Placeholder","P",IF(Dashboard!J68="National measure only","N",IF(Dashboard!I68="p",1,IF(Dashboard!I68="q",2,""))))</f>
        <v>P</v>
      </c>
      <c r="F69" s="229"/>
      <c r="G69" s="379" t="str">
        <f>IF(OR($B$7=1,E69="P",E69="N",E69=""),"",IF(Sparklines!T69="","B",Sparklines!T69))</f>
        <v/>
      </c>
      <c r="H69" s="229"/>
      <c r="I69" s="229"/>
      <c r="J69" s="230" t="str">
        <f t="shared" ca="1" si="0"/>
        <v/>
      </c>
      <c r="K69" s="231" t="str">
        <f t="shared" ca="1" si="1"/>
        <v/>
      </c>
      <c r="L69" s="230" t="str">
        <f t="shared" ca="1" si="2"/>
        <v/>
      </c>
      <c r="M69" s="231" t="str">
        <f t="shared" ca="1" si="3"/>
        <v/>
      </c>
      <c r="N69" s="230" t="str">
        <f t="shared" ca="1" si="4"/>
        <v/>
      </c>
      <c r="O69" s="229"/>
      <c r="P69" s="318" t="str">
        <f t="shared" si="19"/>
        <v/>
      </c>
      <c r="Q69" s="319" t="str">
        <f t="shared" ca="1" si="5"/>
        <v/>
      </c>
      <c r="R69" s="319" t="str">
        <f t="shared" ca="1" si="6"/>
        <v/>
      </c>
      <c r="S69" s="319" t="e">
        <f t="shared" ca="1" si="7"/>
        <v>#VALUE!</v>
      </c>
      <c r="T69" s="319" t="e">
        <f t="shared" ca="1" si="8"/>
        <v>#VALUE!</v>
      </c>
      <c r="U69" s="319" t="e">
        <f t="shared" ca="1" si="9"/>
        <v>#VALUE!</v>
      </c>
      <c r="V69" s="319" t="e">
        <f t="shared" ca="1" si="10"/>
        <v>#VALUE!</v>
      </c>
      <c r="W69" s="269">
        <f>COUNT($AJ69:AJ$77)-0.5</f>
        <v>8.5</v>
      </c>
      <c r="X69" s="319" t="e">
        <f t="shared" ca="1" si="11"/>
        <v>#VALUE!</v>
      </c>
      <c r="Y69" s="319" t="b">
        <f t="shared" si="12"/>
        <v>0</v>
      </c>
      <c r="Z69" s="319" t="e">
        <f t="shared" ca="1" si="13"/>
        <v>#VALUE!</v>
      </c>
      <c r="AA69" s="319" t="e">
        <f t="shared" ca="1" si="14"/>
        <v>#VALUE!</v>
      </c>
      <c r="AB69" s="319"/>
      <c r="AC69" s="319" t="e">
        <f t="shared" ca="1" si="15"/>
        <v>#VALUE!</v>
      </c>
      <c r="AD69" s="319" t="e">
        <f t="shared" ca="1" si="16"/>
        <v>#VALUE!</v>
      </c>
      <c r="AE69" s="319">
        <f t="shared" ca="1" si="49"/>
        <v>-999</v>
      </c>
      <c r="AF69" s="318"/>
      <c r="AG69" s="318"/>
      <c r="AH69" s="318"/>
      <c r="AI69" s="318" t="e">
        <f t="shared" si="18"/>
        <v>#N/A</v>
      </c>
      <c r="AJ69" s="1">
        <v>1</v>
      </c>
    </row>
    <row r="70" spans="1:36" s="37" customFormat="1" ht="12.75" customHeight="1" thickBot="1">
      <c r="A70" s="250">
        <v>61</v>
      </c>
      <c r="B70" s="311" t="s">
        <v>840</v>
      </c>
      <c r="C70" s="312" t="s">
        <v>520</v>
      </c>
      <c r="D70" s="313"/>
      <c r="E70" s="232" t="str">
        <f>IF(Dashboard!J69="Placeholder","P",IF(Dashboard!J69="National measure only","N",IF(Dashboard!I69="p",1,IF(Dashboard!I69="q",2,""))))</f>
        <v>P</v>
      </c>
      <c r="F70" s="235"/>
      <c r="G70" s="379" t="str">
        <f>IF(OR($B$7=1,E70="P",E70="N",E70=""),"",IF(Sparklines!T70="","B",Sparklines!T70))</f>
        <v/>
      </c>
      <c r="H70" s="235"/>
      <c r="I70" s="235"/>
      <c r="J70" s="230" t="str">
        <f t="shared" ca="1" si="0"/>
        <v/>
      </c>
      <c r="K70" s="231" t="str">
        <f t="shared" ca="1" si="1"/>
        <v/>
      </c>
      <c r="L70" s="230" t="str">
        <f t="shared" ca="1" si="2"/>
        <v/>
      </c>
      <c r="M70" s="231" t="str">
        <f t="shared" ca="1" si="3"/>
        <v/>
      </c>
      <c r="N70" s="230" t="str">
        <f t="shared" ca="1" si="4"/>
        <v/>
      </c>
      <c r="O70" s="229"/>
      <c r="P70" s="318" t="str">
        <f t="shared" si="19"/>
        <v/>
      </c>
      <c r="Q70" s="319" t="str">
        <f t="shared" ca="1" si="5"/>
        <v/>
      </c>
      <c r="R70" s="319" t="str">
        <f t="shared" ca="1" si="6"/>
        <v/>
      </c>
      <c r="S70" s="319" t="e">
        <f t="shared" ca="1" si="7"/>
        <v>#VALUE!</v>
      </c>
      <c r="T70" s="319" t="e">
        <f t="shared" ca="1" si="8"/>
        <v>#VALUE!</v>
      </c>
      <c r="U70" s="319" t="e">
        <f t="shared" ca="1" si="9"/>
        <v>#VALUE!</v>
      </c>
      <c r="V70" s="319" t="e">
        <f t="shared" ca="1" si="10"/>
        <v>#VALUE!</v>
      </c>
      <c r="W70" s="269">
        <f>COUNT($AJ70:AJ$77)-0.5</f>
        <v>7.5</v>
      </c>
      <c r="X70" s="319" t="e">
        <f t="shared" ca="1" si="11"/>
        <v>#VALUE!</v>
      </c>
      <c r="Y70" s="319" t="b">
        <f t="shared" si="12"/>
        <v>0</v>
      </c>
      <c r="Z70" s="319" t="e">
        <f t="shared" ca="1" si="13"/>
        <v>#VALUE!</v>
      </c>
      <c r="AA70" s="319" t="e">
        <f t="shared" ca="1" si="14"/>
        <v>#VALUE!</v>
      </c>
      <c r="AB70" s="319"/>
      <c r="AC70" s="319" t="e">
        <f t="shared" ca="1" si="15"/>
        <v>#VALUE!</v>
      </c>
      <c r="AD70" s="319" t="e">
        <f t="shared" ca="1" si="16"/>
        <v>#VALUE!</v>
      </c>
      <c r="AE70" s="319">
        <f t="shared" ca="1" si="49"/>
        <v>-999</v>
      </c>
      <c r="AF70" s="318"/>
      <c r="AG70" s="318"/>
      <c r="AH70" s="318"/>
      <c r="AI70" s="318" t="e">
        <f t="shared" si="18"/>
        <v>#N/A</v>
      </c>
      <c r="AJ70" s="1">
        <v>1</v>
      </c>
    </row>
    <row r="71" spans="1:36">
      <c r="A71" s="250">
        <v>62</v>
      </c>
      <c r="B71" s="595" t="s">
        <v>11</v>
      </c>
      <c r="C71" s="596"/>
      <c r="D71" s="227"/>
      <c r="E71" s="232" t="str">
        <f>IF(Dashboard!J70="Placeholder","P",IF(Dashboard!J70="National measure only","N",IF(Dashboard!I70="p",1,IF(Dashboard!I70="q",2,""))))</f>
        <v/>
      </c>
      <c r="F71" s="229"/>
      <c r="G71" s="379" t="str">
        <f>IF(OR($B$7=1,E71="P",E71="N",E71=""),"",IF(Sparklines!T71="","B",Sparklines!T71))</f>
        <v/>
      </c>
      <c r="H71" s="229"/>
      <c r="I71" s="229"/>
      <c r="J71" s="230" t="str">
        <f t="shared" ca="1" si="0"/>
        <v/>
      </c>
      <c r="K71" s="231" t="str">
        <f t="shared" ca="1" si="1"/>
        <v/>
      </c>
      <c r="L71" s="230" t="str">
        <f t="shared" ca="1" si="2"/>
        <v/>
      </c>
      <c r="M71" s="231" t="str">
        <f t="shared" ca="1" si="3"/>
        <v/>
      </c>
      <c r="N71" s="230" t="str">
        <f t="shared" ca="1" si="4"/>
        <v/>
      </c>
      <c r="O71" s="229"/>
      <c r="P71" s="318" t="str">
        <f t="shared" si="19"/>
        <v/>
      </c>
      <c r="Q71" s="319" t="str">
        <f t="shared" ca="1" si="5"/>
        <v/>
      </c>
      <c r="R71" s="319" t="str">
        <f t="shared" ca="1" si="6"/>
        <v/>
      </c>
      <c r="S71" s="319" t="e">
        <f t="shared" ca="1" si="7"/>
        <v>#VALUE!</v>
      </c>
      <c r="T71" s="319" t="e">
        <f t="shared" ca="1" si="8"/>
        <v>#VALUE!</v>
      </c>
      <c r="U71" s="319" t="e">
        <f t="shared" ca="1" si="9"/>
        <v>#VALUE!</v>
      </c>
      <c r="V71" s="319" t="e">
        <f t="shared" ca="1" si="10"/>
        <v>#VALUE!</v>
      </c>
      <c r="W71" s="269">
        <f>COUNT($AJ71:AJ$77)-0.5</f>
        <v>6.5</v>
      </c>
      <c r="X71" s="319" t="e">
        <f t="shared" ca="1" si="11"/>
        <v>#VALUE!</v>
      </c>
      <c r="Y71" s="319" t="b">
        <f t="shared" si="12"/>
        <v>0</v>
      </c>
      <c r="Z71" s="319" t="e">
        <f t="shared" ca="1" si="13"/>
        <v>#VALUE!</v>
      </c>
      <c r="AA71" s="319" t="e">
        <f t="shared" ca="1" si="14"/>
        <v>#VALUE!</v>
      </c>
      <c r="AB71" s="319"/>
      <c r="AC71" s="319" t="e">
        <f t="shared" ca="1" si="15"/>
        <v>#VALUE!</v>
      </c>
      <c r="AD71" s="319" t="e">
        <f t="shared" ca="1" si="16"/>
        <v>#VALUE!</v>
      </c>
      <c r="AE71" s="319">
        <f t="shared" ca="1" si="49"/>
        <v>-999</v>
      </c>
      <c r="AF71" s="318"/>
      <c r="AG71" s="318"/>
      <c r="AH71" s="318"/>
      <c r="AI71" s="318" t="e">
        <f t="shared" si="18"/>
        <v>#N/A</v>
      </c>
      <c r="AJ71" s="1">
        <v>1</v>
      </c>
    </row>
    <row r="72" spans="1:36">
      <c r="A72" s="250">
        <v>63</v>
      </c>
      <c r="B72" s="310" t="s">
        <v>53</v>
      </c>
      <c r="C72" s="298" t="s">
        <v>70</v>
      </c>
      <c r="D72" s="287" t="s">
        <v>884</v>
      </c>
      <c r="E72" s="232">
        <f>IF(Dashboard!J71="Placeholder","P",IF(Dashboard!J71="National measure only","N",IF(Dashboard!I71="p",1,IF(Dashboard!I71="q",2,""))))</f>
        <v>2</v>
      </c>
      <c r="F72" s="229"/>
      <c r="G72" s="379" t="str">
        <f>IF(OR($B$7=1,E72="P",E72="N",E72=""),"",IF(Sparklines!T72="","B",Sparklines!T72))</f>
        <v/>
      </c>
      <c r="H72" s="229"/>
      <c r="I72" s="229"/>
      <c r="J72" s="230" t="str">
        <f t="shared" ca="1" si="0"/>
        <v/>
      </c>
      <c r="K72" s="231" t="str">
        <f t="shared" ca="1" si="1"/>
        <v/>
      </c>
      <c r="L72" s="230" t="str">
        <f t="shared" ca="1" si="2"/>
        <v/>
      </c>
      <c r="M72" s="231" t="str">
        <f t="shared" ca="1" si="3"/>
        <v/>
      </c>
      <c r="N72" s="230" t="str">
        <f t="shared" ca="1" si="4"/>
        <v/>
      </c>
      <c r="O72" s="229"/>
      <c r="P72" s="318" t="str">
        <f t="shared" si="19"/>
        <v/>
      </c>
      <c r="Q72" s="319" t="str">
        <f t="shared" ca="1" si="5"/>
        <v/>
      </c>
      <c r="R72" s="319" t="str">
        <f t="shared" ca="1" si="6"/>
        <v/>
      </c>
      <c r="S72" s="319" t="e">
        <f t="shared" ca="1" si="7"/>
        <v>#VALUE!</v>
      </c>
      <c r="T72" s="319" t="e">
        <f t="shared" ca="1" si="8"/>
        <v>#VALUE!</v>
      </c>
      <c r="U72" s="319" t="e">
        <f t="shared" ca="1" si="9"/>
        <v>#VALUE!</v>
      </c>
      <c r="V72" s="319" t="e">
        <f t="shared" ca="1" si="10"/>
        <v>#VALUE!</v>
      </c>
      <c r="W72" s="269">
        <f>COUNT($AJ72:AJ$77)-0.5</f>
        <v>5.5</v>
      </c>
      <c r="X72" s="319" t="e">
        <f t="shared" ca="1" si="11"/>
        <v>#VALUE!</v>
      </c>
      <c r="Y72" s="319" t="str">
        <f t="shared" si="12"/>
        <v/>
      </c>
      <c r="Z72" s="319" t="e">
        <f t="shared" ca="1" si="13"/>
        <v>#VALUE!</v>
      </c>
      <c r="AA72" s="319" t="e">
        <f t="shared" ca="1" si="14"/>
        <v>#VALUE!</v>
      </c>
      <c r="AB72" s="319" t="str">
        <f t="shared" si="31"/>
        <v/>
      </c>
      <c r="AC72" s="319" t="e">
        <f t="shared" ca="1" si="15"/>
        <v>#VALUE!</v>
      </c>
      <c r="AD72" s="319" t="e">
        <f t="shared" ca="1" si="16"/>
        <v>#VALUE!</v>
      </c>
      <c r="AE72" s="319">
        <f t="shared" ca="1" si="49"/>
        <v>-999</v>
      </c>
      <c r="AF72" s="318"/>
      <c r="AG72" s="318"/>
      <c r="AH72" s="318"/>
      <c r="AI72" s="318" t="e">
        <f t="shared" si="18"/>
        <v>#N/A</v>
      </c>
      <c r="AJ72" s="1">
        <v>1</v>
      </c>
    </row>
    <row r="73" spans="1:36">
      <c r="A73" s="250">
        <v>64</v>
      </c>
      <c r="B73" s="607" t="s">
        <v>54</v>
      </c>
      <c r="C73" s="293" t="s">
        <v>73</v>
      </c>
      <c r="D73" s="287" t="s">
        <v>885</v>
      </c>
      <c r="E73" s="232">
        <f>IF(Dashboard!J72="Placeholder","P",IF(Dashboard!J72="National measure only","N",IF(Dashboard!I72="p",1,IF(Dashboard!I72="q",2,""))))</f>
        <v>2</v>
      </c>
      <c r="F73" s="229"/>
      <c r="G73" s="379" t="str">
        <f>IF(OR($B$7=1,E73="P",E73="N",E73=""),"",IF(Sparklines!T73="","B",Sparklines!T73))</f>
        <v/>
      </c>
      <c r="H73" s="229"/>
      <c r="I73" s="229"/>
      <c r="J73" s="230" t="str">
        <f t="shared" ca="1" si="0"/>
        <v/>
      </c>
      <c r="K73" s="231" t="str">
        <f t="shared" ca="1" si="1"/>
        <v/>
      </c>
      <c r="L73" s="230" t="str">
        <f t="shared" ca="1" si="2"/>
        <v/>
      </c>
      <c r="M73" s="231" t="str">
        <f t="shared" ca="1" si="3"/>
        <v/>
      </c>
      <c r="N73" s="230" t="str">
        <f t="shared" ca="1" si="4"/>
        <v/>
      </c>
      <c r="O73" s="229"/>
      <c r="P73" s="318" t="str">
        <f t="shared" si="19"/>
        <v/>
      </c>
      <c r="Q73" s="319" t="str">
        <f t="shared" ca="1" si="5"/>
        <v/>
      </c>
      <c r="R73" s="319" t="str">
        <f t="shared" ca="1" si="6"/>
        <v/>
      </c>
      <c r="S73" s="319" t="e">
        <f t="shared" ca="1" si="7"/>
        <v>#VALUE!</v>
      </c>
      <c r="T73" s="319" t="e">
        <f t="shared" ca="1" si="8"/>
        <v>#VALUE!</v>
      </c>
      <c r="U73" s="319" t="e">
        <f t="shared" ca="1" si="9"/>
        <v>#VALUE!</v>
      </c>
      <c r="V73" s="319" t="e">
        <f t="shared" ca="1" si="10"/>
        <v>#VALUE!</v>
      </c>
      <c r="W73" s="269">
        <f>COUNT($AJ73:AJ$77)-0.5</f>
        <v>4.5</v>
      </c>
      <c r="X73" s="319" t="e">
        <f t="shared" ca="1" si="11"/>
        <v>#VALUE!</v>
      </c>
      <c r="Y73" s="319" t="str">
        <f t="shared" si="12"/>
        <v/>
      </c>
      <c r="Z73" s="319" t="e">
        <f t="shared" ca="1" si="13"/>
        <v>#VALUE!</v>
      </c>
      <c r="AA73" s="319" t="e">
        <f t="shared" ca="1" si="14"/>
        <v>#VALUE!</v>
      </c>
      <c r="AB73" s="319" t="str">
        <f t="shared" si="31"/>
        <v/>
      </c>
      <c r="AC73" s="319" t="e">
        <f t="shared" ca="1" si="15"/>
        <v>#VALUE!</v>
      </c>
      <c r="AD73" s="319" t="e">
        <f t="shared" ca="1" si="16"/>
        <v>#VALUE!</v>
      </c>
      <c r="AE73" s="319">
        <f t="shared" ca="1" si="49"/>
        <v>-999</v>
      </c>
      <c r="AF73" s="318"/>
      <c r="AG73" s="318"/>
      <c r="AH73" s="318"/>
      <c r="AI73" s="318" t="e">
        <f t="shared" si="18"/>
        <v>#N/A</v>
      </c>
      <c r="AJ73" s="1">
        <v>1</v>
      </c>
    </row>
    <row r="74" spans="1:36">
      <c r="A74" s="250">
        <v>65</v>
      </c>
      <c r="B74" s="607"/>
      <c r="C74" s="293" t="s">
        <v>72</v>
      </c>
      <c r="D74" s="287" t="s">
        <v>886</v>
      </c>
      <c r="E74" s="232">
        <f>IF(Dashboard!J73="Placeholder","P",IF(Dashboard!J73="National measure only","N",IF(Dashboard!I73="p",1,IF(Dashboard!I73="q",2,""))))</f>
        <v>2</v>
      </c>
      <c r="F74" s="229"/>
      <c r="G74" s="379" t="str">
        <f>IF(OR($B$7=1,E74="P",E74="N",E74=""),"",IF(Sparklines!T74="","B",Sparklines!T74))</f>
        <v/>
      </c>
      <c r="H74" s="229"/>
      <c r="I74" s="229"/>
      <c r="J74" s="230" t="str">
        <f t="shared" ca="1" si="0"/>
        <v/>
      </c>
      <c r="K74" s="231" t="str">
        <f t="shared" ca="1" si="1"/>
        <v/>
      </c>
      <c r="L74" s="230" t="str">
        <f t="shared" ca="1" si="2"/>
        <v/>
      </c>
      <c r="M74" s="231" t="str">
        <f t="shared" ca="1" si="3"/>
        <v/>
      </c>
      <c r="N74" s="230" t="str">
        <f t="shared" ca="1" si="4"/>
        <v/>
      </c>
      <c r="O74" s="229"/>
      <c r="P74" s="318" t="str">
        <f t="shared" si="19"/>
        <v/>
      </c>
      <c r="Q74" s="319" t="str">
        <f t="shared" ca="1" si="5"/>
        <v/>
      </c>
      <c r="R74" s="319" t="str">
        <f t="shared" ca="1" si="6"/>
        <v/>
      </c>
      <c r="S74" s="319" t="e">
        <f t="shared" ca="1" si="7"/>
        <v>#VALUE!</v>
      </c>
      <c r="T74" s="319" t="e">
        <f t="shared" ca="1" si="8"/>
        <v>#VALUE!</v>
      </c>
      <c r="U74" s="319" t="e">
        <f t="shared" ca="1" si="9"/>
        <v>#VALUE!</v>
      </c>
      <c r="V74" s="319" t="e">
        <f t="shared" ca="1" si="10"/>
        <v>#VALUE!</v>
      </c>
      <c r="W74" s="269">
        <f>COUNT($AJ74:AJ$77)-0.5</f>
        <v>3.5</v>
      </c>
      <c r="X74" s="319" t="e">
        <f t="shared" ca="1" si="11"/>
        <v>#VALUE!</v>
      </c>
      <c r="Y74" s="319" t="str">
        <f t="shared" si="12"/>
        <v/>
      </c>
      <c r="Z74" s="319" t="e">
        <f t="shared" ca="1" si="13"/>
        <v>#VALUE!</v>
      </c>
      <c r="AA74" s="319" t="e">
        <f t="shared" ca="1" si="14"/>
        <v>#VALUE!</v>
      </c>
      <c r="AB74" s="319" t="str">
        <f t="shared" si="31"/>
        <v/>
      </c>
      <c r="AC74" s="319" t="e">
        <f t="shared" ca="1" si="15"/>
        <v>#VALUE!</v>
      </c>
      <c r="AD74" s="319" t="e">
        <f t="shared" ca="1" si="16"/>
        <v>#VALUE!</v>
      </c>
      <c r="AE74" s="319">
        <f t="shared" ca="1" si="49"/>
        <v>-999</v>
      </c>
      <c r="AF74" s="318"/>
      <c r="AG74" s="318"/>
      <c r="AH74" s="318"/>
      <c r="AI74" s="318" t="e">
        <f t="shared" si="18"/>
        <v>#N/A</v>
      </c>
      <c r="AJ74" s="1">
        <v>1</v>
      </c>
    </row>
    <row r="75" spans="1:36">
      <c r="A75" s="250">
        <v>66</v>
      </c>
      <c r="B75" s="310" t="s">
        <v>55</v>
      </c>
      <c r="C75" s="314" t="s">
        <v>71</v>
      </c>
      <c r="D75" s="287" t="s">
        <v>887</v>
      </c>
      <c r="E75" s="232">
        <f>IF(Dashboard!J74="Placeholder","P",IF(Dashboard!J74="National measure only","N",IF(Dashboard!I74="p",1,IF(Dashboard!I74="q",2,""))))</f>
        <v>1</v>
      </c>
      <c r="F75" s="229"/>
      <c r="G75" s="379" t="str">
        <f>IF(OR($B$7=1,E75="P",E75="N",E75=""),"",IF(Sparklines!T75="","B",Sparklines!T75))</f>
        <v/>
      </c>
      <c r="H75" s="229"/>
      <c r="I75" s="229"/>
      <c r="J75" s="230" t="str">
        <f t="shared" ca="1" si="0"/>
        <v/>
      </c>
      <c r="K75" s="231" t="str">
        <f t="shared" ca="1" si="1"/>
        <v/>
      </c>
      <c r="L75" s="230" t="str">
        <f t="shared" ca="1" si="2"/>
        <v/>
      </c>
      <c r="M75" s="231" t="str">
        <f t="shared" ca="1" si="3"/>
        <v/>
      </c>
      <c r="N75" s="230" t="str">
        <f t="shared" ca="1" si="4"/>
        <v/>
      </c>
      <c r="O75" s="229"/>
      <c r="P75" s="318" t="str">
        <f t="shared" si="19"/>
        <v/>
      </c>
      <c r="Q75" s="319" t="str">
        <f t="shared" ca="1" si="5"/>
        <v/>
      </c>
      <c r="R75" s="319" t="str">
        <f t="shared" ca="1" si="6"/>
        <v/>
      </c>
      <c r="S75" s="319" t="e">
        <f t="shared" ca="1" si="7"/>
        <v>#VALUE!</v>
      </c>
      <c r="T75" s="319" t="e">
        <f t="shared" ca="1" si="8"/>
        <v>#VALUE!</v>
      </c>
      <c r="U75" s="319" t="e">
        <f t="shared" ca="1" si="9"/>
        <v>#VALUE!</v>
      </c>
      <c r="V75" s="319" t="e">
        <f t="shared" ca="1" si="10"/>
        <v>#VALUE!</v>
      </c>
      <c r="W75" s="269">
        <f>COUNT($AJ75:AJ$77)-0.5</f>
        <v>2.5</v>
      </c>
      <c r="X75" s="319" t="e">
        <f t="shared" ca="1" si="11"/>
        <v>#VALUE!</v>
      </c>
      <c r="Y75" s="319">
        <f t="shared" si="12"/>
        <v>4</v>
      </c>
      <c r="Z75" s="319" t="e">
        <f t="shared" ca="1" si="13"/>
        <v>#VALUE!</v>
      </c>
      <c r="AA75" s="319" t="e">
        <f t="shared" ca="1" si="14"/>
        <v>#VALUE!</v>
      </c>
      <c r="AB75" s="319" t="str">
        <f t="shared" si="31"/>
        <v/>
      </c>
      <c r="AC75" s="319" t="e">
        <f t="shared" ca="1" si="15"/>
        <v>#VALUE!</v>
      </c>
      <c r="AD75" s="319" t="e">
        <f t="shared" ca="1" si="16"/>
        <v>#VALUE!</v>
      </c>
      <c r="AE75" s="319">
        <f t="shared" ca="1" si="49"/>
        <v>-999</v>
      </c>
      <c r="AF75" s="318"/>
      <c r="AG75" s="318"/>
      <c r="AH75" s="318"/>
      <c r="AI75" s="318" t="e">
        <f t="shared" si="18"/>
        <v>#N/A</v>
      </c>
      <c r="AJ75" s="1">
        <v>1</v>
      </c>
    </row>
    <row r="76" spans="1:36">
      <c r="A76" s="250">
        <v>67</v>
      </c>
      <c r="B76" s="595" t="s">
        <v>538</v>
      </c>
      <c r="C76" s="596"/>
      <c r="D76" s="227"/>
      <c r="E76" s="232" t="str">
        <f>IF(Dashboard!J75="Placeholder","P",IF(Dashboard!J75="National measure only","N",IF(Dashboard!I75="p",1,IF(Dashboard!I75="q",2,""))))</f>
        <v/>
      </c>
      <c r="F76" s="229"/>
      <c r="G76" s="379" t="str">
        <f>IF(OR($B$7=1,E76="P",E76="N",E76=""),"",IF(Sparklines!T76="","B",Sparklines!T76))</f>
        <v/>
      </c>
      <c r="H76" s="229"/>
      <c r="I76" s="229"/>
      <c r="J76" s="230" t="str">
        <f t="shared" ca="1" si="0"/>
        <v/>
      </c>
      <c r="K76" s="231" t="str">
        <f t="shared" ca="1" si="1"/>
        <v/>
      </c>
      <c r="L76" s="230" t="str">
        <f t="shared" ca="1" si="2"/>
        <v/>
      </c>
      <c r="M76" s="231" t="str">
        <f t="shared" ca="1" si="3"/>
        <v/>
      </c>
      <c r="N76" s="230" t="str">
        <f t="shared" ca="1" si="4"/>
        <v/>
      </c>
      <c r="O76" s="229"/>
      <c r="P76" s="318" t="str">
        <f t="shared" si="19"/>
        <v/>
      </c>
      <c r="Q76" s="319" t="str">
        <f t="shared" ca="1" si="5"/>
        <v/>
      </c>
      <c r="R76" s="319" t="str">
        <f t="shared" ca="1" si="6"/>
        <v/>
      </c>
      <c r="S76" s="319" t="e">
        <f t="shared" ca="1" si="7"/>
        <v>#VALUE!</v>
      </c>
      <c r="T76" s="319" t="e">
        <f t="shared" ca="1" si="8"/>
        <v>#VALUE!</v>
      </c>
      <c r="U76" s="319" t="e">
        <f t="shared" ca="1" si="9"/>
        <v>#VALUE!</v>
      </c>
      <c r="V76" s="319" t="e">
        <f t="shared" ca="1" si="10"/>
        <v>#VALUE!</v>
      </c>
      <c r="W76" s="269">
        <f>COUNT($AJ76:AJ$77)-0.5</f>
        <v>1.5</v>
      </c>
      <c r="X76" s="319" t="e">
        <f t="shared" ca="1" si="11"/>
        <v>#VALUE!</v>
      </c>
      <c r="Y76" s="319" t="b">
        <f t="shared" si="12"/>
        <v>0</v>
      </c>
      <c r="Z76" s="319" t="e">
        <f t="shared" ca="1" si="13"/>
        <v>#VALUE!</v>
      </c>
      <c r="AA76" s="319" t="e">
        <f t="shared" ca="1" si="14"/>
        <v>#VALUE!</v>
      </c>
      <c r="AB76" s="319"/>
      <c r="AC76" s="319" t="e">
        <f t="shared" ca="1" si="15"/>
        <v>#VALUE!</v>
      </c>
      <c r="AD76" s="319" t="e">
        <f t="shared" ca="1" si="16"/>
        <v>#VALUE!</v>
      </c>
      <c r="AE76" s="319">
        <f t="shared" ca="1" si="49"/>
        <v>-999</v>
      </c>
      <c r="AF76" s="318"/>
      <c r="AG76" s="318"/>
      <c r="AH76" s="318"/>
      <c r="AI76" s="318" t="e">
        <f t="shared" si="18"/>
        <v>#N/A</v>
      </c>
      <c r="AJ76" s="1">
        <v>1</v>
      </c>
    </row>
    <row r="77" spans="1:36" ht="15.75" thickBot="1">
      <c r="A77" s="250">
        <v>68</v>
      </c>
      <c r="B77" s="315" t="s">
        <v>541</v>
      </c>
      <c r="C77" s="316" t="s">
        <v>540</v>
      </c>
      <c r="D77" s="287" t="s">
        <v>888</v>
      </c>
      <c r="E77" s="232" t="str">
        <f>IF(Dashboard!J77="Placeholder","P",IF(Dashboard!J77="National measure only","N",IF(Dashboard!I77="p",1,IF(Dashboard!I77="q",2,""))))</f>
        <v/>
      </c>
      <c r="F77" s="229"/>
      <c r="G77" s="379" t="str">
        <f>IF(OR($B$7=1,E77="P",E77="N",E77=""),"",IF(Sparklines!T77="","B",Sparklines!T77))</f>
        <v/>
      </c>
      <c r="H77" s="229"/>
      <c r="I77" s="229"/>
      <c r="J77" s="230" t="str">
        <f t="shared" ref="J77" ca="1" si="50">IF(G77="","",MIN(INDIRECT(D77)))</f>
        <v/>
      </c>
      <c r="K77" s="231" t="str">
        <f t="shared" ref="K77" ca="1" si="51">IF(G77="","",_xlfn.PERCENTILE.INC(INDIRECT(D77),25%))</f>
        <v/>
      </c>
      <c r="L77" s="230" t="str">
        <f t="shared" ref="L77" ca="1" si="52">IF(G77="","",MEDIAN(INDIRECT(D77)))</f>
        <v/>
      </c>
      <c r="M77" s="231" t="str">
        <f t="shared" ref="M77" ca="1" si="53">IF(G77="","",_xlfn.PERCENTILE.INC(INDIRECT(D77),75%))</f>
        <v/>
      </c>
      <c r="N77" s="230" t="str">
        <f t="shared" ref="N77" ca="1" si="54">IF(G77="","",MAX(INDIRECT(D77)))</f>
        <v/>
      </c>
      <c r="O77" s="229"/>
      <c r="P77" s="318" t="str">
        <f t="shared" si="19"/>
        <v/>
      </c>
      <c r="Q77" s="319" t="str">
        <f t="shared" ca="1" si="5"/>
        <v/>
      </c>
      <c r="R77" s="319" t="str">
        <f t="shared" ca="1" si="6"/>
        <v/>
      </c>
      <c r="S77" s="319" t="e">
        <f t="shared" ca="1" si="7"/>
        <v>#VALUE!</v>
      </c>
      <c r="T77" s="319" t="e">
        <f t="shared" ca="1" si="8"/>
        <v>#VALUE!</v>
      </c>
      <c r="U77" s="319" t="e">
        <f t="shared" ca="1" si="9"/>
        <v>#VALUE!</v>
      </c>
      <c r="V77" s="319" t="e">
        <f t="shared" ca="1" si="10"/>
        <v>#VALUE!</v>
      </c>
      <c r="W77" s="269">
        <f>COUNT($AJ$77:AJ77)-0.5</f>
        <v>0.5</v>
      </c>
      <c r="X77" s="319" t="e">
        <f t="shared" ca="1" si="11"/>
        <v>#VALUE!</v>
      </c>
      <c r="Y77" s="319" t="b">
        <f t="shared" si="12"/>
        <v>0</v>
      </c>
      <c r="Z77" s="319" t="e">
        <f t="shared" ca="1" si="13"/>
        <v>#VALUE!</v>
      </c>
      <c r="AA77" s="319" t="e">
        <f t="shared" ca="1" si="14"/>
        <v>#VALUE!</v>
      </c>
      <c r="AB77" s="319"/>
      <c r="AC77" s="319" t="e">
        <f t="shared" ca="1" si="15"/>
        <v>#VALUE!</v>
      </c>
      <c r="AD77" s="319" t="e">
        <f t="shared" ca="1" si="16"/>
        <v>#VALUE!</v>
      </c>
      <c r="AE77" s="319">
        <f t="shared" ca="1" si="49"/>
        <v>-999</v>
      </c>
      <c r="AF77" s="318"/>
      <c r="AG77" s="318"/>
      <c r="AH77" s="318"/>
      <c r="AI77" s="318" t="e">
        <f t="shared" ref="AI77" si="55">IF(G77="B",NA(),IF(AND(Y77=4,G77&lt;&gt;"",G77&lt;&gt;"*"),X77,NA()))</f>
        <v>#N/A</v>
      </c>
      <c r="AJ77" s="1">
        <v>1</v>
      </c>
    </row>
    <row r="78" spans="1:36" ht="15.75" thickTop="1"/>
  </sheetData>
  <protectedRanges>
    <protectedRange sqref="F10" name="DataArea_17_1"/>
    <protectedRange sqref="G10:I10 G11:G77" name="DataArea_1_3_1"/>
    <protectedRange sqref="O10" name="DataArea_1_3_1_2"/>
  </protectedRanges>
  <autoFilter ref="A6:AI77"/>
  <mergeCells count="31">
    <mergeCell ref="B57:B60"/>
    <mergeCell ref="B62:C62"/>
    <mergeCell ref="B29:C29"/>
    <mergeCell ref="B30:C30"/>
    <mergeCell ref="B31:B33"/>
    <mergeCell ref="B36:C36"/>
    <mergeCell ref="B40:C40"/>
    <mergeCell ref="B44:B47"/>
    <mergeCell ref="F7:I7"/>
    <mergeCell ref="B43:C43"/>
    <mergeCell ref="B52:B53"/>
    <mergeCell ref="B54:B55"/>
    <mergeCell ref="B56:C56"/>
    <mergeCell ref="B9:C9"/>
    <mergeCell ref="B11:C11"/>
    <mergeCell ref="B15:B16"/>
    <mergeCell ref="B17:B18"/>
    <mergeCell ref="B20:B21"/>
    <mergeCell ref="B22:C22"/>
    <mergeCell ref="B25:B26"/>
    <mergeCell ref="B23:B24"/>
    <mergeCell ref="B64:C64"/>
    <mergeCell ref="B66:B67"/>
    <mergeCell ref="B71:C71"/>
    <mergeCell ref="B73:B74"/>
    <mergeCell ref="B76:C76"/>
    <mergeCell ref="J7:O7"/>
    <mergeCell ref="P7:R7"/>
    <mergeCell ref="S7:V7"/>
    <mergeCell ref="W7:AE7"/>
    <mergeCell ref="AF7:AI7"/>
  </mergeCells>
  <conditionalFormatting sqref="O10">
    <cfRule type="expression" dxfId="0" priority="5">
      <formula>$L10="outlier"</formula>
    </cfRule>
  </conditionalFormatting>
  <pageMargins left="0.7" right="0.7" top="0.75" bottom="0.75" header="0.3" footer="0.3"/>
  <pageSetup paperSize="9" orientation="portrait" r:id="rId1"/>
  <drawing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FF99"/>
  </sheetPr>
  <dimension ref="A1:N11"/>
  <sheetViews>
    <sheetView zoomScale="80" zoomScaleNormal="80" workbookViewId="0">
      <pane ySplit="11" topLeftCell="A12" activePane="bottomLeft" state="frozen"/>
      <selection activeCell="O11" sqref="O11"/>
      <selection pane="bottomLeft" activeCell="E22" sqref="E22"/>
    </sheetView>
  </sheetViews>
  <sheetFormatPr defaultRowHeight="15"/>
  <cols>
    <col min="1" max="2" width="9.140625" style="1"/>
    <col min="3" max="3" width="12.7109375" style="3" bestFit="1" customWidth="1"/>
    <col min="4" max="4" width="11.42578125" style="3" customWidth="1"/>
    <col min="5" max="5" width="48.5703125" style="3" customWidth="1"/>
    <col min="6" max="6" width="13.42578125" style="3" customWidth="1"/>
    <col min="7" max="14" width="11.5703125" style="1" bestFit="1" customWidth="1"/>
    <col min="15" max="16384" width="9.140625" style="1"/>
  </cols>
  <sheetData>
    <row r="1" spans="1:14">
      <c r="C1" s="91" t="s">
        <v>547</v>
      </c>
      <c r="D1" s="102" t="s">
        <v>1075</v>
      </c>
    </row>
    <row r="2" spans="1:14">
      <c r="C2" s="91" t="s">
        <v>549</v>
      </c>
      <c r="D2" s="3" t="s">
        <v>42</v>
      </c>
    </row>
    <row r="3" spans="1:14">
      <c r="C3" s="91" t="s">
        <v>550</v>
      </c>
      <c r="D3" s="109" t="s">
        <v>1140</v>
      </c>
    </row>
    <row r="4" spans="1:14">
      <c r="C4" s="91" t="s">
        <v>551</v>
      </c>
      <c r="D4" s="92">
        <v>42656</v>
      </c>
    </row>
    <row r="5" spans="1:14">
      <c r="C5" s="91"/>
      <c r="D5" s="104"/>
    </row>
    <row r="6" spans="1:14">
      <c r="C6" s="615"/>
      <c r="D6" s="615"/>
    </row>
    <row r="7" spans="1:14">
      <c r="C7" s="94"/>
      <c r="D7" s="94"/>
    </row>
    <row r="9" spans="1:14">
      <c r="A9" s="3"/>
      <c r="B9" s="3"/>
      <c r="G9" s="3"/>
      <c r="H9" s="3"/>
      <c r="I9" s="3"/>
      <c r="J9" s="3"/>
      <c r="K9" s="3"/>
      <c r="L9" s="3"/>
      <c r="M9" s="3"/>
      <c r="N9" s="3"/>
    </row>
    <row r="10" spans="1:14" s="91" customFormat="1" ht="15.75" thickBot="1">
      <c r="A10" s="2"/>
      <c r="B10" s="2"/>
      <c r="C10" s="2" t="s">
        <v>552</v>
      </c>
      <c r="D10" s="2" t="s">
        <v>82</v>
      </c>
      <c r="E10" s="2" t="s">
        <v>83</v>
      </c>
      <c r="F10" s="2" t="s">
        <v>553</v>
      </c>
      <c r="G10" s="96" t="s">
        <v>643</v>
      </c>
      <c r="H10" s="96" t="s">
        <v>526</v>
      </c>
      <c r="I10" s="96" t="s">
        <v>527</v>
      </c>
      <c r="J10" s="96" t="s">
        <v>644</v>
      </c>
      <c r="K10" s="96" t="s">
        <v>645</v>
      </c>
      <c r="L10" s="96" t="s">
        <v>646</v>
      </c>
      <c r="M10" s="96" t="s">
        <v>647</v>
      </c>
      <c r="N10" s="96" t="s">
        <v>648</v>
      </c>
    </row>
    <row r="11" spans="1:14" ht="15.75" thickTop="1">
      <c r="D11" s="3" t="s">
        <v>84</v>
      </c>
      <c r="E11" s="3" t="s">
        <v>85</v>
      </c>
      <c r="F11" s="3" t="s">
        <v>581</v>
      </c>
      <c r="G11" s="105" t="s">
        <v>524</v>
      </c>
      <c r="H11" s="100">
        <v>0.38671875</v>
      </c>
      <c r="I11" s="101">
        <v>0.54926273458445041</v>
      </c>
      <c r="J11" s="106"/>
      <c r="K11" s="99"/>
      <c r="L11" s="99"/>
      <c r="M11" s="99"/>
      <c r="N11" s="99"/>
    </row>
  </sheetData>
  <mergeCells count="1">
    <mergeCell ref="C6:D6"/>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47</vt:i4>
      </vt:variant>
      <vt:variant>
        <vt:lpstr>Named Ranges</vt:lpstr>
      </vt:variant>
      <vt:variant>
        <vt:i4>44</vt:i4>
      </vt:variant>
    </vt:vector>
  </HeadingPairs>
  <TitlesOfParts>
    <vt:vector size="91" baseType="lpstr">
      <vt:lpstr>Front page</vt:lpstr>
      <vt:lpstr>Guide</vt:lpstr>
      <vt:lpstr>Metadata</vt:lpstr>
      <vt:lpstr>Future indicators</vt:lpstr>
      <vt:lpstr>Dashboard</vt:lpstr>
      <vt:lpstr>ORG codes</vt:lpstr>
      <vt:lpstr>Sparklines</vt:lpstr>
      <vt:lpstr>Spinecharts</vt:lpstr>
      <vt:lpstr>PH(iii)_FINAL_CALC </vt:lpstr>
      <vt:lpstr>CYP(i)_FINAL CALC</vt:lpstr>
      <vt:lpstr>CYP(ii)_FINAL_CALC</vt:lpstr>
      <vt:lpstr>CYP(iv_a)_FINAL CALC</vt:lpstr>
      <vt:lpstr>CYP(iv_b)_FINAL CALC</vt:lpstr>
      <vt:lpstr>CYP(v_a)_FINAL CALC</vt:lpstr>
      <vt:lpstr>CYP(v_b)_FINAL CALC</vt:lpstr>
      <vt:lpstr>CYP(vi)_FINAL CALC</vt:lpstr>
      <vt:lpstr>CYP(vii_a)_FINAL CALC</vt:lpstr>
      <vt:lpstr>CYP(vii_b)_FINAL CALC</vt:lpstr>
      <vt:lpstr>IAPT(i)_FINAL CALC</vt:lpstr>
      <vt:lpstr>IAPT(ii)_FINAL CALC</vt:lpstr>
      <vt:lpstr>IAPT(ii_b)_FINAL CALC </vt:lpstr>
      <vt:lpstr>IAPT(iii_6w)_FINAL CALC</vt:lpstr>
      <vt:lpstr>IAPT (iv)_FINAL CALC</vt:lpstr>
      <vt:lpstr>EIP(i_a)_FINAL_CALC</vt:lpstr>
      <vt:lpstr>EIP(ii)_FINAL_CALC</vt:lpstr>
      <vt:lpstr>EIP(iii)_FINAL CALC</vt:lpstr>
      <vt:lpstr>PH(i)_FINAL_CALC</vt:lpstr>
      <vt:lpstr>PH(ii)_FINAL_CALC</vt:lpstr>
      <vt:lpstr>ES(i)_FINAL_CALC</vt:lpstr>
      <vt:lpstr>ES(ii)_FINAL_CALC</vt:lpstr>
      <vt:lpstr>CR(ii)_FINAL CALC</vt:lpstr>
      <vt:lpstr>CR(iv)_FINAL CALC</vt:lpstr>
      <vt:lpstr>CR(vi_a&amp;b)_FINAL_CALC</vt:lpstr>
      <vt:lpstr>CR(iii)_FINAL CALC </vt:lpstr>
      <vt:lpstr>CR(vii)_FINAL_CALC</vt:lpstr>
      <vt:lpstr>AC(i)_FINAL_CALC</vt:lpstr>
      <vt:lpstr>AC(ii)_FINAL CALC</vt:lpstr>
      <vt:lpstr>HJ(i)_FINAL_CALC</vt:lpstr>
      <vt:lpstr>HJ(ii_a&amp;b)_FINAL_CALC</vt:lpstr>
      <vt:lpstr>HJ(iii)_FINAL_CALC</vt:lpstr>
      <vt:lpstr>SP(i)_FINAL_CALC</vt:lpstr>
      <vt:lpstr>SP(ii_a)_FINAL_CALC</vt:lpstr>
      <vt:lpstr>SP(ii_b)_FINAL_CALC</vt:lpstr>
      <vt:lpstr>SP(iii)_FINAL_CALC</vt:lpstr>
      <vt:lpstr>MHF(i)_FINAL CALC</vt:lpstr>
      <vt:lpstr>MHF(ii)_FINAL CALC</vt:lpstr>
      <vt:lpstr>MHF(iii)_FINAL CALC</vt:lpstr>
      <vt:lpstr>Best</vt:lpstr>
      <vt:lpstr>Bottom_Quartile</vt:lpstr>
      <vt:lpstr>Latest_period_AC_ii</vt:lpstr>
      <vt:lpstr>Latest_period_CR_ii</vt:lpstr>
      <vt:lpstr>Latest_period_CR_iv</vt:lpstr>
      <vt:lpstr>Latest_period_CYP_i</vt:lpstr>
      <vt:lpstr>Latest_period_CYP_ii</vt:lpstr>
      <vt:lpstr>Latest_period_CYP_iv_a</vt:lpstr>
      <vt:lpstr>Latest_period_CYP_iv_b</vt:lpstr>
      <vt:lpstr>Latest_period_CYP_v_a</vt:lpstr>
      <vt:lpstr>Latest_period_CYP_v_b</vt:lpstr>
      <vt:lpstr>Latest_period_CYP_vi</vt:lpstr>
      <vt:lpstr>Latest_period_CYP_vii_a</vt:lpstr>
      <vt:lpstr>Latest_period_CYP_vii_b</vt:lpstr>
      <vt:lpstr>Latest_period_EIP_i_a</vt:lpstr>
      <vt:lpstr>Latest_period_EIP_ii</vt:lpstr>
      <vt:lpstr>Latest_period_ES_i</vt:lpstr>
      <vt:lpstr>Latest_period_ES_ii</vt:lpstr>
      <vt:lpstr>Latest_period_IAPT_i</vt:lpstr>
      <vt:lpstr>Latest_period_IAPT_ii_a</vt:lpstr>
      <vt:lpstr>Latest_period_IAPT_iii</vt:lpstr>
      <vt:lpstr>Latest_period_IAPT_iv</vt:lpstr>
      <vt:lpstr>Latest_period_MHF_i</vt:lpstr>
      <vt:lpstr>Latest_period_PH_ii</vt:lpstr>
      <vt:lpstr>Latest_period_SP_i</vt:lpstr>
      <vt:lpstr>Latest_period_SP_ii_a</vt:lpstr>
      <vt:lpstr>Latest_period_SP_ii_b</vt:lpstr>
      <vt:lpstr>Latest_period_SP_iii</vt:lpstr>
      <vt:lpstr>National_Average</vt:lpstr>
      <vt:lpstr>No_Diff</vt:lpstr>
      <vt:lpstr>Not_Assessed</vt:lpstr>
      <vt:lpstr>Org_list</vt:lpstr>
      <vt:lpstr>Dashboard!Print_Area</vt:lpstr>
      <vt:lpstr>Guide!Print_Area</vt:lpstr>
      <vt:lpstr>Metadata!Print_Area</vt:lpstr>
      <vt:lpstr>Metadata!Print_Titles</vt:lpstr>
      <vt:lpstr>Scaled_Statistic</vt:lpstr>
      <vt:lpstr>Selected_Org_Code</vt:lpstr>
      <vt:lpstr>Selected_Org_Name</vt:lpstr>
      <vt:lpstr>Sig_High</vt:lpstr>
      <vt:lpstr>Sig_Low</vt:lpstr>
      <vt:lpstr>Top_Quartile</vt:lpstr>
      <vt:lpstr>Worst</vt:lpstr>
      <vt:lpstr>Y_value</vt:lpstr>
    </vt:vector>
  </TitlesOfParts>
  <Company>IMS3</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Kontidou, Fani</dc:creator>
  <cp:lastModifiedBy>Kontidou, Fani</cp:lastModifiedBy>
  <cp:lastPrinted>2016-10-27T08:38:45Z</cp:lastPrinted>
  <dcterms:created xsi:type="dcterms:W3CDTF">2016-09-02T11:19:58Z</dcterms:created>
  <dcterms:modified xsi:type="dcterms:W3CDTF">2016-10-27T09:28:57Z</dcterms:modified>
</cp:coreProperties>
</file>